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namedSheetViews/namedSheetView2.xml" ContentType="application/vnd.ms-excel.namedsheetview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namedSheetViews/namedSheetView3.xml" ContentType="application/vnd.ms-excel.namedsheetview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ommeltejada/Desktop/0reconstruccion/"/>
    </mc:Choice>
  </mc:AlternateContent>
  <xr:revisionPtr revIDLastSave="0" documentId="13_ncr:1_{6BB44345-FB59-8F48-A522-F4C1E9DA429B}" xr6:coauthVersionLast="47" xr6:coauthVersionMax="47" xr10:uidLastSave="{00000000-0000-0000-0000-000000000000}"/>
  <bookViews>
    <workbookView xWindow="45720" yWindow="1220" windowWidth="38400" windowHeight="21100" tabRatio="940" activeTab="1" xr2:uid="{E4B16FAF-1F1C-4DEB-B387-0AB7DB670624}"/>
  </bookViews>
  <sheets>
    <sheet name="DESPLEGABLES" sheetId="11" state="hidden" r:id="rId1"/>
    <sheet name="BASE DE DATOS" sheetId="15" r:id="rId2"/>
    <sheet name="BD|Pya P." sheetId="1" r:id="rId3"/>
    <sheet name="BD|Melisa A." sheetId="2" r:id="rId4"/>
    <sheet name="BD|Lilya E." sheetId="3" r:id="rId5"/>
    <sheet name="BD|Sheyla P." sheetId="5" r:id="rId6"/>
    <sheet name="BD|Estrella V." sheetId="4" r:id="rId7"/>
    <sheet name="REPORTE| Agenda" sheetId="16" r:id="rId8"/>
    <sheet name="AGENDA" sheetId="13" r:id="rId9"/>
    <sheet name="AG|Pya P." sheetId="6" r:id="rId10"/>
    <sheet name="AG|Estrella V." sheetId="9" r:id="rId11"/>
    <sheet name="AG|Sheyla R." sheetId="10" r:id="rId12"/>
    <sheet name="AG|Melisa A." sheetId="7" r:id="rId13"/>
    <sheet name="AG|Lilya E." sheetId="8" r:id="rId14"/>
  </sheets>
  <definedNames>
    <definedName name="DatosExternos_1" localSheetId="8" hidden="1">AGENDA!$A$1:$P$377</definedName>
    <definedName name="DatosExternos_1" localSheetId="1" hidden="1">'BASE DE DATOS'!$A$1:$W$6554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" i="10" l="1"/>
  <c r="D117" i="10"/>
  <c r="D118" i="10"/>
  <c r="D119" i="10"/>
  <c r="D120" i="10"/>
  <c r="D121" i="10"/>
  <c r="D122" i="10"/>
  <c r="D123" i="10"/>
  <c r="C116" i="10"/>
  <c r="C117" i="10"/>
  <c r="C118" i="10"/>
  <c r="C119" i="10"/>
  <c r="C120" i="10"/>
  <c r="C121" i="10"/>
  <c r="C122" i="10"/>
  <c r="C123" i="10"/>
  <c r="P1313" i="3"/>
  <c r="P1314" i="3"/>
  <c r="P1315" i="3"/>
  <c r="P1316" i="3"/>
  <c r="P1317" i="3"/>
  <c r="P1318" i="3"/>
  <c r="P1324" i="2"/>
  <c r="AG34" i="16"/>
  <c r="D70" i="8"/>
  <c r="D71" i="8"/>
  <c r="D72" i="8"/>
  <c r="D73" i="8"/>
  <c r="D74" i="8"/>
  <c r="D75" i="8"/>
  <c r="D76" i="8"/>
  <c r="C70" i="8"/>
  <c r="C71" i="8"/>
  <c r="C72" i="8"/>
  <c r="C73" i="8"/>
  <c r="C74" i="8"/>
  <c r="C75" i="8"/>
  <c r="C76" i="8"/>
  <c r="D60" i="6"/>
  <c r="D61" i="6"/>
  <c r="D62" i="6"/>
  <c r="D63" i="6"/>
  <c r="D64" i="6"/>
  <c r="D65" i="6"/>
  <c r="D66" i="6"/>
  <c r="C60" i="6"/>
  <c r="C61" i="6"/>
  <c r="C62" i="6"/>
  <c r="C63" i="6"/>
  <c r="C64" i="6"/>
  <c r="C65" i="6"/>
  <c r="C66" i="6"/>
  <c r="D94" i="7"/>
  <c r="D95" i="7"/>
  <c r="D96" i="7"/>
  <c r="D97" i="7"/>
  <c r="D98" i="7"/>
  <c r="D99" i="7"/>
  <c r="D100" i="7"/>
  <c r="D101" i="7"/>
  <c r="D102" i="7"/>
  <c r="D103" i="7"/>
  <c r="C94" i="7"/>
  <c r="C95" i="7"/>
  <c r="C96" i="7"/>
  <c r="C97" i="7"/>
  <c r="C98" i="7"/>
  <c r="C99" i="7"/>
  <c r="C100" i="7"/>
  <c r="C101" i="7"/>
  <c r="C102" i="7"/>
  <c r="C103" i="7"/>
  <c r="C93" i="7"/>
  <c r="D92" i="7"/>
  <c r="C92" i="7"/>
  <c r="C108" i="10"/>
  <c r="C109" i="10"/>
  <c r="C110" i="10"/>
  <c r="C111" i="10"/>
  <c r="C112" i="10"/>
  <c r="C113" i="10"/>
  <c r="C114" i="10"/>
  <c r="C115" i="10"/>
  <c r="D108" i="10"/>
  <c r="D109" i="10"/>
  <c r="D110" i="10"/>
  <c r="D111" i="10"/>
  <c r="D112" i="10"/>
  <c r="D113" i="10"/>
  <c r="D114" i="10"/>
  <c r="D115" i="10"/>
  <c r="C103" i="10"/>
  <c r="C104" i="10"/>
  <c r="C105" i="10"/>
  <c r="C106" i="10"/>
  <c r="C107" i="10"/>
  <c r="D103" i="10"/>
  <c r="D104" i="10"/>
  <c r="D105" i="10"/>
  <c r="D106" i="10"/>
  <c r="D107" i="10"/>
  <c r="D96" i="10"/>
  <c r="D97" i="10"/>
  <c r="D98" i="10"/>
  <c r="D99" i="10"/>
  <c r="D100" i="10"/>
  <c r="D101" i="10"/>
  <c r="D102" i="10"/>
  <c r="C96" i="10"/>
  <c r="C97" i="10"/>
  <c r="C98" i="10"/>
  <c r="C99" i="10"/>
  <c r="C100" i="10"/>
  <c r="C101" i="10"/>
  <c r="C102" i="10"/>
  <c r="P994" i="4"/>
  <c r="D59" i="8"/>
  <c r="D60" i="8"/>
  <c r="D61" i="8"/>
  <c r="D62" i="8"/>
  <c r="D63" i="8"/>
  <c r="D64" i="8"/>
  <c r="D65" i="8"/>
  <c r="D66" i="8"/>
  <c r="D67" i="8"/>
  <c r="D68" i="8"/>
  <c r="D69" i="8"/>
  <c r="C59" i="8"/>
  <c r="C60" i="8"/>
  <c r="C61" i="8"/>
  <c r="C62" i="8"/>
  <c r="C63" i="8"/>
  <c r="C64" i="8"/>
  <c r="C65" i="8"/>
  <c r="C66" i="8"/>
  <c r="C67" i="8"/>
  <c r="C68" i="8"/>
  <c r="C69" i="8"/>
  <c r="P1159" i="3"/>
  <c r="P1126" i="1"/>
  <c r="P1125" i="1"/>
  <c r="P1124" i="1"/>
  <c r="P1123" i="1"/>
  <c r="P1122" i="1"/>
  <c r="P1120" i="1"/>
  <c r="P1119" i="1"/>
  <c r="P991" i="4"/>
  <c r="P993" i="4"/>
  <c r="P998" i="4"/>
  <c r="P1146" i="3"/>
  <c r="P1147" i="3"/>
  <c r="P1148" i="3"/>
  <c r="C95" i="10"/>
  <c r="D95" i="10"/>
  <c r="P1116" i="1"/>
  <c r="P1118" i="1"/>
  <c r="P1115" i="1"/>
  <c r="P1111" i="1"/>
  <c r="P1112" i="1"/>
  <c r="P1113" i="1"/>
  <c r="P1114" i="1"/>
  <c r="P1110" i="1"/>
  <c r="P987" i="1"/>
  <c r="C55" i="9"/>
  <c r="D55" i="9"/>
  <c r="P980" i="4"/>
  <c r="P981" i="4"/>
  <c r="P982" i="4"/>
  <c r="P984" i="4"/>
  <c r="P985" i="4"/>
  <c r="P986" i="4"/>
  <c r="P987" i="4"/>
  <c r="P988" i="4"/>
  <c r="P1020" i="1"/>
  <c r="P1021" i="1"/>
  <c r="P1109" i="1"/>
  <c r="P1108" i="1"/>
  <c r="P1106" i="1"/>
  <c r="P1107" i="1"/>
  <c r="P1104" i="1"/>
  <c r="P1105" i="1"/>
  <c r="P1103" i="1"/>
  <c r="P1053" i="1"/>
  <c r="C48" i="6"/>
  <c r="D48" i="6"/>
  <c r="C41" i="6"/>
  <c r="D41" i="6"/>
  <c r="C42" i="6"/>
  <c r="D42" i="6"/>
  <c r="C43" i="6"/>
  <c r="D43" i="6"/>
  <c r="C44" i="6"/>
  <c r="D44" i="6"/>
  <c r="C45" i="6"/>
  <c r="D45" i="6"/>
  <c r="C46" i="6"/>
  <c r="D46" i="6"/>
  <c r="C47" i="6"/>
  <c r="D47" i="6"/>
  <c r="C55" i="8"/>
  <c r="C56" i="8"/>
  <c r="C57" i="8"/>
  <c r="C58" i="8"/>
  <c r="D54" i="8"/>
  <c r="D55" i="8"/>
  <c r="D56" i="8"/>
  <c r="D57" i="8"/>
  <c r="D58" i="8"/>
  <c r="D56" i="9"/>
  <c r="D57" i="9"/>
  <c r="D58" i="9"/>
  <c r="D59" i="9"/>
  <c r="D60" i="9"/>
  <c r="D61" i="9"/>
  <c r="C56" i="9"/>
  <c r="C57" i="9"/>
  <c r="C58" i="9"/>
  <c r="C59" i="9"/>
  <c r="C60" i="9"/>
  <c r="C61" i="9"/>
  <c r="D54" i="9"/>
  <c r="C54" i="9"/>
  <c r="D51" i="9"/>
  <c r="D52" i="9"/>
  <c r="D53" i="9"/>
  <c r="C51" i="9"/>
  <c r="C52" i="9"/>
  <c r="C53" i="9"/>
  <c r="D50" i="9"/>
  <c r="C50" i="9"/>
  <c r="P977" i="4"/>
  <c r="P976" i="4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D1169" i="2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970" i="4"/>
  <c r="P971" i="4"/>
  <c r="P972" i="4"/>
  <c r="P973" i="4"/>
  <c r="P974" i="4"/>
  <c r="P975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1083" i="1"/>
  <c r="P1084" i="1"/>
  <c r="P1085" i="1"/>
  <c r="P1086" i="1"/>
  <c r="P1087" i="1"/>
  <c r="P1088" i="1"/>
  <c r="P1064" i="1"/>
  <c r="P855" i="1"/>
  <c r="P856" i="1"/>
  <c r="P857" i="1"/>
  <c r="P826" i="1"/>
  <c r="P1116" i="3"/>
  <c r="P1117" i="3"/>
  <c r="P1118" i="3"/>
  <c r="P1151" i="2"/>
  <c r="P1152" i="2"/>
  <c r="P1154" i="2"/>
  <c r="P1155" i="2"/>
  <c r="P1156" i="2"/>
  <c r="P1157" i="2"/>
  <c r="P1101" i="3"/>
  <c r="P1102" i="3"/>
  <c r="P1103" i="3"/>
  <c r="P1106" i="3"/>
  <c r="P1107" i="3"/>
  <c r="P1074" i="1"/>
  <c r="P1075" i="1"/>
  <c r="P1077" i="1"/>
  <c r="P1078" i="1"/>
  <c r="P1079" i="1"/>
  <c r="P1081" i="1"/>
  <c r="P1082" i="1"/>
  <c r="P1150" i="2"/>
  <c r="P1073" i="1"/>
  <c r="P1147" i="2"/>
  <c r="P1148" i="2"/>
  <c r="P1149" i="2"/>
  <c r="P1098" i="3"/>
  <c r="P1099" i="3"/>
  <c r="P1100" i="3"/>
  <c r="P939" i="4"/>
  <c r="P940" i="4"/>
  <c r="P941" i="4"/>
  <c r="P1071" i="1"/>
  <c r="P1072" i="1"/>
  <c r="P1096" i="3"/>
  <c r="P1095" i="3"/>
  <c r="P935" i="4"/>
  <c r="P1146" i="2"/>
  <c r="P1145" i="2"/>
  <c r="P1144" i="2"/>
  <c r="P1067" i="1"/>
  <c r="P1068" i="1"/>
  <c r="P1069" i="1"/>
  <c r="P1070" i="1"/>
  <c r="P1108" i="3"/>
  <c r="P1109" i="3"/>
  <c r="P1110" i="3"/>
  <c r="P1111" i="3"/>
  <c r="P1112" i="3"/>
  <c r="P1113" i="3"/>
  <c r="P1114" i="3"/>
  <c r="P1115" i="3"/>
  <c r="P928" i="4"/>
  <c r="P929" i="4"/>
  <c r="P930" i="4"/>
  <c r="P931" i="4"/>
  <c r="P932" i="4"/>
  <c r="P933" i="4"/>
  <c r="P934" i="4"/>
  <c r="P924" i="4"/>
  <c r="P925" i="4"/>
  <c r="P926" i="4"/>
  <c r="P927" i="4"/>
  <c r="P1066" i="1"/>
  <c r="P1065" i="1"/>
  <c r="P1061" i="1"/>
  <c r="P1060" i="1"/>
  <c r="P1081" i="3"/>
  <c r="P1082" i="3"/>
  <c r="P1077" i="3"/>
  <c r="P1078" i="3"/>
  <c r="P1079" i="3"/>
  <c r="P1080" i="3"/>
  <c r="P1047" i="1"/>
  <c r="P1048" i="1"/>
  <c r="P1049" i="1"/>
  <c r="P1050" i="1"/>
  <c r="P1051" i="1"/>
  <c r="P1052" i="1"/>
  <c r="P1054" i="1"/>
  <c r="P1055" i="1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914" i="4"/>
  <c r="P915" i="4"/>
  <c r="P916" i="4"/>
  <c r="P918" i="4"/>
  <c r="P919" i="4"/>
  <c r="P1071" i="3"/>
  <c r="P1072" i="3"/>
  <c r="P1073" i="3"/>
  <c r="P1074" i="3"/>
  <c r="P1044" i="1"/>
  <c r="P1046" i="1"/>
  <c r="P1043" i="1"/>
  <c r="P1042" i="1"/>
  <c r="P1068" i="3"/>
  <c r="P1041" i="1"/>
  <c r="P1067" i="3"/>
  <c r="P910" i="4"/>
  <c r="P909" i="4"/>
  <c r="P908" i="4"/>
  <c r="P907" i="4"/>
  <c r="P906" i="4"/>
  <c r="P905" i="4"/>
  <c r="P904" i="4"/>
  <c r="P903" i="4"/>
  <c r="P902" i="4"/>
  <c r="P900" i="4"/>
  <c r="P899" i="4"/>
  <c r="P898" i="4"/>
  <c r="P897" i="4"/>
  <c r="P896" i="4"/>
  <c r="P895" i="4"/>
  <c r="P894" i="4"/>
  <c r="P893" i="4"/>
  <c r="P892" i="4"/>
  <c r="P891" i="4"/>
  <c r="P890" i="4"/>
  <c r="P889" i="4"/>
  <c r="P888" i="4"/>
  <c r="P887" i="4"/>
  <c r="P886" i="4"/>
  <c r="P885" i="4"/>
  <c r="P884" i="4"/>
  <c r="P883" i="4"/>
  <c r="P882" i="4"/>
  <c r="P881" i="4"/>
  <c r="P880" i="4"/>
  <c r="P879" i="4"/>
  <c r="P878" i="4"/>
  <c r="P877" i="4"/>
  <c r="P876" i="4"/>
  <c r="P875" i="4"/>
  <c r="P874" i="4"/>
  <c r="P873" i="4"/>
  <c r="P872" i="4"/>
  <c r="P871" i="4"/>
  <c r="P870" i="4"/>
  <c r="P869" i="4"/>
  <c r="P868" i="4"/>
  <c r="P867" i="4"/>
  <c r="P866" i="4"/>
  <c r="P865" i="4"/>
  <c r="P864" i="4"/>
  <c r="P863" i="4"/>
  <c r="P862" i="4"/>
  <c r="P861" i="4"/>
  <c r="P847" i="4"/>
  <c r="P848" i="4"/>
  <c r="P849" i="4"/>
  <c r="P850" i="4"/>
  <c r="P851" i="4"/>
  <c r="P852" i="4"/>
  <c r="P854" i="4"/>
  <c r="P855" i="4"/>
  <c r="P856" i="4"/>
  <c r="P857" i="4"/>
  <c r="P858" i="4"/>
  <c r="P859" i="4"/>
  <c r="P860" i="4"/>
  <c r="P968" i="1"/>
  <c r="P844" i="4"/>
  <c r="P845" i="4"/>
  <c r="P846" i="4"/>
  <c r="P1050" i="2"/>
  <c r="P967" i="1"/>
  <c r="P966" i="1"/>
  <c r="P1045" i="2"/>
  <c r="P979" i="3"/>
  <c r="P980" i="3"/>
  <c r="P981" i="3"/>
  <c r="P982" i="3"/>
  <c r="P984" i="3"/>
  <c r="P985" i="3"/>
  <c r="P986" i="3"/>
  <c r="O28" i="5"/>
  <c r="N28" i="5"/>
  <c r="D83" i="10"/>
  <c r="O29" i="5"/>
  <c r="N29" i="5"/>
  <c r="D49" i="8"/>
  <c r="C49" i="8"/>
  <c r="D50" i="8"/>
  <c r="C50" i="8"/>
  <c r="D51" i="8"/>
  <c r="C51" i="8"/>
  <c r="D52" i="8"/>
  <c r="C52" i="8"/>
  <c r="D53" i="8"/>
  <c r="C53" i="8"/>
  <c r="D43" i="10"/>
  <c r="D41" i="10"/>
  <c r="D39" i="10"/>
  <c r="D42" i="10"/>
  <c r="D90" i="10"/>
  <c r="D40" i="10"/>
  <c r="D92" i="10"/>
  <c r="D93" i="10"/>
  <c r="D94" i="10"/>
  <c r="C43" i="10"/>
  <c r="C41" i="10"/>
  <c r="C39" i="10"/>
  <c r="C42" i="10"/>
  <c r="C90" i="10"/>
  <c r="C40" i="10"/>
  <c r="C92" i="10"/>
  <c r="C93" i="10"/>
  <c r="C94" i="10"/>
  <c r="O1114" i="5"/>
  <c r="O1086" i="5"/>
  <c r="O1087" i="5"/>
  <c r="O1088" i="5"/>
  <c r="O1089" i="5"/>
  <c r="O1090" i="5"/>
  <c r="O1104" i="5"/>
  <c r="O1105" i="5"/>
  <c r="O1106" i="5"/>
  <c r="O1107" i="5"/>
  <c r="O1108" i="5"/>
  <c r="O1110" i="5"/>
  <c r="O111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30" i="5"/>
  <c r="P954" i="1"/>
  <c r="P955" i="1"/>
  <c r="P956" i="1"/>
  <c r="P957" i="1"/>
  <c r="P958" i="1"/>
  <c r="P959" i="1"/>
  <c r="P961" i="1"/>
  <c r="P962" i="1"/>
  <c r="P952" i="1"/>
  <c r="P972" i="3"/>
  <c r="P973" i="3"/>
  <c r="P968" i="3"/>
  <c r="P969" i="3"/>
  <c r="P970" i="3"/>
  <c r="P950" i="1"/>
  <c r="Q123" i="16"/>
  <c r="Q124" i="16"/>
  <c r="Q122" i="16"/>
  <c r="Q125" i="16" s="1"/>
  <c r="H122" i="16"/>
  <c r="H125" i="16" s="1"/>
  <c r="H124" i="16"/>
  <c r="H123" i="16"/>
  <c r="N30" i="5"/>
  <c r="D55" i="6"/>
  <c r="D56" i="6"/>
  <c r="D57" i="6"/>
  <c r="D58" i="6"/>
  <c r="D59" i="6"/>
  <c r="C55" i="6"/>
  <c r="C56" i="6"/>
  <c r="C57" i="6"/>
  <c r="C58" i="6"/>
  <c r="C59" i="6"/>
  <c r="P945" i="1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64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976" i="3"/>
  <c r="P977" i="3"/>
  <c r="P978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39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784" i="3"/>
  <c r="P785" i="3"/>
  <c r="P786" i="3"/>
  <c r="P787" i="3"/>
  <c r="P776" i="3"/>
  <c r="P777" i="3"/>
  <c r="P778" i="3"/>
  <c r="P779" i="3"/>
  <c r="P780" i="3"/>
  <c r="P781" i="3"/>
  <c r="P770" i="3"/>
  <c r="P771" i="3"/>
  <c r="P772" i="3"/>
  <c r="P773" i="3"/>
  <c r="P967" i="3"/>
  <c r="P944" i="1"/>
  <c r="P965" i="3"/>
  <c r="P943" i="1"/>
  <c r="P964" i="3"/>
  <c r="P961" i="3"/>
  <c r="P962" i="3"/>
  <c r="P963" i="3"/>
  <c r="P940" i="1"/>
  <c r="P941" i="1"/>
  <c r="P948" i="3"/>
  <c r="P953" i="3"/>
  <c r="P955" i="3"/>
  <c r="P956" i="3"/>
  <c r="P957" i="3"/>
  <c r="P958" i="3"/>
  <c r="P959" i="3"/>
  <c r="P938" i="1"/>
  <c r="P937" i="1"/>
  <c r="P936" i="1"/>
  <c r="P935" i="1"/>
  <c r="P934" i="1"/>
  <c r="P933" i="1"/>
  <c r="P932" i="1"/>
  <c r="P931" i="1"/>
  <c r="P930" i="1"/>
  <c r="P929" i="1"/>
  <c r="P928" i="1"/>
  <c r="P927" i="1"/>
  <c r="P923" i="1"/>
  <c r="P924" i="1"/>
  <c r="P943" i="3"/>
  <c r="P944" i="3"/>
  <c r="P920" i="1"/>
  <c r="P921" i="1"/>
  <c r="P941" i="3"/>
  <c r="P942" i="3"/>
  <c r="P919" i="1"/>
  <c r="P940" i="3"/>
  <c r="P938" i="3"/>
  <c r="P937" i="3"/>
  <c r="D49" i="9"/>
  <c r="C49" i="9"/>
  <c r="P914" i="1"/>
  <c r="P915" i="1"/>
  <c r="P916" i="1"/>
  <c r="P936" i="3"/>
  <c r="P934" i="3"/>
  <c r="P935" i="3"/>
  <c r="P931" i="3"/>
  <c r="P932" i="3"/>
  <c r="D164" i="16"/>
  <c r="D165" i="16"/>
  <c r="D163" i="16"/>
  <c r="D156" i="16"/>
  <c r="D157" i="16"/>
  <c r="D155" i="16"/>
  <c r="D146" i="16"/>
  <c r="D147" i="16"/>
  <c r="D145" i="16"/>
  <c r="D148" i="16" s="1"/>
  <c r="P913" i="1"/>
  <c r="P799" i="4"/>
  <c r="P912" i="1"/>
  <c r="P798" i="4"/>
  <c r="C29" i="6"/>
  <c r="D29" i="6"/>
  <c r="H113" i="16"/>
  <c r="P926" i="3"/>
  <c r="P927" i="3"/>
  <c r="P928" i="3"/>
  <c r="P929" i="3"/>
  <c r="P904" i="1"/>
  <c r="P905" i="1"/>
  <c r="P906" i="1"/>
  <c r="P907" i="1"/>
  <c r="P908" i="1"/>
  <c r="AE135" i="16"/>
  <c r="Z133" i="16"/>
  <c r="AA133" i="16"/>
  <c r="AB133" i="16"/>
  <c r="AC133" i="16"/>
  <c r="AD133" i="16"/>
  <c r="AE133" i="16"/>
  <c r="AF133" i="16"/>
  <c r="AG133" i="16"/>
  <c r="AH133" i="16"/>
  <c r="AI133" i="16"/>
  <c r="AJ133" i="16"/>
  <c r="AK133" i="16"/>
  <c r="AL133" i="16"/>
  <c r="AM133" i="16"/>
  <c r="AN133" i="16"/>
  <c r="AO133" i="16"/>
  <c r="AP133" i="16"/>
  <c r="AP137" i="16" s="1"/>
  <c r="AQ133" i="16"/>
  <c r="AR133" i="16"/>
  <c r="Z134" i="16"/>
  <c r="AA134" i="16"/>
  <c r="AB134" i="16"/>
  <c r="AC134" i="16"/>
  <c r="AD134" i="16"/>
  <c r="AE134" i="16"/>
  <c r="AF134" i="16"/>
  <c r="AG134" i="16"/>
  <c r="AH134" i="16"/>
  <c r="AI134" i="16"/>
  <c r="AJ134" i="16"/>
  <c r="AK134" i="16"/>
  <c r="AL134" i="16"/>
  <c r="AM134" i="16"/>
  <c r="AN134" i="16"/>
  <c r="AO134" i="16"/>
  <c r="AP134" i="16"/>
  <c r="AQ134" i="16"/>
  <c r="AR134" i="16"/>
  <c r="Z135" i="16"/>
  <c r="AA135" i="16"/>
  <c r="AB135" i="16"/>
  <c r="AB137" i="16" s="1"/>
  <c r="AC135" i="16"/>
  <c r="AD135" i="16"/>
  <c r="AF135" i="16"/>
  <c r="AG135" i="16"/>
  <c r="AH135" i="16"/>
  <c r="AI135" i="16"/>
  <c r="AJ135" i="16"/>
  <c r="AK135" i="16"/>
  <c r="AL135" i="16"/>
  <c r="AM135" i="16"/>
  <c r="AN135" i="16"/>
  <c r="AO135" i="16"/>
  <c r="AP135" i="16"/>
  <c r="AQ135" i="16"/>
  <c r="AR135" i="16"/>
  <c r="AR137" i="16" s="1"/>
  <c r="Z136" i="16"/>
  <c r="AA136" i="16"/>
  <c r="AB136" i="16"/>
  <c r="AC136" i="16"/>
  <c r="AD136" i="16"/>
  <c r="AE136" i="16"/>
  <c r="AF136" i="16"/>
  <c r="AG136" i="16"/>
  <c r="AH136" i="16"/>
  <c r="AI136" i="16"/>
  <c r="AI137" i="16" s="1"/>
  <c r="AJ136" i="16"/>
  <c r="AK136" i="16"/>
  <c r="AL136" i="16"/>
  <c r="AM136" i="16"/>
  <c r="AN136" i="16"/>
  <c r="AO136" i="16"/>
  <c r="AP136" i="16"/>
  <c r="AQ136" i="16"/>
  <c r="AR136" i="16"/>
  <c r="AR132" i="16"/>
  <c r="AQ132" i="16"/>
  <c r="AP132" i="16"/>
  <c r="AO132" i="16"/>
  <c r="AN132" i="16"/>
  <c r="AN137" i="16" s="1"/>
  <c r="AM132" i="16"/>
  <c r="AM137" i="16" s="1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Z137" i="16" s="1"/>
  <c r="Z145" i="16"/>
  <c r="AA145" i="16"/>
  <c r="AA150" i="16" s="1"/>
  <c r="AB145" i="16"/>
  <c r="AC145" i="16"/>
  <c r="AD145" i="16"/>
  <c r="AE145" i="16"/>
  <c r="AF145" i="16"/>
  <c r="AG145" i="16"/>
  <c r="AH145" i="16"/>
  <c r="AI145" i="16"/>
  <c r="AJ145" i="16"/>
  <c r="AK145" i="16"/>
  <c r="AL145" i="16"/>
  <c r="AM145" i="16"/>
  <c r="AN145" i="16"/>
  <c r="AO145" i="16"/>
  <c r="AP145" i="16"/>
  <c r="AP150" i="16" s="1"/>
  <c r="AQ145" i="16"/>
  <c r="AQ150" i="16" s="1"/>
  <c r="AR145" i="16"/>
  <c r="AS145" i="16"/>
  <c r="AT145" i="16"/>
  <c r="Z146" i="16"/>
  <c r="AA146" i="16"/>
  <c r="AB146" i="16"/>
  <c r="AC146" i="16"/>
  <c r="AD146" i="16"/>
  <c r="AD150" i="16" s="1"/>
  <c r="AE146" i="16"/>
  <c r="AF146" i="16"/>
  <c r="AG146" i="16"/>
  <c r="AH146" i="16"/>
  <c r="AI146" i="16"/>
  <c r="AJ146" i="16"/>
  <c r="AK146" i="16"/>
  <c r="AL146" i="16"/>
  <c r="AM146" i="16"/>
  <c r="AN146" i="16"/>
  <c r="AO146" i="16"/>
  <c r="AP146" i="16"/>
  <c r="AQ146" i="16"/>
  <c r="AR146" i="16"/>
  <c r="AS146" i="16"/>
  <c r="AT146" i="16"/>
  <c r="AT150" i="16" s="1"/>
  <c r="Z147" i="16"/>
  <c r="AA147" i="16"/>
  <c r="AB147" i="16"/>
  <c r="AC147" i="16"/>
  <c r="AD147" i="16"/>
  <c r="AE147" i="16"/>
  <c r="AF147" i="16"/>
  <c r="AG147" i="16"/>
  <c r="AH147" i="16"/>
  <c r="AI147" i="16"/>
  <c r="AJ147" i="16"/>
  <c r="AK147" i="16"/>
  <c r="AL147" i="16"/>
  <c r="AM147" i="16"/>
  <c r="AN147" i="16"/>
  <c r="AO147" i="16"/>
  <c r="AO150" i="16" s="1"/>
  <c r="AP147" i="16"/>
  <c r="AQ147" i="16"/>
  <c r="AR147" i="16"/>
  <c r="AS147" i="16"/>
  <c r="AT147" i="16"/>
  <c r="Z148" i="16"/>
  <c r="AA148" i="16"/>
  <c r="AB148" i="16"/>
  <c r="AC148" i="16"/>
  <c r="AD148" i="16"/>
  <c r="AE148" i="16"/>
  <c r="AF148" i="16"/>
  <c r="AG148" i="16"/>
  <c r="AH148" i="16"/>
  <c r="AI148" i="16"/>
  <c r="AJ148" i="16"/>
  <c r="AJ150" i="16" s="1"/>
  <c r="AK148" i="16"/>
  <c r="AL148" i="16"/>
  <c r="AM148" i="16"/>
  <c r="AN148" i="16"/>
  <c r="AO148" i="16"/>
  <c r="AP148" i="16"/>
  <c r="AQ148" i="16"/>
  <c r="AR148" i="16"/>
  <c r="AS148" i="16"/>
  <c r="AT148" i="16"/>
  <c r="Z149" i="16"/>
  <c r="AA149" i="16"/>
  <c r="AB149" i="16"/>
  <c r="AC149" i="16"/>
  <c r="AD149" i="16"/>
  <c r="AE149" i="16"/>
  <c r="AF149" i="16"/>
  <c r="AG149" i="16"/>
  <c r="AH149" i="16"/>
  <c r="AI149" i="16"/>
  <c r="AJ149" i="16"/>
  <c r="AK149" i="16"/>
  <c r="AL149" i="16"/>
  <c r="AM149" i="16"/>
  <c r="AN149" i="16"/>
  <c r="AO149" i="16"/>
  <c r="AP149" i="16"/>
  <c r="AQ149" i="16"/>
  <c r="AR149" i="16"/>
  <c r="AS149" i="16"/>
  <c r="AT149" i="16"/>
  <c r="P902" i="1"/>
  <c r="P903" i="1"/>
  <c r="P901" i="1"/>
  <c r="P794" i="4"/>
  <c r="P795" i="4"/>
  <c r="P793" i="4"/>
  <c r="P925" i="3"/>
  <c r="P788" i="4"/>
  <c r="P789" i="4"/>
  <c r="P790" i="4"/>
  <c r="P791" i="4"/>
  <c r="P792" i="4"/>
  <c r="P922" i="3"/>
  <c r="P923" i="3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D31" i="10"/>
  <c r="D84" i="10"/>
  <c r="D32" i="10"/>
  <c r="C78" i="10"/>
  <c r="C77" i="10"/>
  <c r="C27" i="10"/>
  <c r="C70" i="10"/>
  <c r="C30" i="10"/>
  <c r="C81" i="10"/>
  <c r="C31" i="10"/>
  <c r="C83" i="10"/>
  <c r="C84" i="10"/>
  <c r="C32" i="10"/>
  <c r="P900" i="1"/>
  <c r="P895" i="1"/>
  <c r="C50" i="6"/>
  <c r="C51" i="6"/>
  <c r="C52" i="6"/>
  <c r="C53" i="6"/>
  <c r="C54" i="6"/>
  <c r="D50" i="6"/>
  <c r="D51" i="6"/>
  <c r="D52" i="6"/>
  <c r="D53" i="6"/>
  <c r="D54" i="6"/>
  <c r="C34" i="6"/>
  <c r="C35" i="6"/>
  <c r="C36" i="6"/>
  <c r="C37" i="6"/>
  <c r="C38" i="6"/>
  <c r="C39" i="6"/>
  <c r="C40" i="6"/>
  <c r="C49" i="6"/>
  <c r="D38" i="6"/>
  <c r="D39" i="6"/>
  <c r="D40" i="6"/>
  <c r="D49" i="6"/>
  <c r="C133" i="16"/>
  <c r="D133" i="16"/>
  <c r="E133" i="16"/>
  <c r="F133" i="16"/>
  <c r="G133" i="16"/>
  <c r="H133" i="16"/>
  <c r="I133" i="16"/>
  <c r="J133" i="16"/>
  <c r="K133" i="16"/>
  <c r="L133" i="16"/>
  <c r="M133" i="16"/>
  <c r="N133" i="16"/>
  <c r="O133" i="16"/>
  <c r="P133" i="16"/>
  <c r="Q133" i="16"/>
  <c r="R133" i="16"/>
  <c r="S133" i="16"/>
  <c r="T133" i="16"/>
  <c r="U133" i="16"/>
  <c r="C134" i="16"/>
  <c r="D134" i="16"/>
  <c r="E134" i="16"/>
  <c r="F134" i="16"/>
  <c r="G134" i="16"/>
  <c r="H134" i="16"/>
  <c r="I134" i="16"/>
  <c r="J134" i="16"/>
  <c r="K134" i="16"/>
  <c r="L134" i="16"/>
  <c r="M134" i="16"/>
  <c r="N134" i="16"/>
  <c r="O134" i="16"/>
  <c r="P134" i="16"/>
  <c r="Q134" i="16"/>
  <c r="R134" i="16"/>
  <c r="S134" i="16"/>
  <c r="T134" i="16"/>
  <c r="U134" i="16"/>
  <c r="C135" i="16"/>
  <c r="D135" i="16"/>
  <c r="E135" i="16"/>
  <c r="F135" i="16"/>
  <c r="G135" i="16"/>
  <c r="H135" i="16"/>
  <c r="I135" i="16"/>
  <c r="J135" i="16"/>
  <c r="K135" i="16"/>
  <c r="L135" i="16"/>
  <c r="M135" i="16"/>
  <c r="N135" i="16"/>
  <c r="O135" i="16"/>
  <c r="P135" i="16"/>
  <c r="Q135" i="16"/>
  <c r="R135" i="16"/>
  <c r="S135" i="16"/>
  <c r="T135" i="16"/>
  <c r="U135" i="16"/>
  <c r="C136" i="16"/>
  <c r="D136" i="16"/>
  <c r="E136" i="16"/>
  <c r="F136" i="16"/>
  <c r="G136" i="16"/>
  <c r="H136" i="16"/>
  <c r="I136" i="16"/>
  <c r="J136" i="16"/>
  <c r="K136" i="16"/>
  <c r="L136" i="16"/>
  <c r="M136" i="16"/>
  <c r="N136" i="16"/>
  <c r="O136" i="16"/>
  <c r="P136" i="16"/>
  <c r="Q136" i="16"/>
  <c r="R136" i="16"/>
  <c r="S136" i="16"/>
  <c r="T136" i="16"/>
  <c r="U136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AO137" i="16"/>
  <c r="AJ137" i="16"/>
  <c r="AH137" i="16"/>
  <c r="AE137" i="16"/>
  <c r="C48" i="9"/>
  <c r="D48" i="9"/>
  <c r="G132" i="16"/>
  <c r="F132" i="16"/>
  <c r="E132" i="16"/>
  <c r="D132" i="16"/>
  <c r="C132" i="16"/>
  <c r="P893" i="1"/>
  <c r="P894" i="1"/>
  <c r="P891" i="1"/>
  <c r="P892" i="1"/>
  <c r="P921" i="3"/>
  <c r="P889" i="1"/>
  <c r="P786" i="4"/>
  <c r="P918" i="3"/>
  <c r="P915" i="3"/>
  <c r="P916" i="3"/>
  <c r="P917" i="3"/>
  <c r="P785" i="4"/>
  <c r="C66" i="7"/>
  <c r="D64" i="7"/>
  <c r="D65" i="7"/>
  <c r="D66" i="7"/>
  <c r="D67" i="7"/>
  <c r="D68" i="7"/>
  <c r="D69" i="7"/>
  <c r="D70" i="7"/>
  <c r="D71" i="7"/>
  <c r="D72" i="7"/>
  <c r="D73" i="7"/>
  <c r="C64" i="7"/>
  <c r="C65" i="7"/>
  <c r="C67" i="7"/>
  <c r="C68" i="7"/>
  <c r="C69" i="7"/>
  <c r="C70" i="7"/>
  <c r="C71" i="7"/>
  <c r="C72" i="7"/>
  <c r="C73" i="7"/>
  <c r="D24" i="6"/>
  <c r="C24" i="6"/>
  <c r="AK32" i="16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AD25" i="16"/>
  <c r="AD24" i="16"/>
  <c r="AD23" i="16"/>
  <c r="AE25" i="16"/>
  <c r="AE24" i="16"/>
  <c r="AE23" i="16"/>
  <c r="AF25" i="16"/>
  <c r="AF24" i="16"/>
  <c r="AF23" i="16"/>
  <c r="AG25" i="16"/>
  <c r="AG24" i="16"/>
  <c r="AG23" i="16"/>
  <c r="AJ23" i="16"/>
  <c r="D47" i="9"/>
  <c r="C47" i="9"/>
  <c r="AA41" i="16"/>
  <c r="D65" i="16" s="1"/>
  <c r="AA40" i="16"/>
  <c r="D64" i="16" s="1"/>
  <c r="AA39" i="16"/>
  <c r="D63" i="16" s="1"/>
  <c r="Z41" i="16"/>
  <c r="C65" i="16" s="1"/>
  <c r="Z40" i="16"/>
  <c r="C64" i="16" s="1"/>
  <c r="Z39" i="16"/>
  <c r="C63" i="16" s="1"/>
  <c r="AC41" i="16"/>
  <c r="F65" i="16" s="1"/>
  <c r="AC40" i="16"/>
  <c r="F64" i="16" s="1"/>
  <c r="AC39" i="16"/>
  <c r="F63" i="16" s="1"/>
  <c r="AB41" i="16"/>
  <c r="E65" i="16" s="1"/>
  <c r="AB40" i="16"/>
  <c r="E64" i="16" s="1"/>
  <c r="AB39" i="16"/>
  <c r="E63" i="16" s="1"/>
  <c r="AG41" i="16"/>
  <c r="AG40" i="16"/>
  <c r="AG39" i="16"/>
  <c r="AG42" i="16" s="1"/>
  <c r="AD41" i="16"/>
  <c r="AD40" i="16"/>
  <c r="AD39" i="16"/>
  <c r="AE41" i="16"/>
  <c r="AE40" i="16"/>
  <c r="AE39" i="16"/>
  <c r="H63" i="16" s="1"/>
  <c r="AF41" i="16"/>
  <c r="AF42" i="16" s="1"/>
  <c r="AF40" i="16"/>
  <c r="AF39" i="16"/>
  <c r="AF17" i="16"/>
  <c r="AF16" i="16"/>
  <c r="AF15" i="16"/>
  <c r="D81" i="10"/>
  <c r="AG17" i="16"/>
  <c r="AG16" i="16"/>
  <c r="AG15" i="16"/>
  <c r="J25" i="16"/>
  <c r="J24" i="16"/>
  <c r="J23" i="16"/>
  <c r="J26" i="16" s="1"/>
  <c r="D69" i="10"/>
  <c r="D91" i="10"/>
  <c r="D88" i="10"/>
  <c r="D72" i="10"/>
  <c r="D80" i="10"/>
  <c r="D82" i="10"/>
  <c r="D75" i="10"/>
  <c r="D78" i="10"/>
  <c r="D77" i="10"/>
  <c r="D27" i="10"/>
  <c r="D70" i="10"/>
  <c r="D30" i="10"/>
  <c r="C69" i="10"/>
  <c r="C91" i="10"/>
  <c r="C88" i="10"/>
  <c r="C72" i="10"/>
  <c r="C80" i="10"/>
  <c r="C82" i="10"/>
  <c r="C75" i="10"/>
  <c r="J17" i="16"/>
  <c r="J18" i="16" s="1"/>
  <c r="J16" i="16"/>
  <c r="J15" i="16"/>
  <c r="P783" i="4"/>
  <c r="G7" i="16"/>
  <c r="G51" i="16" s="1"/>
  <c r="H7" i="16"/>
  <c r="H51" i="16" s="1"/>
  <c r="I7" i="16"/>
  <c r="I51" i="16" s="1"/>
  <c r="J7" i="16"/>
  <c r="J10" i="16" s="1"/>
  <c r="K7" i="16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113" i="16"/>
  <c r="D109" i="16"/>
  <c r="D113" i="16" s="1"/>
  <c r="C46" i="9"/>
  <c r="D46" i="9"/>
  <c r="C45" i="9"/>
  <c r="D45" i="9"/>
  <c r="C44" i="9"/>
  <c r="D44" i="9"/>
  <c r="C43" i="9"/>
  <c r="D43" i="9"/>
  <c r="C42" i="9"/>
  <c r="D42" i="9"/>
  <c r="C41" i="9"/>
  <c r="D41" i="9"/>
  <c r="C40" i="9"/>
  <c r="D40" i="9"/>
  <c r="C39" i="9"/>
  <c r="D39" i="9"/>
  <c r="C38" i="9"/>
  <c r="D38" i="9"/>
  <c r="C37" i="9"/>
  <c r="D37" i="9"/>
  <c r="C36" i="9"/>
  <c r="D36" i="9"/>
  <c r="P16" i="16"/>
  <c r="T16" i="16"/>
  <c r="N17" i="16"/>
  <c r="V41" i="16"/>
  <c r="V40" i="16"/>
  <c r="V39" i="16"/>
  <c r="V42" i="16" s="1"/>
  <c r="R98" i="16" s="1"/>
  <c r="S98" i="16" s="1"/>
  <c r="U41" i="16"/>
  <c r="U40" i="16"/>
  <c r="U39" i="16"/>
  <c r="T41" i="16"/>
  <c r="T40" i="16"/>
  <c r="T39" i="16"/>
  <c r="T42" i="16" s="1"/>
  <c r="N98" i="16" s="1"/>
  <c r="O98" i="16" s="1"/>
  <c r="S41" i="16"/>
  <c r="S40" i="16"/>
  <c r="S42" i="16" s="1"/>
  <c r="S39" i="16"/>
  <c r="T33" i="16"/>
  <c r="U33" i="16"/>
  <c r="V32" i="16"/>
  <c r="U31" i="16"/>
  <c r="T31" i="16"/>
  <c r="S31" i="16"/>
  <c r="V33" i="16"/>
  <c r="V31" i="16"/>
  <c r="U32" i="16"/>
  <c r="C35" i="9"/>
  <c r="D35" i="9"/>
  <c r="T32" i="16"/>
  <c r="S33" i="16"/>
  <c r="S32" i="16"/>
  <c r="V24" i="16"/>
  <c r="U24" i="16"/>
  <c r="T24" i="16"/>
  <c r="S24" i="16"/>
  <c r="U23" i="16"/>
  <c r="V23" i="16"/>
  <c r="V25" i="16"/>
  <c r="U25" i="16"/>
  <c r="T25" i="16"/>
  <c r="T23" i="16"/>
  <c r="S25" i="16"/>
  <c r="S23" i="16"/>
  <c r="AP41" i="16"/>
  <c r="AP40" i="16"/>
  <c r="AQ41" i="16"/>
  <c r="AQ40" i="16"/>
  <c r="AR41" i="16"/>
  <c r="AR40" i="16"/>
  <c r="AS41" i="16"/>
  <c r="AS40" i="16"/>
  <c r="AS33" i="16"/>
  <c r="AR33" i="16"/>
  <c r="AQ33" i="16"/>
  <c r="AP33" i="16"/>
  <c r="AP32" i="16"/>
  <c r="AQ32" i="16"/>
  <c r="AR32" i="16"/>
  <c r="AS32" i="16"/>
  <c r="AP25" i="16"/>
  <c r="AP24" i="16"/>
  <c r="AQ25" i="16"/>
  <c r="AQ24" i="16"/>
  <c r="AR25" i="16"/>
  <c r="AR24" i="16"/>
  <c r="AS25" i="16"/>
  <c r="AS24" i="16"/>
  <c r="C34" i="9"/>
  <c r="D34" i="9"/>
  <c r="AS17" i="16"/>
  <c r="AS16" i="16"/>
  <c r="AR17" i="16"/>
  <c r="AR16" i="16"/>
  <c r="AQ17" i="16"/>
  <c r="AQ16" i="16"/>
  <c r="AP17" i="16"/>
  <c r="AP16" i="16"/>
  <c r="AP15" i="16"/>
  <c r="AP9" i="16"/>
  <c r="AP8" i="16"/>
  <c r="AQ9" i="16"/>
  <c r="AQ8" i="16"/>
  <c r="AR9" i="16"/>
  <c r="AR8" i="16"/>
  <c r="AS9" i="16"/>
  <c r="AS8" i="16"/>
  <c r="C33" i="9"/>
  <c r="D33" i="9"/>
  <c r="V17" i="16"/>
  <c r="V16" i="16"/>
  <c r="U17" i="16"/>
  <c r="U16" i="16"/>
  <c r="T15" i="16"/>
  <c r="T17" i="16"/>
  <c r="S16" i="16"/>
  <c r="V9" i="16"/>
  <c r="V53" i="16" s="1"/>
  <c r="V8" i="16"/>
  <c r="U9" i="16"/>
  <c r="U8" i="16"/>
  <c r="T9" i="16"/>
  <c r="T8" i="16"/>
  <c r="T7" i="16"/>
  <c r="S9" i="16"/>
  <c r="S8" i="16"/>
  <c r="S10" i="16" s="1"/>
  <c r="S7" i="16"/>
  <c r="S17" i="16"/>
  <c r="I52" i="16"/>
  <c r="H52" i="16"/>
  <c r="G52" i="16"/>
  <c r="F52" i="16"/>
  <c r="E52" i="16"/>
  <c r="D52" i="16"/>
  <c r="C52" i="16"/>
  <c r="C51" i="16"/>
  <c r="D51" i="16"/>
  <c r="E51" i="16"/>
  <c r="F51" i="16"/>
  <c r="AS39" i="16"/>
  <c r="AR39" i="16"/>
  <c r="AQ39" i="16"/>
  <c r="AP39" i="16"/>
  <c r="AO41" i="16"/>
  <c r="AN41" i="16"/>
  <c r="AM41" i="16"/>
  <c r="C32" i="9"/>
  <c r="D32" i="9"/>
  <c r="AL41" i="16"/>
  <c r="AO40" i="16"/>
  <c r="AN40" i="16"/>
  <c r="AM40" i="16"/>
  <c r="AL40" i="16"/>
  <c r="AO39" i="16"/>
  <c r="AN39" i="16"/>
  <c r="AM39" i="16"/>
  <c r="AL39" i="16"/>
  <c r="AK41" i="16"/>
  <c r="AJ41" i="16"/>
  <c r="AI41" i="16"/>
  <c r="AH41" i="16"/>
  <c r="AI40" i="16"/>
  <c r="AJ40" i="16"/>
  <c r="AK39" i="16"/>
  <c r="AJ39" i="16"/>
  <c r="AI39" i="16"/>
  <c r="AH39" i="16"/>
  <c r="AH40" i="16"/>
  <c r="AK40" i="16"/>
  <c r="AN33" i="16"/>
  <c r="AM33" i="16"/>
  <c r="AK33" i="16"/>
  <c r="AI33" i="16"/>
  <c r="AH31" i="16"/>
  <c r="AO33" i="16"/>
  <c r="AL33" i="16"/>
  <c r="AO32" i="16"/>
  <c r="AN32" i="16"/>
  <c r="AM32" i="16"/>
  <c r="AL32" i="16"/>
  <c r="AO31" i="16"/>
  <c r="AN31" i="16"/>
  <c r="AM31" i="16"/>
  <c r="AL31" i="16"/>
  <c r="AJ33" i="16"/>
  <c r="AJ32" i="16"/>
  <c r="AI32" i="16"/>
  <c r="AI31" i="16"/>
  <c r="AQ23" i="16"/>
  <c r="AP23" i="16"/>
  <c r="AO25" i="16"/>
  <c r="AM25" i="16"/>
  <c r="AN25" i="16"/>
  <c r="AN24" i="16"/>
  <c r="AM24" i="16"/>
  <c r="AO23" i="16"/>
  <c r="AN23" i="16"/>
  <c r="AM23" i="16"/>
  <c r="AM26" i="16" s="1"/>
  <c r="AB96" i="16" s="1"/>
  <c r="AC96" i="16" s="1"/>
  <c r="AL23" i="16"/>
  <c r="AK31" i="16"/>
  <c r="AJ31" i="16"/>
  <c r="P913" i="3"/>
  <c r="P914" i="3"/>
  <c r="AH33" i="16"/>
  <c r="AH32" i="16"/>
  <c r="AS31" i="16"/>
  <c r="AR31" i="16"/>
  <c r="AQ31" i="16"/>
  <c r="AP31" i="16"/>
  <c r="P781" i="4"/>
  <c r="P782" i="4"/>
  <c r="AS23" i="16"/>
  <c r="AR23" i="16"/>
  <c r="P884" i="1"/>
  <c r="P885" i="1"/>
  <c r="AL25" i="16"/>
  <c r="AO24" i="16"/>
  <c r="AL24" i="16"/>
  <c r="AK25" i="16"/>
  <c r="AK24" i="16"/>
  <c r="AK23" i="16"/>
  <c r="AJ25" i="16"/>
  <c r="AJ24" i="16"/>
  <c r="AI25" i="16"/>
  <c r="AI24" i="16"/>
  <c r="AI23" i="16"/>
  <c r="AH25" i="16"/>
  <c r="AH24" i="16"/>
  <c r="AH23" i="16"/>
  <c r="P911" i="3"/>
  <c r="P912" i="3"/>
  <c r="P779" i="4"/>
  <c r="P780" i="4"/>
  <c r="AQ7" i="16"/>
  <c r="P882" i="1"/>
  <c r="P883" i="1"/>
  <c r="AS15" i="16"/>
  <c r="AR15" i="16"/>
  <c r="AQ15" i="16"/>
  <c r="AO17" i="16"/>
  <c r="AO16" i="16"/>
  <c r="AO15" i="16"/>
  <c r="AN17" i="16"/>
  <c r="AN16" i="16"/>
  <c r="AN15" i="16"/>
  <c r="AM17" i="16"/>
  <c r="AM16" i="16"/>
  <c r="AM15" i="16"/>
  <c r="AL17" i="16"/>
  <c r="AL16" i="16"/>
  <c r="AL15" i="16"/>
  <c r="AI17" i="16"/>
  <c r="AK17" i="16"/>
  <c r="AK16" i="16"/>
  <c r="AK15" i="16"/>
  <c r="AJ17" i="16"/>
  <c r="AJ16" i="16"/>
  <c r="AJ15" i="16"/>
  <c r="AI15" i="16"/>
  <c r="P909" i="3"/>
  <c r="P910" i="3"/>
  <c r="AH15" i="16"/>
  <c r="AI16" i="16"/>
  <c r="P773" i="4"/>
  <c r="P774" i="4"/>
  <c r="P776" i="4"/>
  <c r="P777" i="4"/>
  <c r="AH17" i="16"/>
  <c r="AH16" i="16"/>
  <c r="P880" i="1"/>
  <c r="P881" i="1"/>
  <c r="AS7" i="16"/>
  <c r="AR7" i="16"/>
  <c r="AP7" i="16"/>
  <c r="AO9" i="16"/>
  <c r="AN9" i="16"/>
  <c r="AM9" i="16"/>
  <c r="AL9" i="16"/>
  <c r="AO8" i="16"/>
  <c r="AN8" i="16"/>
  <c r="AM8" i="16"/>
  <c r="AL8" i="16"/>
  <c r="AO7" i="16"/>
  <c r="AN7" i="16"/>
  <c r="AM7" i="16"/>
  <c r="AL7" i="16"/>
  <c r="AK9" i="16"/>
  <c r="AJ9" i="16"/>
  <c r="AI9" i="16"/>
  <c r="AH9" i="16"/>
  <c r="AK8" i="16"/>
  <c r="AJ8" i="16"/>
  <c r="AI8" i="16"/>
  <c r="AH8" i="16"/>
  <c r="AK7" i="16"/>
  <c r="AJ7" i="16"/>
  <c r="AI7" i="16"/>
  <c r="AH7" i="16"/>
  <c r="V7" i="16"/>
  <c r="U7" i="16"/>
  <c r="R9" i="16"/>
  <c r="Q9" i="16"/>
  <c r="P9" i="16"/>
  <c r="O9" i="16"/>
  <c r="R8" i="16"/>
  <c r="Q8" i="16"/>
  <c r="P7" i="16"/>
  <c r="O7" i="16"/>
  <c r="P8" i="16"/>
  <c r="O8" i="16"/>
  <c r="R7" i="16"/>
  <c r="Q7" i="16"/>
  <c r="K9" i="16"/>
  <c r="L9" i="16"/>
  <c r="N9" i="16"/>
  <c r="M9" i="16"/>
  <c r="L8" i="16"/>
  <c r="L7" i="16"/>
  <c r="N8" i="16"/>
  <c r="M8" i="16"/>
  <c r="K8" i="16"/>
  <c r="N7" i="16"/>
  <c r="M7" i="16"/>
  <c r="P875" i="1"/>
  <c r="P876" i="1"/>
  <c r="P877" i="1"/>
  <c r="P878" i="1"/>
  <c r="P879" i="1"/>
  <c r="AC42" i="16"/>
  <c r="Z42" i="16"/>
  <c r="AF34" i="16"/>
  <c r="AE34" i="16"/>
  <c r="AD34" i="16"/>
  <c r="AC34" i="16"/>
  <c r="AB34" i="16"/>
  <c r="AA34" i="16"/>
  <c r="Z34" i="16"/>
  <c r="AF26" i="16"/>
  <c r="AE26" i="16"/>
  <c r="AD26" i="16"/>
  <c r="AC26" i="16"/>
  <c r="AB26" i="16"/>
  <c r="AA26" i="16"/>
  <c r="Z26" i="16"/>
  <c r="AE18" i="16"/>
  <c r="AD18" i="16"/>
  <c r="AC18" i="16"/>
  <c r="AB18" i="16"/>
  <c r="AA18" i="16"/>
  <c r="Z18" i="16"/>
  <c r="AG10" i="16"/>
  <c r="AF10" i="16"/>
  <c r="AE10" i="16"/>
  <c r="AD10" i="16"/>
  <c r="AD11" i="16" s="1"/>
  <c r="AC10" i="16"/>
  <c r="AB10" i="16"/>
  <c r="AA10" i="16"/>
  <c r="Z10" i="16"/>
  <c r="P769" i="4"/>
  <c r="H53" i="16"/>
  <c r="E53" i="16"/>
  <c r="D53" i="16"/>
  <c r="I53" i="16"/>
  <c r="G53" i="16"/>
  <c r="F53" i="16"/>
  <c r="C53" i="16"/>
  <c r="D74" i="10"/>
  <c r="D76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C74" i="10"/>
  <c r="C76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F54" i="16"/>
  <c r="V15" i="16"/>
  <c r="V18" i="16" s="1"/>
  <c r="R95" i="16" s="1"/>
  <c r="S95" i="16" s="1"/>
  <c r="U15" i="16"/>
  <c r="S15" i="16"/>
  <c r="R41" i="16"/>
  <c r="Q40" i="16"/>
  <c r="R32" i="16"/>
  <c r="Q31" i="16"/>
  <c r="P23" i="16"/>
  <c r="O15" i="16"/>
  <c r="Q41" i="16"/>
  <c r="P41" i="16"/>
  <c r="O41" i="16"/>
  <c r="R40" i="16"/>
  <c r="P40" i="16"/>
  <c r="O40" i="16"/>
  <c r="R39" i="16"/>
  <c r="Q39" i="16"/>
  <c r="P39" i="16"/>
  <c r="O39" i="16"/>
  <c r="R33" i="16"/>
  <c r="Q33" i="16"/>
  <c r="P33" i="16"/>
  <c r="O33" i="16"/>
  <c r="Q32" i="16"/>
  <c r="P32" i="16"/>
  <c r="O32" i="16"/>
  <c r="R31" i="16"/>
  <c r="P31" i="16"/>
  <c r="O31" i="16"/>
  <c r="R25" i="16"/>
  <c r="Q25" i="16"/>
  <c r="P25" i="16"/>
  <c r="O25" i="16"/>
  <c r="R24" i="16"/>
  <c r="Q24" i="16"/>
  <c r="P24" i="16"/>
  <c r="O24" i="16"/>
  <c r="R23" i="16"/>
  <c r="Q23" i="16"/>
  <c r="O23" i="16"/>
  <c r="R17" i="16"/>
  <c r="Q17" i="16"/>
  <c r="P17" i="16"/>
  <c r="O17" i="16"/>
  <c r="R16" i="16"/>
  <c r="Q16" i="16"/>
  <c r="O16" i="16"/>
  <c r="R15" i="16"/>
  <c r="Q15" i="16"/>
  <c r="P15" i="16"/>
  <c r="N41" i="16"/>
  <c r="M41" i="16"/>
  <c r="L41" i="16"/>
  <c r="M40" i="16"/>
  <c r="M39" i="16"/>
  <c r="L39" i="16"/>
  <c r="K41" i="16"/>
  <c r="N40" i="16"/>
  <c r="L40" i="16"/>
  <c r="K40" i="16"/>
  <c r="N39" i="16"/>
  <c r="K39" i="16"/>
  <c r="L33" i="16"/>
  <c r="K32" i="16"/>
  <c r="N31" i="16"/>
  <c r="M31" i="16"/>
  <c r="L31" i="16"/>
  <c r="K31" i="16"/>
  <c r="N33" i="16"/>
  <c r="K33" i="16"/>
  <c r="M33" i="16"/>
  <c r="N32" i="16"/>
  <c r="M32" i="16"/>
  <c r="L32" i="16"/>
  <c r="N25" i="16"/>
  <c r="M25" i="16"/>
  <c r="L25" i="16"/>
  <c r="K25" i="16"/>
  <c r="N24" i="16"/>
  <c r="M24" i="16"/>
  <c r="L24" i="16"/>
  <c r="K24" i="16"/>
  <c r="N23" i="16"/>
  <c r="M23" i="16"/>
  <c r="L23" i="16"/>
  <c r="K23" i="16"/>
  <c r="M17" i="16"/>
  <c r="L17" i="16"/>
  <c r="K17" i="16"/>
  <c r="N16" i="16"/>
  <c r="M16" i="16"/>
  <c r="L16" i="16"/>
  <c r="K16" i="16"/>
  <c r="N15" i="16"/>
  <c r="L15" i="16"/>
  <c r="K15" i="16"/>
  <c r="M15" i="16"/>
  <c r="U42" i="16"/>
  <c r="P98" i="16" s="1"/>
  <c r="Q98" i="16" s="1"/>
  <c r="J42" i="16"/>
  <c r="I42" i="16"/>
  <c r="H42" i="16"/>
  <c r="G42" i="16"/>
  <c r="F42" i="16"/>
  <c r="E42" i="16"/>
  <c r="D42" i="16"/>
  <c r="C42" i="16"/>
  <c r="U34" i="16"/>
  <c r="P97" i="16" s="1"/>
  <c r="Q97" i="16" s="1"/>
  <c r="T34" i="16"/>
  <c r="N97" i="16" s="1"/>
  <c r="O97" i="16" s="1"/>
  <c r="J34" i="16"/>
  <c r="I34" i="16"/>
  <c r="H34" i="16"/>
  <c r="G34" i="16"/>
  <c r="F34" i="16"/>
  <c r="E34" i="16"/>
  <c r="D34" i="16"/>
  <c r="C34" i="16"/>
  <c r="T26" i="16"/>
  <c r="N96" i="16" s="1"/>
  <c r="O96" i="16" s="1"/>
  <c r="S26" i="16"/>
  <c r="I26" i="16"/>
  <c r="H26" i="16"/>
  <c r="G26" i="16"/>
  <c r="F26" i="16"/>
  <c r="E26" i="16"/>
  <c r="D26" i="16"/>
  <c r="C26" i="16"/>
  <c r="I18" i="16"/>
  <c r="H18" i="16"/>
  <c r="G18" i="16"/>
  <c r="F18" i="16"/>
  <c r="E18" i="16"/>
  <c r="D18" i="16"/>
  <c r="C18" i="16"/>
  <c r="C19" i="16" s="1"/>
  <c r="G10" i="16"/>
  <c r="F10" i="16"/>
  <c r="E10" i="16"/>
  <c r="D10" i="16"/>
  <c r="C10" i="16"/>
  <c r="D31" i="9"/>
  <c r="C31" i="9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54" i="8"/>
  <c r="P893" i="3"/>
  <c r="P894" i="3"/>
  <c r="P895" i="3"/>
  <c r="P896" i="3"/>
  <c r="P898" i="3"/>
  <c r="P899" i="3"/>
  <c r="P900" i="3"/>
  <c r="P901" i="3"/>
  <c r="P902" i="3"/>
  <c r="P903" i="3"/>
  <c r="P904" i="3"/>
  <c r="P905" i="3"/>
  <c r="P906" i="3"/>
  <c r="P907" i="3"/>
  <c r="P908" i="3"/>
  <c r="C30" i="6"/>
  <c r="C31" i="6"/>
  <c r="C32" i="6"/>
  <c r="C33" i="6"/>
  <c r="D30" i="6"/>
  <c r="D31" i="6"/>
  <c r="D32" i="6"/>
  <c r="D33" i="6"/>
  <c r="D34" i="6"/>
  <c r="D35" i="6"/>
  <c r="D36" i="6"/>
  <c r="D37" i="6"/>
  <c r="P864" i="1"/>
  <c r="P865" i="1"/>
  <c r="P866" i="1"/>
  <c r="C33" i="10"/>
  <c r="C34" i="10"/>
  <c r="C35" i="10"/>
  <c r="C36" i="10"/>
  <c r="C37" i="10"/>
  <c r="C38" i="10"/>
  <c r="C87" i="10"/>
  <c r="C79" i="10"/>
  <c r="C73" i="10"/>
  <c r="D33" i="10"/>
  <c r="D34" i="10"/>
  <c r="D35" i="10"/>
  <c r="D36" i="10"/>
  <c r="D37" i="10"/>
  <c r="D38" i="10"/>
  <c r="D87" i="10"/>
  <c r="D79" i="10"/>
  <c r="D73" i="10"/>
  <c r="C25" i="9"/>
  <c r="C26" i="9"/>
  <c r="C27" i="9"/>
  <c r="C28" i="9"/>
  <c r="C29" i="9"/>
  <c r="C30" i="9"/>
  <c r="D25" i="9"/>
  <c r="D26" i="9"/>
  <c r="D27" i="9"/>
  <c r="D28" i="9"/>
  <c r="D29" i="9"/>
  <c r="D30" i="9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C32" i="8"/>
  <c r="C33" i="8"/>
  <c r="C34" i="8"/>
  <c r="D31" i="8"/>
  <c r="D32" i="8"/>
  <c r="D33" i="8"/>
  <c r="D34" i="8"/>
  <c r="D35" i="8"/>
  <c r="C5" i="7"/>
  <c r="D5" i="7"/>
  <c r="C6" i="7"/>
  <c r="D6" i="7"/>
  <c r="C7" i="7"/>
  <c r="D7" i="7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D22" i="6"/>
  <c r="D23" i="6"/>
  <c r="D25" i="6"/>
  <c r="D26" i="6"/>
  <c r="D27" i="6"/>
  <c r="D28" i="6"/>
  <c r="C22" i="6"/>
  <c r="C23" i="6"/>
  <c r="C25" i="6"/>
  <c r="C26" i="6"/>
  <c r="C27" i="6"/>
  <c r="C28" i="6"/>
  <c r="AG18" i="16" l="1"/>
  <c r="AR150" i="16"/>
  <c r="AB150" i="16"/>
  <c r="S34" i="16"/>
  <c r="H64" i="16"/>
  <c r="AG26" i="16"/>
  <c r="Z150" i="16"/>
  <c r="AE42" i="16"/>
  <c r="T18" i="16"/>
  <c r="N95" i="16" s="1"/>
  <c r="O95" i="16" s="1"/>
  <c r="V26" i="16"/>
  <c r="R96" i="16" s="1"/>
  <c r="S96" i="16" s="1"/>
  <c r="AF18" i="16"/>
  <c r="AD19" i="16" s="1"/>
  <c r="H65" i="16"/>
  <c r="U26" i="16"/>
  <c r="P96" i="16" s="1"/>
  <c r="Q96" i="16" s="1"/>
  <c r="V34" i="16"/>
  <c r="R97" i="16" s="1"/>
  <c r="S97" i="16" s="1"/>
  <c r="AN150" i="16"/>
  <c r="AF150" i="16"/>
  <c r="E54" i="16"/>
  <c r="G63" i="16"/>
  <c r="H10" i="16"/>
  <c r="C54" i="16"/>
  <c r="D54" i="16"/>
  <c r="AH150" i="16"/>
  <c r="AM150" i="16"/>
  <c r="AE150" i="16"/>
  <c r="AK137" i="16"/>
  <c r="D158" i="16"/>
  <c r="AD35" i="16"/>
  <c r="AG150" i="16"/>
  <c r="AL150" i="16"/>
  <c r="AC137" i="16"/>
  <c r="AD137" i="16"/>
  <c r="AG137" i="16"/>
  <c r="AI150" i="16"/>
  <c r="AS150" i="16"/>
  <c r="AK150" i="16"/>
  <c r="AC150" i="16"/>
  <c r="AL137" i="16"/>
  <c r="AF137" i="16"/>
  <c r="AQ137" i="16"/>
  <c r="AA137" i="16"/>
  <c r="I10" i="16"/>
  <c r="G64" i="16"/>
  <c r="G65" i="16"/>
  <c r="C43" i="16"/>
  <c r="G54" i="16"/>
  <c r="C35" i="16"/>
  <c r="G43" i="16"/>
  <c r="D166" i="16"/>
  <c r="AA42" i="16"/>
  <c r="C11" i="16"/>
  <c r="AB42" i="16"/>
  <c r="Z43" i="16" s="1"/>
  <c r="C27" i="16"/>
  <c r="G35" i="16"/>
  <c r="AD42" i="16"/>
  <c r="AD43" i="16" s="1"/>
  <c r="T10" i="16"/>
  <c r="N94" i="16" s="1"/>
  <c r="U10" i="16"/>
  <c r="P94" i="16" s="1"/>
  <c r="Q94" i="16" s="1"/>
  <c r="AI34" i="16"/>
  <c r="AH35" i="16" s="1"/>
  <c r="R63" i="16"/>
  <c r="R64" i="16"/>
  <c r="Q64" i="16"/>
  <c r="Q63" i="16"/>
  <c r="P65" i="16"/>
  <c r="P64" i="16"/>
  <c r="P63" i="16"/>
  <c r="O65" i="16"/>
  <c r="O64" i="16"/>
  <c r="O63" i="16"/>
  <c r="N64" i="16"/>
  <c r="N63" i="16"/>
  <c r="M65" i="16"/>
  <c r="M63" i="16"/>
  <c r="L65" i="16"/>
  <c r="L64" i="16"/>
  <c r="L63" i="16"/>
  <c r="K65" i="16"/>
  <c r="K64" i="16"/>
  <c r="K63" i="16"/>
  <c r="J64" i="16"/>
  <c r="J65" i="16"/>
  <c r="J63" i="16"/>
  <c r="I65" i="16"/>
  <c r="I63" i="16"/>
  <c r="AO42" i="16"/>
  <c r="AF98" i="16" s="1"/>
  <c r="AG98" i="16" s="1"/>
  <c r="AK42" i="16"/>
  <c r="V10" i="16"/>
  <c r="R94" i="16" s="1"/>
  <c r="AS10" i="16"/>
  <c r="AO94" i="16" s="1"/>
  <c r="AP94" i="16" s="1"/>
  <c r="J53" i="16"/>
  <c r="S53" i="16"/>
  <c r="AQ42" i="16"/>
  <c r="AK98" i="16" s="1"/>
  <c r="AL98" i="16" s="1"/>
  <c r="AS18" i="16"/>
  <c r="AO95" i="16" s="1"/>
  <c r="AP95" i="16" s="1"/>
  <c r="AS34" i="16"/>
  <c r="AO97" i="16" s="1"/>
  <c r="AP97" i="16" s="1"/>
  <c r="R42" i="16"/>
  <c r="I98" i="16" s="1"/>
  <c r="J98" i="16" s="1"/>
  <c r="AR42" i="16"/>
  <c r="AM98" i="16" s="1"/>
  <c r="AN98" i="16" s="1"/>
  <c r="AP42" i="16"/>
  <c r="AI98" i="16" s="1"/>
  <c r="AJ98" i="16" s="1"/>
  <c r="AS42" i="16"/>
  <c r="AO98" i="16" s="1"/>
  <c r="AP98" i="16" s="1"/>
  <c r="AN42" i="16"/>
  <c r="AD98" i="16" s="1"/>
  <c r="AE98" i="16" s="1"/>
  <c r="I64" i="16"/>
  <c r="U53" i="16"/>
  <c r="AM42" i="16"/>
  <c r="AB98" i="16" s="1"/>
  <c r="AC98" i="16" s="1"/>
  <c r="U18" i="16"/>
  <c r="P95" i="16" s="1"/>
  <c r="Q95" i="16" s="1"/>
  <c r="Q137" i="16"/>
  <c r="AN26" i="16"/>
  <c r="AD96" i="16" s="1"/>
  <c r="AE96" i="16" s="1"/>
  <c r="P34" i="16"/>
  <c r="E97" i="16" s="1"/>
  <c r="F97" i="16" s="1"/>
  <c r="AQ34" i="16"/>
  <c r="AK97" i="16" s="1"/>
  <c r="AL97" i="16" s="1"/>
  <c r="AP26" i="16"/>
  <c r="AI96" i="16" s="1"/>
  <c r="AJ96" i="16" s="1"/>
  <c r="AP34" i="16"/>
  <c r="AI97" i="16" s="1"/>
  <c r="AJ97" i="16" s="1"/>
  <c r="I137" i="16"/>
  <c r="L137" i="16"/>
  <c r="O137" i="16"/>
  <c r="R137" i="16"/>
  <c r="J52" i="16"/>
  <c r="O34" i="16"/>
  <c r="C97" i="16" s="1"/>
  <c r="D97" i="16" s="1"/>
  <c r="F66" i="16"/>
  <c r="F69" i="16" s="1"/>
  <c r="M137" i="16"/>
  <c r="AP10" i="16"/>
  <c r="AI94" i="16" s="1"/>
  <c r="AQ18" i="16"/>
  <c r="AK95" i="16" s="1"/>
  <c r="AL95" i="16" s="1"/>
  <c r="AR26" i="16"/>
  <c r="AM96" i="16" s="1"/>
  <c r="AN96" i="16" s="1"/>
  <c r="AR34" i="16"/>
  <c r="AQ26" i="16"/>
  <c r="AK96" i="16" s="1"/>
  <c r="AL96" i="16" s="1"/>
  <c r="D137" i="16"/>
  <c r="T137" i="16"/>
  <c r="AJ42" i="16"/>
  <c r="AP18" i="16"/>
  <c r="AI95" i="16" s="1"/>
  <c r="AJ95" i="16" s="1"/>
  <c r="AT31" i="16"/>
  <c r="AQ76" i="16" s="1"/>
  <c r="AT40" i="16"/>
  <c r="AR77" i="16" s="1"/>
  <c r="AI42" i="16"/>
  <c r="T53" i="16"/>
  <c r="H66" i="16"/>
  <c r="C66" i="16"/>
  <c r="D66" i="16"/>
  <c r="D69" i="16" s="1"/>
  <c r="N137" i="16"/>
  <c r="S137" i="16"/>
  <c r="P137" i="16"/>
  <c r="J137" i="16"/>
  <c r="S51" i="16"/>
  <c r="AQ10" i="16"/>
  <c r="AK94" i="16" s="1"/>
  <c r="AL94" i="16" s="1"/>
  <c r="H137" i="16"/>
  <c r="K137" i="16"/>
  <c r="AR10" i="16"/>
  <c r="AM94" i="16" s="1"/>
  <c r="AN94" i="16" s="1"/>
  <c r="AR18" i="16"/>
  <c r="AM95" i="16" s="1"/>
  <c r="AN95" i="16" s="1"/>
  <c r="AS26" i="16"/>
  <c r="AO96" i="16" s="1"/>
  <c r="AP96" i="16" s="1"/>
  <c r="Q10" i="16"/>
  <c r="G94" i="16" s="1"/>
  <c r="H94" i="16" s="1"/>
  <c r="U137" i="16"/>
  <c r="AK52" i="16"/>
  <c r="AN34" i="16"/>
  <c r="AD97" i="16" s="1"/>
  <c r="AE97" i="16" s="1"/>
  <c r="R10" i="16"/>
  <c r="I94" i="16" s="1"/>
  <c r="J94" i="16" s="1"/>
  <c r="AJ26" i="16"/>
  <c r="AT32" i="16"/>
  <c r="AQ77" i="16" s="1"/>
  <c r="AK53" i="16"/>
  <c r="O10" i="16"/>
  <c r="C94" i="16" s="1"/>
  <c r="AO18" i="16"/>
  <c r="AF95" i="16" s="1"/>
  <c r="AG95" i="16" s="1"/>
  <c r="P42" i="16"/>
  <c r="E98" i="16" s="1"/>
  <c r="F98" i="16" s="1"/>
  <c r="G27" i="16"/>
  <c r="AM51" i="16"/>
  <c r="AL10" i="16"/>
  <c r="Z94" i="16" s="1"/>
  <c r="AA94" i="16" s="1"/>
  <c r="AK18" i="16"/>
  <c r="R26" i="16"/>
  <c r="I96" i="16" s="1"/>
  <c r="J96" i="16" s="1"/>
  <c r="O42" i="16"/>
  <c r="C98" i="16" s="1"/>
  <c r="D98" i="16" s="1"/>
  <c r="AK26" i="16"/>
  <c r="AI18" i="16"/>
  <c r="AL18" i="16"/>
  <c r="Z95" i="16" s="1"/>
  <c r="AN18" i="16"/>
  <c r="AD95" i="16" s="1"/>
  <c r="AE95" i="16" s="1"/>
  <c r="AM34" i="16"/>
  <c r="AB97" i="16" s="1"/>
  <c r="AC97" i="16" s="1"/>
  <c r="J51" i="16"/>
  <c r="N53" i="16"/>
  <c r="AM52" i="16"/>
  <c r="AT33" i="16"/>
  <c r="AQ78" i="16" s="1"/>
  <c r="Q42" i="16"/>
  <c r="G98" i="16" s="1"/>
  <c r="H98" i="16" s="1"/>
  <c r="P18" i="16"/>
  <c r="E95" i="16" s="1"/>
  <c r="F95" i="16" s="1"/>
  <c r="R34" i="16"/>
  <c r="I97" i="16" s="1"/>
  <c r="J97" i="16" s="1"/>
  <c r="AK10" i="16"/>
  <c r="W39" i="16"/>
  <c r="U76" i="16" s="1"/>
  <c r="AN10" i="16"/>
  <c r="AD94" i="16" s="1"/>
  <c r="L42" i="16"/>
  <c r="W40" i="16"/>
  <c r="U77" i="16" s="1"/>
  <c r="Q53" i="16"/>
  <c r="Q34" i="16"/>
  <c r="G97" i="16" s="1"/>
  <c r="H97" i="16" s="1"/>
  <c r="Q26" i="16"/>
  <c r="G96" i="16" s="1"/>
  <c r="H96" i="16" s="1"/>
  <c r="P10" i="16"/>
  <c r="E94" i="16" s="1"/>
  <c r="F94" i="16" s="1"/>
  <c r="AL26" i="16"/>
  <c r="Z96" i="16" s="1"/>
  <c r="AA96" i="16" s="1"/>
  <c r="AT41" i="16"/>
  <c r="AR78" i="16" s="1"/>
  <c r="Q18" i="16"/>
  <c r="G95" i="16" s="1"/>
  <c r="H95" i="16" s="1"/>
  <c r="AO10" i="16"/>
  <c r="AF94" i="16" s="1"/>
  <c r="AG94" i="16" s="1"/>
  <c r="AJ18" i="16"/>
  <c r="N34" i="16"/>
  <c r="M42" i="16"/>
  <c r="O26" i="16"/>
  <c r="C96" i="16" s="1"/>
  <c r="D96" i="16" s="1"/>
  <c r="O18" i="16"/>
  <c r="L95" i="16" s="1"/>
  <c r="M95" i="16" s="1"/>
  <c r="AJ10" i="16"/>
  <c r="AM18" i="16"/>
  <c r="AB95" i="16" s="1"/>
  <c r="AC95" i="16" s="1"/>
  <c r="AI26" i="16"/>
  <c r="AT23" i="16"/>
  <c r="AP76" i="16" s="1"/>
  <c r="AO26" i="16"/>
  <c r="AF96" i="16" s="1"/>
  <c r="AG96" i="16" s="1"/>
  <c r="AL34" i="16"/>
  <c r="Z97" i="16" s="1"/>
  <c r="AA97" i="16" s="1"/>
  <c r="AO34" i="16"/>
  <c r="AF97" i="16" s="1"/>
  <c r="AG97" i="16" s="1"/>
  <c r="AL42" i="16"/>
  <c r="E66" i="16"/>
  <c r="E69" i="16" s="1"/>
  <c r="AI53" i="16"/>
  <c r="AO53" i="16"/>
  <c r="AT24" i="16"/>
  <c r="AP77" i="16" s="1"/>
  <c r="S18" i="16"/>
  <c r="AK51" i="16"/>
  <c r="AI52" i="16"/>
  <c r="AO52" i="16"/>
  <c r="AM53" i="16"/>
  <c r="M26" i="16"/>
  <c r="O53" i="16"/>
  <c r="AT25" i="16"/>
  <c r="AP78" i="16" s="1"/>
  <c r="AT8" i="16"/>
  <c r="AN77" i="16" s="1"/>
  <c r="AT17" i="16"/>
  <c r="AO78" i="16" s="1"/>
  <c r="G19" i="16"/>
  <c r="W41" i="16"/>
  <c r="U78" i="16" s="1"/>
  <c r="L18" i="16"/>
  <c r="K42" i="16"/>
  <c r="R18" i="16"/>
  <c r="I95" i="16" s="1"/>
  <c r="J95" i="16" s="1"/>
  <c r="P26" i="16"/>
  <c r="E96" i="16" s="1"/>
  <c r="F96" i="16" s="1"/>
  <c r="K34" i="16"/>
  <c r="N42" i="16"/>
  <c r="K26" i="16"/>
  <c r="W33" i="16"/>
  <c r="T78" i="16" s="1"/>
  <c r="K53" i="16"/>
  <c r="N26" i="16"/>
  <c r="L34" i="16"/>
  <c r="W31" i="16"/>
  <c r="T76" i="16" s="1"/>
  <c r="R53" i="16"/>
  <c r="AT9" i="16"/>
  <c r="AN78" i="16" s="1"/>
  <c r="L53" i="16"/>
  <c r="AI10" i="16"/>
  <c r="P53" i="16"/>
  <c r="AM10" i="16"/>
  <c r="AB94" i="16" s="1"/>
  <c r="AC94" i="16" s="1"/>
  <c r="AI51" i="16"/>
  <c r="AO51" i="16"/>
  <c r="AT16" i="16"/>
  <c r="AO77" i="16" s="1"/>
  <c r="W23" i="16"/>
  <c r="S76" i="16" s="1"/>
  <c r="K18" i="16"/>
  <c r="AD27" i="16"/>
  <c r="AT15" i="16"/>
  <c r="AO76" i="16" s="1"/>
  <c r="AD52" i="16"/>
  <c r="AF52" i="16"/>
  <c r="Z53" i="16"/>
  <c r="AB53" i="16"/>
  <c r="AD53" i="16"/>
  <c r="AF53" i="16"/>
  <c r="AD51" i="16"/>
  <c r="AF51" i="16"/>
  <c r="Z52" i="16"/>
  <c r="AB52" i="16"/>
  <c r="Z51" i="16"/>
  <c r="AB51" i="16"/>
  <c r="W32" i="16"/>
  <c r="T77" i="16" s="1"/>
  <c r="W25" i="16"/>
  <c r="S78" i="16" s="1"/>
  <c r="N18" i="16"/>
  <c r="M18" i="16"/>
  <c r="L26" i="16"/>
  <c r="M34" i="16"/>
  <c r="W16" i="16"/>
  <c r="R77" i="16" s="1"/>
  <c r="M53" i="16"/>
  <c r="G11" i="16"/>
  <c r="W17" i="16"/>
  <c r="R78" i="16" s="1"/>
  <c r="W24" i="16"/>
  <c r="S77" i="16" s="1"/>
  <c r="W15" i="16"/>
  <c r="R76" i="16" s="1"/>
  <c r="E137" i="16"/>
  <c r="C137" i="16"/>
  <c r="N65" i="16"/>
  <c r="L94" i="16"/>
  <c r="O94" i="16"/>
  <c r="N100" i="16"/>
  <c r="N102" i="16" s="1"/>
  <c r="S27" i="16"/>
  <c r="L96" i="16"/>
  <c r="M96" i="16" s="1"/>
  <c r="S35" i="16"/>
  <c r="L97" i="16"/>
  <c r="M97" i="16" s="1"/>
  <c r="S43" i="16"/>
  <c r="L98" i="16"/>
  <c r="M98" i="16" s="1"/>
  <c r="K51" i="16"/>
  <c r="M51" i="16"/>
  <c r="N51" i="16"/>
  <c r="K52" i="16"/>
  <c r="M52" i="16"/>
  <c r="N52" i="16"/>
  <c r="L51" i="16"/>
  <c r="L52" i="16"/>
  <c r="Q51" i="16"/>
  <c r="R51" i="16"/>
  <c r="O52" i="16"/>
  <c r="P52" i="16"/>
  <c r="O51" i="16"/>
  <c r="P51" i="16"/>
  <c r="Q52" i="16"/>
  <c r="R52" i="16"/>
  <c r="T51" i="16"/>
  <c r="U51" i="16"/>
  <c r="V51" i="16"/>
  <c r="S52" i="16"/>
  <c r="T52" i="16"/>
  <c r="U52" i="16"/>
  <c r="V52" i="16"/>
  <c r="M64" i="16"/>
  <c r="Q65" i="16"/>
  <c r="R65" i="16"/>
  <c r="S64" i="16"/>
  <c r="S63" i="16"/>
  <c r="S65" i="16"/>
  <c r="T63" i="16"/>
  <c r="T64" i="16"/>
  <c r="T65" i="16"/>
  <c r="U63" i="16"/>
  <c r="U64" i="16"/>
  <c r="U65" i="16"/>
  <c r="V63" i="16"/>
  <c r="V64" i="16"/>
  <c r="V65" i="16"/>
  <c r="C67" i="16"/>
  <c r="AH10" i="16"/>
  <c r="AT7" i="16"/>
  <c r="AN76" i="16" s="1"/>
  <c r="Z11" i="16"/>
  <c r="AH18" i="16"/>
  <c r="Z19" i="16"/>
  <c r="AH26" i="16"/>
  <c r="Z27" i="16"/>
  <c r="Z35" i="16"/>
  <c r="AH42" i="16"/>
  <c r="AT39" i="16"/>
  <c r="AR76" i="16" s="1"/>
  <c r="C55" i="16"/>
  <c r="L10" i="16"/>
  <c r="M10" i="16"/>
  <c r="N10" i="16"/>
  <c r="W8" i="16"/>
  <c r="Q77" i="16" s="1"/>
  <c r="W9" i="16"/>
  <c r="Q78" i="16" s="1"/>
  <c r="K10" i="16"/>
  <c r="W7" i="16"/>
  <c r="Q76" i="16" s="1"/>
  <c r="P585" i="4"/>
  <c r="P584" i="4"/>
  <c r="P583" i="4"/>
  <c r="P582" i="4"/>
  <c r="P581" i="4"/>
  <c r="P580" i="4"/>
  <c r="P579" i="4"/>
  <c r="P578" i="4"/>
  <c r="P577" i="4"/>
  <c r="P576" i="4"/>
  <c r="P575" i="4"/>
  <c r="P574" i="4"/>
  <c r="P573" i="4"/>
  <c r="P572" i="4"/>
  <c r="P571" i="4"/>
  <c r="P570" i="4"/>
  <c r="P569" i="4"/>
  <c r="P568" i="4"/>
  <c r="P567" i="4"/>
  <c r="P566" i="4"/>
  <c r="P565" i="4"/>
  <c r="P564" i="4"/>
  <c r="P563" i="4"/>
  <c r="P562" i="4"/>
  <c r="P561" i="4"/>
  <c r="P560" i="4"/>
  <c r="P559" i="4"/>
  <c r="P558" i="4"/>
  <c r="P557" i="4"/>
  <c r="P556" i="4"/>
  <c r="P555" i="4"/>
  <c r="P554" i="4"/>
  <c r="P553" i="4"/>
  <c r="P552" i="4"/>
  <c r="P551" i="4"/>
  <c r="P550" i="4"/>
  <c r="P549" i="4"/>
  <c r="P548" i="4"/>
  <c r="P547" i="4"/>
  <c r="P546" i="4"/>
  <c r="P536" i="4"/>
  <c r="P528" i="4"/>
  <c r="P520" i="4"/>
  <c r="P509" i="4"/>
  <c r="P501" i="4"/>
  <c r="P498" i="4"/>
  <c r="P464" i="4"/>
  <c r="P455" i="4"/>
  <c r="P444" i="4"/>
  <c r="P388" i="4"/>
  <c r="P385" i="4"/>
  <c r="P372" i="4"/>
  <c r="P371" i="4"/>
  <c r="P357" i="4"/>
  <c r="P326" i="4"/>
  <c r="P313" i="4"/>
  <c r="P309" i="4"/>
  <c r="P303" i="4"/>
  <c r="P286" i="4"/>
  <c r="P235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8" i="4"/>
  <c r="P207" i="4"/>
  <c r="P206" i="4"/>
  <c r="P205" i="4"/>
  <c r="P204" i="4"/>
  <c r="P203" i="4"/>
  <c r="P202" i="4"/>
  <c r="P201" i="4"/>
  <c r="P200" i="4"/>
  <c r="P198" i="4"/>
  <c r="P197" i="4"/>
  <c r="P196" i="4"/>
  <c r="P195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0" i="4"/>
  <c r="P149" i="4"/>
  <c r="P148" i="4"/>
  <c r="P147" i="4"/>
  <c r="P146" i="4"/>
  <c r="P145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3" i="4"/>
  <c r="P81" i="4"/>
  <c r="P80" i="4"/>
  <c r="P78" i="4"/>
  <c r="P77" i="4"/>
  <c r="P76" i="4"/>
  <c r="P75" i="4"/>
  <c r="P74" i="4"/>
  <c r="P72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4" i="4"/>
  <c r="P53" i="4"/>
  <c r="P51" i="4"/>
  <c r="P50" i="4"/>
  <c r="P49" i="4"/>
  <c r="P48" i="4"/>
  <c r="P47" i="4"/>
  <c r="P46" i="4"/>
  <c r="P45" i="4"/>
  <c r="P44" i="4"/>
  <c r="P43" i="4"/>
  <c r="P42" i="4"/>
  <c r="P40" i="4"/>
  <c r="P39" i="4"/>
  <c r="P38" i="4"/>
  <c r="P36" i="4"/>
  <c r="P35" i="4"/>
  <c r="P34" i="4"/>
  <c r="P33" i="4"/>
  <c r="P32" i="4"/>
  <c r="P31" i="4"/>
  <c r="P30" i="4"/>
  <c r="P29" i="4"/>
  <c r="P28" i="4"/>
  <c r="P27" i="4"/>
  <c r="P26" i="4"/>
  <c r="P25" i="4"/>
  <c r="P23" i="4"/>
  <c r="P22" i="4"/>
  <c r="P20" i="4"/>
  <c r="P17" i="4"/>
  <c r="P16" i="4"/>
  <c r="P15" i="4"/>
  <c r="P14" i="4"/>
  <c r="P12" i="4"/>
  <c r="P11" i="4"/>
  <c r="P10" i="4"/>
  <c r="P5" i="4"/>
  <c r="P3" i="4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4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8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7" i="3"/>
  <c r="P366" i="3"/>
  <c r="P365" i="3"/>
  <c r="P364" i="3"/>
  <c r="P363" i="3"/>
  <c r="P362" i="3"/>
  <c r="P361" i="3"/>
  <c r="P360" i="3"/>
  <c r="P359" i="3"/>
  <c r="P358" i="3"/>
  <c r="P357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49" i="3"/>
  <c r="P248" i="3"/>
  <c r="P247" i="3"/>
  <c r="P246" i="3"/>
  <c r="P245" i="3"/>
  <c r="P244" i="3"/>
  <c r="P243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2" i="3"/>
  <c r="P171" i="3"/>
  <c r="P170" i="3"/>
  <c r="P169" i="3"/>
  <c r="P168" i="3"/>
  <c r="P167" i="3"/>
  <c r="P166" i="3"/>
  <c r="P165" i="3"/>
  <c r="P164" i="3"/>
  <c r="P163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6" i="3"/>
  <c r="P135" i="3"/>
  <c r="P133" i="3"/>
  <c r="P132" i="3"/>
  <c r="P131" i="3"/>
  <c r="P130" i="3"/>
  <c r="P129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69" i="3"/>
  <c r="P68" i="3"/>
  <c r="P66" i="3"/>
  <c r="P65" i="3"/>
  <c r="P64" i="3"/>
  <c r="P63" i="3"/>
  <c r="P62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5" i="3"/>
  <c r="P44" i="3"/>
  <c r="P43" i="3"/>
  <c r="P42" i="3"/>
  <c r="P41" i="3"/>
  <c r="P40" i="3"/>
  <c r="P39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8" i="3"/>
  <c r="P7" i="3"/>
  <c r="P6" i="3"/>
  <c r="P5" i="3"/>
  <c r="P4" i="3"/>
  <c r="P3" i="3"/>
  <c r="P2" i="3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2" i="1"/>
  <c r="P461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48" i="1"/>
  <c r="P346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3" i="1"/>
  <c r="P262" i="1"/>
  <c r="P261" i="1"/>
  <c r="P260" i="1"/>
  <c r="P259" i="1"/>
  <c r="P258" i="1"/>
  <c r="P257" i="1"/>
  <c r="P254" i="1"/>
  <c r="P253" i="1"/>
  <c r="P252" i="1"/>
  <c r="P249" i="1"/>
  <c r="P248" i="1"/>
  <c r="P247" i="1"/>
  <c r="P245" i="1"/>
  <c r="P244" i="1"/>
  <c r="P243" i="1"/>
  <c r="P242" i="1"/>
  <c r="P241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199" i="1"/>
  <c r="P198" i="1"/>
  <c r="P197" i="1"/>
  <c r="P196" i="1"/>
  <c r="P195" i="1"/>
  <c r="P194" i="1"/>
  <c r="P193" i="1"/>
  <c r="P192" i="1"/>
  <c r="P191" i="1"/>
  <c r="P188" i="1"/>
  <c r="P187" i="1"/>
  <c r="P186" i="1"/>
  <c r="P185" i="1"/>
  <c r="P184" i="1"/>
  <c r="P183" i="1"/>
  <c r="P182" i="1"/>
  <c r="P181" i="1"/>
  <c r="P180" i="1"/>
  <c r="P178" i="1"/>
  <c r="P175" i="1"/>
  <c r="P173" i="1"/>
  <c r="P172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5" i="1"/>
  <c r="P154" i="1"/>
  <c r="P153" i="1"/>
  <c r="P152" i="1"/>
  <c r="P151" i="1"/>
  <c r="P150" i="1"/>
  <c r="P148" i="1"/>
  <c r="P146" i="1"/>
  <c r="P144" i="1"/>
  <c r="P143" i="1"/>
  <c r="P142" i="1"/>
  <c r="P140" i="1"/>
  <c r="P139" i="1"/>
  <c r="P138" i="1"/>
  <c r="P137" i="1"/>
  <c r="P135" i="1"/>
  <c r="P134" i="1"/>
  <c r="P133" i="1"/>
  <c r="P132" i="1"/>
  <c r="P131" i="1"/>
  <c r="P130" i="1"/>
  <c r="P129" i="1"/>
  <c r="P128" i="1"/>
  <c r="P126" i="1"/>
  <c r="P125" i="1"/>
  <c r="P124" i="1"/>
  <c r="P123" i="1"/>
  <c r="P122" i="1"/>
  <c r="P121" i="1"/>
  <c r="P120" i="1"/>
  <c r="P119" i="1"/>
  <c r="P117" i="1"/>
  <c r="P116" i="1"/>
  <c r="P115" i="1"/>
  <c r="P114" i="1"/>
  <c r="P112" i="1"/>
  <c r="P111" i="1"/>
  <c r="P109" i="1"/>
  <c r="P108" i="1"/>
  <c r="P107" i="1"/>
  <c r="P106" i="1"/>
  <c r="P105" i="1"/>
  <c r="P104" i="1"/>
  <c r="P103" i="1"/>
  <c r="P102" i="1"/>
  <c r="P101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3" i="1"/>
  <c r="P72" i="1"/>
  <c r="P71" i="1"/>
  <c r="P67" i="1"/>
  <c r="P66" i="1"/>
  <c r="P65" i="1"/>
  <c r="P64" i="1"/>
  <c r="P63" i="1"/>
  <c r="P60" i="1"/>
  <c r="P59" i="1"/>
  <c r="P58" i="1"/>
  <c r="P56" i="1"/>
  <c r="P55" i="1"/>
  <c r="P54" i="1"/>
  <c r="P52" i="1"/>
  <c r="P50" i="1"/>
  <c r="P49" i="1"/>
  <c r="P47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7" i="1"/>
  <c r="P26" i="1"/>
  <c r="P25" i="1"/>
  <c r="P23" i="1"/>
  <c r="P20" i="1"/>
  <c r="P19" i="1"/>
  <c r="P18" i="1"/>
  <c r="P17" i="1"/>
  <c r="P16" i="1"/>
  <c r="P15" i="1"/>
  <c r="P14" i="1"/>
  <c r="P12" i="1"/>
  <c r="P11" i="1"/>
  <c r="P9" i="1"/>
  <c r="P8" i="1"/>
  <c r="P7" i="1"/>
  <c r="P6" i="1"/>
  <c r="P3" i="1"/>
  <c r="P2" i="1"/>
  <c r="D86" i="10"/>
  <c r="C86" i="10"/>
  <c r="D89" i="10"/>
  <c r="C89" i="10"/>
  <c r="D71" i="10"/>
  <c r="C71" i="10"/>
  <c r="D29" i="10"/>
  <c r="C29" i="10"/>
  <c r="D28" i="10"/>
  <c r="C28" i="10"/>
  <c r="D85" i="10"/>
  <c r="C85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4" i="7"/>
  <c r="C4" i="7"/>
  <c r="D21" i="6"/>
  <c r="C21" i="6"/>
  <c r="D20" i="6"/>
  <c r="C20" i="6"/>
  <c r="D19" i="6"/>
  <c r="D18" i="6"/>
  <c r="C18" i="6"/>
  <c r="D17" i="6"/>
  <c r="C17" i="6"/>
  <c r="D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R100" i="16" l="1"/>
  <c r="R102" i="16" s="1"/>
  <c r="G66" i="16"/>
  <c r="G69" i="16" s="1"/>
  <c r="S94" i="16"/>
  <c r="S11" i="16"/>
  <c r="AP35" i="16"/>
  <c r="AL43" i="16"/>
  <c r="K66" i="16"/>
  <c r="L66" i="16"/>
  <c r="M66" i="16"/>
  <c r="N66" i="16"/>
  <c r="C69" i="16"/>
  <c r="C70" i="16" s="1"/>
  <c r="AM97" i="16"/>
  <c r="AN97" i="16" s="1"/>
  <c r="AP43" i="16"/>
  <c r="P100" i="16"/>
  <c r="P102" i="16" s="1"/>
  <c r="S19" i="16"/>
  <c r="I66" i="16"/>
  <c r="J54" i="16"/>
  <c r="AK100" i="16"/>
  <c r="AK102" i="16" s="1"/>
  <c r="AH43" i="16"/>
  <c r="AP11" i="16"/>
  <c r="AP19" i="16"/>
  <c r="S54" i="16"/>
  <c r="AP27" i="16"/>
  <c r="AK54" i="16"/>
  <c r="AQ80" i="16"/>
  <c r="AO100" i="16"/>
  <c r="AO102" i="16" s="1"/>
  <c r="O11" i="16"/>
  <c r="AM54" i="16"/>
  <c r="AR80" i="16"/>
  <c r="AL19" i="16"/>
  <c r="AT42" i="16"/>
  <c r="AD100" i="16"/>
  <c r="AD102" i="16" s="1"/>
  <c r="O43" i="16"/>
  <c r="Q54" i="16"/>
  <c r="AH19" i="16"/>
  <c r="AE94" i="16"/>
  <c r="G100" i="16"/>
  <c r="G102" i="16" s="1"/>
  <c r="O35" i="16"/>
  <c r="R54" i="16"/>
  <c r="AL35" i="16"/>
  <c r="N54" i="16"/>
  <c r="C95" i="16"/>
  <c r="D95" i="16" s="1"/>
  <c r="AT34" i="16"/>
  <c r="AH27" i="16"/>
  <c r="K35" i="16"/>
  <c r="O54" i="16"/>
  <c r="W77" i="16"/>
  <c r="K43" i="16"/>
  <c r="M54" i="16"/>
  <c r="AI54" i="16"/>
  <c r="AB100" i="16"/>
  <c r="AB102" i="16" s="1"/>
  <c r="U80" i="16"/>
  <c r="AT10" i="16"/>
  <c r="AO80" i="16"/>
  <c r="W53" i="16"/>
  <c r="F111" i="16" s="1"/>
  <c r="L111" i="16" s="1"/>
  <c r="AP80" i="16"/>
  <c r="AH11" i="16"/>
  <c r="Z98" i="16"/>
  <c r="AA98" i="16" s="1"/>
  <c r="AL27" i="16"/>
  <c r="AF100" i="16"/>
  <c r="AF102" i="16" s="1"/>
  <c r="W78" i="16"/>
  <c r="AL11" i="16"/>
  <c r="O27" i="16"/>
  <c r="O19" i="16"/>
  <c r="I100" i="16"/>
  <c r="I102" i="16" s="1"/>
  <c r="E100" i="16"/>
  <c r="E102" i="16" s="1"/>
  <c r="AO54" i="16"/>
  <c r="AT78" i="16"/>
  <c r="W42" i="16"/>
  <c r="U54" i="16"/>
  <c r="P54" i="16"/>
  <c r="AT77" i="16"/>
  <c r="V54" i="16"/>
  <c r="L54" i="16"/>
  <c r="W26" i="16"/>
  <c r="T80" i="16"/>
  <c r="K67" i="16"/>
  <c r="W52" i="16"/>
  <c r="F110" i="16" s="1"/>
  <c r="L110" i="16" s="1"/>
  <c r="G67" i="16"/>
  <c r="Z54" i="16"/>
  <c r="AF54" i="16"/>
  <c r="R80" i="16"/>
  <c r="W64" i="16"/>
  <c r="AE77" i="16" s="1"/>
  <c r="S80" i="16"/>
  <c r="AD54" i="16"/>
  <c r="AB54" i="16"/>
  <c r="W51" i="16"/>
  <c r="H76" i="16" s="1"/>
  <c r="W34" i="16"/>
  <c r="K27" i="16"/>
  <c r="S67" i="16"/>
  <c r="O67" i="16"/>
  <c r="W65" i="16"/>
  <c r="AE78" i="16" s="1"/>
  <c r="W63" i="16"/>
  <c r="AE76" i="16" s="1"/>
  <c r="W18" i="16"/>
  <c r="K19" i="16"/>
  <c r="J66" i="16"/>
  <c r="AT26" i="16"/>
  <c r="AT18" i="16"/>
  <c r="F137" i="16"/>
  <c r="AA95" i="16"/>
  <c r="AI100" i="16"/>
  <c r="AI102" i="16" s="1"/>
  <c r="AJ94" i="16"/>
  <c r="L100" i="16"/>
  <c r="L102" i="16" s="1"/>
  <c r="M94" i="16"/>
  <c r="D94" i="16"/>
  <c r="AT76" i="16"/>
  <c r="AN80" i="16"/>
  <c r="Q80" i="16"/>
  <c r="W76" i="16"/>
  <c r="V66" i="16"/>
  <c r="U66" i="16"/>
  <c r="T66" i="16"/>
  <c r="S66" i="16"/>
  <c r="R66" i="16"/>
  <c r="Q66" i="16"/>
  <c r="P66" i="16"/>
  <c r="O66" i="16"/>
  <c r="I54" i="16"/>
  <c r="H54" i="16"/>
  <c r="T54" i="16"/>
  <c r="K54" i="16"/>
  <c r="K11" i="16"/>
  <c r="W10" i="16"/>
  <c r="AT35" i="16" l="1"/>
  <c r="AM100" i="16"/>
  <c r="AM102" i="16" s="1"/>
  <c r="W43" i="16"/>
  <c r="C176" i="16" s="1"/>
  <c r="W67" i="16"/>
  <c r="W66" i="16"/>
  <c r="I69" i="16"/>
  <c r="AT43" i="16"/>
  <c r="W11" i="16"/>
  <c r="C172" i="16" s="1"/>
  <c r="J69" i="16"/>
  <c r="S69" i="16"/>
  <c r="R69" i="16"/>
  <c r="AT19" i="16"/>
  <c r="W35" i="16"/>
  <c r="C175" i="16" s="1"/>
  <c r="Q69" i="16"/>
  <c r="O69" i="16"/>
  <c r="C100" i="16"/>
  <c r="C102" i="16" s="1"/>
  <c r="W19" i="16"/>
  <c r="C173" i="16" s="1"/>
  <c r="N69" i="16"/>
  <c r="V69" i="16"/>
  <c r="M69" i="16"/>
  <c r="AT27" i="16"/>
  <c r="O55" i="16"/>
  <c r="H77" i="16"/>
  <c r="AT80" i="16"/>
  <c r="AT11" i="16"/>
  <c r="L69" i="16"/>
  <c r="P69" i="16"/>
  <c r="W27" i="16"/>
  <c r="C174" i="16" s="1"/>
  <c r="Z100" i="16"/>
  <c r="Z102" i="16" s="1"/>
  <c r="H78" i="16"/>
  <c r="U69" i="16"/>
  <c r="K69" i="16"/>
  <c r="W55" i="16"/>
  <c r="F109" i="16"/>
  <c r="L109" i="16" s="1"/>
  <c r="AE80" i="16"/>
  <c r="T69" i="16"/>
  <c r="G55" i="16"/>
  <c r="G137" i="16"/>
  <c r="W80" i="16"/>
  <c r="J111" i="16"/>
  <c r="N111" i="16" s="1"/>
  <c r="J110" i="16"/>
  <c r="N110" i="16" s="1"/>
  <c r="H69" i="16"/>
  <c r="W54" i="16"/>
  <c r="S55" i="16"/>
  <c r="K55" i="16"/>
  <c r="O70" i="16" l="1"/>
  <c r="K70" i="16"/>
  <c r="H80" i="16"/>
  <c r="S70" i="16"/>
  <c r="F113" i="16"/>
  <c r="E115" i="16" s="1"/>
  <c r="J109" i="16"/>
  <c r="J113" i="16" s="1"/>
  <c r="K115" i="16" s="1"/>
  <c r="U81" i="16"/>
  <c r="R81" i="16"/>
  <c r="S81" i="16"/>
  <c r="T81" i="16"/>
  <c r="Q81" i="16"/>
  <c r="G70" i="16"/>
  <c r="W69" i="16"/>
  <c r="P279" i="1"/>
  <c r="I77" i="16" l="1"/>
  <c r="I76" i="16"/>
  <c r="W70" i="16"/>
  <c r="I78" i="16"/>
  <c r="N109" i="16"/>
  <c r="F114" i="16"/>
  <c r="L113" i="16" s="1"/>
  <c r="N113" i="16"/>
  <c r="P281" i="1"/>
  <c r="O28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B22D43-DD81-4F7F-9700-9ED3E8FA081B}" keepAlive="1" name="Consulta - AG_Estrella" description="Conexión a la consulta 'AG_Estrella' en el libro." type="5" refreshedVersion="0" background="1">
    <dbPr connection="Provider=Microsoft.Mashup.OleDb.1;Data Source=$Workbook$;Location=AG_Estrella;Extended Properties=&quot;&quot;" command="SELECT * FROM [AG_Estrella]"/>
  </connection>
  <connection id="2" xr16:uid="{E68D7496-3582-49B9-AC32-65C8F6F57144}" keepAlive="1" name="Consulta - AG_Lilya" description="Conexión a la consulta 'AG_Lilya' en el libro." type="5" refreshedVersion="0" background="1">
    <dbPr connection="Provider=Microsoft.Mashup.OleDb.1;Data Source=$Workbook$;Location=AG_Lilya;Extended Properties=&quot;&quot;" command="SELECT * FROM [AG_Lilya]"/>
  </connection>
  <connection id="3" xr16:uid="{563F00C1-82A2-4B9E-81BF-525AD2D14C3C}" keepAlive="1" name="Consulta - AG_Melisa" description="Conexión a la consulta 'AG_Melisa' en el libro." type="5" refreshedVersion="0" background="1">
    <dbPr connection="Provider=Microsoft.Mashup.OleDb.1;Data Source=$Workbook$;Location=AG_Melisa;Extended Properties=&quot;&quot;" command="SELECT * FROM [AG_Melisa]"/>
  </connection>
  <connection id="4" xr16:uid="{F282BA10-B5B8-4DC8-8857-E8110E978893}" keepAlive="1" name="Consulta - AG_Pya" description="Conexión a la consulta 'AG_Pya' en el libro." type="5" refreshedVersion="0" background="1">
    <dbPr connection="Provider=Microsoft.Mashup.OleDb.1;Data Source=$Workbook$;Location=AG_Pya;Extended Properties=&quot;&quot;" command="SELECT * FROM [AG_Pya]"/>
  </connection>
  <connection id="5" xr16:uid="{43162307-4518-4081-87DE-C84CA7C4E081}" keepAlive="1" name="Consulta - AG_Sheyla" description="Conexión a la consulta 'AG_Sheyla' en el libro." type="5" refreshedVersion="8" background="1" saveData="1">
    <dbPr connection="Provider=Microsoft.Mashup.OleDb.1;Data Source=$Workbook$;Location=AG_Sheyla;Extended Properties=&quot;&quot;" command="SELECT * FROM [AG_Sheyla]"/>
  </connection>
  <connection id="6" xr16:uid="{690F9F34-D6A3-40EA-9ED9-73BC8A083A57}" keepAlive="1" name="Consulta - BD_EstrellaVergara" description="Conexión a la consulta 'BD_EstrellaVergara' en el libro." type="5" refreshedVersion="0" background="1">
    <dbPr connection="Provider=Microsoft.Mashup.OleDb.1;Data Source=$Workbook$;Location=BD_EstrellaVergara;Extended Properties=&quot;&quot;" command="SELECT * FROM [BD_EstrellaVergara]"/>
  </connection>
  <connection id="7" xr16:uid="{320097B4-7615-464B-80C1-A7CC0DBC9A1B}" keepAlive="1" name="Consulta - BD_LilyaEspinoza" description="Conexión a la consulta 'BD_LilyaEspinoza' en el libro." type="5" refreshedVersion="0" background="1">
    <dbPr connection="Provider=Microsoft.Mashup.OleDb.1;Data Source=$Workbook$;Location=BD_LilyaEspinoza;Extended Properties=&quot;&quot;" command="SELECT * FROM [BD_LilyaEspinoza]"/>
  </connection>
  <connection id="8" xr16:uid="{2C8C5464-EAA8-42A4-BACE-01E5AF654BBE}" keepAlive="1" name="Consulta - BD_MelisaArciga" description="Conexión a la consulta 'BD_MelisaArciga' en el libro." type="5" refreshedVersion="0" background="1">
    <dbPr connection="Provider=Microsoft.Mashup.OleDb.1;Data Source=$Workbook$;Location=BD_MelisaArciga;Extended Properties=&quot;&quot;" command="SELECT * FROM [BD_MelisaArciga]"/>
  </connection>
  <connection id="9" xr16:uid="{2B95CBF6-BE06-4029-9692-CC638C1C7105}" keepAlive="1" name="Consulta - BD_PyaPinto" description="Conexión a la consulta 'BD_PyaPinto' en el libro." type="5" refreshedVersion="0" background="1">
    <dbPr connection="Provider=Microsoft.Mashup.OleDb.1;Data Source=$Workbook$;Location=BD_PyaPinto;Extended Properties=&quot;&quot;" command="SELECT * FROM [BD_PyaPinto]"/>
  </connection>
  <connection id="10" xr16:uid="{989B047D-0B5A-4FF6-AE61-6322E0DF9829}" keepAlive="1" name="Consulta - BD_SheylaRojas" description="Conexión a la consulta 'BD_SheylaRojas' en el libro." type="5" refreshedVersion="8" background="1" saveData="1">
    <dbPr connection="Provider=Microsoft.Mashup.OleDb.1;Data Source=$Workbook$;Location=BD_SheylaRojas;Extended Properties=&quot;&quot;" command="SELECT * FROM [BD_SheylaRojas]"/>
  </connection>
</connections>
</file>

<file path=xl/sharedStrings.xml><?xml version="1.0" encoding="utf-8"?>
<sst xmlns="http://schemas.openxmlformats.org/spreadsheetml/2006/main" count="123040" uniqueCount="12676">
  <si>
    <t>SEMESTRE</t>
  </si>
  <si>
    <t>SEDE</t>
  </si>
  <si>
    <t>ESCUELA</t>
  </si>
  <si>
    <t>MODALIDAD</t>
  </si>
  <si>
    <t>DNI</t>
  </si>
  <si>
    <t>NOMBRES</t>
  </si>
  <si>
    <t>CELULAR</t>
  </si>
  <si>
    <t>LIMA</t>
  </si>
  <si>
    <t>PRIMERA ALTERNATIVA</t>
  </si>
  <si>
    <t>CIENCIAS DE LA COMUNICACIÓN</t>
  </si>
  <si>
    <t>SANTA ANITA</t>
  </si>
  <si>
    <t>CENTRAL</t>
  </si>
  <si>
    <t>TURISMO Y HOTELERÍA</t>
  </si>
  <si>
    <t>COMAS</t>
  </si>
  <si>
    <t>FLORES RAYO, MARIA DE FATIMA</t>
  </si>
  <si>
    <t>MARIADEFATIMAFLORESRAYO@GMAIL.COM</t>
  </si>
  <si>
    <t>ARANTXACHUQUIZUTAQUINTANA@GMAIL.COM</t>
  </si>
  <si>
    <t>MARIA.BURGA@SJCBCO.EDU.PE</t>
  </si>
  <si>
    <t>RIVERA TAFUR, SARA CANDELA</t>
  </si>
  <si>
    <t>SARACANDELARIVERATAFUR@GMAIL.COM</t>
  </si>
  <si>
    <t>TAMARA CAMPOS, JULIA BRIGHIT</t>
  </si>
  <si>
    <t>JULI.A.MIMIR@GMAIL.COM</t>
  </si>
  <si>
    <t>VALENTINOS.CARRION@GMAIL.COM</t>
  </si>
  <si>
    <t>RIVERA GARCIA, PIERO GABRIEL</t>
  </si>
  <si>
    <t>CAROLINAPOGGIF@GMAIL.COM</t>
  </si>
  <si>
    <t>BULIC CASTILLO, BIANCA GABRIELA</t>
  </si>
  <si>
    <t>MILICASTILLO642@HOTMAIL.COM</t>
  </si>
  <si>
    <t>JEANPIERREGUEVARA10@GMAIL.COM</t>
  </si>
  <si>
    <t>SALAS VILLAR, JOSUE FABRIZIO</t>
  </si>
  <si>
    <t>JOSUEVSALAS.22@GMAIL.COM</t>
  </si>
  <si>
    <t>ANALUCIA.V.TALLEDO@GMAIL.COM</t>
  </si>
  <si>
    <t>MAFERMENDOZAJARA2@GMAIL.COM</t>
  </si>
  <si>
    <t>TAFUR CALDERON, FABIANA PATRICIA</t>
  </si>
  <si>
    <t>SANGAMAJOSE17@GMAIL.COM</t>
  </si>
  <si>
    <t>BERROCAL CORRALES, ANET KRISTEN</t>
  </si>
  <si>
    <t>BERROCALANET11@GMAIL.COM</t>
  </si>
  <si>
    <t>PUJUPATLESLY@GMAIL.COM</t>
  </si>
  <si>
    <t>Waleska Valentina Bravo Noguera</t>
  </si>
  <si>
    <t>GUERRERO RAMIREZ DAVID MAURICIO</t>
  </si>
  <si>
    <t xml:space="preserve">Kiara Verónica Cante Alban </t>
  </si>
  <si>
    <t>Juan Alejandro Sebastian Palomino More</t>
  </si>
  <si>
    <t>valeria alexandra aleman sosa</t>
  </si>
  <si>
    <t xml:space="preserve">Carmen Lucia Domínguez Chávez </t>
  </si>
  <si>
    <t xml:space="preserve">MARROQUIN INGAR KATALINA </t>
  </si>
  <si>
    <t xml:space="preserve">José Manuel De Jesús Nonato </t>
  </si>
  <si>
    <t>945 888 534</t>
  </si>
  <si>
    <t>Karla Alessandra Rojas De La Cruz</t>
  </si>
  <si>
    <t>Alberto Camilo Fernandez Tapia</t>
  </si>
  <si>
    <t>MORAN GARCIA GUILLERMO ALONSO MARCELLO</t>
  </si>
  <si>
    <t>993 406652</t>
  </si>
  <si>
    <t>Luciano Reyna Bruno</t>
  </si>
  <si>
    <t>Patrick O'Connor Uribe</t>
  </si>
  <si>
    <t>Valerie Aurora Arbayza Villena</t>
  </si>
  <si>
    <t>YADHIRA BRIGITTE RIVERA ESPINOZA</t>
  </si>
  <si>
    <t>Gonzalo Antonio Morales García</t>
  </si>
  <si>
    <t xml:space="preserve">MAX ADILSON VELAZCO RODRIGUEZ </t>
  </si>
  <si>
    <t xml:space="preserve">Cassandra Fabiana Torres Ayala
</t>
  </si>
  <si>
    <t xml:space="preserve">Nicolás Saldarriaga Canales      </t>
  </si>
  <si>
    <t>994 002 077</t>
  </si>
  <si>
    <t>LUANA MICAL BRAVO DE RUEDA</t>
  </si>
  <si>
    <t xml:space="preserve">AMADIS ALEXA LOAYZA MARTINEZ </t>
  </si>
  <si>
    <t>Yrina Victoria Bellido Reyes</t>
  </si>
  <si>
    <t>María Fernanda Céspedes Rocha</t>
  </si>
  <si>
    <t>907 708 291</t>
  </si>
  <si>
    <t xml:space="preserve">Ximena Ivonne Arrieta Rojas </t>
  </si>
  <si>
    <t>MEILYN NICOLLE REYES SAMANIEGO</t>
  </si>
  <si>
    <t>ALESSANDRO GUERRA CHAMPI</t>
  </si>
  <si>
    <t>Narumi Eileen Sulca Mogrovejo</t>
  </si>
  <si>
    <t xml:space="preserve">VALVERDE ARAUJO CAMILA CELESTE </t>
  </si>
  <si>
    <t>BRUNO MATEO QUESADA GORDILLO</t>
  </si>
  <si>
    <t>PINTO YACTAYO LUCIANO ANDRE</t>
  </si>
  <si>
    <t xml:space="preserve">RONCAL DIAZ DIANA GABRIELA </t>
  </si>
  <si>
    <t>Ariana Valeria Flores Pupuche</t>
  </si>
  <si>
    <t>CRYSTA GIANELLA CURINAUPA TAPIA</t>
  </si>
  <si>
    <t>ARANTXA LUCIA CHUQUIZUTA QUINTANA</t>
  </si>
  <si>
    <t xml:space="preserve">MARIA ROSAURA  CASTILLO  ADRIANZEN  </t>
  </si>
  <si>
    <t>MEJIA CRUZ GUSTAVO ALEJANDRO</t>
  </si>
  <si>
    <t>Alexandra Matute Cifuentes</t>
  </si>
  <si>
    <t>GONZALES VELA CAMILA ALESSANDRA</t>
  </si>
  <si>
    <t xml:space="preserve">Ximena Teresa gallardo la Rosa </t>
  </si>
  <si>
    <t>Escamilo Callahui Almendra</t>
  </si>
  <si>
    <t>DIANA FIORELLA CASTILLO SÁNCHEZ</t>
  </si>
  <si>
    <t>MARTINEZ DIAZ GIANMARCO JUAN DIEGO</t>
  </si>
  <si>
    <t>JEYMI ANGELY OLAYA ATOCHE</t>
  </si>
  <si>
    <t>Santiago Mathias Juárez Rubio</t>
  </si>
  <si>
    <t xml:space="preserve">Micaela Nadiezhda Figueroa Guerrero 
</t>
  </si>
  <si>
    <t xml:space="preserve">LEON CAYLLAHUE CAMILA ROCIO </t>
  </si>
  <si>
    <t>ARAUJO BROMLEY FRANZ JORDANO</t>
  </si>
  <si>
    <t>Ruth lizbet quijano chura</t>
  </si>
  <si>
    <t>906 695 918</t>
  </si>
  <si>
    <t xml:space="preserve">Ana Lucia Garcia Trujillo </t>
  </si>
  <si>
    <t xml:space="preserve">Fabiela camila Atúncar cárdenas </t>
  </si>
  <si>
    <t>MILENCA KAORI OLIVERA GENOVEZ</t>
  </si>
  <si>
    <t>MENDOZA AVILA DAJHANA VALESKA</t>
  </si>
  <si>
    <t>Shirley Catalina Luisa Montoya Obradovich</t>
  </si>
  <si>
    <t>HUAMANI TITO LAURA</t>
  </si>
  <si>
    <t>SOFIA JIMENA YATACO RIVERA</t>
  </si>
  <si>
    <t>Kaomi Daniela Jones Orbe</t>
  </si>
  <si>
    <t>VARAS BERROCAL ADRIANO SIMAO</t>
  </si>
  <si>
    <t xml:space="preserve"> María del Carmen Fernández Pantoja</t>
  </si>
  <si>
    <t>955 360 656</t>
  </si>
  <si>
    <t>HORNA MACEDA VALERIA ISABEL</t>
  </si>
  <si>
    <t>924 719 650 - 946113799</t>
  </si>
  <si>
    <t>camila aimee ayllon perez</t>
  </si>
  <si>
    <t>984 294 291</t>
  </si>
  <si>
    <t xml:space="preserve">AYMAR ABIGAIL  HERRERA  CAMPOS </t>
  </si>
  <si>
    <t>MARYORI ALEXANDRA CHUMPITAZ SILVA</t>
  </si>
  <si>
    <t>Sau Yieng Chan Rojas</t>
  </si>
  <si>
    <t>DAVID ALEXANDER GONZALES PONCE</t>
  </si>
  <si>
    <t>VALENTINO ALEJANDRO  CARRION MEJIA</t>
  </si>
  <si>
    <t>Joaquin Paitan Cortez</t>
  </si>
  <si>
    <t>972 740 041</t>
  </si>
  <si>
    <t>CASTELLARES MENDOZA DIEGO ALONSO</t>
  </si>
  <si>
    <t>Julio Alonso Yataco Flores</t>
  </si>
  <si>
    <t xml:space="preserve"> Alvaro  Gabriel  Miranda  Costilla </t>
  </si>
  <si>
    <t>MARCOS RODRIGUEZ BRUNO</t>
  </si>
  <si>
    <t>Luciano Marcos Rodriguez</t>
  </si>
  <si>
    <t>Rodrigo Fernando Mendoza Arevalo</t>
  </si>
  <si>
    <t>Maité Alessia Baldeon Barzola</t>
  </si>
  <si>
    <t>NOA CENTURION MARIA JESUS_x000D_</t>
  </si>
  <si>
    <t>LUIS FABIO URBINA POGGI</t>
  </si>
  <si>
    <t>Francesco Paolo Lagravere Chichizola</t>
  </si>
  <si>
    <t>Guevara Aranibar Victor Jeanpierre</t>
  </si>
  <si>
    <t>Deyanira Belen Quispe Reyes</t>
  </si>
  <si>
    <t xml:space="preserve">DEBORAH VALERIA BERRIOS REVOREDO </t>
  </si>
  <si>
    <t>Massiel Alessandra Díaz Sáenz</t>
  </si>
  <si>
    <t>ANA LUCIA  VICUÑA  TALLEDO</t>
  </si>
  <si>
    <t>967696931</t>
  </si>
  <si>
    <t>GABRIELA LUCERO VASQUEZ GOZME</t>
  </si>
  <si>
    <t>PACHECO ESPINOZA ISABELLA ANTONELA</t>
  </si>
  <si>
    <t>Fabiana Ruth Zuleika Yataco Cabada</t>
  </si>
  <si>
    <t>989 959 448</t>
  </si>
  <si>
    <t xml:space="preserve">Cadillo Sanchez Luz Angelica </t>
  </si>
  <si>
    <t xml:space="preserve">Barbara Adriana Uculmana Solano </t>
  </si>
  <si>
    <t>PAULA MARIA FERNANDA MENDOZA JARA</t>
  </si>
  <si>
    <t>Nicole Alessandra Sáez Arrieta</t>
  </si>
  <si>
    <t>Lara valentina sakima muñoz najar</t>
  </si>
  <si>
    <t>Andrea Celeste Montalván Solorzano</t>
  </si>
  <si>
    <t>FACUNDO ANDRE ARMAS  SANTA GADEA</t>
  </si>
  <si>
    <t>945662111</t>
  </si>
  <si>
    <t xml:space="preserve">Mercedes Camila Herrera Velásquez </t>
  </si>
  <si>
    <t>Astrid Luhana Berrospi Valdez</t>
  </si>
  <si>
    <t xml:space="preserve">Valeria Solis Rojas </t>
  </si>
  <si>
    <t>AIRALDI SOLIS BRISEYDA SAMANTHA</t>
  </si>
  <si>
    <t>TAYBER GABRIEL GIL PEREZ</t>
  </si>
  <si>
    <t xml:space="preserve">Juan Diego Muñoz Abarca </t>
  </si>
  <si>
    <t>GABRIELA DEL ROCIO CANTO CACEDA</t>
  </si>
  <si>
    <t>MACARENA DEL PILAR CANTOCACEDA</t>
  </si>
  <si>
    <t>998465224</t>
  </si>
  <si>
    <t>EMILY PILAR VENTURO  SOTO</t>
  </si>
  <si>
    <t>920906149</t>
  </si>
  <si>
    <t xml:space="preserve">CAMILA AURELIA JUAREZ PACCO </t>
  </si>
  <si>
    <t>NEUMANN VEGA JOACHIM ALBERTO</t>
  </si>
  <si>
    <t>904 042 086</t>
  </si>
  <si>
    <t>ACOSTA VARGAS-MACHUCA KEIRA FABIANA</t>
  </si>
  <si>
    <t>AREVALO ZAVALETA GALIA SMILZINIA</t>
  </si>
  <si>
    <t>Romero Falcon Naiara</t>
  </si>
  <si>
    <t>Brissa Alessandra  Cornejo Alcalde</t>
  </si>
  <si>
    <t>CARMEN SIMONETH AQUINO PAUCAR</t>
  </si>
  <si>
    <t>YAMILETH MILAGROS CASTILLO BARRERA</t>
  </si>
  <si>
    <t>969 714 929</t>
  </si>
  <si>
    <t>José Miguel Yacila Miane</t>
  </si>
  <si>
    <t xml:space="preserve">Mathias Alejandro Rujel Chávez </t>
  </si>
  <si>
    <t xml:space="preserve">Edward Julián Mendoza Herencia </t>
  </si>
  <si>
    <t>952 118 275</t>
  </si>
  <si>
    <t>Luana Oruna</t>
  </si>
  <si>
    <t>Ashley Alexandra Rojas Del Mazo</t>
  </si>
  <si>
    <t xml:space="preserve">ENRIQUEZ LOPEZ BENJAMIN MATIAS </t>
  </si>
  <si>
    <t>ROJAS CALLAHUI KENDRA NICOLE</t>
  </si>
  <si>
    <t>Gonzalo Gabriel Herrera Caballero</t>
  </si>
  <si>
    <t xml:space="preserve">MARIA FERNANDA  CHAVEZ BLAS </t>
  </si>
  <si>
    <t>SAMANTHA ESTEFANIA CHAVEZ AGUILAR</t>
  </si>
  <si>
    <t xml:space="preserve">Kamila Estefani More Mendez </t>
  </si>
  <si>
    <t>936487648</t>
  </si>
  <si>
    <t>Fabio Mateo Binda Salinas</t>
  </si>
  <si>
    <t xml:space="preserve">Anghely Cristina Poma Aguilar </t>
  </si>
  <si>
    <t>Abriojo Marcos Jusef Luis</t>
  </si>
  <si>
    <t>BRITHANY ALEXANDRA CABANILLAS ESPINOZA</t>
  </si>
  <si>
    <t>Pumaricra Llanquecha Barbara Luz</t>
  </si>
  <si>
    <t xml:space="preserve">CONDORI BAUTISTA DEMI ALESSANDRA </t>
  </si>
  <si>
    <t>MARIAPAZ ALEXANDRA SAAVEDRA ANICAMA</t>
  </si>
  <si>
    <t>940953373</t>
  </si>
  <si>
    <t>Hugo Andre Ramos Guillen</t>
  </si>
  <si>
    <t>Sebastián De Jesus Ccucho Li</t>
  </si>
  <si>
    <t>Dayanna Aizcorbe</t>
  </si>
  <si>
    <t xml:space="preserve">LUISA FERNANDA CUYA CABRERA </t>
  </si>
  <si>
    <t>Johana Mariel Buleje Aguirre</t>
  </si>
  <si>
    <t>SAMANTHA IZZIE GASTELO URRESTE</t>
  </si>
  <si>
    <t>CAMILA MONSALVE QUISPE</t>
  </si>
  <si>
    <t>JATNIEL SHEKINA GABACHO TORRES</t>
  </si>
  <si>
    <t>RODRIGUEZ MORENO NICOLAS ADRIAN_x000D_</t>
  </si>
  <si>
    <t>ALESANDRA JIMENA HUERTA PALACIOS</t>
  </si>
  <si>
    <t>Nicolás Enrique Arriaga Montalván</t>
  </si>
  <si>
    <t>FABIANO JOSEMI MENDOZA QUIROGA</t>
  </si>
  <si>
    <t>Rojas Pastor Ximena Cristina</t>
  </si>
  <si>
    <t>Cielo Dafne Rivera Rejas</t>
  </si>
  <si>
    <t>MICAELA ABIGAIL MORALES BLAS</t>
  </si>
  <si>
    <t>JHADE MAC PHERSON CLAUSSEN</t>
  </si>
  <si>
    <t xml:space="preserve">Kahela Margoth Castillo Palpa </t>
  </si>
  <si>
    <t>SARAI ROMINA ZEGARRA DEL ARCA</t>
  </si>
  <si>
    <t>Sebastian Fabrtizio Janssen Yunis</t>
  </si>
  <si>
    <t>921 127 327</t>
  </si>
  <si>
    <t>PARRA OLAZABAL NICOLÁS GONZALO</t>
  </si>
  <si>
    <t xml:space="preserve">CHAVEZ VALDIVIA ARIANA EMILY </t>
  </si>
  <si>
    <t>AYMARA VELEZMORO MARCELA YSABEL</t>
  </si>
  <si>
    <t xml:space="preserve">JOSE FRANCISCO SANGAMA ALVA </t>
  </si>
  <si>
    <t>CAJAHUANCA GARCIA TREYZI ROSA</t>
  </si>
  <si>
    <t>ALLISON VALERIA FRANCIA BENDEZU</t>
  </si>
  <si>
    <t>Regina Sofía Alcántara Cueva</t>
  </si>
  <si>
    <t>RUBIANES ORTEGA TRIANNA DEL ROSARIO</t>
  </si>
  <si>
    <t>JOSE MANUEL GARCIA CALDERON</t>
  </si>
  <si>
    <t>970794516</t>
  </si>
  <si>
    <t>Urco Chacaliaza Maria Fernanda</t>
  </si>
  <si>
    <t>Nuñez Chambilla Astrid Guadalupe</t>
  </si>
  <si>
    <t>Jacinto Palomino Ismael Benigno</t>
  </si>
  <si>
    <t xml:space="preserve">Lesly Lizbeth Pujupat Paati </t>
  </si>
  <si>
    <t xml:space="preserve">REYNABRUNO JOSE LUCIANO </t>
  </si>
  <si>
    <t>Santiago Dionel Suarez Navarro</t>
  </si>
  <si>
    <t>COLMENARES LUGO GABRIEL JESUS</t>
  </si>
  <si>
    <t>TOTAL</t>
  </si>
  <si>
    <t>2025 - II</t>
  </si>
  <si>
    <t>2025-II</t>
  </si>
  <si>
    <t>SHEYLA PEÑA</t>
  </si>
  <si>
    <t>COMUNICACIONES</t>
  </si>
  <si>
    <t>PSICOLOGIA</t>
  </si>
  <si>
    <t>TURISMO</t>
  </si>
  <si>
    <t>Pya Pinto</t>
  </si>
  <si>
    <t>Estrella Vergara</t>
  </si>
  <si>
    <t>Lilya Espinoza</t>
  </si>
  <si>
    <t>Melisa Arciga</t>
  </si>
  <si>
    <t>Sheyla Peña</t>
  </si>
  <si>
    <t>MOSTRÓ INTERÉS</t>
  </si>
  <si>
    <t>ADMITIDO</t>
  </si>
  <si>
    <t>SE ENVIÓ INFORMACIÓN</t>
  </si>
  <si>
    <t>INSCRITO</t>
  </si>
  <si>
    <t>ORIGEN</t>
  </si>
  <si>
    <t xml:space="preserve">NO CONTESTA </t>
  </si>
  <si>
    <t>INCONTACTABLE</t>
  </si>
  <si>
    <t>BASE ANTIGUA</t>
  </si>
  <si>
    <t>EVALUANDO OPCIONES</t>
  </si>
  <si>
    <t>COMPLEMENTACIÓN ACADÉMICA</t>
  </si>
  <si>
    <t>SELECCIONÓ OTRA UNIVERSIDAD</t>
  </si>
  <si>
    <t>COUNTER</t>
  </si>
  <si>
    <t>EVENTO PRESENCIAL</t>
  </si>
  <si>
    <t>EXPOUNIVERSIDAD</t>
  </si>
  <si>
    <t>PAUTA DIGITAL</t>
  </si>
  <si>
    <t>VISITA A COLEGIOS</t>
  </si>
  <si>
    <t>TRASLADO EXTERNO</t>
  </si>
  <si>
    <t>WEB</t>
  </si>
  <si>
    <t>2026-I</t>
  </si>
  <si>
    <t>MODALIDAD DE EXAMEN</t>
  </si>
  <si>
    <t>STATUS DE DOCUMENTOS</t>
  </si>
  <si>
    <t>CAMPAÑAS</t>
  </si>
  <si>
    <t>EVENTOS</t>
  </si>
  <si>
    <t>ORDINARIO</t>
  </si>
  <si>
    <t>PENDIENTE  TODO</t>
  </si>
  <si>
    <t>Open Day 1</t>
  </si>
  <si>
    <t>TERCIO SUPERIOR</t>
  </si>
  <si>
    <t>ENTREGADO-COMPLETO</t>
  </si>
  <si>
    <t>Open Day 2</t>
  </si>
  <si>
    <t>EXAMEN DIGITAL</t>
  </si>
  <si>
    <t xml:space="preserve">PEND. CERTIFICADO </t>
  </si>
  <si>
    <t>Open Day 3</t>
  </si>
  <si>
    <t>PEND. DNI</t>
  </si>
  <si>
    <t>Open Day 4</t>
  </si>
  <si>
    <t>PEND.  DECLARACION JURADA</t>
  </si>
  <si>
    <t>Taller Vivencial 1</t>
  </si>
  <si>
    <t>RESPUESTA</t>
  </si>
  <si>
    <t>TRASLADA INTERNO</t>
  </si>
  <si>
    <t>Taller Vivencial 2</t>
  </si>
  <si>
    <t>SI</t>
  </si>
  <si>
    <t>Taller Vivencial 3</t>
  </si>
  <si>
    <t>NO</t>
  </si>
  <si>
    <t>CEA</t>
  </si>
  <si>
    <t>Visita Guiada</t>
  </si>
  <si>
    <t>Taller Vivencial 4</t>
  </si>
  <si>
    <t>EN PROCESO</t>
  </si>
  <si>
    <t>PA</t>
  </si>
  <si>
    <t>Examen Digital</t>
  </si>
  <si>
    <t>Taller Vivencial 5</t>
  </si>
  <si>
    <t>Admisión regular</t>
  </si>
  <si>
    <t>Taller Vivencial 6</t>
  </si>
  <si>
    <t>Complementación académica</t>
  </si>
  <si>
    <t>Taller Vivencial 7</t>
  </si>
  <si>
    <t>ÁREA QUE ATIENDE</t>
  </si>
  <si>
    <t>ORIGEN DE DATA</t>
  </si>
  <si>
    <t>DIREC. COMUNICACIONES</t>
  </si>
  <si>
    <t>DIREC. TURISMO</t>
  </si>
  <si>
    <t>DIREC. PSICOLOGIA</t>
  </si>
  <si>
    <t>COORDINACIÓN</t>
  </si>
  <si>
    <t>ORA</t>
  </si>
  <si>
    <t>TESORERÍA</t>
  </si>
  <si>
    <t>ESTADO DEL POSTULANTE</t>
  </si>
  <si>
    <t>REACTUALIZACIÓN DE MATRÍCULA</t>
  </si>
  <si>
    <t>OTI</t>
  </si>
  <si>
    <t>4to</t>
  </si>
  <si>
    <t>REGULAR</t>
  </si>
  <si>
    <t>COMERCIAL</t>
  </si>
  <si>
    <t>5to</t>
  </si>
  <si>
    <t>DEFICIENCIA ACADÉMICA</t>
  </si>
  <si>
    <t>Terminó el colegio</t>
  </si>
  <si>
    <t>RESERVA DE MATRÍCULA</t>
  </si>
  <si>
    <t>Tiene título técnico</t>
  </si>
  <si>
    <t>CONTACTO I</t>
  </si>
  <si>
    <t>RETIRO DE CICLO</t>
  </si>
  <si>
    <t>ASESORES</t>
  </si>
  <si>
    <t>No tiene título técnico</t>
  </si>
  <si>
    <t>INGRESANTE</t>
  </si>
  <si>
    <t>MELISA ARCIGA</t>
  </si>
  <si>
    <t>PYA PINTO</t>
  </si>
  <si>
    <t>STATUS ACADÉMICO</t>
  </si>
  <si>
    <t>LILYA ESPINOZA</t>
  </si>
  <si>
    <t>NO INSCRITO</t>
  </si>
  <si>
    <t>ESTRELLA VERGARA</t>
  </si>
  <si>
    <t>OTROS</t>
  </si>
  <si>
    <t>MATRICULADO</t>
  </si>
  <si>
    <t>SURQUILLO</t>
  </si>
  <si>
    <t>TIPO DE EXAMEN</t>
  </si>
  <si>
    <t>VIRTUAL</t>
  </si>
  <si>
    <t>PRESENCIAL</t>
  </si>
  <si>
    <t>PAGO INSCRIPCION</t>
  </si>
  <si>
    <t>STATUS EXAMEN</t>
  </si>
  <si>
    <t>SI - EXAMEN PRESENCIAL</t>
  </si>
  <si>
    <t>RINDIO VIRTUAL</t>
  </si>
  <si>
    <t>NO - VIRTUAL</t>
  </si>
  <si>
    <t>RINDIO PRESENCIAL</t>
  </si>
  <si>
    <t>RENDIRA VIRTUAL</t>
  </si>
  <si>
    <t>RENDIRA PRESENCIAL</t>
  </si>
  <si>
    <t>CONTACTO II Y III</t>
  </si>
  <si>
    <t>SI CONFIRMÓ PARA EL EVENTO</t>
  </si>
  <si>
    <t>NO CONFIRMÓ PARA EL EVENTO</t>
  </si>
  <si>
    <t>ESPERANDO CONFIRMACIÓN PARA EL EVENTO</t>
  </si>
  <si>
    <t>NO HUBO PROGRESO</t>
  </si>
  <si>
    <t>ASESORA</t>
  </si>
  <si>
    <t>CORREO</t>
  </si>
  <si>
    <t>COLEGIO DE PROCEDENCIA</t>
  </si>
  <si>
    <t>CAMPAÑA</t>
  </si>
  <si>
    <t>EVENTO</t>
  </si>
  <si>
    <t>FECHA DE INGRESO DE LEAD</t>
  </si>
  <si>
    <t>CONTACTO II</t>
  </si>
  <si>
    <t>CONTACTO III</t>
  </si>
  <si>
    <t>¿PAGÓ DERECHO DE INSCRIPCIÓN?</t>
  </si>
  <si>
    <t>STATUS DE EXAMEN</t>
  </si>
  <si>
    <t>ENTREGA DE DOCUMENTOS</t>
  </si>
  <si>
    <t>OBSERVACION</t>
  </si>
  <si>
    <t>Percy flores quintana</t>
  </si>
  <si>
    <t>percy91.9fm@gmail.com</t>
  </si>
  <si>
    <t>terminé_el_colegio</t>
  </si>
  <si>
    <t>Jorge Luis</t>
  </si>
  <si>
    <t>valuis854@gmail.com</t>
  </si>
  <si>
    <t>NO CONTESTA</t>
  </si>
  <si>
    <t>jueves_11_a.m.</t>
  </si>
  <si>
    <t>Gian Taco melo</t>
  </si>
  <si>
    <t>#¿NOMBRE?</t>
  </si>
  <si>
    <t>Jorge Luis orellano Fernández</t>
  </si>
  <si>
    <t>jtacuri@gmail.com</t>
  </si>
  <si>
    <t>Elita Valverde</t>
  </si>
  <si>
    <t>clauvalverdebravo@gmail.com</t>
  </si>
  <si>
    <t>Florpumacayomartinez@gmail.com</t>
  </si>
  <si>
    <t>florpumacayomartinez@gmail.com</t>
  </si>
  <si>
    <t>Daniel Cornejo Marsano</t>
  </si>
  <si>
    <t>DAYANA ANGELICA</t>
  </si>
  <si>
    <t> </t>
  </si>
  <si>
    <t>ALVARO MORAN RODRIGUEZ</t>
  </si>
  <si>
    <t>IRMA LLAMOCCA</t>
  </si>
  <si>
    <t>KRISSTEL OTINIANO PALACIOS</t>
  </si>
  <si>
    <t>Isis Manrique</t>
  </si>
  <si>
    <t>danaisis@hotmail.com</t>
  </si>
  <si>
    <t>SE ENVIO INFORMACION</t>
  </si>
  <si>
    <t>KARLA NICOLE ACEVEDO ESPINOZA</t>
  </si>
  <si>
    <t>KARLACEVEDO2009@GMAIL.COM</t>
  </si>
  <si>
    <t>Milagros Sandro Del Pozo</t>
  </si>
  <si>
    <t>d00498116x@perueduca.edu.pe</t>
  </si>
  <si>
    <t>5TO</t>
  </si>
  <si>
    <t>Carmel Art</t>
  </si>
  <si>
    <t>Carmencita_art@hotmail.com</t>
  </si>
  <si>
    <t>TERMINÉ EL COLEGIO</t>
  </si>
  <si>
    <t xml:space="preserve">ORDINARIO </t>
  </si>
  <si>
    <t>Natacha Hernandez Caruto</t>
  </si>
  <si>
    <t>caruto_18@hotmail.com</t>
  </si>
  <si>
    <t>Jesús Paúcar Moreano</t>
  </si>
  <si>
    <t>jpaucar2@gmail.com</t>
  </si>
  <si>
    <t>Mery Sosa Camma</t>
  </si>
  <si>
    <t>51 992 352 828</t>
  </si>
  <si>
    <t>merysosa06@gmail.com</t>
  </si>
  <si>
    <t>David Maquera</t>
  </si>
  <si>
    <t>dmaquera2004@gmail.com</t>
  </si>
  <si>
    <t>hermelinda segobia huarancca</t>
  </si>
  <si>
    <t>MOSTRO INTERES</t>
  </si>
  <si>
    <t>COLMENARES LUGO GABRIEL</t>
  </si>
  <si>
    <t>gabrielcolmenares774@gmail.com</t>
  </si>
  <si>
    <t>Diego  Penito</t>
  </si>
  <si>
    <t>Diego.penito@gmail.com</t>
  </si>
  <si>
    <t xml:space="preserve">Gabriela </t>
  </si>
  <si>
    <t>fiestaslamiley@gmail.com</t>
  </si>
  <si>
    <t>Oriana</t>
  </si>
  <si>
    <t>oriana.reve@gmail.com</t>
  </si>
  <si>
    <t>Greisy Primera</t>
  </si>
  <si>
    <t>primerageily@gmail.com</t>
  </si>
  <si>
    <t>Diego Vega</t>
  </si>
  <si>
    <t>dvegacn@gmail.com</t>
  </si>
  <si>
    <t>the_diamond_dv</t>
  </si>
  <si>
    <t>ferjesus88@hotmail.com</t>
  </si>
  <si>
    <t>Marco Andres</t>
  </si>
  <si>
    <t>marcoamaya2008@gmail.com</t>
  </si>
  <si>
    <t>Liz Regina Maraza</t>
  </si>
  <si>
    <t>rhondagroupholding@gmail.com</t>
  </si>
  <si>
    <t>EMILIA PONCELEON MARTINEZ</t>
  </si>
  <si>
    <t>emiliaponceleon@gmail.com</t>
  </si>
  <si>
    <t>Francia Elena Cruz Herrera</t>
  </si>
  <si>
    <t>franciaherrera1626@hotmail.com</t>
  </si>
  <si>
    <t>Camila Victoria Campos</t>
  </si>
  <si>
    <t>gatitolover27@gmail.com</t>
  </si>
  <si>
    <t>Roxana urbina</t>
  </si>
  <si>
    <t>roxanaurbina_10297@hotmail.com</t>
  </si>
  <si>
    <t>DIO EXAMEN EN CENTRAL</t>
  </si>
  <si>
    <t>Renata Franco</t>
  </si>
  <si>
    <t>renatafranco86@gmail.com</t>
  </si>
  <si>
    <t>Marco Paredes</t>
  </si>
  <si>
    <t>marcoantoniopa.so171@gmail.com</t>
  </si>
  <si>
    <t>Richard Lenin</t>
  </si>
  <si>
    <t>richardlenin@gmail.com</t>
  </si>
  <si>
    <t>ANTONIO PAEZ TOMASSI</t>
  </si>
  <si>
    <t>Dora De la Ciudad de los Vientos</t>
  </si>
  <si>
    <t>aguilardorah@gmail.com</t>
  </si>
  <si>
    <t>Lourdes Vega Mansilla</t>
  </si>
  <si>
    <t>lourdesvegamansilla6@gmail.com</t>
  </si>
  <si>
    <t>Victor Manuel Tume Ruíz</t>
  </si>
  <si>
    <t>victortumelocutor@gmail.com</t>
  </si>
  <si>
    <t>TITULADO TÉCNICO</t>
  </si>
  <si>
    <t>Carolina Caro</t>
  </si>
  <si>
    <t>Carolina.silva@gruposcp.com</t>
  </si>
  <si>
    <t>Jessica Abramonte Benites</t>
  </si>
  <si>
    <t>jessica.abramonte2@gmail.vom</t>
  </si>
  <si>
    <t>SELECCIONO OTRA UNIVERSIDAD</t>
  </si>
  <si>
    <t>INSCRITA X CENTRAL USMP</t>
  </si>
  <si>
    <t>Carlos Toro</t>
  </si>
  <si>
    <t>robertochumbiauca01@gmail.com</t>
  </si>
  <si>
    <t>Enderson Monsalve</t>
  </si>
  <si>
    <t>enderjosemonsalve@hotmail.com</t>
  </si>
  <si>
    <t>Annither Vilchez</t>
  </si>
  <si>
    <t>annithervilchez@gmail.com</t>
  </si>
  <si>
    <t>Waleska Bravo noguera</t>
  </si>
  <si>
    <t>waleskabr10@gmail.com</t>
  </si>
  <si>
    <t xml:space="preserve">Juana Alarco de Dammert </t>
  </si>
  <si>
    <t>NO- VIRTUAL</t>
  </si>
  <si>
    <t>Hector Eduardo Querevalu Ruesta</t>
  </si>
  <si>
    <t>eventosprotocolares1972@gmail.com</t>
  </si>
  <si>
    <t>NO TIENE TÍTULO TÉCNICO</t>
  </si>
  <si>
    <t>Sulma Benavides Paz</t>
  </si>
  <si>
    <t>sulmaben@sulmaben.com</t>
  </si>
  <si>
    <t>5to_de_secundaria</t>
  </si>
  <si>
    <t>Emily Di Bernardo</t>
  </si>
  <si>
    <t>Emily.dibernardo28@gmail.com</t>
  </si>
  <si>
    <t>Javier David  Meza Malpartida</t>
  </si>
  <si>
    <t>mirian.meza.c@hotmail.com</t>
  </si>
  <si>
    <t xml:space="preserve">BERLOT BRECH </t>
  </si>
  <si>
    <t>Edith Villanueva</t>
  </si>
  <si>
    <t>edithvillanuevat@gmail.com</t>
  </si>
  <si>
    <t>Ariana Sequera Sequera</t>
  </si>
  <si>
    <t>kathy93sequera@gmail.com</t>
  </si>
  <si>
    <t>Gabriela Carrasco</t>
  </si>
  <si>
    <t>gcc.gaela@gmail.com</t>
  </si>
  <si>
    <t>elizabeth Ladino ll</t>
  </si>
  <si>
    <t>elizabethladinollanos1788@gmail.com</t>
  </si>
  <si>
    <t>rodolfo quispe huaman</t>
  </si>
  <si>
    <t>20155003unica.edu.pe</t>
  </si>
  <si>
    <t>Ambhar León</t>
  </si>
  <si>
    <t>ambharleon8@gmail.com</t>
  </si>
  <si>
    <t>yerli valentina</t>
  </si>
  <si>
    <t>katherinahylin16@gmail.com</t>
  </si>
  <si>
    <t>Anselmo Ojanama Mosqueda</t>
  </si>
  <si>
    <t>ojanamaanselmo3@gmail.com</t>
  </si>
  <si>
    <t>NO TIENE TITULO TECNICO</t>
  </si>
  <si>
    <t>Patty Rodriguez Bravo</t>
  </si>
  <si>
    <t>kristyne_28@hotmail.com</t>
  </si>
  <si>
    <t>Marian Rodriguez Tovar</t>
  </si>
  <si>
    <t>multiplexrx@gmail.com</t>
  </si>
  <si>
    <t>Isamar Camila Parra Colina</t>
  </si>
  <si>
    <t>isamarparra4@gmail.com</t>
  </si>
  <si>
    <t xml:space="preserve">VIERNES 27/06 </t>
  </si>
  <si>
    <t>Sara Romero</t>
  </si>
  <si>
    <t>sromero@sdlingenieros.com</t>
  </si>
  <si>
    <t>Juan La Torre</t>
  </si>
  <si>
    <t>jlto26547@gmail.com</t>
  </si>
  <si>
    <t>Carmen Rosa Huamán Herrera</t>
  </si>
  <si>
    <t>carmenrosahuamanherrera@gmail.com</t>
  </si>
  <si>
    <t>Betty Angelino jaramillo</t>
  </si>
  <si>
    <t>betty_aj@outlook.es</t>
  </si>
  <si>
    <t>Ken Ulises Ordóñes Romero</t>
  </si>
  <si>
    <t>ordonesulises504@gmail.com</t>
  </si>
  <si>
    <t>CAMILA SOFIA CHAVEZ DELGADO</t>
  </si>
  <si>
    <t>cschavezd@gmail.com</t>
  </si>
  <si>
    <t>Gabriel Eduardo peña</t>
  </si>
  <si>
    <t>hemberleth2@gmail.com</t>
  </si>
  <si>
    <t>Fabiola Belen Mamani Arias</t>
  </si>
  <si>
    <t>beelyfabs@gmail.com</t>
  </si>
  <si>
    <t>Aixa Infante Noriega</t>
  </si>
  <si>
    <t>aminnoriega13@gmail.com</t>
  </si>
  <si>
    <t>Andrea rubi</t>
  </si>
  <si>
    <t>sol818096@gmail.com</t>
  </si>
  <si>
    <t>Yarleis Vargas</t>
  </si>
  <si>
    <t>yarleisvargas@hotmail.com</t>
  </si>
  <si>
    <t>Greici Quintero</t>
  </si>
  <si>
    <t>greiciceciliaq@gmail.com</t>
  </si>
  <si>
    <t>Ana Villegas</t>
  </si>
  <si>
    <t>anavillegasvz4@gmail.com</t>
  </si>
  <si>
    <t>TITULADO TECNICO</t>
  </si>
  <si>
    <t>Lyhindhaafhlorh Becerra Castillo</t>
  </si>
  <si>
    <t>rosabecerra.892@gmail.com</t>
  </si>
  <si>
    <t>PRECIO</t>
  </si>
  <si>
    <t>Marielena Cordova</t>
  </si>
  <si>
    <t>elenita070767@gmail.com</t>
  </si>
  <si>
    <t>Fiorella Torre Velarde</t>
  </si>
  <si>
    <t>fiorelin1911@gmail.com</t>
  </si>
  <si>
    <t>Elsa Quispe</t>
  </si>
  <si>
    <t>elsita1311@hotmail.com</t>
  </si>
  <si>
    <t>Jackeline gonzales Huaymacari Gonzales Huaymacari</t>
  </si>
  <si>
    <t>jackelinegonza31@gmail.com</t>
  </si>
  <si>
    <t>Julio Raul Narvaez Pardave</t>
  </si>
  <si>
    <t>sudjulio@hotmail.com</t>
  </si>
  <si>
    <t>Vicente Ore Arango</t>
  </si>
  <si>
    <t>orearangovicente@gmail.com</t>
  </si>
  <si>
    <t>gilberto ayala Valenzuela</t>
  </si>
  <si>
    <t>gilberto_2024_129@hotmail.com</t>
  </si>
  <si>
    <t>Ana Patricia Saravia Acostao</t>
  </si>
  <si>
    <t>anapatricia.saraviaacosta@gmail.com</t>
  </si>
  <si>
    <t>Carola Roldan</t>
  </si>
  <si>
    <t>cmroldanc@hotmail.com</t>
  </si>
  <si>
    <t>Mabel Catherine Esteban Pérez</t>
  </si>
  <si>
    <t>+51 912 663 438</t>
  </si>
  <si>
    <t>Flor Giovana Biorggio Casasola</t>
  </si>
  <si>
    <t>giovanabiorggio6@gmail.com</t>
  </si>
  <si>
    <t>Maria Cerro Torres</t>
  </si>
  <si>
    <t>mariacerro2009@gmail.com</t>
  </si>
  <si>
    <t>Silvia Llontop</t>
  </si>
  <si>
    <t>christiandrea28573@gmail.com</t>
  </si>
  <si>
    <t>Zarela CuAyasta</t>
  </si>
  <si>
    <t>zalcua@hotmail.com</t>
  </si>
  <si>
    <t>Felipe Davila</t>
  </si>
  <si>
    <t>FELIPETINTO@GMAIL.COM</t>
  </si>
  <si>
    <t>Margarita Morales Chujutalli</t>
  </si>
  <si>
    <t>iramos@america.edu.pe</t>
  </si>
  <si>
    <t>Maria Jesus</t>
  </si>
  <si>
    <t>mariajesus-lopez@hotmail.com</t>
  </si>
  <si>
    <t>Gladys La Flaquita</t>
  </si>
  <si>
    <t>gldumbbd@hotmail.com</t>
  </si>
  <si>
    <t>Nati</t>
  </si>
  <si>
    <t>nkanashiroa@hotmail.com</t>
  </si>
  <si>
    <t>Ademir Rivera Vergara</t>
  </si>
  <si>
    <t>ademirchosica@gmail.com</t>
  </si>
  <si>
    <t>María Esther Robles Almeida</t>
  </si>
  <si>
    <t>mera316@hotmail.com</t>
  </si>
  <si>
    <t>Pyter Gino Calderon Trujillo</t>
  </si>
  <si>
    <t>pytergim2014@gmail.com</t>
  </si>
  <si>
    <t>Elven Arpita Rios</t>
  </si>
  <si>
    <t>arpita1961@hotmail.com</t>
  </si>
  <si>
    <t>Ricardo Isaac Lagos Barbarán</t>
  </si>
  <si>
    <t>Odracir_Oglas@outlook.com</t>
  </si>
  <si>
    <t>Maribel Cayampe</t>
  </si>
  <si>
    <t>maribelcayampe@gmail.com</t>
  </si>
  <si>
    <t>Gustavo Dario Quispe Lazaro</t>
  </si>
  <si>
    <t>gustavoql.101@gmail.com</t>
  </si>
  <si>
    <t>Arturo Campos</t>
  </si>
  <si>
    <t>arturomonteolivo9@gmail.com</t>
  </si>
  <si>
    <t>DANIELLA ANCHAYHUA</t>
  </si>
  <si>
    <t>Ender Valero</t>
  </si>
  <si>
    <t>enderson.valero1111@gmail.com</t>
  </si>
  <si>
    <t>Giovanna Villacorta</t>
  </si>
  <si>
    <t>giovimili@gmail.com</t>
  </si>
  <si>
    <t>laura angeica huamani tito</t>
  </si>
  <si>
    <t>tjcarmen74@hotmail.com</t>
  </si>
  <si>
    <t xml:space="preserve">Fiorela Mugaburu </t>
  </si>
  <si>
    <t>Álvaro Rios</t>
  </si>
  <si>
    <t>arymusic72@hotmail.com</t>
  </si>
  <si>
    <t>Luisa Guevara</t>
  </si>
  <si>
    <t>luisabel_100@hotmail.com</t>
  </si>
  <si>
    <t>Fernando Alberto Delgado Binasco</t>
  </si>
  <si>
    <t>fernando@nazcatravel.top</t>
  </si>
  <si>
    <t>Eliana Espejo Romero</t>
  </si>
  <si>
    <t>zoilipe17@gmail.com</t>
  </si>
  <si>
    <t>Carla Sicche Avellaneda</t>
  </si>
  <si>
    <t>avellanedacarla400@gmail.com</t>
  </si>
  <si>
    <t>A u r y (aun no sabe que estudiar quiere feria d etodas las carreras)</t>
  </si>
  <si>
    <t>aeft10@gmail.com</t>
  </si>
  <si>
    <t>verioschka valentina ramos olivo</t>
  </si>
  <si>
    <t>datacenter2019.2@gmail.com</t>
  </si>
  <si>
    <t>Flor Pinzas Salazar (SELECCIONO OTRA UNIVERSIDAD POR BECA)</t>
  </si>
  <si>
    <t>floribel66@hotmail.com</t>
  </si>
  <si>
    <t>Flor Pinzas Salazar</t>
  </si>
  <si>
    <t>Luis Torero</t>
  </si>
  <si>
    <t>luistorerovasquez@gmail.com</t>
  </si>
  <si>
    <t>jueves_3:30_p.m.</t>
  </si>
  <si>
    <t>Jessi Echenique</t>
  </si>
  <si>
    <t>jvem21@hotmail.com</t>
  </si>
  <si>
    <t>Miilagros Salva Berrocal</t>
  </si>
  <si>
    <t>milagrossalva@hotmail.com</t>
  </si>
  <si>
    <t>Ronniel Guzmán</t>
  </si>
  <si>
    <t>ronnielguzman1511@gmail.com</t>
  </si>
  <si>
    <t>Mayco Méndez Alva</t>
  </si>
  <si>
    <t>mmendezalva@gmail.com</t>
  </si>
  <si>
    <t>patricia zamalloa bodero</t>
  </si>
  <si>
    <t>pzamalloab@gmail.com</t>
  </si>
  <si>
    <t>Mirella Soza Frassinelli</t>
  </si>
  <si>
    <t>miresoza@hotmail.com</t>
  </si>
  <si>
    <t>Brenda Giommara Diaz Barrientos</t>
  </si>
  <si>
    <t>diazbarrientosbrenda@gmail.com</t>
  </si>
  <si>
    <t>Baudelia Antezana</t>
  </si>
  <si>
    <t>Claudia Mejia Fritsch</t>
  </si>
  <si>
    <t>cmfritsch@hotmail.com</t>
  </si>
  <si>
    <t>Liz Loayza</t>
  </si>
  <si>
    <t>mlizloayzaok@gmail.com</t>
  </si>
  <si>
    <t>Gissela Cabrera Neyra</t>
  </si>
  <si>
    <t>gisselacabrera70@hotmail.com</t>
  </si>
  <si>
    <t>Rocío Farfán</t>
  </si>
  <si>
    <t>greenhouse125@outlook.com</t>
  </si>
  <si>
    <t>Soledad Mantilla</t>
  </si>
  <si>
    <t>azul.soledadmp@gmail.com</t>
  </si>
  <si>
    <t>Rosa Marianelly Camacho Huapaya</t>
  </si>
  <si>
    <t>rosa_camacho_2015@hotmail.com</t>
  </si>
  <si>
    <t>Guillermo</t>
  </si>
  <si>
    <t>jacquelivegasamaniego08@gmail.com</t>
  </si>
  <si>
    <t>Hilda Vattuone</t>
  </si>
  <si>
    <t>hildatv66@gmail.com</t>
  </si>
  <si>
    <t>4to_de_secundaria</t>
  </si>
  <si>
    <t>Alejandro Alejandro</t>
  </si>
  <si>
    <t>alexromeroch@hotmail.com</t>
  </si>
  <si>
    <t>Ricardo Amador Benites Banda</t>
  </si>
  <si>
    <t>RENDIRÁ VIRTUAL</t>
  </si>
  <si>
    <t>Carmen Cordova</t>
  </si>
  <si>
    <t>carmencor_15@hotmail.com</t>
  </si>
  <si>
    <t>Carlos Cuadros</t>
  </si>
  <si>
    <t>carloscuadrosg1954@gmail.com</t>
  </si>
  <si>
    <t>Colonio Ronald Federico</t>
  </si>
  <si>
    <t>ronaldhuancayo@hotmail.com</t>
  </si>
  <si>
    <t>CRISTINA SANCHEZ</t>
  </si>
  <si>
    <t>roxyst161204@gmail.com</t>
  </si>
  <si>
    <t>Rochi Gi</t>
  </si>
  <si>
    <t>rosioalcazar162309@gmail.com</t>
  </si>
  <si>
    <t>Hellen Merry Garcia Ramos</t>
  </si>
  <si>
    <t>hellenmgarciar@gmail.com</t>
  </si>
  <si>
    <t>Belsy Sarumi</t>
  </si>
  <si>
    <t>belsysumire@gmail.com</t>
  </si>
  <si>
    <t>Milagros Vargas</t>
  </si>
  <si>
    <t>milagrosvargas0610@gmail.com</t>
  </si>
  <si>
    <t>Fernando Ortiz tineo</t>
  </si>
  <si>
    <t>fernandominoe@hotmail.com</t>
  </si>
  <si>
    <t>Giovanna Silva Huerta</t>
  </si>
  <si>
    <t>alessia3011@hotmail.com</t>
  </si>
  <si>
    <t>Atlas Salinas</t>
  </si>
  <si>
    <t>asalinas@ugel05.gob.pe</t>
  </si>
  <si>
    <t>Sophia</t>
  </si>
  <si>
    <t>sophiatempestinilara@gmail.com</t>
  </si>
  <si>
    <t>lizardo Condori</t>
  </si>
  <si>
    <t>esthermalpartida20@gmail.com</t>
  </si>
  <si>
    <t>Graciela Camajuare Sarzo</t>
  </si>
  <si>
    <t>chelitacs@hotmail.com</t>
  </si>
  <si>
    <t>ulfer olmedo. rodriguez</t>
  </si>
  <si>
    <t>ulferolmedorodriguezzavala@gmail.com</t>
  </si>
  <si>
    <t>Alejandro Corzo</t>
  </si>
  <si>
    <t>alejandrocorzo1709@gmail.com</t>
  </si>
  <si>
    <t>María del Carmen Castillo Johanson</t>
  </si>
  <si>
    <t>mcastillo@equanti.com</t>
  </si>
  <si>
    <t>Celia De La Torre</t>
  </si>
  <si>
    <t>cdiomar22@hotmail.com</t>
  </si>
  <si>
    <t>Pedro Zuta Tafur</t>
  </si>
  <si>
    <t>pzutaseguros@hotmail.com</t>
  </si>
  <si>
    <t>Charo Tejada Mori</t>
  </si>
  <si>
    <t>tejadita_che@live.com.ar</t>
  </si>
  <si>
    <t>Omar Roberto Guzman Gonzales</t>
  </si>
  <si>
    <t>viejobate@hotmail.com</t>
  </si>
  <si>
    <t>Ana Maria Flores Saravia</t>
  </si>
  <si>
    <t>anmarfs@hotmail.com</t>
  </si>
  <si>
    <t>Marco Espíritu</t>
  </si>
  <si>
    <t>maesdental@hotmail.com</t>
  </si>
  <si>
    <t>Jeanette Consuelo Mogrovejo Gutierrez</t>
  </si>
  <si>
    <t>Mogrovejogutierrezjeanette@gmail.com</t>
  </si>
  <si>
    <t>Percy Philco Tapia</t>
  </si>
  <si>
    <t>percyphilco@hotmail.com</t>
  </si>
  <si>
    <t>Yasmany Sánchez de Bardet</t>
  </si>
  <si>
    <t>soyluz100pre@gmail.com</t>
  </si>
  <si>
    <t>NO TIENE DOCUMENTOS. EXTRANJERO</t>
  </si>
  <si>
    <t>Carlos Horacio Barrantes Rodriguez</t>
  </si>
  <si>
    <t>969 725 821</t>
  </si>
  <si>
    <t>barrantescarlos181@gmail.com</t>
  </si>
  <si>
    <t>Egresado</t>
  </si>
  <si>
    <t>Flor Alban</t>
  </si>
  <si>
    <t>floralbany66@gmail.com</t>
  </si>
  <si>
    <t>carmen neyra</t>
  </si>
  <si>
    <t>MUCHYTA3000@GMAIL.COM</t>
  </si>
  <si>
    <t>Angelimar Contreras</t>
  </si>
  <si>
    <t>silvaangelimar116@gmail.com</t>
  </si>
  <si>
    <t>Orlando Laureano Ricapa</t>
  </si>
  <si>
    <t>laurellider123@hotmail.com</t>
  </si>
  <si>
    <t>Neizimar Velasquez</t>
  </si>
  <si>
    <t>neizascova@gmail.com</t>
  </si>
  <si>
    <t>Emma Petit</t>
  </si>
  <si>
    <t>primerapatriotaemma@gmail.com</t>
  </si>
  <si>
    <t>RAFAELA DOS SANTOS</t>
  </si>
  <si>
    <t>rs6471504@gmail.com</t>
  </si>
  <si>
    <t>Magaly Aristondo Vargas  ( su hija 2026)</t>
  </si>
  <si>
    <t>magalyaristondo@hotmail.com</t>
  </si>
  <si>
    <t>José Julián Camacho Paredes</t>
  </si>
  <si>
    <t>lhiammc@gmail.com</t>
  </si>
  <si>
    <t>Guadalupe Franco</t>
  </si>
  <si>
    <t>guadalupe.francoing@hotmail.com</t>
  </si>
  <si>
    <t>Carmen del Rocío Odilia Solis Minaya</t>
  </si>
  <si>
    <t>carmesolism@hotmail.com</t>
  </si>
  <si>
    <t>Pedro Huerta Nacion</t>
  </si>
  <si>
    <t>pieroxport@gmil.com</t>
  </si>
  <si>
    <t>martes_11_a.m.</t>
  </si>
  <si>
    <t>Soledad Rutty</t>
  </si>
  <si>
    <t>solenka.vm@gmail.com</t>
  </si>
  <si>
    <t>Ivan Cortez Llerena</t>
  </si>
  <si>
    <t>icortez@ifp.pe</t>
  </si>
  <si>
    <t>Ana Luz Rios Zamora</t>
  </si>
  <si>
    <t>arz2211@hotmail.com</t>
  </si>
  <si>
    <t>Fernando Aparicio</t>
  </si>
  <si>
    <t>ppc.socialcristiano@gmail.com</t>
  </si>
  <si>
    <t>Kadher Marichi</t>
  </si>
  <si>
    <t>kadhermar@gmail.com</t>
  </si>
  <si>
    <t>Rocio Ines Nuñez Villegas</t>
  </si>
  <si>
    <t>leonarduchijesus@hotmail.com</t>
  </si>
  <si>
    <t>ROCÍO PORRAS ALANIA</t>
  </si>
  <si>
    <t>rporrasa@usmp.pe</t>
  </si>
  <si>
    <t>Alicia Cuarez</t>
  </si>
  <si>
    <t>alicia-maritza@hotmail.com</t>
  </si>
  <si>
    <t>Haydee Irene García Muñoz (para el hijo) (hijo 2026-1)</t>
  </si>
  <si>
    <t>haysole@hotmail.com</t>
  </si>
  <si>
    <t>Eduardo Narvajo</t>
  </si>
  <si>
    <t>edunarv23@hotmail.com</t>
  </si>
  <si>
    <t>Silvia Margarita Alvarado Torres</t>
  </si>
  <si>
    <t>silviaalvaradotorres594@gmail.com</t>
  </si>
  <si>
    <t>DESEA PARA GENTE Q TRABAJA</t>
  </si>
  <si>
    <t>Paty Sotelo</t>
  </si>
  <si>
    <t>patriciasst03@gmail.com</t>
  </si>
  <si>
    <t>Mariela Marquez Ninalaya</t>
  </si>
  <si>
    <t>marielita.marquez@gmail.com</t>
  </si>
  <si>
    <t xml:space="preserve">MOSTRO INTERES </t>
  </si>
  <si>
    <t>yanet eugenia coquil oncoy</t>
  </si>
  <si>
    <t>yaneteuge222@gmail.com</t>
  </si>
  <si>
    <t>Silvia Pantigoso</t>
  </si>
  <si>
    <t>rosipp40@hotmail.com</t>
  </si>
  <si>
    <t>Martín Antonio Sánchez Jorges</t>
  </si>
  <si>
    <t>msanchez.prensa@gmail.com</t>
  </si>
  <si>
    <t>Gisela Soto</t>
  </si>
  <si>
    <t>giselasotoc@gmail.com</t>
  </si>
  <si>
    <t>Danmer Reategui</t>
  </si>
  <si>
    <t>Reateguidanmer@gmail.com</t>
  </si>
  <si>
    <t>Maritza Neruda (TALLER VIVENCIAL)</t>
  </si>
  <si>
    <t>maritzaneruda@hotmail.com</t>
  </si>
  <si>
    <t>José Luis Canchari Pacheco</t>
  </si>
  <si>
    <t>mariano0168@hotmail.com</t>
  </si>
  <si>
    <t>Luis Gutierrez</t>
  </si>
  <si>
    <t>serigrafia852@gmail.vom</t>
  </si>
  <si>
    <t>Pilar Santos Julca</t>
  </si>
  <si>
    <t>pilarica0309@gmail.com</t>
  </si>
  <si>
    <t>Ysabel Monica Huaman Basilio</t>
  </si>
  <si>
    <t>ysabelhb@hotmail.com</t>
  </si>
  <si>
    <t>Glori Ricce</t>
  </si>
  <si>
    <t>Rosa Giovanna Flores Macedo</t>
  </si>
  <si>
    <t>rgiovannaflores@gmail.com</t>
  </si>
  <si>
    <t>Juan Emerson Jirata AH</t>
  </si>
  <si>
    <t>jiratamultiservicios@gmail.com</t>
  </si>
  <si>
    <t>Roxana</t>
  </si>
  <si>
    <t>roxylarat@gmail.com</t>
  </si>
  <si>
    <t>Celia Maritza Taquire Rojas</t>
  </si>
  <si>
    <t>maritzataquire73@gmail.com</t>
  </si>
  <si>
    <t>carmen rosa quispe quispe</t>
  </si>
  <si>
    <t>vercamu@hotmail.com</t>
  </si>
  <si>
    <t>Jenny Huamani Acuña</t>
  </si>
  <si>
    <t>jenny.huamani69@gmail.com</t>
  </si>
  <si>
    <t>Marita Lozano Cueva</t>
  </si>
  <si>
    <t>maritalozanoc@yahoo.com</t>
  </si>
  <si>
    <t>ronald angeles</t>
  </si>
  <si>
    <t>ronaldangeles1@hotmail.com</t>
  </si>
  <si>
    <t>Liliana Quispe</t>
  </si>
  <si>
    <t>smq.liliana@gmail.com</t>
  </si>
  <si>
    <t>Gloria Maritza Alcantara Antaquispe</t>
  </si>
  <si>
    <t>gloriaalcantaraa@gmail.com</t>
  </si>
  <si>
    <t>Mariela Pariona</t>
  </si>
  <si>
    <t>marithere_72@hotmail.com</t>
  </si>
  <si>
    <t>Javier Palhua Ames</t>
  </si>
  <si>
    <t>palhuaamesjavier@gmail.com</t>
  </si>
  <si>
    <t>Marita PM</t>
  </si>
  <si>
    <t>ma.poemaoe@gmail.com</t>
  </si>
  <si>
    <t>sonia marabi</t>
  </si>
  <si>
    <t>Soniamaravig@gmail.com</t>
  </si>
  <si>
    <t>Ysabel Lozano Palacios</t>
  </si>
  <si>
    <t>ylozanop71@gmail.com</t>
  </si>
  <si>
    <t>Rosa Amanda Rojas Ponce</t>
  </si>
  <si>
    <t>rositared71@gmail.com</t>
  </si>
  <si>
    <t>Leny Céspedes</t>
  </si>
  <si>
    <t>leny.cespedes1020@gmail.com</t>
  </si>
  <si>
    <t>Canahuire Ramos Yovana</t>
  </si>
  <si>
    <t>jardindeflores123@hotmail.com</t>
  </si>
  <si>
    <t>Mónica Echegaray Castillo</t>
  </si>
  <si>
    <t>monijuani2005@hotmail.com</t>
  </si>
  <si>
    <t>Ronald Canales Mendez</t>
  </si>
  <si>
    <t>ronaldcanales2011@hotmail.com</t>
  </si>
  <si>
    <t>SILVIA MACEDO TORRES</t>
  </si>
  <si>
    <t>jhanzz802@gmail.com</t>
  </si>
  <si>
    <t>Rafael Ordoñez Leonardo</t>
  </si>
  <si>
    <t>raffo232206@gmail.com</t>
  </si>
  <si>
    <t>Patricia Velasquez</t>
  </si>
  <si>
    <t>patricia.velasquez@yahoo.es</t>
  </si>
  <si>
    <t>Yamille Melany</t>
  </si>
  <si>
    <t>huaracaodiliarosalina@gmail.com</t>
  </si>
  <si>
    <t>Ruben Delgado Aguilar</t>
  </si>
  <si>
    <t>rdelgado.da@outlook.com</t>
  </si>
  <si>
    <t>Jeanett Rojas (busca becas deportivas)</t>
  </si>
  <si>
    <t>jeanettrb@hotmail.com</t>
  </si>
  <si>
    <t>Ross Menzala</t>
  </si>
  <si>
    <t>rosmenzalaortega@gmail.com</t>
  </si>
  <si>
    <t>Maribel Sandra Paucar Camach</t>
  </si>
  <si>
    <t>maribel.paucar08@gmail.com</t>
  </si>
  <si>
    <t>Janeth Huapaya</t>
  </si>
  <si>
    <t>Janyht_74@hotmail.com</t>
  </si>
  <si>
    <t>Jessica Huiza Jiménez</t>
  </si>
  <si>
    <t>jessicahuiza@gmail.com</t>
  </si>
  <si>
    <t>timoteo f. nishijima Villavicencio</t>
  </si>
  <si>
    <t>fmtvbilly@hotmail.com</t>
  </si>
  <si>
    <t>Angela Aguilar Andia</t>
  </si>
  <si>
    <t>gelita3420091@hotmail.com</t>
  </si>
  <si>
    <t>rosa prado horna</t>
  </si>
  <si>
    <t>prado_rosa@hotmail.com</t>
  </si>
  <si>
    <t>Xamira PQ</t>
  </si>
  <si>
    <t>xamira505@gmail.com</t>
  </si>
  <si>
    <t>Rosa Hidalgo de Benites</t>
  </si>
  <si>
    <t>rvhtprovalim@hotmail.com</t>
  </si>
  <si>
    <t>Jenny Vasquez</t>
  </si>
  <si>
    <t>jjvv3103@hotmail.com</t>
  </si>
  <si>
    <t>Rigo Barzola Comun</t>
  </si>
  <si>
    <t>barzolita_eu@hotmail.com</t>
  </si>
  <si>
    <t>Alexandra Ruiz Antayhua</t>
  </si>
  <si>
    <t>alegaby355@gmail.com</t>
  </si>
  <si>
    <t>marco solis</t>
  </si>
  <si>
    <t>marcoasolis1@hotmail.com</t>
  </si>
  <si>
    <t>Delia Elena Flores García</t>
  </si>
  <si>
    <t>deliaelenafloresgarcia@gmail.com</t>
  </si>
  <si>
    <t>Lourdes Veronica Bayeto Carlos</t>
  </si>
  <si>
    <t>lourdesbayeto@gmail.com</t>
  </si>
  <si>
    <t>Doris Violeta Alzamora Chamorro</t>
  </si>
  <si>
    <t>violetaalzamorach@hotmail.com</t>
  </si>
  <si>
    <t>Dante Paul Muñoz Mezarina</t>
  </si>
  <si>
    <t>dantecruz146@gmail.com</t>
  </si>
  <si>
    <t>LUZ MARINA RIVERA CHAVEZ</t>
  </si>
  <si>
    <t>m_rivera3@hotmail.com</t>
  </si>
  <si>
    <t>Agüero Cardenas Jaqueline</t>
  </si>
  <si>
    <t>jmacurp@gmail.com</t>
  </si>
  <si>
    <t>David Lovon</t>
  </si>
  <si>
    <t>davidlovontintya@hotmail.com</t>
  </si>
  <si>
    <t>Noe Jesus Parra Rojas</t>
  </si>
  <si>
    <t>Nparra@caminodevida.com</t>
  </si>
  <si>
    <t>Sara Victoria</t>
  </si>
  <si>
    <t>victoriahquispe@gmail.com</t>
  </si>
  <si>
    <t>ESol Dlcs</t>
  </si>
  <si>
    <t>edelacruzsaravia@gmail.com</t>
  </si>
  <si>
    <t>Rashel Huamani Cerdan</t>
  </si>
  <si>
    <t>miriam_30034@gmail.com</t>
  </si>
  <si>
    <t>Ketty López</t>
  </si>
  <si>
    <t>llari202020@gmail.com</t>
  </si>
  <si>
    <t>Alicia Rojas del Solar</t>
  </si>
  <si>
    <t>ardi_solar@hotmail.com</t>
  </si>
  <si>
    <t>Andres Gonzales Rojas</t>
  </si>
  <si>
    <t>andresgonzalesrojas5@gtmail.com</t>
  </si>
  <si>
    <t>Patricia Gastulo Chumpitaz</t>
  </si>
  <si>
    <t>patricigastulo1275@hotmail.com</t>
  </si>
  <si>
    <t>Esther Malpartida (padre)</t>
  </si>
  <si>
    <t>esthermalpartida6@gmail.com</t>
  </si>
  <si>
    <t>Xiomara Beltrán Gutiérrez</t>
  </si>
  <si>
    <t>xiomibg@gmail.com</t>
  </si>
  <si>
    <t>Heidi Chupayo Evangelista</t>
  </si>
  <si>
    <t>unmsmheidi@yahoo.com</t>
  </si>
  <si>
    <t>4TO</t>
  </si>
  <si>
    <t>Giovanna MedaliYazu</t>
  </si>
  <si>
    <t>giovannahuamanchay@gmail.com</t>
  </si>
  <si>
    <t>Sofia Rojas Baltazar</t>
  </si>
  <si>
    <t>sofiarojasb@hotmail.com</t>
  </si>
  <si>
    <t>Dorita Palomino</t>
  </si>
  <si>
    <t>mariadoranipalomino1@gmail.com</t>
  </si>
  <si>
    <t>Marisol Guillén</t>
  </si>
  <si>
    <t>mg9757666@gmail.com</t>
  </si>
  <si>
    <t>ANECELLI JAICO CARDENAS</t>
  </si>
  <si>
    <t>m-jaico68@hotmail.com</t>
  </si>
  <si>
    <t>Julissa Ruth Mejía Espinoza</t>
  </si>
  <si>
    <t>julussamejiaesponoza@gmail.com</t>
  </si>
  <si>
    <t>Luis Janssen</t>
  </si>
  <si>
    <t>haroldjanssen9@gmail.com</t>
  </si>
  <si>
    <t>Isabel Gálvez Horna</t>
  </si>
  <si>
    <t>yghorna16@gmail.com</t>
  </si>
  <si>
    <t>FABYANA BERROSPI CAMPOS</t>
  </si>
  <si>
    <t>berrospicamposfabyana@gmail.com</t>
  </si>
  <si>
    <t>Vanessa Valenzuela</t>
  </si>
  <si>
    <t>vanessita10@hotmail.com</t>
  </si>
  <si>
    <t>Marco Antonio</t>
  </si>
  <si>
    <t>Markito722015@hotmail.com</t>
  </si>
  <si>
    <t>Marlene Canales Huayanca</t>
  </si>
  <si>
    <t>marlenecanales1234@gmail.com</t>
  </si>
  <si>
    <t>Karina Carlos</t>
  </si>
  <si>
    <t>karinacarlos381@gmail.com</t>
  </si>
  <si>
    <t>martes_3:30_p.m.</t>
  </si>
  <si>
    <t>David Hernandez Gomez</t>
  </si>
  <si>
    <t>davidhg1608@hotmail.com</t>
  </si>
  <si>
    <t>Claudia Castillo Mendoza</t>
  </si>
  <si>
    <t>castillomendoza03@gmail.com</t>
  </si>
  <si>
    <t>silvana</t>
  </si>
  <si>
    <t>Yris Elena Conde Hidalgo</t>
  </si>
  <si>
    <t>yrisnovias@gmail.com</t>
  </si>
  <si>
    <t>Jose Chapoñan</t>
  </si>
  <si>
    <t>jrchaponan01@gmail.com</t>
  </si>
  <si>
    <t>Betina Rafaelh</t>
  </si>
  <si>
    <t>beatriz.rafael.h@gmail.com</t>
  </si>
  <si>
    <t>Donald Zapata</t>
  </si>
  <si>
    <t>donro37@hotmail.com</t>
  </si>
  <si>
    <t>Alexander Guillermo Zuñiga Molina</t>
  </si>
  <si>
    <t>alex_zm_22@hotmail.com</t>
  </si>
  <si>
    <t>Patricia Avalos</t>
  </si>
  <si>
    <t>patavalos@gmail.com</t>
  </si>
  <si>
    <t>Christian Valladares</t>
  </si>
  <si>
    <t>cafevalladares@gmail.com</t>
  </si>
  <si>
    <t>Alfredo Medina Godoy</t>
  </si>
  <si>
    <t>alfredomedina_g@hotmail.com</t>
  </si>
  <si>
    <t>FlorTika Sobero Nio</t>
  </si>
  <si>
    <t>soberoflor@yahoo.es</t>
  </si>
  <si>
    <t>Sergio Alexander cordova Rugel</t>
  </si>
  <si>
    <t>sacrugel@gmail.com</t>
  </si>
  <si>
    <t>Eliza Flores Quispe</t>
  </si>
  <si>
    <t>Elizaflo41@gmail.com</t>
  </si>
  <si>
    <t>edith vargas</t>
  </si>
  <si>
    <t>edita341@hotmail.com</t>
  </si>
  <si>
    <t>Ricardo edagar risco matos</t>
  </si>
  <si>
    <t>ricardorisco19@gmail.com</t>
  </si>
  <si>
    <t>ES ALUMNO</t>
  </si>
  <si>
    <t>Renan Coronado Toscano</t>
  </si>
  <si>
    <t>coronado2076@hotmail.com</t>
  </si>
  <si>
    <t>Gonchi</t>
  </si>
  <si>
    <t>enriquearce_5@hotmail.com</t>
  </si>
  <si>
    <t>Rocio Ramirez</t>
  </si>
  <si>
    <t>chiofresh@gmail.com</t>
  </si>
  <si>
    <t>Milagros Angulo Villegas</t>
  </si>
  <si>
    <t>milagros1960@live.com</t>
  </si>
  <si>
    <t>Lucita SalSil</t>
  </si>
  <si>
    <t>claralu150573@gmail.com</t>
  </si>
  <si>
    <t>Ricardo Sandoval daz</t>
  </si>
  <si>
    <t>sandovaldiazricardo8@gmail.com</t>
  </si>
  <si>
    <t>Vanessa Miranda</t>
  </si>
  <si>
    <t>miranda_vanny@outlook.com</t>
  </si>
  <si>
    <t>ABANTO chacon</t>
  </si>
  <si>
    <t>quierojusticia2017@gmail.com</t>
  </si>
  <si>
    <t>Angie Barboza (SU HIJO ESTA EN 4 AÑO, SOLO QUIERE INFORMACION)</t>
  </si>
  <si>
    <t>angiebarbozabbva@gmail.com</t>
  </si>
  <si>
    <t>Ricardo Jesus Chavez Cruz</t>
  </si>
  <si>
    <t>rjch_7@hotmail.com</t>
  </si>
  <si>
    <t>Patricia Camposano</t>
  </si>
  <si>
    <t>pc_colonio@hotmail.com</t>
  </si>
  <si>
    <t>Carlos Mendez</t>
  </si>
  <si>
    <t>c.mendezsaa@gmail.com</t>
  </si>
  <si>
    <t>Enrique Nishikawa</t>
  </si>
  <si>
    <t>carlosnishika@gmail.com</t>
  </si>
  <si>
    <t>Gisse Vas Cas</t>
  </si>
  <si>
    <t>monika476@hotmail.com</t>
  </si>
  <si>
    <t>Olga Barreto Lòpez</t>
  </si>
  <si>
    <t>barreto_olguita77@hotmail.com</t>
  </si>
  <si>
    <t>Yaleni Rodriguez</t>
  </si>
  <si>
    <t>yaleni1926@gmail.com</t>
  </si>
  <si>
    <t>Eduardo Antonio Peña Salvador</t>
  </si>
  <si>
    <t>eduarsalvador412@gmail.com</t>
  </si>
  <si>
    <t>katia Vega zela</t>
  </si>
  <si>
    <t>vegakatita22@gmail.com</t>
  </si>
  <si>
    <t>Paola  Bendezu</t>
  </si>
  <si>
    <t>djtorre75@gmail.com</t>
  </si>
  <si>
    <t>Pedro Augusto Mauricio Mattos</t>
  </si>
  <si>
    <t>mauriciomattospedro@gmail.com</t>
  </si>
  <si>
    <t>Alessandra Micaela Aranda</t>
  </si>
  <si>
    <t>micaela.aranda2009@gmail.com</t>
  </si>
  <si>
    <t>concepcion yerren acosta</t>
  </si>
  <si>
    <t>yerrenacostac@gmail.com</t>
  </si>
  <si>
    <t>ROSA ANGELA REY RODRIGUEZ</t>
  </si>
  <si>
    <t>reyrosangel@gmail.com</t>
  </si>
  <si>
    <t>INSCRITO X CENTRAL</t>
  </si>
  <si>
    <t>Leoncio Manuel Yanac Huamani</t>
  </si>
  <si>
    <t>yamashiro999@hotmail.com</t>
  </si>
  <si>
    <t>Emperatriz Chugnas Sanchez</t>
  </si>
  <si>
    <t>april3022-4@hotmail.com</t>
  </si>
  <si>
    <t>MIRTHA BALDEON</t>
  </si>
  <si>
    <t>mirtha.baldeon@gmail.com</t>
  </si>
  <si>
    <t>Sabina Ccasa Pancca</t>
  </si>
  <si>
    <t>sabinaccasa@hotmail.com</t>
  </si>
  <si>
    <t>Hilda Beatriz Salinas Condore</t>
  </si>
  <si>
    <t>Hildasalinas1993@gmail.com</t>
  </si>
  <si>
    <t>Jessica María Chumbiray Pastor</t>
  </si>
  <si>
    <t>Jessicachumbiray40@gmail.com</t>
  </si>
  <si>
    <t>jessica susana campovero meza</t>
  </si>
  <si>
    <t>susana1519@lutlook.com</t>
  </si>
  <si>
    <t>Katty Ortega</t>
  </si>
  <si>
    <t>katty101108@gmail.com</t>
  </si>
  <si>
    <t>Aurelia Pacco Coronado</t>
  </si>
  <si>
    <t>ffjuaarezr@hotmail.com</t>
  </si>
  <si>
    <t>Vilma Gonzales Gutierrez</t>
  </si>
  <si>
    <t>cvinformando@hotmail.com</t>
  </si>
  <si>
    <t>Christian Ruiz</t>
  </si>
  <si>
    <t>christian3375@yahoo.com</t>
  </si>
  <si>
    <t>Carmen carhuancho Cela</t>
  </si>
  <si>
    <t>carmennormacarhuancho@gmail.com</t>
  </si>
  <si>
    <t>Ivan Bernaola</t>
  </si>
  <si>
    <t>ww.ivan@hotmail.com</t>
  </si>
  <si>
    <t>Angelica</t>
  </si>
  <si>
    <t>2sm.ange6@gmail.com</t>
  </si>
  <si>
    <t>Pablo Antonio Coaguila Veramendi</t>
  </si>
  <si>
    <t>help_desk_peru@hotmail.com</t>
  </si>
  <si>
    <t>Erik Caramutti</t>
  </si>
  <si>
    <t>erikcaramutti1@gmail.com</t>
  </si>
  <si>
    <t>Jon Wik</t>
  </si>
  <si>
    <t>jwik10028@gmail.com</t>
  </si>
  <si>
    <t>Christopher Echevarria Osorio</t>
  </si>
  <si>
    <t>christopher.echevarria.osorio@gmail.com</t>
  </si>
  <si>
    <t>Fernando G</t>
  </si>
  <si>
    <t>nando.fg369@gmail.com</t>
  </si>
  <si>
    <t>Ely Soto</t>
  </si>
  <si>
    <t>elysoto1978@gmail.com</t>
  </si>
  <si>
    <t>José Luis Blanco Pagán</t>
  </si>
  <si>
    <t>jblanco@gruporpp.com.pe</t>
  </si>
  <si>
    <t>jeammie melody silva cardenas</t>
  </si>
  <si>
    <t>kokisalas70@hotmail.con</t>
  </si>
  <si>
    <t>Ketty Véliz Mayta</t>
  </si>
  <si>
    <t>Amalia Rosalia Huamansupa Méndez</t>
  </si>
  <si>
    <t>amaliarosalia2@gmail.com</t>
  </si>
  <si>
    <t>Belu Portilla</t>
  </si>
  <si>
    <t>jessicaportilla@hotmail.com</t>
  </si>
  <si>
    <t>Claudia Rosa Hernandez Mendiola</t>
  </si>
  <si>
    <t>claudiahernandex@hotmail.com</t>
  </si>
  <si>
    <t>Belinda Guillen</t>
  </si>
  <si>
    <t>beligillen@gmail.com</t>
  </si>
  <si>
    <t>Cesar Sanchez panduro (TALLER VIVENCIAL)</t>
  </si>
  <si>
    <t>cesar.sanchezpanduroa@gmail.com</t>
  </si>
  <si>
    <t>Yesenia Araujo</t>
  </si>
  <si>
    <t>yeseniaraujof@gmail.com</t>
  </si>
  <si>
    <t>Vivi Cieza Basadre</t>
  </si>
  <si>
    <t>viviciezabasadre@gmail.com</t>
  </si>
  <si>
    <t>Javier Muchaypiña Carlos</t>
  </si>
  <si>
    <t>omniaperu@yahoo.com</t>
  </si>
  <si>
    <t>Katty Chia Arias</t>
  </si>
  <si>
    <t>katty_chia@hotmail.com</t>
  </si>
  <si>
    <t>percy  de la cruz</t>
  </si>
  <si>
    <t>emprendimientoscontinuos@gmail.com</t>
  </si>
  <si>
    <t>Marlene Del Rosario Frisancho</t>
  </si>
  <si>
    <t>marlene.frisancho@gmail.com</t>
  </si>
  <si>
    <t>Valeria Bruno Garcia</t>
  </si>
  <si>
    <t>shamilega@yahoo.com</t>
  </si>
  <si>
    <t>Shamile Garcia Arbizu</t>
  </si>
  <si>
    <t>Teresa Mondi</t>
  </si>
  <si>
    <t>blud_22@hotmail.com</t>
  </si>
  <si>
    <t xml:space="preserve">Ely Zarate </t>
  </si>
  <si>
    <t>elidazaa@hotmail.com</t>
  </si>
  <si>
    <t>Melissa Arias</t>
  </si>
  <si>
    <t>melissaarias745@gmail.com</t>
  </si>
  <si>
    <t>Claudia Castro Bustíos</t>
  </si>
  <si>
    <t>claucasbus@outlook.com</t>
  </si>
  <si>
    <t>Rosa  Bernabé</t>
  </si>
  <si>
    <t>rosel2105@hotmail.com</t>
  </si>
  <si>
    <t>Jimena Acosta</t>
  </si>
  <si>
    <t>jugavi64@gmail.com</t>
  </si>
  <si>
    <t>Dayana Yamile Peñaloza</t>
  </si>
  <si>
    <t>daya_peña@gmail.com</t>
  </si>
  <si>
    <t>Elias Salvador T</t>
  </si>
  <si>
    <t>esalvador2021@gmail.com</t>
  </si>
  <si>
    <t>JOHAN CARBAJAL BRAVO</t>
  </si>
  <si>
    <t>johan_1@gmail.com</t>
  </si>
  <si>
    <t>Edwin Sante</t>
  </si>
  <si>
    <t>edwinyactayosanchez@gmail.com</t>
  </si>
  <si>
    <t>Maria Paucar Zamudio</t>
  </si>
  <si>
    <t>rosariocamila2017@gmail.com</t>
  </si>
  <si>
    <t>Abraham Guevara</t>
  </si>
  <si>
    <t>abrahamjavierguevaracaceres46@gmail.com</t>
  </si>
  <si>
    <t>Silvia Veronica Gómez Fernandez</t>
  </si>
  <si>
    <t>mireiamaiquez21@gmail.com</t>
  </si>
  <si>
    <t>Marjeoritt Rojas Hurtado</t>
  </si>
  <si>
    <t>marjeorittrojas@hotmail.com</t>
  </si>
  <si>
    <t>Alexandra Janet Gamarra Guillen</t>
  </si>
  <si>
    <t>aslexandrajg2674@gmail.com</t>
  </si>
  <si>
    <t>Federico La Rosa Sanchez</t>
  </si>
  <si>
    <t>kikolarosasanchez@gmail.com</t>
  </si>
  <si>
    <t>flor del carmen</t>
  </si>
  <si>
    <t>virulinasesflordelcarmen@gmail.com</t>
  </si>
  <si>
    <t>Giovana Anita Cortez Melchor</t>
  </si>
  <si>
    <t>giovanaanita18@gmail.com</t>
  </si>
  <si>
    <t>Marlene Samaniego</t>
  </si>
  <si>
    <t>ruben.vega@pacifico.com.pe</t>
  </si>
  <si>
    <t>Julia Amparo Pino Rivera</t>
  </si>
  <si>
    <t>yuliamparo5456@gmail.com</t>
  </si>
  <si>
    <t>Josè Antonio Narciso Rios</t>
  </si>
  <si>
    <t>jonarios1303@gmail.com</t>
  </si>
  <si>
    <t>Katia Calderón valqui</t>
  </si>
  <si>
    <t>katiacalderon1972@gmail.com</t>
  </si>
  <si>
    <t>Samuel Hernán Green Chávez</t>
  </si>
  <si>
    <t>hernangreen10@hotmail.com</t>
  </si>
  <si>
    <t>NO TIENE TITULO</t>
  </si>
  <si>
    <t>Ricardo Lamas saavedra</t>
  </si>
  <si>
    <t>PERIODISTA_89@HOTMAIL.COM</t>
  </si>
  <si>
    <t>merly terrones</t>
  </si>
  <si>
    <t>Merlyk5@hotmail.com</t>
  </si>
  <si>
    <t xml:space="preserve">Magdalena Del Rosario Necios </t>
  </si>
  <si>
    <t>neciosuporozco@gmail.com</t>
  </si>
  <si>
    <t>5to de secundaria</t>
  </si>
  <si>
    <t>Olides Dante Contreras Barrios</t>
  </si>
  <si>
    <t>ysabelmory@gmail.com</t>
  </si>
  <si>
    <t>Silvia Karina Zapata Pisfil</t>
  </si>
  <si>
    <t>kharisilh@hotmail.com</t>
  </si>
  <si>
    <t>Puri Rosas</t>
  </si>
  <si>
    <t>purirosaschaponan22@gmail.com</t>
  </si>
  <si>
    <t>Danpher Danpher</t>
  </si>
  <si>
    <t>danpher.grandes@gmail.com</t>
  </si>
  <si>
    <t>Paulette Villacrés Cabrera</t>
  </si>
  <si>
    <t>paulettejazminvillacres@gmail.com</t>
  </si>
  <si>
    <t>José</t>
  </si>
  <si>
    <t>kialmas@hotmail.com</t>
  </si>
  <si>
    <t>luz.mariana.musayon guillermo</t>
  </si>
  <si>
    <t>1234musayonluztd@gmail.com</t>
  </si>
  <si>
    <t>Janny Jiménez Chirinos</t>
  </si>
  <si>
    <t>ccanales66@hotmail.com</t>
  </si>
  <si>
    <t>INGRESADO X CENTRAL</t>
  </si>
  <si>
    <t>Giulliana Arboleda Rios</t>
  </si>
  <si>
    <t>giully78@gmail.com</t>
  </si>
  <si>
    <t>Merardo Miguel Diaz Chamochumbi</t>
  </si>
  <si>
    <t>migueldiazchamochumbi@gmail.com</t>
  </si>
  <si>
    <t>Richard Williams Figueroa Velasquez</t>
  </si>
  <si>
    <t>elmundoteelige@gmail.com</t>
  </si>
  <si>
    <t>David Gamarra Bendezu</t>
  </si>
  <si>
    <t>davidgamarrabendezu45@gmail.com</t>
  </si>
  <si>
    <t>Lovena Nava</t>
  </si>
  <si>
    <t>lovenavita98@gmail.com</t>
  </si>
  <si>
    <t>TESSA Makeup Artist</t>
  </si>
  <si>
    <t>tere_sd2012@hotmail.com</t>
  </si>
  <si>
    <t>Marilú Mendoza Avendaño</t>
  </si>
  <si>
    <t>gabrieladanilo@outlook.com</t>
  </si>
  <si>
    <t>Juan Roncal Madge</t>
  </si>
  <si>
    <t>juanroncalm@gmail.com</t>
  </si>
  <si>
    <t>Juventus Soto</t>
  </si>
  <si>
    <t>comandosoto625@gmail.com</t>
  </si>
  <si>
    <t>Gino Lazo Baquerizo</t>
  </si>
  <si>
    <t>ginolazobaquerizo028@gmail.com</t>
  </si>
  <si>
    <t>Carlos Baldeón Blanco</t>
  </si>
  <si>
    <t>cbalblanc-uncp@hotmail.com</t>
  </si>
  <si>
    <t>Manuel Miguel Matos Rivas (BUSCA VIRTUAL)</t>
  </si>
  <si>
    <t>manolito907@hotmail.com</t>
  </si>
  <si>
    <t>Walther Gamarra Vivanco</t>
  </si>
  <si>
    <t>Wdgv229@hotmail.com</t>
  </si>
  <si>
    <t>jessell HEREDIA Mateo</t>
  </si>
  <si>
    <t>killersoy777@gmail.com</t>
  </si>
  <si>
    <t>David Augusto Terrazo Atencio</t>
  </si>
  <si>
    <t>dterrazo78@hotmail.com</t>
  </si>
  <si>
    <t>Jesus vera porras</t>
  </si>
  <si>
    <t>driverfad1@hotmail.com</t>
  </si>
  <si>
    <t>JANNET LILIA</t>
  </si>
  <si>
    <t>gut_1977@hotmail.com</t>
  </si>
  <si>
    <t>eduardo antonio yarasca pariona</t>
  </si>
  <si>
    <t>antonio.yarasca.92@gmail.com</t>
  </si>
  <si>
    <t>Carmen Jessica Reyes Angulo</t>
  </si>
  <si>
    <t>rcarmen_jessica@hotmail.com</t>
  </si>
  <si>
    <t>Luciana Torres Pachas</t>
  </si>
  <si>
    <t>expouniversidad</t>
  </si>
  <si>
    <t>gissela Arquiñejo Huamani</t>
  </si>
  <si>
    <t>yiyi_capricorniana@hotmail.com</t>
  </si>
  <si>
    <t>Karin Bejar Alquizar</t>
  </si>
  <si>
    <t>kbejar78@gmail.com</t>
  </si>
  <si>
    <t>Judit Elena Sanabria Barrueta</t>
  </si>
  <si>
    <t>juditelenasanabriabarrueta2112@gmail.com</t>
  </si>
  <si>
    <t>Teofilo Espinoza Mendoza</t>
  </si>
  <si>
    <t>tespinozam1972@gmail.com</t>
  </si>
  <si>
    <t>NORCA Milena Berrospi de la cruz</t>
  </si>
  <si>
    <t>berrospidelacruznocamilena@gmail.com</t>
  </si>
  <si>
    <t>Milena Vásquez Ayra</t>
  </si>
  <si>
    <t>ongd.vpr@gmail.com</t>
  </si>
  <si>
    <t>Isabel Zulema Vela Mendoza</t>
  </si>
  <si>
    <t>isazulevema@gmail.com</t>
  </si>
  <si>
    <t>Miguel Morales Enriquez</t>
  </si>
  <si>
    <t>marasmoralitos@gmail.com</t>
  </si>
  <si>
    <t>Yolanda Milagro Alarcon Orellana</t>
  </si>
  <si>
    <t>yalarcon@istta.edu.pe</t>
  </si>
  <si>
    <t>Leonid Sarmiento Yabar</t>
  </si>
  <si>
    <t>elreyjesuspoderoso@outlook.es</t>
  </si>
  <si>
    <t>ANGEL MEZA ZELA</t>
  </si>
  <si>
    <t>angelmezazela2@gmail.com</t>
  </si>
  <si>
    <t>Giovanna Garcia</t>
  </si>
  <si>
    <t>giovannagarciamoreano@hotmail.com</t>
  </si>
  <si>
    <t>Wilfredo Perez</t>
  </si>
  <si>
    <t>pediwilfredo@gmail.com</t>
  </si>
  <si>
    <t>James Lionel Cosio Urquizo</t>
  </si>
  <si>
    <t>lionelcosio@gmail.com</t>
  </si>
  <si>
    <t>William Alfredo Quispe Huanca</t>
  </si>
  <si>
    <t>wilianwalkercusco@gmail.com</t>
  </si>
  <si>
    <t>Percy Rojas</t>
  </si>
  <si>
    <t>paodisong@hotmail.com</t>
  </si>
  <si>
    <t>Brise Aller</t>
  </si>
  <si>
    <t>briseidaa253@gmail.com</t>
  </si>
  <si>
    <t>5TO DE SECUNDARIA</t>
  </si>
  <si>
    <t>miriam castro</t>
  </si>
  <si>
    <t>schwfabi@gmail.com</t>
  </si>
  <si>
    <t>Juancruz River Palomino</t>
  </si>
  <si>
    <t>sateliteinformativocusco@gmail.com</t>
  </si>
  <si>
    <t>Destinos Megantoni Destinos Megantoni</t>
  </si>
  <si>
    <t>rozasalvarezn@gmail.com</t>
  </si>
  <si>
    <t>Mauro Farfan Arana</t>
  </si>
  <si>
    <t>mfarfanarana@gmail.com</t>
  </si>
  <si>
    <t>Humberto Elias Machiavello</t>
  </si>
  <si>
    <t>h.e.machiavello@gmail.com</t>
  </si>
  <si>
    <t>Wilder Macahuachi Manihuari</t>
  </si>
  <si>
    <t>gildermm@hotmail.com</t>
  </si>
  <si>
    <t>Rocio Lamadrid</t>
  </si>
  <si>
    <t>rocio_1571@outlook.com</t>
  </si>
  <si>
    <t>Teresa Mora añazgo</t>
  </si>
  <si>
    <t>Techy_mora@hotmail.com</t>
  </si>
  <si>
    <t>Gisella Garcia</t>
  </si>
  <si>
    <t>granidea@yahoo.com</t>
  </si>
  <si>
    <t>desea virtual</t>
  </si>
  <si>
    <t>Maru Ramirez</t>
  </si>
  <si>
    <t>maruramirez2609@hotmail.com</t>
  </si>
  <si>
    <t>Ana Margot</t>
  </si>
  <si>
    <t>ana_margot_zm@hotmail.com</t>
  </si>
  <si>
    <t>Ana Belén Seminario</t>
  </si>
  <si>
    <t>luma.bre.d@gmail.com</t>
  </si>
  <si>
    <t>Oliver Capuñay Custodio</t>
  </si>
  <si>
    <t>oliver_capuay@yahoo.es</t>
  </si>
  <si>
    <t>Doris Norma Torres Aguilar</t>
  </si>
  <si>
    <t>dt975358@gmail.com</t>
  </si>
  <si>
    <t>Patricia Sotelo Alvarez</t>
  </si>
  <si>
    <t>misspattysotelo@gmail.com</t>
  </si>
  <si>
    <t>carlos alfonso quispe vargas</t>
  </si>
  <si>
    <t>pampun6@gmail.com</t>
  </si>
  <si>
    <t>Silvia Maribel</t>
  </si>
  <si>
    <t>mariruiz9@hotmail.com</t>
  </si>
  <si>
    <t>Yannina Rodríguez</t>
  </si>
  <si>
    <t>yanninarodriguez5@gmail.com</t>
  </si>
  <si>
    <t>Elena Miriam Tarazona Lactayo</t>
  </si>
  <si>
    <t>elenatarazonalactayo@gmail.com</t>
  </si>
  <si>
    <t>Johnny David Arcos Oré (adulto que trabaja)</t>
  </si>
  <si>
    <t xml:space="preserve">Jodaro_1@hotmail.com </t>
  </si>
  <si>
    <t xml:space="preserve">Marilu uriarte quiroz </t>
  </si>
  <si>
    <t>mariluuriarte23@gmail.com</t>
  </si>
  <si>
    <t>Jessica Relayze</t>
  </si>
  <si>
    <t>jrelayze@yahoo.com</t>
  </si>
  <si>
    <t>María Nancy Márquez</t>
  </si>
  <si>
    <t>linaresmarquez2803@gmail.com</t>
  </si>
  <si>
    <t>Patty Espinoza Peña</t>
  </si>
  <si>
    <t>nepita@gmail.com</t>
  </si>
  <si>
    <t>Carmen Villena</t>
  </si>
  <si>
    <t>richard_gomezc@hotmail.com</t>
  </si>
  <si>
    <t>Gloria Mayta</t>
  </si>
  <si>
    <t>gmayta67@gmail.com</t>
  </si>
  <si>
    <t>Lilian Aguirre</t>
  </si>
  <si>
    <t>gaudi23@gmail.com</t>
  </si>
  <si>
    <t>Reyna del Sur</t>
  </si>
  <si>
    <t>janinarivas185@gmail.com</t>
  </si>
  <si>
    <t>Omar A. Sáenz</t>
  </si>
  <si>
    <t>omarsz@outlook.com</t>
  </si>
  <si>
    <t>elvia Hurtado</t>
  </si>
  <si>
    <t>elviaht5@gmail.com</t>
  </si>
  <si>
    <t>Roger campos suarez</t>
  </si>
  <si>
    <t>excombatientedelcenepa@gmail.com</t>
  </si>
  <si>
    <t xml:space="preserve">Fernanda Aracely Barzola Luján </t>
  </si>
  <si>
    <t>aracelybarzolalujan@gmail.com</t>
  </si>
  <si>
    <t>Karel Tudela la Torre</t>
  </si>
  <si>
    <t>kareltudela11@gmail.com</t>
  </si>
  <si>
    <t>Kariemilys Colina</t>
  </si>
  <si>
    <t>kariemilyscolina@gmail.com</t>
  </si>
  <si>
    <t>Edwin Antezana Bendezu</t>
  </si>
  <si>
    <t>edwwinbendezu63@gmail.com</t>
  </si>
  <si>
    <t>Simon Llave Flores</t>
  </si>
  <si>
    <t>sllavef@gmail.com</t>
  </si>
  <si>
    <t>Felix Ccopa</t>
  </si>
  <si>
    <t>jaimeccopa@gmail.com</t>
  </si>
  <si>
    <t>Kim Galdos</t>
  </si>
  <si>
    <t>kimerlygaldos@gmail.com</t>
  </si>
  <si>
    <t>Giovanna Gabriela Aparicio Romero</t>
  </si>
  <si>
    <t>ggabriela.ar@gmail.com</t>
  </si>
  <si>
    <t>angelica valdivia</t>
  </si>
  <si>
    <t>avaldiviap08@yahoo.com</t>
  </si>
  <si>
    <t>Mónica Norma Cantú Suclly</t>
  </si>
  <si>
    <t>monicacantu.s@gmail.com</t>
  </si>
  <si>
    <t>Roxana Malaga Feria</t>
  </si>
  <si>
    <t>rmalagaf.redislay@gmail.com</t>
  </si>
  <si>
    <t>teresa rolando vera</t>
  </si>
  <si>
    <t>julio_zpolar@hotmail.com</t>
  </si>
  <si>
    <t>Nancy Murillo</t>
  </si>
  <si>
    <t>nanyfmch42@gmail.com</t>
  </si>
  <si>
    <t>Maruja Díaz</t>
  </si>
  <si>
    <t>maru2008sury@hotmail.com</t>
  </si>
  <si>
    <t>Rosario Herrera</t>
  </si>
  <si>
    <t>romarich18@gmail.com</t>
  </si>
  <si>
    <t>Luis Angel torres curi</t>
  </si>
  <si>
    <t>alfaromolina@gmail.com</t>
  </si>
  <si>
    <t>Julio Valderrama Contreras</t>
  </si>
  <si>
    <t>corpsatel13@gmail.com</t>
  </si>
  <si>
    <t>Jeanne Mautino Figuera</t>
  </si>
  <si>
    <t>mautinofigueroa@hotmail.com</t>
  </si>
  <si>
    <t>DERECHO</t>
  </si>
  <si>
    <t>María Celeste Nava Nava</t>
  </si>
  <si>
    <t>yarigleth12@hotmail.com</t>
  </si>
  <si>
    <t>Carlos Casaverde Morante</t>
  </si>
  <si>
    <t>cj.casaverde@gmail.com</t>
  </si>
  <si>
    <t>Darlina Lozada Peña</t>
  </si>
  <si>
    <t xml:space="preserve">SAMANTHA TORRES </t>
  </si>
  <si>
    <t>SAMANTHAISABELLA010@GMAIL.COM</t>
  </si>
  <si>
    <t>Teodosia Salazar Huerta</t>
  </si>
  <si>
    <t>teodosiasalazarhuerta@gmail.com</t>
  </si>
  <si>
    <t>Nancy Huamaní</t>
  </si>
  <si>
    <t>nancyhuabe17@g.mail.com</t>
  </si>
  <si>
    <t>Joel montes Arroyo</t>
  </si>
  <si>
    <t>joelitoarroyodelperu@hotmail.com</t>
  </si>
  <si>
    <t>ALDRIMAR RIVERO MARTINEZ</t>
  </si>
  <si>
    <t>ALDRIMAR19@GMAIL.COM</t>
  </si>
  <si>
    <t>COLEGIO HECTOR PRETELL</t>
  </si>
  <si>
    <t>Elida Judith</t>
  </si>
  <si>
    <t>luaxi180915@gmail.com</t>
  </si>
  <si>
    <t>disponibilidad nocturna</t>
  </si>
  <si>
    <t>Quiere horario fijo por las noches</t>
  </si>
  <si>
    <t>Alex Joel Sanchez Torres</t>
  </si>
  <si>
    <t>alexjst_023@hotmail.com</t>
  </si>
  <si>
    <t>morenita_D.R.P</t>
  </si>
  <si>
    <t>mariaoliva270610@gmail.com</t>
  </si>
  <si>
    <t>Giannina Grados</t>
  </si>
  <si>
    <t>gianninagrados@gmail.com</t>
  </si>
  <si>
    <t>Jim</t>
  </si>
  <si>
    <t>jablatinjazz@hotmail.com</t>
  </si>
  <si>
    <t>Angely Huamancusi Ponce</t>
  </si>
  <si>
    <t>maryponce@hotmail.com</t>
  </si>
  <si>
    <t>Nancy Genoveva Florián Medina</t>
  </si>
  <si>
    <t>nfmedin@hotmail.com</t>
  </si>
  <si>
    <t>CARLOS HUGO ROSARIO SÁNCHEZ</t>
  </si>
  <si>
    <t>jadekarlesfc@gmail.com</t>
  </si>
  <si>
    <t>giannina tadeo ramirez</t>
  </si>
  <si>
    <t>giannimatadeoramirez@gmail.com</t>
  </si>
  <si>
    <t>Patricia Suca Rojas</t>
  </si>
  <si>
    <t>patty_suca_rojas@hotmail.com</t>
  </si>
  <si>
    <t>Oscar Jhon Salvatierra Bello</t>
  </si>
  <si>
    <t>salvatierra_jhon@hotmail.com</t>
  </si>
  <si>
    <t>desea para personas que trabajan</t>
  </si>
  <si>
    <t>Verónica Salcedo</t>
  </si>
  <si>
    <t>hburgao@gmail.com</t>
  </si>
  <si>
    <t>Sujeyli Sarmiento Pérez</t>
  </si>
  <si>
    <t>sujeyli_perez24@hotmail.com</t>
  </si>
  <si>
    <t>Walter Wm Unocc</t>
  </si>
  <si>
    <t>walter_tlv_33@hotmail.com</t>
  </si>
  <si>
    <t>Anwar Vargas Mancilla</t>
  </si>
  <si>
    <t>vargas_14_279@hotmail.com.pe</t>
  </si>
  <si>
    <t>Alessa Lopez</t>
  </si>
  <si>
    <t>cecylopezargo432@gmail.com</t>
  </si>
  <si>
    <t>Gisselle Guillon Quiroz</t>
  </si>
  <si>
    <t>gisselle.guillon@gmail.com</t>
  </si>
  <si>
    <t>Magaly Alhuay</t>
  </si>
  <si>
    <t>alhuayrojasm@gmail.com</t>
  </si>
  <si>
    <t>Karen Melgarejo</t>
  </si>
  <si>
    <t>bellasud_2014@hotmail.com</t>
  </si>
  <si>
    <t>Juan Manuel Baldeon Mendoza</t>
  </si>
  <si>
    <t>juanmbaldeon@gmail.com</t>
  </si>
  <si>
    <t>Claudia Portillo</t>
  </si>
  <si>
    <t>clauportillondp@gmail.com</t>
  </si>
  <si>
    <t>Fer Albinagorta Angeles</t>
  </si>
  <si>
    <t>albinagortafer58@gmail.com</t>
  </si>
  <si>
    <t>Mario Christopher Mellado Saldaña</t>
  </si>
  <si>
    <t>chrismellado94@gmail.com</t>
  </si>
  <si>
    <t>horarios</t>
  </si>
  <si>
    <t>Carla Castañeda</t>
  </si>
  <si>
    <t>carlitastereo2012@gmail.com</t>
  </si>
  <si>
    <t>Diana Ochoa Huaman</t>
  </si>
  <si>
    <t>julia.diana.ochoa@gmail.com</t>
  </si>
  <si>
    <t>Janina Gutierrez (TALLER VIVENCIAL)</t>
  </si>
  <si>
    <t>janina_gutierrez@hotmail.com</t>
  </si>
  <si>
    <t>Wendy Palacios</t>
  </si>
  <si>
    <t>wendypr_22@hotmail.com</t>
  </si>
  <si>
    <t>Maruja Oscco Silvestre</t>
  </si>
  <si>
    <t>marujaosccosilvestre@gmail.com</t>
  </si>
  <si>
    <t>Silvia Rayme Perez</t>
  </si>
  <si>
    <t>zoejhamile@hotmail.com</t>
  </si>
  <si>
    <t>Marianella Cruz Luna</t>
  </si>
  <si>
    <t>apalomino222@gmail.com</t>
  </si>
  <si>
    <t>Roxana Ramos Jiménez</t>
  </si>
  <si>
    <t>roxanaramosjimenez7@gmail.com</t>
  </si>
  <si>
    <t>carmen Rosa zegarra Aliaga</t>
  </si>
  <si>
    <t>carmenzegarra786@gmail.com</t>
  </si>
  <si>
    <t>Milagros Leonor Quispe Bedón</t>
  </si>
  <si>
    <t>mquispeb@gmail.com</t>
  </si>
  <si>
    <t>Shirley Zuñiga Paredes</t>
  </si>
  <si>
    <t>hildeliceshirley@gmail.com</t>
  </si>
  <si>
    <t>CLASES VIRTUALES</t>
  </si>
  <si>
    <t>Verónica Fajardo</t>
  </si>
  <si>
    <t>fajardoveronicasally@gmail.com</t>
  </si>
  <si>
    <t>Beatriz Cordova Alejos</t>
  </si>
  <si>
    <t>stragos_2228@hotmail.com</t>
  </si>
  <si>
    <t>Shierlay Requelme</t>
  </si>
  <si>
    <t>skrequelme@gmail.com</t>
  </si>
  <si>
    <t>Terminé el colegio</t>
  </si>
  <si>
    <t>Maria Vasquez</t>
  </si>
  <si>
    <t>juanll0517@hotmail.com</t>
  </si>
  <si>
    <t>maribel ANGULO</t>
  </si>
  <si>
    <t>manguloaparcana@gmail.com</t>
  </si>
  <si>
    <t>Magdaleyni Giovanna Pascual Ramirez</t>
  </si>
  <si>
    <t>mgpascualr@gmail.com</t>
  </si>
  <si>
    <t>Grace Mejia Paredes</t>
  </si>
  <si>
    <t>miflordeloto1@gmail.com</t>
  </si>
  <si>
    <t>Kari Gastelu</t>
  </si>
  <si>
    <t>krgastelu@gmail.com</t>
  </si>
  <si>
    <t>Vanessa Vasquez varillas</t>
  </si>
  <si>
    <t>vanessafasole@gmail.com</t>
  </si>
  <si>
    <t>Raul Rojas</t>
  </si>
  <si>
    <t>leahteresar@gmail.com</t>
  </si>
  <si>
    <t>Catty Huaman</t>
  </si>
  <si>
    <t>cattypilar@gmail.com</t>
  </si>
  <si>
    <t>Irma Julissa Gonzàles Fiestas de Cespedes</t>
  </si>
  <si>
    <t>cielitoproducciones10@gmail.com</t>
  </si>
  <si>
    <t>Rosemarie Santos Fajardo</t>
  </si>
  <si>
    <t>rosemarie.santos.fajardo@gmail.com</t>
  </si>
  <si>
    <t>Cristina Ramirez Otero</t>
  </si>
  <si>
    <t>tina709@hotmail.com</t>
  </si>
  <si>
    <t>Oscar Hernandez Padilla</t>
  </si>
  <si>
    <t>oscarhp55@hotmail.com</t>
  </si>
  <si>
    <t>Cynthia Acevedo Bonifaz</t>
  </si>
  <si>
    <t>cyntty3@hotmail.com</t>
  </si>
  <si>
    <t>su hijo con examen agendado</t>
  </si>
  <si>
    <t>Alex Mao Sanchez Ortiz</t>
  </si>
  <si>
    <t>alexso007@hotmail.com</t>
  </si>
  <si>
    <t>Mary Esther Grados Tello</t>
  </si>
  <si>
    <t>megt1980@hotmail.com</t>
  </si>
  <si>
    <t>Elizabeth De La Borda Kau</t>
  </si>
  <si>
    <t>elizabeth.delaborda4@gmail.com</t>
  </si>
  <si>
    <t>Angela Caceres Samillan</t>
  </si>
  <si>
    <t>acaceressamillan@gmail.com</t>
  </si>
  <si>
    <t>Sara Galvez Villegas</t>
  </si>
  <si>
    <t>sgalvezvi@hotmail.com.pe</t>
  </si>
  <si>
    <t>Sofía García</t>
  </si>
  <si>
    <t>sofitreyzy56@gamil.com</t>
  </si>
  <si>
    <t>Clau Velezmoro</t>
  </si>
  <si>
    <t>clau_pareja@yahoo.com</t>
  </si>
  <si>
    <t>Erika Suarez</t>
  </si>
  <si>
    <t>erikasuarez2305@gmail.com</t>
  </si>
  <si>
    <t>Pilar Minaya</t>
  </si>
  <si>
    <t>pminaya43@gmail.com</t>
  </si>
  <si>
    <t>Susan Rosemary Gutierrez Estrella</t>
  </si>
  <si>
    <t>susangutierrez85@gmail.com</t>
  </si>
  <si>
    <t>Sandra Diaz</t>
  </si>
  <si>
    <t>spatidiaz@gmail.com</t>
  </si>
  <si>
    <t>Sandra Mochcco</t>
  </si>
  <si>
    <t>sandrita_mp03@hotmail.com</t>
  </si>
  <si>
    <t>Susana Chuquitaype Requejo</t>
  </si>
  <si>
    <t>tuti10231@gmail.com</t>
  </si>
  <si>
    <t>Monica Pumacayo Anampa</t>
  </si>
  <si>
    <t>mpumacayoa@hotmail.com</t>
  </si>
  <si>
    <t>Yony Leon Sulca</t>
  </si>
  <si>
    <t>973242996</t>
  </si>
  <si>
    <t>Javier Calderón Mercado</t>
  </si>
  <si>
    <t>javiercmpl@gmail.com</t>
  </si>
  <si>
    <t>Jenny Elizabeth Giraldo Cortez</t>
  </si>
  <si>
    <t>Jennygiraldo224@gmail.com</t>
  </si>
  <si>
    <t>Meli OS</t>
  </si>
  <si>
    <t>melina.otalora.m@gmail.com</t>
  </si>
  <si>
    <t>Sara Leon</t>
  </si>
  <si>
    <t>leonrojassara@gmail.com</t>
  </si>
  <si>
    <t>Darwin Paniagua Yumbato</t>
  </si>
  <si>
    <t>darwinpaniaguayumbato@gmail.com</t>
  </si>
  <si>
    <t>CONSUELO PISFIL  BERNAL</t>
  </si>
  <si>
    <t>consuelo_pisfil22@hotmail.com</t>
  </si>
  <si>
    <t>Giovana Sanz</t>
  </si>
  <si>
    <t>janethsanz2013@gmail.com</t>
  </si>
  <si>
    <t>Maga</t>
  </si>
  <si>
    <t>magaly.sucuitana@gmail.com</t>
  </si>
  <si>
    <t>SELENA HUARAC</t>
  </si>
  <si>
    <t>selhualop@gmail.com</t>
  </si>
  <si>
    <t>Llisela Alves</t>
  </si>
  <si>
    <t>alvesllisela@gmail.com</t>
  </si>
  <si>
    <t>Juana America Arias Contreras</t>
  </si>
  <si>
    <t>juanajadiel20@gmail.com</t>
  </si>
  <si>
    <t>fra flores</t>
  </si>
  <si>
    <t>franccis.flores@gmail.com</t>
  </si>
  <si>
    <t>Pamela Solano</t>
  </si>
  <si>
    <t>psolanogonzales@gmail.com</t>
  </si>
  <si>
    <t>Johnny R. Bocanegra Cardicelis</t>
  </si>
  <si>
    <t>johnnyboca@gmail.com</t>
  </si>
  <si>
    <t>Jimmy Quispe Taipe</t>
  </si>
  <si>
    <t>molinaarevalochrisjoanna@gimail.com</t>
  </si>
  <si>
    <t>Mateo Mena</t>
  </si>
  <si>
    <t>lizmunozh@gmail.com</t>
  </si>
  <si>
    <t>Mavi Velapatiño</t>
  </si>
  <si>
    <t>lonris.pe@gmail.com</t>
  </si>
  <si>
    <t>Renzo Morales</t>
  </si>
  <si>
    <t>renzoxxi@gmail.com</t>
  </si>
  <si>
    <t>Heidi Susan Campos Wenzel</t>
  </si>
  <si>
    <t>hcamposwenzel80@gmail.com</t>
  </si>
  <si>
    <t>ESTUDIANDO EN VALLEJO</t>
  </si>
  <si>
    <t>Marisabel Delgado Delgado</t>
  </si>
  <si>
    <t>sofiaisabel.espinozad@gmail.com</t>
  </si>
  <si>
    <t>Santusa Quispe chullca</t>
  </si>
  <si>
    <t>Sqch40@gmail.com</t>
  </si>
  <si>
    <t>Angela Bolaños Bujanda</t>
  </si>
  <si>
    <t>rosaangelabb80@gmail.com</t>
  </si>
  <si>
    <t>Karina Cueva</t>
  </si>
  <si>
    <t>karinacueva2016@hotmail.com</t>
  </si>
  <si>
    <t>Yanina Franco Leiva</t>
  </si>
  <si>
    <t>sharflysis@gmail.com</t>
  </si>
  <si>
    <t>martha yazmín quispe tineo</t>
  </si>
  <si>
    <t>marthayazminq@gmail.com</t>
  </si>
  <si>
    <t>Juliana Del Carpio Cobos</t>
  </si>
  <si>
    <t>july_dc@hotmail.com</t>
  </si>
  <si>
    <t>Jean Pierre Tolentino</t>
  </si>
  <si>
    <t>jeanpierre.tolentino@gmail.com</t>
  </si>
  <si>
    <t>Cristian Gabriel Gago Milla</t>
  </si>
  <si>
    <t>gagomillacristiangabriel@gmail.com</t>
  </si>
  <si>
    <t>Juan Carlos Mamaní Cordero</t>
  </si>
  <si>
    <t>hjcastillo0612@gmail.com</t>
  </si>
  <si>
    <t>Wilmer Hamilton Mercado Granados</t>
  </si>
  <si>
    <t>wilmer81280@hotmail.com</t>
  </si>
  <si>
    <t>Johanna Pilar Capilla Anacleto</t>
  </si>
  <si>
    <t>johannasync@hotmail.com</t>
  </si>
  <si>
    <t>Luis Rojas hilario</t>
  </si>
  <si>
    <t>Bradlui4@hotmail.com</t>
  </si>
  <si>
    <t>Martin Morales</t>
  </si>
  <si>
    <t>Martynmejia409@gmail.com</t>
  </si>
  <si>
    <t>GiovanaTorres</t>
  </si>
  <si>
    <t>yupi_m@hotmail.com</t>
  </si>
  <si>
    <t>desea chiclayo</t>
  </si>
  <si>
    <t>Angela Munenaka</t>
  </si>
  <si>
    <t>mochyta_61@hotmail.com</t>
  </si>
  <si>
    <t>Katty Camiña</t>
  </si>
  <si>
    <t>katty_c_2@hotmail.com</t>
  </si>
  <si>
    <t>Celia chata Coronado</t>
  </si>
  <si>
    <t>celitacoronado1@gmail.com</t>
  </si>
  <si>
    <t>Buby Paucar Medrano</t>
  </si>
  <si>
    <t>inadipaucarmedrano02@gmail.com</t>
  </si>
  <si>
    <t>Blanca Toledo</t>
  </si>
  <si>
    <t>blancaty0422@gmail.com</t>
  </si>
  <si>
    <t>Bethy Carreon Choquehuanca</t>
  </si>
  <si>
    <t>carreonbethy23@gmail.com</t>
  </si>
  <si>
    <t>Gisela Leiva LLamocca</t>
  </si>
  <si>
    <t>gisselaleivalla@gmail.com</t>
  </si>
  <si>
    <t>Esteban Altamirano Bernaola</t>
  </si>
  <si>
    <t>esteban.altamirano.bernaola@hotmail.com</t>
  </si>
  <si>
    <t>Wilson lolo Alvarado Pérez</t>
  </si>
  <si>
    <t>wilsonloloap0510@gmail.com</t>
  </si>
  <si>
    <t>Roxana Castilla</t>
  </si>
  <si>
    <t>roxana.ccc@gmail.com</t>
  </si>
  <si>
    <t>Evelyn Leon</t>
  </si>
  <si>
    <t>eleonr2603@gmail.com</t>
  </si>
  <si>
    <t>Sandro Marchand</t>
  </si>
  <si>
    <t>smarch770@gmail.com</t>
  </si>
  <si>
    <t>Karin Núñez</t>
  </si>
  <si>
    <t>Kalicita223@gmail.com</t>
  </si>
  <si>
    <t>Luis Alberto Garcia Peralta</t>
  </si>
  <si>
    <t>luisgarciaperalta0808@gmail.com</t>
  </si>
  <si>
    <t>Johan Hermoso</t>
  </si>
  <si>
    <t>johanhermoso03@gmail.com</t>
  </si>
  <si>
    <t>Betsy burga</t>
  </si>
  <si>
    <t>burgagutierrezb@gmail.com</t>
  </si>
  <si>
    <t>Allison Vásquez</t>
  </si>
  <si>
    <t>allyjul2004@hotmail.com</t>
  </si>
  <si>
    <t>Marcos Antonio Aliaga</t>
  </si>
  <si>
    <t>antonio.aliaga.aliaga@gmail.com</t>
  </si>
  <si>
    <t>Familia Arevalo Yauri</t>
  </si>
  <si>
    <t>rodaindustriakya@gmail.com</t>
  </si>
  <si>
    <t>Cayetana Rojas</t>
  </si>
  <si>
    <t>lunabarrueta32@hotmail.com</t>
  </si>
  <si>
    <t>MARIBEL ANAMPA PILLACCA</t>
  </si>
  <si>
    <t>anampa1710@gmail.com</t>
  </si>
  <si>
    <t>Patricia Nieva</t>
  </si>
  <si>
    <t>the_patich@hotmail.com</t>
  </si>
  <si>
    <t>desea a distancia</t>
  </si>
  <si>
    <t>Bruno Solis Banda</t>
  </si>
  <si>
    <t>brunosoba509@hotmail.com</t>
  </si>
  <si>
    <t>yudith torres</t>
  </si>
  <si>
    <t>yudithhuamantorres060320@gmail.com</t>
  </si>
  <si>
    <t>Ángela Lopez Rubina</t>
  </si>
  <si>
    <t>wilfordalbert2709@hotmail.com</t>
  </si>
  <si>
    <t>Mila Tadeo</t>
  </si>
  <si>
    <t>milagrostavila@gmail.com</t>
  </si>
  <si>
    <t>Jessica Elizabeth Custodio Saldaña</t>
  </si>
  <si>
    <t>jessycs.270106@gmail.com</t>
  </si>
  <si>
    <t>Silvia Gc</t>
  </si>
  <si>
    <t>Sguevarachoque@gmail.com</t>
  </si>
  <si>
    <t>Ann christie l</t>
  </si>
  <si>
    <t>anniabarcaz33@gmail.com</t>
  </si>
  <si>
    <t>patricia pilar Peñaloza Alvarez</t>
  </si>
  <si>
    <t>patriciapilar1603@gmail.com</t>
  </si>
  <si>
    <t>Haddy Roman Montes</t>
  </si>
  <si>
    <t>haddyyenny@gmail.com</t>
  </si>
  <si>
    <t>Hector Ivan Alvarado Aronez</t>
  </si>
  <si>
    <t>hectoraronez81@gmail.com</t>
  </si>
  <si>
    <t>Patricia Garcia Z</t>
  </si>
  <si>
    <t>patriciagarciapat@hotmail.com</t>
  </si>
  <si>
    <t>Elida Bina Leon Luna</t>
  </si>
  <si>
    <t>bin.30na@gmail.com</t>
  </si>
  <si>
    <t>Gladis  Vilma Durand Huamani</t>
  </si>
  <si>
    <t>gladis.durandh@gmail.com</t>
  </si>
  <si>
    <t>Giannina Mejia del Solar</t>
  </si>
  <si>
    <t>gm_d_s@hotmail.com</t>
  </si>
  <si>
    <t>Yessenia Raucana Cabrera</t>
  </si>
  <si>
    <t>yesiliz156@gmail.com</t>
  </si>
  <si>
    <t>Kelly Salas Mamani</t>
  </si>
  <si>
    <t>kellydayanasalasmamani@gmail.com</t>
  </si>
  <si>
    <t>Johanna Anthuanet Salinas Falcon</t>
  </si>
  <si>
    <t>johannitas80@hotmail.com</t>
  </si>
  <si>
    <t>Giuliana Abriojo</t>
  </si>
  <si>
    <t>tresmillones.jusef@gmail.com</t>
  </si>
  <si>
    <t>Cielo Jesús Pérez Mija</t>
  </si>
  <si>
    <t>16edilumi@gmail.com</t>
  </si>
  <si>
    <t>Pablo V.  Coach Certificado</t>
  </si>
  <si>
    <t>pablovallenilla05@gmail.com</t>
  </si>
  <si>
    <t>Marita torres (quiere virtual)</t>
  </si>
  <si>
    <t>torresmarita2005@gmail.com</t>
  </si>
  <si>
    <t>Manuel Flores</t>
  </si>
  <si>
    <t>manu.art.flores@gmail.com</t>
  </si>
  <si>
    <t>Edith Quinto Melendres</t>
  </si>
  <si>
    <t>quintomelendezedith@gmail.com</t>
  </si>
  <si>
    <t>Ani Tenorio</t>
  </si>
  <si>
    <t>ana.tenorio2112@gmail.com</t>
  </si>
  <si>
    <t>wagner jair</t>
  </si>
  <si>
    <t>jair8111@hotmail.com</t>
  </si>
  <si>
    <t>Liz Asenjo</t>
  </si>
  <si>
    <t>asenjoramiezl@gmail.com</t>
  </si>
  <si>
    <t>4TO AÑO</t>
  </si>
  <si>
    <t>Vanessa Chichizola</t>
  </si>
  <si>
    <t>vanessadelagravere@gmail.com</t>
  </si>
  <si>
    <t>Diana Huamani</t>
  </si>
  <si>
    <t>diana.huamani.maza.23@gmail.com</t>
  </si>
  <si>
    <t>Marithsabel Rodriguez Ruiz</t>
  </si>
  <si>
    <t>marithsabelr@gmail.com</t>
  </si>
  <si>
    <t>lourdes apaza</t>
  </si>
  <si>
    <t>gatubela2022tomasa@gmail.com</t>
  </si>
  <si>
    <t>Edgar J. Jara Dominguez</t>
  </si>
  <si>
    <t>ejara@pegasusconsultores.com</t>
  </si>
  <si>
    <t>Rossy Rg</t>
  </si>
  <si>
    <t>rosarom1623@gmail.com</t>
  </si>
  <si>
    <t>Karina Huamani</t>
  </si>
  <si>
    <t>karina.huamanipaucara01@gmail.com</t>
  </si>
  <si>
    <t>Eunice Zárate</t>
  </si>
  <si>
    <t>eunicezarate@gmail.com</t>
  </si>
  <si>
    <t>Elizabeth Ayala</t>
  </si>
  <si>
    <t>elizabethayalah@gmail.com</t>
  </si>
  <si>
    <t>Miyoshi Cahuana Alcahua</t>
  </si>
  <si>
    <t>elcampeon111_mn@hotmail.com</t>
  </si>
  <si>
    <t>desea distancia</t>
  </si>
  <si>
    <t>Anderson Rivera Obregon</t>
  </si>
  <si>
    <t>andriv8011@hotmail.com</t>
  </si>
  <si>
    <t>Karim Chavez Pacahuala</t>
  </si>
  <si>
    <t>karimchavezp@hotmail.com</t>
  </si>
  <si>
    <t>Carlos Parra</t>
  </si>
  <si>
    <t>sache80@hotmail.com</t>
  </si>
  <si>
    <t>Fredy Pinedo flores</t>
  </si>
  <si>
    <t>985020913</t>
  </si>
  <si>
    <t>fredy.pinedo@sheraton.com</t>
  </si>
  <si>
    <t>Jessica Alvaro</t>
  </si>
  <si>
    <t>jessicaalvarocastillo@gmail.com</t>
  </si>
  <si>
    <t>Yesica Gamarra Quispe</t>
  </si>
  <si>
    <t>Yesigam1982@gmail.com</t>
  </si>
  <si>
    <t>Oswaldo Manuel Lugo miranda</t>
  </si>
  <si>
    <t>abrilmirand952@gmsil.com</t>
  </si>
  <si>
    <t>Daniela Zavaleta Martinez</t>
  </si>
  <si>
    <t>jhusset30@gmail.com</t>
  </si>
  <si>
    <t>Jose Antonio Enríquez</t>
  </si>
  <si>
    <t>joseantoniodisco@gmail.com</t>
  </si>
  <si>
    <t>Daysi Aguilar Chavez</t>
  </si>
  <si>
    <t>deysicorredordeseguros@gmail.com</t>
  </si>
  <si>
    <t>Karen Vargas Sotomayor</t>
  </si>
  <si>
    <t>vargassotomayork@gmail.com</t>
  </si>
  <si>
    <t>Dana Ap</t>
  </si>
  <si>
    <t>danaeap.94@gmail.com</t>
  </si>
  <si>
    <t>Silvia Delgado Silva</t>
  </si>
  <si>
    <t>marsol411@hotmail.com</t>
  </si>
  <si>
    <t>Lleny Salas</t>
  </si>
  <si>
    <t>jsalassalas2017@gmail.com</t>
  </si>
  <si>
    <t>Jesus</t>
  </si>
  <si>
    <t>comunidaddemisscarla@gmail.com</t>
  </si>
  <si>
    <t>Kelly Vanessa Vilela Lopez.</t>
  </si>
  <si>
    <t>marina_0682@hotmail.com</t>
  </si>
  <si>
    <t>Roxana Carrion Tello</t>
  </si>
  <si>
    <t>roxanacarriont@gmail.com</t>
  </si>
  <si>
    <t>olye</t>
  </si>
  <si>
    <t>olye22@hotmail.com</t>
  </si>
  <si>
    <t xml:space="preserve"> Guillermo Rivera Mayma</t>
  </si>
  <si>
    <t>griveramayma@gmail.com</t>
  </si>
  <si>
    <t>Maggi Chira - pya</t>
  </si>
  <si>
    <t>Aria_K@hotmail.com</t>
  </si>
  <si>
    <t>ana janet cotrina zavala</t>
  </si>
  <si>
    <t>ajcz19_81@hotmail.com</t>
  </si>
  <si>
    <t>Pamela Silva Roldán</t>
  </si>
  <si>
    <t>pame-silva@hotmail.com</t>
  </si>
  <si>
    <t>andrea sevilla ramirez</t>
  </si>
  <si>
    <t>andreasevilla66@gmail.com</t>
  </si>
  <si>
    <t>Marilu Espinoza</t>
  </si>
  <si>
    <t>mariluespinoza28@gmail.com</t>
  </si>
  <si>
    <t>Tercero San</t>
  </si>
  <si>
    <t>terceropees07@gmail.com</t>
  </si>
  <si>
    <t>Betsy Janet Alarcon</t>
  </si>
  <si>
    <t>betsyalarcon1620@gmail.com</t>
  </si>
  <si>
    <t>Gimena Rosales</t>
  </si>
  <si>
    <t>giagutierrez193@gmail.com</t>
  </si>
  <si>
    <t>Jhimmy Seiz Hernandez</t>
  </si>
  <si>
    <t>jhimmyseiz@gmail.com</t>
  </si>
  <si>
    <t>Delia Quispe yucra</t>
  </si>
  <si>
    <t>deliznetqy04@gmail.com</t>
  </si>
  <si>
    <t>Antonieta SC</t>
  </si>
  <si>
    <t>santacruzantonia77@gmail.com</t>
  </si>
  <si>
    <t>Antonia Soto Salazar</t>
  </si>
  <si>
    <t>antoniasotosalazar12@gmail.com</t>
  </si>
  <si>
    <t>Ruben David Gabriel Vivas</t>
  </si>
  <si>
    <t>enlacemundialperu@hotmail.com</t>
  </si>
  <si>
    <t>Daleska Valentina Inostroza Mendez</t>
  </si>
  <si>
    <t>williansinjante@hotmail.com</t>
  </si>
  <si>
    <t>Julius portillo</t>
  </si>
  <si>
    <t>Jcmapo@gmail.com</t>
  </si>
  <si>
    <t xml:space="preserve">Atilio Porroa </t>
  </si>
  <si>
    <t>porroita.32@gmail.com</t>
  </si>
  <si>
    <t>Cesar Suarez Moran</t>
  </si>
  <si>
    <t>cesar1710@gmail.com</t>
  </si>
  <si>
    <t>Roxana Jovita Gomez Paredes</t>
  </si>
  <si>
    <t>roxyparedes2109@gmail.com</t>
  </si>
  <si>
    <t>Miguel Angel Delgado Peña</t>
  </si>
  <si>
    <t>cat.mpdelgado@gmail.com</t>
  </si>
  <si>
    <t>Kathy Albites Díaz</t>
  </si>
  <si>
    <t>dolybeth-ad@hotmail.com</t>
  </si>
  <si>
    <t>Shirley  jacobo</t>
  </si>
  <si>
    <t>+51 960 803 601</t>
  </si>
  <si>
    <t>shirleybeatrizod@gmail.com</t>
  </si>
  <si>
    <t>Agusta Roja</t>
  </si>
  <si>
    <t>martiria_83@hotmail.com</t>
  </si>
  <si>
    <t>Jessica Melissa Cruz Cuenca</t>
  </si>
  <si>
    <t>jessicadlcc12@gmail.com</t>
  </si>
  <si>
    <t>alvaro ormeño</t>
  </si>
  <si>
    <t>unmsmalvaro@gmail.com</t>
  </si>
  <si>
    <t>Damaris Anyeli Mansilla Berrocal</t>
  </si>
  <si>
    <t>damansillab@gmail.com</t>
  </si>
  <si>
    <t>Antuanet Scf</t>
  </si>
  <si>
    <t>anthuane7380@hotmail.com</t>
  </si>
  <si>
    <t>Lisseth Yolanda Ramirez Herrera</t>
  </si>
  <si>
    <t>lissethyolandaramirezherrera@gmail.com</t>
  </si>
  <si>
    <t>juan verastegui verastegui perez</t>
  </si>
  <si>
    <t>juanmauelaleval@gmail.com</t>
  </si>
  <si>
    <t>Cynthia Odicio</t>
  </si>
  <si>
    <t>codicio83@gmail.com</t>
  </si>
  <si>
    <t>Juan ramos</t>
  </si>
  <si>
    <t>juanramosconde777@gmail.com</t>
  </si>
  <si>
    <t>Elvis Seas Romero</t>
  </si>
  <si>
    <t>elvis_sr20@outlook.com</t>
  </si>
  <si>
    <t>Dora Huayna</t>
  </si>
  <si>
    <t>dora31sebas@gmail.com</t>
  </si>
  <si>
    <t>Henry tovar lume</t>
  </si>
  <si>
    <t>henslums@hotmail.com</t>
  </si>
  <si>
    <t>Vanessa Mayta</t>
  </si>
  <si>
    <t>tradicionwanka@hotmail.com</t>
  </si>
  <si>
    <t>Ana Maticorena</t>
  </si>
  <si>
    <t>anace_0203@hotmail.com</t>
  </si>
  <si>
    <t>Omar Arturo Contreras Costilla</t>
  </si>
  <si>
    <t>oacontrerascostilla@gmail.com</t>
  </si>
  <si>
    <t>Silvia romani</t>
  </si>
  <si>
    <t>sdromanic@gmail.com</t>
  </si>
  <si>
    <t>Miguel Angel Borja Ramirez (su hija esta en 4to)</t>
  </si>
  <si>
    <t>angel_miguel5@hotmail.com</t>
  </si>
  <si>
    <t>patricia</t>
  </si>
  <si>
    <t>DESEA A DISTANCIA</t>
  </si>
  <si>
    <t>olga Soledad Perez</t>
  </si>
  <si>
    <t>sole_8321@hotmail.com</t>
  </si>
  <si>
    <t>Jacqueline CARRASCO OSCANOA</t>
  </si>
  <si>
    <t>jackyeli20@hotmail.com</t>
  </si>
  <si>
    <t>Maria Saavedra</t>
  </si>
  <si>
    <t>pilly.saavedra@gmail.com</t>
  </si>
  <si>
    <t>Heidy Cr</t>
  </si>
  <si>
    <t>heidy18pe@hotmail.com</t>
  </si>
  <si>
    <t>Veronica Vargas</t>
  </si>
  <si>
    <t>ver.unica1215@gmail.com</t>
  </si>
  <si>
    <t>Jara Marybell S</t>
  </si>
  <si>
    <t>maribelsusana82@hotmail.com</t>
  </si>
  <si>
    <t>Ronald Tito Chaiña</t>
  </si>
  <si>
    <t>dolomiteperu@gmail.com</t>
  </si>
  <si>
    <t>Miluska Del Aguila</t>
  </si>
  <si>
    <t>miluskadelaguilamozombite@gmail.com</t>
  </si>
  <si>
    <t>Marybel Robles Gayoso</t>
  </si>
  <si>
    <t>marybelrobles23@gmail.com</t>
  </si>
  <si>
    <t>Jenny Magaly Peralta Villanueva</t>
  </si>
  <si>
    <t>jennyperaltaet2022@gmail.com</t>
  </si>
  <si>
    <t>Laura Car</t>
  </si>
  <si>
    <t>laura_cg21@hotmail.com</t>
  </si>
  <si>
    <t>Sylvia Sarango Diaz</t>
  </si>
  <si>
    <t>sarangosylvia@gmail.com</t>
  </si>
  <si>
    <t>Izaguirre Salazar Jhon</t>
  </si>
  <si>
    <t>jhonf.20@hotmail.com</t>
  </si>
  <si>
    <t>Rous Ib</t>
  </si>
  <si>
    <t>rosaiberos@hotmail.com</t>
  </si>
  <si>
    <t>Carla Marjorie</t>
  </si>
  <si>
    <t>carla_mj@hotmail.com</t>
  </si>
  <si>
    <t>Yovana Quispe</t>
  </si>
  <si>
    <t>conni372susan@gmail.com</t>
  </si>
  <si>
    <t>Lorena Tucto</t>
  </si>
  <si>
    <t>lorena.tuctoe@gmail.com</t>
  </si>
  <si>
    <t>Lopez Robles Carlos Eloy</t>
  </si>
  <si>
    <t>2da carre</t>
  </si>
  <si>
    <t>Gabriela rojas diez</t>
  </si>
  <si>
    <t>diezgaby273@gmail.com</t>
  </si>
  <si>
    <t>Juana Sanchez Duran</t>
  </si>
  <si>
    <t>juanasanchezduran695@gmail.com</t>
  </si>
  <si>
    <t>Monica Ramirez</t>
  </si>
  <si>
    <t>ramirezmonica23@hotmail.com</t>
  </si>
  <si>
    <t>angel</t>
  </si>
  <si>
    <t>aacosta710@gmail.com</t>
  </si>
  <si>
    <t>carlos sedano prada</t>
  </si>
  <si>
    <t>pradaenrique301@gmail.com</t>
  </si>
  <si>
    <t>karin giovanna roman villanueva</t>
  </si>
  <si>
    <t>karingiovana117@hotmail.com</t>
  </si>
  <si>
    <t>Arome Berna Flores</t>
  </si>
  <si>
    <t>bernafloresarome@gmail.com</t>
  </si>
  <si>
    <t>Lourdes Vega</t>
  </si>
  <si>
    <t>Lourdesvega1983sep@gmail.com</t>
  </si>
  <si>
    <t>Elioth Camacho Hurtado</t>
  </si>
  <si>
    <t>elioth.camachohurtado.10@gnail.com</t>
  </si>
  <si>
    <t>Liset Vargas</t>
  </si>
  <si>
    <t>lisetvargas03@hotmail.com</t>
  </si>
  <si>
    <t>Marlitt Tuesta</t>
  </si>
  <si>
    <t>Marliituesta70@gmail.com</t>
  </si>
  <si>
    <t>Efraín Erenio Quispe Trujillano</t>
  </si>
  <si>
    <t>efrainquispetrujillano19@gmail.com</t>
  </si>
  <si>
    <t>Guido Poma</t>
  </si>
  <si>
    <t>rommel.coachmundo@gmail.com</t>
  </si>
  <si>
    <t>Devora Paucar</t>
  </si>
  <si>
    <t>devorapaucar@gmail.com</t>
  </si>
  <si>
    <t>Hernan Porto Bravo</t>
  </si>
  <si>
    <t>hernanporto@unap.edu.pe</t>
  </si>
  <si>
    <t>Catherine zelada</t>
  </si>
  <si>
    <t>zeladacatherine@gmail.com</t>
  </si>
  <si>
    <t>Yvette Alban Zapata</t>
  </si>
  <si>
    <t>yalbanz29@gmail.com</t>
  </si>
  <si>
    <t>Neto Zam</t>
  </si>
  <si>
    <t>netoinfernal@gmail.com</t>
  </si>
  <si>
    <t>LUCIA MERCEDES ROCHA MONTES</t>
  </si>
  <si>
    <t>lucia.rochamontes@gmail.com</t>
  </si>
  <si>
    <t>Ce</t>
  </si>
  <si>
    <t>gatita.lia@hotmail.com</t>
  </si>
  <si>
    <t>Elizabeth AV</t>
  </si>
  <si>
    <t>amayaelizabeth815@gmail.com</t>
  </si>
  <si>
    <t>Raúl Alexander Rosado Pintado</t>
  </si>
  <si>
    <t>raulrosadopintado@gmail.com</t>
  </si>
  <si>
    <t>Ciro Jack Medrano Solorzano</t>
  </si>
  <si>
    <t>jorgemedrano2026@gmail.com</t>
  </si>
  <si>
    <t>Julissa De La Cruz</t>
  </si>
  <si>
    <t>julissadelacruzapari@gmail.com</t>
  </si>
  <si>
    <t>Mirla Gonzáles De La Rosa</t>
  </si>
  <si>
    <t>mirlacha@hotmail.com</t>
  </si>
  <si>
    <t>Frida Corazao Carbajal</t>
  </si>
  <si>
    <t>fridacorazao@gmail.com</t>
  </si>
  <si>
    <t>Lourdes Infi</t>
  </si>
  <si>
    <t>solier51@yahoo.es</t>
  </si>
  <si>
    <t>Débora Vargas-Machuca Puell</t>
  </si>
  <si>
    <t>deborabee@hotmail.com</t>
  </si>
  <si>
    <t>Wendy</t>
  </si>
  <si>
    <t>Wcsg1029@gmail.com</t>
  </si>
  <si>
    <t>silvia lopez</t>
  </si>
  <si>
    <t>daca119@hotmail.com</t>
  </si>
  <si>
    <t>Liz medalith jave salazar</t>
  </si>
  <si>
    <t>lmjaves@gmail.com</t>
  </si>
  <si>
    <t>Katty Bellini</t>
  </si>
  <si>
    <t>kbellinel@sagafalabella.com.pe</t>
  </si>
  <si>
    <t>Marco Antonio Jesus Avila Chavez</t>
  </si>
  <si>
    <t>Williams Armando More Ruidias</t>
  </si>
  <si>
    <t>moreruidiaswilliamsarmando@gmail.com</t>
  </si>
  <si>
    <t>Alicia Hernandez</t>
  </si>
  <si>
    <t>aliciagisella21@gmail.com</t>
  </si>
  <si>
    <t>niebve</t>
  </si>
  <si>
    <t>adriantomasto20@gmail.com</t>
  </si>
  <si>
    <t>Carla cordero</t>
  </si>
  <si>
    <t>gloriacarlahbl19@gmail.com</t>
  </si>
  <si>
    <t>BUSCA CARRERA DE DERECHO</t>
  </si>
  <si>
    <t>Victor Hugo Manya Valdez</t>
  </si>
  <si>
    <t>vico2104vale@hotmail.com</t>
  </si>
  <si>
    <t>Wilmer Sanchez</t>
  </si>
  <si>
    <t>wlsanchez35@gmail.com</t>
  </si>
  <si>
    <t>Isabel Arias Saenz</t>
  </si>
  <si>
    <t>goldita_125@hotmail.com</t>
  </si>
  <si>
    <t>Antonio Merino Salazar</t>
  </si>
  <si>
    <t>anthoni187@hotmail.com</t>
  </si>
  <si>
    <t>Juan Diego Hurtado De los rios</t>
  </si>
  <si>
    <t>jdhurtado84@outlook.es</t>
  </si>
  <si>
    <t>REACTUALIZACION DE MATRICULA</t>
  </si>
  <si>
    <t>Lisset Antuanet Cordova Linares</t>
  </si>
  <si>
    <t>antu2484@hotmail.com</t>
  </si>
  <si>
    <t>Lisseth Polo</t>
  </si>
  <si>
    <t>lissethpolo33@gmail.com</t>
  </si>
  <si>
    <t>hannie romero veintemilla</t>
  </si>
  <si>
    <t>edomps@gmail.com</t>
  </si>
  <si>
    <t>Hermann Winder</t>
  </si>
  <si>
    <t>hermann.winder30@gmail.com</t>
  </si>
  <si>
    <t>Kathia Beraun Kohler</t>
  </si>
  <si>
    <t>Klbkohler1@gmail.com</t>
  </si>
  <si>
    <t>Gladys Abarca</t>
  </si>
  <si>
    <t>abarcagladys687@gmail.com</t>
  </si>
  <si>
    <t>Ricardo Fcm</t>
  </si>
  <si>
    <t>ricardofcm84@gmail.com</t>
  </si>
  <si>
    <t>Jenifer Ylla Calvo Ylla Calvo</t>
  </si>
  <si>
    <t>jenifercristinaylla@gmail.com</t>
  </si>
  <si>
    <t>Joisy Tananta del Aguila</t>
  </si>
  <si>
    <t>morenita_8325@hotmail.com</t>
  </si>
  <si>
    <t>Luciana Brissa Camiloaga Villanueva</t>
  </si>
  <si>
    <t>Gina Flores</t>
  </si>
  <si>
    <t>goicocheafloresgina@gmail.com</t>
  </si>
  <si>
    <t>Noemi Morales</t>
  </si>
  <si>
    <t>noemi.morales247@gmail.com</t>
  </si>
  <si>
    <t>Margareth Vel (su hija 5to)</t>
  </si>
  <si>
    <t>velasquezaguilarveronicamargar@gmail.com</t>
  </si>
  <si>
    <t>Rossy RG Godoy</t>
  </si>
  <si>
    <t>godoyrous35@gmail.com</t>
  </si>
  <si>
    <t>angi</t>
  </si>
  <si>
    <t>Angi_vz@yahoo.es</t>
  </si>
  <si>
    <t>Karina Arrunategui vasquez</t>
  </si>
  <si>
    <t>karinaarrunategui06@gmail.com</t>
  </si>
  <si>
    <t>4to año</t>
  </si>
  <si>
    <t>Noti Track</t>
  </si>
  <si>
    <t>alzamorapangoa@gmail.com</t>
  </si>
  <si>
    <t>Juan arroyo</t>
  </si>
  <si>
    <t>juancarlillo182@hotmail.com</t>
  </si>
  <si>
    <t>Roxana Córdova Córdova.</t>
  </si>
  <si>
    <t>roxy251984@hotmail.com</t>
  </si>
  <si>
    <t>Janeth  Mary Carcamo Pinedo</t>
  </si>
  <si>
    <t>janethcarcamo13@gmail.com</t>
  </si>
  <si>
    <t>Pepito Juarez</t>
  </si>
  <si>
    <t>holanose123@gmail.com</t>
  </si>
  <si>
    <t>Elena Patricia HN</t>
  </si>
  <si>
    <t>elenapatriciahuaman@gmail.com</t>
  </si>
  <si>
    <t>Juan Carlos Martel Mancilla</t>
  </si>
  <si>
    <t>juanmartelfoto@gmail.com</t>
  </si>
  <si>
    <t>Raul Rafael</t>
  </si>
  <si>
    <t>raulrafaels@gmail.com</t>
  </si>
  <si>
    <t>Nena Hbj</t>
  </si>
  <si>
    <t>Mcamacachi@mpfn.gob.pe</t>
  </si>
  <si>
    <t>Geordana Loza Quiroz</t>
  </si>
  <si>
    <t>elizaberhperu200@gmail.com</t>
  </si>
  <si>
    <t>Gladys Jiménez</t>
  </si>
  <si>
    <t>glajicoro05@gmail.com</t>
  </si>
  <si>
    <t>Johana Tejada Ramos</t>
  </si>
  <si>
    <t>jomi_3@hotmail.com</t>
  </si>
  <si>
    <t>Rosario Zam</t>
  </si>
  <si>
    <t>rzamudiopeves@gmail.com</t>
  </si>
  <si>
    <t>Marilú Mamani</t>
  </si>
  <si>
    <t>mayjade2119@gmail.com</t>
  </si>
  <si>
    <t>Efrain Carrasco</t>
  </si>
  <si>
    <t>efraincarrasco74@gmail.com</t>
  </si>
  <si>
    <t>Mili Torres</t>
  </si>
  <si>
    <t>milagros_tv85@hotmail.com</t>
  </si>
  <si>
    <t>Mirna landeo</t>
  </si>
  <si>
    <t>blankca14@hotmail.com</t>
  </si>
  <si>
    <t>Natividad Maco Guerra</t>
  </si>
  <si>
    <t>+51 945 015 723</t>
  </si>
  <si>
    <t>ninavm84@gmail.com</t>
  </si>
  <si>
    <t>Brenda Vilchez Cordova</t>
  </si>
  <si>
    <t>bvc_ordova@hotmail.com</t>
  </si>
  <si>
    <t>Ana María Quesquén Rentería</t>
  </si>
  <si>
    <t>ana_mariaqr8@hotmail.com</t>
  </si>
  <si>
    <t>Alex Vasquez</t>
  </si>
  <si>
    <t>alexvasquezvalqui@gmail.com</t>
  </si>
  <si>
    <t>Ruth Claudia</t>
  </si>
  <si>
    <t>rtueros927@gmail.com</t>
  </si>
  <si>
    <t>Laura Vara Vasquez</t>
  </si>
  <si>
    <t>lauravara2020@gmail.com</t>
  </si>
  <si>
    <t>Lucesita Lu Fernandez Quispe (TALLER VIVENCIAL 3)</t>
  </si>
  <si>
    <t>cielozafiro33@gmail.com</t>
  </si>
  <si>
    <t>Alexander Julio Campomanes Quispe</t>
  </si>
  <si>
    <t>alex_quispe31@hotmail.com</t>
  </si>
  <si>
    <t>América Magali HERRERA CAMPOS</t>
  </si>
  <si>
    <t>maguihc@gmail.com</t>
  </si>
  <si>
    <t>Elizabeth Velarde</t>
  </si>
  <si>
    <t>elitagracielav@gmail.com</t>
  </si>
  <si>
    <t>Miguel Angel Trinidad Evaristo (quiere rendir examen online)</t>
  </si>
  <si>
    <t>m.a.trinidad.evaristo@hotmail.com</t>
  </si>
  <si>
    <t>Jose Luis</t>
  </si>
  <si>
    <t>josegutier1984@gmail.com</t>
  </si>
  <si>
    <t>Jorge Garcia</t>
  </si>
  <si>
    <t>garciasedo@hotmail.com</t>
  </si>
  <si>
    <t>Elizabeth Lozano</t>
  </si>
  <si>
    <t>sonialj18@gmail.com</t>
  </si>
  <si>
    <t>jimmy Barboza</t>
  </si>
  <si>
    <t>jimmybarboza84@gmail.com</t>
  </si>
  <si>
    <t xml:space="preserve">Luis Enrique Tenorio Villegas </t>
  </si>
  <si>
    <t>luqui.cmlp53@gmail.com</t>
  </si>
  <si>
    <t>Eduardo Orosco</t>
  </si>
  <si>
    <t>Eduardohuacache16@gmail.com</t>
  </si>
  <si>
    <t>Yaniroxan fer21</t>
  </si>
  <si>
    <t>yafernan@hotmail.com</t>
  </si>
  <si>
    <t>Roberto Goycochea</t>
  </si>
  <si>
    <t>fat_music@hotmail.com</t>
  </si>
  <si>
    <t>Milu Gum</t>
  </si>
  <si>
    <t>mgubilluz@gmail.com</t>
  </si>
  <si>
    <t>Lady Flores</t>
  </si>
  <si>
    <t>ladykusikuy@gmail.com</t>
  </si>
  <si>
    <t>PROGRAMA PARAA GENTE QUE TRABAJA</t>
  </si>
  <si>
    <t>Katheryne Garay arana</t>
  </si>
  <si>
    <t>kattyxiss@gmail.com</t>
  </si>
  <si>
    <t>Psic Leo</t>
  </si>
  <si>
    <t>psic.muchica@gmail.com</t>
  </si>
  <si>
    <t>Julio Sanchez Flores</t>
  </si>
  <si>
    <t>sanchezfloresjulio5@gmail.com</t>
  </si>
  <si>
    <t>Miriam Solis</t>
  </si>
  <si>
    <t>usmpmiriam@hotmail.com</t>
  </si>
  <si>
    <t>Jose Luis Chavez Quispe</t>
  </si>
  <si>
    <t>chefempresariocristiano@hotmail.com</t>
  </si>
  <si>
    <t>Alicia Telles Gosicha</t>
  </si>
  <si>
    <t>alitegos85@gmail.com</t>
  </si>
  <si>
    <t>medicina</t>
  </si>
  <si>
    <t>Silvia Alvarado</t>
  </si>
  <si>
    <t>shinojosaalvarado@gmail.com</t>
  </si>
  <si>
    <t>Sandra Campos Levano</t>
  </si>
  <si>
    <t>camposandra1985@gmail.com</t>
  </si>
  <si>
    <t>Romina Chacón</t>
  </si>
  <si>
    <t>ch.s.romina10@gmail.com</t>
  </si>
  <si>
    <t>Pedro Rogers</t>
  </si>
  <si>
    <t>lazaronolascopedrorogers@gmail.com</t>
  </si>
  <si>
    <t>Roosvelt Arizapana Hidalgo</t>
  </si>
  <si>
    <t>cesar_5665@hotmail.com</t>
  </si>
  <si>
    <t>Maribel Pinedo</t>
  </si>
  <si>
    <t>pinedo_rodriguez@hotmail.com</t>
  </si>
  <si>
    <t>Vanesa Gusa</t>
  </si>
  <si>
    <t>erikaguerrero2811@gmail.com</t>
  </si>
  <si>
    <t>Victor Gutierrez Luna</t>
  </si>
  <si>
    <t>vipagula20@gmail.com</t>
  </si>
  <si>
    <t>Armando López</t>
  </si>
  <si>
    <t>armando.lg66@gmail.com</t>
  </si>
  <si>
    <t>Yubetsy Lidia Pinares Jara</t>
  </si>
  <si>
    <t>yubetsypinares@gmail.com</t>
  </si>
  <si>
    <t>quiere distancia</t>
  </si>
  <si>
    <t>Ines Julca</t>
  </si>
  <si>
    <t>rositajulcasegovia@gmail.com</t>
  </si>
  <si>
    <t>Roger Guillen</t>
  </si>
  <si>
    <t>sagitario.mach@gmail.com</t>
  </si>
  <si>
    <t>Pamela</t>
  </si>
  <si>
    <t>Cieloyariana@gmail.com</t>
  </si>
  <si>
    <t>Moises P. Valerio</t>
  </si>
  <si>
    <t>pachitopoma@gmail.com</t>
  </si>
  <si>
    <t>Carlos Rodriguez Rios</t>
  </si>
  <si>
    <t>carorimotos@gmail.com</t>
  </si>
  <si>
    <t>Merino pacaya sangama</t>
  </si>
  <si>
    <t>merino251724@gmail.com</t>
  </si>
  <si>
    <t>Katherine Santos</t>
  </si>
  <si>
    <t>51 982 505 941</t>
  </si>
  <si>
    <t>msantos_delgado@hotmail.com</t>
  </si>
  <si>
    <t>Lion Sant</t>
  </si>
  <si>
    <t>janny198604@gmail.com</t>
  </si>
  <si>
    <t>saturnina Quispe Alcarraz</t>
  </si>
  <si>
    <t>sqa24_24@hotmail.com</t>
  </si>
  <si>
    <t>Beatriz marcacuzco López - meli</t>
  </si>
  <si>
    <t>beatriz1308marcacuzco@gmail.com</t>
  </si>
  <si>
    <t>Roberto Carlos Pacasi Corilla</t>
  </si>
  <si>
    <t>robertopacasi21@gmail.com</t>
  </si>
  <si>
    <t>Liliana Liz Mendoza</t>
  </si>
  <si>
    <t>zarateliliana128@gmail.com</t>
  </si>
  <si>
    <t>Elena Centeno</t>
  </si>
  <si>
    <t>ecentenoz@gmail.com</t>
  </si>
  <si>
    <t>Katherine Shirley Aquíno Yaringaño</t>
  </si>
  <si>
    <t>Orlando3280olv@gmail.com</t>
  </si>
  <si>
    <t>Tania Orejon Lope</t>
  </si>
  <si>
    <t>taniaore123@gmail.com</t>
  </si>
  <si>
    <t>Helen Salas</t>
  </si>
  <si>
    <t>ellens1212@himail.com</t>
  </si>
  <si>
    <t>Presagio</t>
  </si>
  <si>
    <t>byagnes85@gmail.com</t>
  </si>
  <si>
    <t>Yanina Choque Guillen</t>
  </si>
  <si>
    <t>yaninaturismo@gmail.com</t>
  </si>
  <si>
    <t>Jhonny RodMe</t>
  </si>
  <si>
    <t>jarmruso@hotmail.com</t>
  </si>
  <si>
    <t>Melissa Jazmin Rodriguez Conga</t>
  </si>
  <si>
    <t>melissarodriguezconga4@gmail.com</t>
  </si>
  <si>
    <t>Sally Lis</t>
  </si>
  <si>
    <t>chumbipumamartinezs@gmail.com</t>
  </si>
  <si>
    <t>Cesar Paredes</t>
  </si>
  <si>
    <t>Cesarparedes0809@gmail.com</t>
  </si>
  <si>
    <t>Melanie Vega</t>
  </si>
  <si>
    <t>Melanve1@gmail.com</t>
  </si>
  <si>
    <t>Luis felix</t>
  </si>
  <si>
    <t>luchofelix@hotmail.com</t>
  </si>
  <si>
    <t>Patricia Ramos Loayza</t>
  </si>
  <si>
    <t>pattramisl@gmail.com</t>
  </si>
  <si>
    <t>SEDE AREQUIPA</t>
  </si>
  <si>
    <t>Melissa De La Cruz Polanco</t>
  </si>
  <si>
    <t>melissadlcp-15@hotmail.com</t>
  </si>
  <si>
    <t>Lizeth Urrutia</t>
  </si>
  <si>
    <t>LURRUTIAROMERO@gmail.com</t>
  </si>
  <si>
    <t>flaviana Luciana Huanca Bravo</t>
  </si>
  <si>
    <t>katrina2825@gmail.com</t>
  </si>
  <si>
    <t>Mari Tg</t>
  </si>
  <si>
    <t>mtejeda2011@gmail.com</t>
  </si>
  <si>
    <t>phanie Dolorier</t>
  </si>
  <si>
    <t>fannydo@hotmail.com</t>
  </si>
  <si>
    <t>Susana Lozano</t>
  </si>
  <si>
    <t>suniel2028@gmail.com</t>
  </si>
  <si>
    <t>Erika Torres Cumapa</t>
  </si>
  <si>
    <t>erito_z@hotmail.com</t>
  </si>
  <si>
    <t>Sara Callán Gutierrez</t>
  </si>
  <si>
    <t>saracallan2510@hotmail.com</t>
  </si>
  <si>
    <t>Roxana Suarez</t>
  </si>
  <si>
    <t>roxanac2010@hotmail.com</t>
  </si>
  <si>
    <t>Jhuliana Vanessa Diaz Rojas</t>
  </si>
  <si>
    <t>jvdr2603@Gmail.com</t>
  </si>
  <si>
    <t>Melina Martinez</t>
  </si>
  <si>
    <t>melina.martinez.mk@gmail.com</t>
  </si>
  <si>
    <t>Alexandra Pamela Chávez Herrera</t>
  </si>
  <si>
    <t>alexandra.chhe@gmail.com</t>
  </si>
  <si>
    <t>Julio Alonso Yataco Torres</t>
  </si>
  <si>
    <t>yeyi10034@gmail.com</t>
  </si>
  <si>
    <t>daniela zamalloa</t>
  </si>
  <si>
    <t>danizamalloa@gmail.com</t>
  </si>
  <si>
    <t>Nerida García Vera</t>
  </si>
  <si>
    <t>naomigaela2623@gmail.com</t>
  </si>
  <si>
    <t>Alberto Dentone</t>
  </si>
  <si>
    <t>a_d_n10@hotmail.com</t>
  </si>
  <si>
    <t>Gaby Elizabeth Euscate Gonzales DEL Vall</t>
  </si>
  <si>
    <t>gabyeuscategonzalesdelvalle@gmail.com</t>
  </si>
  <si>
    <t>Maguad</t>
  </si>
  <si>
    <t>guadalupe1815@hotmail.com</t>
  </si>
  <si>
    <t>Luis Leon</t>
  </si>
  <si>
    <t>luis85lb@hotmail.com</t>
  </si>
  <si>
    <t>Victor Huaman E</t>
  </si>
  <si>
    <t>jhadir_22@hotmail.com</t>
  </si>
  <si>
    <t xml:space="preserve">DIEGO LIENDO </t>
  </si>
  <si>
    <t>Carmen Rodríguez Mauri</t>
  </si>
  <si>
    <t>crodriguez19851@hotmail.com</t>
  </si>
  <si>
    <t>Rosa Gatica Casafranca</t>
  </si>
  <si>
    <t>roseangelikgc@yahoo.es</t>
  </si>
  <si>
    <t>Luz Dora Espinoza Chavez</t>
  </si>
  <si>
    <t>espinoza160820@gmail.com</t>
  </si>
  <si>
    <t>jorge rojas jeri</t>
  </si>
  <si>
    <t>bacteria182@hotmail.com</t>
  </si>
  <si>
    <t>ೃೀ ⋆.ᗷƐᗩƬᖇᎥ乙 𝜗𝜚°ೃ࿔*:･</t>
  </si>
  <si>
    <t>heavenly_2907@hotmail.com</t>
  </si>
  <si>
    <t>O Vi Conny</t>
  </si>
  <si>
    <t>jubeni.viore@gmail.com</t>
  </si>
  <si>
    <t>Dino Medina</t>
  </si>
  <si>
    <t>teartepublidino@gmail.com</t>
  </si>
  <si>
    <t>Victoria GV</t>
  </si>
  <si>
    <t>victoriamgv0512@gmail.com</t>
  </si>
  <si>
    <t>Alfredo Altamirano</t>
  </si>
  <si>
    <t>laltamirano1975@gmail.com</t>
  </si>
  <si>
    <t>Maritza Jaules</t>
  </si>
  <si>
    <t>maritza.jaules@gmail.com</t>
  </si>
  <si>
    <t>Luis Arteaga</t>
  </si>
  <si>
    <t>luisarteagalay@hotmail.coms</t>
  </si>
  <si>
    <t>Miriam HR</t>
  </si>
  <si>
    <t>huaytayamiriam@gmail.com</t>
  </si>
  <si>
    <t>Mireyra Gonzales</t>
  </si>
  <si>
    <t>mya_sherlyn@hotmail.com</t>
  </si>
  <si>
    <t>Yuri Rodriguez</t>
  </si>
  <si>
    <t>rodriguezespinoza3027@gmail.com</t>
  </si>
  <si>
    <t>Diana Del Castillo Sanchez</t>
  </si>
  <si>
    <t>tauro30_14@hotmail.com</t>
  </si>
  <si>
    <t>Rosa Urpay Gutiérrez</t>
  </si>
  <si>
    <t>rosa_2469@hotmail.com</t>
  </si>
  <si>
    <t>Jacqueline Borda G</t>
  </si>
  <si>
    <t>jacqui_lucky@hotmail.com</t>
  </si>
  <si>
    <t>Ivhet Zegarra</t>
  </si>
  <si>
    <t>Ivhet@hotmail.com</t>
  </si>
  <si>
    <t>Nataly Garcia</t>
  </si>
  <si>
    <t>ngr587889@gmail.com</t>
  </si>
  <si>
    <t>Javier Luque</t>
  </si>
  <si>
    <t>luquejavier27@gmail.com</t>
  </si>
  <si>
    <t>Matthew cole Verastegui</t>
  </si>
  <si>
    <t>celesteverastegui11@gmail.com</t>
  </si>
  <si>
    <t>Maribel Aguirre</t>
  </si>
  <si>
    <t>maribel.aguirre01@hotmail.com</t>
  </si>
  <si>
    <t>Netxi Vasquez</t>
  </si>
  <si>
    <t>netxi29.np@gmail.com</t>
  </si>
  <si>
    <t>Franklin Jhon Estacio Balmaceda</t>
  </si>
  <si>
    <t>fankj@hotmail.com</t>
  </si>
  <si>
    <t>Maria Esther Diaz Lobaton</t>
  </si>
  <si>
    <t>mdiazlobaton@hotmail.com</t>
  </si>
  <si>
    <t>Elmer Felipe Joaquin Siguenza</t>
  </si>
  <si>
    <t>elmerjoaquinsiguenza2@gmail.com</t>
  </si>
  <si>
    <t>CJ Creativo</t>
  </si>
  <si>
    <t>cynthiajudith_21@hotmail.com</t>
  </si>
  <si>
    <t>Vicky Bisetti</t>
  </si>
  <si>
    <t>lisettebisetti@hotmail.com</t>
  </si>
  <si>
    <t>DC</t>
  </si>
  <si>
    <t>lclemente.negocios@gmail.com</t>
  </si>
  <si>
    <t>Milagros Guevara</t>
  </si>
  <si>
    <t>miluska1703@hotmail.com</t>
  </si>
  <si>
    <t>Donar Aclari Perez</t>
  </si>
  <si>
    <t>donaraclariperez80@gmail.com</t>
  </si>
  <si>
    <t>Saul Quinchori</t>
  </si>
  <si>
    <t>besamsk@gmail.com</t>
  </si>
  <si>
    <t>Angelina trujillo</t>
  </si>
  <si>
    <t>trujilloa@gmail.com</t>
  </si>
  <si>
    <t>Delsy Jesús Urbina Villar</t>
  </si>
  <si>
    <t>djesus1718@hotmail.com</t>
  </si>
  <si>
    <t>Carmen Sanchez</t>
  </si>
  <si>
    <t>carliz017@hotmail.com</t>
  </si>
  <si>
    <t>Anderson Duberli Olivos Caicedo</t>
  </si>
  <si>
    <t>andersonduberliolivoscaicedo@gmail.com</t>
  </si>
  <si>
    <t>Susan Marín ccorahua</t>
  </si>
  <si>
    <t>marinsusancc@gmail.com</t>
  </si>
  <si>
    <t>Hilter Alfonso Arirama Carihuasairo</t>
  </si>
  <si>
    <t>hiltermasna@gmail.com</t>
  </si>
  <si>
    <t>deados_22@hotmail.com</t>
  </si>
  <si>
    <t>Maria SALDARRIAGA</t>
  </si>
  <si>
    <t>mavi28866@usil.edu.pe</t>
  </si>
  <si>
    <t>Jose Paitán</t>
  </si>
  <si>
    <t>josepaitan@hotmail.com</t>
  </si>
  <si>
    <t>Erick Leonel Chaycha Dominguez</t>
  </si>
  <si>
    <t>alpaxnuv@gmail.com</t>
  </si>
  <si>
    <t>Nadia Coppa</t>
  </si>
  <si>
    <t>nadiacoppa.m@hotmail.com</t>
  </si>
  <si>
    <t>Deco &amp; Tortas Dorita</t>
  </si>
  <si>
    <t>dorita_86_tkm@hotmail.com</t>
  </si>
  <si>
    <t>DEYSI DOMENICA YNOÑAN TORRES</t>
  </si>
  <si>
    <t>ddyt18@gmail.com</t>
  </si>
  <si>
    <t>Sara Stephanny Orue Robles</t>
  </si>
  <si>
    <t>saraorhue@gmail.com</t>
  </si>
  <si>
    <t>Lina Carrion Castillo</t>
  </si>
  <si>
    <t>eipril_17@hotmail.com</t>
  </si>
  <si>
    <t>Ivonne Mamani Larico</t>
  </si>
  <si>
    <t>ivonnemamanilarico@gmail.com</t>
  </si>
  <si>
    <t>GUSTAVO ESPEJO</t>
  </si>
  <si>
    <t>gusdelaire@gmail.com</t>
  </si>
  <si>
    <t>Sheyla Burgos</t>
  </si>
  <si>
    <t>burgosheyla@gmail.com</t>
  </si>
  <si>
    <t>Mercedes (QUIERE DERECHO)</t>
  </si>
  <si>
    <t>nelly112_88@hotmail.com</t>
  </si>
  <si>
    <t>Andrea Lombardi</t>
  </si>
  <si>
    <t>alombardire@gmail.com</t>
  </si>
  <si>
    <t>Abby Rivas</t>
  </si>
  <si>
    <t>pilarcita.globaluni@gmail.com</t>
  </si>
  <si>
    <t>Mathias Paredes</t>
  </si>
  <si>
    <t>Rox1612.sorsan@gmail.com</t>
  </si>
  <si>
    <t xml:space="preserve">Maicol Alberto Corasma Escobar </t>
  </si>
  <si>
    <t>993 229 334</t>
  </si>
  <si>
    <t>DAYANA LUCIA LUJAN JULCA</t>
  </si>
  <si>
    <t>luciajulca39@gmail.com</t>
  </si>
  <si>
    <t>Adriana Julca Salazar - lilya</t>
  </si>
  <si>
    <t>adriana_v_25@hotmail.com</t>
  </si>
  <si>
    <t>Vicky la Rosa</t>
  </si>
  <si>
    <t>Marianela Calle Ramirez</t>
  </si>
  <si>
    <t>marianela.caller@gmail.com</t>
  </si>
  <si>
    <t>Kriss Gonzáles Jara</t>
  </si>
  <si>
    <t>krissgonzales28@gmail.com</t>
  </si>
  <si>
    <t>DESEA EN AREQUIPA</t>
  </si>
  <si>
    <t>Gisella Rentería Henriquez</t>
  </si>
  <si>
    <t>gisella.rh87@gmail.com</t>
  </si>
  <si>
    <t>Marianella Arroyo Dianderas</t>
  </si>
  <si>
    <t>nellita.daphnearaziel@hotmail.es</t>
  </si>
  <si>
    <t>Roosevelt Mario Garay Hidalgo</t>
  </si>
  <si>
    <t>rooseveltgh23@gmail.com</t>
  </si>
  <si>
    <t>Angel arturo Barrera Buriack</t>
  </si>
  <si>
    <t>angelburiack23@gmail.com</t>
  </si>
  <si>
    <t xml:space="preserve">Emily Lourdes Melendez Saavedra </t>
  </si>
  <si>
    <t>vrisa252@gmail.com</t>
  </si>
  <si>
    <t>Miriam Cardenas</t>
  </si>
  <si>
    <t>miriamchavezcc@gmail.com</t>
  </si>
  <si>
    <t>Nataly Angeles</t>
  </si>
  <si>
    <t>natalyangeles29@gmail.com</t>
  </si>
  <si>
    <t>Carlos Berrospi</t>
  </si>
  <si>
    <t>carlosbt87@gmail.com</t>
  </si>
  <si>
    <t>Lurdes Mendoza</t>
  </si>
  <si>
    <t>lurdesmendozarios@hotmail.com</t>
  </si>
  <si>
    <t>Dave BP</t>
  </si>
  <si>
    <t>davebp03@gmail.com</t>
  </si>
  <si>
    <t>Silvia Quispe Huincho</t>
  </si>
  <si>
    <t>quispehuinchosilvia37@gmail.com</t>
  </si>
  <si>
    <t>Zaquisa Roximar</t>
  </si>
  <si>
    <t>zaquisa_chio123@hotmail.com</t>
  </si>
  <si>
    <t>Kelly Bravo</t>
  </si>
  <si>
    <t>kellydianadlr@gmail.com</t>
  </si>
  <si>
    <t>Yessy Perez Arango</t>
  </si>
  <si>
    <t>yessy_perez_1404@hotmail.es</t>
  </si>
  <si>
    <t>Zori Tuesta</t>
  </si>
  <si>
    <t>zotichi@hotmail.com</t>
  </si>
  <si>
    <t>Liliana vela villena vela</t>
  </si>
  <si>
    <t>henreycarpio@gmail.com</t>
  </si>
  <si>
    <t>Elicyta Paredes</t>
  </si>
  <si>
    <t>eliparedesa@hotmail.com</t>
  </si>
  <si>
    <t>Giancarlo Scabarrozzi</t>
  </si>
  <si>
    <t>gianscabarrozzi@gmail.com</t>
  </si>
  <si>
    <t xml:space="preserve">Evelyn Lazaro </t>
  </si>
  <si>
    <t>938141946</t>
  </si>
  <si>
    <t>evelynlazaro22@gmail.com</t>
  </si>
  <si>
    <t>Mario Ave Cesar Gonza Revilla</t>
  </si>
  <si>
    <t>51 967 303 702</t>
  </si>
  <si>
    <t>gonzarevillamario70@gmail.com</t>
  </si>
  <si>
    <t>Daniel Monroy tornero</t>
  </si>
  <si>
    <t>danielmtenergia@gmail.com</t>
  </si>
  <si>
    <t>Vna Oliden</t>
  </si>
  <si>
    <t>vivianaolidenmonja@hotmsil.com</t>
  </si>
  <si>
    <t>Mixy Renteria</t>
  </si>
  <si>
    <t>mixy_174@outlook.com</t>
  </si>
  <si>
    <t>Allison Gianella Bernabé huaman</t>
  </si>
  <si>
    <t>pattyhuman23@gmail.com</t>
  </si>
  <si>
    <t>Hernan Gutierrez Chavez</t>
  </si>
  <si>
    <t>Hernanguty87@gmail.com</t>
  </si>
  <si>
    <t>Christian Augusto Chávez Salcedo</t>
  </si>
  <si>
    <t>kilcam@gmail.com</t>
  </si>
  <si>
    <t>Patricia</t>
  </si>
  <si>
    <t>patyoc87@gmail.com</t>
  </si>
  <si>
    <t>Cristian eder Loayza yañe</t>
  </si>
  <si>
    <t>cloayzayane2@gmail.com</t>
  </si>
  <si>
    <t>Maycol Galvan</t>
  </si>
  <si>
    <t>michel_14088@hotmail.com</t>
  </si>
  <si>
    <t>Ezio Maceli</t>
  </si>
  <si>
    <t>aura@hotmail.com</t>
  </si>
  <si>
    <t>Junior Emilio Guzman Cabrejos</t>
  </si>
  <si>
    <t>guzmancabrejosjuniore@gmail.com</t>
  </si>
  <si>
    <t>Frank Eber Taco</t>
  </si>
  <si>
    <t>eberfranktaco@gmail.com</t>
  </si>
  <si>
    <t>Erick Giovanni Pecho Ventura</t>
  </si>
  <si>
    <t>Erickgiovanni2428@gmail.com</t>
  </si>
  <si>
    <t>Erika Choy</t>
  </si>
  <si>
    <t>erikausmp@gmail.com</t>
  </si>
  <si>
    <t>Lily Pilar Suarez Pinedo</t>
  </si>
  <si>
    <t>lily_suarez87@hotmail.com</t>
  </si>
  <si>
    <t>4to de secundaria</t>
  </si>
  <si>
    <t>Imer Banda Quinteros</t>
  </si>
  <si>
    <t>shema.corporation@gmail.com</t>
  </si>
  <si>
    <t>Antony Norabuena</t>
  </si>
  <si>
    <t>antonynsnsantony1@hotmail.com</t>
  </si>
  <si>
    <t>Paola Rosazza arribasplata</t>
  </si>
  <si>
    <t>lia_paredes@universityschool.edu.pe</t>
  </si>
  <si>
    <t>Alex Lovaton Year</t>
  </si>
  <si>
    <t>alelovatoni@gmail.com</t>
  </si>
  <si>
    <t>Sosa Gutierrez Juan</t>
  </si>
  <si>
    <t>masc_21_2012@hotmail.com</t>
  </si>
  <si>
    <t>Melissa Tipacti</t>
  </si>
  <si>
    <t>roxi2505@hotmail.com</t>
  </si>
  <si>
    <t>Christel Ocaña Rios</t>
  </si>
  <si>
    <t>Christel.or@gmail.com</t>
  </si>
  <si>
    <t>Jhonatan César Gutiérrez Mendoza</t>
  </si>
  <si>
    <t>44615112@continental.edu.pe</t>
  </si>
  <si>
    <t>Jose Sandoval</t>
  </si>
  <si>
    <t>kasique1831@gmail.com</t>
  </si>
  <si>
    <t>Katherine Mariana Noel Paredes</t>
  </si>
  <si>
    <t>knoel753@gmail.com</t>
  </si>
  <si>
    <t>Planb Alexander Mau Espinoza</t>
  </si>
  <si>
    <t>elmermau2811@gmail.com</t>
  </si>
  <si>
    <t>Jhon Ugaz</t>
  </si>
  <si>
    <t>eventosupgraduaciones@gmail.com</t>
  </si>
  <si>
    <t>Wilmer Gavidia Peralta</t>
  </si>
  <si>
    <t>wilmergavidiaperalta@gmail.com</t>
  </si>
  <si>
    <t>Lucecita Ttica</t>
  </si>
  <si>
    <t>lucecitattica1988@hotmail.com</t>
  </si>
  <si>
    <t>Wilmer Llauce</t>
  </si>
  <si>
    <t>llaucee@gmail.com</t>
  </si>
  <si>
    <t>Adriana Romero</t>
  </si>
  <si>
    <t>asiu@smartflight.pe</t>
  </si>
  <si>
    <t>Claudio López - meli</t>
  </si>
  <si>
    <t>clau-1925@hotmail.com</t>
  </si>
  <si>
    <t>Israel Ramos Arevalo</t>
  </si>
  <si>
    <t>ammenntu@gmail.coma</t>
  </si>
  <si>
    <t>Marvin Cordova Bello</t>
  </si>
  <si>
    <t>marvincordovabello@gmail.com</t>
  </si>
  <si>
    <t>Kathering Marcos Ramirez</t>
  </si>
  <si>
    <t>51 947 237 120</t>
  </si>
  <si>
    <t>katheringmarcos@hotmail.com</t>
  </si>
  <si>
    <t>Julio Miguel Chávez Torres</t>
  </si>
  <si>
    <t>jumicha2@hotmail.com</t>
  </si>
  <si>
    <t>Herbert Manuel</t>
  </si>
  <si>
    <t>hmlachi@gmail.com</t>
  </si>
  <si>
    <t>Atilio Omar Violeta Tovar</t>
  </si>
  <si>
    <t>atiliovioleta47@gmail.com</t>
  </si>
  <si>
    <t>Susan BM</t>
  </si>
  <si>
    <t>sumily387@hotmail.com</t>
  </si>
  <si>
    <t>LuIz Rosales</t>
  </si>
  <si>
    <t>luis_ang3l17@hotmail.com</t>
  </si>
  <si>
    <t>Rosa Vergara</t>
  </si>
  <si>
    <t>Vergarasouzar@gmail.com</t>
  </si>
  <si>
    <t>Loza Milu</t>
  </si>
  <si>
    <t>mtlosa2601@gmail.com</t>
  </si>
  <si>
    <t>Gustavo Villarreal</t>
  </si>
  <si>
    <t>gustavo_vz23@hotmail.com</t>
  </si>
  <si>
    <t>FERNANDA ESCALAYA</t>
  </si>
  <si>
    <t>miluskavelasquez4@gmail.com</t>
  </si>
  <si>
    <t>Berinisse villegas</t>
  </si>
  <si>
    <t>iep-sjm@hotmail.com</t>
  </si>
  <si>
    <t>La Cruz Suárez Steve</t>
  </si>
  <si>
    <t>stvlacruz@gmail.com</t>
  </si>
  <si>
    <t>Yanet Vargas</t>
  </si>
  <si>
    <t>yanetvargas88@hotmail.com</t>
  </si>
  <si>
    <t>vanessa fernandez lizana</t>
  </si>
  <si>
    <t>lucero_703@hotmail.com</t>
  </si>
  <si>
    <t>Ana Rosa Lara Delgar</t>
  </si>
  <si>
    <t>alarasuprema@gmail.com</t>
  </si>
  <si>
    <t>Ronald Manuel Samamé Caramutti</t>
  </si>
  <si>
    <t>manuelsamcar@gmail.com</t>
  </si>
  <si>
    <t>Jonathan Flores</t>
  </si>
  <si>
    <t>jonathan.flores.ch@gmail.com</t>
  </si>
  <si>
    <t>Veronica Saona</t>
  </si>
  <si>
    <t>vero.saona2025@gmail.com</t>
  </si>
  <si>
    <t>Wilfredo Santos Rojas</t>
  </si>
  <si>
    <t>Wilfri150313@gmail.com</t>
  </si>
  <si>
    <t>Sergio Sergio</t>
  </si>
  <si>
    <t>auccasicondorculesergio@gmail.com</t>
  </si>
  <si>
    <t>Angie Chuco</t>
  </si>
  <si>
    <t>chucotorres17@gmail.com</t>
  </si>
  <si>
    <t>Acmed Shuña Lomas</t>
  </si>
  <si>
    <t>acshulo@gmail.com</t>
  </si>
  <si>
    <t>Sebastián Guerrero</t>
  </si>
  <si>
    <t>luis.guerrero.orozco@gmail.com</t>
  </si>
  <si>
    <t>Samuel Enrique Soriano Castillo</t>
  </si>
  <si>
    <t>samsorianoc@gmail.com</t>
  </si>
  <si>
    <t>Paola deza</t>
  </si>
  <si>
    <t>paoladeza.r@gmail.com</t>
  </si>
  <si>
    <t>Rolando Martinez</t>
  </si>
  <si>
    <t>Martinezrolo45@hotmail.com</t>
  </si>
  <si>
    <t>juan carlos rivera zuñiga</t>
  </si>
  <si>
    <t>925398898 /937441028</t>
  </si>
  <si>
    <t>juanca2588@outlook.com</t>
  </si>
  <si>
    <t>termino el colegio</t>
  </si>
  <si>
    <t>Cristian</t>
  </si>
  <si>
    <t>crifucha@gmail.com</t>
  </si>
  <si>
    <t>Sara Chahuayo Jara</t>
  </si>
  <si>
    <t>saritachahuayojara@gmail.com</t>
  </si>
  <si>
    <t>Gina Maita Urbisagaztegui</t>
  </si>
  <si>
    <t>ginamayta574@gmail.com</t>
  </si>
  <si>
    <t>Juan Carlos Velasquez</t>
  </si>
  <si>
    <t>carter_ju18@hotmail.com</t>
  </si>
  <si>
    <t>Fiorella Bravo</t>
  </si>
  <si>
    <t>fiorellamb1988@gmail.com</t>
  </si>
  <si>
    <t>RUTHMINI Huamani llamoca</t>
  </si>
  <si>
    <t>ruthminihll28@gmail.com</t>
  </si>
  <si>
    <t>Anabel Eylen</t>
  </si>
  <si>
    <t>anabelqp@gmail.com</t>
  </si>
  <si>
    <t>Rocío Amparo Ruiz Vásquez</t>
  </si>
  <si>
    <t>rocioamparorv@gmal.com</t>
  </si>
  <si>
    <t>Sandra magali astete lopez</t>
  </si>
  <si>
    <t>plusjolie8@gmail.com</t>
  </si>
  <si>
    <t>Miguel Alexander Quispe Postigo</t>
  </si>
  <si>
    <t>alexandeosqp@gmail.com</t>
  </si>
  <si>
    <t>Edison Escalante</t>
  </si>
  <si>
    <t>Lezi Yasmin Chumpitazi Vargas</t>
  </si>
  <si>
    <t>bemjitas@gmail.com</t>
  </si>
  <si>
    <t>Lu Galicia</t>
  </si>
  <si>
    <t>galicialuzayambo@outlook.com</t>
  </si>
  <si>
    <t>Yakelin AP</t>
  </si>
  <si>
    <t>yakelin0319@gmail.com</t>
  </si>
  <si>
    <t>Gloria Acaro</t>
  </si>
  <si>
    <t>glorita_as@hotmail.com</t>
  </si>
  <si>
    <t>Matías chavez</t>
  </si>
  <si>
    <t>aestafini_@hotmail.com</t>
  </si>
  <si>
    <t>Keila Julca</t>
  </si>
  <si>
    <t>keilajulca.kj@gmail.com</t>
  </si>
  <si>
    <t>Clarisa Benítes Bravo</t>
  </si>
  <si>
    <t>clarisabenitesbravo2@gmail.com</t>
  </si>
  <si>
    <t>Yesica Champi Anahue</t>
  </si>
  <si>
    <t>champi.yesica@gmail.com</t>
  </si>
  <si>
    <t>Ladidi Yarag</t>
  </si>
  <si>
    <t>dianagaray25@gmail.com</t>
  </si>
  <si>
    <t>Diana Quiroz Mendoza</t>
  </si>
  <si>
    <t>diamq_24@hotmail.com</t>
  </si>
  <si>
    <t>Fiorella Jiménez Chinchay</t>
  </si>
  <si>
    <t>jjudithfiorella@gmail.com</t>
  </si>
  <si>
    <t>Juana selmi</t>
  </si>
  <si>
    <t>jvsc_2010@hotmail.com</t>
  </si>
  <si>
    <t>Jorge Vilca Alfaro</t>
  </si>
  <si>
    <t>jorgeluisvilca345@gmail.com</t>
  </si>
  <si>
    <t>Kattia Roja</t>
  </si>
  <si>
    <t>kattiarp@gmail.com</t>
  </si>
  <si>
    <t>Daigoro Chahua</t>
  </si>
  <si>
    <t>chahuadaigoro@gmail.com</t>
  </si>
  <si>
    <t>Tonny Salinas López</t>
  </si>
  <si>
    <t>voiceovertonysalinas@gmail.com</t>
  </si>
  <si>
    <t>Jose Daniel Vergara</t>
  </si>
  <si>
    <t>danver.talent.88@gmail.com</t>
  </si>
  <si>
    <t>Vanessa Yamilet Calderón Riera</t>
  </si>
  <si>
    <t>vanessa88cr@gmail.com</t>
  </si>
  <si>
    <t>Nancy Elizabeth Braco Laura</t>
  </si>
  <si>
    <t>nancylaura20241@gmail.com</t>
  </si>
  <si>
    <t>Niels Pacheco Huachaca</t>
  </si>
  <si>
    <t>niels.pacheco@hotmail.com</t>
  </si>
  <si>
    <t>Danny Burkk Mendoza</t>
  </si>
  <si>
    <t>palomabjm_1618@hotmail.com</t>
  </si>
  <si>
    <t>Nancy Llasaca</t>
  </si>
  <si>
    <t>nancyllasacca@hotmail.com</t>
  </si>
  <si>
    <t>Mellissa Salas</t>
  </si>
  <si>
    <t>mellissa_brissetti@hotmail.com</t>
  </si>
  <si>
    <t>Yanett De la cruz</t>
  </si>
  <si>
    <t>yanettdcr@gmail.com</t>
  </si>
  <si>
    <t>Stephany Ledesma</t>
  </si>
  <si>
    <t>stefyxsiempre@hotmail.com</t>
  </si>
  <si>
    <t>Les Guz</t>
  </si>
  <si>
    <t>Les_naiky@hotmail.com</t>
  </si>
  <si>
    <t>Yhony Nuñez Tomaylla</t>
  </si>
  <si>
    <t>yhonyn1609@gmail.com</t>
  </si>
  <si>
    <t>Catalina Pusma</t>
  </si>
  <si>
    <t>pusmacatalina@gmail.com</t>
  </si>
  <si>
    <t>Iris</t>
  </si>
  <si>
    <t>asmat.iris@gmail.com</t>
  </si>
  <si>
    <t>Carol Ruiz</t>
  </si>
  <si>
    <t>bellachamorro12@gmail.com</t>
  </si>
  <si>
    <t>Johana Vidal</t>
  </si>
  <si>
    <t>johy.1244@gmail.com</t>
  </si>
  <si>
    <t>jhovana</t>
  </si>
  <si>
    <t>luqueatenciosussyjhobana@gmail.com</t>
  </si>
  <si>
    <t>Errol Jack Cañari Baca</t>
  </si>
  <si>
    <t>jackturismo27@gmail.com</t>
  </si>
  <si>
    <t>Angeli Mucha Rivera</t>
  </si>
  <si>
    <t>angimajoro@hotmail.com</t>
  </si>
  <si>
    <t>Omar Alayo M</t>
  </si>
  <si>
    <t>omaralayo.contacto@gmail.com</t>
  </si>
  <si>
    <t>Williams S. Rojas</t>
  </si>
  <si>
    <t>wllms88@gmail.com</t>
  </si>
  <si>
    <t>Williams Rojas</t>
  </si>
  <si>
    <t>Slingger Mendez Risco (busca modalidad virtual)</t>
  </si>
  <si>
    <t>mendezrisco66@gmail.com</t>
  </si>
  <si>
    <t>Elvis Raul Veli DE LA Cruz</t>
  </si>
  <si>
    <t>velidelacruzelvisraul@gmail.com</t>
  </si>
  <si>
    <t>Josue caro Romero</t>
  </si>
  <si>
    <t>miqueas_2015cr@hotmail.com</t>
  </si>
  <si>
    <t>Jose Antonio Garcia Ichpas</t>
  </si>
  <si>
    <t>joseantoniogarciaichpas1989@gmail.com</t>
  </si>
  <si>
    <t>Chavez Rodríguez Andy</t>
  </si>
  <si>
    <t>chavezrodriguezandy29@gmail.com</t>
  </si>
  <si>
    <t>Erika Huaman Huaman Ignacio</t>
  </si>
  <si>
    <t>erikah.1505@gmail.com</t>
  </si>
  <si>
    <t xml:space="preserve"> Mirelly Farias Huamani</t>
  </si>
  <si>
    <t>lihusa22@gmail.com</t>
  </si>
  <si>
    <t>4TO SECUNDARIA</t>
  </si>
  <si>
    <t xml:space="preserve">MARCOS SAMILLAN HURTADO </t>
  </si>
  <si>
    <t xml:space="preserve">NO INSCRITO </t>
  </si>
  <si>
    <t>Judith Nery Baltazar</t>
  </si>
  <si>
    <t>judith_nery2002@hotmail.com</t>
  </si>
  <si>
    <t>Liliana Noemi Huamancayo sulca</t>
  </si>
  <si>
    <t>liliananoemihuamancayosulca@gmail.com</t>
  </si>
  <si>
    <t>Miguel Castañeda Espejo</t>
  </si>
  <si>
    <t>castanedamiguel309@gmail.com</t>
  </si>
  <si>
    <t>harold Cochrane</t>
  </si>
  <si>
    <t>henry.har25@gmail.com</t>
  </si>
  <si>
    <t>Harold burbane cochrane ascurra</t>
  </si>
  <si>
    <t>henry.har25@gmail.con</t>
  </si>
  <si>
    <t>Mariela rojas</t>
  </si>
  <si>
    <t>merirojasr30@gmail.com</t>
  </si>
  <si>
    <t>Beatriz tantas</t>
  </si>
  <si>
    <t>Beatriz.tantas@gmail.com</t>
  </si>
  <si>
    <t>Cristel Montalvo</t>
  </si>
  <si>
    <t>celina_fugaz@hotmail.com</t>
  </si>
  <si>
    <t>Patricia Labán Navarro</t>
  </si>
  <si>
    <t>patricialabann@gmail.com</t>
  </si>
  <si>
    <t>Aldo Mashingash alvan</t>
  </si>
  <si>
    <t>mashingashalvan@gmail.com</t>
  </si>
  <si>
    <t xml:space="preserve">Yuly Andrés Medina </t>
  </si>
  <si>
    <t>yuly4385@gmail.com</t>
  </si>
  <si>
    <t>Jorge Adrian Agollo Rosas</t>
  </si>
  <si>
    <t>jorge.adrian.agollo@gmail.com</t>
  </si>
  <si>
    <t>Flor De Maria Alvarez</t>
  </si>
  <si>
    <t>alvarezflor1205@gmail.com</t>
  </si>
  <si>
    <t>maricruz azucena llactahuamani quiroz</t>
  </si>
  <si>
    <t>maricruz2018azucena@gmail.com</t>
  </si>
  <si>
    <t>Airelibre14</t>
  </si>
  <si>
    <t>pilardafneguerra14@gmail.com</t>
  </si>
  <si>
    <t>Monica Yaranga Chanchari</t>
  </si>
  <si>
    <t>mmoyacha30@gmail.com</t>
  </si>
  <si>
    <t>July huamán licas</t>
  </si>
  <si>
    <t>sun_jul@hotmail.com</t>
  </si>
  <si>
    <t>Sorayda espinoza gonzales</t>
  </si>
  <si>
    <t>soraydameg@gmail.com</t>
  </si>
  <si>
    <t>Kathia Nohely Alminagorta Rodríguez</t>
  </si>
  <si>
    <t>kalminagorta@gmail.com</t>
  </si>
  <si>
    <t>Edvet Rosales Castillo</t>
  </si>
  <si>
    <t>edvetrosales3424@gmail.com</t>
  </si>
  <si>
    <t>c. r</t>
  </si>
  <si>
    <t>angelica_89_29@hotmail.com</t>
  </si>
  <si>
    <t>Miguel Angel Viza Palomino</t>
  </si>
  <si>
    <t>miguelangelproducciones07@gmail.com</t>
  </si>
  <si>
    <t xml:space="preserve">diana karina alvarado gonzales </t>
  </si>
  <si>
    <t>Amelia Ticlla Lopez</t>
  </si>
  <si>
    <t>ameliaticlla1020@gmail.com</t>
  </si>
  <si>
    <t xml:space="preserve">Mhing Lhandy  Sanchez Bazan </t>
  </si>
  <si>
    <t>lhanddy24@gmail.com</t>
  </si>
  <si>
    <t>Katherine Egashira</t>
  </si>
  <si>
    <t>leidyegashira@gmail.com</t>
  </si>
  <si>
    <t>Cindy Stephanie Leon  Lahua</t>
  </si>
  <si>
    <t>cindyc089@gmail.com</t>
  </si>
  <si>
    <t>Carol Salazar Vargas</t>
  </si>
  <si>
    <t>carol141080@gmail.com</t>
  </si>
  <si>
    <t>RITA ANTONIA MORENO MUÑOZ</t>
  </si>
  <si>
    <t>ritamoreno28@gmail.com</t>
  </si>
  <si>
    <t>Jhonn Jarritson Cardozo</t>
  </si>
  <si>
    <t>jhonncorazon_5@hotmail.com</t>
  </si>
  <si>
    <t>Sole BuzAr</t>
  </si>
  <si>
    <t>kikuko_miyoshi_san@hotmail.com</t>
  </si>
  <si>
    <t>ysabel torres</t>
  </si>
  <si>
    <t>ysa.torres@gmail.com</t>
  </si>
  <si>
    <t>#¡VALOR!</t>
  </si>
  <si>
    <t>Julissa Mónica Roque Rodriguez</t>
  </si>
  <si>
    <t>julys_se.27@hotmail.com</t>
  </si>
  <si>
    <t>alitegos@gmail.com</t>
  </si>
  <si>
    <t>Mixuko Mercedes Villarreal Vasquez</t>
  </si>
  <si>
    <t>mixukovillarrealvasquez@gmail.com</t>
  </si>
  <si>
    <t xml:space="preserve">Rosa maria santos espinal
</t>
  </si>
  <si>
    <t>934 840 277</t>
  </si>
  <si>
    <t xml:space="preserve">Rosalinsantos2927@gmail.com </t>
  </si>
  <si>
    <t>Bianca Calero</t>
  </si>
  <si>
    <t>lorenay08.07@gmail.com</t>
  </si>
  <si>
    <t>queria inicio agosto</t>
  </si>
  <si>
    <t>LIZ VIVIANA ACERO SOTO</t>
  </si>
  <si>
    <t>lizvivianaacerosoto@gmail.com</t>
  </si>
  <si>
    <t>Everson Quispe Poma</t>
  </si>
  <si>
    <t>everquirt18@gmail.com</t>
  </si>
  <si>
    <t>Karenn Chahua Espinoza</t>
  </si>
  <si>
    <t>karenngia@gmail.com</t>
  </si>
  <si>
    <t>Deivid Ocmin Mendoza</t>
  </si>
  <si>
    <t>deiviocminmendoza@gmail.com</t>
  </si>
  <si>
    <t>margarita</t>
  </si>
  <si>
    <t>la_maya4@hotmail.com</t>
  </si>
  <si>
    <t>Angela Castillo Rueda</t>
  </si>
  <si>
    <t>angelacastillo.fotos@gmail.com</t>
  </si>
  <si>
    <t>Melissa Laynes</t>
  </si>
  <si>
    <t>dra.melissa.laynes0@gmail.com</t>
  </si>
  <si>
    <t>Mardelith Grandez</t>
  </si>
  <si>
    <t>maviel_70@hotmail.com</t>
  </si>
  <si>
    <t>Ana Ramirez</t>
  </si>
  <si>
    <t>ramirezgana161@gmail.com</t>
  </si>
  <si>
    <t>erika lizeth aguirre baluarte</t>
  </si>
  <si>
    <t>03082016maia@gmail.com</t>
  </si>
  <si>
    <t>Mapi Delgado Tapia</t>
  </si>
  <si>
    <t>pilardelgadotapia@gmail.com</t>
  </si>
  <si>
    <t>Wassi Raqui Glamping</t>
  </si>
  <si>
    <t>pedroandresponcepomazongo@gmail.com</t>
  </si>
  <si>
    <t>Mey Deza Rengifo</t>
  </si>
  <si>
    <t>mey_lppg@hotmail.com</t>
  </si>
  <si>
    <t>Juan Roberto Piñe Quispe</t>
  </si>
  <si>
    <t>comercialgrupodontomas@gmail.com</t>
  </si>
  <si>
    <t>Oscar Isaguirre Ramirez</t>
  </si>
  <si>
    <t>velarde_mendez@hotmail.com</t>
  </si>
  <si>
    <t>Stefano Cordova Martinez</t>
  </si>
  <si>
    <t>+51 920 423 717</t>
  </si>
  <si>
    <t>stefanomc4@gmail.com</t>
  </si>
  <si>
    <t>Sandra santamaria Timaná</t>
  </si>
  <si>
    <t>sandrasantamariatimana16@gmail.com</t>
  </si>
  <si>
    <t>Juli Estrada</t>
  </si>
  <si>
    <t>jessica.ucv.2@gmail.com</t>
  </si>
  <si>
    <t>Heidy Stefanny</t>
  </si>
  <si>
    <t>stefanny_25_6@hotmail.com</t>
  </si>
  <si>
    <t>Ronald Freddy</t>
  </si>
  <si>
    <t>ronald.maqui24@gmail.com</t>
  </si>
  <si>
    <t>CECAJU / Centro de Capacitación y Asesoría Jurídica</t>
  </si>
  <si>
    <t>cecajucapacitaciones@gmail.com</t>
  </si>
  <si>
    <t>Evelin Lopez</t>
  </si>
  <si>
    <t>evelingabyl@gmail.com</t>
  </si>
  <si>
    <t>Judith Tatiana Capinoa shihuango</t>
  </si>
  <si>
    <t>tatianacapinoa@gmail.com</t>
  </si>
  <si>
    <t>Jenny Edith</t>
  </si>
  <si>
    <t>jedithjalis88@gmail.com</t>
  </si>
  <si>
    <t>Jose David HQ</t>
  </si>
  <si>
    <t>josedavid.hq@gmail.com</t>
  </si>
  <si>
    <t>Ariana Nayeli</t>
  </si>
  <si>
    <t>shakyme_2015@hotmal.com</t>
  </si>
  <si>
    <t>Nataly Candela Leyva</t>
  </si>
  <si>
    <t>natalytacandela26@gmail.com</t>
  </si>
  <si>
    <t>Mariana Muñoz Ponce</t>
  </si>
  <si>
    <t>marianamunoz280104@gmail.com</t>
  </si>
  <si>
    <t>Nanda de la Cuba</t>
  </si>
  <si>
    <t>mariafernandadelacuba@gmail.com</t>
  </si>
  <si>
    <t>Anelisse Calderon</t>
  </si>
  <si>
    <t>valeriacalderonpi@gmail.com</t>
  </si>
  <si>
    <t>Eber Ureta</t>
  </si>
  <si>
    <t>eberuretacardenas123@gmail.com</t>
  </si>
  <si>
    <t>Maria Claudia Ponce de León A.</t>
  </si>
  <si>
    <t>mc27589@gmail.com</t>
  </si>
  <si>
    <t>DESEA VIRTUAL</t>
  </si>
  <si>
    <t>maclau2789@gmail.com</t>
  </si>
  <si>
    <t>Janet Zulema Díaz León</t>
  </si>
  <si>
    <t>jz.diazleon@gmail.com</t>
  </si>
  <si>
    <t>Veronica Vargas Balbin</t>
  </si>
  <si>
    <t>veronicavargas563@gmail.com</t>
  </si>
  <si>
    <t>Cinthia Amaya</t>
  </si>
  <si>
    <t>cinthiapaolamaya10@gmail.com</t>
  </si>
  <si>
    <t>Shamtall Corazao</t>
  </si>
  <si>
    <t>scorazaoluna@gmail.com</t>
  </si>
  <si>
    <t>Kelly Armas Anton</t>
  </si>
  <si>
    <t>kellycitas2409@gmail.com</t>
  </si>
  <si>
    <t>Stephanie Castañeda Florian</t>
  </si>
  <si>
    <t>casflo.stephanie@gmail.com</t>
  </si>
  <si>
    <t>Melcy Parodi</t>
  </si>
  <si>
    <t>futuraabogada1634@gmail.com</t>
  </si>
  <si>
    <t>Giova Calle</t>
  </si>
  <si>
    <t>giova28_05@hotmail.com</t>
  </si>
  <si>
    <t>yosi Alonzo</t>
  </si>
  <si>
    <t>jossyalonzo90@gmail.com</t>
  </si>
  <si>
    <t>Lucio Edy Leon Nina</t>
  </si>
  <si>
    <t>lehysac18@gmail.com</t>
  </si>
  <si>
    <t>Catherin Natalia Vidal Revatta</t>
  </si>
  <si>
    <t>nvidal3003@gmail.com</t>
  </si>
  <si>
    <t>SELECIONÓ OTRA UNIVERSIDAD</t>
  </si>
  <si>
    <t>Victor xavier sosa custodio (SEDE CHICLAYO)</t>
  </si>
  <si>
    <t>Xavier_9214@hotmail.com</t>
  </si>
  <si>
    <t>SEDE CHICLAYO</t>
  </si>
  <si>
    <t>Laura Ingaruca</t>
  </si>
  <si>
    <t>Karol Zarate Acarley</t>
  </si>
  <si>
    <t>kaza_015@hotmail.com</t>
  </si>
  <si>
    <t>Jordan Yuf Santa Cruz Quicaño</t>
  </si>
  <si>
    <t>jhordanyuf@gmail.com</t>
  </si>
  <si>
    <t>Jennifer Silva Moran</t>
  </si>
  <si>
    <t>jennifersmoran90@gmail.com</t>
  </si>
  <si>
    <t>elena reymunda</t>
  </si>
  <si>
    <t>elena_tp_19@hotmail.com</t>
  </si>
  <si>
    <t>Sandra Guevara Cueva</t>
  </si>
  <si>
    <t>sguevaracueva@gmail.com</t>
  </si>
  <si>
    <t>María Sierra Rojas</t>
  </si>
  <si>
    <t>jaesliemariaescobarsierra@gmail.com</t>
  </si>
  <si>
    <t>Alejandra Elizabeth Rosario Rios</t>
  </si>
  <si>
    <t>alerosariorios@icloud.com</t>
  </si>
  <si>
    <t>Kelly Briceño Gomez</t>
  </si>
  <si>
    <t>key.bg4@gmail.com</t>
  </si>
  <si>
    <t>Erika Holgado Mar</t>
  </si>
  <si>
    <t>keviniturriaga13@gmail.com</t>
  </si>
  <si>
    <t>Stefania Narvaez</t>
  </si>
  <si>
    <t>stefanianarvaezaga@gmail.com</t>
  </si>
  <si>
    <t>Paolita Quispe acevedo</t>
  </si>
  <si>
    <t>susanaquispeacevedo@gmail.com</t>
  </si>
  <si>
    <t>Carolina Almeri Huaman</t>
  </si>
  <si>
    <t>carito.almeri@gmail.com</t>
  </si>
  <si>
    <t>Marina Ramos</t>
  </si>
  <si>
    <t>pechochita1402@gmail.com</t>
  </si>
  <si>
    <t>Edwin Cano Fernandez</t>
  </si>
  <si>
    <t>canofedwinw@gmail.com</t>
  </si>
  <si>
    <t>Carlos Enrique Rodríguez Palacios</t>
  </si>
  <si>
    <t>rodpalmusic@gmail.com</t>
  </si>
  <si>
    <t>Lizbeth Karol</t>
  </si>
  <si>
    <t>karolliz2008@hotmail.com</t>
  </si>
  <si>
    <t>Mendoza Francesca</t>
  </si>
  <si>
    <t>katherine.mendocalle@hotmail.com</t>
  </si>
  <si>
    <t>Diana Esther Quispe Rivas</t>
  </si>
  <si>
    <t>dquisperivas@gmail.com</t>
  </si>
  <si>
    <t>Christian Daza</t>
  </si>
  <si>
    <t>chriso_173@hotmail.com</t>
  </si>
  <si>
    <t>MANUELA FELICIA GOMEZ</t>
  </si>
  <si>
    <t>Lu Espinal</t>
  </si>
  <si>
    <t>lourdesstar_9@hotmail.com</t>
  </si>
  <si>
    <t>Kristina Rebecca</t>
  </si>
  <si>
    <t>kriscd15@gmail.com</t>
  </si>
  <si>
    <t>Nataly Giovanna Yshikawa Castro</t>
  </si>
  <si>
    <t>nataly.yshikawa@gmail.com</t>
  </si>
  <si>
    <t>Anne Fuertes</t>
  </si>
  <si>
    <t>marionfuertest@gmail.com</t>
  </si>
  <si>
    <t>Wilber tipula mamani</t>
  </si>
  <si>
    <t>tipula2022@gmail.com</t>
  </si>
  <si>
    <t>Estrella Tenorio Yañe</t>
  </si>
  <si>
    <t>cieloarbietotenorio@gmail.com</t>
  </si>
  <si>
    <t>_Ann_Vilcatoma_</t>
  </si>
  <si>
    <t>annettealvarado2021@gmail.com</t>
  </si>
  <si>
    <t>anahis willard Willard guevara</t>
  </si>
  <si>
    <t>anahiswillard@gmail.com</t>
  </si>
  <si>
    <t>Melina Magallanes</t>
  </si>
  <si>
    <t>melinamg007@gmail.com</t>
  </si>
  <si>
    <t>Rojas Augusto</t>
  </si>
  <si>
    <t>vallka_24@hotmail.com</t>
  </si>
  <si>
    <t>Marianó VG</t>
  </si>
  <si>
    <t>mvillarchinga@gmail.com</t>
  </si>
  <si>
    <t>Mariano Villar</t>
  </si>
  <si>
    <t>Gyanina Estela Araujo García</t>
  </si>
  <si>
    <t>gyani_1390@hotmail.com</t>
  </si>
  <si>
    <t>Natalia Quiñonez</t>
  </si>
  <si>
    <t>natalia.qa.q@gmail.com</t>
  </si>
  <si>
    <t>♡​​​Katherine Serna</t>
  </si>
  <si>
    <t>kathysa28@gmail.com</t>
  </si>
  <si>
    <t>Jhonattan Junior Rios Burgos</t>
  </si>
  <si>
    <t>jonathan429023@gmail.com</t>
  </si>
  <si>
    <t>Harold Alejo Saavedra</t>
  </si>
  <si>
    <t>hralejo777@gmail.com</t>
  </si>
  <si>
    <t>EXTENSIÓN EXAMEN DE ADMISIÓN 2025-II</t>
  </si>
  <si>
    <t>ASISTIRA EL SABADO 19 DE JULIO</t>
  </si>
  <si>
    <t>Violeta Sanchez Flores</t>
  </si>
  <si>
    <t>vsf7592@hotmail.com</t>
  </si>
  <si>
    <t>Illich Reynols Marquez Pretel</t>
  </si>
  <si>
    <t>illich.marquez@gmail.com</t>
  </si>
  <si>
    <t>Sergio Jose Rey Parraguez</t>
  </si>
  <si>
    <t>960 625 859</t>
  </si>
  <si>
    <t>Nath25</t>
  </si>
  <si>
    <t>nathaly_forever09@hotmail.com</t>
  </si>
  <si>
    <t>Astrid Astrid</t>
  </si>
  <si>
    <t>astridrr.23.10@gmail.com</t>
  </si>
  <si>
    <t>Juan Edemar Marquez</t>
  </si>
  <si>
    <t>edemar_1992@hotmail.com</t>
  </si>
  <si>
    <t>James Cano</t>
  </si>
  <si>
    <t>nickyenscano670@gmail.com</t>
  </si>
  <si>
    <t>#¡REF!</t>
  </si>
  <si>
    <t>Fátima condori Guerra</t>
  </si>
  <si>
    <t>karlasol20519@hotmail.com</t>
  </si>
  <si>
    <t>Fabiola Ildefonso niebuhr</t>
  </si>
  <si>
    <t>ildefonsofabiola77@gmail.com</t>
  </si>
  <si>
    <t>Grecia Puelles Quinones</t>
  </si>
  <si>
    <t>consultasonrisaslima@gmail.com</t>
  </si>
  <si>
    <t>Ana Claudia Hinojosa</t>
  </si>
  <si>
    <t>anamichielli@hotmail.com</t>
  </si>
  <si>
    <t>claudiahinojosan@gmail.com</t>
  </si>
  <si>
    <t>Cesia Salas</t>
  </si>
  <si>
    <t>emp.salces2021@gmail.com</t>
  </si>
  <si>
    <t>Jheisson Carrera</t>
  </si>
  <si>
    <t>Jheisson_1092@hotmail.com</t>
  </si>
  <si>
    <t>alejandra aparicio hinojosa</t>
  </si>
  <si>
    <t>aleapariciopsi@gmail.com</t>
  </si>
  <si>
    <t>Jose Luis Salazar Amaya</t>
  </si>
  <si>
    <t>josesalazaramaya1991@gmail.com</t>
  </si>
  <si>
    <t>Prissila Otazu Florez</t>
  </si>
  <si>
    <t>prissila.333@gmail.com</t>
  </si>
  <si>
    <t>Prissila Abigail Otazu Florez</t>
  </si>
  <si>
    <t>Yess Mill</t>
  </si>
  <si>
    <t>arianayeis8215@gmail.com</t>
  </si>
  <si>
    <t>Belen Fernandez</t>
  </si>
  <si>
    <t>Cielo_publicidad@hotmail.com</t>
  </si>
  <si>
    <t>Jhonatan V. Hilario</t>
  </si>
  <si>
    <t>erickvasquezhilario@gmail.com</t>
  </si>
  <si>
    <t>Kevin Estrada Cutire</t>
  </si>
  <si>
    <t>kevarnec@gmail.com</t>
  </si>
  <si>
    <t>Valdy Umaña</t>
  </si>
  <si>
    <t>valdyuch@gmail.com</t>
  </si>
  <si>
    <t>Osmar Vilchez Cueva</t>
  </si>
  <si>
    <t>diamondfitnesspro0@gmail.com</t>
  </si>
  <si>
    <t>Lenin Huacho Ramos</t>
  </si>
  <si>
    <t>jleninhuacho91@gmail.com</t>
  </si>
  <si>
    <t>Pool Guillermo Del Valle Chuquichanca</t>
  </si>
  <si>
    <t xml:space="preserve">poolguillermodelvalle@gmail.com </t>
  </si>
  <si>
    <t>Milca Lancha ayachy</t>
  </si>
  <si>
    <t>milcalancha4@gmail.comgmail.com</t>
  </si>
  <si>
    <t>Renzo P. Barrios</t>
  </si>
  <si>
    <t>michigan1258@hotmail.com</t>
  </si>
  <si>
    <t>Jimmy Sotoperez</t>
  </si>
  <si>
    <t>jimmysotoperez2092@gmail.com</t>
  </si>
  <si>
    <t>Renzo Alvarado Tarazona</t>
  </si>
  <si>
    <t>renzo_ripley@hotmail.com</t>
  </si>
  <si>
    <t>Calderon Portillo Jessica Sandra</t>
  </si>
  <si>
    <t xml:space="preserve"> jessi.cp@icloud.com</t>
  </si>
  <si>
    <t>EGRESADO</t>
  </si>
  <si>
    <t>Karen Quispe</t>
  </si>
  <si>
    <t>kq3890732@gmail.com</t>
  </si>
  <si>
    <t>carmen fiorella romero facundo Romero Facundo</t>
  </si>
  <si>
    <t>romerofacundofiorella@gmail.com</t>
  </si>
  <si>
    <t>milagros</t>
  </si>
  <si>
    <t>milicondoricuya@gmail.com</t>
  </si>
  <si>
    <t>Rosa Osorio</t>
  </si>
  <si>
    <t>vanessaosos_93a@hotmail.com</t>
  </si>
  <si>
    <t>psico tmb</t>
  </si>
  <si>
    <t>Ricardo Guillermo Rojas Canazas</t>
  </si>
  <si>
    <t>ricardo.rc.92@hotmail.com</t>
  </si>
  <si>
    <t>Jackeline De la cruz</t>
  </si>
  <si>
    <t>912 681 312</t>
  </si>
  <si>
    <t>jdsagitario@gmail.com</t>
  </si>
  <si>
    <t>Mayte Alcalde Ochoa</t>
  </si>
  <si>
    <t>51 922 754 392</t>
  </si>
  <si>
    <t>marianarodriguez261292@gmail.com</t>
  </si>
  <si>
    <t>Gutierrez Baltazar  Beatriz</t>
  </si>
  <si>
    <t>+51 923 330 202</t>
  </si>
  <si>
    <t>baltazarbea255@gmail.com</t>
  </si>
  <si>
    <t>Gabriela Benavides Valdivia</t>
  </si>
  <si>
    <t>Vaguito2299@gmail.com</t>
  </si>
  <si>
    <t>johand kong perez</t>
  </si>
  <si>
    <t>jekongpere@gmail.com</t>
  </si>
  <si>
    <t>Miguel Carlos Pastor de Jesús</t>
  </si>
  <si>
    <t xml:space="preserve">  poetadejungla09@gmail.com </t>
  </si>
  <si>
    <t>Yesmin YesYes</t>
  </si>
  <si>
    <t>Yesmindatb@gmail.com</t>
  </si>
  <si>
    <t>Melisa Buendia Guerrero</t>
  </si>
  <si>
    <t>jeniffer_193@hotmail.com</t>
  </si>
  <si>
    <t>Leito</t>
  </si>
  <si>
    <t>leitomelgarejodiaz15@gmail.com</t>
  </si>
  <si>
    <t>Danixsa Abigail Pacompía Cárdenas</t>
  </si>
  <si>
    <t>abigail24578@gmail.com</t>
  </si>
  <si>
    <t>Betzabeth Alvan</t>
  </si>
  <si>
    <t>betzabethalvan573@gmail.com</t>
  </si>
  <si>
    <t>Rosmery Alejandra Ochupe Gonzales</t>
  </si>
  <si>
    <t>ross_myr@hotmail.com</t>
  </si>
  <si>
    <t>Victor Hugo Magoz</t>
  </si>
  <si>
    <t>victorhugopiconpezo5@gmail.com</t>
  </si>
  <si>
    <t>Antonio Mata</t>
  </si>
  <si>
    <t>jarolantoniom@gmail.com</t>
  </si>
  <si>
    <t>Brayan Sabogal</t>
  </si>
  <si>
    <t>Brayansabogal@gmail.com</t>
  </si>
  <si>
    <t>Teodoro Lastra Palacios</t>
  </si>
  <si>
    <t>tlastrap@epgunheval.edu.pe</t>
  </si>
  <si>
    <t>Melissa De la Cruz</t>
  </si>
  <si>
    <t>melissadco27@gmail.com</t>
  </si>
  <si>
    <t>Dianita Ahuanari Fasanando DEL Carpio</t>
  </si>
  <si>
    <t>Mahara0222Jd@gmail.com</t>
  </si>
  <si>
    <t>Haydee Isabel Lauya Hualancho</t>
  </si>
  <si>
    <t>haydeelauya0408@gmail.com</t>
  </si>
  <si>
    <t>Lizeth Rivera Campos</t>
  </si>
  <si>
    <t>lriveracampos375@gmail.com</t>
  </si>
  <si>
    <t>Yasmin Salome (carrera virtual)</t>
  </si>
  <si>
    <t>limsalome93@gmail.com</t>
  </si>
  <si>
    <t>María del Carmen Quispe Alburuqueque</t>
  </si>
  <si>
    <t>maricarmen.q.a@gmail.com</t>
  </si>
  <si>
    <t>Yesenia Noemy Ramos Espíritu</t>
  </si>
  <si>
    <t>noemyramose@gmail.com</t>
  </si>
  <si>
    <t>Lu BC</t>
  </si>
  <si>
    <t>luz.benites.c@gmail.com</t>
  </si>
  <si>
    <t>Jordano C. Diaz</t>
  </si>
  <si>
    <t>livingonnly.foryou@hotmail.com</t>
  </si>
  <si>
    <t>Evelyn Esther Orih</t>
  </si>
  <si>
    <t>marinia2708@outlook.com</t>
  </si>
  <si>
    <t>Brayan GS</t>
  </si>
  <si>
    <t>brayan_jd_93@hotmail.com</t>
  </si>
  <si>
    <t>Sinthia Jhulissa García Castro</t>
  </si>
  <si>
    <t>no tierne certif d cole</t>
  </si>
  <si>
    <t>walter Arce</t>
  </si>
  <si>
    <t>isaacarce0812@gmail.com</t>
  </si>
  <si>
    <t>Cleyber Augusto Torrejon Nime</t>
  </si>
  <si>
    <t>chefcat95@gmail.com</t>
  </si>
  <si>
    <t>NO TIENE SILABOS</t>
  </si>
  <si>
    <t>Johana Chavarria</t>
  </si>
  <si>
    <t>jhoannac28@gmail.com</t>
  </si>
  <si>
    <t>Marin Limbers</t>
  </si>
  <si>
    <t>ramos_2200@hotmail.com</t>
  </si>
  <si>
    <t>Pablo Flores</t>
  </si>
  <si>
    <t>tsuna_11@hotmail.com</t>
  </si>
  <si>
    <t>Esthefany lisbeth Rosales Dolores</t>
  </si>
  <si>
    <t>light_god@hotmail.com</t>
  </si>
  <si>
    <t>ESTHEFANY LISBETH ROSALES DOLORES</t>
  </si>
  <si>
    <t>suclau97@gmail.com</t>
  </si>
  <si>
    <t>Juan Jose</t>
  </si>
  <si>
    <t>juanjo_14_belen@hotmail.com</t>
  </si>
  <si>
    <t>Marysabel Chininin</t>
  </si>
  <si>
    <t>marysabel.chini@gmail.com</t>
  </si>
  <si>
    <t>Dulian Aachas vilca</t>
  </si>
  <si>
    <t>dulianitha.26@gmail.com</t>
  </si>
  <si>
    <t>Miguel Amado</t>
  </si>
  <si>
    <t>amado.0094@gmail.com</t>
  </si>
  <si>
    <t>YOSELYN VELÁSQUEZ QUISPE</t>
  </si>
  <si>
    <t>ypselynbill@gmail.com</t>
  </si>
  <si>
    <t>Cesar Alania Rojas</t>
  </si>
  <si>
    <t>calaniarojas@gmail.com</t>
  </si>
  <si>
    <t>Shirley P. Arraiza</t>
  </si>
  <si>
    <t>shirley_paz18@hotmail.com</t>
  </si>
  <si>
    <t>Kiara Reategui</t>
  </si>
  <si>
    <t>kiara.reateguig@hotmail.com</t>
  </si>
  <si>
    <t>Mariapaz Saavedra Anicama</t>
  </si>
  <si>
    <t>degianyracano@gmail.com</t>
  </si>
  <si>
    <t>Katerin Pedroza</t>
  </si>
  <si>
    <t>lourdesk.carrillop.1994@gmail.com</t>
  </si>
  <si>
    <t>Deysi Silene Loyola Castañeda</t>
  </si>
  <si>
    <t>silenne.2307@gmail.com</t>
  </si>
  <si>
    <t>Laura Chipana</t>
  </si>
  <si>
    <t>lau.chipana@gmail.com</t>
  </si>
  <si>
    <t>Mar Arenas</t>
  </si>
  <si>
    <t>mf.arenas24@gmail.com</t>
  </si>
  <si>
    <t>Pilar Llanos</t>
  </si>
  <si>
    <t>pilar.llanos.pino@gmail.com</t>
  </si>
  <si>
    <t>luis Miguel lujan carrion</t>
  </si>
  <si>
    <t>siderallujancarrion@gmail.com</t>
  </si>
  <si>
    <t>Stefany Portilla</t>
  </si>
  <si>
    <t>sportillaalvarez@gmail.com</t>
  </si>
  <si>
    <t>Antonella Robledo Pintado</t>
  </si>
  <si>
    <t>lyarobledo@hotmail.com</t>
  </si>
  <si>
    <t xml:space="preserve">Josein Carlos cucho ramirez </t>
  </si>
  <si>
    <t>997165 952</t>
  </si>
  <si>
    <t>michelleurbaez3@gmail.com</t>
  </si>
  <si>
    <t>Liliana Pgui</t>
  </si>
  <si>
    <t>lili_95_7@hotmail.com</t>
  </si>
  <si>
    <t>Elsi tovar</t>
  </si>
  <si>
    <t>elsijtb@gmail.com</t>
  </si>
  <si>
    <t>BRAYAN STIP QUISPE CABANILLAS</t>
  </si>
  <si>
    <t>cabanillas_1995@outlook.es</t>
  </si>
  <si>
    <t>Gerson Alexander Dávila Ayra</t>
  </si>
  <si>
    <t>gersondavila27089@gmail.com</t>
  </si>
  <si>
    <t>Renzo Monkeys</t>
  </si>
  <si>
    <t>hero_love.rck@hotmail.com</t>
  </si>
  <si>
    <t>Ingri Mirely Avellaneda Vega</t>
  </si>
  <si>
    <t>avelladent@gmail.com</t>
  </si>
  <si>
    <t>Catherine Mozombite</t>
  </si>
  <si>
    <t>catherine.mozombite@gmail.com</t>
  </si>
  <si>
    <t>Jack Smith</t>
  </si>
  <si>
    <t>edwinllamoccasuni@gmail.com</t>
  </si>
  <si>
    <t>Miluska Diaz</t>
  </si>
  <si>
    <t>Miluskadiazcastillo24@gmail.com</t>
  </si>
  <si>
    <t>Ray Alexanders Saavedra Salas</t>
  </si>
  <si>
    <t>raysaavedra2020@gmail.com</t>
  </si>
  <si>
    <t>yudith yobani ynfnte requelme</t>
  </si>
  <si>
    <t>ynfanterequelmeyudithyobani@gmail.com</t>
  </si>
  <si>
    <t>eleaquim Daichap</t>
  </si>
  <si>
    <t>eleaqum@hotmail.com</t>
  </si>
  <si>
    <t>Jenry Avalos Rodriguez</t>
  </si>
  <si>
    <t>jenryavalos0@gmail.com</t>
  </si>
  <si>
    <t>Katherine Aliaga</t>
  </si>
  <si>
    <t>k_lisset_26@hotmail.com</t>
  </si>
  <si>
    <t>Géo Mendes</t>
  </si>
  <si>
    <t>geomendes.us@gmail.com</t>
  </si>
  <si>
    <t>jhemson alvarado de la cruz</t>
  </si>
  <si>
    <t>jhemsonalvaradodelacruz@gmail.com</t>
  </si>
  <si>
    <t>Coraima Miranda Tanaka</t>
  </si>
  <si>
    <t>kcoraima24@gmail.com</t>
  </si>
  <si>
    <t>Milenka Sarango</t>
  </si>
  <si>
    <t>milenkasayu@gmail.com</t>
  </si>
  <si>
    <t>Martha Gutierrez</t>
  </si>
  <si>
    <t>martha@gmail.com</t>
  </si>
  <si>
    <t>TURNO NOCHE O VIRTUAL</t>
  </si>
  <si>
    <t>Angelina Cajahuaman</t>
  </si>
  <si>
    <t>Tgnadelina@gmail.com</t>
  </si>
  <si>
    <t>Aymar Herrera Campos</t>
  </si>
  <si>
    <t>aymarh930@gmail.com</t>
  </si>
  <si>
    <t>Blhery Dud</t>
  </si>
  <si>
    <t>calderongaramendipilar@gmail.com</t>
  </si>
  <si>
    <t>Comunicaciones</t>
  </si>
  <si>
    <t>Delia Santiago</t>
  </si>
  <si>
    <t>gady2901@gmail.com</t>
  </si>
  <si>
    <t>3ERO</t>
  </si>
  <si>
    <t>Chris Jheyner As</t>
  </si>
  <si>
    <t>anthuanasencio2010@gmail.com</t>
  </si>
  <si>
    <t xml:space="preserve">MELANY  OSCCO CARHUAS </t>
  </si>
  <si>
    <t>948134254-984020693</t>
  </si>
  <si>
    <t>MELANYOSCCOCARHUAS@GMAIL.COM</t>
  </si>
  <si>
    <t>fabricio Florez Oporto</t>
  </si>
  <si>
    <t>jaime-fo@hotmail.com</t>
  </si>
  <si>
    <t>Damaris SQ</t>
  </si>
  <si>
    <t>dsamaniegoquinto@gmail.com</t>
  </si>
  <si>
    <t>Lucy Orihuela</t>
  </si>
  <si>
    <t>luciaorihuelainga@gmail.com</t>
  </si>
  <si>
    <t>Agüita De Piña</t>
  </si>
  <si>
    <t>torrejoneli7@gmail.com</t>
  </si>
  <si>
    <t>Jhosep De la Cruz</t>
  </si>
  <si>
    <t>jhosepde7929@gmail.com</t>
  </si>
  <si>
    <t>Jhon Luis Andia Cordova</t>
  </si>
  <si>
    <t>andiacordovajhonluis@gmail.com</t>
  </si>
  <si>
    <t>Luis Lopez</t>
  </si>
  <si>
    <t>luiziito1997@gmail.com</t>
  </si>
  <si>
    <t>Keila Catiana Contreras Silva</t>
  </si>
  <si>
    <t>989 282 890</t>
  </si>
  <si>
    <t>contrerassilvakeila12@gmail.com</t>
  </si>
  <si>
    <t>Gisela Liseth Illacutipa Paye</t>
  </si>
  <si>
    <t>giselpaye0@gmail.com</t>
  </si>
  <si>
    <t>Jhojana Elizabeth Coaquira Cruz</t>
  </si>
  <si>
    <t>03elizabeth15@gmail.com</t>
  </si>
  <si>
    <t>Nayeli Hilario Tello</t>
  </si>
  <si>
    <t>hilariotellonayelinaomi@gmail.com</t>
  </si>
  <si>
    <t>Luzi León Quiste</t>
  </si>
  <si>
    <t>luzmeryleonquispe@gmail.com</t>
  </si>
  <si>
    <t>Angie Madaith Rojas Salcedo</t>
  </si>
  <si>
    <t>angiemadaithrojassalcedo@gmail.com</t>
  </si>
  <si>
    <t>Zayda Cleide Sanchez Gavilán</t>
  </si>
  <si>
    <t>zaydasanchezz2007@gmail.com</t>
  </si>
  <si>
    <t>BUSCA VIRTUALIDAD</t>
  </si>
  <si>
    <t>Cristhian Alexis Alcayauri Curo</t>
  </si>
  <si>
    <t>Alcayauricurocristhian@gmail.com</t>
  </si>
  <si>
    <t>Luu Pariona Ore</t>
  </si>
  <si>
    <t>parionaoreluz@gmail.com</t>
  </si>
  <si>
    <t>Andrea Delgado Tsejem</t>
  </si>
  <si>
    <t>andreamailithdelgadotsejem@gmail.com</t>
  </si>
  <si>
    <t>Paulito Olivera Nuñez</t>
  </si>
  <si>
    <t>Paulitoolivera06@gmail.com</t>
  </si>
  <si>
    <t>Marilu Coaquira</t>
  </si>
  <si>
    <t>marilucoaquira23@gmail.com</t>
  </si>
  <si>
    <t>Carmelo Espillico</t>
  </si>
  <si>
    <t>yhoel005@gmail.com</t>
  </si>
  <si>
    <t>Daniel Torres</t>
  </si>
  <si>
    <t>torresmamanidanielrikelme@gmail.com</t>
  </si>
  <si>
    <t>Katerina Garcia Yallico</t>
  </si>
  <si>
    <t>katerinagarciayallico@gmail.com</t>
  </si>
  <si>
    <t>Jeraldine Esther Mimbela Obispo</t>
  </si>
  <si>
    <t>jeraldine.esther9@gmail.com</t>
  </si>
  <si>
    <t>Thalia LP</t>
  </si>
  <si>
    <t>thalialopez750@gmail.com</t>
  </si>
  <si>
    <t>Ivan Eulalio Canales Vasquez</t>
  </si>
  <si>
    <t>euvsq2806@gmail.com</t>
  </si>
  <si>
    <t>Luis Perez Herrera</t>
  </si>
  <si>
    <t>lunajndds@gmail.com</t>
  </si>
  <si>
    <t>Grazia Verastegui</t>
  </si>
  <si>
    <t>gverasteguireyes@gmail.com</t>
  </si>
  <si>
    <t>Jazmin Cristel Conde Martínez</t>
  </si>
  <si>
    <t>jazmincondemartinez802@gmail.com</t>
  </si>
  <si>
    <t>Lizeth Lopez</t>
  </si>
  <si>
    <t>lizethyadira1z@gmail.com</t>
  </si>
  <si>
    <t>Leydy Gq</t>
  </si>
  <si>
    <t>galvezleydi34@gmail.com</t>
  </si>
  <si>
    <t>PECEROS CELIS GELEN NICOL</t>
  </si>
  <si>
    <t>PECEROSCELISNICOL@GMAIL.COM</t>
  </si>
  <si>
    <t>SANTA ROSA DE QUIVES / CANTA</t>
  </si>
  <si>
    <t>Yulisa Abanto Huaman</t>
  </si>
  <si>
    <t>yulisaabanto4@gmail.com</t>
  </si>
  <si>
    <t xml:space="preserve">Jhonny </t>
  </si>
  <si>
    <t>+51 926 082 000</t>
  </si>
  <si>
    <t>leguiaalvinojhonny@gmail.com</t>
  </si>
  <si>
    <t>Marcos Namoc Loje (CIENCIAS AERONAUTICAS)</t>
  </si>
  <si>
    <t>marcloje@gmail.com</t>
  </si>
  <si>
    <t>Any Chs Ordñz</t>
  </si>
  <si>
    <t>chusiordonezantonia07@gmail.com</t>
  </si>
  <si>
    <t>Lizeth Estevez</t>
  </si>
  <si>
    <t>liscastro165@gmail.com</t>
  </si>
  <si>
    <t>Margareth Marialiss Gonzales Espinoza</t>
  </si>
  <si>
    <t>gonzalesluisvilmer02@icloud.com</t>
  </si>
  <si>
    <t>Lucciana Espinoza Espejo</t>
  </si>
  <si>
    <t>luccianaee@gmail.com</t>
  </si>
  <si>
    <t xml:space="preserve">Andy Steven Gaspar Navio </t>
  </si>
  <si>
    <t>andygaspar972@gmail.com</t>
  </si>
  <si>
    <t>Merlid Carcausto Mullisaca</t>
  </si>
  <si>
    <t>Yaretzi Patiño Rengifo</t>
  </si>
  <si>
    <t>yaretzi patiño</t>
  </si>
  <si>
    <t>Libiaoriana@gmail.com</t>
  </si>
  <si>
    <t>Beatriz Ramos</t>
  </si>
  <si>
    <t>beatrizramoschecalla@gmail.com</t>
  </si>
  <si>
    <t>Grisel victoria Najarro porras</t>
  </si>
  <si>
    <t>marycitaporras30@gmail.com</t>
  </si>
  <si>
    <t>Angelica P Pedraza calle</t>
  </si>
  <si>
    <t>perdrazacalleangelica@gmail.com</t>
  </si>
  <si>
    <t>Katsumy Ventura Orihuela</t>
  </si>
  <si>
    <t>lighocean111@gmail.com</t>
  </si>
  <si>
    <t>Lupita domenica tejeda perez</t>
  </si>
  <si>
    <t>susan79lupita@gmail.com</t>
  </si>
  <si>
    <t>Alondra Alisson</t>
  </si>
  <si>
    <t>alondrabilbao111@gmail.com</t>
  </si>
  <si>
    <t>Ketty Lorena Moncadatapullimakettylorena</t>
  </si>
  <si>
    <t>moncadatapullimakettylorena@gmail.com</t>
  </si>
  <si>
    <t>Elizabeth Gonzales Llance</t>
  </si>
  <si>
    <t>gonzalesllanceisabelelizabeth@gmail.com</t>
  </si>
  <si>
    <t>Vane Perez Gutierrez</t>
  </si>
  <si>
    <t>fernandavanesaperezgutierrez@gmail.com</t>
  </si>
  <si>
    <t xml:space="preserve">Andrea Liliana Yauri De La Cruz </t>
  </si>
  <si>
    <t>988 540 898</t>
  </si>
  <si>
    <t>JHAIR ERNESTO PRADO PACHERRES</t>
  </si>
  <si>
    <t>pradojhair0@gmail.com</t>
  </si>
  <si>
    <t>Brigitte Broncano</t>
  </si>
  <si>
    <t>broncanobrigitte8@gmail.com</t>
  </si>
  <si>
    <t>Sol Malena Llantoy Alvarado</t>
  </si>
  <si>
    <t>solmalenacuatro@gmail.com</t>
  </si>
  <si>
    <t>Kari Tapullima isuiza</t>
  </si>
  <si>
    <t>tapullimaisuizakari@gmail.com</t>
  </si>
  <si>
    <t>Diana Rivera</t>
  </si>
  <si>
    <t>nasiradianar@gmail.com</t>
  </si>
  <si>
    <t>Yudith Mendoza</t>
  </si>
  <si>
    <t>kellyyajahuanca0@imgl.com</t>
  </si>
  <si>
    <t>RAMOS AGUIRRE DANIELA</t>
  </si>
  <si>
    <t>987 820 576</t>
  </si>
  <si>
    <t>danieramosa@gmail.com</t>
  </si>
  <si>
    <t>Fabrizio Fabricio ( DERECHO)</t>
  </si>
  <si>
    <t>rodriguitofabricio@gmail.com</t>
  </si>
  <si>
    <t>Isabella Serena Estrella Oscanoa</t>
  </si>
  <si>
    <t>isabellaestrella2006@gmail.com</t>
  </si>
  <si>
    <t>Neliza Cjuiro Huamputupa</t>
  </si>
  <si>
    <t>cjuirohuamputupan@gmail.com</t>
  </si>
  <si>
    <t>Eduardo Amir</t>
  </si>
  <si>
    <t xml:space="preserve">eduardoamirfuertespalpa@gmail.com
</t>
  </si>
  <si>
    <t>Ainnara Alvarado Paucar</t>
  </si>
  <si>
    <t>941275338</t>
  </si>
  <si>
    <t>Kimberlyalvarado0504@gmail.com</t>
  </si>
  <si>
    <t>Pame</t>
  </si>
  <si>
    <t>pamelazabache_1976@hotmail.com</t>
  </si>
  <si>
    <t>Rafael Herrera</t>
  </si>
  <si>
    <t>herrerazuritaj.24.2007@gmail.com</t>
  </si>
  <si>
    <t>MAELLE JEANNE MARCHEGAY MORALES</t>
  </si>
  <si>
    <t>maelle.marchegay@gmail.com</t>
  </si>
  <si>
    <t>Milägrös Tarqui Paredes</t>
  </si>
  <si>
    <t>tarquiparedesmilagroslinn@gmail.com</t>
  </si>
  <si>
    <t>Liz Gaby Quispe Ramos</t>
  </si>
  <si>
    <t>florkarinafernandezquispe92@gmail.com</t>
  </si>
  <si>
    <t>Ocaña Vasquez</t>
  </si>
  <si>
    <t>juliethmyoui16@gmail.com</t>
  </si>
  <si>
    <t>Yasmin Quispe Ñahui</t>
  </si>
  <si>
    <t>quispenahuiyasmin@gmail.com</t>
  </si>
  <si>
    <t>Alizee Tamayo</t>
  </si>
  <si>
    <t>Sumirealizee@gmail.com</t>
  </si>
  <si>
    <t>Ximena Paloma condori castro</t>
  </si>
  <si>
    <t>urpichacondori@gmail.com</t>
  </si>
  <si>
    <t>Jomaira Salcedo</t>
  </si>
  <si>
    <t>jomairasalcedo7@gmail.com</t>
  </si>
  <si>
    <t>Esmeralda CB</t>
  </si>
  <si>
    <t>yaniracarrascobelito@gmail.com</t>
  </si>
  <si>
    <t>sthefani diaz castro</t>
  </si>
  <si>
    <t>diazcastrosthefani@gmail.com</t>
  </si>
  <si>
    <t>Flor Quispe Quispe</t>
  </si>
  <si>
    <t>qflordemaria09@gmail.com</t>
  </si>
  <si>
    <t>Jazmin Murillo</t>
  </si>
  <si>
    <t>Yosoyjazminmurillo@gmail.com</t>
  </si>
  <si>
    <t>IVAN HENRRY GLORIA SANCHEZ</t>
  </si>
  <si>
    <t>henrrygs1603@gmail.com</t>
  </si>
  <si>
    <t>Fernanda Kamila Calderon Suarez</t>
  </si>
  <si>
    <t>cfernandakamila@gmail.com</t>
  </si>
  <si>
    <t>Clariza Leyla</t>
  </si>
  <si>
    <t>yhonquispequispe33@gmail.com</t>
  </si>
  <si>
    <t>JULEISY LOPEZ ROJAS</t>
  </si>
  <si>
    <t>juleisy_lopez@ieprebaza.edu.pe</t>
  </si>
  <si>
    <t xml:space="preserve">Dhanitza </t>
  </si>
  <si>
    <t>+51 904 519 375</t>
  </si>
  <si>
    <t>dhanitzahuamani17@gmail.com</t>
  </si>
  <si>
    <t>Christopher Sánchez Astete</t>
  </si>
  <si>
    <t>ivosan48@gmail.com</t>
  </si>
  <si>
    <t>LESLI SANGAMA</t>
  </si>
  <si>
    <t>Ronaldo Pérez</t>
  </si>
  <si>
    <t>ronaldozzzzzz40@gmail.com</t>
  </si>
  <si>
    <t>Luz maribel Maldonado Zurita</t>
  </si>
  <si>
    <t>luzmaribelmaldonadozurita3@gmail.com</t>
  </si>
  <si>
    <t>Celeste (BUSCA CARRERA DE OBSTETRICIA)</t>
  </si>
  <si>
    <t>Pedro Antonio La Torre Valenzuela</t>
  </si>
  <si>
    <t>pedrolatorrevalenzuela@gmail.com</t>
  </si>
  <si>
    <t>Netzer Gabriel Llanos Huachos</t>
  </si>
  <si>
    <t>gabrielllanoshuachos@gmail.com</t>
  </si>
  <si>
    <t>Shaden Roxana Blanco Carrillo</t>
  </si>
  <si>
    <t>roxblanco36@gmail.com</t>
  </si>
  <si>
    <t xml:space="preserve">Fiamma Valentina </t>
  </si>
  <si>
    <t>remiciooyoia@gmail.com</t>
  </si>
  <si>
    <t>Rosalinda Chavez</t>
  </si>
  <si>
    <t>rosalindachavezsalvador7@gmail.com</t>
  </si>
  <si>
    <t>Maribel Corrales Suárez</t>
  </si>
  <si>
    <t>maribelcorralessuarez@gmail.com</t>
  </si>
  <si>
    <t>Naydelin  Bel  Yajaira  Mayhuasqui  Franco</t>
  </si>
  <si>
    <t>naydelinmayhuasqui3@gmail.com</t>
  </si>
  <si>
    <t>Luis Martín Malca Mendoza</t>
  </si>
  <si>
    <t>luismartinmalcamendoza249@gmail.com</t>
  </si>
  <si>
    <t>DAVID MAURICIO GUERRERO RAMIREZ</t>
  </si>
  <si>
    <t xml:space="preserve">940205504	</t>
  </si>
  <si>
    <t>angeles Guevara</t>
  </si>
  <si>
    <t>guevarann.30@gmail.com</t>
  </si>
  <si>
    <t>Nadia Alexandra Huaranca Valerio</t>
  </si>
  <si>
    <t>932 143 1</t>
  </si>
  <si>
    <t>Nadia.huaranca.Valerio@gmail.com</t>
  </si>
  <si>
    <t>venuu ࿔</t>
  </si>
  <si>
    <t>vxg.2510@gmail.com</t>
  </si>
  <si>
    <t>joselyn fiestas</t>
  </si>
  <si>
    <t>fiestasjoselyn0@gmail.com</t>
  </si>
  <si>
    <t>mickela chiappe gonzales</t>
  </si>
  <si>
    <t>mickelachg@outlook.com</t>
  </si>
  <si>
    <t>Juana Estrella Saez</t>
  </si>
  <si>
    <t>ju4nii06@gmail.com</t>
  </si>
  <si>
    <t>Aiko Soto Aquije</t>
  </si>
  <si>
    <t>aikosoto1234@gmail.com</t>
  </si>
  <si>
    <t>Joseph Mendoza Zelada</t>
  </si>
  <si>
    <t>josephmendozazelada@gmail.com</t>
  </si>
  <si>
    <t>PIERO DE MANUEL VALLE MALDONADO</t>
  </si>
  <si>
    <t>PIERROVMALDONADO@GMAIL.COM</t>
  </si>
  <si>
    <t>R O S A R I O</t>
  </si>
  <si>
    <t>cernameza@gmail.com</t>
  </si>
  <si>
    <t>Adriano Tulliano</t>
  </si>
  <si>
    <t>adrianotulliano@gmail.com</t>
  </si>
  <si>
    <t>Cielo Alarcón</t>
  </si>
  <si>
    <t>ciellosyes@gmail.com</t>
  </si>
  <si>
    <t>Patrick Lopez</t>
  </si>
  <si>
    <t>patrick10lopez2024@gmail.com</t>
  </si>
  <si>
    <t>Maricielo Edith Chapuñan</t>
  </si>
  <si>
    <t>Solarzeno Bravo Celeste</t>
  </si>
  <si>
    <t>celestesb95@gmail.com</t>
  </si>
  <si>
    <t>Génesis Bedón Povis</t>
  </si>
  <si>
    <t>bedonpovisgenesis@gmail.com</t>
  </si>
  <si>
    <t>Ana Ojeda</t>
  </si>
  <si>
    <t>ojedaanaelizabeth70@gmail.com</t>
  </si>
  <si>
    <t>Cameron Fuentes</t>
  </si>
  <si>
    <t>cameronidkk@icloud.com</t>
  </si>
  <si>
    <t xml:space="preserve">Hellen de los angeles </t>
  </si>
  <si>
    <t>+51 986 716 865</t>
  </si>
  <si>
    <t>ortizjavierhellen7@gmail.com</t>
  </si>
  <si>
    <t>Diana</t>
  </si>
  <si>
    <t>dianapoma73@gmail.com</t>
  </si>
  <si>
    <t>Rosario Conislla</t>
  </si>
  <si>
    <t>xiaraconislla2008@gmail.com</t>
  </si>
  <si>
    <t>Dani Atalaya</t>
  </si>
  <si>
    <t>dany.atalaya65@gmail.com</t>
  </si>
  <si>
    <t>Fabiana Esther Huamani Sanchez</t>
  </si>
  <si>
    <t>Priscila Rosa Ester Avila Rojas</t>
  </si>
  <si>
    <t xml:space="preserve">primix0206@gmail.com </t>
  </si>
  <si>
    <t>Anali Maria Orbezo Yallerco</t>
  </si>
  <si>
    <t>analimariaorbezoyallerco@gmail.com</t>
  </si>
  <si>
    <t>Shamira Centeno (AREQUIPA)</t>
  </si>
  <si>
    <t>shamiracenteno@gmail.com</t>
  </si>
  <si>
    <t xml:space="preserve">JUYUVIZA  CASTRO MENACHO </t>
  </si>
  <si>
    <t>Mayly Bazan</t>
  </si>
  <si>
    <t>gomezbazanfabrizzioaron@gmail.com</t>
  </si>
  <si>
    <t>Alexandra Guadalupe Cabana Aguilar</t>
  </si>
  <si>
    <t>Conejita13.2013@gmail.com</t>
  </si>
  <si>
    <t>Paz Ruiz Donayre</t>
  </si>
  <si>
    <t>pazdonayre@gmail.com</t>
  </si>
  <si>
    <t>José Inga</t>
  </si>
  <si>
    <t>alexander.inga16@gmail.com</t>
  </si>
  <si>
    <t>Gabriela Sandoval</t>
  </si>
  <si>
    <t>nicoleberrospi8@gmail.com</t>
  </si>
  <si>
    <t>Maria Fe Calderón Quispe</t>
  </si>
  <si>
    <t>mariafecalderonquispe@gmail.com</t>
  </si>
  <si>
    <t>Flor Escurra Muñoz</t>
  </si>
  <si>
    <t>florescurramunoz1@gmail.com</t>
  </si>
  <si>
    <t>Andrea Muñoz</t>
  </si>
  <si>
    <t>munozmurgaandreafya24@gmail.com</t>
  </si>
  <si>
    <t>𝓐𝓷𝓪 𝓓𝓪𝓻𝓵𝓲𝓷𝓮</t>
  </si>
  <si>
    <t>darlinemarca2006@gmail.com</t>
  </si>
  <si>
    <t xml:space="preserve">Luciana Celeste Serveleon Melgar </t>
  </si>
  <si>
    <t>Lionel Requelmer Sierralta Tunqui</t>
  </si>
  <si>
    <t>lionelrst7@gmail.com</t>
  </si>
  <si>
    <t>Rousse Leiva</t>
  </si>
  <si>
    <t>Lealeiva10@gmail.com</t>
  </si>
  <si>
    <t>Yazuri Yulissa Mayta Ramirez</t>
  </si>
  <si>
    <t>zussa.rm@gmail.com</t>
  </si>
  <si>
    <t>Angel Culqui</t>
  </si>
  <si>
    <t>angelcj2006@gmail.com</t>
  </si>
  <si>
    <t>Cielo Mendoza Sinti</t>
  </si>
  <si>
    <t>mendozacielo23@hotmail.com</t>
  </si>
  <si>
    <t>NIEVES GUZMAN, DANTE FABRIZIO</t>
  </si>
  <si>
    <t>GUZMANDANTE232@GMAIL.COM</t>
  </si>
  <si>
    <t>Lian Ochoa Pardave</t>
  </si>
  <si>
    <t>lianochoa17@gmail.com</t>
  </si>
  <si>
    <t>Ysabel Gervacci</t>
  </si>
  <si>
    <t>gervacciy@gmail.com</t>
  </si>
  <si>
    <t>LANDA LOPEZ FABIANO SALVADOR</t>
  </si>
  <si>
    <t>+51 956 001 931</t>
  </si>
  <si>
    <t>victoria Cossio</t>
  </si>
  <si>
    <t>vickysheccid@gmail.com</t>
  </si>
  <si>
    <t>Jhannela Rojas</t>
  </si>
  <si>
    <t>rojassalinasj3087ccf@gmail.com</t>
  </si>
  <si>
    <t>Ana María Arroyo Paz</t>
  </si>
  <si>
    <t>anarroyopaz@gmail.com</t>
  </si>
  <si>
    <t>Jairo Benjamín Mayuri Ayala</t>
  </si>
  <si>
    <t>janett150170@gmail.com</t>
  </si>
  <si>
    <t xml:space="preserve">HUMBERTO LUCAR FAJANANDO GUERRERO </t>
  </si>
  <si>
    <t xml:space="preserve">YA PAGO MATRICULA </t>
  </si>
  <si>
    <t>Ariana Quispe</t>
  </si>
  <si>
    <t>quispeariana073@gmail.com</t>
  </si>
  <si>
    <t>Yadhira Bances</t>
  </si>
  <si>
    <t>yaritlv2006@hotmail.com</t>
  </si>
  <si>
    <t xml:space="preserve">charun  manzo mirella </t>
  </si>
  <si>
    <t>Nayeli Vilcas</t>
  </si>
  <si>
    <t>vilcassalazarn1@gmail.com</t>
  </si>
  <si>
    <t>Nataly Guadalupe</t>
  </si>
  <si>
    <t>natalyguadalupecs@gmail.com</t>
  </si>
  <si>
    <t xml:space="preserve">Daniel  Alcides Quispe  Ataqui </t>
  </si>
  <si>
    <t>992 513 409</t>
  </si>
  <si>
    <t>Cremitadaniel@gmail.com</t>
  </si>
  <si>
    <t>Santiago Leonardo Pinto Puma</t>
  </si>
  <si>
    <t>santiagoleonardo2021@hotmail.com</t>
  </si>
  <si>
    <t xml:space="preserve">collantes rodriguez william jose </t>
  </si>
  <si>
    <t>Odalis Romero</t>
  </si>
  <si>
    <t>Rodrigo Aarón Pereira Soto</t>
  </si>
  <si>
    <t>Luz María</t>
  </si>
  <si>
    <t>luzmariarojasortiz6@gmail.com</t>
  </si>
  <si>
    <t>Joaquin Hueyta Mazur</t>
  </si>
  <si>
    <t>josemazur100@gmail.com</t>
  </si>
  <si>
    <t>María Cristina Rojas Gomez</t>
  </si>
  <si>
    <t>cristirojas0209@gmail.com</t>
  </si>
  <si>
    <t>jeremy Rondon</t>
  </si>
  <si>
    <t>karlivonne16@gmail.com</t>
  </si>
  <si>
    <t>Genesis Miranda Huapaya Rojas</t>
  </si>
  <si>
    <t>PAGO MATRICULA</t>
  </si>
  <si>
    <t>Krizzya Mucha</t>
  </si>
  <si>
    <t>krizzyamucha373@gmail.com</t>
  </si>
  <si>
    <t>Sofia Astoria</t>
  </si>
  <si>
    <t>astoriasofia06@gmail.com</t>
  </si>
  <si>
    <t>Sofía Astoria</t>
  </si>
  <si>
    <t>Piero DC</t>
  </si>
  <si>
    <t>dcpiero3@gmail.com</t>
  </si>
  <si>
    <t>Piero Ccahuana De La Cruz</t>
  </si>
  <si>
    <t>María Eugenia Ezcurra</t>
  </si>
  <si>
    <t>Rosa Arce</t>
  </si>
  <si>
    <t>pamelaaaarce2006@gmail.com</t>
  </si>
  <si>
    <t>Ana Leandro</t>
  </si>
  <si>
    <t>analeandro817@gmail.com</t>
  </si>
  <si>
    <t>Elizabeth ana Bazalar Herrera</t>
  </si>
  <si>
    <t>anabazalar26@gmail.com</t>
  </si>
  <si>
    <t>Ana AB</t>
  </si>
  <si>
    <t>anaaliaga08@gmail.com</t>
  </si>
  <si>
    <t>Joseph Palomino</t>
  </si>
  <si>
    <t>chaska10.000@gmail.com</t>
  </si>
  <si>
    <t>YAURI MALLMA EMERSON JHORDANY_x000D_</t>
  </si>
  <si>
    <t>emersonmor50@gmail.com</t>
  </si>
  <si>
    <t>Ines Tenicela</t>
  </si>
  <si>
    <t>ineslucia995@gmail.com</t>
  </si>
  <si>
    <t xml:space="preserve">Mathias Facundo Escriba Crisostomo </t>
  </si>
  <si>
    <t>981 696 483</t>
  </si>
  <si>
    <t xml:space="preserve">Escribamathias356@gmail.com </t>
  </si>
  <si>
    <t>SÍ- EXAMEN PRESENCIAL</t>
  </si>
  <si>
    <t>RINDIÓ PRESENCIAL</t>
  </si>
  <si>
    <t>Leandro Escriba Crisostomo</t>
  </si>
  <si>
    <t>Alematileaescrirres@gmail.com</t>
  </si>
  <si>
    <t>Tamára Faride Macedo Olano</t>
  </si>
  <si>
    <t>tamaraolanoo@hotmail.com</t>
  </si>
  <si>
    <t>Kiara Bulnes Sanchez</t>
  </si>
  <si>
    <t>kiarabulnes2006@gmail.com</t>
  </si>
  <si>
    <t>Danna Anita Rodriguez Jimenez</t>
  </si>
  <si>
    <t>jeanettjimenez77@gmail.com</t>
  </si>
  <si>
    <t>Fatima bega</t>
  </si>
  <si>
    <t>fatimaacostabegazo@gmail.com</t>
  </si>
  <si>
    <t xml:space="preserve">Alison Vanessa Perea Bravo </t>
  </si>
  <si>
    <t xml:space="preserve">pereabravoalison@gmail.com </t>
  </si>
  <si>
    <t>Miranda Chumpitazi Riojas</t>
  </si>
  <si>
    <t>mpchumpitaziriojas@gmail.com</t>
  </si>
  <si>
    <t>𝓒𝓪𝓶𝓲 ✦</t>
  </si>
  <si>
    <t>camichaguasoto@gmail.com</t>
  </si>
  <si>
    <t>Vanessa Huamani</t>
  </si>
  <si>
    <t>vanessahuamani035@gmail.com</t>
  </si>
  <si>
    <t>Nuria Berroa</t>
  </si>
  <si>
    <t>nurianberroa@gmail.com</t>
  </si>
  <si>
    <t>Arianha Mirella Vilca Vasquez</t>
  </si>
  <si>
    <t>arimirellana@gmail.com</t>
  </si>
  <si>
    <t>Leydi Andrea Ccallo Cutipa</t>
  </si>
  <si>
    <t>andreaccallo303@gmail.com</t>
  </si>
  <si>
    <t>NO-VIRTUAL</t>
  </si>
  <si>
    <t>PENDIENTE TODO</t>
  </si>
  <si>
    <t>Zayuri Anai Bautista Rojas</t>
  </si>
  <si>
    <t>kenairojas0205@gmail.com</t>
  </si>
  <si>
    <t>Mirian gaitan</t>
  </si>
  <si>
    <t>mirianmabelgm30@gmail.com</t>
  </si>
  <si>
    <t>Diego Uribe Franco</t>
  </si>
  <si>
    <t>janetfrancomurga@gmail.com</t>
  </si>
  <si>
    <t xml:space="preserve">CLAUDIA GARCIA </t>
  </si>
  <si>
    <t>XIOMARA ANTONELA COAQUIRA LIZARRAGA</t>
  </si>
  <si>
    <t>960735505-926681402</t>
  </si>
  <si>
    <t>xiomaracoaquiralizarraga992@gmail.com</t>
  </si>
  <si>
    <t>ANJELY SOLEDAD CHAMILCO URBAN</t>
  </si>
  <si>
    <t>Luz Ortega Sullca</t>
  </si>
  <si>
    <t>Luz2006maria@gmail.com</t>
  </si>
  <si>
    <t>astrid bazan facundo</t>
  </si>
  <si>
    <t>astridbazan1412@gmail.com</t>
  </si>
  <si>
    <t>Jorge Armando Cervantes Palomino</t>
  </si>
  <si>
    <t>jorgecepa1234@gmail.com</t>
  </si>
  <si>
    <t>Mariana Rios Zerpa</t>
  </si>
  <si>
    <t>Smzr96366@gmail.com</t>
  </si>
  <si>
    <t>Edwin Quinde</t>
  </si>
  <si>
    <t>perezquindeedwin88@gmail.com</t>
  </si>
  <si>
    <t>Flavia Chumpitaz</t>
  </si>
  <si>
    <t>fchumpitazyenque@gmail.com</t>
  </si>
  <si>
    <t>Piero Sivirichi Cardenas</t>
  </si>
  <si>
    <t>matiassica610@gmail.com</t>
  </si>
  <si>
    <t>Piero Silva</t>
  </si>
  <si>
    <t>pierosilvamedina@gmail.com</t>
  </si>
  <si>
    <t>Luciana Andrea Vasquez Abanto</t>
  </si>
  <si>
    <t>MOSTRÓ INTERES</t>
  </si>
  <si>
    <t>Ana Gonzales</t>
  </si>
  <si>
    <t>sblgonzalestorres@gmail.com</t>
  </si>
  <si>
    <t>danna Rojas</t>
  </si>
  <si>
    <t>dannarj458@gmail.com</t>
  </si>
  <si>
    <t>Gavi Gavi</t>
  </si>
  <si>
    <t>izquierdoflavia9@gmail.com</t>
  </si>
  <si>
    <t>Araceli Soto Ruiz</t>
  </si>
  <si>
    <t>aracelisotoruiz3@gmail.com</t>
  </si>
  <si>
    <t>Giorget Perez</t>
  </si>
  <si>
    <t>giorgetperezcampeona@gmail.com</t>
  </si>
  <si>
    <t>milagros jaramillo kana</t>
  </si>
  <si>
    <t>Luz Fabiana Sánchez Valladares</t>
  </si>
  <si>
    <t>sanchezluzfabiana@gmail.com</t>
  </si>
  <si>
    <t>Aracely</t>
  </si>
  <si>
    <t>isabelaracely241@gmail.com</t>
  </si>
  <si>
    <t>CLAUDIA YRMA ROMERO MALDONADO</t>
  </si>
  <si>
    <t>ROMERO.MALDONADO.CLAUDIA@GMAIL.COM</t>
  </si>
  <si>
    <t>FEDERICO VILLAREAL MIRAFLORES</t>
  </si>
  <si>
    <t>Isabel Nikol Pacori Lopez</t>
  </si>
  <si>
    <t>nikolisabelpacorilopez@gmail.com</t>
  </si>
  <si>
    <t>Kris Matos</t>
  </si>
  <si>
    <t>krismatospacaya@gmail.com</t>
  </si>
  <si>
    <t>Marisol Masape Tineo</t>
  </si>
  <si>
    <t>masapetineomarisol@gmail.com</t>
  </si>
  <si>
    <t>Alamo¥€ Alcantara</t>
  </si>
  <si>
    <t>matiasalamo3110@gmail.com</t>
  </si>
  <si>
    <t>Angelina Narvarte Vilchez</t>
  </si>
  <si>
    <t>Vilchezn978@gmail.com</t>
  </si>
  <si>
    <t xml:space="preserve">DIANA CAROLINA NAVARRO </t>
  </si>
  <si>
    <t xml:space="preserve"> 907859129- 907355490</t>
  </si>
  <si>
    <t>Fatima</t>
  </si>
  <si>
    <t>ayelenur24@gmail.com</t>
  </si>
  <si>
    <t>Santiago Andre Piñas Zumaran</t>
  </si>
  <si>
    <t>sanpizum13@gmail.com</t>
  </si>
  <si>
    <t>Camila Escalaya Bernardo</t>
  </si>
  <si>
    <t>kamiesber@gmail.com</t>
  </si>
  <si>
    <t>Jordan Wong Wong</t>
  </si>
  <si>
    <t>Apolo Chavez Romero</t>
  </si>
  <si>
    <t>elgatomauuu7@gmail.com</t>
  </si>
  <si>
    <t>Ivan Pariona</t>
  </si>
  <si>
    <t>parionabuendiai@gmail.com</t>
  </si>
  <si>
    <t>melani martin montaña</t>
  </si>
  <si>
    <t>melani007jazmin@gmail</t>
  </si>
  <si>
    <t>Melani Martín Montaña</t>
  </si>
  <si>
    <t>melani007jazmin@gmail.com</t>
  </si>
  <si>
    <t xml:space="preserve">Tadeo Chaupis Acevedo </t>
  </si>
  <si>
    <t>examen agendado</t>
  </si>
  <si>
    <t>Angeles_Coral</t>
  </si>
  <si>
    <t>coralpalo702@gmail.com</t>
  </si>
  <si>
    <t>Stefano Enrique Llontop Morales</t>
  </si>
  <si>
    <t>sol.llontop@gmail.com</t>
  </si>
  <si>
    <t>Dracy Emily Majino Lino</t>
  </si>
  <si>
    <t>936 201188</t>
  </si>
  <si>
    <t>emy768777@gmail.com</t>
  </si>
  <si>
    <t>M i r i</t>
  </si>
  <si>
    <t>mirellacri1012@gmail.com</t>
  </si>
  <si>
    <t>Nathaly Nicole Julcapari Julcapari</t>
  </si>
  <si>
    <t>nathalyjuljul@gmail.com</t>
  </si>
  <si>
    <t>Xiomara Cespedes</t>
  </si>
  <si>
    <t>Cespedes1pinto93xiomara@gmail.com</t>
  </si>
  <si>
    <t>Bruno Maximo</t>
  </si>
  <si>
    <t>bruno2007enero@gmail.com</t>
  </si>
  <si>
    <t>Raquel Ureta</t>
  </si>
  <si>
    <t>966941896-920735811</t>
  </si>
  <si>
    <t>uretaraquel9@gmail.com</t>
  </si>
  <si>
    <t>Angie Prado Cervera</t>
  </si>
  <si>
    <t>RINDIÓ VIRTUAL</t>
  </si>
  <si>
    <t>Isaias Zapata balarezo</t>
  </si>
  <si>
    <t>Zapatachaias@gmail.com</t>
  </si>
  <si>
    <t xml:space="preserve">Alessandra Estrada Ingaruca </t>
  </si>
  <si>
    <t>laura03_90@hotmail.com</t>
  </si>
  <si>
    <t xml:space="preserve">Vanessa Abigail Hurtado Huaman </t>
  </si>
  <si>
    <t>dianaspenecr385@gmail.com</t>
  </si>
  <si>
    <t>henry Alonso Torres Rosselló</t>
  </si>
  <si>
    <t>henrualonstorr@gmail.com</t>
  </si>
  <si>
    <t>Gissel Alia Gómez Sayas</t>
  </si>
  <si>
    <t>gisselaliagomezsayas@gmail.com</t>
  </si>
  <si>
    <t>raquel marin hugo</t>
  </si>
  <si>
    <t>rmarinhugo@gmail.com</t>
  </si>
  <si>
    <t>Fabiana Orrillo abanto</t>
  </si>
  <si>
    <t>meabanto@gmail.com</t>
  </si>
  <si>
    <t>Arturo Rodríguez Gómez</t>
  </si>
  <si>
    <t>juovisa@gmail.com</t>
  </si>
  <si>
    <t>Fabricio Adrian Davila Ramirez</t>
  </si>
  <si>
    <t>pao.ramirezro@hotmail.coml</t>
  </si>
  <si>
    <t>Celina Belen</t>
  </si>
  <si>
    <t>cac458591@gmail.com</t>
  </si>
  <si>
    <t>L I L I A N A</t>
  </si>
  <si>
    <t>smoreramirez@gmail.com</t>
  </si>
  <si>
    <t>Adriel Giraldo</t>
  </si>
  <si>
    <t>invitar open taller examn info gral</t>
  </si>
  <si>
    <t>Lizbeth García</t>
  </si>
  <si>
    <t>valgarvi.23@gmail.com</t>
  </si>
  <si>
    <t>Luis Fernando Condori Sulca</t>
  </si>
  <si>
    <t>luisitof1402@gmail.com</t>
  </si>
  <si>
    <t>Mayra Esthela</t>
  </si>
  <si>
    <t>xjklw1@gmail.com</t>
  </si>
  <si>
    <t>ariana saez magallanes</t>
  </si>
  <si>
    <t>ariana_saez@usmp.pe</t>
  </si>
  <si>
    <t>Mathias Espinoza Alvarez</t>
  </si>
  <si>
    <t>malvarezrios@hotmail.com</t>
  </si>
  <si>
    <t>Avdel Ch Farfan</t>
  </si>
  <si>
    <t>avdelcf@gmail.com</t>
  </si>
  <si>
    <t>Mariana Blanco</t>
  </si>
  <si>
    <t>914 329 416</t>
  </si>
  <si>
    <t>marianablancoisla2@gmail.com</t>
  </si>
  <si>
    <t xml:space="preserve">MACCIEL SOIREMA CHAVEZ ESTIBUR </t>
  </si>
  <si>
    <t>963 333 412</t>
  </si>
  <si>
    <t>macciellestibur28@gmail.com</t>
  </si>
  <si>
    <t>Janis Angeli Gamarra Jaramillo</t>
  </si>
  <si>
    <t>960 856 449</t>
  </si>
  <si>
    <t>gamarrajaniss@gmail.com</t>
  </si>
  <si>
    <t>Alexa Xiomara Huarancca Lozano</t>
  </si>
  <si>
    <t>alexaxiomarahuaranccalozano4@gmail.com</t>
  </si>
  <si>
    <t>Geraldine Velasques Gomez</t>
  </si>
  <si>
    <t>geraldinevg708@gmail.com</t>
  </si>
  <si>
    <t>0:56 Martínez</t>
  </si>
  <si>
    <t>alessandrafuentes04@gmail.com</t>
  </si>
  <si>
    <t>Leydi Robles Albornoz</t>
  </si>
  <si>
    <t>leydimrxa1119@gmail.com</t>
  </si>
  <si>
    <t xml:space="preserve">YA PAGO LA MATRICULA </t>
  </si>
  <si>
    <t>Alondra Samxia Agilar Jauregui</t>
  </si>
  <si>
    <t>alondrasamiraaguilar@gmail.com</t>
  </si>
  <si>
    <t>Anyelina Analiz Quispe De la cruz</t>
  </si>
  <si>
    <t>anyelinaquispedelacruz8@gmail.com</t>
  </si>
  <si>
    <t>Leydi Lizbeth</t>
  </si>
  <si>
    <t>leydilizbethsilvaiman@gmail.com</t>
  </si>
  <si>
    <t>Xiomara Pacheco</t>
  </si>
  <si>
    <t>alexandrapachecoarenas@gmail.com</t>
  </si>
  <si>
    <t>Jennifer Prado Tacuche</t>
  </si>
  <si>
    <t>tzugiemelocoton@gmail.com</t>
  </si>
  <si>
    <t>Giselle Azumi Campos Roca</t>
  </si>
  <si>
    <t>crgiselle1@gmail.com</t>
  </si>
  <si>
    <t>Yuriko Polino</t>
  </si>
  <si>
    <t>yurikozzz11@gmail.com</t>
  </si>
  <si>
    <t>𝙏𝙤𝙢𝙖𝙩𝙞𝙩</t>
  </si>
  <si>
    <t>priscillaquispedamas761@gmail.com</t>
  </si>
  <si>
    <t>val</t>
  </si>
  <si>
    <t>valeryyal22@gmail.com</t>
  </si>
  <si>
    <t>Fiorella Cavero</t>
  </si>
  <si>
    <t>fiorepcs07@gmail.com</t>
  </si>
  <si>
    <t>Nadine Yamile Quispe Fernández</t>
  </si>
  <si>
    <t>yamilequispefer@gmail.com</t>
  </si>
  <si>
    <t>leny danitsa callata hallasi  - melisa</t>
  </si>
  <si>
    <t>lenydanitzacallatahallasi@gmail.com</t>
  </si>
  <si>
    <t>ANDRES PALLETE QUIROGA</t>
  </si>
  <si>
    <t>apellete9@gmail.com</t>
  </si>
  <si>
    <t>Julio Sebastián</t>
  </si>
  <si>
    <t>ancopochjuliosebastian941@gmail.com</t>
  </si>
  <si>
    <t>astrid Gonzales</t>
  </si>
  <si>
    <t>nicoll.agonzales2401@gmail.com</t>
  </si>
  <si>
    <t>Helen Fiestass</t>
  </si>
  <si>
    <t>lazaroguadalupe815@gmail.com</t>
  </si>
  <si>
    <t>Nayara Naomi Gonzales Moron</t>
  </si>
  <si>
    <t>946 557 564</t>
  </si>
  <si>
    <t>nayara19gonzales@gmail.com</t>
  </si>
  <si>
    <t>Fanna villon campos</t>
  </si>
  <si>
    <t>villonfanna@gmail.com</t>
  </si>
  <si>
    <t>Gabriela Ramirez Salazar</t>
  </si>
  <si>
    <t>rs.gabriela.05@gmail.com</t>
  </si>
  <si>
    <t>Mia escudero</t>
  </si>
  <si>
    <t>maricieloescudero59@gmail.com</t>
  </si>
  <si>
    <t>Dulce Urrutia</t>
  </si>
  <si>
    <t>+51 933094238</t>
  </si>
  <si>
    <t>vydaefit@gmail.com</t>
  </si>
  <si>
    <t>Camila Alexandra Mego Peñafiel</t>
  </si>
  <si>
    <t>camilaaa2407@hotmail.com</t>
  </si>
  <si>
    <t>isa</t>
  </si>
  <si>
    <t>maria07sutta@gmail.com</t>
  </si>
  <si>
    <t>LUIS MEDINA</t>
  </si>
  <si>
    <t>Tiago Farid Chirinos Gomez</t>
  </si>
  <si>
    <t>Soytiago5c@gmail.com</t>
  </si>
  <si>
    <t>Bianca Camila Guzman Cortez</t>
  </si>
  <si>
    <t>cortezcamila233@gmail.com</t>
  </si>
  <si>
    <t>Valeria Ulloa</t>
  </si>
  <si>
    <t>zaratevale47@gmail.com</t>
  </si>
  <si>
    <t>Joaquin Aleph Arribasplata Castañeda</t>
  </si>
  <si>
    <t>jarribasplata88@gmail.com</t>
  </si>
  <si>
    <t>Elisa Cotrina Meza</t>
  </si>
  <si>
    <t>elicotrinam07@gmail.com</t>
  </si>
  <si>
    <t>Jose Abiud Fernandez Bardales</t>
  </si>
  <si>
    <t>abiudfernandez2009@gmail.com</t>
  </si>
  <si>
    <t>ALEXANDRA CIEZA MOYA</t>
  </si>
  <si>
    <t>ale.cieza.moya@gmail.com</t>
  </si>
  <si>
    <t>cantekiara@gmail.com</t>
  </si>
  <si>
    <t>NO VIRTUAL</t>
  </si>
  <si>
    <t>asisitira al taller</t>
  </si>
  <si>
    <t>HUAMANI ESPINOZA, JOAKIN EDUARDO</t>
  </si>
  <si>
    <t>Jhilda Leon Alvarado</t>
  </si>
  <si>
    <t>alessandraleonalvarado24@gmail.com</t>
  </si>
  <si>
    <t xml:space="preserve">Luis Paul Novoa Rengifo </t>
  </si>
  <si>
    <t xml:space="preserve">luispaulnovoa@gmail.com  </t>
  </si>
  <si>
    <t>ashley</t>
  </si>
  <si>
    <t>ashleymp303@gmail.com</t>
  </si>
  <si>
    <t>CHAFIO PERICHE, RUTH IRENNE</t>
  </si>
  <si>
    <t>keyssi Hernandez</t>
  </si>
  <si>
    <t>keyhernandez61044283@gmail.com</t>
  </si>
  <si>
    <t>k e y s s i</t>
  </si>
  <si>
    <t>Josue'c Bernal</t>
  </si>
  <si>
    <t>jotacercado27@gmail.com</t>
  </si>
  <si>
    <t>Keisi Urbano</t>
  </si>
  <si>
    <t>keisiurbano@gmail.com</t>
  </si>
  <si>
    <t>Keisi Dariana Urbano Davila</t>
  </si>
  <si>
    <t xml:space="preserve">YA ES ALUMNO </t>
  </si>
  <si>
    <t>Andrea Manco</t>
  </si>
  <si>
    <t>andreamanco2107@gmail.com</t>
  </si>
  <si>
    <t>Fabián Andre Becerra paz</t>
  </si>
  <si>
    <t>912137246</t>
  </si>
  <si>
    <t>etafabianandrebecerra@gmail.com</t>
  </si>
  <si>
    <t>Gianella liz Ccahuana Muñoz</t>
  </si>
  <si>
    <t>gianellaliz12@gmail.com</t>
  </si>
  <si>
    <t>Dariana Contreras Smith</t>
  </si>
  <si>
    <t>smithdariana23@gmail.com</t>
  </si>
  <si>
    <t>Maria Fernanda Infanzon Palomino</t>
  </si>
  <si>
    <t>infanzonmaria011@gmail.com</t>
  </si>
  <si>
    <t>Mariana Lucia Pérez Olaechea</t>
  </si>
  <si>
    <t>mperezolaechea@gmail.com</t>
  </si>
  <si>
    <t>valeeeee_. Darlene</t>
  </si>
  <si>
    <t>bartoloovaleria@gmail.com</t>
  </si>
  <si>
    <t>Avril Ariana De Los Fuentes Vilchez</t>
  </si>
  <si>
    <t>Vrlariana@gmail.com</t>
  </si>
  <si>
    <t>Angelo Josue Ramirez Pajuelo</t>
  </si>
  <si>
    <t>giovannamariapajuelomamani@gmail.com</t>
  </si>
  <si>
    <t>Betsabe</t>
  </si>
  <si>
    <t>stefanybetsabenavarrete@gmail.com</t>
  </si>
  <si>
    <t>Dann12</t>
  </si>
  <si>
    <t>danastt1219@gmail.com</t>
  </si>
  <si>
    <t>Valery Huaripata</t>
  </si>
  <si>
    <t>Azul alban</t>
  </si>
  <si>
    <t>azulalbanvera@gmail.com</t>
  </si>
  <si>
    <t>Mayli Cunyas Borja</t>
  </si>
  <si>
    <t>maylicunyasborja977@gmail.com</t>
  </si>
  <si>
    <t>Nicol Plkm</t>
  </si>
  <si>
    <t>yomisplksopcional3@gmail.com</t>
  </si>
  <si>
    <t>Alex Contra</t>
  </si>
  <si>
    <t>cfcontra23@gmail.com</t>
  </si>
  <si>
    <t xml:space="preserve">LEMART PIERO </t>
  </si>
  <si>
    <t>Luis Fabrizio Sanchez Romero</t>
  </si>
  <si>
    <t>lfsanchezrom@gmail.com</t>
  </si>
  <si>
    <t>Diego Aaron Salazar Huete</t>
  </si>
  <si>
    <t>diegoaaronsalazarhuete@gmail.com</t>
  </si>
  <si>
    <t>Analí Sanchez Chota</t>
  </si>
  <si>
    <t>analysanchezch6@gmail.com</t>
  </si>
  <si>
    <t>Edwar Angeles❦</t>
  </si>
  <si>
    <t>edwarangeles29@gmail.com</t>
  </si>
  <si>
    <t>Gabriel mendoza zavaleta</t>
  </si>
  <si>
    <t>mariazavaletacastelo@gmail.com</t>
  </si>
  <si>
    <t>Anthuane Bazán</t>
  </si>
  <si>
    <t>anthuanebazz@gmail.com</t>
  </si>
  <si>
    <t>Sol Maricielo Rojas Díaz</t>
  </si>
  <si>
    <t>mary.leyends@gmail.com</t>
  </si>
  <si>
    <t>Fátima Rumy Catalán Laurente</t>
  </si>
  <si>
    <t>fatimarumyc@gmail.com</t>
  </si>
  <si>
    <t>Xiomara Aquino</t>
  </si>
  <si>
    <t>aylen678910@gmail.com</t>
  </si>
  <si>
    <t>Adriana Otoya Bejar</t>
  </si>
  <si>
    <t>otoya271131@gmail.com</t>
  </si>
  <si>
    <t>tmb turismo</t>
  </si>
  <si>
    <t>Ariana Falcón Huiman</t>
  </si>
  <si>
    <t>ihuiman@hotmail.com</t>
  </si>
  <si>
    <t>Katye Milagrito Guevara Yzquierdo</t>
  </si>
  <si>
    <t>934 194 638</t>
  </si>
  <si>
    <t>Sebastian Quispe Bautista</t>
  </si>
  <si>
    <t>Adhara Reyes</t>
  </si>
  <si>
    <t>adhara.050607@gmail.com</t>
  </si>
  <si>
    <t>Kamil Paola Rubina Weill</t>
  </si>
  <si>
    <t>kamil.rubina.weill13@gmail.com</t>
  </si>
  <si>
    <t>Vania Fabiana Pinchi Viza</t>
  </si>
  <si>
    <t>ninapinchiv@gmail.com</t>
  </si>
  <si>
    <t>Fernando Beder Cachique Capinos</t>
  </si>
  <si>
    <t>fernandocachique12@gmail.com</t>
  </si>
  <si>
    <t>Fabio Sergio Delgado Argandoña</t>
  </si>
  <si>
    <t>fabioserg70@gmail.com</t>
  </si>
  <si>
    <t>Nicole Cipejas</t>
  </si>
  <si>
    <t>nicoleprinciperojas@gmail.com</t>
  </si>
  <si>
    <t>Leonardo Lisboa</t>
  </si>
  <si>
    <t>Lisboaccalluco@icloud.com</t>
  </si>
  <si>
    <t>dayi ♡ yg⁷</t>
  </si>
  <si>
    <t>dayahuam16@gmail.com</t>
  </si>
  <si>
    <t xml:space="preserve">Luz Ángela Prado Marin </t>
  </si>
  <si>
    <t>pradomarin2019@gmail.com</t>
  </si>
  <si>
    <t>𝑀𝑒𝓇𝒸𝓎𝑀𝓇</t>
  </si>
  <si>
    <t>azumartinsm@gmail.com</t>
  </si>
  <si>
    <t>Diego Galvan</t>
  </si>
  <si>
    <t>dg922924@gmail.com</t>
  </si>
  <si>
    <t>Derek Gabriel Ares Zegarra Huillca</t>
  </si>
  <si>
    <t>derekzegarra615@gmail.com</t>
  </si>
  <si>
    <t xml:space="preserve">Derek Gabriel  Zegarra huella </t>
  </si>
  <si>
    <t>karina Alejandra</t>
  </si>
  <si>
    <t>alejandrapaur12@gmail.com</t>
  </si>
  <si>
    <t>jose leandro</t>
  </si>
  <si>
    <t>pj3273295@gmail.com</t>
  </si>
  <si>
    <t>BETSY ARABELLA</t>
  </si>
  <si>
    <t>betsyarabella@gmail.com</t>
  </si>
  <si>
    <t>LILIANA LLACTA RIMAYMEZA</t>
  </si>
  <si>
    <t>984748539-932347502</t>
  </si>
  <si>
    <t>LILIANALLACTARIMAYMEZA@MAIL.COM</t>
  </si>
  <si>
    <t>Vivi Anita</t>
  </si>
  <si>
    <t>vivianapizango84@gmail.com</t>
  </si>
  <si>
    <t>Sakumi Saravia Segura</t>
  </si>
  <si>
    <t>sakumiximenasegura@gmail.com</t>
  </si>
  <si>
    <t xml:space="preserve">Milagros </t>
  </si>
  <si>
    <t>Milagrosespinoza070@gmail.com</t>
  </si>
  <si>
    <t>DONAIRES ASPARRIN ARIANA SOFIA</t>
  </si>
  <si>
    <t>arita.1806@gmail.com</t>
  </si>
  <si>
    <t>Ariana Sofía Donaires Asparrin</t>
  </si>
  <si>
    <t>arito.1806@gmail.com</t>
  </si>
  <si>
    <t>Linsayd Tapia</t>
  </si>
  <si>
    <t>linsaydmilagrostapiacuellar@gmail.com</t>
  </si>
  <si>
    <t>Johseanie Andrea Vela Chapoñan</t>
  </si>
  <si>
    <t>bp024656@gmail.com</t>
  </si>
  <si>
    <t>María Fernanda Espinoza Guzman</t>
  </si>
  <si>
    <t>espinozaguzmanmariafernanda@gmail.com</t>
  </si>
  <si>
    <t>Abigail Lucila Esther guierrez</t>
  </si>
  <si>
    <t>952 814 120</t>
  </si>
  <si>
    <t>Joshua</t>
  </si>
  <si>
    <t>gomezosoriojoshua@gmail.com</t>
  </si>
  <si>
    <t xml:space="preserve">isabel antonella tasayco hernandez </t>
  </si>
  <si>
    <t>Dharma Gallo</t>
  </si>
  <si>
    <t>dharmagallo02@gmail.com</t>
  </si>
  <si>
    <t>CHANGANA CHAUCA SARA NOELIA</t>
  </si>
  <si>
    <t>MIGUEL.ANGEL.CHANGANA@GMAIL.COM</t>
  </si>
  <si>
    <t>VALERIA MONTESINOS YUPANQUI</t>
  </si>
  <si>
    <t>-</t>
  </si>
  <si>
    <t>MIGUELMONTESINOS459@GMAIL.COM</t>
  </si>
  <si>
    <t>COLEGIO JACK GOLDFARB</t>
  </si>
  <si>
    <t>ADRIANA THAIS GARCIA JIMENEZ</t>
  </si>
  <si>
    <t>ADRITHAIS@GMAIL.COM</t>
  </si>
  <si>
    <t>Moly Quispe</t>
  </si>
  <si>
    <t>molyayala8@gmail.com</t>
  </si>
  <si>
    <t>Eliza Diaz</t>
  </si>
  <si>
    <t>callirgosdiaz2807@gmail.com</t>
  </si>
  <si>
    <t>Carmen Victoria Caceres Laguna</t>
  </si>
  <si>
    <t>carmenvictoriacacereslaguna@gmail.com</t>
  </si>
  <si>
    <t>Evelin MasTolentino</t>
  </si>
  <si>
    <t>masgotolentinoevelin@gmail.com</t>
  </si>
  <si>
    <t>Hilda Abigail Naomi Arias Malasquez</t>
  </si>
  <si>
    <t>Abigailnaomiariasmalasquez@gmail.com</t>
  </si>
  <si>
    <t>Anthony Aburto Doroteo</t>
  </si>
  <si>
    <t>tonyaburto09@gmail.com</t>
  </si>
  <si>
    <t>Xiomara Leonor Chávez Sacaico</t>
  </si>
  <si>
    <t>chavezsleonor@gmail.com</t>
  </si>
  <si>
    <t>Rosa Quispe huaman</t>
  </si>
  <si>
    <t>zola</t>
  </si>
  <si>
    <t>hillary♡</t>
  </si>
  <si>
    <t>hillaryarcarimachii@gmail.com</t>
  </si>
  <si>
    <t>xio</t>
  </si>
  <si>
    <t>aracelyloa22@gmail.com</t>
  </si>
  <si>
    <t>Hillary Belen Valles Manrique</t>
  </si>
  <si>
    <t xml:space="preserve">Emmanuel Isaías Jimenez Machuca </t>
  </si>
  <si>
    <t>945 736 322</t>
  </si>
  <si>
    <t>ij7758367@gmail.com</t>
  </si>
  <si>
    <t>Lizaida Castañeda - meli - lead repetido</t>
  </si>
  <si>
    <t>942 091 617</t>
  </si>
  <si>
    <t>lizaicr14@gmail.com</t>
  </si>
  <si>
    <t>Valeria Ocares</t>
  </si>
  <si>
    <t>valeriaocares880@gmail.com</t>
  </si>
  <si>
    <t>Dayana Roose</t>
  </si>
  <si>
    <t>dayanaesthergarciapampavilca@gmail.com</t>
  </si>
  <si>
    <t>Ytzel Valeria Aguilar Cuadros</t>
  </si>
  <si>
    <t>ytzelaguilarcuadros@gmail.com</t>
  </si>
  <si>
    <t>Marilia  Ormachea</t>
  </si>
  <si>
    <t>mariliaormachea25@gmail.com</t>
  </si>
  <si>
    <t>camila melgar</t>
  </si>
  <si>
    <t>cmelgarburgos09@gmail.com</t>
  </si>
  <si>
    <t>Domenica Bretton</t>
  </si>
  <si>
    <t>arianadbrettong@gmail.com</t>
  </si>
  <si>
    <t>Sharlote Rosa Maria Becerra Farfán</t>
  </si>
  <si>
    <t>955955962 /918079819</t>
  </si>
  <si>
    <t>carolina.farfan.1340@gmail.com</t>
  </si>
  <si>
    <t>jaime alonso Gonzales Rengifo</t>
  </si>
  <si>
    <t>martharengifo980@gmail.com</t>
  </si>
  <si>
    <t xml:space="preserve">AMPARO LUCILA DELGADO LOAYZA </t>
  </si>
  <si>
    <t>derecho facult / consultar si debe renunciar o no. termino 1er ciclo</t>
  </si>
  <si>
    <t>Arias</t>
  </si>
  <si>
    <t>kiara.aarias@gmail.com</t>
  </si>
  <si>
    <t>mica</t>
  </si>
  <si>
    <t>jadegalarreta189@gmail.com</t>
  </si>
  <si>
    <t>Illareq Rodríguez</t>
  </si>
  <si>
    <t>motomamiii666@gmail.com</t>
  </si>
  <si>
    <t>Keyla génesis Antonio Vilchez</t>
  </si>
  <si>
    <t>keylaantonio09@gmail.com</t>
  </si>
  <si>
    <t>Luciana Macarena Campos Luque</t>
  </si>
  <si>
    <t>918 536 943</t>
  </si>
  <si>
    <t>Amberlyn</t>
  </si>
  <si>
    <t>ambernay4@gmail.com</t>
  </si>
  <si>
    <t>Gearwin Moreno</t>
  </si>
  <si>
    <t>geanfmr5@gmail.com</t>
  </si>
  <si>
    <t>੭୧ 잃 ??????੭ ⊹ ?⠀ׂ⠀?.?⠀?⠀✧</t>
  </si>
  <si>
    <t>astrydjp2007@gmail.com</t>
  </si>
  <si>
    <t>emilio zeballos antonio</t>
  </si>
  <si>
    <t>razeca22@gmail.com</t>
  </si>
  <si>
    <t>Anngelina Filio</t>
  </si>
  <si>
    <t>maria@gmail.com</t>
  </si>
  <si>
    <t xml:space="preserve">Andrea Esperanza Amaya Lopez </t>
  </si>
  <si>
    <t>andreaamayalopez808@gmail.com</t>
  </si>
  <si>
    <t>Ixia Huisa Domínguez</t>
  </si>
  <si>
    <t>Ixiahuisad@gmail.com</t>
  </si>
  <si>
    <t>Janice Zarela Terrones Cruz</t>
  </si>
  <si>
    <t>janicezarelate10@gmail.com</t>
  </si>
  <si>
    <t>Janice Terrones</t>
  </si>
  <si>
    <t>Fernanda Colchado Castro</t>
  </si>
  <si>
    <t>rueby06@gmail.com</t>
  </si>
  <si>
    <t>Nathalia Rocio  Alayza Arca</t>
  </si>
  <si>
    <t>nathi1608@gmail.com</t>
  </si>
  <si>
    <t>ASISTE SABADO 19</t>
  </si>
  <si>
    <t>Nathalia Rocío Alayza Arca</t>
  </si>
  <si>
    <t>rocioarca21@gmail.com</t>
  </si>
  <si>
    <t xml:space="preserve">Karen Kalet Avendaño Vega </t>
  </si>
  <si>
    <t>+51 914 383 034</t>
  </si>
  <si>
    <t>Karexxav.27@gmail.com</t>
  </si>
  <si>
    <t>Nayhara ROjas Puma</t>
  </si>
  <si>
    <t>VROJASPUMA@GMAIL.COM</t>
  </si>
  <si>
    <t xml:space="preserve">Ariela Sumie Tokuno Sota
</t>
  </si>
  <si>
    <t>+51 957 296 870</t>
  </si>
  <si>
    <t xml:space="preserve">arielasumie@gmail.com </t>
  </si>
  <si>
    <t>Tayla Tume</t>
  </si>
  <si>
    <t>itaylamaria@gmail.com</t>
  </si>
  <si>
    <t>Varas Villanueva Amy Angeline</t>
  </si>
  <si>
    <t>margangel46@gmail.com</t>
  </si>
  <si>
    <t>Daniela Trigoso Reategui</t>
  </si>
  <si>
    <t>Danielatrigosoreategui3@gmail.com</t>
  </si>
  <si>
    <t>Paulo Caceres</t>
  </si>
  <si>
    <t>cacerespauloandre@gmail.com</t>
  </si>
  <si>
    <t>Carolina Portugal</t>
  </si>
  <si>
    <t>carolinaportugal423@gmail.com</t>
  </si>
  <si>
    <t xml:space="preserve">Ashly Gutierrez </t>
  </si>
  <si>
    <t>ashlygutierrezdelarosa@gmail.com</t>
  </si>
  <si>
    <t>Génesis Escuza Elescano</t>
  </si>
  <si>
    <t>doyoun6tea@gmail.com</t>
  </si>
  <si>
    <t>Valentina Nicole Montalvo Quinteros</t>
  </si>
  <si>
    <t>valentinaquinterosmontalvo2@gmail.com</t>
  </si>
  <si>
    <t>L</t>
  </si>
  <si>
    <t>Valentina Quinteros</t>
  </si>
  <si>
    <t>Valentinaquinterosmontalvo2@gmail.com</t>
  </si>
  <si>
    <t>Ale Herrera</t>
  </si>
  <si>
    <t>ale1607herrera@gmail.com</t>
  </si>
  <si>
    <t>Anyeli Pavletich</t>
  </si>
  <si>
    <t>Nancytahc@yahoo.es</t>
  </si>
  <si>
    <t>giordani farid ramirez guerrero</t>
  </si>
  <si>
    <t>glauraestefany@gmail.com</t>
  </si>
  <si>
    <t>giordani Ramirez guerrero</t>
  </si>
  <si>
    <t>lfk_05@hotmail.com</t>
  </si>
  <si>
    <t>Nazhira Sotil Ly</t>
  </si>
  <si>
    <t>lynazhyra@gmail.com</t>
  </si>
  <si>
    <t xml:space="preserve">Xiomara Minaya </t>
  </si>
  <si>
    <t>+51 914 811 977</t>
  </si>
  <si>
    <t>minayaxiomara52@gmail.com</t>
  </si>
  <si>
    <t>Tatiana Yolanda Castillo Urbina</t>
  </si>
  <si>
    <t>tati.castillou@gmail.com</t>
  </si>
  <si>
    <t>Jhimena Jordan corman</t>
  </si>
  <si>
    <t>jhimenajordancorman@gmail.com</t>
  </si>
  <si>
    <t>LOPEZ MONTOYA AHRON VALENTINO_x000D_</t>
  </si>
  <si>
    <t>RINDIÓ EXAMEN</t>
  </si>
  <si>
    <t>JUCMARY PEREZ CORONADO</t>
  </si>
  <si>
    <t>JUCMARY@GMAIL.COM</t>
  </si>
  <si>
    <t>Yohani Nina</t>
  </si>
  <si>
    <t>haiyonnina@gmail.com</t>
  </si>
  <si>
    <t>Vale</t>
  </si>
  <si>
    <t>valeriagalaxycat92@gmail.com</t>
  </si>
  <si>
    <t>christian larios</t>
  </si>
  <si>
    <t>904 397 143</t>
  </si>
  <si>
    <t>christian15lv@gmail.com</t>
  </si>
  <si>
    <t>Abigail Belen Tarrillo Delgado</t>
  </si>
  <si>
    <t>abigailbelentarrillodelgado64@gmail.com</t>
  </si>
  <si>
    <t>ana victoria huaman rivera</t>
  </si>
  <si>
    <t>ARACELY ARIAS PONCE</t>
  </si>
  <si>
    <t>Brahys Misael Ayte Rosales</t>
  </si>
  <si>
    <t>brahys29br@gmail.com</t>
  </si>
  <si>
    <t>Ruby R Castro</t>
  </si>
  <si>
    <t>rubiruedacastro15@gmail.com</t>
  </si>
  <si>
    <t>Mery Diaz Rodrigo</t>
  </si>
  <si>
    <t>diazrodrigomery@gmail.com</t>
  </si>
  <si>
    <t>Joel Gonzales</t>
  </si>
  <si>
    <t>gonzalesambulayy@gmail.com</t>
  </si>
  <si>
    <t>Veronica Tapia</t>
  </si>
  <si>
    <t>vero.htapia1711@gmail.com</t>
  </si>
  <si>
    <t>Angie Anie</t>
  </si>
  <si>
    <t>cielo.24157@gmail.com</t>
  </si>
  <si>
    <t>kiara yuliana Velasco</t>
  </si>
  <si>
    <t xml:space="preserve">Arely Marily Vargas Rosales </t>
  </si>
  <si>
    <t xml:space="preserve">Cintyarosalesmora@gmail.com </t>
  </si>
  <si>
    <t>Jackeline Pérez Almeida</t>
  </si>
  <si>
    <t>amaliaperezalmeida97@gmail.com</t>
  </si>
  <si>
    <t>Lizedith Monteza Aguilar</t>
  </si>
  <si>
    <t>lizmonteza68@gmail.com</t>
  </si>
  <si>
    <t>Camila Y'tz</t>
  </si>
  <si>
    <t>alysacamille20@gmail.com</t>
  </si>
  <si>
    <t>Yumiko Diaz</t>
  </si>
  <si>
    <t>yumiko.d.cardenas@gmail.com</t>
  </si>
  <si>
    <t>Rosa Mares Franco</t>
  </si>
  <si>
    <t>rosamaresfranco@gmail.com</t>
  </si>
  <si>
    <t>It's.leopoet</t>
  </si>
  <si>
    <t>solesleonel713@gmail.com</t>
  </si>
  <si>
    <t>Leonel Soles Mori</t>
  </si>
  <si>
    <t>Solesleonel713@gmail.com</t>
  </si>
  <si>
    <t>Valeria Sofía Hurtado Veliz</t>
  </si>
  <si>
    <t>Rosa Espino (mama)</t>
  </si>
  <si>
    <t>rosaespino1512@gmail.com</t>
  </si>
  <si>
    <t>Calero Yarasca Bianca</t>
  </si>
  <si>
    <t>Elizabeth Panta Yarleque</t>
  </si>
  <si>
    <t>lourdes_amor1226@hotmail.com</t>
  </si>
  <si>
    <t>Daniel Lionel Lino Hoyos</t>
  </si>
  <si>
    <t>daniel.lino.hoyos@outlook.com</t>
  </si>
  <si>
    <t>SOL HUAMAN FALCONI</t>
  </si>
  <si>
    <t>sol.huaman.falconi@gmail.com</t>
  </si>
  <si>
    <t>Valeria Alejandra Cruzado Molina</t>
  </si>
  <si>
    <t>924 1133 09</t>
  </si>
  <si>
    <t xml:space="preserve">cruzadlmolina17@gmail.com </t>
  </si>
  <si>
    <t>Kamila Cabezas</t>
  </si>
  <si>
    <t>kamilacabezastorres@gmail.com</t>
  </si>
  <si>
    <t>Aloo</t>
  </si>
  <si>
    <t>Alondra.perezm07@gmail.com</t>
  </si>
  <si>
    <t>Christabella Maria Julia Vivanco Paredes</t>
  </si>
  <si>
    <t>Slake Smith Sernaque Martinez</t>
  </si>
  <si>
    <t>slakesmithsernaquemartinez@gmail.com</t>
  </si>
  <si>
    <t>Diego Pflucker lopez</t>
  </si>
  <si>
    <t>mapsac9@gmail.com</t>
  </si>
  <si>
    <t xml:space="preserve">ROCIO </t>
  </si>
  <si>
    <t>Emily Massiel Valdivia Ayudante</t>
  </si>
  <si>
    <t>emily22massiel@gmail.com</t>
  </si>
  <si>
    <t>Kiara Dery Estrada Miranda</t>
  </si>
  <si>
    <t>estradakahory4@gmail.com</t>
  </si>
  <si>
    <t>Vanessa Cabrejo Baldarrago</t>
  </si>
  <si>
    <t>cabrejovanessa403@gmail.com</t>
  </si>
  <si>
    <t>provincia</t>
  </si>
  <si>
    <t>Dariana Arrunategui Barrenechea</t>
  </si>
  <si>
    <t>darianaarrunategui695@gmail.com</t>
  </si>
  <si>
    <t>Oscar David Garcia Carrasco</t>
  </si>
  <si>
    <t>haniehgaela@gmail.com</t>
  </si>
  <si>
    <t>Sandy Cordova Castillo</t>
  </si>
  <si>
    <t>sandyanagabriel22@gmail.com</t>
  </si>
  <si>
    <t>Derek Flores Porras</t>
  </si>
  <si>
    <t>sandry.dap@gmail.com</t>
  </si>
  <si>
    <t>extranjero, llamar fdm</t>
  </si>
  <si>
    <t>Rex Li gongora</t>
  </si>
  <si>
    <t>rexligongora87@gmail.com</t>
  </si>
  <si>
    <t>Danilo López</t>
  </si>
  <si>
    <t>klebersonlopez2003@gmail.com</t>
  </si>
  <si>
    <t>Marely</t>
  </si>
  <si>
    <t>marelyalfaromedina@gmail.com</t>
  </si>
  <si>
    <t>Shygoni</t>
  </si>
  <si>
    <t>lizeth2008illit@gmail.com</t>
  </si>
  <si>
    <t>Andrea Ramirez Durand</t>
  </si>
  <si>
    <t>sacyalan@gmail.com</t>
  </si>
  <si>
    <t xml:space="preserve">Enrique Alexander Quispe Sanchez </t>
  </si>
  <si>
    <t xml:space="preserve">ADMITIDO </t>
  </si>
  <si>
    <t>CAMBIO A TERCIO</t>
  </si>
  <si>
    <t>Anghely Huachua</t>
  </si>
  <si>
    <t>lucerohuachua826@gmail.com</t>
  </si>
  <si>
    <t>Jolie Smith</t>
  </si>
  <si>
    <t>shunaarimuyajolie@gmail.com</t>
  </si>
  <si>
    <t>Jesús Eduardo Venancio Velasquez</t>
  </si>
  <si>
    <t>jesusvenan22@gmail.com</t>
  </si>
  <si>
    <t>Brigitte._</t>
  </si>
  <si>
    <t>simbronbrigitte08@gmail.com</t>
  </si>
  <si>
    <t>LA BARRERA ROMERO MARK ANDREW</t>
  </si>
  <si>
    <t>+51 910 329 954</t>
  </si>
  <si>
    <t>vivi Marin</t>
  </si>
  <si>
    <t>karlallerena44@gmail.com</t>
  </si>
  <si>
    <t>Kiara Milagros Yauris Montes</t>
  </si>
  <si>
    <t>kiarayaurismontes05@gmail.com</t>
  </si>
  <si>
    <t xml:space="preserve">Anguie Nelly Argandoña Huamanchao
</t>
  </si>
  <si>
    <t>Cielo Anahi Vasquez Espiritu</t>
  </si>
  <si>
    <t>vasquezcielito01@gmail.com</t>
  </si>
  <si>
    <t>VALERY LUCIANA GABRIELA RODRIGUEZ TENORIO</t>
  </si>
  <si>
    <t>flavio sanca</t>
  </si>
  <si>
    <t>rosiobarrientos@hotmail.com</t>
  </si>
  <si>
    <t>Brisa Enriquez</t>
  </si>
  <si>
    <t>enriquezbrisa0801@gmail.com</t>
  </si>
  <si>
    <t>Camila suclly</t>
  </si>
  <si>
    <t>936 869 789</t>
  </si>
  <si>
    <t>Melanie Riveros</t>
  </si>
  <si>
    <t>melanieriverosalvarez@gmail.com</t>
  </si>
  <si>
    <t>FABIZIO RODRIGUEZ</t>
  </si>
  <si>
    <t>k_cavero@hotmail.com</t>
  </si>
  <si>
    <t>Génesis Sarmiento solis</t>
  </si>
  <si>
    <t>genesismiacielo12@gmail.com</t>
  </si>
  <si>
    <t>LAURA SOFIA MORALES BOBADILLA</t>
  </si>
  <si>
    <t>XLAURAMORALESX@GMAIL.COM</t>
  </si>
  <si>
    <t>Mariannagverdee_ Gonzales</t>
  </si>
  <si>
    <t>mariannagonzales39@gmail.col</t>
  </si>
  <si>
    <t>Gian Franco Santos Chavez Carhuamaca</t>
  </si>
  <si>
    <t>gian08wtf@gmail.com</t>
  </si>
  <si>
    <t>Sofia Rubio</t>
  </si>
  <si>
    <t>sofía.rubio2812@gmail.com</t>
  </si>
  <si>
    <t>Zahara Tori</t>
  </si>
  <si>
    <t>zaharatori@gmail.com</t>
  </si>
  <si>
    <t>Dayan Pou</t>
  </si>
  <si>
    <t>poudaya.0@gmail.com</t>
  </si>
  <si>
    <t>ALEXANDER BAZAN ALARCON</t>
  </si>
  <si>
    <t>ALEXANDERAMIR2@GMAIL.COM</t>
  </si>
  <si>
    <t xml:space="preserve"> LE D' ALEMBERT</t>
  </si>
  <si>
    <t>OTRO</t>
  </si>
  <si>
    <t>Gladys Djanira Servan Medina</t>
  </si>
  <si>
    <t>janira8.11.1984@gmail.com</t>
  </si>
  <si>
    <t>Rodrigo Valera</t>
  </si>
  <si>
    <t>rodrigovaleramontenegro2018@gmail.com</t>
  </si>
  <si>
    <t>María Fernanda Narcizo Gutiérrez</t>
  </si>
  <si>
    <t>Antonella Lizbeth Ramsay Burga</t>
  </si>
  <si>
    <t>berthaburga25@gmail.com</t>
  </si>
  <si>
    <t>Fiorela Giovanna Rosales Gamio</t>
  </si>
  <si>
    <t>992 908 611</t>
  </si>
  <si>
    <t>Brenda ordoñez</t>
  </si>
  <si>
    <t>rafaela26del2005@gmail.com</t>
  </si>
  <si>
    <t>Alicia Mamani Castro</t>
  </si>
  <si>
    <t>lindaaliciacastro@gmail.com</t>
  </si>
  <si>
    <t xml:space="preserve">Cielo Rodriguez Butron </t>
  </si>
  <si>
    <t xml:space="preserve">cielobutron127@gmail.com </t>
  </si>
  <si>
    <t>Missael Osorio</t>
  </si>
  <si>
    <t>osoriomissael2@gmail.com</t>
  </si>
  <si>
    <t>Camila Ure</t>
  </si>
  <si>
    <t>coquettebycammi08@gmail.com</t>
  </si>
  <si>
    <t>Kyara nicol Galvez</t>
  </si>
  <si>
    <t>kyara.nicole.gt@gmail.com</t>
  </si>
  <si>
    <t>Lucia Oblitas</t>
  </si>
  <si>
    <t>luciaoblitaschacon@gmail.com</t>
  </si>
  <si>
    <t>derecho</t>
  </si>
  <si>
    <t>Fiorella Herrera García</t>
  </si>
  <si>
    <t>Lorena vera cardenaz</t>
  </si>
  <si>
    <t>Leonardo Retamozo Manco</t>
  </si>
  <si>
    <t>leosal2008@gmail.com</t>
  </si>
  <si>
    <t>Violet Natzumi  Lagura quintana</t>
  </si>
  <si>
    <t>984 273 093</t>
  </si>
  <si>
    <t>Maria Isabel Perez Cahuachi</t>
  </si>
  <si>
    <t>isayhbest@gmail.com</t>
  </si>
  <si>
    <t>Ariana Yamile García Palacios</t>
  </si>
  <si>
    <t>900 371 087</t>
  </si>
  <si>
    <t>Garciapalaciosariana@gmail.com</t>
  </si>
  <si>
    <t>Alexander Paolo Camarena Tumialan</t>
  </si>
  <si>
    <t>alexandercamarena51@gmail.com</t>
  </si>
  <si>
    <t>Fiorella</t>
  </si>
  <si>
    <t>fiorellavillalobosquinde@gmail.com</t>
  </si>
  <si>
    <t>Camii Cuentas</t>
  </si>
  <si>
    <t>camilacuentasvj@gmail.com</t>
  </si>
  <si>
    <t>DAYANNA QUEZADA LOZADA</t>
  </si>
  <si>
    <t>Sofía</t>
  </si>
  <si>
    <t>sofziie@icloud.com</t>
  </si>
  <si>
    <t>Lady Fiorella Palomino Horna</t>
  </si>
  <si>
    <t>betitocamilito@gmail.com</t>
  </si>
  <si>
    <t>Janifher Abril Lino anicama</t>
  </si>
  <si>
    <t>janisitalinoo@gmail.com</t>
  </si>
  <si>
    <t>NAYARA NAOMI TACZA HUANCA</t>
  </si>
  <si>
    <t>NAYARANAOMI880@GMAIL.COM</t>
  </si>
  <si>
    <t>Maria Lucia Perea Torbisco</t>
  </si>
  <si>
    <t>uwudummi@gmail.com</t>
  </si>
  <si>
    <t>Eduardo Sanjines Olano</t>
  </si>
  <si>
    <t>eduardosanjinesolano10@gmail.com</t>
  </si>
  <si>
    <t>perdio el interes</t>
  </si>
  <si>
    <t>SANJINES OLANO EDUARDO EZEQUIEL</t>
  </si>
  <si>
    <t>eduardosanjies10@gmail.com</t>
  </si>
  <si>
    <t>Snayder Palomino</t>
  </si>
  <si>
    <t>snayderoliversanchumpalomino@gmail.com</t>
  </si>
  <si>
    <t xml:space="preserve">Jian Carlos André Laura Rojas 
</t>
  </si>
  <si>
    <t>jiancarloslaurarojas817@gmail.com</t>
  </si>
  <si>
    <t>valeriaaleman09@icloud.com</t>
  </si>
  <si>
    <t>Romina Bordone</t>
  </si>
  <si>
    <t>Rominaa@gmail.com</t>
  </si>
  <si>
    <t>Rodrigo Fernando Campoverde Espinoza</t>
  </si>
  <si>
    <t>ferroescam2020@hotmail.com</t>
  </si>
  <si>
    <t>Luna Navarro</t>
  </si>
  <si>
    <t>luunavarro29@gmail.com</t>
  </si>
  <si>
    <t xml:space="preserve">Matías Díaz tipacti </t>
  </si>
  <si>
    <t>981463340 /964339899</t>
  </si>
  <si>
    <t>Mayre Rosas Venegas</t>
  </si>
  <si>
    <t>mayrealexandrarosasvenegas@gmail.com</t>
  </si>
  <si>
    <t>ADRIAN PIZARRO</t>
  </si>
  <si>
    <t>adrian.pizarro.medrano@gmail.com</t>
  </si>
  <si>
    <t>Yamileth Bueno Espinoza</t>
  </si>
  <si>
    <t>lkech_26@hotmail.com</t>
  </si>
  <si>
    <t>Katalina Marroquín</t>
  </si>
  <si>
    <t>katalina.marroquin.ingar@gmail.com</t>
  </si>
  <si>
    <t>josemaa2315@gmail.com</t>
  </si>
  <si>
    <t>Colegio Santiago Apóstol</t>
  </si>
  <si>
    <t>Allison Ximena Mechato Rojas</t>
  </si>
  <si>
    <t>MICAELA ALVARADO CIENFUEGOS</t>
  </si>
  <si>
    <t>micaelhaalvacien@gmail.com</t>
  </si>
  <si>
    <t>Javier Alonso Castillo Ruiz</t>
  </si>
  <si>
    <t>javieralonsocastilloruiz@gmail.com</t>
  </si>
  <si>
    <t>María Alejandra Idone Randich</t>
  </si>
  <si>
    <t>alejandraidoneee@gmail.com</t>
  </si>
  <si>
    <t>AZZIRA SAMANTHA POEMAPE BRAVO</t>
  </si>
  <si>
    <t>azzira.poemape@gmail.com</t>
  </si>
  <si>
    <t>ABEL ALESSANDRE CUEVA QUISPE</t>
  </si>
  <si>
    <t>abelcueva2008@gmail.com</t>
  </si>
  <si>
    <t>waveu2134@gmail.com</t>
  </si>
  <si>
    <t xml:space="preserve">Valeria Yrupalla Velazco </t>
  </si>
  <si>
    <t>Valeriayrupailla17@gmail.com</t>
  </si>
  <si>
    <t>Camila Alexandra Gabriel Palomino</t>
  </si>
  <si>
    <t>camilaalexandragabrielpalomino@gmail.com</t>
  </si>
  <si>
    <t>Bruno Alejandro Ortíz Rentería</t>
  </si>
  <si>
    <t xml:space="preserve">Guillermo Alonso Marcello Morán García </t>
  </si>
  <si>
    <t>993 406 652</t>
  </si>
  <si>
    <t>KIARA CLEMENTE NAVARRO</t>
  </si>
  <si>
    <t xml:space="preserve">925915500	</t>
  </si>
  <si>
    <t>MARIA VALERIA NOMBERTO MEJIA</t>
  </si>
  <si>
    <t>marchis.marvale@gmail.com</t>
  </si>
  <si>
    <t>Lucero OMONTE Anamaria</t>
  </si>
  <si>
    <t>lizanamariarios24@gmail.com</t>
  </si>
  <si>
    <t>Aliss Figueroa</t>
  </si>
  <si>
    <t>figueroa.alisson@icloud.com</t>
  </si>
  <si>
    <t>Antonella Canepa Silva</t>
  </si>
  <si>
    <t>maca_2711@hotmail.com</t>
  </si>
  <si>
    <t>Ines Isabella Vivis Aguilar</t>
  </si>
  <si>
    <t>miku.478.asmr@gmail.com</t>
  </si>
  <si>
    <t>Marcela Veracruz</t>
  </si>
  <si>
    <t>jomar1707@hotmail.com</t>
  </si>
  <si>
    <t>Alessandra Astuhuaman</t>
  </si>
  <si>
    <t>alessandraburga10@gmail.com</t>
  </si>
  <si>
    <t>kiara  Flores Ramirez</t>
  </si>
  <si>
    <t>elshowdegenesis@hotmail.com</t>
  </si>
  <si>
    <t>Daniela Salas Torres</t>
  </si>
  <si>
    <t>pankekebv@gmail.com</t>
  </si>
  <si>
    <t>Jennifer Ammy Burgos Acuña</t>
  </si>
  <si>
    <t>1516cwburgosr@gmail.com</t>
  </si>
  <si>
    <t>RAMIREZ LOPEZ XIMERA MARIBEL ELODY</t>
  </si>
  <si>
    <t xml:space="preserve">928 025 286 </t>
  </si>
  <si>
    <t xml:space="preserve">ramirezlopezximena17@gmail.com </t>
  </si>
  <si>
    <t>Vianca Lezameta Mondragón</t>
  </si>
  <si>
    <t>iosephcarpio@gmail.com</t>
  </si>
  <si>
    <t>Azumi del armas gomez</t>
  </si>
  <si>
    <t>azumiarmasgomez@gmail.com</t>
  </si>
  <si>
    <t>Christopher Alexander Rojas Ayala</t>
  </si>
  <si>
    <t>karinajudith1008@gmail.com</t>
  </si>
  <si>
    <t>Luz Estrella Pinto</t>
  </si>
  <si>
    <t>luzmarinapintotula@gmail.com</t>
  </si>
  <si>
    <t>mikaela enriquez</t>
  </si>
  <si>
    <t>viannyaa@hotmail.com</t>
  </si>
  <si>
    <t>Mireli n Lopez Bazalar</t>
  </si>
  <si>
    <t>988158110</t>
  </si>
  <si>
    <t>ANYELY ALCANTARA AZAÑERO</t>
  </si>
  <si>
    <t>Charlie Enrique</t>
  </si>
  <si>
    <t>cbazansama@gmail.com</t>
  </si>
  <si>
    <t>Dory Gabriela</t>
  </si>
  <si>
    <t>pgekdory@gmail.com</t>
  </si>
  <si>
    <t xml:space="preserve">JULIAN ALONSO LOAYZA AGUILAR </t>
  </si>
  <si>
    <t>Sofia Ysidro</t>
  </si>
  <si>
    <t>sofiaysidro@gmail.com</t>
  </si>
  <si>
    <t>Piero Guerra Cabrera</t>
  </si>
  <si>
    <t>931 553 692</t>
  </si>
  <si>
    <t>934 259 493</t>
  </si>
  <si>
    <t>Dayra Chunga Acosta</t>
  </si>
  <si>
    <t>dayfer201406@gmail.com</t>
  </si>
  <si>
    <t>Marycarmen Villalobos Izquierdo</t>
  </si>
  <si>
    <t>vpbrunosono@gmail.com</t>
  </si>
  <si>
    <t>KRISTEL RAMOS ALVARADO</t>
  </si>
  <si>
    <t>kramos16023528@gmail.com</t>
  </si>
  <si>
    <t>jacqueline Vega</t>
  </si>
  <si>
    <t>jacquelivegasamaniego@gmail.com</t>
  </si>
  <si>
    <t>Valery pardo Yauri</t>
  </si>
  <si>
    <t>ykyauriy@ucvvirtual.edu.pe</t>
  </si>
  <si>
    <t>Luhana Fabián Barja</t>
  </si>
  <si>
    <t>lufabian91@gmail.com</t>
  </si>
  <si>
    <t xml:space="preserve">Karin Ivana Dominguez Sanchez </t>
  </si>
  <si>
    <t>ivanadominguez@gmail.com</t>
  </si>
  <si>
    <t>Priscilla Yeinaly Dionicio Contreras</t>
  </si>
  <si>
    <t xml:space="preserve"> rosangelarubio202021@gmail.com</t>
  </si>
  <si>
    <t>LUZ MARIA OJEDA MUÑOZ</t>
  </si>
  <si>
    <t>mariagracia195@gmail.com</t>
  </si>
  <si>
    <t>Wendy Scarlet Wong Suarez</t>
  </si>
  <si>
    <t>majo Feria</t>
  </si>
  <si>
    <t>mariajoseferiatume@gmail.com</t>
  </si>
  <si>
    <t>Camila López</t>
  </si>
  <si>
    <t>camilalopezpaucar@gmail.com</t>
  </si>
  <si>
    <t>Patricio Adriano Arteaga Ramirez</t>
  </si>
  <si>
    <t>patriciozz2728@gmail.com</t>
  </si>
  <si>
    <t>Ashley Santa Cruz Lazo</t>
  </si>
  <si>
    <t>santacruzlazoo@gmail.com</t>
  </si>
  <si>
    <t>Arlette Urbina</t>
  </si>
  <si>
    <t>Valeria Hurtado Molina</t>
  </si>
  <si>
    <t>hurtadomolinavaleriajhamie@gmail.com</t>
  </si>
  <si>
    <t>aidaolaechea06@gmail.com</t>
  </si>
  <si>
    <t>LUNES 04 DE AGOSTO</t>
  </si>
  <si>
    <t>Mia Alessandra</t>
  </si>
  <si>
    <t>mialess1408@gmail.com</t>
  </si>
  <si>
    <t>FERNANDO POOL CUETO ROPA</t>
  </si>
  <si>
    <t>itsfernandoh2008@gmail.com</t>
  </si>
  <si>
    <t>Valerie Aurora Villena</t>
  </si>
  <si>
    <t>arbayza villena valerie aurora</t>
  </si>
  <si>
    <t>arbayzaluna70@gmail.com</t>
  </si>
  <si>
    <t>VIRGO POTENS</t>
  </si>
  <si>
    <t>Sebastian Alejandro Loayza Cardenas</t>
  </si>
  <si>
    <t>olgacardenasobando@gmail.com</t>
  </si>
  <si>
    <t>ya tiene recibo emitido</t>
  </si>
  <si>
    <t>Sebastian Loayza</t>
  </si>
  <si>
    <t>CIELO NICOL MORALES HUARACA</t>
  </si>
  <si>
    <t>906 027 515</t>
  </si>
  <si>
    <t>CIELONICOLMORALESHUARACA@GMAIL.COM</t>
  </si>
  <si>
    <t>Karolina Maria Beretta Velasquez</t>
  </si>
  <si>
    <t>karolinaberettavelasquez@gmail.com</t>
  </si>
  <si>
    <t>Thiago Flores</t>
  </si>
  <si>
    <t>thiagofloresch7@gmail.com</t>
  </si>
  <si>
    <t>Sayuri Maiara Palza Alferez</t>
  </si>
  <si>
    <t>maiarassayuri.i@gmail.com</t>
  </si>
  <si>
    <t xml:space="preserve">gustavo franco ortiz fernandez </t>
  </si>
  <si>
    <t>John Cardenas Rojas</t>
  </si>
  <si>
    <t>ana.rojast.19@gmail.com</t>
  </si>
  <si>
    <t>Yadhira Brigitte  (BD 2026-1)</t>
  </si>
  <si>
    <t>Yadhirarivera20@hotmail.com</t>
  </si>
  <si>
    <t xml:space="preserve">espinoza160820@gmail.com </t>
  </si>
  <si>
    <t>Alejandra Revolledo</t>
  </si>
  <si>
    <t>rqwsophy@gmail.com</t>
  </si>
  <si>
    <t>Brenda Capuñay Prudencio</t>
  </si>
  <si>
    <t>marycar1608@hotmail.com</t>
  </si>
  <si>
    <t>Brenda Sharpay  Capuñay Prudencio</t>
  </si>
  <si>
    <t>Sharp.capu@gmail.com</t>
  </si>
  <si>
    <t>Carolay Rebaza Mendoza</t>
  </si>
  <si>
    <t>rebazacarolay01@gmail.com</t>
  </si>
  <si>
    <t>Viviana Becerra Alfaro</t>
  </si>
  <si>
    <t>becerraalfaroviviana@gmail.com</t>
  </si>
  <si>
    <t>Belen Diaz Robles</t>
  </si>
  <si>
    <t>belen.diaz.4@gmail.com</t>
  </si>
  <si>
    <t>Gonzalo Antonio Morales García PA</t>
  </si>
  <si>
    <t>946 375 849</t>
  </si>
  <si>
    <t>azazz0990zaaa@gmail.com</t>
  </si>
  <si>
    <t>KIARA ESCALANTE</t>
  </si>
  <si>
    <t>Damaris Antuaneth Cuenca Valenzuela</t>
  </si>
  <si>
    <t>cuencadamaris0@gmail.com</t>
  </si>
  <si>
    <t>Clark Garcia</t>
  </si>
  <si>
    <t>Mireya Sotomayor Esquivias</t>
  </si>
  <si>
    <t>mireyaabril23@gmail.com</t>
  </si>
  <si>
    <t>Camila Obregon</t>
  </si>
  <si>
    <t>camillaobregonzea@gmail.com</t>
  </si>
  <si>
    <t>Joaquín Augusto Bullon Gutiérrez</t>
  </si>
  <si>
    <t>941 951 707</t>
  </si>
  <si>
    <t>Valeria Perez</t>
  </si>
  <si>
    <t>valeriaperezbellido@gmail.com</t>
  </si>
  <si>
    <t>Andrea Hernández (quiere DERECHO)</t>
  </si>
  <si>
    <t>+51 956 148 364</t>
  </si>
  <si>
    <t>ahm11082008@gmail.com</t>
  </si>
  <si>
    <t>LEISSA PASACHE</t>
  </si>
  <si>
    <t>LEISSYPASACHEC@GMAIL.COM</t>
  </si>
  <si>
    <t>Milagros Chiroque Arias</t>
  </si>
  <si>
    <t>Jean Vasquez</t>
  </si>
  <si>
    <t>vjean4099@gmail.com</t>
  </si>
  <si>
    <t>MATEO CHILON</t>
  </si>
  <si>
    <t>mateochilon@gmail.com</t>
  </si>
  <si>
    <t>NAYELI GUADALUPE SOLANO DURAND</t>
  </si>
  <si>
    <t xml:space="preserve">5TO </t>
  </si>
  <si>
    <t>Adriano Mejia Huapaya</t>
  </si>
  <si>
    <t>adrianomh929@gmail.com</t>
  </si>
  <si>
    <t>LUANA OLENKA PIZANGO MEDINA</t>
  </si>
  <si>
    <t>LUANAOLENKA123@GMAIL.COM</t>
  </si>
  <si>
    <t>BRIGGITTE PALACIOS SINTI</t>
  </si>
  <si>
    <t>briggittepalacios27@gmail.com</t>
  </si>
  <si>
    <t>Mathias Palo Rios</t>
  </si>
  <si>
    <t xml:space="preserve">Bianca Samara Balandra Huaman </t>
  </si>
  <si>
    <t>biancabalandra5@gmail.com</t>
  </si>
  <si>
    <t>LUANA Saman Ramirez</t>
  </si>
  <si>
    <t>yovanar875@gmail.com</t>
  </si>
  <si>
    <t>Angelo Moises Contreras Alvarado</t>
  </si>
  <si>
    <t>angelocontreeasalvarado@gmail.com</t>
  </si>
  <si>
    <t>Carla Carhuatocto Espejo</t>
  </si>
  <si>
    <t>e61421352@sacooliveros.edu.pe</t>
  </si>
  <si>
    <t>Arianda Robles</t>
  </si>
  <si>
    <t>aritxrobles625@gmail.com</t>
  </si>
  <si>
    <t>Aleska Naomi Oliva Marcos</t>
  </si>
  <si>
    <t>aleska0466@gmail.com</t>
  </si>
  <si>
    <t>Yami Bautista</t>
  </si>
  <si>
    <t>yamibauqui@gmail.com</t>
  </si>
  <si>
    <t>Genesis Huaman Silva</t>
  </si>
  <si>
    <t>SILVAGENESISH1818@GMAIL.COM</t>
  </si>
  <si>
    <t>MAX GOODOY</t>
  </si>
  <si>
    <t>maxiquichcagodoy@gmail.com</t>
  </si>
  <si>
    <t>ESTRELLA AGUILAR LOPEZ</t>
  </si>
  <si>
    <t>estrellasolansh20@gmail.com</t>
  </si>
  <si>
    <t>Rodriguez Del Aguila Aysha</t>
  </si>
  <si>
    <t>rodriguezda006@gmail.com</t>
  </si>
  <si>
    <t>JUNGSUH CUEVA MAMANI</t>
  </si>
  <si>
    <t>JUNGSUHCUEVA17@GMAIL.COM</t>
  </si>
  <si>
    <t>MAX ADILSON VELAZCO RODRIGUEZ</t>
  </si>
  <si>
    <t>gisel.rodriguez23@hotmail.com</t>
  </si>
  <si>
    <t>Diego Agurto Alejandro</t>
  </si>
  <si>
    <t>juandiegoaguitoale@gmail.com</t>
  </si>
  <si>
    <t>ilich</t>
  </si>
  <si>
    <t>anderison.flores@gmail.com</t>
  </si>
  <si>
    <t>Nahomi Ashly Torres Travezaño</t>
  </si>
  <si>
    <t>dumper Sleepy</t>
  </si>
  <si>
    <t>smith.haikyuu@gmail.com</t>
  </si>
  <si>
    <t>DIEGO ALONSO OSCANOC SOBERON</t>
  </si>
  <si>
    <t>diegosoberono@gmail.com</t>
  </si>
  <si>
    <t>Jharixa Sosa Claudio</t>
  </si>
  <si>
    <t>Jharixajhire23@gmail.com</t>
  </si>
  <si>
    <t xml:space="preserve">Nicolás Saldarriaga Canales           </t>
  </si>
  <si>
    <t xml:space="preserve">geralcafu10@gmail.com        </t>
  </si>
  <si>
    <t>Nuestra Señora de La Merced</t>
  </si>
  <si>
    <t>Luis Alberto Rojas Morales</t>
  </si>
  <si>
    <t>jacky.jr.96@gmail.com</t>
  </si>
  <si>
    <t>Leonel Hiraoka</t>
  </si>
  <si>
    <t>leonel_hiraoka@usmp.pe</t>
  </si>
  <si>
    <t xml:space="preserve">Yamile Rivas </t>
  </si>
  <si>
    <t>+51 941 099 936</t>
  </si>
  <si>
    <t>alexarivas695@gmail.com</t>
  </si>
  <si>
    <t>Camila Panclas León</t>
  </si>
  <si>
    <t>lilema28@hotmail.com</t>
  </si>
  <si>
    <t>luana mical bravo de rueda</t>
  </si>
  <si>
    <t>valeria anay meza tinoco</t>
  </si>
  <si>
    <t>belen.meza.tinoco123@gmail.com</t>
  </si>
  <si>
    <t>AMADIS ALEXA  LOAYZA MARTINEZ</t>
  </si>
  <si>
    <t>loayzaamadisll@gmail.com</t>
  </si>
  <si>
    <t>DANA DELGADO VELIT</t>
  </si>
  <si>
    <t>Yrina Bellido Reyes</t>
  </si>
  <si>
    <t>vicky.investigadores3@gmail.com</t>
  </si>
  <si>
    <t>Ariana Camila Torres Chavez</t>
  </si>
  <si>
    <t>arianacamilatt@gmail.com</t>
  </si>
  <si>
    <t xml:space="preserve">España Mishel </t>
  </si>
  <si>
    <t>mishelespana52@gmail.com</t>
  </si>
  <si>
    <t>Natalia Merello Rojas</t>
  </si>
  <si>
    <t>natalia.merello18@icloud.com</t>
  </si>
  <si>
    <t>Jarumi Burillo Egoavil</t>
  </si>
  <si>
    <t>jarumiburillo5@gmail.com</t>
  </si>
  <si>
    <t>LUIS GABRIEL VICENTE JULIAN PALOMINO</t>
  </si>
  <si>
    <t>gabriel.julian.palomino@gmail.com</t>
  </si>
  <si>
    <t>MILAGROS GUADALUPE SAAVEDRA ROSALES</t>
  </si>
  <si>
    <t>milagrosaavedra1358@gmail.com</t>
  </si>
  <si>
    <t>Maria Fernanda Cespedes Rocha</t>
  </si>
  <si>
    <t>mafercespedesr@gmail.com</t>
  </si>
  <si>
    <t>LUCIANA GRANADOS JINES</t>
  </si>
  <si>
    <t>LUGRANADOSJINES@GMAIL.COM</t>
  </si>
  <si>
    <t>5to de  secundaria</t>
  </si>
  <si>
    <t>Yosarí</t>
  </si>
  <si>
    <t>alvaro.beck8@gmail.com</t>
  </si>
  <si>
    <t>afv151168@gmail.com</t>
  </si>
  <si>
    <t>JOHANNES KEPLER</t>
  </si>
  <si>
    <t>Chiara Ramos Chinga</t>
  </si>
  <si>
    <t>v4lentina.9999@gmail.com</t>
  </si>
  <si>
    <t>GASTON SALAS</t>
  </si>
  <si>
    <t>Miley Katty Caqui Arotinco</t>
  </si>
  <si>
    <t>61433225@cased.edu.pe</t>
  </si>
  <si>
    <t>VALERIA QUIJANDRIA</t>
  </si>
  <si>
    <t>Valupavaleria123@gmail.com</t>
  </si>
  <si>
    <t>LUIS ALBERTO JURUPE VILLAFUERTE</t>
  </si>
  <si>
    <t>morzovich@gmail.com</t>
  </si>
  <si>
    <t>Astrid Bransh Torres Collado</t>
  </si>
  <si>
    <t>astriddd06@gmail.com</t>
  </si>
  <si>
    <t>VICTORIA ASENCIOS</t>
  </si>
  <si>
    <t>VICTORIAENCIOS@GMAIL.COM</t>
  </si>
  <si>
    <t xml:space="preserve">Jennifer Estefanía De La Riva Ovalle </t>
  </si>
  <si>
    <t>delarivajennifer8@gmail.com</t>
  </si>
  <si>
    <t>Valeria Mendoza</t>
  </si>
  <si>
    <t>valemendozaruiz20@gmail.com</t>
  </si>
  <si>
    <t>Joaquin Melgar Oliva</t>
  </si>
  <si>
    <t>ibeth.oliva123@gmail.com</t>
  </si>
  <si>
    <t>CORAZON DE JESUS</t>
  </si>
  <si>
    <t>Mayra Sedano Olano</t>
  </si>
  <si>
    <t>maya@gmail.com</t>
  </si>
  <si>
    <t>Angely Nicole Rufino Bello</t>
  </si>
  <si>
    <t>angelyrufino@gmail.com</t>
  </si>
  <si>
    <t>Angely Rufino Bello</t>
  </si>
  <si>
    <t>LUCIANO REATEGUI LEON</t>
  </si>
  <si>
    <t>LUCIANOREATEGUI23@GMAIL.COM</t>
  </si>
  <si>
    <t xml:space="preserve">FRANKLIN ROOSVELT -NO EXISTE EL NUMERO </t>
  </si>
  <si>
    <t>GABRIEL LOPEZ SALAR</t>
  </si>
  <si>
    <t>Edson Adrian Ramos Ruiz</t>
  </si>
  <si>
    <t>61433684@cased.edu.pe</t>
  </si>
  <si>
    <t>Ximena Arrieta Rojas</t>
  </si>
  <si>
    <t>ximenaarrietarojas@gmail.com</t>
  </si>
  <si>
    <t xml:space="preserve">Brianna Estefania Delgado Abad </t>
  </si>
  <si>
    <t>briannadelgadoabad@gmail.com</t>
  </si>
  <si>
    <t xml:space="preserve">AYNARA SULCA TELLO </t>
  </si>
  <si>
    <t>Valentina Guinand</t>
  </si>
  <si>
    <t>valentinaguinand2008@gmail.com</t>
  </si>
  <si>
    <t>Kevin Puma Martinez</t>
  </si>
  <si>
    <t>roykevinpumamartinez@gmail.com</t>
  </si>
  <si>
    <t xml:space="preserve">luciana valentina sanchez marin </t>
  </si>
  <si>
    <t>914143454 - 938816300</t>
  </si>
  <si>
    <t>Sunmi Munarriz</t>
  </si>
  <si>
    <t>munarrizastodayana@gmail.com</t>
  </si>
  <si>
    <t>LUANA GAELA LAU MORE</t>
  </si>
  <si>
    <t>mercedesmore30@hotmail.com</t>
  </si>
  <si>
    <t>Fabrizio Ortiz Alban</t>
  </si>
  <si>
    <t>9144971@cased.edu.pe</t>
  </si>
  <si>
    <t>Andrea</t>
  </si>
  <si>
    <t>andrea.julca.cajavilca@gmail.com</t>
  </si>
  <si>
    <t>GUZMAN FLORES JOAQUIN ALFONSO</t>
  </si>
  <si>
    <t>Emily Jazmin Farfan Vizcardo</t>
  </si>
  <si>
    <t>lizalexandrayamilet13@gmail.com</t>
  </si>
  <si>
    <t>Alejandro Fabian Cunya Hurtado</t>
  </si>
  <si>
    <t>alejandrocunyahurtado42@gmail.com</t>
  </si>
  <si>
    <t>Gary Jaime Velasquez</t>
  </si>
  <si>
    <t>𝒜𝓃𝒶𝓂𝓎𝓁𝑒𝑒</t>
  </si>
  <si>
    <t>anamiledaleshka@gmail.com</t>
  </si>
  <si>
    <t>GAEL GANDHI RODRIGUEZ NEYRA</t>
  </si>
  <si>
    <t>Ruth Guillen Gonzales</t>
  </si>
  <si>
    <t>ruth657h@gmail.com</t>
  </si>
  <si>
    <t>Joaquin Rodrigo Blanco</t>
  </si>
  <si>
    <t>saguarodrigotb@gmail.com</t>
  </si>
  <si>
    <t>Joselyn Mariella</t>
  </si>
  <si>
    <t>joselyn.a.c@icloud.com</t>
  </si>
  <si>
    <t>Megan Elizabeth Morales Zuniga</t>
  </si>
  <si>
    <t>moraleszunigaelizabeth4@gmail.com</t>
  </si>
  <si>
    <t>Mat</t>
  </si>
  <si>
    <t>omgelgatoxdxd@gmail.com</t>
  </si>
  <si>
    <t>Estefani Cutipa Flores</t>
  </si>
  <si>
    <t>nicolas</t>
  </si>
  <si>
    <t>incionicolas@gmail.com</t>
  </si>
  <si>
    <t>Alexza Cano</t>
  </si>
  <si>
    <t>alexacoaguila885@gmail.com</t>
  </si>
  <si>
    <t xml:space="preserve">JOAQUIN SEBASTIAN CARDENAS ROMERO </t>
  </si>
  <si>
    <t>Ashlyn Darline Reaño Coronado</t>
  </si>
  <si>
    <t>no@hotmail.com</t>
  </si>
  <si>
    <t>MNICOLLE9090@GMAIL.COM</t>
  </si>
  <si>
    <t>Luciana Gabriela Cieza Peralta</t>
  </si>
  <si>
    <t>lucianacieza099@gmail.com</t>
  </si>
  <si>
    <t>Alessandro Guerra champi</t>
  </si>
  <si>
    <t>ivette_k788@hotmail.com</t>
  </si>
  <si>
    <t>Mariajose Belen Suarez Zuasnbar</t>
  </si>
  <si>
    <t>majosuazua@gmail.com</t>
  </si>
  <si>
    <t>Dayana Madeleyne  León Tuanama</t>
  </si>
  <si>
    <t>dayanaletu@gmail.com</t>
  </si>
  <si>
    <t>Adriano Quinde Sanchez</t>
  </si>
  <si>
    <t>Teffymathy@gmail.com</t>
  </si>
  <si>
    <t xml:space="preserve">LYA CHAVEZ DEL CASTILLO </t>
  </si>
  <si>
    <t xml:space="preserve">COMUNICACION </t>
  </si>
  <si>
    <t>Luciana cespedes</t>
  </si>
  <si>
    <t>3609373@pamer.pe</t>
  </si>
  <si>
    <t xml:space="preserve">Arturo </t>
  </si>
  <si>
    <t>juliovillafan981@gmail.com</t>
  </si>
  <si>
    <t xml:space="preserve">rosmmr23@hotmail.com </t>
  </si>
  <si>
    <t>Nuestra señora de Montserrat</t>
  </si>
  <si>
    <t>Luciana</t>
  </si>
  <si>
    <t>lbecerrayauris@gmail.com</t>
  </si>
  <si>
    <t>ENRIQUE FRANXISCO SIFUENTES VALLE</t>
  </si>
  <si>
    <t>FRANCISCO.SIFUENTES.2093@GMAIL.COM</t>
  </si>
  <si>
    <t>Tiara Zambrano Leiva</t>
  </si>
  <si>
    <t>tiaraz.3110@gmail.com</t>
  </si>
  <si>
    <t>Edith Espinal NAVARRO</t>
  </si>
  <si>
    <t>edithespinalnavarro57@gmail.com</t>
  </si>
  <si>
    <t>Ariana Fernandez Estrada</t>
  </si>
  <si>
    <t>arianafernandezestrada@gmail.com</t>
  </si>
  <si>
    <t>MARJORI CULQUI</t>
  </si>
  <si>
    <t>CULQUIANDRES210@GMAIL.COM</t>
  </si>
  <si>
    <t>Ariana Chunga Lanza</t>
  </si>
  <si>
    <t>chungalanzaariana3ro@gmail.com</t>
  </si>
  <si>
    <t>Ariana C.L</t>
  </si>
  <si>
    <t>CAMILA CELESTE VALVERDE ARAUJO</t>
  </si>
  <si>
    <t xml:space="preserve">DESISITIO </t>
  </si>
  <si>
    <t>ANDREA JULIETA VELASQUEZ SHERON</t>
  </si>
  <si>
    <t>andreasheron2008@gmail.com</t>
  </si>
  <si>
    <t>Elizabeth Castillon Vara</t>
  </si>
  <si>
    <t>e61471850@sacooliveros.edu.pe</t>
  </si>
  <si>
    <t>AARON MAX MORENO VELARDE</t>
  </si>
  <si>
    <t>Bruno Matero Quesada Gordillo</t>
  </si>
  <si>
    <t>mateo.quesada2008@gmail.com</t>
  </si>
  <si>
    <t>Bruno Quesada Gordillo</t>
  </si>
  <si>
    <t>rosamariagordillolungas@gmail.com</t>
  </si>
  <si>
    <t>santiago apostol surco</t>
  </si>
  <si>
    <t>Rodrigo Wong Hurtado</t>
  </si>
  <si>
    <t>Camila Villanueva</t>
  </si>
  <si>
    <t>vasquesanonima@gmail.com</t>
  </si>
  <si>
    <t>Joaquin Marquez Peralta</t>
  </si>
  <si>
    <t>Joaquinn@gmail.com</t>
  </si>
  <si>
    <t>Ysabella Fernanda Sanchez Robles</t>
  </si>
  <si>
    <t>ysabella.sanchez.robles@gmail.com</t>
  </si>
  <si>
    <t>Sebastián Mendoza</t>
  </si>
  <si>
    <t>sebasfer008@gmail.com</t>
  </si>
  <si>
    <t>Eunice Malpartida Serna</t>
  </si>
  <si>
    <t>marianamaser@gmail.com</t>
  </si>
  <si>
    <t>Liana Indhira Huaman Huaman</t>
  </si>
  <si>
    <t>huamansonia17@gmail.com</t>
  </si>
  <si>
    <t>HARON ANGEL AROSQUIPA CHUQUIMANTARI</t>
  </si>
  <si>
    <t>AARON12090@GMAIL.COM</t>
  </si>
  <si>
    <t>YERALDINE PAULET AMBROSIO REYES</t>
  </si>
  <si>
    <t>yeraldine_ambrosio@laascension.edu.pe</t>
  </si>
  <si>
    <t>camila arellano</t>
  </si>
  <si>
    <t>camilaaa.sy30@gmail.com</t>
  </si>
  <si>
    <t>Violeta Ccotohuanca</t>
  </si>
  <si>
    <t>hermelindapatricio2018@gmail.com</t>
  </si>
  <si>
    <t>Mariapaz</t>
  </si>
  <si>
    <t>mariapaz.gh08@gmail.com</t>
  </si>
  <si>
    <t>Jhoana Aranda</t>
  </si>
  <si>
    <t>arandaricardo430@gmail.com</t>
  </si>
  <si>
    <t>Lucas Gabriel Dominguez Ramirez</t>
  </si>
  <si>
    <t>notien15@gmail.com</t>
  </si>
  <si>
    <t>Xiomara Chang Plaza</t>
  </si>
  <si>
    <t>gisella_plaza@hotmail.com</t>
  </si>
  <si>
    <t>Ayllen Vasquez Caballero</t>
  </si>
  <si>
    <t>vasquezayllen@gmail.com</t>
  </si>
  <si>
    <t>Antonella Zubieta</t>
  </si>
  <si>
    <t>ventaslyns@gmail.com</t>
  </si>
  <si>
    <t>FRANK BORJA RIVERA</t>
  </si>
  <si>
    <t>borfrankarles15@gmail.com</t>
  </si>
  <si>
    <t>Ariana Valeria Flores pupuche</t>
  </si>
  <si>
    <t>piligarciapupuche@gmail.com</t>
  </si>
  <si>
    <t>JUAN CARLOS CESPEDES CASUSOL</t>
  </si>
  <si>
    <t>Matias</t>
  </si>
  <si>
    <t>matiasrolandogonzalescasavilca@gmail.com</t>
  </si>
  <si>
    <t xml:space="preserve">Victoria Nicole Ramírez Amado </t>
  </si>
  <si>
    <t>989486608</t>
  </si>
  <si>
    <t>ramirezamadonicole@gmail.com</t>
  </si>
  <si>
    <t>Adriana Alessia Castañon Vereau</t>
  </si>
  <si>
    <t>Ana Rojas Gómez</t>
  </si>
  <si>
    <t>anita_03_9@hotmail.com</t>
  </si>
  <si>
    <t>DHANA MIRANDA ALTAMIRANO DE LA CRUZ</t>
  </si>
  <si>
    <t>DHANA_ALTAMIRANO_JRR@EDU.PE</t>
  </si>
  <si>
    <t>Luana Camila Garcia Estrada</t>
  </si>
  <si>
    <t>garciaestradaluanacamila@gmail.com</t>
  </si>
  <si>
    <t>CAROLINA SOFIA CESPEDES PALOMINO</t>
  </si>
  <si>
    <t>carolina.08.09.08.cp@gmail.com</t>
  </si>
  <si>
    <t>𝐗𝐢𝐨𝐦𝐚𝐢𝐫𝐚</t>
  </si>
  <si>
    <t>pinedaxio22@icloud.com</t>
  </si>
  <si>
    <t>FABIANA JIMENEZ VARGAS</t>
  </si>
  <si>
    <t xml:space="preserve">Jazmin </t>
  </si>
  <si>
    <t xml:space="preserve"> 926 648 498</t>
  </si>
  <si>
    <t>jazcuayala@gmail.com</t>
  </si>
  <si>
    <t>Krysta Curiñaupa</t>
  </si>
  <si>
    <t>krystacurinaupa072@gmail.com</t>
  </si>
  <si>
    <t>CENE SEÑOR DE LA MISERICORDIA - el agustino</t>
  </si>
  <si>
    <t>Jacqueline Xiomara Huillca Huaman</t>
  </si>
  <si>
    <t>xiomarahuillcas83@gmail.com</t>
  </si>
  <si>
    <t>MARTHA GUILLEN</t>
  </si>
  <si>
    <t>Brenda Fernandez Guevara</t>
  </si>
  <si>
    <t>brendafernandez18181@gmail.com</t>
  </si>
  <si>
    <t>Luciana Nieto</t>
  </si>
  <si>
    <t>luciananr0911@gmail.com</t>
  </si>
  <si>
    <t>Dayana Nicoll Cobeñas Nicolas</t>
  </si>
  <si>
    <t>dayanacobenas09@gmail.com</t>
  </si>
  <si>
    <t>Angheli Nayeli Aldave Marreros</t>
  </si>
  <si>
    <t>aaldavemarreros@gmail.com</t>
  </si>
  <si>
    <t>Adriana Yamira</t>
  </si>
  <si>
    <t>adrianayamirap@gmail.com</t>
  </si>
  <si>
    <t>Andrea Depaz</t>
  </si>
  <si>
    <t>jdv3101@gmail.com</t>
  </si>
  <si>
    <t>Alejandra Sofia Ezcurra Arzapalo (BD 2026-1)</t>
  </si>
  <si>
    <t>alekawaiarmy@gmail.com</t>
  </si>
  <si>
    <t>Alejandra Ezcurra</t>
  </si>
  <si>
    <t>Elizabeth Picón Suárez</t>
  </si>
  <si>
    <t>chio.sobrino2022@gmail.com</t>
  </si>
  <si>
    <t>Almendra Aguirre</t>
  </si>
  <si>
    <t>almendraaguirre073@gmail.com</t>
  </si>
  <si>
    <t>Rosy Carrión</t>
  </si>
  <si>
    <t>rosy.carrionvilchez@gmail.com</t>
  </si>
  <si>
    <t>Yamile Antonella Bran Davila</t>
  </si>
  <si>
    <t>hbranlozada@gmail.com</t>
  </si>
  <si>
    <t>Maryori MIranda Mendoza</t>
  </si>
  <si>
    <t>maryorimirandamendoza@gmail.com</t>
  </si>
  <si>
    <t>Micaela Quiroz Espinoza</t>
  </si>
  <si>
    <t>marang80723@gmail.com</t>
  </si>
  <si>
    <t>Valeria Rivas Oyola</t>
  </si>
  <si>
    <t>crivasgamboa@gmail.com</t>
  </si>
  <si>
    <t>Yadira Nikoll Garcilazo Gonzalez</t>
  </si>
  <si>
    <t>yadiragarcilazo27@gmail.com</t>
  </si>
  <si>
    <t>ariadna del carmen hoyos noroña</t>
  </si>
  <si>
    <t>hoyosnoronaariadnadelcarmen@gmail.com</t>
  </si>
  <si>
    <t>Luciana del Rosario Guzmán Carpio</t>
  </si>
  <si>
    <t>lucianaguzmancarpio@gmail.com</t>
  </si>
  <si>
    <t>Eymi Monges Rios</t>
  </si>
  <si>
    <t>kiaraxeamr@gmail.com</t>
  </si>
  <si>
    <t>JESUS NADIER CUEVA AREVALO</t>
  </si>
  <si>
    <t>JESUSCUEVAAREVALO@GMAIL.COM</t>
  </si>
  <si>
    <t>Camila Abigail</t>
  </si>
  <si>
    <t>141008octubre@gmail.com</t>
  </si>
  <si>
    <t>margiori cabrera adrian</t>
  </si>
  <si>
    <t>Generado en sta anita con quivocacion, desea surquillo</t>
  </si>
  <si>
    <t xml:space="preserve">DANNA FERNANDA RAMOS GAMBOA </t>
  </si>
  <si>
    <t>DANARAMOSGAMBOA@GMAIL.COM</t>
  </si>
  <si>
    <t>Luisita Mp</t>
  </si>
  <si>
    <t>luisa25@gmail.com</t>
  </si>
  <si>
    <t xml:space="preserve">JUAN MANUEL DEL AGUILA TELLO
</t>
  </si>
  <si>
    <t>972 121 263</t>
  </si>
  <si>
    <t>no es de lima. llega en oct</t>
  </si>
  <si>
    <t>Juan Del Aguila Tello</t>
  </si>
  <si>
    <t>delaguilatellomanuel@gmail.com</t>
  </si>
  <si>
    <t>David Diaz Fuentes</t>
  </si>
  <si>
    <t>s.fuentes.educazione@gmail.com</t>
  </si>
  <si>
    <t>Sayumi Anthonela Alarcón Sánchez</t>
  </si>
  <si>
    <t>sayumianthonelaalarconsanchez@gmail.com</t>
  </si>
  <si>
    <t>sayumianthonelaalarconsanhez@gmail.com</t>
  </si>
  <si>
    <t>dsmy.l.m.p Herrera</t>
  </si>
  <si>
    <t>danisaherrera2510@gmail.com</t>
  </si>
  <si>
    <t>Enrique Santiago Flores</t>
  </si>
  <si>
    <t>enrique.casas2310@gmail.com</t>
  </si>
  <si>
    <t>CESAR NIO COAQUERA WINCHONLONG</t>
  </si>
  <si>
    <t>COAQUIRAWINCHONLONGCESARFYA@GMAIL</t>
  </si>
  <si>
    <t>Diego Alexander Huamani</t>
  </si>
  <si>
    <t>Gustavo Alejandro Mejia Cruz</t>
  </si>
  <si>
    <t>upiter390yt@gmail.com</t>
  </si>
  <si>
    <t>Alessio Rodriguez</t>
  </si>
  <si>
    <t>alessiomatiasrodriguezgaspar@gmail.com</t>
  </si>
  <si>
    <t>Alexandra Matute Cifuentes CEA</t>
  </si>
  <si>
    <t xml:space="preserve"> alematuci@gmail.com</t>
  </si>
  <si>
    <t>fatibu</t>
  </si>
  <si>
    <t>trrsfam8@gmail.com</t>
  </si>
  <si>
    <t>camilagonzalesvela2018@gmail.com</t>
  </si>
  <si>
    <t>Viviana Cerquin Olarte</t>
  </si>
  <si>
    <t>Alejandro Matías Lara García</t>
  </si>
  <si>
    <t>SANTIAGO GABRIEL SILVA SANTANA</t>
  </si>
  <si>
    <t>silvasantanasantiagogabriel29@gmail.com</t>
  </si>
  <si>
    <t>Flavia Valentina Espinoza Altamirano</t>
  </si>
  <si>
    <t>nozaflavia087@gmail.com</t>
  </si>
  <si>
    <t>LUCIANO CALDERON</t>
  </si>
  <si>
    <t>mmvillanueva1605@gmail.com</t>
  </si>
  <si>
    <t>Jeremy Fernández Camargo</t>
  </si>
  <si>
    <t>960 091 441</t>
  </si>
  <si>
    <t>jeremy.fernandez.camargo@gmail.com</t>
  </si>
  <si>
    <t>TRILCE</t>
  </si>
  <si>
    <t>Andrea Calderon Montoya</t>
  </si>
  <si>
    <t>Mirko Hoyos Huatuco</t>
  </si>
  <si>
    <t>Neyda_hm@hotmail.com</t>
  </si>
  <si>
    <t>Yoga Terapias Peru</t>
  </si>
  <si>
    <t>yogaterapiasperu@gmail.com</t>
  </si>
  <si>
    <t>MUÑOZ ORTEGA MICAELA GIULIANA</t>
  </si>
  <si>
    <t>Anyela Stephanie Medina Gago</t>
  </si>
  <si>
    <t xml:space="preserve">Zakira Berenice Valenzuela Martinez </t>
  </si>
  <si>
    <t>zakiravelenzuela2008@gmail.com</t>
  </si>
  <si>
    <t>Maria Fernanda Burga Leon</t>
  </si>
  <si>
    <t>912665954 / 942073304</t>
  </si>
  <si>
    <t>Thays Salazar</t>
  </si>
  <si>
    <t>thayssalazarvilchez@gmail.com</t>
  </si>
  <si>
    <t>Anahi Esmeralda Cisneros</t>
  </si>
  <si>
    <t>anahi.aec@outlook.com</t>
  </si>
  <si>
    <t>Anahí Esmeralda Cisneros Gallegos</t>
  </si>
  <si>
    <t>anahi.aecg@gmail.com</t>
  </si>
  <si>
    <t xml:space="preserve">Daniela Fernanda Bardales Sandhaus 
</t>
  </si>
  <si>
    <t>monicas150@hotmail.com</t>
  </si>
  <si>
    <t>Daniela Fernanda Bardales</t>
  </si>
  <si>
    <t>Alessia CASAVERDE SÁNCHEZ</t>
  </si>
  <si>
    <t>ale.ecs.242008@gmail.com</t>
  </si>
  <si>
    <t>Alessia Casaverde Sanchez</t>
  </si>
  <si>
    <t>Fiorelita Palacios</t>
  </si>
  <si>
    <t>fiorelapalaccios@gmail.com</t>
  </si>
  <si>
    <t>Ayane Ángeles Azumi Minchan Fernández</t>
  </si>
  <si>
    <t>61518726amf@gmail.com</t>
  </si>
  <si>
    <t>Ximena Teresa Gallardo La Rosa</t>
  </si>
  <si>
    <t>paola_zavala25@hotmail.com</t>
  </si>
  <si>
    <t>ROY CCOYCCOSI</t>
  </si>
  <si>
    <t>FABIANNA GUADALUPE VALLADARES</t>
  </si>
  <si>
    <t>FABIANNAG.VAZO@GMAIL.COM</t>
  </si>
  <si>
    <t>Cristian Gonzales Medrano</t>
  </si>
  <si>
    <t>Camila Cornejo Viera</t>
  </si>
  <si>
    <t>camil_.focy3@gmail.com</t>
  </si>
  <si>
    <t>danika Guevara Sánchez</t>
  </si>
  <si>
    <t>danimstgs@gmail.com</t>
  </si>
  <si>
    <t>Andrea Herazo Quintanilla</t>
  </si>
  <si>
    <t>andreamhq2002@gmail.com</t>
  </si>
  <si>
    <t>Andrea Manuela Herazo Quintanilla</t>
  </si>
  <si>
    <t>KATHLEEN MARYORY TUDELA ENRIQUE</t>
  </si>
  <si>
    <t>KATHY304@GMAIL.COM</t>
  </si>
  <si>
    <t>Tracy Luyo Durand</t>
  </si>
  <si>
    <t>tracyluyod@gmail.com</t>
  </si>
  <si>
    <t>almendra.escamilo@eaportal.org</t>
  </si>
  <si>
    <t>Nicole Diaz Prado</t>
  </si>
  <si>
    <t>Nicole@gmail.com</t>
  </si>
  <si>
    <t>vale</t>
  </si>
  <si>
    <t>pozohuaracav@gmail.com</t>
  </si>
  <si>
    <t>Keisi Jazmin Castillo Ari</t>
  </si>
  <si>
    <t>Belén Victoria Alor Janampa</t>
  </si>
  <si>
    <t>vrosariojg@hotmail.com</t>
  </si>
  <si>
    <t>SEBASTIAN PORTUGAL GARCIA</t>
  </si>
  <si>
    <t>Brenda Briceño Figueroa</t>
  </si>
  <si>
    <t>brendita.2008f@gmail.com</t>
  </si>
  <si>
    <t xml:space="preserve"> dianafcastillo08@gmail.com</t>
  </si>
  <si>
    <t>ESTRELLA SANTE BERROSPI</t>
  </si>
  <si>
    <t>STEPHANIE SIMBRAN OCHOA</t>
  </si>
  <si>
    <t>simbronabrahamo@gmail.com</t>
  </si>
  <si>
    <t>Sayuri Asosa Quispe</t>
  </si>
  <si>
    <t xml:space="preserve">Gianmarco Juan Diego Martínez Díaz </t>
  </si>
  <si>
    <t>marco_martinez3@usmp.pe</t>
  </si>
  <si>
    <t>NO -VIRTUAL</t>
  </si>
  <si>
    <t>BRISEYDA CHAVEZ</t>
  </si>
  <si>
    <t>bryseida.chavezwe@gmail.com</t>
  </si>
  <si>
    <t>Luana Caso</t>
  </si>
  <si>
    <t>lush1mur4@gmail.com</t>
  </si>
  <si>
    <t>Dana</t>
  </si>
  <si>
    <t>dana.lossio11@gmail.com</t>
  </si>
  <si>
    <t>VALENTINO MENDOZA HIERRO</t>
  </si>
  <si>
    <t>valemh229@gmail.com</t>
  </si>
  <si>
    <t>XIOMARA VILCAÑAUPA</t>
  </si>
  <si>
    <t>xiomaravilcanaupa@gmail.com</t>
  </si>
  <si>
    <t>YHADIRA LUZ TABOADA SOTO</t>
  </si>
  <si>
    <t>yhadiraxd@gmail.com</t>
  </si>
  <si>
    <t>Nathaniel Vásquez Tantaruna</t>
  </si>
  <si>
    <t>tantarunanathaniel.20@gmail.com</t>
  </si>
  <si>
    <t>Antonella Osores Veiz</t>
  </si>
  <si>
    <t>aosoresveliz26@gmail.com</t>
  </si>
  <si>
    <t>aliss.</t>
  </si>
  <si>
    <t>alissonruiz785@gmail.com</t>
  </si>
  <si>
    <t>FERNANDA Mamani Cornejo</t>
  </si>
  <si>
    <t>fernandamamanicornejo@gmail.com</t>
  </si>
  <si>
    <t>Gabriela de los Angeles</t>
  </si>
  <si>
    <t>gangeles1000@gmail.com</t>
  </si>
  <si>
    <t xml:space="preserve">Fernanda Massiel Chacón Flores </t>
  </si>
  <si>
    <t xml:space="preserve">914224209 </t>
  </si>
  <si>
    <t>Fc307178@gmail.com</t>
  </si>
  <si>
    <t>FABIAN ALEXANDER CASTRO REBAZA</t>
  </si>
  <si>
    <t>fabianalexandercastrorebaza@gmail.com</t>
  </si>
  <si>
    <t>Luis flores</t>
  </si>
  <si>
    <t>956167312lf@gmail.com</t>
  </si>
  <si>
    <t>Sahamira Morales Aleman</t>
  </si>
  <si>
    <t>moralesalemansahamira@gmail.com</t>
  </si>
  <si>
    <t>Roxi Panta Paz</t>
  </si>
  <si>
    <t>micaelapazrufino@gmail.com</t>
  </si>
  <si>
    <t>aztrid Carranza Carbonel</t>
  </si>
  <si>
    <t>aztrid241008@gmail.com</t>
  </si>
  <si>
    <t>JEYMPOLAYA07@GMAIL.COM</t>
  </si>
  <si>
    <t>Adriano Ramírez Flores</t>
  </si>
  <si>
    <t>adriano.ramirez2008@gmail.com</t>
  </si>
  <si>
    <t>Sebastian Eduardo Uquiie Dizango</t>
  </si>
  <si>
    <t>eduardo.aquijez6@gmail.com</t>
  </si>
  <si>
    <t>nicky de la Vega</t>
  </si>
  <si>
    <t>nicoldelavega04@gmail.com</t>
  </si>
  <si>
    <t>Antuaneth Castro Esquives</t>
  </si>
  <si>
    <t>castroesquivesjamile@gmail.com</t>
  </si>
  <si>
    <t>Sayla Santaria Basilio</t>
  </si>
  <si>
    <t>santariabasilios@gmail.com</t>
  </si>
  <si>
    <t>Angeles Jacho Leon</t>
  </si>
  <si>
    <t>angelesjacho@gmail.com</t>
  </si>
  <si>
    <t>Alizon Milagros</t>
  </si>
  <si>
    <t>zorrillasedanoalizon@gmail.com</t>
  </si>
  <si>
    <t>Andy charito Sangama ushiñahua</t>
  </si>
  <si>
    <t>charitosangamaushinahua@gmail.com</t>
  </si>
  <si>
    <t>Ayde Lopez</t>
  </si>
  <si>
    <t>aydeolindacutipa@gmail.com</t>
  </si>
  <si>
    <t>MARIA FERNANDA ASTUHUAMAN SUAREZ</t>
  </si>
  <si>
    <t>maria_astuhuaman@laascension.edu.pe</t>
  </si>
  <si>
    <t>CASANDRA MAJU MACHACA BACA</t>
  </si>
  <si>
    <t>Karla Ramon</t>
  </si>
  <si>
    <t>Zarai De la Cruz</t>
  </si>
  <si>
    <t>dmafer84@gmail.com</t>
  </si>
  <si>
    <t>LUCIANA RONCEROS PALOMINO</t>
  </si>
  <si>
    <t>2u.ronceross@gmail.com</t>
  </si>
  <si>
    <t>Ailin Ramos Malca</t>
  </si>
  <si>
    <t>ramosmalcamarino184@gmail.com</t>
  </si>
  <si>
    <t>Aarón Chavez</t>
  </si>
  <si>
    <t>arontheworld100@gmail.com</t>
  </si>
  <si>
    <t>Diana Pino Mayta</t>
  </si>
  <si>
    <t>pinolella241@gmail.com</t>
  </si>
  <si>
    <t>HERMAYARI MATIAS RAMOS</t>
  </si>
  <si>
    <t>COLEGIO BONIFFATTI</t>
  </si>
  <si>
    <t>maria teresa mamanqui palomino</t>
  </si>
  <si>
    <t>maria94tetesa@gmail.com</t>
  </si>
  <si>
    <t>Randy peña rios</t>
  </si>
  <si>
    <t>randyeliaspenarios@gmail.com</t>
  </si>
  <si>
    <t>Kassandra Taboada</t>
  </si>
  <si>
    <t>ksandrataboada@gmail.com</t>
  </si>
  <si>
    <t>Jose Farfan</t>
  </si>
  <si>
    <t>huanriabalj@gmail.com</t>
  </si>
  <si>
    <t>CHELSEA VALENTINA DIONICIO SANTAMARIA</t>
  </si>
  <si>
    <t>91738958@innovaschools.edu.pe</t>
  </si>
  <si>
    <t>Alex Andres Herrera Chinchay</t>
  </si>
  <si>
    <t>samuelejaalt@gmail.com</t>
  </si>
  <si>
    <t xml:space="preserve">santiago mathias juarez </t>
  </si>
  <si>
    <t>neoclazzic@gmail.com</t>
  </si>
  <si>
    <t>VALERIA LEVANO</t>
  </si>
  <si>
    <t>LEVANOCUESTASVALERIA@GMAIL.COM</t>
  </si>
  <si>
    <t>Luana Nazareth Albarrán Rojas</t>
  </si>
  <si>
    <t>lunalbarran24@gmail.com</t>
  </si>
  <si>
    <t>Valeria Rodriguez Valverde</t>
  </si>
  <si>
    <t>val.ro.va123@gmail.com</t>
  </si>
  <si>
    <t>𝐹</t>
  </si>
  <si>
    <t>francheskact2020@gmail.com</t>
  </si>
  <si>
    <t>Christy Dafne Marisabel</t>
  </si>
  <si>
    <t>fchristy317@gmail.com</t>
  </si>
  <si>
    <t>manuel rojas garcia</t>
  </si>
  <si>
    <t>manuelsilvesterperu@gmail.com</t>
  </si>
  <si>
    <t>Taller Vivencial 9</t>
  </si>
  <si>
    <t>Fernanda Nicolle</t>
  </si>
  <si>
    <t>fernanda.nicolle.ub@gmail.com</t>
  </si>
  <si>
    <t>Daniela Montañez Santillan</t>
  </si>
  <si>
    <t>danielajandra2009@gmail.com</t>
  </si>
  <si>
    <t>CAMILA MENACHO PALOMINO</t>
  </si>
  <si>
    <t>camilapalomino0225@gmail.com</t>
  </si>
  <si>
    <t xml:space="preserve">Francisco Acosta Araujo </t>
  </si>
  <si>
    <t>981 631 143</t>
  </si>
  <si>
    <t>micaelafg2009@gmail.com</t>
  </si>
  <si>
    <t>CAMILA LEON</t>
  </si>
  <si>
    <t>Vania Davila Araujo</t>
  </si>
  <si>
    <t>vaniayalanis@gmail.com</t>
  </si>
  <si>
    <t>Bryan la Torre Marreros</t>
  </si>
  <si>
    <t>eaba_latorre@hotmail.com</t>
  </si>
  <si>
    <t>Luciano Gabriel Flores Gomez</t>
  </si>
  <si>
    <t xml:space="preserve">gabrielflo1209@gmail.com </t>
  </si>
  <si>
    <t>𝕭𝖗𝖎𝖌𝖎𝖙𝖙𝖊</t>
  </si>
  <si>
    <t>rojasantonella745@gmail.com</t>
  </si>
  <si>
    <t>Alejandro Fernández medina</t>
  </si>
  <si>
    <t>alejandro901978100@gmail.com</t>
  </si>
  <si>
    <t>Angie Ormeño</t>
  </si>
  <si>
    <t>angieormeno2@gmail.com</t>
  </si>
  <si>
    <t>DIEGO ALONSO MOQUILLAZA ARCIBIA</t>
  </si>
  <si>
    <t>diegoalonso1420@gmail.com</t>
  </si>
  <si>
    <t>LIONEL RICARDO RONDON VALDIVIEZO</t>
  </si>
  <si>
    <t>kenta.faze@gmail.com</t>
  </si>
  <si>
    <t>ARAUJO BROMLEY FRANZ JORDANO_x000D_</t>
  </si>
  <si>
    <t>Ximena Valentina Gomez Quispe</t>
  </si>
  <si>
    <t>Yeritza (QUIERE ESTUDIAR MEDICINA)</t>
  </si>
  <si>
    <t>+51 997 659 468</t>
  </si>
  <si>
    <t>ykdelacruz0602@gmail.com</t>
  </si>
  <si>
    <t>LUNA VALENTINA LLERENA CASTILLEJO</t>
  </si>
  <si>
    <t>lunaavallerena@gmail.com</t>
  </si>
  <si>
    <t>Mariano Muro</t>
  </si>
  <si>
    <t>Joaquin Vilchez</t>
  </si>
  <si>
    <t>Camila</t>
  </si>
  <si>
    <t>camilalozano2009@gmail.com</t>
  </si>
  <si>
    <t>adriana yoshida</t>
  </si>
  <si>
    <t>adrianayoshida00@gmail.com</t>
  </si>
  <si>
    <t>Lucia Victoria Galvez Espino</t>
  </si>
  <si>
    <t>KRISS LUANA CORNEJO CORTEZ</t>
  </si>
  <si>
    <t>krisscornejo25@gmail.com</t>
  </si>
  <si>
    <t>JUAN FARRO NAPURI</t>
  </si>
  <si>
    <t>ANGEL EDUARDO QUISPE PEREZ</t>
  </si>
  <si>
    <t>angel16qp@gmail.com</t>
  </si>
  <si>
    <t>NAYELI YAMILE SILUPU CHIROQUE</t>
  </si>
  <si>
    <t>nayelisilupu@gmail.com</t>
  </si>
  <si>
    <t>MICHELA DE LOURDES BAFFEI GOTARAZONA</t>
  </si>
  <si>
    <t>abaffigom@hotmail.com</t>
  </si>
  <si>
    <t>Marcela Navarro</t>
  </si>
  <si>
    <t>marcelapaznz@gmail.com</t>
  </si>
  <si>
    <t>Kamila Ruiz Gutierrez</t>
  </si>
  <si>
    <t>lilibethgutierrezherrera@gmail.com</t>
  </si>
  <si>
    <t>Kamila Ruiz</t>
  </si>
  <si>
    <t>kaluug10@gmail.com</t>
  </si>
  <si>
    <t>Allison Cervantes</t>
  </si>
  <si>
    <t>theycallme.allisonc@gmail.com</t>
  </si>
  <si>
    <t>Jahira Paucar Fernández</t>
  </si>
  <si>
    <t>Hugopaucarvalentin@gmail.com</t>
  </si>
  <si>
    <t>Adriana Carolina Quiroz Quiñones</t>
  </si>
  <si>
    <t>adricqq@gmail.com</t>
  </si>
  <si>
    <t xml:space="preserve">DIEGO LUIS OCHOA CALIXTO 
</t>
  </si>
  <si>
    <t>May Vasquez</t>
  </si>
  <si>
    <t>vazquezmilagros035@gmail.com</t>
  </si>
  <si>
    <t>Joanna Uriol Christensen</t>
  </si>
  <si>
    <t>ABIGAIL LUCERO VILCHEZ CURI</t>
  </si>
  <si>
    <t>Abril Mateo Huallpa Tuero</t>
  </si>
  <si>
    <t>quujanoruth@gmail.com</t>
  </si>
  <si>
    <t>Ana Lucia Garcia Trujillo  PA</t>
  </si>
  <si>
    <t>Karin Moreno</t>
  </si>
  <si>
    <t>fabitosalvatore@gmail.com</t>
  </si>
  <si>
    <t>Diego Velásquez Jaules</t>
  </si>
  <si>
    <t>998 800 367</t>
  </si>
  <si>
    <t>Danny Gutierrez</t>
  </si>
  <si>
    <t>dannygutierrez269@gmail.com</t>
  </si>
  <si>
    <t>Hannah Nagashima</t>
  </si>
  <si>
    <t>hannavalencia308@gmail.com</t>
  </si>
  <si>
    <t>Romina Sandoval Rodríguez</t>
  </si>
  <si>
    <t>lrodriguezneyra@gmail.com</t>
  </si>
  <si>
    <t xml:space="preserve">Romina Sandoval Rodríguez </t>
  </si>
  <si>
    <t>906736698</t>
  </si>
  <si>
    <t>NICOLAS VELARDE CHINGA</t>
  </si>
  <si>
    <t>NICOLASVERLARDECH@GMAIL.COM</t>
  </si>
  <si>
    <t>Camila Katerina Poma Palominoi</t>
  </si>
  <si>
    <t>NICOLE HERNANDEZ MERINO</t>
  </si>
  <si>
    <t>Andree Angelo Yauri Moralles</t>
  </si>
  <si>
    <t>yauriangelo36@gmail.com</t>
  </si>
  <si>
    <t>Valentin Pacaya</t>
  </si>
  <si>
    <t>valen_boy94@hotmail.com</t>
  </si>
  <si>
    <t>fabiela camila Atúncar</t>
  </si>
  <si>
    <t>+51 934 160 595</t>
  </si>
  <si>
    <t>camatuncar07@gmail.com</t>
  </si>
  <si>
    <t>VASTY MACIAS CAICEDO</t>
  </si>
  <si>
    <t>e61830555@sacooliveros.edu.pe</t>
  </si>
  <si>
    <t xml:space="preserve">Camila Ramirez </t>
  </si>
  <si>
    <t>Kkatzirem@gmail.com</t>
  </si>
  <si>
    <t>Milenca Kaori olivera Genovez</t>
  </si>
  <si>
    <t>milencagenovez@gmail.com</t>
  </si>
  <si>
    <t xml:space="preserve">PENDIENTE TODO </t>
  </si>
  <si>
    <t>Nuvia Nakory Ruiz Gonzales</t>
  </si>
  <si>
    <t>12151920nuvia@gmail.com</t>
  </si>
  <si>
    <t>Jazmin Guerra Vilcarima</t>
  </si>
  <si>
    <t>sayurijazmin@gmail.com</t>
  </si>
  <si>
    <t>Selenne Analy Geronimo Riveros</t>
  </si>
  <si>
    <t>geronimoriverosselenneanaly@g,ail-com</t>
  </si>
  <si>
    <t xml:space="preserve">Luana Ledesma Ramos </t>
  </si>
  <si>
    <t>910 920 261</t>
  </si>
  <si>
    <t>luanavalentinalr@gmail.com</t>
  </si>
  <si>
    <t>Yadhira Francisco Cori</t>
  </si>
  <si>
    <t>yfrancisco0508@gmail.com</t>
  </si>
  <si>
    <t>Luciana Vidal Cango</t>
  </si>
  <si>
    <t>dana.cd26@gmail.com</t>
  </si>
  <si>
    <t>Fabrizio vera</t>
  </si>
  <si>
    <t>fabrizio123fvr@gmail.com</t>
  </si>
  <si>
    <t>camila crisanto basurto</t>
  </si>
  <si>
    <t>Maria Fernanda Perez</t>
  </si>
  <si>
    <t>Talyssa Camila Brenis Cárdenas</t>
  </si>
  <si>
    <t>c.brenis270809@gmail.com</t>
  </si>
  <si>
    <t>MILEY CAROLINA ESPINOZA VARILLAS</t>
  </si>
  <si>
    <t>SPINOZAVARILLASMILEYCAROLINA@GMAIL.COM</t>
  </si>
  <si>
    <t>Katherine Meza</t>
  </si>
  <si>
    <t>949 041 076</t>
  </si>
  <si>
    <t>katherinemezabg@gmail.com</t>
  </si>
  <si>
    <t xml:space="preserve">Gabriel Omar Murillo Salazar 
</t>
  </si>
  <si>
    <t>soniaesther123@hotmail.com</t>
  </si>
  <si>
    <t>saori sayas tirado</t>
  </si>
  <si>
    <t>alexissayas2002@gmail.com</t>
  </si>
  <si>
    <t>Sileng del Milagro Pisfil Baila</t>
  </si>
  <si>
    <t>sil.pisfilbaila@gmail.com</t>
  </si>
  <si>
    <t>Joaquin Alaya Tippe</t>
  </si>
  <si>
    <t>alayatippejoaquin@gmail.com</t>
  </si>
  <si>
    <t>Dajhana Valeska Mendoza Avila PA</t>
  </si>
  <si>
    <t>avilavera23@gmail.com</t>
  </si>
  <si>
    <t>Judith Yeni Sarmiento Mena</t>
  </si>
  <si>
    <t>jyenisar@gmail.com</t>
  </si>
  <si>
    <t>liz_th</t>
  </si>
  <si>
    <t>liz16ltss@gmail.com</t>
  </si>
  <si>
    <t>Soff</t>
  </si>
  <si>
    <t>sofiaavc12345678@gmail.com</t>
  </si>
  <si>
    <t>Mika</t>
  </si>
  <si>
    <t>61869354@iepnpfelixtellorojas.edu.pe</t>
  </si>
  <si>
    <t>mchiokmanchego@gmail.com</t>
  </si>
  <si>
    <t xml:space="preserve">KAHORI LUCIANA </t>
  </si>
  <si>
    <t>KAHORIZAM1020@GMAIL.COM</t>
  </si>
  <si>
    <t>Julio Alberto</t>
  </si>
  <si>
    <t>roro@gmail.com</t>
  </si>
  <si>
    <t>RAFAEL MAMANI</t>
  </si>
  <si>
    <t>e61876399@sacooliveros.edu.pe</t>
  </si>
  <si>
    <t>Ariana Maricielo Torres Chuco</t>
  </si>
  <si>
    <t>arianatorreschuco25@gmail.com</t>
  </si>
  <si>
    <t>ADRIANA HARUMI</t>
  </si>
  <si>
    <t>ARRIETACONDEADRIANA@GMAIL.COM</t>
  </si>
  <si>
    <t>Cristian Joeph Coronado Cardenas</t>
  </si>
  <si>
    <t>cristiancoronadocardenas802@gmail.com</t>
  </si>
  <si>
    <t>LENNIN ESCUPERO LIGORA</t>
  </si>
  <si>
    <t>LENIN269LIV@GMAIL.COM</t>
  </si>
  <si>
    <t>Pame Vega</t>
  </si>
  <si>
    <t>cordovapamela93@gmail.com</t>
  </si>
  <si>
    <t>Luciana Ximena Arroyo Auqui</t>
  </si>
  <si>
    <t>luxiana0811@gmail.com</t>
  </si>
  <si>
    <t>HANNA ALESSANDRA MENDOZA ELESCANO</t>
  </si>
  <si>
    <t>HANNAMENDOZAELESCANO@GMAIL.COM</t>
  </si>
  <si>
    <t>Shandil Galindo</t>
  </si>
  <si>
    <t>shandilgalindo5@gmail.com</t>
  </si>
  <si>
    <t>VALENTINA ALESSANDRA TITO COARI</t>
  </si>
  <si>
    <t>VALENTINAKOYABTS27@GMAIL.COM</t>
  </si>
  <si>
    <t>cosmic darkness</t>
  </si>
  <si>
    <t>valentinakoyabts21@gmail.com</t>
  </si>
  <si>
    <t>Blanca Centeno</t>
  </si>
  <si>
    <t>centenocblanca@gmail.com</t>
  </si>
  <si>
    <t>Antonella Gutiérrez Quezada</t>
  </si>
  <si>
    <t>judithquezadaiparraguirre@gmail.com</t>
  </si>
  <si>
    <t>Carmen Tatiana Rodriguez Flores</t>
  </si>
  <si>
    <t>edhuflores92@gmail.com</t>
  </si>
  <si>
    <t>Yask Correa</t>
  </si>
  <si>
    <t>correayasumi@gmail.com</t>
  </si>
  <si>
    <t>Mishel Alexandra Huanca Ccalla</t>
  </si>
  <si>
    <t>+51 938 224 400</t>
  </si>
  <si>
    <t>huancaalexandra066@gmail.com</t>
  </si>
  <si>
    <t>Arianna Victoria Burga Garcia</t>
  </si>
  <si>
    <t>61906644@trilce.edu.pe</t>
  </si>
  <si>
    <t>trilce</t>
  </si>
  <si>
    <t>Zaliery Arroyo Rivera</t>
  </si>
  <si>
    <t>nesiriver13@gmail.com</t>
  </si>
  <si>
    <t>𝙕𝙖𝙡𝙞𝙚𝙧𝙮</t>
  </si>
  <si>
    <t>rosearerose12r@gmail.com</t>
  </si>
  <si>
    <t>Thiago Alva Rodriguez</t>
  </si>
  <si>
    <t>989 739 967</t>
  </si>
  <si>
    <t xml:space="preserve"> Santo Domingo el Apóstol</t>
  </si>
  <si>
    <t>María Jesús Ramos Tomayro</t>
  </si>
  <si>
    <t>Victoria Espino Erazo</t>
  </si>
  <si>
    <t>victoriaespino0138@gmail.com</t>
  </si>
  <si>
    <t>Laura Isabel Valle Chininin</t>
  </si>
  <si>
    <t>vallelaura868@gmail.com</t>
  </si>
  <si>
    <t>FRANZ QUISPE FELICES</t>
  </si>
  <si>
    <t>franzleonardquispefelices20@gmail.com</t>
  </si>
  <si>
    <t>Angel Taquiri</t>
  </si>
  <si>
    <t>jltaquiri@yahoo.com</t>
  </si>
  <si>
    <t>megan_ml★ Marrufo</t>
  </si>
  <si>
    <t>meganmarrufo0@gmail.com</t>
  </si>
  <si>
    <t>megan_ml★</t>
  </si>
  <si>
    <t>Josue Eduardo Ramos Torres</t>
  </si>
  <si>
    <t>josueramostorres07@gmail.com</t>
  </si>
  <si>
    <t>Camila Cabrera Baldeon</t>
  </si>
  <si>
    <t>camilacabrerabaldeon@gmail.com</t>
  </si>
  <si>
    <t>MICAELA ALESSANDRA GARCIA CUNEO</t>
  </si>
  <si>
    <t>micaelaagc24@gmail.com</t>
  </si>
  <si>
    <t>teb_65</t>
  </si>
  <si>
    <t>boarddonayre@gmail.com</t>
  </si>
  <si>
    <t>mayu Rafael Espz</t>
  </si>
  <si>
    <t>mayumiangelesrafaelespinoza@gmail.com</t>
  </si>
  <si>
    <t>Mariana Micaela Acevedo Aybar</t>
  </si>
  <si>
    <t>maaracevedo25@gmail.com</t>
  </si>
  <si>
    <t>MARIAJOSE LETICIA  AREVALO PALACIOS</t>
  </si>
  <si>
    <t>Celina Pizarro Quintanilla</t>
  </si>
  <si>
    <t>Celinapizarroquintanilla1@gmail.com</t>
  </si>
  <si>
    <t>Alessandra Salcedo</t>
  </si>
  <si>
    <t>alessandraabigailsalcedopelaez@gmail.com</t>
  </si>
  <si>
    <t>Juan José Manuel Huapaya salinas</t>
  </si>
  <si>
    <t>josemanuelhuapaya@gmail.com</t>
  </si>
  <si>
    <t>𝑮𝒆𝒏𝒆𝒔𝒊𝒔 ᵕ̈</t>
  </si>
  <si>
    <t>genesischavesta02@gmail.com</t>
  </si>
  <si>
    <t>Min Pao</t>
  </si>
  <si>
    <t>paop8739@gmail.com</t>
  </si>
  <si>
    <t>Sayuri Melina Caro Pablo</t>
  </si>
  <si>
    <t>𝓁𝓊𝒶𝓃𝒶</t>
  </si>
  <si>
    <t>luanapiscoya@gmail.com</t>
  </si>
  <si>
    <t>Mathias Alonso Sigüenza Falcon</t>
  </si>
  <si>
    <t>Ximena Munoz</t>
  </si>
  <si>
    <t>ximea_15@hotmail.com</t>
  </si>
  <si>
    <t>karlomunoz992@gmail.com</t>
  </si>
  <si>
    <t>ADRIANA ZURIMA GORA VEGA</t>
  </si>
  <si>
    <t>adrizur.v@gmail.com</t>
  </si>
  <si>
    <t>Ariana Macarena Vargas Calderon</t>
  </si>
  <si>
    <t>arianamacarena09@gmail.com</t>
  </si>
  <si>
    <t>Jostin_ Yupanqui Vallejos</t>
  </si>
  <si>
    <t>tpepito46@gmail.com</t>
  </si>
  <si>
    <t>ANAHI VELASQUEZ ARAYA</t>
  </si>
  <si>
    <t>CYNTHIA ALEJANDRA AVILES CACHIQUE</t>
  </si>
  <si>
    <t>cynthia_aviles@laascension.edu.pe</t>
  </si>
  <si>
    <t>Shirley Catalina LuisaMontoya Obradovich</t>
  </si>
  <si>
    <t>Louana Montalvo</t>
  </si>
  <si>
    <t>loumon030901@gmail.com</t>
  </si>
  <si>
    <t>Alessia Lucia Paz Porras</t>
  </si>
  <si>
    <t>alessiapaz09@gmail.com</t>
  </si>
  <si>
    <t>Erick Caleb Padilla Rivera</t>
  </si>
  <si>
    <t>erickcalebp2@gmail.com</t>
  </si>
  <si>
    <t>Ross Angela Morales Ricon</t>
  </si>
  <si>
    <t>rossmoralesrincon28@gmail.com</t>
  </si>
  <si>
    <t>Ximena Zagarra Tamayo</t>
  </si>
  <si>
    <t>ximenazegarra23@gmail.com</t>
  </si>
  <si>
    <t>Luanna Valentina Hinojosa paulino</t>
  </si>
  <si>
    <t>hinojosaluannavalentina@gmail.com</t>
  </si>
  <si>
    <t>ALONSO GAMBOA RICCI</t>
  </si>
  <si>
    <t>+51 972 044 441</t>
  </si>
  <si>
    <t>Joaquin Nuñez</t>
  </si>
  <si>
    <t>Joaquinnunezveira@gmail.com</t>
  </si>
  <si>
    <t>Dayanna Alisson Mendoza Falcon</t>
  </si>
  <si>
    <t>feria</t>
  </si>
  <si>
    <t>Aracely Yucra Mendoza</t>
  </si>
  <si>
    <t>Kyara Esmeralda Reyes Claudio</t>
  </si>
  <si>
    <t>+51 952 767 413</t>
  </si>
  <si>
    <t>Kyara.reyesclaudio47@gmail.com</t>
  </si>
  <si>
    <t>CARLA SUSANA QUINTANA HUANCA</t>
  </si>
  <si>
    <t>Hannie romero veintemilla</t>
  </si>
  <si>
    <t>940 209 309</t>
  </si>
  <si>
    <t>Roger Alejandro Garcia Mosquera</t>
  </si>
  <si>
    <t>garciamosqueraalejandro@gmail.com</t>
  </si>
  <si>
    <t>MONTALDO CASTILLO, FACUNDO</t>
  </si>
  <si>
    <t>FACUXX0801@GMAIL.COM</t>
  </si>
  <si>
    <t>CRISTOPHER JESUS TURIN CHUQUILLIN</t>
  </si>
  <si>
    <t>christopher.turin@gmail.com</t>
  </si>
  <si>
    <t>LEIDY YAMILE PERALTA LONIZA</t>
  </si>
  <si>
    <t>peraltajaquelyn2@gmail.com</t>
  </si>
  <si>
    <t>Kevin Buitrón Laupa</t>
  </si>
  <si>
    <t>kbuitron461@gmail.com</t>
  </si>
  <si>
    <t>K</t>
  </si>
  <si>
    <t>NICOLE PCIO BAYONA</t>
  </si>
  <si>
    <t>nikkycool2008@gmail.com</t>
  </si>
  <si>
    <t>Sofía Salazar</t>
  </si>
  <si>
    <t>sofisalazar18@icloud.com</t>
  </si>
  <si>
    <t>Loana Gianella Benites Acosta</t>
  </si>
  <si>
    <t>Luciana Daniela Delgado Torres</t>
  </si>
  <si>
    <t>lucianadelgadokler@gmail.com</t>
  </si>
  <si>
    <t>luluciana</t>
  </si>
  <si>
    <t>Laura Angelica Huamani Tito</t>
  </si>
  <si>
    <t>laurahuamani478@gmail.com</t>
  </si>
  <si>
    <t>Mia Flores Diaz</t>
  </si>
  <si>
    <t>ARIANA PAREDES</t>
  </si>
  <si>
    <t>Valery Mallma</t>
  </si>
  <si>
    <t>Diego Carmona</t>
  </si>
  <si>
    <t>diegoalejandrocar23@gmail.com</t>
  </si>
  <si>
    <t>Dasha Quintanilla Cabrera</t>
  </si>
  <si>
    <t>dashaquintanilla4@gmail.com</t>
  </si>
  <si>
    <t>Gabriela Lopez Calvo</t>
  </si>
  <si>
    <t>gabriela@gmail.com</t>
  </si>
  <si>
    <t>Milagros Gianira Magana Revalo</t>
  </si>
  <si>
    <t>Gianira@gmail.com</t>
  </si>
  <si>
    <t>Selene Cuba (QUIERE MEDICINA)</t>
  </si>
  <si>
    <t>selenecuba06@gmail.com</t>
  </si>
  <si>
    <t>Sofia Jimena Yataco Rivera</t>
  </si>
  <si>
    <t>bffsofialy@gmail.com</t>
  </si>
  <si>
    <t>Maria Fernanda Diaz Bejar</t>
  </si>
  <si>
    <t>maferdiaz1512@gmail.com</t>
  </si>
  <si>
    <t xml:space="preserve">Maria Fernanda Diaz Bejar </t>
  </si>
  <si>
    <t xml:space="preserve">ALANA ESTEBES ANDONAIRE </t>
  </si>
  <si>
    <t>Luciana Villanueva Sotero</t>
  </si>
  <si>
    <t>sonhyasotero@hotmail.com</t>
  </si>
  <si>
    <t>Adriana María Fe Valdez</t>
  </si>
  <si>
    <t>LUCAS FARID PORRAS MASTEL</t>
  </si>
  <si>
    <t>tries.eve@gmail.com</t>
  </si>
  <si>
    <t>Romina Chapiama Pacheco</t>
  </si>
  <si>
    <t>94090718</t>
  </si>
  <si>
    <t>rominachapiamapacheco@gmail.com</t>
  </si>
  <si>
    <t>ALISON MALUQUIS LORDAN</t>
  </si>
  <si>
    <t>Ariana Lucero Sanchez</t>
  </si>
  <si>
    <t>lucero111008@gmail.com</t>
  </si>
  <si>
    <t>zamikey nathaniel senador cumpa</t>
  </si>
  <si>
    <t>zamikeynathaniel@gmail.com</t>
  </si>
  <si>
    <t>Maria</t>
  </si>
  <si>
    <t>+51 920 396 877</t>
  </si>
  <si>
    <t>mariavisurraga2@gmail.com</t>
  </si>
  <si>
    <t>Daniela Alejandra</t>
  </si>
  <si>
    <t>danielaam.torres@gmail.com</t>
  </si>
  <si>
    <t>Mathias Sebastian Levano Valladares (BD 2026-1)</t>
  </si>
  <si>
    <t>mvalladaresc2017@gmail.com</t>
  </si>
  <si>
    <t>RODRIGO DE LA CRUZ RODRIGO</t>
  </si>
  <si>
    <t>rosdric.06.09@gmail.com</t>
  </si>
  <si>
    <t>VALERIA ZHARIK YARINGAÑO YAURI</t>
  </si>
  <si>
    <t>ilivaleria476@gmail.com</t>
  </si>
  <si>
    <t>Luanha Valentina Rocha Piminchumo</t>
  </si>
  <si>
    <t>jplecarosderocha@gmail.com</t>
  </si>
  <si>
    <t>Luanha</t>
  </si>
  <si>
    <t>luanhavale@gmail.com</t>
  </si>
  <si>
    <t>Ricardo Curo Ocampo</t>
  </si>
  <si>
    <t>ANGIE MARIA ARIAS ESPINOZA</t>
  </si>
  <si>
    <t>ANGIEMARIADELCARMEN12@GMAIL.COM</t>
  </si>
  <si>
    <t xml:space="preserve">CIELO ABIGAIL LEOÑO </t>
  </si>
  <si>
    <t>Camila Saavedra Supo</t>
  </si>
  <si>
    <t>monica131068@gmail.com</t>
  </si>
  <si>
    <t>ARACELI VENTURA POMA</t>
  </si>
  <si>
    <t>ARACELIVENTURA090@GMAIL.COM</t>
  </si>
  <si>
    <t>ANYELINA CALHUAPON MIRANDA</t>
  </si>
  <si>
    <t>LUIS VARGAS PACHECO</t>
  </si>
  <si>
    <t>VALERIA BRONCANO BUITRON</t>
  </si>
  <si>
    <t>VALERIABRONCANO2009@GMAIL.COM</t>
  </si>
  <si>
    <t>DAVOR RAYMUND MARTINEZ LINARES</t>
  </si>
  <si>
    <t>rugeriotechcheck@gmail.com</t>
  </si>
  <si>
    <t>Kaomi Daniela Jones Orbe PA</t>
  </si>
  <si>
    <t>ANTHUANE LLANTO RIVAS</t>
  </si>
  <si>
    <t>anthuanellanto@gmail.com</t>
  </si>
  <si>
    <t>Luciana fiorella Aviles Guerra</t>
  </si>
  <si>
    <t>960 547 030</t>
  </si>
  <si>
    <t>Luciana.aviles2894@gmail.com</t>
  </si>
  <si>
    <t>SAN JOSE PARROQUIAL - LA PERLA</t>
  </si>
  <si>
    <t>CALDAS TERRONES LILIAN SOFIA</t>
  </si>
  <si>
    <t>liliancaldas2015@gmail.com</t>
  </si>
  <si>
    <t xml:space="preserve">DIANA PALOMINO </t>
  </si>
  <si>
    <t>914666410-914666410</t>
  </si>
  <si>
    <t>anthuann fabrizio vilca diaz</t>
  </si>
  <si>
    <t>anthuann2018@gmail.com</t>
  </si>
  <si>
    <t>Marycielo Trujillo</t>
  </si>
  <si>
    <t>Cielito14102007@gmail.com</t>
  </si>
  <si>
    <t>VARAS BERROCAL ADRIANO SIMAO_x000D_</t>
  </si>
  <si>
    <t>Reyna</t>
  </si>
  <si>
    <t>+51 935 241 291</t>
  </si>
  <si>
    <t>reynalyis1224@gmail.com</t>
  </si>
  <si>
    <t>Matías Onofre Ccorimanya</t>
  </si>
  <si>
    <t>ocmatiashumberto@gmail.com</t>
  </si>
  <si>
    <t>CARLA GIL CAMPOS</t>
  </si>
  <si>
    <t>carlagilcamposs@gmail.com</t>
  </si>
  <si>
    <t>SUAM SMITH BALDEON VASQUEZ</t>
  </si>
  <si>
    <t>usuarios595jasi@gmail.com</t>
  </si>
  <si>
    <t>Giuli</t>
  </si>
  <si>
    <t>churagiuliana0@gmail.com</t>
  </si>
  <si>
    <t>Negocios Internacionales</t>
  </si>
  <si>
    <t>Luciano ZE</t>
  </si>
  <si>
    <t>lucianozapataegusquiza29@gmail.com</t>
  </si>
  <si>
    <t>JEREMY ALEJANDRO CABEZA PUNTAS</t>
  </si>
  <si>
    <t>jeremy564612@gmail.com</t>
  </si>
  <si>
    <t>Ann Arevalo</t>
  </si>
  <si>
    <t>Sayeraa39@gmail.com</t>
  </si>
  <si>
    <t>KIARA MILENNE RIOS ARROYO</t>
  </si>
  <si>
    <t>kiaritariosa@gmail.com</t>
  </si>
  <si>
    <t>maria del carmen Fernandez</t>
  </si>
  <si>
    <t>gpantoja241210@gmail.com</t>
  </si>
  <si>
    <t>Maria Fernanda Vargas Gozme</t>
  </si>
  <si>
    <t>fernandavg0203@gmail.com</t>
  </si>
  <si>
    <t>ADRIANA GONZALES EVANGELISTA</t>
  </si>
  <si>
    <t>Mariana Nicolle Torres Yactayo</t>
  </si>
  <si>
    <t>janetyactayo1@gmail.com</t>
  </si>
  <si>
    <t>IEP Santo Domingo El Predicador de SMP</t>
  </si>
  <si>
    <t>Valeria Isabel Horna Maceda</t>
  </si>
  <si>
    <t>vhorna21@gmail.com</t>
  </si>
  <si>
    <t xml:space="preserve">VALERIA ISABEL HORNA  MACEDA </t>
  </si>
  <si>
    <t xml:space="preserve"> Sergio  Roy Chi  Garro </t>
  </si>
  <si>
    <t>faser2708@gmail.com</t>
  </si>
  <si>
    <t>Kathya Alvarado</t>
  </si>
  <si>
    <t>kathya.alvaradoreyes@gmail.com</t>
  </si>
  <si>
    <t xml:space="preserve">Ana Paula </t>
  </si>
  <si>
    <t>lanapaulaluque09@gmail.com</t>
  </si>
  <si>
    <t>Jennifer Cano</t>
  </si>
  <si>
    <t>catalinacanoolarte@gmail.com</t>
  </si>
  <si>
    <t>Irina Centeno Pozo</t>
  </si>
  <si>
    <t>roxanapozo240e@gmail.com</t>
  </si>
  <si>
    <t>Alessandro Benites Sanchez</t>
  </si>
  <si>
    <t>rauw2481424@gmail.com</t>
  </si>
  <si>
    <t>Camila Aimee Ayllon Pérez</t>
  </si>
  <si>
    <t>camilaaimeeperez@gmail.com</t>
  </si>
  <si>
    <t>aymarhq30@gmail.com</t>
  </si>
  <si>
    <t>SALVADOR GARCIA GODOS CASTILLO</t>
  </si>
  <si>
    <t>salvadorgarciagodos@gmail.com</t>
  </si>
  <si>
    <t>cristian Vela</t>
  </si>
  <si>
    <t>velac1986@gmail.com</t>
  </si>
  <si>
    <t>Lorena Cabrera</t>
  </si>
  <si>
    <t>malorenacabrera2025@gmail.com</t>
  </si>
  <si>
    <t>LUANA BORJA CHAMPE</t>
  </si>
  <si>
    <t>luluborja100@gmail.com</t>
  </si>
  <si>
    <t>Fernando Alejandro Heredia Cárdenas</t>
  </si>
  <si>
    <t>fernandoherediacardenas@gmail.com</t>
  </si>
  <si>
    <t>Eduardo Suárez</t>
  </si>
  <si>
    <t>porkyelnoob@gmail.com</t>
  </si>
  <si>
    <t>Alexandra Acosta</t>
  </si>
  <si>
    <t>Eduar Castrejon</t>
  </si>
  <si>
    <t>eduarcastrejonortiz@gmail.com</t>
  </si>
  <si>
    <t>Karen paola salas ishuiza</t>
  </si>
  <si>
    <t>karenpaolasalasishuiza2@gmail.com</t>
  </si>
  <si>
    <t>Estefany Cortez tarrillo</t>
  </si>
  <si>
    <t>estefanycorteztarrillo07@gmail.com</t>
  </si>
  <si>
    <t>Nana</t>
  </si>
  <si>
    <t>jimena.garcia2378@gmail.com</t>
  </si>
  <si>
    <t>Jhennifer Fernández</t>
  </si>
  <si>
    <t>isaias12am@gmail.com</t>
  </si>
  <si>
    <t>Yanely Jihuallanca</t>
  </si>
  <si>
    <t>yanelyjihuallanca@gmail.com</t>
  </si>
  <si>
    <t xml:space="preserve">Aiza Avalos Liao </t>
  </si>
  <si>
    <t>945 662 788</t>
  </si>
  <si>
    <t xml:space="preserve">Cristhel Shiomara, Sulca Lapa </t>
  </si>
  <si>
    <t>994 307 416</t>
  </si>
  <si>
    <t>Natalie</t>
  </si>
  <si>
    <t>nataliecelestejimenezsanchez@gmail.com</t>
  </si>
  <si>
    <t>Lauvi</t>
  </si>
  <si>
    <t>dashalaurentevicente@gmail.com</t>
  </si>
  <si>
    <t>Dulce Ramírez</t>
  </si>
  <si>
    <t>speranzapuente@gmail.com</t>
  </si>
  <si>
    <t>Miley</t>
  </si>
  <si>
    <t>Vargasmiley19@gmail.com</t>
  </si>
  <si>
    <t>Miley Vargas Samame</t>
  </si>
  <si>
    <t>Camila Luana Orrego Telles</t>
  </si>
  <si>
    <t>960 904 896</t>
  </si>
  <si>
    <t>Rocio Valeria Vega López</t>
  </si>
  <si>
    <t>vegalopezvaleria12@gmail.com</t>
  </si>
  <si>
    <t>Sau Yieng Chan Rojas (TALLER VIVENCIAL 3)</t>
  </si>
  <si>
    <t>pedro_u29@hotmail.com</t>
  </si>
  <si>
    <t>JUNGSUNH MARCA MARIÑO</t>
  </si>
  <si>
    <t>jungsunhmarcamarino@gmail.com</t>
  </si>
  <si>
    <t>Bella Quispe Ciprian</t>
  </si>
  <si>
    <t>bellaquispeciprian@gmail.com</t>
  </si>
  <si>
    <t>Rodrigo Carrera</t>
  </si>
  <si>
    <t>62426866@colegioclaretiano.edu.pe</t>
  </si>
  <si>
    <t>GABRIELA DAMARIS MUÑOS DE LA CRUZ</t>
  </si>
  <si>
    <t>gabrielakawaiixd@gmail.com</t>
  </si>
  <si>
    <t>Cheysi Nasira Curichimba Doñez</t>
  </si>
  <si>
    <t>cheysicurichimba@gmail.com</t>
  </si>
  <si>
    <t>Sthrella Chavez Munta</t>
  </si>
  <si>
    <t>Andersson Rubén Quiquijana Salas</t>
  </si>
  <si>
    <t>aquiquijanasalas@gmail.com</t>
  </si>
  <si>
    <t>Andersson Quiquijana Salas</t>
  </si>
  <si>
    <t>rrqclex@gmail.com</t>
  </si>
  <si>
    <t>JACQUELINNE RAMIREZ RAMOS</t>
  </si>
  <si>
    <t xml:space="preserve">LUISA FERNANDA SOUSA </t>
  </si>
  <si>
    <t>Idania Cruz</t>
  </si>
  <si>
    <t>idaniacruzsanchez1@gmail.com</t>
  </si>
  <si>
    <t>valeria silva ortega</t>
  </si>
  <si>
    <t>valeripasoto@gmail.com</t>
  </si>
  <si>
    <t>Valeria Elizabeth Silva</t>
  </si>
  <si>
    <t>Karen Eliana</t>
  </si>
  <si>
    <t>karen.elliana@hotmail.com</t>
  </si>
  <si>
    <t>Fernanda García</t>
  </si>
  <si>
    <t>fgarcia29012010@gmail.com</t>
  </si>
  <si>
    <t>Estrella chiroque Arias</t>
  </si>
  <si>
    <t>912361082</t>
  </si>
  <si>
    <t>estreart76@gmail.com</t>
  </si>
  <si>
    <t>Marcos Rodrigo Tello díaz</t>
  </si>
  <si>
    <t>marcostellodiaz8908@gmail.com</t>
  </si>
  <si>
    <t>Danizela Masias</t>
  </si>
  <si>
    <t>danymasrod@gmail.com</t>
  </si>
  <si>
    <t xml:space="preserve">GLENDA LAIS MAMANI YERBA </t>
  </si>
  <si>
    <t>LAIS555YERBA@GMAIL.COM</t>
  </si>
  <si>
    <t>ARIANA NICOLE ASENCIOS DUEÑAS</t>
  </si>
  <si>
    <t>DUEÑASZENAIDA137@GMAIL.COM</t>
  </si>
  <si>
    <t>Azumi Martinez</t>
  </si>
  <si>
    <t>azumimartinez68@gmail.com</t>
  </si>
  <si>
    <t>María Anyeli Tavera Arevalo</t>
  </si>
  <si>
    <t>tamaysisillito@gmail.com</t>
  </si>
  <si>
    <t>Xiomara Quispe Berríos</t>
  </si>
  <si>
    <t>xiomaraqb4@gmail.com</t>
  </si>
  <si>
    <t>SEBASTIAN MALAGA CABRERA</t>
  </si>
  <si>
    <t>Maria issbella ordinola</t>
  </si>
  <si>
    <t>lourdes.vega083@gmail.com</t>
  </si>
  <si>
    <t>MAYRA ORIANA FLORES ZAMORA</t>
  </si>
  <si>
    <t>Daryl flores</t>
  </si>
  <si>
    <t>dragonzuelo115@gmail.com</t>
  </si>
  <si>
    <t>Nicolas Gabriel Febreo</t>
  </si>
  <si>
    <t>MAURICIO TORRES CCALLUCO</t>
  </si>
  <si>
    <t>Natalia Ignacio Salcedo</t>
  </si>
  <si>
    <t>rosai68@hotmail.com</t>
  </si>
  <si>
    <t>Luna del Pilar Guerrero Macedo</t>
  </si>
  <si>
    <t xml:space="preserve"> lunadelpilargm@gmail.com</t>
  </si>
  <si>
    <t>Fernanda Sofía Porras Flores</t>
  </si>
  <si>
    <t>Gia Gabriela Nassi Odicio</t>
  </si>
  <si>
    <t>981 105 506</t>
  </si>
  <si>
    <t>3ro</t>
  </si>
  <si>
    <t>Danna</t>
  </si>
  <si>
    <t>lumiry@hotmail.com</t>
  </si>
  <si>
    <t>FATIMA LUCERO VILLANUEVA</t>
  </si>
  <si>
    <t>ALONZO CAMPANA ILLIZARBE</t>
  </si>
  <si>
    <t>alonzocapana@gmail.com</t>
  </si>
  <si>
    <t>Maximiliano Valentin Condolo Guevara</t>
  </si>
  <si>
    <t>maximilianete@gmail.com</t>
  </si>
  <si>
    <t>Andrey Gaspar Cucho</t>
  </si>
  <si>
    <t>andreygasparcucho@gmail.com</t>
  </si>
  <si>
    <t>Solange Isbell Loayza Reyes</t>
  </si>
  <si>
    <t>987673447</t>
  </si>
  <si>
    <t>isbelli.katterine@gmail.com</t>
  </si>
  <si>
    <t>VALERIA MENESES</t>
  </si>
  <si>
    <t>alealexash3@gmail.com</t>
  </si>
  <si>
    <t>Jéssary Ccari</t>
  </si>
  <si>
    <t>ccarinapojessaryjillika@gmail.com</t>
  </si>
  <si>
    <t>Kristell Palacios</t>
  </si>
  <si>
    <t>kristellpalacios.cantu@gmail.com</t>
  </si>
  <si>
    <t>Yaly Alexandra Orosco condori</t>
  </si>
  <si>
    <t>yalyalexandraoroscocondori@gmail.com</t>
  </si>
  <si>
    <t>sele:]</t>
  </si>
  <si>
    <t>tefyvalencsele@gamil.com</t>
  </si>
  <si>
    <t>Daniela C. Dueñas Inciso</t>
  </si>
  <si>
    <t>liz_sc_88@hotmail.com</t>
  </si>
  <si>
    <t>Jose Carlos Mariategui V.M.T</t>
  </si>
  <si>
    <t>Francesco Uribe Mazzetto</t>
  </si>
  <si>
    <t>Fran.uribe.26@gmail.com</t>
  </si>
  <si>
    <t>Yeison Mejia Cerna</t>
  </si>
  <si>
    <t>yeisoncerna1993@gmail.com</t>
  </si>
  <si>
    <t>Irina Abigail Quezada Sivan</t>
  </si>
  <si>
    <t>irinaqs1105@gmail.com</t>
  </si>
  <si>
    <t>Sebastian (QUIERE ESTUDIAR ADMINISTRACION)</t>
  </si>
  <si>
    <t>scasastucto@gmail.com</t>
  </si>
  <si>
    <t>ADMINISTRACION</t>
  </si>
  <si>
    <t>Daniel Falconí Alzamora</t>
  </si>
  <si>
    <t>cdaniel.falconi@outlook.com</t>
  </si>
  <si>
    <t>Etel Piedra Manihuari</t>
  </si>
  <si>
    <t>ETEL@GMAIL.COM</t>
  </si>
  <si>
    <t>Mayte Alexandra Mamani Cancapa</t>
  </si>
  <si>
    <t>maytealexandra0307@gmail.com</t>
  </si>
  <si>
    <t>Pablo Aquino</t>
  </si>
  <si>
    <t>pabloaquinoeliezer@gmail.com</t>
  </si>
  <si>
    <t>ALESSIA TAIS ZOLEZZI HARO</t>
  </si>
  <si>
    <t>alezolezzi2908@gmail.com</t>
  </si>
  <si>
    <t>Sayuri mileydi Cornejo vega</t>
  </si>
  <si>
    <t>cornejovegasayurimileydi@gmail.com</t>
  </si>
  <si>
    <t>SEBASTIAN FLORES HERRERA</t>
  </si>
  <si>
    <t>sebastianflores@gmail.com</t>
  </si>
  <si>
    <t>Nicolle Castillo Robles</t>
  </si>
  <si>
    <t>2do secund</t>
  </si>
  <si>
    <t>Joseph Kugisaki Mendoza Aguilar</t>
  </si>
  <si>
    <t>rogermendozaaguilar31@gmail.com</t>
  </si>
  <si>
    <t>Yannely Nieto</t>
  </si>
  <si>
    <t>yannelybustamante@gmail.com</t>
  </si>
  <si>
    <t>Daniel Silva Ccoicca</t>
  </si>
  <si>
    <t>danielsc10u@gmail.com</t>
  </si>
  <si>
    <t>Becerra Castilo</t>
  </si>
  <si>
    <t>51 928 346 381</t>
  </si>
  <si>
    <t>Pilar Aliaga Silva</t>
  </si>
  <si>
    <t>pilaraliagasilva819@gmail.com</t>
  </si>
  <si>
    <t>DESEA ENFERMERIA</t>
  </si>
  <si>
    <t>Isabel Pezo Flores</t>
  </si>
  <si>
    <t>aliyvale750@gmail.com</t>
  </si>
  <si>
    <t>Katia Sandovalrojas</t>
  </si>
  <si>
    <t>katiasandovalrojas10@gmail.com</t>
  </si>
  <si>
    <t>victoria Korayma Betancur Apaza</t>
  </si>
  <si>
    <t>victoriakoraymabetancurapaza@gmail.com</t>
  </si>
  <si>
    <t>Deysi Vila</t>
  </si>
  <si>
    <t>viladeysi9@gmail.com</t>
  </si>
  <si>
    <t>Deymilit paquillo</t>
  </si>
  <si>
    <t>jdebo1209@gmail.com</t>
  </si>
  <si>
    <t xml:space="preserve">Fernanda </t>
  </si>
  <si>
    <t>fernandezfaviasolca10@gmail.com</t>
  </si>
  <si>
    <t>ANGELA GLADYS ARONE PRADO</t>
  </si>
  <si>
    <t>angelaarone15@gmail.com</t>
  </si>
  <si>
    <t>Gigi Vega</t>
  </si>
  <si>
    <t>gigivega@gmail.com</t>
  </si>
  <si>
    <t>Carmen Lucia Domínguez Chávez</t>
  </si>
  <si>
    <t>pochononita@hotmail.com</t>
  </si>
  <si>
    <t>PALOMINO HORNA, LADY FIORELLA</t>
  </si>
  <si>
    <t>Darwin Nampag Cumbia</t>
  </si>
  <si>
    <t>33577723mar@gmail.com</t>
  </si>
  <si>
    <t>Mapache Mapachito</t>
  </si>
  <si>
    <t>saraimaju3@gmail.com</t>
  </si>
  <si>
    <t xml:space="preserve">MARIA ANDREA </t>
  </si>
  <si>
    <t>976657778-960511160</t>
  </si>
  <si>
    <t>Moises Tecsi Ayme</t>
  </si>
  <si>
    <t>mois_16@live.com.ar</t>
  </si>
  <si>
    <t>Jesus Rosas Romero</t>
  </si>
  <si>
    <t>zorrolider97@gmail.com</t>
  </si>
  <si>
    <t>Rosendo Castro</t>
  </si>
  <si>
    <t>wndy_rsd_17@hotmail.com</t>
  </si>
  <si>
    <t>Moises Abraham Del Pino Paredes</t>
  </si>
  <si>
    <t>orodelpino28@gmail.com</t>
  </si>
  <si>
    <t>FABRICIO CARPIO ALCANTARA</t>
  </si>
  <si>
    <t>fabricio7808@gmail.com</t>
  </si>
  <si>
    <t>Jose Mendoza</t>
  </si>
  <si>
    <t>jlrmd2018@gmail.com</t>
  </si>
  <si>
    <t>Kahory Medina G</t>
  </si>
  <si>
    <t>guzmankahory24@gmail.com</t>
  </si>
  <si>
    <t>Abraham Sulca Soca</t>
  </si>
  <si>
    <t>asulcasoca19@gmail.com</t>
  </si>
  <si>
    <t>jonny ashley quezada barboza</t>
  </si>
  <si>
    <t>Karen Ramos Burgos</t>
  </si>
  <si>
    <t>karenramosburgos@gmail.com</t>
  </si>
  <si>
    <t>VALENTINA GARCIA IPARRAGUIRRE</t>
  </si>
  <si>
    <t>valentiniparraguirre1@gmail.com</t>
  </si>
  <si>
    <t>Viera seminario max alesander</t>
  </si>
  <si>
    <t>maxvieraseminario505@gmail.com</t>
  </si>
  <si>
    <t>CELESTE LAUREANO GRADOS</t>
  </si>
  <si>
    <t>981 290 147</t>
  </si>
  <si>
    <t>Leslie Anchelía</t>
  </si>
  <si>
    <t>les.rawr@gmail.com</t>
  </si>
  <si>
    <t>Gressi Bernal</t>
  </si>
  <si>
    <t>gressi.bernal7@outlook.com</t>
  </si>
  <si>
    <t>Andrea Arminda Huaman Matos</t>
  </si>
  <si>
    <t>andreaahm25@gmail.com</t>
  </si>
  <si>
    <t>Fer Castro</t>
  </si>
  <si>
    <t>frcastro3490@gmail.com</t>
  </si>
  <si>
    <t>Aarom Erick Cuadros</t>
  </si>
  <si>
    <t>aaromcuadros19@gmail.com</t>
  </si>
  <si>
    <t>Joel Yana</t>
  </si>
  <si>
    <t>joelyanach17@gmail.com</t>
  </si>
  <si>
    <t>visita guiada</t>
  </si>
  <si>
    <t>Nathaly Palomino</t>
  </si>
  <si>
    <t>mirianpalomino242@gmail.com</t>
  </si>
  <si>
    <t>Luis Fernando Pachas Ayllon</t>
  </si>
  <si>
    <t>fernando.lfpa11@gmail.com</t>
  </si>
  <si>
    <t>Victor Yovera Elias</t>
  </si>
  <si>
    <t>josevictoryoveraelias97@gmail.com</t>
  </si>
  <si>
    <t>Brum_Joya Joya Chachico</t>
  </si>
  <si>
    <t>akemjocha@gmail.com</t>
  </si>
  <si>
    <t>Ivo Garcia</t>
  </si>
  <si>
    <t>ivo.garcia.aidesep@gmail.com</t>
  </si>
  <si>
    <t xml:space="preserve">Lucero Gastañadui </t>
  </si>
  <si>
    <t>Martinez Jdy</t>
  </si>
  <si>
    <t>jdymart@gmail.com</t>
  </si>
  <si>
    <t>Angel Macre</t>
  </si>
  <si>
    <t>jhonmaguinappd@gmail.com</t>
  </si>
  <si>
    <t>Randu Rodríguez Ruiz</t>
  </si>
  <si>
    <t>Rodriguezruizrandu@gmail.com</t>
  </si>
  <si>
    <t>Carolina</t>
  </si>
  <si>
    <t>santor1598@gmail.com</t>
  </si>
  <si>
    <t>Elvi Elias Carrera Sanchez</t>
  </si>
  <si>
    <t>elvieliascarrerasanchez@gimel.com</t>
  </si>
  <si>
    <t>Valeria Torres</t>
  </si>
  <si>
    <t>valekaty27@gmail.com</t>
  </si>
  <si>
    <t>Miguel Angel Castro Zeballos</t>
  </si>
  <si>
    <t>miguel.castro.z@tecsup.edu.pe</t>
  </si>
  <si>
    <t>Esmeralda Avalos</t>
  </si>
  <si>
    <t>lindiesme02@gmail.com</t>
  </si>
  <si>
    <t>Anderflayer Flayther</t>
  </si>
  <si>
    <t>andersonjordanshaullonramos@gmail.com</t>
  </si>
  <si>
    <t>Sebastián Lazcano Rodríguez</t>
  </si>
  <si>
    <t>sebaslazcano14@gmail.com</t>
  </si>
  <si>
    <t>Geraldine Mendoza</t>
  </si>
  <si>
    <t>miskykawsay.cusco@gmail.com</t>
  </si>
  <si>
    <t>Amor Suker Almonacid Gutiérrez</t>
  </si>
  <si>
    <t>adrenlinexde@gmail.com</t>
  </si>
  <si>
    <t>andrea rivera</t>
  </si>
  <si>
    <t>brayan.25@hotmail.com</t>
  </si>
  <si>
    <t>Christopher Vildoso</t>
  </si>
  <si>
    <t>chrisvildoso99@gmail.com</t>
  </si>
  <si>
    <t>Juan Carlos Guerrero</t>
  </si>
  <si>
    <t>stiflers_64@hotmail.com</t>
  </si>
  <si>
    <t>Miranda Mori Lastres</t>
  </si>
  <si>
    <t>mlmoril@live.com</t>
  </si>
  <si>
    <t>Luis.GarciaT Garcia</t>
  </si>
  <si>
    <t>luangatu15@hotmail.com</t>
  </si>
  <si>
    <t>Mary Orellana Yupanqui</t>
  </si>
  <si>
    <t>mary.orellana.y.23@gmail.com</t>
  </si>
  <si>
    <t>Summy Cortez Huaman</t>
  </si>
  <si>
    <t>summycortezhuaman@gmail.com</t>
  </si>
  <si>
    <t>Peter Paul Serrano Mendez</t>
  </si>
  <si>
    <t>peterpaul.serranomendez@gmail.com</t>
  </si>
  <si>
    <t>Leon  Pioggia</t>
  </si>
  <si>
    <t>leonpioggi@gmail.com</t>
  </si>
  <si>
    <t>SANTIAGO LUIS AGUILAR TUQNUI</t>
  </si>
  <si>
    <t>Gameronline90xd@gmail.com</t>
  </si>
  <si>
    <t>Luz Loaiza</t>
  </si>
  <si>
    <t>luzkary9763@gmail.com</t>
  </si>
  <si>
    <t>Liseth Challco</t>
  </si>
  <si>
    <t>jasmanialvarezibarra@gmail.com</t>
  </si>
  <si>
    <t xml:space="preserve">Sergio Israel Rivera Garcia </t>
  </si>
  <si>
    <t>976 842 511</t>
  </si>
  <si>
    <t xml:space="preserve">sergio.rivera.garcia2006@gmail.com </t>
  </si>
  <si>
    <t>Estrella Rodriguez Diaz</t>
  </si>
  <si>
    <t>estrellageraldiner@gmail.com</t>
  </si>
  <si>
    <t>Saskia Agurto</t>
  </si>
  <si>
    <t>agurtosaskia@gmail.com</t>
  </si>
  <si>
    <t>lizardo benjamín siclla torres</t>
  </si>
  <si>
    <t>benjaminsicllatorres@gmail.com</t>
  </si>
  <si>
    <t>Jair Daniel Palhua Saldaña</t>
  </si>
  <si>
    <t>904 373 709</t>
  </si>
  <si>
    <t>Danny Chipana</t>
  </si>
  <si>
    <t>chipanadanny07@gmail.com</t>
  </si>
  <si>
    <t>Grecia rios</t>
  </si>
  <si>
    <t>grecyantonella1@gmail.com</t>
  </si>
  <si>
    <t>Isabella Torrejon Alvarado</t>
  </si>
  <si>
    <t>itorrejonalvarado@gmail.com</t>
  </si>
  <si>
    <t>Maybe Ipurre ramos</t>
  </si>
  <si>
    <t>maybeipurreramos@gmail.com</t>
  </si>
  <si>
    <t>Mariana Valentina Zoe Matos Sanchez</t>
  </si>
  <si>
    <t>marianamatsan@icloud.com</t>
  </si>
  <si>
    <t>𝑪𝒊𝒆𝒍𝒐 𝑽𝒂𝒍𝒆𝒏𝒕𝒊𝒏𝒂</t>
  </si>
  <si>
    <t>cieloardilescalderon@gmail.com</t>
  </si>
  <si>
    <t xml:space="preserve">marcos gabriel coral villaverde </t>
  </si>
  <si>
    <t>Victor Rub Con</t>
  </si>
  <si>
    <t>rubiocondezovictor@gmail.com</t>
  </si>
  <si>
    <t>Miguel Angel Herrera Barrios</t>
  </si>
  <si>
    <t>mahbplushoward@gmail.com</t>
  </si>
  <si>
    <t xml:space="preserve">FATIMA DELGADO </t>
  </si>
  <si>
    <t>957133172-957133172</t>
  </si>
  <si>
    <t>Eduardo Adrian Garcia Rey</t>
  </si>
  <si>
    <t>edu.adrian10@gmail.com</t>
  </si>
  <si>
    <t>Alexandra Nicole Gomez Cisneros</t>
  </si>
  <si>
    <t>alexa.cisneros0912@gmail.com</t>
  </si>
  <si>
    <t>gianella santillan caceres</t>
  </si>
  <si>
    <t>gianellasantillan12@gmail.com</t>
  </si>
  <si>
    <t>_Daleshka Maryna_</t>
  </si>
  <si>
    <t>marynadaleshka@gmail.com</t>
  </si>
  <si>
    <t xml:space="preserve">Ana Cecilia Borda Díaz </t>
  </si>
  <si>
    <t>+51 913 657 224</t>
  </si>
  <si>
    <t>aniailicecadrobzaid@gmail.com</t>
  </si>
  <si>
    <t>axel zamir pari quispe</t>
  </si>
  <si>
    <t>abdonpari16@gmail.com</t>
  </si>
  <si>
    <t>Rodrigo Sc</t>
  </si>
  <si>
    <t>Gabriela Valentina Miranda Cardenas</t>
  </si>
  <si>
    <t>gabrielamirandacardenas3@gmail.com</t>
  </si>
  <si>
    <t xml:space="preserve">Nicol Subilete </t>
  </si>
  <si>
    <t>924 276 209</t>
  </si>
  <si>
    <t>tanianicolsubilete@gmail.com</t>
  </si>
  <si>
    <t>Thiago Eduardo Garcia Briones</t>
  </si>
  <si>
    <t>thiago131106@gmail.com</t>
  </si>
  <si>
    <t>Angely Fernández</t>
  </si>
  <si>
    <t>cfernandez_lider@hotmail.com</t>
  </si>
  <si>
    <t>Olenka Cardenas</t>
  </si>
  <si>
    <t>olenkact25@gmail.com</t>
  </si>
  <si>
    <t>María del Carmen  Chávez Avila</t>
  </si>
  <si>
    <t>+51 955 324 491</t>
  </si>
  <si>
    <t>mariachavezavila08@gmail.com</t>
  </si>
  <si>
    <t xml:space="preserve">Blanca nelida Conde Huamani </t>
  </si>
  <si>
    <t xml:space="preserve"> blancaconde.2016@gmail.com</t>
  </si>
  <si>
    <t>Valverde Romualdo</t>
  </si>
  <si>
    <t>valverderumualdol@gmail.com</t>
  </si>
  <si>
    <t>Jim Kevin Asimov Espinoza Terrones</t>
  </si>
  <si>
    <t>jimkevinet@hotmail.com</t>
  </si>
  <si>
    <t>Lilibeth Witancort</t>
  </si>
  <si>
    <t>lilibeth.witancort@gmail.com</t>
  </si>
  <si>
    <t>Benjamin Zumaeta</t>
  </si>
  <si>
    <t>paulobenjaminzumaetalozano@gmail.com</t>
  </si>
  <si>
    <t>Maria Cóndor Urrutia</t>
  </si>
  <si>
    <t>mihrimahyue228@gmail.com</t>
  </si>
  <si>
    <t>Daniela Pinedo Picón</t>
  </si>
  <si>
    <t>dpinedopicon@gmail.com</t>
  </si>
  <si>
    <t>Carlos Sirumbal</t>
  </si>
  <si>
    <t>carlosmax2411@gmail.com</t>
  </si>
  <si>
    <t>Grecia Garcia</t>
  </si>
  <si>
    <t>grecia121103@gmail.com</t>
  </si>
  <si>
    <t>kristell pomayay García</t>
  </si>
  <si>
    <t>kristellpomayay7@gmail.com</t>
  </si>
  <si>
    <t>Yami SVeliz</t>
  </si>
  <si>
    <t>samarvelizy@gmail.com</t>
  </si>
  <si>
    <t>Leandro Fernandez</t>
  </si>
  <si>
    <t>rodrifps@gmail.com</t>
  </si>
  <si>
    <t>Zeyli Inuma Galindez</t>
  </si>
  <si>
    <t>inumagalindez@gmail.com</t>
  </si>
  <si>
    <t>FER Manchego Farias</t>
  </si>
  <si>
    <t>manchegofarias.fernanda@gmail.com</t>
  </si>
  <si>
    <t>Amelia Beatriz Gozar Vega</t>
  </si>
  <si>
    <t>beabeagozar@gmail.com</t>
  </si>
  <si>
    <t>Rosnery prado</t>
  </si>
  <si>
    <t>rosmeri-ayala18@hotmail.com</t>
  </si>
  <si>
    <t>ari</t>
  </si>
  <si>
    <t>ariannajbl8@gmail.com</t>
  </si>
  <si>
    <t>Alison Alvitres Cotrina</t>
  </si>
  <si>
    <t xml:space="preserve"> </t>
  </si>
  <si>
    <t>Aylin Escalante</t>
  </si>
  <si>
    <t>ailynescalantenoa@gmail.com</t>
  </si>
  <si>
    <t xml:space="preserve">erick alonzo falcon quispe </t>
  </si>
  <si>
    <t xml:space="preserve">YA PAGO SU MATRICULA </t>
  </si>
  <si>
    <t>Nelly Cielo Huacchillo Artica</t>
  </si>
  <si>
    <t>Claudia</t>
  </si>
  <si>
    <t>claudiaruizquintana620@gmail.com</t>
  </si>
  <si>
    <t>ANIA VALERIA CHAVEZ GONZALES</t>
  </si>
  <si>
    <t>CHAVEZANIA73@GMAIL.COM</t>
  </si>
  <si>
    <t>Jos Huapaya</t>
  </si>
  <si>
    <t>josehuapaya01@gmail.com</t>
  </si>
  <si>
    <t>Noelia Tueros</t>
  </si>
  <si>
    <t>noetue0402@gmail.com</t>
  </si>
  <si>
    <t>Fabian Perleche</t>
  </si>
  <si>
    <t>fabianperleche@gmail.com</t>
  </si>
  <si>
    <t>abi</t>
  </si>
  <si>
    <t>abigailoscanoa@gmail.com</t>
  </si>
  <si>
    <t xml:space="preserve">Victoria Vega ninapaytan </t>
  </si>
  <si>
    <t>vicvic1930@gmail.com</t>
  </si>
  <si>
    <t>Victoria Vega</t>
  </si>
  <si>
    <t>HUAMAN ALVAREZ XIMENA SOFIA</t>
  </si>
  <si>
    <t>986530964 - 986530964</t>
  </si>
  <si>
    <t>ximenexis1602@gmail.com y</t>
  </si>
  <si>
    <t>Luis Fernando Martinez  Ventura</t>
  </si>
  <si>
    <t>martinezventuraluis1@gmail.com</t>
  </si>
  <si>
    <t>William Shakespeare</t>
  </si>
  <si>
    <t>Jimena Villagomez</t>
  </si>
  <si>
    <t>jiv64646@gmail.con</t>
  </si>
  <si>
    <t xml:space="preserve"> Jimena  Rocio  Villagomez Hernandez</t>
  </si>
  <si>
    <t xml:space="preserve">jv64646@gmail.com </t>
  </si>
  <si>
    <t>MEZA CUITO MIRIAN SUSAN</t>
  </si>
  <si>
    <t>mirian.susana.2007@gmail.com</t>
  </si>
  <si>
    <t>Valentina Coronel</t>
  </si>
  <si>
    <t>vale_toncha@hotmail.com</t>
  </si>
  <si>
    <t>Maryorit Alison Vanesa Tutaya linares</t>
  </si>
  <si>
    <t>maryori.tutaya06@gmail.com</t>
  </si>
  <si>
    <t>Juan Medina</t>
  </si>
  <si>
    <t>inesyanqui@gmail.com</t>
  </si>
  <si>
    <t>javi:3</t>
  </si>
  <si>
    <t>carlosjaviermanriquegarcia@gmail.com</t>
  </si>
  <si>
    <t>rulos_07 Arguedas</t>
  </si>
  <si>
    <t>arguedasgiulianna5@gmail.com</t>
  </si>
  <si>
    <t>♡4ri.llx♡</t>
  </si>
  <si>
    <t>edawjsd@gmail.com</t>
  </si>
  <si>
    <t>Mia</t>
  </si>
  <si>
    <t>kellygarciatapia4@gmail.com</t>
  </si>
  <si>
    <t>Piero Alonso Camarena Isuiza</t>
  </si>
  <si>
    <t>pierocamorena67@gmail.com</t>
  </si>
  <si>
    <t>Renzo Renato Fajardo Galarza</t>
  </si>
  <si>
    <t>renzo3810@gmail.com</t>
  </si>
  <si>
    <t>Ashley Balvin</t>
  </si>
  <si>
    <t>sonrieashley11@gmail.com</t>
  </si>
  <si>
    <t>Romina Collantes Bravo</t>
  </si>
  <si>
    <t>jessicabravo75@hotmail.com</t>
  </si>
  <si>
    <t>Nicole Hilari Hinostroza de la Cruz</t>
  </si>
  <si>
    <t>hnicolejhilari@gmail.com</t>
  </si>
  <si>
    <t>Adriana Santiago Huaman</t>
  </si>
  <si>
    <t>adrianasantigoh@gmail.com</t>
  </si>
  <si>
    <t>Fabiana Maravi</t>
  </si>
  <si>
    <t>annsparkl3@gmail.com</t>
  </si>
  <si>
    <t>ariana</t>
  </si>
  <si>
    <t>arianachiuyare@gmail.com</t>
  </si>
  <si>
    <t>Ariana Chiuyare casas</t>
  </si>
  <si>
    <t>Samanta  Sherry Alva Esquivel</t>
  </si>
  <si>
    <t xml:space="preserve">PSICOLOGIA </t>
  </si>
  <si>
    <t xml:space="preserve">LUIS ALBERTO TALPE ALEJANDRO </t>
  </si>
  <si>
    <t>912428024 - 945189863</t>
  </si>
  <si>
    <t>Ursula Doménico Ordóñez</t>
  </si>
  <si>
    <t>dr.ursulalora@gmail.com</t>
  </si>
  <si>
    <t>Angely Anaya</t>
  </si>
  <si>
    <t>anayasimonangely21@gmail.com</t>
  </si>
  <si>
    <t>Juliana Condeso</t>
  </si>
  <si>
    <t>julianacondeso@outlook.com</t>
  </si>
  <si>
    <t>Danny Kevin Reyes Quevedo</t>
  </si>
  <si>
    <t>danfuture304@gmail.com</t>
  </si>
  <si>
    <t>COLEGIO JUANA DE ARC SAN MIGUEL</t>
  </si>
  <si>
    <t>Nayeli Guillermo</t>
  </si>
  <si>
    <t>herreranayeli864@gmail.com</t>
  </si>
  <si>
    <t>Karina Rodríguez</t>
  </si>
  <si>
    <t>krodriguezr70@gmail.com</t>
  </si>
  <si>
    <t>Adriana Geldres</t>
  </si>
  <si>
    <t>geldresadriana783@gmail.com</t>
  </si>
  <si>
    <t>jomaira Quiñonez Matos</t>
  </si>
  <si>
    <t>jomaira409@gmail.com</t>
  </si>
  <si>
    <t>Merializabet Denis Cardoso Medrano</t>
  </si>
  <si>
    <t xml:space="preserve">medranodenis2020@gmail.com </t>
  </si>
  <si>
    <t>Yaiza Nazario</t>
  </si>
  <si>
    <t>yaizaramirez45@gmail.com</t>
  </si>
  <si>
    <t>𝐟𝐞𝐫</t>
  </si>
  <si>
    <t>fer_luci99@hotmail.com</t>
  </si>
  <si>
    <t>Adriano Tadeo Rojas Urcia.</t>
  </si>
  <si>
    <t>pauloroja20@gmail.com</t>
  </si>
  <si>
    <t>Asly Maricielo Bazan Bravo</t>
  </si>
  <si>
    <t>Melissa Tupia Arones</t>
  </si>
  <si>
    <t>melissatupiaarones376@gmail.com</t>
  </si>
  <si>
    <t>Tiziana stucchi</t>
  </si>
  <si>
    <t>stucchitiziana8@gmail.com</t>
  </si>
  <si>
    <t>Astryd Tejada</t>
  </si>
  <si>
    <t>astrydtc@gmail.com</t>
  </si>
  <si>
    <t>Ayshel Yamile Gasla Raymundo</t>
  </si>
  <si>
    <t>963 471 815</t>
  </si>
  <si>
    <t>Yhojan Gabriel</t>
  </si>
  <si>
    <t>ycajamalquijorge@gmail.com</t>
  </si>
  <si>
    <t>Adrian Pérez Rojas</t>
  </si>
  <si>
    <t>adrianperoz0120@gmail.com</t>
  </si>
  <si>
    <t>Ainara Lucienne Montoya Yañez</t>
  </si>
  <si>
    <t>jk_1814@hotmail.com</t>
  </si>
  <si>
    <t>Dayanara Susset Bermudez Guerrero</t>
  </si>
  <si>
    <t>dayanne17067@gmail.com</t>
  </si>
  <si>
    <t>2024</t>
  </si>
  <si>
    <t>MAR</t>
  </si>
  <si>
    <t>marmosqueira07@gmail.com</t>
  </si>
  <si>
    <t>Dhana Zalet Tineo Velásquez</t>
  </si>
  <si>
    <t>dhanitatineo@gmail.com</t>
  </si>
  <si>
    <t>Maricielo</t>
  </si>
  <si>
    <t>maricielocastro50@gmail.com</t>
  </si>
  <si>
    <t>Angelica Maria Ruiz Casabona</t>
  </si>
  <si>
    <t>natsuko123xd@gmail.com</t>
  </si>
  <si>
    <t>Valeria Sosa Buzonich</t>
  </si>
  <si>
    <t>pbuzonich@gmail.com</t>
  </si>
  <si>
    <t xml:space="preserve">VALERIA SOSA BUZONICH
</t>
  </si>
  <si>
    <t>51985627126 - 943586801</t>
  </si>
  <si>
    <t xml:space="preserve">LUCIANA AMAT NEYRA </t>
  </si>
  <si>
    <t>Gabriela Osorio</t>
  </si>
  <si>
    <t>Gabrielaosorioticliahuanca022@gmail.com</t>
  </si>
  <si>
    <t>yamile romero</t>
  </si>
  <si>
    <t>yamileromero291@gmail.com</t>
  </si>
  <si>
    <t>Pilar López</t>
  </si>
  <si>
    <t>pimari1906@gmail.com</t>
  </si>
  <si>
    <t>axel Jeremy Espinoza Morales</t>
  </si>
  <si>
    <t>jabi_2212@hotmail.com</t>
  </si>
  <si>
    <t xml:space="preserve">Diego Sebastián Monzón Palomino </t>
  </si>
  <si>
    <t xml:space="preserve">diegosebas2228@gmail.com </t>
  </si>
  <si>
    <t xml:space="preserve">Naomi  Mendoza </t>
  </si>
  <si>
    <t>naomi.mendoza2106@gmail.com</t>
  </si>
  <si>
    <t>Mirella JOSUNE Quispe Roca</t>
  </si>
  <si>
    <t>mirella.quispe@ilac.edu.pe</t>
  </si>
  <si>
    <t>Brigitte Odar</t>
  </si>
  <si>
    <t>alanaodarlitano@gmail.com</t>
  </si>
  <si>
    <t>Hilary Ortega</t>
  </si>
  <si>
    <t>hilaryortga3@gmail.com</t>
  </si>
  <si>
    <t>Yenifer Bautista</t>
  </si>
  <si>
    <t>yenibautista707157@gmail.com</t>
  </si>
  <si>
    <t>Jenny Alvarado</t>
  </si>
  <si>
    <t>aaracelli366@gmail.com</t>
  </si>
  <si>
    <t>Alyssa Michel Ureta Bonilla</t>
  </si>
  <si>
    <t>michelureta0@gmail.com</t>
  </si>
  <si>
    <t>ROJAS SUAREZ ANGIE GABRIELA</t>
  </si>
  <si>
    <t>Sebas</t>
  </si>
  <si>
    <t>sebastianhidalgovela@gmail.com</t>
  </si>
  <si>
    <t>Sebas Bruno</t>
  </si>
  <si>
    <t>ADRIAN MATIAS CHUMPITAZ VILLAR</t>
  </si>
  <si>
    <t>a8213765@gmail.com</t>
  </si>
  <si>
    <t>JHONNY AARON</t>
  </si>
  <si>
    <t>jhonnyaaron123@gmail.com</t>
  </si>
  <si>
    <t>Tatyana Danitsa Villalobos Laguna</t>
  </si>
  <si>
    <t>982 562 230</t>
  </si>
  <si>
    <t>andersonvillaloboslaguna@gmail.com</t>
  </si>
  <si>
    <t>Mercedes Córdova</t>
  </si>
  <si>
    <t>carolcordova2907@gmail.com</t>
  </si>
  <si>
    <t>Elías Benjamín Gómez Ternero</t>
  </si>
  <si>
    <t>bengomezternero@gmail.com</t>
  </si>
  <si>
    <t>Fabrizio Cruz</t>
  </si>
  <si>
    <t>fabriziocruz03g@gmail.com</t>
  </si>
  <si>
    <t>Ximena Seminario</t>
  </si>
  <si>
    <t>brunella.pinedo07@gmail.com</t>
  </si>
  <si>
    <t>Lucia Vidal Borjas</t>
  </si>
  <si>
    <t>iriaaasrb@hotmail.com</t>
  </si>
  <si>
    <t xml:space="preserve">Alejandra Sherlyn Sevillano Laguna </t>
  </si>
  <si>
    <t>980 170 100</t>
  </si>
  <si>
    <t xml:space="preserve">Valeria Agustina Llactas Galindo </t>
  </si>
  <si>
    <t>vllactasgalindo1534@gmail.com</t>
  </si>
  <si>
    <t>Mily Garay</t>
  </si>
  <si>
    <t>bchwngaraym@gmail.com</t>
  </si>
  <si>
    <t>Nayeli Brenis</t>
  </si>
  <si>
    <t>brenisnayeli1@gmail.com</t>
  </si>
  <si>
    <t>Alejandra Sherlyn Sevillano Laguna</t>
  </si>
  <si>
    <t>alejasevillanolaguna@gmail.com</t>
  </si>
  <si>
    <t>Ximena</t>
  </si>
  <si>
    <t>menarc04@gmail.com</t>
  </si>
  <si>
    <t xml:space="preserve"> Danna Patricia  Carranza Mesias</t>
  </si>
  <si>
    <t>danna.carranza1508@gmail.com</t>
  </si>
  <si>
    <t>Leandro Varrillas Bardalez</t>
  </si>
  <si>
    <t>j.bardalez@hotmail.com</t>
  </si>
  <si>
    <t>FUENTES HERRERA JAZMIN ALESHKA</t>
  </si>
  <si>
    <t>aleshkafuentesherrera@gmial.com</t>
  </si>
  <si>
    <t>Matias Vega Hilares</t>
  </si>
  <si>
    <t>c_vega1383@hotmail.com</t>
  </si>
  <si>
    <t>Yousef Reimond</t>
  </si>
  <si>
    <t>yousef123goos@gmail.com</t>
  </si>
  <si>
    <t>Joshua Caleb</t>
  </si>
  <si>
    <t>araujoagurtojoshua12@gmail.com</t>
  </si>
  <si>
    <t>Pide que no lo contacten</t>
  </si>
  <si>
    <t>Jherald Cruz Valles</t>
  </si>
  <si>
    <t>jheraldmattcole31@gmail.com</t>
  </si>
  <si>
    <t>Adriano Sanchez Muñoz</t>
  </si>
  <si>
    <t>Christofer Giancarlo Rivasplata Prieto</t>
  </si>
  <si>
    <t>10377995@sanmarcelo.edu.pe</t>
  </si>
  <si>
    <t>Gabriela Rosario Caushi Cajachagua</t>
  </si>
  <si>
    <t>caushi.gabriela@gmail.com</t>
  </si>
  <si>
    <t>caushigabriela@gmail.com</t>
  </si>
  <si>
    <t xml:space="preserve">ASISTE EL SABADO 19 DE JULIO </t>
  </si>
  <si>
    <t>sofialessandra631@gmail.com</t>
  </si>
  <si>
    <t>l̶a̶d̶y̶ Mendoza</t>
  </si>
  <si>
    <t>ladymendoza882@gmail.com</t>
  </si>
  <si>
    <t>Arassely Ortiz Quijaite</t>
  </si>
  <si>
    <t>𝓟𝓪𝓾𝓵𝓪- NO EXISTE EL NUMERO , NO TIENE WHATTSAP</t>
  </si>
  <si>
    <t>paulamatosrojas@gmail.com</t>
  </si>
  <si>
    <t>Aldo Gabriel aguirre calle</t>
  </si>
  <si>
    <t>aldoelvis@GMAIL.com</t>
  </si>
  <si>
    <t>aldit0mm Aguirre</t>
  </si>
  <si>
    <t>gabrielediondo@gmail.com</t>
  </si>
  <si>
    <t>Pamela Melendez Hauxwell</t>
  </si>
  <si>
    <t>vicmegar@gmail.com</t>
  </si>
  <si>
    <t xml:space="preserve">Zarella Yamileth Flores Tito </t>
  </si>
  <si>
    <t>981 388 008</t>
  </si>
  <si>
    <t>talaxa1207@gmail.com</t>
  </si>
  <si>
    <t>UTP</t>
  </si>
  <si>
    <t xml:space="preserve">Michel Arac Pillaca Fernández </t>
  </si>
  <si>
    <t xml:space="preserve">michelfernandez12teamo@gmail.com </t>
  </si>
  <si>
    <t>Maryori</t>
  </si>
  <si>
    <t>cornejoluquem@gmail.com</t>
  </si>
  <si>
    <t>vania antonella gomez matto</t>
  </si>
  <si>
    <t>ginamato2016@gmail.com</t>
  </si>
  <si>
    <t>PAOLA ANTONELA</t>
  </si>
  <si>
    <t>paolabuenomartinez@gmail.com</t>
  </si>
  <si>
    <t>Mathias Eduardo Ruiz Palomino</t>
  </si>
  <si>
    <t>mathias eduardo ruiz palomino</t>
  </si>
  <si>
    <t>matiedu0704@gmail.com</t>
  </si>
  <si>
    <t>Yali Shantal Ccoica Mendoza</t>
  </si>
  <si>
    <t>yali7ccoica@gmail.com</t>
  </si>
  <si>
    <t>Xiomara Gonzales Aspajo</t>
  </si>
  <si>
    <t>gonzalesxiomara38@gmail.com</t>
  </si>
  <si>
    <t>CAMILOAGA VILLANUEVA, LUCIANA BRISSA</t>
  </si>
  <si>
    <t>steph</t>
  </si>
  <si>
    <t>ternerolozastephanienayeli@gmail.com</t>
  </si>
  <si>
    <t>Daniela Diaz</t>
  </si>
  <si>
    <t>mysalinasramirez@gmail.com</t>
  </si>
  <si>
    <t>Luciana Katherine Gómez Guevara</t>
  </si>
  <si>
    <t>gomezguevaralucianakaterine@gmail.com</t>
  </si>
  <si>
    <t>brisa Valeria vilela vallejos</t>
  </si>
  <si>
    <t>Vilelavallejosbrisa@gmail.com</t>
  </si>
  <si>
    <t>Maria Paz Saavedra</t>
  </si>
  <si>
    <t>mari.18@gmail.com</t>
  </si>
  <si>
    <t xml:space="preserve"> Jesulin Steven Cerna Pozo</t>
  </si>
  <si>
    <t>jesulincerna@gmail.com</t>
  </si>
  <si>
    <t>Elvis Preslyn Puente Marcelo</t>
  </si>
  <si>
    <t>epuentemarcelo@gmail.com</t>
  </si>
  <si>
    <t>Rodriguez Del Aguila Jeremy</t>
  </si>
  <si>
    <t>junivr06@gmail.com</t>
  </si>
  <si>
    <t>zezesmith.2202@gmail.com</t>
  </si>
  <si>
    <t>Ruth Ruby Farfan Candenas</t>
  </si>
  <si>
    <t>farfanruth0810@gmail.com</t>
  </si>
  <si>
    <t>Busca virtualidad</t>
  </si>
  <si>
    <t>Stephano Rodrigo Figueroa Carrion</t>
  </si>
  <si>
    <t xml:space="preserve"> stephanofigueroacarrion@gmail.com</t>
  </si>
  <si>
    <t>Giancarlos Jesús Paz Sánchez</t>
  </si>
  <si>
    <t>geap1999@gmail.com</t>
  </si>
  <si>
    <t>Edwin Poma</t>
  </si>
  <si>
    <t>edwinpomah2004@gmail.com</t>
  </si>
  <si>
    <t xml:space="preserve">Alejandra Dulanto Adrianzen </t>
  </si>
  <si>
    <t>Elkin Tello</t>
  </si>
  <si>
    <t>picis_efty@hotmail.com</t>
  </si>
  <si>
    <t>Antonio Oliveira</t>
  </si>
  <si>
    <t>guillermoliveira06@gmail.com</t>
  </si>
  <si>
    <t>Catalina Torbisco Muñoz</t>
  </si>
  <si>
    <t>cata0791@gmail.com</t>
  </si>
  <si>
    <t>Danyela Peralta</t>
  </si>
  <si>
    <t>danielaperaltaguerrero24@gmail.com</t>
  </si>
  <si>
    <t>martha figueroa</t>
  </si>
  <si>
    <t>mafive11@gmail.com</t>
  </si>
  <si>
    <t xml:space="preserve">Asergo Echevarria </t>
  </si>
  <si>
    <t>aserioechevarria@gmail.com</t>
  </si>
  <si>
    <t>Sebastian Castro</t>
  </si>
  <si>
    <t>castrosebastian792@gmail.com</t>
  </si>
  <si>
    <t>sofia Anticona</t>
  </si>
  <si>
    <t>santiconat@gmail.com</t>
  </si>
  <si>
    <t>Jorge Rodríguez Pacaya</t>
  </si>
  <si>
    <t>marco_26_2409@hotmail.com</t>
  </si>
  <si>
    <t>Luci Muñoz</t>
  </si>
  <si>
    <t>carmenluzmunozcondori@gmail.com</t>
  </si>
  <si>
    <t>Ariana Leiva</t>
  </si>
  <si>
    <t>ariymackena2018@gmail.com</t>
  </si>
  <si>
    <t>Haylin Silvanna Mirella Fiestas Godoy</t>
  </si>
  <si>
    <t xml:space="preserve"> haylinfiestasgodoy@outlook.es </t>
  </si>
  <si>
    <t>Examen digital</t>
  </si>
  <si>
    <t>Haylin FG</t>
  </si>
  <si>
    <t>haylinfiestasgodoy@outlook.es</t>
  </si>
  <si>
    <t>Haylin Fiestas Godoy</t>
  </si>
  <si>
    <t>Glenn</t>
  </si>
  <si>
    <t>chocancito70@gmail.com</t>
  </si>
  <si>
    <t>Diego Prado</t>
  </si>
  <si>
    <t>dhiego1999@gmail.com</t>
  </si>
  <si>
    <t>Angelo Amesquita</t>
  </si>
  <si>
    <t>xangelox86@gmail.com</t>
  </si>
  <si>
    <t>Angelica Magdyel Guevara Giles</t>
  </si>
  <si>
    <t>guevaragilesangelicamagdyel@gmail.com</t>
  </si>
  <si>
    <t>Yaquelin Carranza Cruz</t>
  </si>
  <si>
    <t>yakzcarranza@gmail.com</t>
  </si>
  <si>
    <t>ESPINOZA CUBA DANIELA ESTEFANY</t>
  </si>
  <si>
    <t>Agleen Pamela Villanque Echegaray</t>
  </si>
  <si>
    <t>927874511 / 933796260</t>
  </si>
  <si>
    <t>gyleenve07@gmail.com</t>
  </si>
  <si>
    <t>Emilio Silva Molina</t>
  </si>
  <si>
    <t>915 950 336</t>
  </si>
  <si>
    <t>emiliosilvamolina@gmail.com</t>
  </si>
  <si>
    <t>Joselyn Vizcardo Agreda</t>
  </si>
  <si>
    <t>rubyjoselyn847@gmail.com</t>
  </si>
  <si>
    <t>Grecia Nicole Aguilar Guzmán</t>
  </si>
  <si>
    <t>grecitanicole14@gmail.com</t>
  </si>
  <si>
    <t>Azariel Alexander Aquimo Torres</t>
  </si>
  <si>
    <t>azarielelcrack@gmail.com</t>
  </si>
  <si>
    <t>Katya Curihuaman</t>
  </si>
  <si>
    <t>katyacurihuaman@gmail.com</t>
  </si>
  <si>
    <t>Joa Lira</t>
  </si>
  <si>
    <t>jlelirabenites@outlook.com</t>
  </si>
  <si>
    <t>Camila Taite reyes</t>
  </si>
  <si>
    <t>999618790-981148402</t>
  </si>
  <si>
    <t>Karla Jadhira Taipe Reyes</t>
  </si>
  <si>
    <t>karlajadhiratr@gmail.com</t>
  </si>
  <si>
    <t>Karla Taite Reyes</t>
  </si>
  <si>
    <t>Alejandra J zimes Solis</t>
  </si>
  <si>
    <t>alejandrajzimessolis@gmail.com</t>
  </si>
  <si>
    <t>Natalia Calderon</t>
  </si>
  <si>
    <t>nataliacalinares@gmail.com</t>
  </si>
  <si>
    <t>Aron Wiiliam Trinidad lengua</t>
  </si>
  <si>
    <t>manchitas594@gmail.com</t>
  </si>
  <si>
    <t>Vannia Romina Burga Caballero</t>
  </si>
  <si>
    <t>caballeroromina96@gmail.com</t>
  </si>
  <si>
    <t>Alejandra  Hernández</t>
  </si>
  <si>
    <t>alejandrahernandezmartinez51@gmail.com</t>
  </si>
  <si>
    <t>sabrina lopez paima</t>
  </si>
  <si>
    <t>yvopaima@gmail.com</t>
  </si>
  <si>
    <t>Pier Argumedo Magallanes</t>
  </si>
  <si>
    <t>iteche.peru@gmail.com</t>
  </si>
  <si>
    <t xml:space="preserve">JULIETA PRIETO MANRIQUE
</t>
  </si>
  <si>
    <t>Bill Becerra Llatas Llatas Illanes</t>
  </si>
  <si>
    <t>billbecerrallatas@gmail.com</t>
  </si>
  <si>
    <t>Luis Alejandro Carpio Rios</t>
  </si>
  <si>
    <t>luisalejandrop752@gmail.com</t>
  </si>
  <si>
    <t>Ariana Josefina Rojas Bastidas</t>
  </si>
  <si>
    <t>ariana.jrbs@gmail.com</t>
  </si>
  <si>
    <t>Ariana Rojas Bastidas</t>
  </si>
  <si>
    <t>FERNANDA JURO SANCHEZ</t>
  </si>
  <si>
    <t>Erika Natalia Barrantes  Vargas</t>
  </si>
  <si>
    <t>erikainti1111@gmail.com</t>
  </si>
  <si>
    <t>alessandra yuviksa soria Sequeiros</t>
  </si>
  <si>
    <t>sequeirosalessandra471@gmail.com</t>
  </si>
  <si>
    <t>NIKOL ALEXANDRA NUÑEZ MENDOZA</t>
  </si>
  <si>
    <t>nikolnunez91@gmail.com</t>
  </si>
  <si>
    <t>Ana Belén Infantas Vicente</t>
  </si>
  <si>
    <t>beleninfantas@gmail.com</t>
  </si>
  <si>
    <t>Sheyla Nerita</t>
  </si>
  <si>
    <t>70970848@certus.edu.pe</t>
  </si>
  <si>
    <t>Alejandro Anthony Salazar Rosales</t>
  </si>
  <si>
    <t>tony231197@gmail.com</t>
  </si>
  <si>
    <t>Heidy Odeth Vilca Yparraguirre</t>
  </si>
  <si>
    <t>heidyypa09@gmail.com</t>
  </si>
  <si>
    <t>Keyla</t>
  </si>
  <si>
    <t>keylahuallpa7@gmail.com</t>
  </si>
  <si>
    <t>Evi AH</t>
  </si>
  <si>
    <t>evilaantonio05@gmail.com</t>
  </si>
  <si>
    <t>Allison Coral</t>
  </si>
  <si>
    <t>ac99767@gmail.com</t>
  </si>
  <si>
    <t>Estefany Paytan</t>
  </si>
  <si>
    <t>yiestefany5@gmail.com</t>
  </si>
  <si>
    <t>Wendy Diaz</t>
  </si>
  <si>
    <t>diazpachecowendy97@gmail.com</t>
  </si>
  <si>
    <t>Rossy moroco Luque</t>
  </si>
  <si>
    <t>morocoluquejenny@gmail.com</t>
  </si>
  <si>
    <t>Robin De Souza Ferreyra</t>
  </si>
  <si>
    <t>rcadsfm@gmail.com</t>
  </si>
  <si>
    <t>Karen Celeste</t>
  </si>
  <si>
    <t>karen.mohena@bbva.com</t>
  </si>
  <si>
    <t>Josselyn Risco Cabrera</t>
  </si>
  <si>
    <t>josselynnicole2623@gmail.com</t>
  </si>
  <si>
    <t>Micaela Marroquin</t>
  </si>
  <si>
    <t>cmarroquin@cyoperuana.com.pe</t>
  </si>
  <si>
    <t>Jose Ricardo Salas Quispe</t>
  </si>
  <si>
    <t>jrsalasq@hotmail.com</t>
  </si>
  <si>
    <t>Mercedes Ushiñahua</t>
  </si>
  <si>
    <t>mercedesupiachihualopez@gmail.com</t>
  </si>
  <si>
    <t>Kriss Beraun</t>
  </si>
  <si>
    <t>brian.orbezo.2001@gmail.com</t>
  </si>
  <si>
    <t>Andrea Gimena Porras</t>
  </si>
  <si>
    <t>porrasandrea1993@gmail.com</t>
  </si>
  <si>
    <t>Marta milagros Vite becerra</t>
  </si>
  <si>
    <t>918 195 856</t>
  </si>
  <si>
    <t>SEGUNDA CARRERA</t>
  </si>
  <si>
    <t>JOHANA VERA NARANJO</t>
  </si>
  <si>
    <t>JOHANAVN266@GMAIL.COM</t>
  </si>
  <si>
    <t>MISHELL TAIPE GALA</t>
  </si>
  <si>
    <t>lizbeth anahi</t>
  </si>
  <si>
    <t>anahihal22@gmail.com</t>
  </si>
  <si>
    <t>Karen Gutierrez</t>
  </si>
  <si>
    <t>Karem_828@hotmail.com</t>
  </si>
  <si>
    <t>Cristina Sofia Camaren Díaz</t>
  </si>
  <si>
    <t>Es alumna</t>
  </si>
  <si>
    <t>Yaneth</t>
  </si>
  <si>
    <t>yyhuamansuarez@gmail.com</t>
  </si>
  <si>
    <t>Carlos AC</t>
  </si>
  <si>
    <t>carlos.aldoradinc@gmail.com</t>
  </si>
  <si>
    <t>Alexander Mendoza Jara</t>
  </si>
  <si>
    <t>mendozajara110900@gmail.com</t>
  </si>
  <si>
    <t>ANTONELLA LARA CARMAHUACA</t>
  </si>
  <si>
    <t>Mariano Rojas Chávez-Arroyo</t>
  </si>
  <si>
    <t>southdakota142007@gmail.com</t>
  </si>
  <si>
    <t>Carlos L.</t>
  </si>
  <si>
    <t>cl055672@gmail.com</t>
  </si>
  <si>
    <t xml:space="preserve">Romina  Flores Medina </t>
  </si>
  <si>
    <t>994836 815</t>
  </si>
  <si>
    <t>ROMIFLOWERS5@GMAIL.COM</t>
  </si>
  <si>
    <t xml:space="preserve"> Flor de Maria  Pacheco  Patiño </t>
  </si>
  <si>
    <t>avierorlando15@hotmail.com</t>
  </si>
  <si>
    <t>Jesus Fabian Quispe Sucapuca</t>
  </si>
  <si>
    <t>907 425 692</t>
  </si>
  <si>
    <t xml:space="preserve">jesusfabianqs@gmail.com </t>
  </si>
  <si>
    <t>Jareth Paredes</t>
  </si>
  <si>
    <t>rodnyroblox097@gmail.com</t>
  </si>
  <si>
    <t>NICOLLE JAZMIN CONDORI HERMOZA</t>
  </si>
  <si>
    <t>vilmahermoza2020@gmail.com</t>
  </si>
  <si>
    <t>Jennifer CJ</t>
  </si>
  <si>
    <t>jennicita25m@gmail.com</t>
  </si>
  <si>
    <t>Alexia Camila Contreras Soto</t>
  </si>
  <si>
    <t>922225701</t>
  </si>
  <si>
    <t>camila.contreras1512@gmail.com</t>
  </si>
  <si>
    <t>vendra al taller del 19/07</t>
  </si>
  <si>
    <t>Hernan Salazar Aliaga</t>
  </si>
  <si>
    <t>hernan050108@gmail.com</t>
  </si>
  <si>
    <t>Marcos Jesus</t>
  </si>
  <si>
    <t>estradasantosmarcos968@gmail.com</t>
  </si>
  <si>
    <t>sebastian rojas</t>
  </si>
  <si>
    <t>sebastianrojascastro6@gmail.com</t>
  </si>
  <si>
    <t xml:space="preserve">Ariana Jimena Luna Correa </t>
  </si>
  <si>
    <t>969 190 869</t>
  </si>
  <si>
    <t>Silvana Caceres</t>
  </si>
  <si>
    <t>silvanacaceres46@icloud.com</t>
  </si>
  <si>
    <t>Sol Cuya</t>
  </si>
  <si>
    <t>solcj0901gmail.com</t>
  </si>
  <si>
    <t>Analucía Rodríguez Mendoza</t>
  </si>
  <si>
    <t>analuciar2212@gmail.com</t>
  </si>
  <si>
    <t>STHEPHANY CABRERA CASTILLO</t>
  </si>
  <si>
    <t xml:space="preserve">FABIAN ARTURO MELENDEZ ARIZAGA </t>
  </si>
  <si>
    <t xml:space="preserve">fabianmcu@gmail.com </t>
  </si>
  <si>
    <t>Emily Andrea Enciso Condor</t>
  </si>
  <si>
    <t>margilobabb@gmail.com</t>
  </si>
  <si>
    <t>Technology School</t>
  </si>
  <si>
    <t>Cristian Subilete Chancas</t>
  </si>
  <si>
    <t>+51 966 101 479</t>
  </si>
  <si>
    <t>cristiansubilete1993@gmail.com</t>
  </si>
  <si>
    <t>Keyla Villar</t>
  </si>
  <si>
    <t>kayla.arnedo@gmail.com</t>
  </si>
  <si>
    <t>mathias joaquin fernandez horna</t>
  </si>
  <si>
    <t>flako12343h@gmail.com</t>
  </si>
  <si>
    <t xml:space="preserve">ANJELI DANIELA RAMIREZ BAHUACHE </t>
  </si>
  <si>
    <t>Regina Ramos</t>
  </si>
  <si>
    <t>ramoscutiregina@gmail.com</t>
  </si>
  <si>
    <t xml:space="preserve">Alex Fernando Gonzales Alvarado 
</t>
  </si>
  <si>
    <t>pedritogonzales80@gmail.com</t>
  </si>
  <si>
    <t>973 814 991</t>
  </si>
  <si>
    <t>Fernanda Collazos</t>
  </si>
  <si>
    <t>mariafernandacl007@gmail.com</t>
  </si>
  <si>
    <t>Manuel Guerrero ramirez</t>
  </si>
  <si>
    <t>benitrlea@gmail.com</t>
  </si>
  <si>
    <t>Ariana Stephanie Cerazo Cruz</t>
  </si>
  <si>
    <t>arianacerazo48@gmail.com</t>
  </si>
  <si>
    <t>Pamela Paz Infanzón</t>
  </si>
  <si>
    <t>ppaz.pazpamela181207@gmail.com</t>
  </si>
  <si>
    <t>Fernanda Escalaya</t>
  </si>
  <si>
    <t>fernandaescalaya26@gmail.com</t>
  </si>
  <si>
    <t>Karla Tuesta</t>
  </si>
  <si>
    <t>mirtha.xkc@gmail.com</t>
  </si>
  <si>
    <t>José Antonio Llontop cuentas</t>
  </si>
  <si>
    <t>olaninos43@gmail.com</t>
  </si>
  <si>
    <t>Brunella Alexandra Wong Marquez</t>
  </si>
  <si>
    <t>amarquez000575@gmail.com</t>
  </si>
  <si>
    <t>Isamar Celeste Solano Gutierrez</t>
  </si>
  <si>
    <t>Illari Camila Torres Fuentealba</t>
  </si>
  <si>
    <t>Elisafuentealba45@gmail.com</t>
  </si>
  <si>
    <t>Mariafe Belén Salas Angelino</t>
  </si>
  <si>
    <t>belensalasangelino@gmail.com</t>
  </si>
  <si>
    <t>Angel Gabriel Pinedo cuya</t>
  </si>
  <si>
    <t>fpine659@gmail.com</t>
  </si>
  <si>
    <t>Mirkala Velazco rojo</t>
  </si>
  <si>
    <t>alejandravelazcorojo@gmail.com</t>
  </si>
  <si>
    <t xml:space="preserve">Macarena Alemán Cerrón </t>
  </si>
  <si>
    <t>macarenalemancerron2008@gmail.com</t>
  </si>
  <si>
    <t>Xiomara</t>
  </si>
  <si>
    <t>minkukkie1234@gmail.com</t>
  </si>
  <si>
    <t>ES DE CHICLAYO</t>
  </si>
  <si>
    <t>Johan Ice</t>
  </si>
  <si>
    <t>johanfloresalayo@gmail.com</t>
  </si>
  <si>
    <t xml:space="preserve">Almodena Carolina Reyna Vasquez </t>
  </si>
  <si>
    <t xml:space="preserve">944 568 092 </t>
  </si>
  <si>
    <t xml:space="preserve">carothv207@gmail.com </t>
  </si>
  <si>
    <t xml:space="preserve">Cielo Isabel Hospinal Lagos </t>
  </si>
  <si>
    <t>cieloisabelhospinal@gmail.com</t>
  </si>
  <si>
    <t>Hayro Ramos</t>
  </si>
  <si>
    <t>hayrosebastian5@gmail.com</t>
  </si>
  <si>
    <t>Xiomara Aime Peña Cahuama</t>
  </si>
  <si>
    <t>Xiomaraaime15@gmail.com</t>
  </si>
  <si>
    <t>Samara Yamilet Carranza Gomez</t>
  </si>
  <si>
    <t>samarayamiletcarranzagomez@gmail.com</t>
  </si>
  <si>
    <t xml:space="preserve"> Diego  Alejandro Romero Eyzaguirre</t>
  </si>
  <si>
    <t>diegoeyzaguirrre@gmail.com%20y</t>
  </si>
  <si>
    <t>Maria Fernanda Huamani Zumaran</t>
  </si>
  <si>
    <t>zumaranmafer@gmail.com</t>
  </si>
  <si>
    <t>Valeria Yamile Gómez Torres</t>
  </si>
  <si>
    <t>valeriagomeztorres06@gmail.com</t>
  </si>
  <si>
    <t xml:space="preserve">ARLETTE MARIEL RENGIFO CARRASCO </t>
  </si>
  <si>
    <t>arletterengifocarrasco@gmail.com</t>
  </si>
  <si>
    <t>Joshua Sihuincha Bermudez</t>
  </si>
  <si>
    <t>lapamapa55@gmail.com</t>
  </si>
  <si>
    <t xml:space="preserve">ARIANA ESTRELLA ORTIZ SULC </t>
  </si>
  <si>
    <t>981159770-993937208</t>
  </si>
  <si>
    <t>Ana Sofía Lorena Mendoza Rojas</t>
  </si>
  <si>
    <t>bangloren156@gmail.com</t>
  </si>
  <si>
    <t>Ana Cristina Ojeda Millones</t>
  </si>
  <si>
    <t>anitacristinamillonaria@gmail.com</t>
  </si>
  <si>
    <t xml:space="preserve">Alessia Domenica Palomino Hinostroza </t>
  </si>
  <si>
    <t>993 139 494</t>
  </si>
  <si>
    <t>Karla Delgado Arevalos</t>
  </si>
  <si>
    <t>anahihellokitty09@gmail.com</t>
  </si>
  <si>
    <t>Andrea Leon Requelme</t>
  </si>
  <si>
    <t>+51 989 345 213</t>
  </si>
  <si>
    <t>Adriano Farid Cahuana Villanueva</t>
  </si>
  <si>
    <t>adrianocahuana25@gmail.com</t>
  </si>
  <si>
    <t>Valentino Imanol Campos Cueva</t>
  </si>
  <si>
    <t>939 623 999</t>
  </si>
  <si>
    <t xml:space="preserve">jessicacuevagz@gmail.com </t>
  </si>
  <si>
    <t>Mia Celeste Morales Reyes</t>
  </si>
  <si>
    <t>miacelestemoralesreyes@gmail.com</t>
  </si>
  <si>
    <t>Angelina Hernandez Ruiz</t>
  </si>
  <si>
    <t>71176748.trilce.com@gmail.com</t>
  </si>
  <si>
    <t>Lucciana Georgina Davila Rios</t>
  </si>
  <si>
    <t>mellisa_ruidias@hotmail.com</t>
  </si>
  <si>
    <t>JHON ALEX QUISPE MARTINEZ</t>
  </si>
  <si>
    <t>JHONALEXQUISPE3@GMAIL.COM</t>
  </si>
  <si>
    <t>Luciana Beatriz Mercado Pérez</t>
  </si>
  <si>
    <t>lucianamperez12@gmail.com</t>
  </si>
  <si>
    <t>Sofia Velarde vasquez</t>
  </si>
  <si>
    <t>Sofiavelardevasquez.08@gmail.com</t>
  </si>
  <si>
    <t>Fiorella Idrogo</t>
  </si>
  <si>
    <t>fredalr2019@gmail.com</t>
  </si>
  <si>
    <t>Adrian Felipe Santos lino</t>
  </si>
  <si>
    <t>as1926315@gmail.com</t>
  </si>
  <si>
    <t>Juan Diego Lazo Zapata</t>
  </si>
  <si>
    <t>juandiegolazozapata@gmail.com</t>
  </si>
  <si>
    <t>Kimberly sandoval Jiménez</t>
  </si>
  <si>
    <t>kimberlysofia2022@gmail.com</t>
  </si>
  <si>
    <t>Ashley CV</t>
  </si>
  <si>
    <t>ashley.entre.amigos@gmail.com</t>
  </si>
  <si>
    <t>LUCIANA FERNANDA DURAND ENRIQUEZ</t>
  </si>
  <si>
    <t>937 006 469</t>
  </si>
  <si>
    <t>lucianadurand130@gmail.com</t>
  </si>
  <si>
    <t>Sofia Medina Milla</t>
  </si>
  <si>
    <t>karimil8448@gmail.com</t>
  </si>
  <si>
    <t>Anais Roman</t>
  </si>
  <si>
    <t>Romancapchajohanna@gmail.com</t>
  </si>
  <si>
    <t xml:space="preserve">Romina López </t>
  </si>
  <si>
    <t>minalopez2702@gmail.com</t>
  </si>
  <si>
    <t>Danae Gloria Lermo Llumpo</t>
  </si>
  <si>
    <t>danae.lermo@gmail.com</t>
  </si>
  <si>
    <t>Avril Fernanda Trigoso Guillén</t>
  </si>
  <si>
    <t>belyguillen@hotmail.com</t>
  </si>
  <si>
    <t>Eamon Stanley Aleman Benites</t>
  </si>
  <si>
    <t>aaronaleman2409@gmail.com</t>
  </si>
  <si>
    <t>Alanis de la cruz (QUIERE MEDICINA)</t>
  </si>
  <si>
    <t>alanisdelacruz17@gmail.com</t>
  </si>
  <si>
    <t>Piero Alexander Rodríguez García</t>
  </si>
  <si>
    <t>piero2008r8@gmail.com</t>
  </si>
  <si>
    <t>David Israel Miñope</t>
  </si>
  <si>
    <t>Juliana Carolina Saavedra Pérez</t>
  </si>
  <si>
    <t>julisaavedraperez16@gmail.com</t>
  </si>
  <si>
    <t>Elizabeth Uriarte (QUIERE MEDICINA)</t>
  </si>
  <si>
    <t>pamela11camilita@gmail.com</t>
  </si>
  <si>
    <t>MEDICINA</t>
  </si>
  <si>
    <t>FERNANDA YADHIRA ONOFRE PAUCAR</t>
  </si>
  <si>
    <t>fernandaonofrep@gmail.com</t>
  </si>
  <si>
    <t>Iveth Marilina Pastor Yuto</t>
  </si>
  <si>
    <t>willypastoro@gmail.com</t>
  </si>
  <si>
    <t>Gabriela Tito Rojas</t>
  </si>
  <si>
    <t>906 508 399</t>
  </si>
  <si>
    <t>Lucia arce</t>
  </si>
  <si>
    <t>ycanales2014@gmail.com</t>
  </si>
  <si>
    <t>Fabian Sandi Malca</t>
  </si>
  <si>
    <t>fabiansandimalca@gmail.com</t>
  </si>
  <si>
    <t>PROVINCIA</t>
  </si>
  <si>
    <t>Sheyka Gabriela Diaz Rojas</t>
  </si>
  <si>
    <t xml:space="preserve">yasminangier04@gmail.com </t>
  </si>
  <si>
    <t>Danika Sevilla Espinoza</t>
  </si>
  <si>
    <t>kvel4943@gmail.com</t>
  </si>
  <si>
    <t>Luciana Cuy</t>
  </si>
  <si>
    <t>lluyola20@gmail.com</t>
  </si>
  <si>
    <t xml:space="preserve">Priscila Angeline Vargas Roque </t>
  </si>
  <si>
    <t>+51 924 836 563</t>
  </si>
  <si>
    <t>pvrpriscilaangelina2010@gmail.com</t>
  </si>
  <si>
    <t>Marcelo Merino Pinto</t>
  </si>
  <si>
    <t>fannypintoz@hotmail.com</t>
  </si>
  <si>
    <t>Emilio Joaquin Atoche Chavesta</t>
  </si>
  <si>
    <t>echc2020@gmail.com</t>
  </si>
  <si>
    <t>joaezpa18@gmail.com</t>
  </si>
  <si>
    <t>Mayte Cayllahui</t>
  </si>
  <si>
    <t>cubillasdariana@gmail.com</t>
  </si>
  <si>
    <t>Katherine Cruz B</t>
  </si>
  <si>
    <t>katherine_cb1391@hotmail.com</t>
  </si>
  <si>
    <t>Mirtha Villalobos</t>
  </si>
  <si>
    <t>mirthavillalobos401@gmail.com</t>
  </si>
  <si>
    <t>Anderson Gemin</t>
  </si>
  <si>
    <t>geminanderson@gmail.com</t>
  </si>
  <si>
    <t>Karen Fiorella Rodriguez Gutierrez</t>
  </si>
  <si>
    <t>karenfioreguti@gmail.com</t>
  </si>
  <si>
    <t xml:space="preserve">FLOR DE MARIA PAREDES </t>
  </si>
  <si>
    <t>Nicole Vera Beyzaga</t>
  </si>
  <si>
    <t>nicoleverabeyzaga@gmail.com</t>
  </si>
  <si>
    <t>Mineyli Salazar</t>
  </si>
  <si>
    <t>edithmineylisalazarclaudio@gmail.com</t>
  </si>
  <si>
    <t>Franciscoli Raúl Mantarí Castro</t>
  </si>
  <si>
    <t>framciscoli1991mc@gmail.com</t>
  </si>
  <si>
    <t>Valentino Arrelucea Tomayro</t>
  </si>
  <si>
    <t>arreluceavl98@gmail.com</t>
  </si>
  <si>
    <t>Nayelli Betzabet Olortegui Rojas</t>
  </si>
  <si>
    <t>nayellibetzabet0212@gmail.com</t>
  </si>
  <si>
    <t>Elena Guevara</t>
  </si>
  <si>
    <t>Eguevarasilva9@gmail.com</t>
  </si>
  <si>
    <t>LEYDI LIZ CANALES MALLQUI</t>
  </si>
  <si>
    <t>leydicanales172@gmail.com</t>
  </si>
  <si>
    <t>lisbeth diaz</t>
  </si>
  <si>
    <t>princes265@hotmail.com</t>
  </si>
  <si>
    <t>RUBY LOPEZ</t>
  </si>
  <si>
    <t>rubymassiel@gmail.com</t>
  </si>
  <si>
    <t>Milka Trujillo Ramirez</t>
  </si>
  <si>
    <t>51/931849126</t>
  </si>
  <si>
    <t>Milkatrujilloramirez@gmail.com</t>
  </si>
  <si>
    <t>Micaela Barbaran</t>
  </si>
  <si>
    <t>isabelbarbaran554@gmail.com</t>
  </si>
  <si>
    <t>Miguel Angel Zavala Salazar</t>
  </si>
  <si>
    <t>miguelzavala20697@gmail.com</t>
  </si>
  <si>
    <t>Sebastian Eduardo Banda Flores</t>
  </si>
  <si>
    <t>seb.band_25@gmail.com</t>
  </si>
  <si>
    <t>Hubert Mamani vilca</t>
  </si>
  <si>
    <t>hubert.android132@gmail.com</t>
  </si>
  <si>
    <t>Josue Alejandro</t>
  </si>
  <si>
    <t>maximilianojosue310@gmail.com</t>
  </si>
  <si>
    <t>Jose Del Aguila Siche</t>
  </si>
  <si>
    <t>ferdidelaguila@gmail.com</t>
  </si>
  <si>
    <t>Elisa Pilar Castillo</t>
  </si>
  <si>
    <t>elisapilar05@gmail.com</t>
  </si>
  <si>
    <t>Mishell Sanchez Sanchez</t>
  </si>
  <si>
    <t>mishisan218@gmail.com</t>
  </si>
  <si>
    <t>Kairel isabel escriba pereda</t>
  </si>
  <si>
    <t>kairelpereda@gmail.com</t>
  </si>
  <si>
    <t>Jared Fernandez Gonzales</t>
  </si>
  <si>
    <t>jaredemirfernandez@gmail.com</t>
  </si>
  <si>
    <t>Fernanda Cardenas</t>
  </si>
  <si>
    <t>20240093@santarosafmm.edu.pe</t>
  </si>
  <si>
    <t>La Inmaculada Concepcion de Surco</t>
  </si>
  <si>
    <t>VALENTINA MENDOZA PAURI</t>
  </si>
  <si>
    <t>Paola Nikolle Carlos Tello</t>
  </si>
  <si>
    <t>paola.carlos.tello08@gmail.com</t>
  </si>
  <si>
    <t>RENDIRÁ PRESENCIAL</t>
  </si>
  <si>
    <t>Victoria Valentina Alania Rodriguez</t>
  </si>
  <si>
    <t xml:space="preserve"> 977 556 190</t>
  </si>
  <si>
    <t>alv4r0mc@gmail.com</t>
  </si>
  <si>
    <t>Dania Luana Córdova Morales</t>
  </si>
  <si>
    <t>cordovaluana12d@gmail.com</t>
  </si>
  <si>
    <t>Luciana Falvy Cuadros</t>
  </si>
  <si>
    <t>lucianafalvy11@gmail.com</t>
  </si>
  <si>
    <t>Rubén Calderón</t>
  </si>
  <si>
    <t>calderonhector412@gmail.com</t>
  </si>
  <si>
    <t>Ariana Castro</t>
  </si>
  <si>
    <t>arizacallo@gmail.com</t>
  </si>
  <si>
    <t>Aracely CC</t>
  </si>
  <si>
    <t>aracelychaguacasas20@gmail.com</t>
  </si>
  <si>
    <t>ARACELY CHAHAU CASAS</t>
  </si>
  <si>
    <t>ARACELY CHAGUA CASAS</t>
  </si>
  <si>
    <t>Joaquin Benites Silva</t>
  </si>
  <si>
    <t>joaquinben09@outlook.com</t>
  </si>
  <si>
    <t>VERONICA RAMIREZ BUINES</t>
  </si>
  <si>
    <t>Fernanda Choque Salas</t>
  </si>
  <si>
    <t>935293236 /  952159441</t>
  </si>
  <si>
    <t>fernandachoque@gmail.com</t>
  </si>
  <si>
    <t>KIARA ALESSANDRA LOPEZ ABARCA</t>
  </si>
  <si>
    <t>yo Paredes Acuña</t>
  </si>
  <si>
    <t>kparedesacuna@gmail.com</t>
  </si>
  <si>
    <t>Valeria klepatzky</t>
  </si>
  <si>
    <t>klepatzkyvaleria1@gmail.com</t>
  </si>
  <si>
    <t>Ximena Giukuabba Flores</t>
  </si>
  <si>
    <t>ximenaflores@gmail.com</t>
  </si>
  <si>
    <t>PIERO.RIVERA.GARCIA@GMAIL.COM</t>
  </si>
  <si>
    <t xml:space="preserve"> Miguel Angel Shandee Quispe Mamani</t>
  </si>
  <si>
    <t xml:space="preserve"> 983 516 483</t>
  </si>
  <si>
    <t>shandqm123@gmail.com</t>
  </si>
  <si>
    <t>Bruno Marcos Rodriguez</t>
  </si>
  <si>
    <t>904 683 852</t>
  </si>
  <si>
    <t>rodrigoma1448@gmail.com</t>
  </si>
  <si>
    <t>Daniel Adriano Mallqui Avalos</t>
  </si>
  <si>
    <t>941577301</t>
  </si>
  <si>
    <t>danielmallqui10@gmail.com</t>
  </si>
  <si>
    <t>Daniela Patricia Sotelo Melendez</t>
  </si>
  <si>
    <t>danielapatriciasotelomelendez@gmail.com</t>
  </si>
  <si>
    <t>KEVIN ALEXANDER VEGA BASILIO</t>
  </si>
  <si>
    <t>KEVINKAVB120508@GMAIL.COM</t>
  </si>
  <si>
    <t>TERMINO EL COLEGIO</t>
  </si>
  <si>
    <t xml:space="preserve">Valentina Perez Rojas </t>
  </si>
  <si>
    <t xml:space="preserve">Martiria_83@hotmail.com </t>
  </si>
  <si>
    <t>Luciana Herrada Blanco</t>
  </si>
  <si>
    <t>Luciana Herrera Blanco</t>
  </si>
  <si>
    <t>ALVARADO YUPANQUI ROUS</t>
  </si>
  <si>
    <t>Aymé ♡</t>
  </si>
  <si>
    <t>aymepumaccahua@gmail.com</t>
  </si>
  <si>
    <t>Ariana Thais Sánchez Rupay</t>
  </si>
  <si>
    <t>arianitalinda17@gmail.com</t>
  </si>
  <si>
    <t>Fabrizio Diaz</t>
  </si>
  <si>
    <t>fabrizio.diaz.angeles3445@gmail.com</t>
  </si>
  <si>
    <t>AMY PUMACCAHUA ALVARADO</t>
  </si>
  <si>
    <t>amupumaccahua@gmail.com</t>
  </si>
  <si>
    <t>980 603 341</t>
  </si>
  <si>
    <t>Romina Flores Cuzcano</t>
  </si>
  <si>
    <t>rominasofia.fc@gmail.com</t>
  </si>
  <si>
    <t>Romina Flores</t>
  </si>
  <si>
    <t>Santiago Apostol</t>
  </si>
  <si>
    <t>Romina</t>
  </si>
  <si>
    <t>Juliana Andrea Veliz Gallo</t>
  </si>
  <si>
    <t>javg0081@gmail.com</t>
  </si>
  <si>
    <t>ROMINA HUANAY LEGUA</t>
  </si>
  <si>
    <t>romina.huanay@gmail.com</t>
  </si>
  <si>
    <t xml:space="preserve">Luciana Álvarez </t>
  </si>
  <si>
    <t>lucianacnco92@gmail.com</t>
  </si>
  <si>
    <t>71367836</t>
  </si>
  <si>
    <t>CALLUPE CHAVEZ JOHANNY GABRIELA</t>
  </si>
  <si>
    <t>lajohanny78@gmail.com</t>
  </si>
  <si>
    <t xml:space="preserve">Corazón de Jesús </t>
  </si>
  <si>
    <t>CARLOS CARRANZA</t>
  </si>
  <si>
    <t>wazadesgracia@gmail.com</t>
  </si>
  <si>
    <t>María Jesús Noa Centurión</t>
  </si>
  <si>
    <t>noa.maria@myhome.edu.pe</t>
  </si>
  <si>
    <t xml:space="preserve">ASISTIRA EL SABADO 19 DE JULIO / YA TIENE RECIBO </t>
  </si>
  <si>
    <t>Maria Jesus Noa</t>
  </si>
  <si>
    <t>RAFAEL ROY PINARES CUTIRE</t>
  </si>
  <si>
    <t>rafaelpinares07@gmail.com</t>
  </si>
  <si>
    <t>marjorie cielo delgado pacheco</t>
  </si>
  <si>
    <t>delgadopachecomarjorie@gmail.com</t>
  </si>
  <si>
    <t>YRAZ KALETH CRUZ CHAVEZ</t>
  </si>
  <si>
    <t>yraz.cruz21@gmail.com</t>
  </si>
  <si>
    <t>GIANNELLA ALESSANDRA VENEGAS MAUCAYLLE</t>
  </si>
  <si>
    <t>giannella737@gmail.com</t>
  </si>
  <si>
    <t>LUANNA MORI</t>
  </si>
  <si>
    <t>luannabelen29@gmail.com</t>
  </si>
  <si>
    <t>JERIKO AGUEDO</t>
  </si>
  <si>
    <t>Farid Alfredo</t>
  </si>
  <si>
    <t>far_a@gmail.com</t>
  </si>
  <si>
    <t>Grace Alison Sayas Rojas</t>
  </si>
  <si>
    <t>turis</t>
  </si>
  <si>
    <t>ADRIANA GOYCOCHEA VERASTEGUI</t>
  </si>
  <si>
    <t>Grace Cueva</t>
  </si>
  <si>
    <t>gracevanessacuevagarcia12345@gmail.com</t>
  </si>
  <si>
    <t>BARZOLA SOLIS FRANCY KENNY_x000D_</t>
  </si>
  <si>
    <t>977 156 543</t>
  </si>
  <si>
    <t>sofi</t>
  </si>
  <si>
    <t>luanadominguez.sandoval@gmail.com</t>
  </si>
  <si>
    <t>HARUMI GUILLEN CORDERO</t>
  </si>
  <si>
    <t>hahumogc.@gmail.com</t>
  </si>
  <si>
    <t>Micaela Chuquizuta</t>
  </si>
  <si>
    <t>micaelachuquizuta@gmail.COM</t>
  </si>
  <si>
    <t>Keysi</t>
  </si>
  <si>
    <t>keysiemi226@gmail.com</t>
  </si>
  <si>
    <t>Alejandra Sofía  Mantilla Ortiz</t>
  </si>
  <si>
    <t>+51 945 798 671</t>
  </si>
  <si>
    <t>amantilla273@gmail.com</t>
  </si>
  <si>
    <t>Dar Contreras</t>
  </si>
  <si>
    <t>darlingbobadilla48@gmail.com</t>
  </si>
  <si>
    <t>Ariam Albornoz Briceño</t>
  </si>
  <si>
    <t>ariamalbornoz0707@gmail.com</t>
  </si>
  <si>
    <t>Carmen Aristizábal</t>
  </si>
  <si>
    <t>carmen.0603@outlook.com</t>
  </si>
  <si>
    <t>Martín David Aguirre De La Cruz</t>
  </si>
  <si>
    <t>Maria Luisa (odontologia)</t>
  </si>
  <si>
    <t>maribriariale13@gmail.com</t>
  </si>
  <si>
    <t>ODONTOLOGIA</t>
  </si>
  <si>
    <t>~Ann Maira</t>
  </si>
  <si>
    <t>avalenciaa@unjbg.edu.pe</t>
  </si>
  <si>
    <t>Dayana Maryory Achas Chavez</t>
  </si>
  <si>
    <t>Marianna Aguirre Galessio</t>
  </si>
  <si>
    <t>mariaguigalessio@gmail.com</t>
  </si>
  <si>
    <t>Miguel Alvarez Diaz</t>
  </si>
  <si>
    <t>Mad1997@outlook.es</t>
  </si>
  <si>
    <t>Nathaly InMtsmr</t>
  </si>
  <si>
    <t>natha_mitsumori@hotmail.com</t>
  </si>
  <si>
    <t>Carla Mariluz Ruiz Perez</t>
  </si>
  <si>
    <t>ccarlaruizz@gmail.com</t>
  </si>
  <si>
    <t>Maria Ximena Arroyo Vargas</t>
  </si>
  <si>
    <t>gimena9@outlook.com</t>
  </si>
  <si>
    <t>Maria ximena</t>
  </si>
  <si>
    <t>Gimena Arroyo</t>
  </si>
  <si>
    <t>gimena9@outook.com</t>
  </si>
  <si>
    <t>Rafael Aguirre</t>
  </si>
  <si>
    <t>raguirrepascual@gmail.com</t>
  </si>
  <si>
    <t>Helen Johanna Arroyo Prieto</t>
  </si>
  <si>
    <t>arroyohelen015@gmail.com</t>
  </si>
  <si>
    <t>Carlos Diego Aparicio Garcia</t>
  </si>
  <si>
    <t>carlosdiegoaparicio@hotmail.com</t>
  </si>
  <si>
    <t>Vivian</t>
  </si>
  <si>
    <t>vivitareas2305@gmail.com</t>
  </si>
  <si>
    <t>CARMEN XIOMARA</t>
  </si>
  <si>
    <t>xiomaracastillovi@gmail.com</t>
  </si>
  <si>
    <t>Luis Manuel Apolinario Poma</t>
  </si>
  <si>
    <t>lapolinariop@outlook.com</t>
  </si>
  <si>
    <t>Valeria Castro Medina</t>
  </si>
  <si>
    <t>valeriarocio095@gmail.com</t>
  </si>
  <si>
    <t>Jesus Amao Quispe</t>
  </si>
  <si>
    <t>Gvuyb123@gmail.com</t>
  </si>
  <si>
    <t>maestria</t>
  </si>
  <si>
    <t>Selina Ccenhua Diaz</t>
  </si>
  <si>
    <t>selinaccenhuadiaz@gmail.com</t>
  </si>
  <si>
    <t>Anamile Huarh</t>
  </si>
  <si>
    <t>huarhdanna@gmail.com</t>
  </si>
  <si>
    <t>Isabel Bernaola</t>
  </si>
  <si>
    <t>issabernaola@gmail.com</t>
  </si>
  <si>
    <t>sher¡ Sherlyn</t>
  </si>
  <si>
    <t>sherbravo.04@gmail.com</t>
  </si>
  <si>
    <t>Camila Acero</t>
  </si>
  <si>
    <t>acerocamila1914@gmail.com</t>
  </si>
  <si>
    <t>fabrizio Ya</t>
  </si>
  <si>
    <t>andradefabrizio9@gmail.com</t>
  </si>
  <si>
    <t>Jordy Collantes</t>
  </si>
  <si>
    <t>jordycollantes98@gmail.com</t>
  </si>
  <si>
    <t>Sarely Castillo</t>
  </si>
  <si>
    <t>sarelyarmy1306@gmail.com</t>
  </si>
  <si>
    <t>Greta liv verde Aguirre</t>
  </si>
  <si>
    <t>liv_1245@live.com</t>
  </si>
  <si>
    <t>MIKAELA CÉSPEDES VELAZCO</t>
  </si>
  <si>
    <t>ijustwantedtotlforfree@gmail.com</t>
  </si>
  <si>
    <t>maykel Belizario</t>
  </si>
  <si>
    <t>yeysonbelizario544@gmail.com</t>
  </si>
  <si>
    <t>Ruby Espinoza</t>
  </si>
  <si>
    <t>ruby2308shirley@hotmail.com</t>
  </si>
  <si>
    <t>Anyelo Salas</t>
  </si>
  <si>
    <t>maykellvirtual@hotmail.com</t>
  </si>
  <si>
    <t>Maykell Anghelo</t>
  </si>
  <si>
    <t>Anjhelina Victorio Jauni</t>
  </si>
  <si>
    <t>linav1@gmail.com</t>
  </si>
  <si>
    <t>Estrella Cavero</t>
  </si>
  <si>
    <t>caveroguerreroestrella@gmail.com</t>
  </si>
  <si>
    <t>lizbeth Nayeli Chirinos</t>
  </si>
  <si>
    <t>lizbethchirinosmayhua@hotmail.com</t>
  </si>
  <si>
    <t>Estefany Ruth</t>
  </si>
  <si>
    <t>illesca.estefany@gmail.com</t>
  </si>
  <si>
    <t>Danna Alva Nuñez</t>
  </si>
  <si>
    <t>alvaadanna@gmail.com</t>
  </si>
  <si>
    <t>Cecilia Alarcon</t>
  </si>
  <si>
    <t>cena.salazar2004@gmail.com</t>
  </si>
  <si>
    <t>Danitza Castillo Ferrer</t>
  </si>
  <si>
    <t>71576800castillo@gmail.com</t>
  </si>
  <si>
    <t>Lara Yulisa</t>
  </si>
  <si>
    <t>yulisa.lara.2102@gmail.com</t>
  </si>
  <si>
    <t>Liz Achic Crisostomo</t>
  </si>
  <si>
    <t>lizac20201@gmail.com</t>
  </si>
  <si>
    <t>Lesly Navarro</t>
  </si>
  <si>
    <t>nicidacarrasco123@gmail.com</t>
  </si>
  <si>
    <t>Fiore Cordova</t>
  </si>
  <si>
    <t>vilchezmaeli@gmail.com</t>
  </si>
  <si>
    <t>Gisela CR</t>
  </si>
  <si>
    <t>giselacastillorodriguez@gmail.com</t>
  </si>
  <si>
    <t>Jose Sánchez</t>
  </si>
  <si>
    <t>josesanchezdamian1997@gmail.com</t>
  </si>
  <si>
    <t>jose sergio Sánchez Damian</t>
  </si>
  <si>
    <t>Germán Contreras</t>
  </si>
  <si>
    <t>gecoch.08@gmail.com</t>
  </si>
  <si>
    <t>Diana Mabel Delgado</t>
  </si>
  <si>
    <t>mabeldelgado1925@gmail.com</t>
  </si>
  <si>
    <t>Luis Enrique Albites Yanqui</t>
  </si>
  <si>
    <t>luchoalvites69@gmail.com</t>
  </si>
  <si>
    <t>María keily Díaz</t>
  </si>
  <si>
    <t>mariadiazkb14@gmail.com</t>
  </si>
  <si>
    <t>Biorika Bustamante</t>
  </si>
  <si>
    <t>biorikabustamantevasquez20@gmail.com</t>
  </si>
  <si>
    <t>natalia sosa</t>
  </si>
  <si>
    <t>nataliasosag12@gmail.cpm</t>
  </si>
  <si>
    <t>PAOLO CESAR</t>
  </si>
  <si>
    <t>lobaton_x@hotmail.com</t>
  </si>
  <si>
    <t>Valentina</t>
  </si>
  <si>
    <t>valeblessed@gmail.com</t>
  </si>
  <si>
    <t>Valentina colan sencie</t>
  </si>
  <si>
    <t>gcolan4@gamil.com</t>
  </si>
  <si>
    <t>Arleth Naylin Morales Rodriguez</t>
  </si>
  <si>
    <t>arlethmorales12@gmail.com</t>
  </si>
  <si>
    <t>Nicol Medina Martínez</t>
  </si>
  <si>
    <t>nicolmedina430@gmail.com</t>
  </si>
  <si>
    <t>SEBASTIAN GUERRA SEGURA</t>
  </si>
  <si>
    <t>Claudia ortiz perez</t>
  </si>
  <si>
    <t>claudiaperezm26@gmail.com</t>
  </si>
  <si>
    <t xml:space="preserve">Nicolle Vela flores </t>
  </si>
  <si>
    <t>JUAN DE DIOS PAYANO QUISPE</t>
  </si>
  <si>
    <t>juandediospayano@gmail.com</t>
  </si>
  <si>
    <t>MANUEL ALEJANDRO ORTIZ AGUILAR</t>
  </si>
  <si>
    <t>manuelitoo40604@gmail.com</t>
  </si>
  <si>
    <t>Samira jurado</t>
  </si>
  <si>
    <t>samiraxzam@gmail.com</t>
  </si>
  <si>
    <t>Bada Sc</t>
  </si>
  <si>
    <t>badasaldivar13@gmail.com</t>
  </si>
  <si>
    <t>AMY KASUMI AYALA JAUREGUI</t>
  </si>
  <si>
    <t>amykasumiayala@gmail.com</t>
  </si>
  <si>
    <t>DASHA VALESKA ESPINOZA CHOZO</t>
  </si>
  <si>
    <t>asherchozo@gmail.com</t>
  </si>
  <si>
    <t>Mariana Aracely</t>
  </si>
  <si>
    <t>marianahuamaniore34@gmail.com</t>
  </si>
  <si>
    <t>Francesco Lagravere Chichizola</t>
  </si>
  <si>
    <t>vanessachichizola@gmail.com</t>
  </si>
  <si>
    <t>Alejandra Castro Sierra</t>
  </si>
  <si>
    <t>alejandralva.castroslerra@gmail.com</t>
  </si>
  <si>
    <t>Camila Leticia Valdez Ibarra</t>
  </si>
  <si>
    <t>camilaleti20102020@gmail.com</t>
  </si>
  <si>
    <t>Milagros Chavez Mamani Massiel</t>
  </si>
  <si>
    <t>71671668@cased.edu.pe</t>
  </si>
  <si>
    <t>Luciana Flores Bulnes</t>
  </si>
  <si>
    <t>monicabulnesuc01@gmail.com</t>
  </si>
  <si>
    <t>Alejandro Josue Jurado</t>
  </si>
  <si>
    <t>alejandrojurado@gmail.com</t>
  </si>
  <si>
    <t>Aida Irma Coyuri Vilcayance</t>
  </si>
  <si>
    <t>Ariani Ramírez Calle</t>
  </si>
  <si>
    <t>ramirezcalleariani@gmail.com</t>
  </si>
  <si>
    <t>RENATO BACA</t>
  </si>
  <si>
    <t>renato.baca084@gmail.com</t>
  </si>
  <si>
    <t>Lu Enriquez  Vargas</t>
  </si>
  <si>
    <t>luhanae22@gmail.com</t>
  </si>
  <si>
    <t xml:space="preserve">Adriana Lucía Balbin Orozco </t>
  </si>
  <si>
    <t xml:space="preserve">adrianabalor@gmail.com   </t>
  </si>
  <si>
    <t xml:space="preserve">Victor Guevara Aranibar </t>
  </si>
  <si>
    <t>Jhon_henry_06@hotmail.com</t>
  </si>
  <si>
    <t>Emmanuel</t>
  </si>
  <si>
    <t>matmari812@gmail.com</t>
  </si>
  <si>
    <t>mayra Cabrera</t>
  </si>
  <si>
    <t>cabreraamayraa43@gmail.com</t>
  </si>
  <si>
    <t>Daniela Yataco Quispe</t>
  </si>
  <si>
    <t>cquispe@emmsa.com.pe</t>
  </si>
  <si>
    <t>VIANCA THAIS SUCUITANA VALDERRAMA</t>
  </si>
  <si>
    <t>thaisvalderrama12.06@gmail.com</t>
  </si>
  <si>
    <t>Maria Justina Ramos Inga</t>
  </si>
  <si>
    <t>mariakazhia@hotmail.com</t>
  </si>
  <si>
    <t>DEYANIRA QUISPE REYES</t>
  </si>
  <si>
    <t>mreyesg@hotmail.com</t>
  </si>
  <si>
    <t xml:space="preserve">Dayana Leano </t>
  </si>
  <si>
    <t>dayanaleano0@gmail.com</t>
  </si>
  <si>
    <t>Jhayla Reyes</t>
  </si>
  <si>
    <t>985 229 440</t>
  </si>
  <si>
    <t>valentinaunicornio04@gmail.com</t>
  </si>
  <si>
    <t>KIARA FLORES CAMPOS</t>
  </si>
  <si>
    <t>kflores@ieprebaza.edu.pe</t>
  </si>
  <si>
    <t>MARCELLO BERROSPI CAMPOS</t>
  </si>
  <si>
    <t>berrospimarcelo@gmail.com</t>
  </si>
  <si>
    <t>Sara Ruth Avila Arones</t>
  </si>
  <si>
    <t>srhnxv.sara@gmail.com</t>
  </si>
  <si>
    <t>Walter Adrian Felix Ortega Osores</t>
  </si>
  <si>
    <t>950 134 224</t>
  </si>
  <si>
    <t>ESPERANZA DE JESUS GAMBOA ZEVALLOS</t>
  </si>
  <si>
    <t>esperanzagamboazevallos17@gmail.com</t>
  </si>
  <si>
    <t xml:space="preserve">Daniella Stephenia Rojas Landazuri 
</t>
  </si>
  <si>
    <t>946092 908</t>
  </si>
  <si>
    <t xml:space="preserve">Jlrojas@outlook.com </t>
  </si>
  <si>
    <t>Daniella Rojas Landazuri</t>
  </si>
  <si>
    <t>cuentas.oslan@gmail.com</t>
  </si>
  <si>
    <t>Sergio LV (padre)</t>
  </si>
  <si>
    <t>sergiolaime950@gmail.com</t>
  </si>
  <si>
    <t>Sebastián Facundo Quispe Torres</t>
  </si>
  <si>
    <t>steamyt757@gmail.com</t>
  </si>
  <si>
    <t xml:space="preserve">Ya pago matricula </t>
  </si>
  <si>
    <t>Alejandra Dávila</t>
  </si>
  <si>
    <t>alejandradavilaandrade@gmail.com</t>
  </si>
  <si>
    <t>DEBORAH VALERIA BERRIOS REVOREDO  CEA</t>
  </si>
  <si>
    <t>sandro-vf</t>
  </si>
  <si>
    <t>sandrov796@gmail.com</t>
  </si>
  <si>
    <t>ABIGAIL KAROLAY INGARUCA MITMA</t>
  </si>
  <si>
    <t>ABIGAILINGARUCA2000@GMAIL.COM</t>
  </si>
  <si>
    <t>Francisco</t>
  </si>
  <si>
    <t>luisfranciscohuamandiaz3@gmail.com</t>
  </si>
  <si>
    <t>Maria Fernanda Manrique</t>
  </si>
  <si>
    <t>fernanda.08manrique@gmail.com</t>
  </si>
  <si>
    <t>Katherine Quezada Muñoz</t>
  </si>
  <si>
    <t>valeriaqm365@gmail.com</t>
  </si>
  <si>
    <t>Elizabeth Paola Muñoz Berger</t>
  </si>
  <si>
    <t>katherinequezadamunoz@gmail.com</t>
  </si>
  <si>
    <t>Isis Leon Ponce De Leon</t>
  </si>
  <si>
    <t>isisleonponcedeleon@gmail.com</t>
  </si>
  <si>
    <t>Ariana Camila Sanchez Aguilar</t>
  </si>
  <si>
    <t>ARI_SANC@GMAIL.COM</t>
  </si>
  <si>
    <t xml:space="preserve">Evelyn Roxana Fernandez Chavez </t>
  </si>
  <si>
    <t>921 819 897</t>
  </si>
  <si>
    <t>mastir.ale@gmail.com</t>
  </si>
  <si>
    <t>Sebs Zegarra</t>
  </si>
  <si>
    <t>sebitas.2106@hotmail.com</t>
  </si>
  <si>
    <t>Jack Villon</t>
  </si>
  <si>
    <t>Rosa Valeria Obregon Espinoza</t>
  </si>
  <si>
    <t>tita19782008@gmail.com</t>
  </si>
  <si>
    <t>Valu Obregón Espinoza</t>
  </si>
  <si>
    <t>robregon2526@losproceres.edu.pe</t>
  </si>
  <si>
    <t>Marissa Fernanda</t>
  </si>
  <si>
    <t>marissafernandapg02@gmail.com</t>
  </si>
  <si>
    <t>Daira Eva Choquecota Quino</t>
  </si>
  <si>
    <t>yumoyota@gmail.com</t>
  </si>
  <si>
    <t xml:space="preserve"> 993 620 180</t>
  </si>
  <si>
    <t>Lucero.gab12345@gmail.com</t>
  </si>
  <si>
    <t>Gabriela vasquez</t>
  </si>
  <si>
    <t>gozmelucero@gmail.com</t>
  </si>
  <si>
    <t>Sebastian Cravero Robles</t>
  </si>
  <si>
    <t>sebascraverorobles678@gmail.com</t>
  </si>
  <si>
    <t>Sebastian Rafael Cravero Robles</t>
  </si>
  <si>
    <t>ZOE MICHELLE ROBERTO BARRERA</t>
  </si>
  <si>
    <t>zoesmichi@gmail.com</t>
  </si>
  <si>
    <t>ANGELICA HUAMAN HERRERA</t>
  </si>
  <si>
    <t>DOMENICA PAOLA GÓMEZ ORÉ</t>
  </si>
  <si>
    <t>paola.ore8@hotmail.com</t>
  </si>
  <si>
    <t xml:space="preserve">Nayumi Gisela Vega Liviac </t>
  </si>
  <si>
    <t>mayumiliviac4@gmail.com</t>
  </si>
  <si>
    <t>domenica silvana paretto espinoza   (taller vivencial )</t>
  </si>
  <si>
    <t>Joaquin Balaguer PA</t>
  </si>
  <si>
    <t>Joaquin Balaguer Mora</t>
  </si>
  <si>
    <t>techy_mora@hotmail.com</t>
  </si>
  <si>
    <t>Valeria Nicole Lavalle Pinto</t>
  </si>
  <si>
    <t>Cielo Dariana Saenz Gonzales</t>
  </si>
  <si>
    <t>Isabella Antonela Pacheco Espinoza</t>
  </si>
  <si>
    <t>isabellapacheco116@gmail.com</t>
  </si>
  <si>
    <t>Alondra Carrillo Canales</t>
  </si>
  <si>
    <t>sweetpotatodiz2008@gmail.com</t>
  </si>
  <si>
    <t>MILAGROS AZUMI HUANCA ROMAN</t>
  </si>
  <si>
    <t>milagroshuancaroman744@gmail.com</t>
  </si>
  <si>
    <t>Zendy Maitté Luciano Nieto</t>
  </si>
  <si>
    <t>zendymaittel@gmail.com</t>
  </si>
  <si>
    <t>PAULINA CEOSSET RAMIREZ GORMAZ</t>
  </si>
  <si>
    <t>Fabiana Ruth Zuleika Yataco Cabada PA</t>
  </si>
  <si>
    <t>fabianayataco@gmail.com</t>
  </si>
  <si>
    <t>Fabianayataco@gmail.com</t>
  </si>
  <si>
    <t>GABRIELA MARIBEL CHUMPITAZ MATTA</t>
  </si>
  <si>
    <t>GCHUMPITAZ01@GMAIL.COM.COM</t>
  </si>
  <si>
    <t>Kamila Jimenez</t>
  </si>
  <si>
    <t>kamila.jr0591@gmail.com</t>
  </si>
  <si>
    <t>Reichel Akemy Pillaca Martinez</t>
  </si>
  <si>
    <t>Animilachay@hotmail.com</t>
  </si>
  <si>
    <t>Luz Angelica Cadillo  Sanchez</t>
  </si>
  <si>
    <t>luzangelicacadillosanchez70@gmail.com</t>
  </si>
  <si>
    <t xml:space="preserve">KRISSEL VICHARRA VILLARROEL </t>
  </si>
  <si>
    <t>987173795-991693642</t>
  </si>
  <si>
    <t>Gabriela Geraldine Matos Meza</t>
  </si>
  <si>
    <t>keszznqq@gmail.com</t>
  </si>
  <si>
    <t>Yamil Daleska Contreras</t>
  </si>
  <si>
    <t>NATHALY ESMERALDA MADRID INGA</t>
  </si>
  <si>
    <t>nathaly.madrid1308@gmail.com</t>
  </si>
  <si>
    <t>MARICIELO MUNAYCO RIVADENEYRA</t>
  </si>
  <si>
    <t>maricielo.munayco@gmail.com</t>
  </si>
  <si>
    <t>Rubi Reymundo</t>
  </si>
  <si>
    <t>rubi.marchinares@outlook.com</t>
  </si>
  <si>
    <t>Jade Arteta</t>
  </si>
  <si>
    <t>jadearteta0902@gmail.com</t>
  </si>
  <si>
    <t>Carolina Flores</t>
  </si>
  <si>
    <t>iandreac.25@gmail.com</t>
  </si>
  <si>
    <t>Jerson Luis Tello Lopez</t>
  </si>
  <si>
    <t>Tellolopezgersonluis@gmail.com</t>
  </si>
  <si>
    <t>Valeria Cuentas Solórzano</t>
  </si>
  <si>
    <t>rosaliasolorzanor@gmail.com</t>
  </si>
  <si>
    <t>Gonzalo Daniel Chavez Gamboa</t>
  </si>
  <si>
    <t>gonzalo_chavez@usmp.pe</t>
  </si>
  <si>
    <t>????? Cherye</t>
  </si>
  <si>
    <t>munozheydi853@gmail.com</t>
  </si>
  <si>
    <t>kevin canchari</t>
  </si>
  <si>
    <t>kevincancharifeliz@gmail.com</t>
  </si>
  <si>
    <t>Cindy Acosta</t>
  </si>
  <si>
    <t>cindyacostax9171@gmail.com</t>
  </si>
  <si>
    <t>gabriela summy</t>
  </si>
  <si>
    <t>gabrielacauper3@gmail.com</t>
  </si>
  <si>
    <t>Joao Coaquira torres</t>
  </si>
  <si>
    <t>Joaomega26@hotmail.com</t>
  </si>
  <si>
    <t>Gabriel Céspedes Delgadillo</t>
  </si>
  <si>
    <t>Ludezav38@gmail.com</t>
  </si>
  <si>
    <t>Marilyn Reyes</t>
  </si>
  <si>
    <t>kellyreyescampos13@gmail.com</t>
  </si>
  <si>
    <t>Alessandra Zevallos Mendoza</t>
  </si>
  <si>
    <t>aleluzemendoza@gmail.com</t>
  </si>
  <si>
    <t>Marcelo Arrieta</t>
  </si>
  <si>
    <t>marceloarrieta979@gmail.com</t>
  </si>
  <si>
    <t>Edu Montesinos Valencia</t>
  </si>
  <si>
    <t>edumv11924@gmail.com</t>
  </si>
  <si>
    <t>Angie Yasmin Diaz Rojas</t>
  </si>
  <si>
    <t>yasminangier04@gmail.com</t>
  </si>
  <si>
    <t>Nattaly Montalvo Gallardo</t>
  </si>
  <si>
    <t>nattalysheyla@gmail.com</t>
  </si>
  <si>
    <t>Marco Antonio Salcedo Roman</t>
  </si>
  <si>
    <t>marcosr200129@gmail.com</t>
  </si>
  <si>
    <t>Patricio Zuta Gomez</t>
  </si>
  <si>
    <t>jpzutago@gmail.com</t>
  </si>
  <si>
    <t>Ariana Renilla Monasi</t>
  </si>
  <si>
    <t>renillaariana@gmail.com</t>
  </si>
  <si>
    <t>Fredy Israel J Ramírez</t>
  </si>
  <si>
    <t>jorgeramirezfredy95@gmail.com</t>
  </si>
  <si>
    <t>Nayely Rosalinda Huaman Huari</t>
  </si>
  <si>
    <t>978 400 592</t>
  </si>
  <si>
    <t>naye.ros22.12@gmail.com</t>
  </si>
  <si>
    <t xml:space="preserve"> Ariana Anyelina  Flores Chumpitaz </t>
  </si>
  <si>
    <t>Brysner Laura Arango</t>
  </si>
  <si>
    <t>brysner3030@gmail.com</t>
  </si>
  <si>
    <t>Matías Armijo Checa</t>
  </si>
  <si>
    <t>Araceli Castillo</t>
  </si>
  <si>
    <t>Aracelicastillo12@igmail.com</t>
  </si>
  <si>
    <t>Mery Dongo</t>
  </si>
  <si>
    <t>mery07dg@gmail.com</t>
  </si>
  <si>
    <t>Leandro Alfredo Apac Garcia</t>
  </si>
  <si>
    <t>isa Garcia</t>
  </si>
  <si>
    <t>ashly160321@gmail.com</t>
  </si>
  <si>
    <t>Alondra Flores</t>
  </si>
  <si>
    <t>Alondrajf1@gmail.com</t>
  </si>
  <si>
    <t>Nathalia Salazar</t>
  </si>
  <si>
    <t>nathaliarosemaris@gmail.com</t>
  </si>
  <si>
    <t>Veronica Taipe Escobar</t>
  </si>
  <si>
    <t>1998taipeescobar@gmail.com</t>
  </si>
  <si>
    <t>Abigail Lizeth Cadillo Tevez</t>
  </si>
  <si>
    <t>abigailcadillotevez61@gmail.com</t>
  </si>
  <si>
    <t>Royer Quispe Escobar</t>
  </si>
  <si>
    <t>rogerquispeescobar83@gmail.com</t>
  </si>
  <si>
    <t>Eduardo José</t>
  </si>
  <si>
    <t>eddfflores11@gmail.com</t>
  </si>
  <si>
    <t>Eliza Tello</t>
  </si>
  <si>
    <t>heli_eth@hotmail.com</t>
  </si>
  <si>
    <t>Marco Antonio Chonta (turno noche, egresó 2021) Victor Alvarez Huapaya</t>
  </si>
  <si>
    <t>chontabicentenario24@gmail.com</t>
  </si>
  <si>
    <t>Selenia Ponce</t>
  </si>
  <si>
    <t>seleniap466@gmail.com</t>
  </si>
  <si>
    <t>Yovanni Ahumada</t>
  </si>
  <si>
    <t>alexis06giovanni@gmail.com</t>
  </si>
  <si>
    <t>Patrick Grijalca</t>
  </si>
  <si>
    <t>obst.margarita.hidalgo@gmail.com</t>
  </si>
  <si>
    <t>?????_?.?????? Aguero</t>
  </si>
  <si>
    <t>irenerobalino520@gmail.com</t>
  </si>
  <si>
    <t xml:space="preserve">Nayed Andre Correa Guzman </t>
  </si>
  <si>
    <t>996 696 110</t>
  </si>
  <si>
    <t>Stephanie Nicolle</t>
  </si>
  <si>
    <t>nico212001casa@gmail.com</t>
  </si>
  <si>
    <t>Cristhian Alexander</t>
  </si>
  <si>
    <t>cristhiancacsire04@gmail.com</t>
  </si>
  <si>
    <t>Kriz Figueroa</t>
  </si>
  <si>
    <t>cristtina.figueroa@hotmail.com</t>
  </si>
  <si>
    <t>Estephany Blanco Beraun</t>
  </si>
  <si>
    <t>estephanyblanco2@gmail.com</t>
  </si>
  <si>
    <t>Karol E Del Aguila Isuiza (BUSCA VIRTUALIDAD, VIVE EN CHAMCHAMAYO)</t>
  </si>
  <si>
    <t>delaguilaisuizacristinanicol@gmail.com</t>
  </si>
  <si>
    <t>PAUCAR AEDO, JUAN JOSE (4TO CICLO PSICOLOGIA USMP)</t>
  </si>
  <si>
    <t>932 830 332</t>
  </si>
  <si>
    <t xml:space="preserve">DANA MENDONZA OSCCO </t>
  </si>
  <si>
    <t>Diego Elías</t>
  </si>
  <si>
    <t>diegoeliasw@gmail.com</t>
  </si>
  <si>
    <t>Genesis Isla Quispe</t>
  </si>
  <si>
    <t>genesisquispe7453@gmail.com</t>
  </si>
  <si>
    <t>Flores Alis</t>
  </si>
  <si>
    <t>catalinafloresch08@gmail.com</t>
  </si>
  <si>
    <t>Enith Mosquera Arevalo</t>
  </si>
  <si>
    <t>karlamosquera77@gmail.com</t>
  </si>
  <si>
    <t>Arriaga Pilar</t>
  </si>
  <si>
    <t>patytocaa.love@gmail.com</t>
  </si>
  <si>
    <t>Jhasuri Gamboa</t>
  </si>
  <si>
    <t>jhasurigamboa@gmail.com.com</t>
  </si>
  <si>
    <t>Diegoo</t>
  </si>
  <si>
    <t>diego.salinasantich@gmail.com</t>
  </si>
  <si>
    <t>Gianna María Huaranca Panez</t>
  </si>
  <si>
    <t>giannahuara@gmail.com</t>
  </si>
  <si>
    <t>HUARANCA PANEZ,GIANNA MARIA</t>
  </si>
  <si>
    <t>GIANNAHUARA@GMAIL.COM</t>
  </si>
  <si>
    <t>Adrián Jesús Cabezas Peralta</t>
  </si>
  <si>
    <t>aj.jesus08@gmail.com</t>
  </si>
  <si>
    <t>Cval ★</t>
  </si>
  <si>
    <t>luzcerna0414@gmail.com</t>
  </si>
  <si>
    <t>pamelitaarrieta@yahoo.com</t>
  </si>
  <si>
    <t>Nicole Alessandra Saez Arrieta</t>
  </si>
  <si>
    <t>Nicole Angie</t>
  </si>
  <si>
    <t>angielxnpercab@gmail.com</t>
  </si>
  <si>
    <t>Neil Padilla Salvador</t>
  </si>
  <si>
    <t>neilpadillasalvador07@gmail.com</t>
  </si>
  <si>
    <t>𝓓𝓮𝔂𝓼𝓲 𝓒𝓱.</t>
  </si>
  <si>
    <t>deysichaconarzapalo@gmail.com</t>
  </si>
  <si>
    <t>Nicole Saez Arrieta</t>
  </si>
  <si>
    <t xml:space="preserve">YA LO TIENE CENTRAL </t>
  </si>
  <si>
    <t>FATIMA GARAY FUSTER(ECONOMIA)</t>
  </si>
  <si>
    <t>GARAYFUSTERFATIMA@GMAIL.COM</t>
  </si>
  <si>
    <t xml:space="preserve">Neil Amstrong padilla salvador
</t>
  </si>
  <si>
    <t>lara valentina sakima muñoz najar</t>
  </si>
  <si>
    <t>Sami</t>
  </si>
  <si>
    <t>samantha.pumayalli.2008@gmail.com</t>
  </si>
  <si>
    <t>SANDRA ROSAS LUNA</t>
  </si>
  <si>
    <t>SANDR.ROSLU@GMAIL.COM</t>
  </si>
  <si>
    <t>SACO OLIVEROS</t>
  </si>
  <si>
    <t>Camila Lorena Hinostroza</t>
  </si>
  <si>
    <t>ANGELINA MARGARET ESCALY ZAMORA</t>
  </si>
  <si>
    <t>margaretescally461@gmail.com</t>
  </si>
  <si>
    <t>Chiara Medrano Vidal</t>
  </si>
  <si>
    <t>chiaramv17@gmail.com</t>
  </si>
  <si>
    <t>Camila Alejandra Montalvo Peralta</t>
  </si>
  <si>
    <t>camial2318@gmail.com</t>
  </si>
  <si>
    <t>Medicina Humana</t>
  </si>
  <si>
    <t>Ángela Andrea Paitán Peña</t>
  </si>
  <si>
    <t>angypaitan27@gmail.com</t>
  </si>
  <si>
    <t>KAYRA ALESSANDRA JARA CARPIO</t>
  </si>
  <si>
    <t>1bjarakyara@gmail.com</t>
  </si>
  <si>
    <t>Key Araceli Huaman Ramos</t>
  </si>
  <si>
    <t>Eduardo Ranses Rodríguez Ponte</t>
  </si>
  <si>
    <t>Dewuebas@gmail.com</t>
  </si>
  <si>
    <t>949651317 / 981294792</t>
  </si>
  <si>
    <t>andreac.montalvan.s@gmail.com</t>
  </si>
  <si>
    <t>pago matricula</t>
  </si>
  <si>
    <t>MARIA ALUZKA GAMEROS PAREDES</t>
  </si>
  <si>
    <t>ALUZKAGAMEROS@GMAIL.COM</t>
  </si>
  <si>
    <t>Anibal Salazar Ruiz</t>
  </si>
  <si>
    <t>Angie</t>
  </si>
  <si>
    <t>villanuevaguevaraangie@gmail.com</t>
  </si>
  <si>
    <t>Pumallica Quispe Allison</t>
  </si>
  <si>
    <t>932485397</t>
  </si>
  <si>
    <t>allissonpumallicaquispe@gmail.com</t>
  </si>
  <si>
    <t>nitza (ARQUITECTURA )</t>
  </si>
  <si>
    <t>danitzacoaquira700@gmail.com</t>
  </si>
  <si>
    <t>nitza</t>
  </si>
  <si>
    <t>Veronica</t>
  </si>
  <si>
    <t>verovasquezm28@gmail.com</t>
  </si>
  <si>
    <t>Piero Melendez</t>
  </si>
  <si>
    <t>ickkckip2rks@gmail.com</t>
  </si>
  <si>
    <t>paola solano</t>
  </si>
  <si>
    <t>paolasolanoh2008@gmail.com</t>
  </si>
  <si>
    <t xml:space="preserve">MARAI FERNANA SANDOVAL CANDELA </t>
  </si>
  <si>
    <t>Melissa Jiménez Bolaños</t>
  </si>
  <si>
    <t>melissa.j.bsolange@gmail.com</t>
  </si>
  <si>
    <t>Damaris Mishell Pineda</t>
  </si>
  <si>
    <t>uwudamaris2@gmail.com</t>
  </si>
  <si>
    <t>Victor Samuel Mantilla Campos</t>
  </si>
  <si>
    <t xml:space="preserve">samuel19234@outlook.com </t>
  </si>
  <si>
    <t>GABRIELA CENTENO TOLENTINO</t>
  </si>
  <si>
    <t>gabricentol97@gmail.com</t>
  </si>
  <si>
    <t>Leslyy Castillo</t>
  </si>
  <si>
    <t>liaespinozarios2345@gmail.com</t>
  </si>
  <si>
    <t>Lesly</t>
  </si>
  <si>
    <t>Malen Ishell Palacios Sevillano</t>
  </si>
  <si>
    <t>atenas72_vp@hotmail.com</t>
  </si>
  <si>
    <t>YANELY ROSS SANCHEZ MELONI</t>
  </si>
  <si>
    <t>pikachuconeevee@gmail.com</t>
  </si>
  <si>
    <t>GEORGE GROZCO CANO</t>
  </si>
  <si>
    <t>GEORGE.ALEZANDER1907@GMAIL.COM</t>
  </si>
  <si>
    <t>Bryan Alexander Suarez Carrion</t>
  </si>
  <si>
    <t>suarezcarrionbryan@gmail.com</t>
  </si>
  <si>
    <t>Aylen</t>
  </si>
  <si>
    <t>aaaylum@gmail.com</t>
  </si>
  <si>
    <t>Fernanda Ferreyros</t>
  </si>
  <si>
    <t xml:space="preserve">FACUNDOARMAS353@GMAIL.COM </t>
  </si>
  <si>
    <t>Karla Suclupe (QUIERE ESTUDIAR MEDICNA )</t>
  </si>
  <si>
    <t>+51 914 716 695</t>
  </si>
  <si>
    <t>karlasuclupe08@gmail.com</t>
  </si>
  <si>
    <t xml:space="preserve">ritav261071@gmail.com </t>
  </si>
  <si>
    <t xml:space="preserve">Luana Mikela Vilca Grimaldo
</t>
  </si>
  <si>
    <t>lu.vilcg@gmail.com</t>
  </si>
  <si>
    <t>F</t>
  </si>
  <si>
    <t>fatimahuamaliquispe@gmail.com</t>
  </si>
  <si>
    <t>Nicole Castro Pisconte</t>
  </si>
  <si>
    <t>nicolecastro@icloud.com</t>
  </si>
  <si>
    <t>astridberrospi56@gmail.com</t>
  </si>
  <si>
    <t>rendira el examen en el taller</t>
  </si>
  <si>
    <t>LEONARDO PAUCAR NAVARRETE</t>
  </si>
  <si>
    <t>LEONARDO.PAUCAR.2008@ICLOUD.COM</t>
  </si>
  <si>
    <t>SOBERANA ORDEN MILITAR DE MALTA</t>
  </si>
  <si>
    <t>CONCURSO ORDINARIO</t>
  </si>
  <si>
    <t>Cesar Augusto Galvan Yarleque</t>
  </si>
  <si>
    <t>galvancafer@gmail.com</t>
  </si>
  <si>
    <t>Valeria Solís Rojas</t>
  </si>
  <si>
    <t>Luciana Zapata Molina</t>
  </si>
  <si>
    <t>luciana.zapata116@gmail.com</t>
  </si>
  <si>
    <t>FABIAN PADRON PACA</t>
  </si>
  <si>
    <t>fapro2008@gmail.com</t>
  </si>
  <si>
    <t>GABRIELA CRISSTAL CHUMBES GARCIA</t>
  </si>
  <si>
    <t>DAFNE SILVA MENDOZA</t>
  </si>
  <si>
    <t>VALERIA FERNANDEZ ARIAS</t>
  </si>
  <si>
    <t>vf.fernandez.arias@gmail.com</t>
  </si>
  <si>
    <t>Kamila Del Pilar Cabanillas</t>
  </si>
  <si>
    <t>cabanillas.kamila@gmail.com</t>
  </si>
  <si>
    <t>Tayber Gabriel Gil Perez</t>
  </si>
  <si>
    <t>952 324 378</t>
  </si>
  <si>
    <t xml:space="preserve">yperez@fs-peru.com </t>
  </si>
  <si>
    <t>Champagnat</t>
  </si>
  <si>
    <t>JUAN DIEGO MUÑOZ ABARCA</t>
  </si>
  <si>
    <t>juandiegomunozabarca53@gmail.com</t>
  </si>
  <si>
    <t>QUEVEDO AYARZA SOFIA</t>
  </si>
  <si>
    <t>primera opc. derecho</t>
  </si>
  <si>
    <t>Tracy Alexandra Muñoz Hurtado</t>
  </si>
  <si>
    <t>veronicabyrne88@gmail.com</t>
  </si>
  <si>
    <t>5to año / visita personalizada</t>
  </si>
  <si>
    <t>ANGELICA DIAZ</t>
  </si>
  <si>
    <t>angelica2607@gmail.com</t>
  </si>
  <si>
    <t>Abigail Bravo</t>
  </si>
  <si>
    <t>xiomaritabp12@gmail.com</t>
  </si>
  <si>
    <t>Rosalinda Vásquez</t>
  </si>
  <si>
    <t>rosalindaannelisevasquez@gmail.com</t>
  </si>
  <si>
    <t>Anto_nella Nella</t>
  </si>
  <si>
    <t>skanto1519@gmail.com</t>
  </si>
  <si>
    <t>ALIA DE LA CRUZ ESPINOZA</t>
  </si>
  <si>
    <t>ALIAESPINOZA80@GMAIL.COM</t>
  </si>
  <si>
    <t>SEAN LENNON WILL BELLIDO VALENZUELA</t>
  </si>
  <si>
    <t>RAULF3160@GMAIL.COM</t>
  </si>
  <si>
    <t>Joshua Joel Ronald Vilca Alejandro</t>
  </si>
  <si>
    <t xml:space="preserve">997315549 - 982160620 </t>
  </si>
  <si>
    <t>jjrvilcaalejandro@gmail.com</t>
  </si>
  <si>
    <t>Gabriela Morales</t>
  </si>
  <si>
    <t>gabriela.wymorales@gmail.com</t>
  </si>
  <si>
    <t xml:space="preserve">VXHTRMY08@GMAIL.COM </t>
  </si>
  <si>
    <t xml:space="preserve">MACARENADPCANTO@GMAIL.COM </t>
  </si>
  <si>
    <t>Samantha  Quispe Díaz</t>
  </si>
  <si>
    <t>+51 939 133 463</t>
  </si>
  <si>
    <t>samanthaquispediaz19@gmail.com</t>
  </si>
  <si>
    <t>Stacy Fuentes</t>
  </si>
  <si>
    <t>fuentesstacy61@gmail.com</t>
  </si>
  <si>
    <t>Andrea Alarcón</t>
  </si>
  <si>
    <t>andrearafaelax@gmail.com</t>
  </si>
  <si>
    <t>DANIELA MANRIQUE GRANDEZ</t>
  </si>
  <si>
    <t>DANIELALUHANA08@GMAIL.COM</t>
  </si>
  <si>
    <t>GIANFRANCO VILLAVICENCIO GUTIERREZ</t>
  </si>
  <si>
    <t>Salvador Alejandro Buitrón García</t>
  </si>
  <si>
    <t xml:space="preserve">salvadorbuitron67@gmail.com </t>
  </si>
  <si>
    <t>Judith Yataco</t>
  </si>
  <si>
    <t>judytaco@gmail.com</t>
  </si>
  <si>
    <t xml:space="preserve">Abigail Salvador </t>
  </si>
  <si>
    <t>+51 935 473 511</t>
  </si>
  <si>
    <t>abigailsalvador396@gmail.com</t>
  </si>
  <si>
    <t>72066067</t>
  </si>
  <si>
    <t>Romina Saenz  / Lilya</t>
  </si>
  <si>
    <t>rominasaenzv16@gmail.com</t>
  </si>
  <si>
    <t>MIRANDA NEREA VELARDE SOTO</t>
  </si>
  <si>
    <t>mirinerea1214@gmail.com</t>
  </si>
  <si>
    <t>Naomi Daleshka Rodriguez</t>
  </si>
  <si>
    <t>jrdaleshkajr17@gmail.com</t>
  </si>
  <si>
    <t>Valeria</t>
  </si>
  <si>
    <t>961 803 802</t>
  </si>
  <si>
    <t>Nicole</t>
  </si>
  <si>
    <t>nicole.olivera@cmpardo.pe</t>
  </si>
  <si>
    <t>DANICA ALINA MENA CASTRO</t>
  </si>
  <si>
    <t>danicaalina361@gmail.com</t>
  </si>
  <si>
    <t>Carmen Rosa Mendizabal Rimac</t>
  </si>
  <si>
    <t>carmenrosamendizabalrimac@gmail.com</t>
  </si>
  <si>
    <t>Cristina Torres Cardio</t>
  </si>
  <si>
    <t>cristinatorrescf@gmail.com</t>
  </si>
  <si>
    <t>ALESSANDRA CALDAS RIVERA</t>
  </si>
  <si>
    <t>ALESSAQUESITO@GMAIL.COM</t>
  </si>
  <si>
    <t>Yummy Yulisa Cruz Ramos</t>
  </si>
  <si>
    <t>Cryum0814@gmail.com</t>
  </si>
  <si>
    <t>pauta digital</t>
  </si>
  <si>
    <t xml:space="preserve">VENTUROEMELY@GMAIL.COM </t>
  </si>
  <si>
    <t>Renata Cristina Chávez Musayon</t>
  </si>
  <si>
    <t>renatachavezmusayon@gmail.com</t>
  </si>
  <si>
    <t>JAIRO RODRIGUEZ PARIAN</t>
  </si>
  <si>
    <t>ARIADNA GALLEGOS CASTILLA</t>
  </si>
  <si>
    <t>ariadna.antonella33@gmail.com</t>
  </si>
  <si>
    <t>Kiara Lucero Cabana</t>
  </si>
  <si>
    <t>kiara.cabana@bhschool.edu.pe</t>
  </si>
  <si>
    <t>Anjali torres</t>
  </si>
  <si>
    <t>+51 953 185 500</t>
  </si>
  <si>
    <t>anjalitorres21@gmail.com</t>
  </si>
  <si>
    <t>VALESKA YAMILET ANTARA ARELLANO</t>
  </si>
  <si>
    <t>Kiara Yapu Guerrero</t>
  </si>
  <si>
    <t>aracelyguerrero510@gmail.com</t>
  </si>
  <si>
    <t>aracelliguerrero@hotmail.com</t>
  </si>
  <si>
    <t>Fatima Diaz Perez</t>
  </si>
  <si>
    <t>fatimadiazperez29@gmail.com</t>
  </si>
  <si>
    <t>Fátima Portillo Felices</t>
  </si>
  <si>
    <t>portillofatima325@gmail.com</t>
  </si>
  <si>
    <t>Brunela Aymar Pintado Vásquez</t>
  </si>
  <si>
    <t>pintadovasquezbrunelaaymar@gmail.com</t>
  </si>
  <si>
    <t>Cami</t>
  </si>
  <si>
    <t>juarezpaccocamila@gmail.com</t>
  </si>
  <si>
    <t>Joachim Alberto Neumann Vega  CEA</t>
  </si>
  <si>
    <t>joachim.neumann.vega@gmail.com</t>
  </si>
  <si>
    <t>Evelyn Chavez Rodriguez</t>
  </si>
  <si>
    <t xml:space="preserve">Cielo Jazmin Chupica Castillo </t>
  </si>
  <si>
    <t>cielojazmin966@gmail.com</t>
  </si>
  <si>
    <t>Samira Linares</t>
  </si>
  <si>
    <t>samiradeyanira26@gmail.com</t>
  </si>
  <si>
    <t>Nadia Huapaya</t>
  </si>
  <si>
    <t>nhuapaya2022@gmail.com</t>
  </si>
  <si>
    <t>Tais Saavedra Torres</t>
  </si>
  <si>
    <t>torrestais57@gmail.com</t>
  </si>
  <si>
    <t>Camila Huapaya Parco</t>
  </si>
  <si>
    <t>957 491 3</t>
  </si>
  <si>
    <t>Camilahuapayaparco@gmail.com</t>
  </si>
  <si>
    <t>Mireliz Flores Blanco</t>
  </si>
  <si>
    <t>yaseidiblanco@gmail.com</t>
  </si>
  <si>
    <t>Estefaní Garcia</t>
  </si>
  <si>
    <t>estefanigarciacontreras@gmail.com</t>
  </si>
  <si>
    <t>ana quepuy</t>
  </si>
  <si>
    <t>quepuyana@gmail.com</t>
  </si>
  <si>
    <t>Isabella Martinez</t>
  </si>
  <si>
    <t>Isabella-milena@hotmail.com</t>
  </si>
  <si>
    <t>Carol Andre Hilario Otari</t>
  </si>
  <si>
    <t>itscaral@gmail.com</t>
  </si>
  <si>
    <t>Edgar Yael isla Jimenez</t>
  </si>
  <si>
    <t>921 397 297</t>
  </si>
  <si>
    <t>CONSTANZA PANUERA RIPA</t>
  </si>
  <si>
    <t>constanzapanupa@gmail.com</t>
  </si>
  <si>
    <t>Solange Hernandez</t>
  </si>
  <si>
    <t>solangehernandezascona@gmail.com</t>
  </si>
  <si>
    <t>MARISOL YNGA SALVATIERRA</t>
  </si>
  <si>
    <t>marisolelizabeth22@gmail.com</t>
  </si>
  <si>
    <t>Katherine Ircañaupa</t>
  </si>
  <si>
    <t>lua1456ic@hotmail.com</t>
  </si>
  <si>
    <t>Natty Castañeda</t>
  </si>
  <si>
    <t>nattbc842@gmail.com</t>
  </si>
  <si>
    <t>Jessica Maita Meneses</t>
  </si>
  <si>
    <t>jessicamaita2020@gmail.com</t>
  </si>
  <si>
    <t>Astrid Leticia Ccapa Mayta</t>
  </si>
  <si>
    <t>astridccapa16@gmail.com</t>
  </si>
  <si>
    <t>william</t>
  </si>
  <si>
    <t>ascarnial@gmail.com</t>
  </si>
  <si>
    <t>carla emilia novoa ventocilla</t>
  </si>
  <si>
    <t>carla.ventocilla1@gmail.com</t>
  </si>
  <si>
    <t>Luren Luquillas Portocarrero</t>
  </si>
  <si>
    <t>nadialuquillas@gmail.com</t>
  </si>
  <si>
    <t>Rosa Mirella Gonzales Riivas</t>
  </si>
  <si>
    <t>mirella26072002@gmail.com</t>
  </si>
  <si>
    <t>Ed Win Perez</t>
  </si>
  <si>
    <t>edwinjhopm2025@gmail.com</t>
  </si>
  <si>
    <t>Junior Maza</t>
  </si>
  <si>
    <t>juniorwork9710@gmail.com</t>
  </si>
  <si>
    <t>Isis Castro Cuba</t>
  </si>
  <si>
    <t>isiscastrocuba159@gmail.com</t>
  </si>
  <si>
    <t>Arevalo Navarro Enrique Bonny</t>
  </si>
  <si>
    <t>Enrique.an57@gmail.com</t>
  </si>
  <si>
    <t>Mathias Fabrizio Flores Chujutalli</t>
  </si>
  <si>
    <t>frinzlupe@gmail.com</t>
  </si>
  <si>
    <t>Jasmyn Cornejo Neyra</t>
  </si>
  <si>
    <t>jasmyncornejoneyra@outlook.com</t>
  </si>
  <si>
    <t>reingreso. Es alumno.</t>
  </si>
  <si>
    <t xml:space="preserve">Alexandra Obispo Quispe </t>
  </si>
  <si>
    <t>+51 927 107 922</t>
  </si>
  <si>
    <t>oqalee7@gmail.com</t>
  </si>
  <si>
    <t>Jennifer Sifuentes Rivero</t>
  </si>
  <si>
    <t>sifuentesjannina@gmail.com</t>
  </si>
  <si>
    <t>Wendy Espejo</t>
  </si>
  <si>
    <t>wespejo20@gmail.com</t>
  </si>
  <si>
    <t>Mayra Miro</t>
  </si>
  <si>
    <t>mayra_miro@live.com</t>
  </si>
  <si>
    <t>Anabel Geraldine Magallanes Vega</t>
  </si>
  <si>
    <t>Anabel Magallanes Vega</t>
  </si>
  <si>
    <t>anabelmagallanesvegas@gmail.com</t>
  </si>
  <si>
    <t>Valeria Vásquez</t>
  </si>
  <si>
    <t>karolvasquez923@gmail.com</t>
  </si>
  <si>
    <t>Fabio Silva</t>
  </si>
  <si>
    <t>fabiodsilva861@gmail.com</t>
  </si>
  <si>
    <t>Eros</t>
  </si>
  <si>
    <t>erosjpierre.18@gmail.com</t>
  </si>
  <si>
    <t>Lulu D'bosa</t>
  </si>
  <si>
    <t>lujanalucas.3@gmail.com</t>
  </si>
  <si>
    <t>Jansel Raul Muñoz Macedo</t>
  </si>
  <si>
    <t>jhans.1807@gmail.com</t>
  </si>
  <si>
    <t>CIBERTEC</t>
  </si>
  <si>
    <t>Hannah navas sanchez</t>
  </si>
  <si>
    <t>anhace5@hotmail.com</t>
  </si>
  <si>
    <t xml:space="preserve">Daniela Pierina Villavicencio Rivero </t>
  </si>
  <si>
    <t>RIVEROROXANA@GMAIL.COM</t>
  </si>
  <si>
    <t>Vanessa Ayala</t>
  </si>
  <si>
    <t>nellyvk2527@hotmail.com</t>
  </si>
  <si>
    <t>Fabrizio Vergara Gonzalez vergara</t>
  </si>
  <si>
    <t>Fabriziogonzalez711@gmail.com</t>
  </si>
  <si>
    <t>Mariafe Yanira Vargas Ochoa</t>
  </si>
  <si>
    <t>jamesvargasp@hotmail.com</t>
  </si>
  <si>
    <t>Yersel Jair Palomino Torres</t>
  </si>
  <si>
    <t>CAMILA PAQUIRACHI ASUNCIÓN</t>
  </si>
  <si>
    <t>Cpaquirachiasuncion@gmail.com</t>
  </si>
  <si>
    <t>Danielle Miranda Nole</t>
  </si>
  <si>
    <t>Ariana Pintado Salvador</t>
  </si>
  <si>
    <t>jarae5012@gmail.com</t>
  </si>
  <si>
    <t>Khelsy Souley Machaca Quispe</t>
  </si>
  <si>
    <t>khelsy0309@gmail.com</t>
  </si>
  <si>
    <t>????????? ????????</t>
  </si>
  <si>
    <t>stepha.vallejos.g@gmail.com</t>
  </si>
  <si>
    <t>𝒮𝓉𝑒𝓅𝒽𝒶𝓃𝒾𝑒 𝒱𝒶𝓁𝓁𝑒𝒿𝑜𝓈</t>
  </si>
  <si>
    <t xml:space="preserve">Luciana Laveriano Perez </t>
  </si>
  <si>
    <t>920603823</t>
  </si>
  <si>
    <t>lucianalaverianoperez@gmail.com</t>
  </si>
  <si>
    <t>Amira Luciana Frias Espejo</t>
  </si>
  <si>
    <t>friassamira06@gmail.com</t>
  </si>
  <si>
    <t>Adriana Fernanda Honores García</t>
  </si>
  <si>
    <t>72331838@sda.edu.pe</t>
  </si>
  <si>
    <t>Jezabel Calderón</t>
  </si>
  <si>
    <t>q.k.k.o.42@gmail.com</t>
  </si>
  <si>
    <t>MATIAS ALONSO ALVA ALVA</t>
  </si>
  <si>
    <t>mathias.alva@sanalfonso.edu.pe</t>
  </si>
  <si>
    <t>Nayely Javier Correa</t>
  </si>
  <si>
    <t>DESEA OBSTETRICIA</t>
  </si>
  <si>
    <t>Kiara Siesquen</t>
  </si>
  <si>
    <t>kiarasiesquen12@gmail.com</t>
  </si>
  <si>
    <t>yazuri VILCAYAURI VILCAYAURI</t>
  </si>
  <si>
    <t>yazurivilcayaury@gmail.com</t>
  </si>
  <si>
    <t>Galia Smilzinia Arévalo Zavaleta</t>
  </si>
  <si>
    <t>smilzinia@gmail.com</t>
  </si>
  <si>
    <t xml:space="preserve"> Abigail Kimora Carrion Nuñez </t>
  </si>
  <si>
    <t>VALERIA VALENCIA HORNA</t>
  </si>
  <si>
    <t>valencianataly3108@gmail.com</t>
  </si>
  <si>
    <t>Bianca Guadalupe Herrera Valverde</t>
  </si>
  <si>
    <t>mauravalverde1967@gmail.com</t>
  </si>
  <si>
    <t>JERSEY FARID PAUCAR DAMAS</t>
  </si>
  <si>
    <t>jersey.paucar.damas@gmail.com</t>
  </si>
  <si>
    <t>ALEJANDRO ALONSO TREJO CHOY</t>
  </si>
  <si>
    <t>alonsotrejoch@gmail.com</t>
  </si>
  <si>
    <t>Naiara Romero Falcón</t>
  </si>
  <si>
    <t>paolaf_23@hotmail.com</t>
  </si>
  <si>
    <t>PIERO</t>
  </si>
  <si>
    <t>pierofabricodiaztorres@gmail.com</t>
  </si>
  <si>
    <t>CHICLAYO</t>
  </si>
  <si>
    <t>ANAPAULA CORDOVA SANCHEZ</t>
  </si>
  <si>
    <t>anapaulacordovasanchez@gmail.com</t>
  </si>
  <si>
    <t>Ariana Huacacolque</t>
  </si>
  <si>
    <t>wonvvoox@gmail.com</t>
  </si>
  <si>
    <t xml:space="preserve">Ariana Milena Del Carmen </t>
  </si>
  <si>
    <t>arianaich08@gmail.com</t>
  </si>
  <si>
    <t>Mateo Lopez Marquina</t>
  </si>
  <si>
    <t>922151202</t>
  </si>
  <si>
    <t>mateolop@gmail.com</t>
  </si>
  <si>
    <t>perezmijac@gmail.com</t>
  </si>
  <si>
    <t>ya es alumna</t>
  </si>
  <si>
    <t>Ivanna Jimenez</t>
  </si>
  <si>
    <t>tejedajimenezivanna29@gmail.com</t>
  </si>
  <si>
    <t>CHERMAN CISNEROS  GUTIERREZ</t>
  </si>
  <si>
    <t>Estrella Amalia Inga Bernaola</t>
  </si>
  <si>
    <t>Gab Chavez Campos</t>
  </si>
  <si>
    <t>gabrielachc12@gmail.com</t>
  </si>
  <si>
    <t>Marco</t>
  </si>
  <si>
    <t>marco.253742@gmail.com</t>
  </si>
  <si>
    <t>Camila Muncivay</t>
  </si>
  <si>
    <t>camilamuncivay2013@gmail.com</t>
  </si>
  <si>
    <t>Maritza Cardoza Perez</t>
  </si>
  <si>
    <t>dxnielxc@gmail.com</t>
  </si>
  <si>
    <t>Valeria Guadalupe Huaman Salas</t>
  </si>
  <si>
    <t>august26valeria08@gmail.com</t>
  </si>
  <si>
    <t>Valeria Huamán Salas</t>
  </si>
  <si>
    <t>tinistaforever2613@hotmail.com</t>
  </si>
  <si>
    <t>SAMANTHA ABARCA</t>
  </si>
  <si>
    <t>seabarcak@gmail.com</t>
  </si>
  <si>
    <t>Jimena Fernanda Encarnación Iglesias</t>
  </si>
  <si>
    <t>fernando.encarnacion.g@gmail.coml</t>
  </si>
  <si>
    <t>XIOMARA DAYHANA  REYES ANTONIO</t>
  </si>
  <si>
    <t>DAVID GABRIEL FERNANDEZ MELGAR</t>
  </si>
  <si>
    <t>•æ•</t>
  </si>
  <si>
    <t>abregumayra631@gmail.com</t>
  </si>
  <si>
    <t xml:space="preserve">Ana Lucia Ydrogo Gonzales </t>
  </si>
  <si>
    <t>anaydrogo35@gmail.com</t>
  </si>
  <si>
    <t>Camila Nicole Amay Flores</t>
  </si>
  <si>
    <t>jamay10884@gmail.com</t>
  </si>
  <si>
    <t>Micaela Ruiz Aguilar</t>
  </si>
  <si>
    <t>micaelaareginaruiz@gmail.com</t>
  </si>
  <si>
    <t>Camila Alondra Ludeña Bances</t>
  </si>
  <si>
    <t>cristinaba_1215@hotmail.com</t>
  </si>
  <si>
    <t>LEONARDO JESÚS ROMANI NUÑEZ</t>
  </si>
  <si>
    <t>rocioinesnunes@gmail.com</t>
  </si>
  <si>
    <t>Daniel Alejandro Zavaleta Gutierrez</t>
  </si>
  <si>
    <t>danielzavaletahvc@gmail.com</t>
  </si>
  <si>
    <t>Kathleen Rut Gamboa Montalvo</t>
  </si>
  <si>
    <t>brimy400@gmail.com</t>
  </si>
  <si>
    <t>Mathias Aspilcueta Durand</t>
  </si>
  <si>
    <t>marleneduranangeles@gmail.com</t>
  </si>
  <si>
    <t>CON RECIBO</t>
  </si>
  <si>
    <t>KIARA ATONELLA GAMONAL BERNAL</t>
  </si>
  <si>
    <t>kiaragamonal1@gmail.com</t>
  </si>
  <si>
    <t>Carla Yaipen</t>
  </si>
  <si>
    <t>STEFANY ALEXANDR HURTADO RIVERA</t>
  </si>
  <si>
    <t>tefyhurtadorivera@gmail.com</t>
  </si>
  <si>
    <t>Tatiana Alarcon</t>
  </si>
  <si>
    <t>Tatianaalarcon334@gmail.com</t>
  </si>
  <si>
    <t>CORALI  LUDEÑA MUÑOZ</t>
  </si>
  <si>
    <t>Carmen Simoneth Aquino Paucar</t>
  </si>
  <si>
    <t>aquinopaucar05@gmail.com</t>
  </si>
  <si>
    <t>YAMILETH MILAGROS CASTILLO BARRERA PA</t>
  </si>
  <si>
    <t>Yadhira Torres Mejia</t>
  </si>
  <si>
    <t>987 555 184</t>
  </si>
  <si>
    <t>Trilce VES</t>
  </si>
  <si>
    <t>SE ENVIO INFORMACIÓN</t>
  </si>
  <si>
    <t>Claudia Cieza</t>
  </si>
  <si>
    <t>claudiacieza910@gmail.com</t>
  </si>
  <si>
    <t>Joaquin Huaman</t>
  </si>
  <si>
    <t>joahuamangil@gmail.com</t>
  </si>
  <si>
    <t>José Miguel Yacila</t>
  </si>
  <si>
    <t>+51 964 955 506</t>
  </si>
  <si>
    <t>Ivana Callirgos</t>
  </si>
  <si>
    <t>ivanacallirgos12@gmail.com</t>
  </si>
  <si>
    <t>SASKYA LUANA SALCEDO</t>
  </si>
  <si>
    <t>SALCEDOSASKYA@GMAIL.COM</t>
  </si>
  <si>
    <t>BELANA RUTH CANO AGUILAR</t>
  </si>
  <si>
    <t>belinacano11@gmail.com</t>
  </si>
  <si>
    <t>PRISCILLA QUICHIZ</t>
  </si>
  <si>
    <t>MARIA FERNANDA MENDOZA OLIVOS</t>
  </si>
  <si>
    <t>MARIAFERNANDAMENDOZA@GMAIL.COM</t>
  </si>
  <si>
    <t>Yazid Adrianno Rabines Rangel</t>
  </si>
  <si>
    <t>953 305 557</t>
  </si>
  <si>
    <t>yazidrabinesrangel@gmail.com</t>
  </si>
  <si>
    <t>SOFIA -</t>
  </si>
  <si>
    <t xml:space="preserve">Mathias Rujel Chávez </t>
  </si>
  <si>
    <t>mathiasrujel@gmail.com</t>
  </si>
  <si>
    <t>Mathias Rujel Chávez</t>
  </si>
  <si>
    <t xml:space="preserve">Joshua Valente Russo Esteban </t>
  </si>
  <si>
    <t>mabelcathy90@hotmail.com</t>
  </si>
  <si>
    <t>María José Segura Aliaga</t>
  </si>
  <si>
    <t>mariajoseguraaliaga08@gmail.com</t>
  </si>
  <si>
    <t>Luis Marcelo Carranza</t>
  </si>
  <si>
    <t>72340889@csa.edu.pe</t>
  </si>
  <si>
    <t>Ivana Alessandra Rodríguez Apolinar</t>
  </si>
  <si>
    <t>ventas.vinicentro@gmail.con</t>
  </si>
  <si>
    <t>Piero Jesus Menpo Laos</t>
  </si>
  <si>
    <t>pieroelectro05@gmail.com</t>
  </si>
  <si>
    <t>Sofia Isabel Perez</t>
  </si>
  <si>
    <t>sofiaperezkoc@gmail.com</t>
  </si>
  <si>
    <t>Maria Fernanda De la Cruz Diaz</t>
  </si>
  <si>
    <t>marifer151008@gmail.com</t>
  </si>
  <si>
    <t>Angelina Jenifer Huaranga Lopez</t>
  </si>
  <si>
    <t>notiiiiene@gmail.com</t>
  </si>
  <si>
    <t>valenn Berrospi</t>
  </si>
  <si>
    <t>vgarciaberrospi@gmail.com</t>
  </si>
  <si>
    <t>Fátima Cielo Rojas Gomez</t>
  </si>
  <si>
    <t>fatu.0630sh@gmail.com</t>
  </si>
  <si>
    <t>Abigail Yamileth Gonzales</t>
  </si>
  <si>
    <t>gchabigailgonzales@gmail.com</t>
  </si>
  <si>
    <t>Stiven Mego</t>
  </si>
  <si>
    <t>stivenmego.99@gmail.com</t>
  </si>
  <si>
    <t>Donny Carhuamaca Ore</t>
  </si>
  <si>
    <t>donnycarhuamacaore@gmail.com</t>
  </si>
  <si>
    <t>Celeste Acasiete</t>
  </si>
  <si>
    <t>jamelly_2600@hotmail.com</t>
  </si>
  <si>
    <t>yosselyn belen nole romero</t>
  </si>
  <si>
    <t>yosse_belen9@hotmail.com</t>
  </si>
  <si>
    <t>Anashely Infante</t>
  </si>
  <si>
    <t>Anashelyinfante301218@gmail.com</t>
  </si>
  <si>
    <t>Ulises quise mamani</t>
  </si>
  <si>
    <t>mdmdoeldf@gmail.com</t>
  </si>
  <si>
    <t>Allison Abigail Mechato Astudillo</t>
  </si>
  <si>
    <t>mechatoastudilloa@gmail.com</t>
  </si>
  <si>
    <t>ESTRELLA RAMOS</t>
  </si>
  <si>
    <t>Estrella Ramos</t>
  </si>
  <si>
    <t>Kiara Xiomara Manzanares Vasquez</t>
  </si>
  <si>
    <t>xiomarakiarav123@gmail.com</t>
  </si>
  <si>
    <t>Diana Brisset</t>
  </si>
  <si>
    <t>dianabrisset1409@gmail.com</t>
  </si>
  <si>
    <t xml:space="preserve">Stephanie Mendoza Huamán </t>
  </si>
  <si>
    <t>sthephyale@gmail.com</t>
  </si>
  <si>
    <t>Karla Encalada</t>
  </si>
  <si>
    <t>encalada28.09@gmail.com</t>
  </si>
  <si>
    <t>Mateo Medina</t>
  </si>
  <si>
    <t>matmedina710@gmail.com</t>
  </si>
  <si>
    <t>Angie Darlene Panta Rodriguez(mamá)</t>
  </si>
  <si>
    <t>angie369momo@gmail.com</t>
  </si>
  <si>
    <t>Carmen Cuadrado</t>
  </si>
  <si>
    <t>carmencuadradocochachi@gmail.com</t>
  </si>
  <si>
    <t>Jorge J Franco</t>
  </si>
  <si>
    <t>jorgefrancoh13@gmail.com</t>
  </si>
  <si>
    <t>Ricardo Pardavé Gonzales</t>
  </si>
  <si>
    <t>ricardopardave530@gmail.com</t>
  </si>
  <si>
    <t>Zinthiux Massi Massi</t>
  </si>
  <si>
    <t>zinthiux.bellothiuz_m@hotmail.com</t>
  </si>
  <si>
    <t>Claudia Sofia Bernaola</t>
  </si>
  <si>
    <t>claudix_sofi@hotmail.com</t>
  </si>
  <si>
    <t xml:space="preserve">milene prissila taype quispe </t>
  </si>
  <si>
    <t>Dana Nizama Castillo</t>
  </si>
  <si>
    <t>dananizamacastillo@gmail.com</t>
  </si>
  <si>
    <t>Karolay Ramos</t>
  </si>
  <si>
    <t>karoramos1918@gmail.com</t>
  </si>
  <si>
    <t>Yessy OL</t>
  </si>
  <si>
    <t>oropesayesenia5@gmil.com</t>
  </si>
  <si>
    <t>Jhoseli Portella</t>
  </si>
  <si>
    <t>jhosyali21@gmail.com</t>
  </si>
  <si>
    <t>Ayllin Z (prueba de formulario usmp)</t>
  </si>
  <si>
    <t>ayllinzaldivar3@gmail.com</t>
  </si>
  <si>
    <t>Ariana Yanis</t>
  </si>
  <si>
    <t>arianayanis.pm@gmail.com</t>
  </si>
  <si>
    <t>Valery Katherine Pinto Zedano</t>
  </si>
  <si>
    <t>Valerypintozedano14@gmail.com</t>
  </si>
  <si>
    <t>KAMILA NAVARRO</t>
  </si>
  <si>
    <t>navarrokamila17@gmail.com</t>
  </si>
  <si>
    <t>Sebastian Blinders</t>
  </si>
  <si>
    <t>sebaspamo31@gmail.com</t>
  </si>
  <si>
    <t>Kamilla Elizabeth Pittar Libias</t>
  </si>
  <si>
    <t>987 219 125</t>
  </si>
  <si>
    <t>KAMILIBIAS@GMAIL.COM</t>
  </si>
  <si>
    <t>Patrick Farias</t>
  </si>
  <si>
    <t>patrick13fd@gmail.com</t>
  </si>
  <si>
    <t>Loana palacios patiño</t>
  </si>
  <si>
    <t>palacioloana2507@gmail.com</t>
  </si>
  <si>
    <t>Gianella del carmen</t>
  </si>
  <si>
    <t>gianellapenasoto0@gmail.com</t>
  </si>
  <si>
    <t>Juan Calmet</t>
  </si>
  <si>
    <t>juanazrrael@gmail.com</t>
  </si>
  <si>
    <t>Rollito de canela ♡</t>
  </si>
  <si>
    <t>stephanie280802@gmail.com</t>
  </si>
  <si>
    <t>JOHAN ABARCA GIRON</t>
  </si>
  <si>
    <t>johan@gmail.com</t>
  </si>
  <si>
    <t>Tatiana Quispe</t>
  </si>
  <si>
    <t>tatianaquispe933@gmail.com</t>
  </si>
  <si>
    <t>GONZALO QUISPE TORRES</t>
  </si>
  <si>
    <t>gonzaloqtorres@gmail.com</t>
  </si>
  <si>
    <t>Luis Felipe Portocarrero Jaico</t>
  </si>
  <si>
    <t>luisportocarrerojaico@gmail.com</t>
  </si>
  <si>
    <t>Karen Diana Pilar Saldaña</t>
  </si>
  <si>
    <t>saldanakarendiana@gmail.com</t>
  </si>
  <si>
    <t>Iv&lt;3</t>
  </si>
  <si>
    <t>ucedaivanna7@gmail.com</t>
  </si>
  <si>
    <t>Alejandro Eduardo Passuni Girón</t>
  </si>
  <si>
    <t>alejandroeduardopassunigiron@gmail.com</t>
  </si>
  <si>
    <t>Evelyn Huarcaya</t>
  </si>
  <si>
    <t>ditsyevelyn.17@gmail.com</t>
  </si>
  <si>
    <t>Luis Pérez Salazar</t>
  </si>
  <si>
    <t>luis11.lprs@gmail.com</t>
  </si>
  <si>
    <t xml:space="preserve">Jeymi Noelia Puris Rodriguez </t>
  </si>
  <si>
    <t>noeliapuris405@gmail.com</t>
  </si>
  <si>
    <t>examen digital</t>
  </si>
  <si>
    <t>Kamyla Katherine Quijano Vega</t>
  </si>
  <si>
    <t>katherinequijanovega@gmail.com</t>
  </si>
  <si>
    <t>María José Portilla San Román</t>
  </si>
  <si>
    <t>majoportilla2002@gmail.com</t>
  </si>
  <si>
    <t>magyori montes becerra</t>
  </si>
  <si>
    <t>aira1412@gmail.com</t>
  </si>
  <si>
    <t>Mayito Montes</t>
  </si>
  <si>
    <t>aira1412montes@gmail.com</t>
  </si>
  <si>
    <t>Lourdes Rosa Diaz Castañeda</t>
  </si>
  <si>
    <t>lourdesdiaz1b@gmail.com</t>
  </si>
  <si>
    <t>Bianca Kayla</t>
  </si>
  <si>
    <t>biankayla29@gmail.com</t>
  </si>
  <si>
    <t>fernanda rodriguez saavedra</t>
  </si>
  <si>
    <t>msaavedraro6@gmail.com</t>
  </si>
  <si>
    <t>𝐍𝐀𝐃𝐈𝐀</t>
  </si>
  <si>
    <t>nadiamxna@gmail.com</t>
  </si>
  <si>
    <t>Marycielo Tardillo Rojas</t>
  </si>
  <si>
    <t>cielorojas_20@gmail.com</t>
  </si>
  <si>
    <t>Isabel Espinoza</t>
  </si>
  <si>
    <t>norlyninocente688@gmail.com</t>
  </si>
  <si>
    <t>Shantal Sanchez</t>
  </si>
  <si>
    <t>Zaleth.sanchez2004@outlook.es</t>
  </si>
  <si>
    <t>Gael Alessandro Mejia Ravelo</t>
  </si>
  <si>
    <t>gaelmejrav@gmail.com</t>
  </si>
  <si>
    <t xml:space="preserve">Stephanny </t>
  </si>
  <si>
    <t>stephannymontoyasandoval@gmail.com</t>
  </si>
  <si>
    <t>Rodrigo Vargas Polo</t>
  </si>
  <si>
    <t>madelinvargaspolo@gmail.com</t>
  </si>
  <si>
    <t>Cristhian Perez</t>
  </si>
  <si>
    <t>cristhiandavidlaraperez@gmail.com</t>
  </si>
  <si>
    <t xml:space="preserve"> YESENIA ALEXANDRA LOPEZ HINOSTROZA</t>
  </si>
  <si>
    <t>YESUGOI12@GMAIL.COM</t>
  </si>
  <si>
    <t>Rosmeri Burga Rojas</t>
  </si>
  <si>
    <t>933 620 132</t>
  </si>
  <si>
    <t>Rosmeryburga28@gmail.com</t>
  </si>
  <si>
    <t>Cora Medrano Centeno</t>
  </si>
  <si>
    <t>corimc59@gmail.com</t>
  </si>
  <si>
    <t>NOEMI GABRIELA MONTES MINAYA</t>
  </si>
  <si>
    <t>montesminayang@gmail.com</t>
  </si>
  <si>
    <t>Esta en provincia</t>
  </si>
  <si>
    <t xml:space="preserve">Omar Stefano Saenz Almeida </t>
  </si>
  <si>
    <t>stefanitoz19al.mei@gmail.com</t>
  </si>
  <si>
    <t>Hanna</t>
  </si>
  <si>
    <t>hannital2008@gmail.com</t>
  </si>
  <si>
    <t>paolo mesias lozada</t>
  </si>
  <si>
    <t>paolomesiaslozada08@gmail.com</t>
  </si>
  <si>
    <t xml:space="preserve">Luana Carmen Ines Oruna Calli </t>
  </si>
  <si>
    <t>Este ban Gabriel Navarro Nalvarte</t>
  </si>
  <si>
    <t>SAB 19</t>
  </si>
  <si>
    <t>Cehi Edith</t>
  </si>
  <si>
    <t>edithcelestinohidalgo@gmail.com</t>
  </si>
  <si>
    <t>THIAGO KISHIMOTO MAIO</t>
  </si>
  <si>
    <t>NO . VIRTUAL</t>
  </si>
  <si>
    <t>DIEGO ALONSO JESUS PAULET PAUCAR</t>
  </si>
  <si>
    <t>Fabiana Rufasto</t>
  </si>
  <si>
    <t>saritariosgonz@gmail.com</t>
  </si>
  <si>
    <t>DESEA EN CHICLAYO</t>
  </si>
  <si>
    <t>Luz Andrea Padilla</t>
  </si>
  <si>
    <t>luzandrearuedap2008@gmail.com</t>
  </si>
  <si>
    <t>JESICA CAMILA CHUMAN YACOLTA</t>
  </si>
  <si>
    <t>Daniela Spatz</t>
  </si>
  <si>
    <t>spatzaudrey8@gmail.com</t>
  </si>
  <si>
    <t>Estefany Michell</t>
  </si>
  <si>
    <t>estefany123lina@gmail.com</t>
  </si>
  <si>
    <t>Fabrizio Hernandez Contreras</t>
  </si>
  <si>
    <t>fabriziohernandez1710@gmail.com</t>
  </si>
  <si>
    <t>Tatyana</t>
  </si>
  <si>
    <t>angelatatyanagarciahuatuco@gmail.com</t>
  </si>
  <si>
    <t>Danely Verastegui</t>
  </si>
  <si>
    <t>verasteguidanely@gmail.com</t>
  </si>
  <si>
    <t>Carlos miguel Salcedo ninapaytan</t>
  </si>
  <si>
    <t>ninapaytanemma@gmail.com</t>
  </si>
  <si>
    <t>QUIERE MEDICINA</t>
  </si>
  <si>
    <t xml:space="preserve">ADANELIS JOHANA GONZALES CARRILLO </t>
  </si>
  <si>
    <t>ADANELIS.GONZALES@GMAIL.COM</t>
  </si>
  <si>
    <t>Hellen Fabiana Prado Arteaga</t>
  </si>
  <si>
    <t>hellenparteaga@gmail.com</t>
  </si>
  <si>
    <t>Alessandra Berdejo Pardo</t>
  </si>
  <si>
    <t>berdejoalessandra0@gmail.com</t>
  </si>
  <si>
    <t>Lu Fernandez</t>
  </si>
  <si>
    <t>lucianalesny20@gmail.com</t>
  </si>
  <si>
    <t>LUCIANO DODERO SOSA</t>
  </si>
  <si>
    <t>Juan Pablo Andrade Garcia</t>
  </si>
  <si>
    <t>ptga@gmail.com</t>
  </si>
  <si>
    <t>Ashley Guevara</t>
  </si>
  <si>
    <t>ashleyguevara333@gmail.com</t>
  </si>
  <si>
    <t>Ximena Sofia Barrial Ore</t>
  </si>
  <si>
    <t>ximenasofia2020@gmail.com</t>
  </si>
  <si>
    <t>Kimmy Durand Zelada</t>
  </si>
  <si>
    <t>kimmyjkdz@gmail.com</t>
  </si>
  <si>
    <t>LUCIANA LEVANO MOGOLLON</t>
  </si>
  <si>
    <t>lucianalevano08@gmail.com</t>
  </si>
  <si>
    <t>Drake Morales huertas</t>
  </si>
  <si>
    <t>huertasordonezcarmen@gmail.com</t>
  </si>
  <si>
    <t>ALESSIA GUEVARA MENDIETA</t>
  </si>
  <si>
    <t xml:space="preserve">tdragonpro@gmail.com </t>
  </si>
  <si>
    <t>Gonzalo Herrera Caballero</t>
  </si>
  <si>
    <t>ccaballero@aris.com.pe</t>
  </si>
  <si>
    <t>Carla Sofia Caballero De la Torre</t>
  </si>
  <si>
    <t>Karina Fdez</t>
  </si>
  <si>
    <t>fernandezkarinae4@gmail.com</t>
  </si>
  <si>
    <t>Karina Fernández Vargas</t>
  </si>
  <si>
    <t>Karina Fernández</t>
  </si>
  <si>
    <t>Nicolás</t>
  </si>
  <si>
    <t>nicolasportocarrero4@gmail.com</t>
  </si>
  <si>
    <t>maferblas@gmail.com</t>
  </si>
  <si>
    <t>ES P.A LA REGISTRARON COMO ORDINARIO</t>
  </si>
  <si>
    <t>Mayra Damira Neyra La Rosa</t>
  </si>
  <si>
    <t>mayaradamiraeyra@gmail.com</t>
  </si>
  <si>
    <t>FABRICIO MEDINA PAREDES</t>
  </si>
  <si>
    <t>Julisa Prado</t>
  </si>
  <si>
    <t>julisaprado337@gmail.com</t>
  </si>
  <si>
    <t>Maricielo Mori</t>
  </si>
  <si>
    <t>maricielomori@gmail.com</t>
  </si>
  <si>
    <t>Miguel Andres Ruiz Vicente</t>
  </si>
  <si>
    <t>miguelandresruizvicente@gmail.com</t>
  </si>
  <si>
    <t>V.</t>
  </si>
  <si>
    <t>valeskas.j.iepfloratristan@gmail.com</t>
  </si>
  <si>
    <t>Fabrizio Sebastian Zamora Liceras</t>
  </si>
  <si>
    <t>sophia</t>
  </si>
  <si>
    <t>monica_cp0708@hotmail.com</t>
  </si>
  <si>
    <t xml:space="preserve">TAHIEL VALENTINO ARANIBAR GARCIA </t>
  </si>
  <si>
    <t>pokeasgames@gmail.com</t>
  </si>
  <si>
    <t>CAMILA LOPEZ MIRANDA</t>
  </si>
  <si>
    <t>cuentabait2222@gmail.com</t>
  </si>
  <si>
    <t>FABIOLA CHAVEZ BERROCAL</t>
  </si>
  <si>
    <t>fchavezberrocal@gmail.com</t>
  </si>
  <si>
    <t>✰</t>
  </si>
  <si>
    <t>kamilamore841@gmail.com</t>
  </si>
  <si>
    <t>Chiara Carolina Cárdenas Cornejo</t>
  </si>
  <si>
    <t>934 459 203</t>
  </si>
  <si>
    <t>chiaraccardenascornejo@gmail.com</t>
  </si>
  <si>
    <t>Francesca Milagros Azaña Arbañil</t>
  </si>
  <si>
    <t>nicoleazana@gmail.com</t>
  </si>
  <si>
    <t>Camila Rabines Aquije</t>
  </si>
  <si>
    <t>Nicolás Adriano Carrillo Castillo</t>
  </si>
  <si>
    <t>kari19_05@hotmail.com</t>
  </si>
  <si>
    <t>Lorena Arevalo Calle</t>
  </si>
  <si>
    <t>lorenarevalocalle25@gmail.com</t>
  </si>
  <si>
    <t>Luana Camila López Benites</t>
  </si>
  <si>
    <t>992 817 242</t>
  </si>
  <si>
    <t>Luciana Adriana Narváez</t>
  </si>
  <si>
    <t>LENIN SAUL FERNANDEZ FERNANDEZ</t>
  </si>
  <si>
    <t>d3ikus@gmail.com</t>
  </si>
  <si>
    <t>LUNA KATARI HOETMEL DAZA</t>
  </si>
  <si>
    <t>luanahcetda@gmail.com</t>
  </si>
  <si>
    <t>FABIOLA ALEJANDRA CAMPOS SANCHEZ</t>
  </si>
  <si>
    <t>facs171@gmail.com</t>
  </si>
  <si>
    <t>Luis Adriano Manrique Lopez</t>
  </si>
  <si>
    <t>maria Fernanda Salazar Contreras</t>
  </si>
  <si>
    <t>salazarcontrerasmf@gmail.com</t>
  </si>
  <si>
    <t>Fabio Mateo Binda Salinas PA</t>
  </si>
  <si>
    <t>Zull Aryam</t>
  </si>
  <si>
    <t>minghtdream@gmail.com</t>
  </si>
  <si>
    <t>JEREMY ZAPATA</t>
  </si>
  <si>
    <t>LEYDGONPI85@GMAIL.COM</t>
  </si>
  <si>
    <t>Favio Christian Alegría Torres</t>
  </si>
  <si>
    <t>aletorresvioo11@gmail.com</t>
  </si>
  <si>
    <t>Maria Alexandra Barzola Trujillo</t>
  </si>
  <si>
    <t>mtrujillo219@gmail.com</t>
  </si>
  <si>
    <t>Martha Lopez Vizconde</t>
  </si>
  <si>
    <t>lopezvizcondemartha@gmail.com</t>
  </si>
  <si>
    <t xml:space="preserve">NICOLL XIOMARA MIRANDA GONZALEZ </t>
  </si>
  <si>
    <t>Camila Cubillas Torres</t>
  </si>
  <si>
    <t>Camilacubillas518@gmail.com</t>
  </si>
  <si>
    <t>FLAVIA DE LA CRUZ ZAPATA</t>
  </si>
  <si>
    <t>Camila Stephany Fuentes Montes</t>
  </si>
  <si>
    <t>fmcamila40@gmail.com</t>
  </si>
  <si>
    <t>FABIANA APARCHO DIAS</t>
  </si>
  <si>
    <t>fabapdi@gmail.com</t>
  </si>
  <si>
    <t>ADRIAN MICHAEL ORTEGA GARCIA</t>
  </si>
  <si>
    <t>adrian.leonardo.ort@gmail.com</t>
  </si>
  <si>
    <t>ARIANA XIOMI CERRON CASTILLO</t>
  </si>
  <si>
    <t>arianaxcc.04@gmail.com</t>
  </si>
  <si>
    <t>Anghely Cristina Poma Aguilar</t>
  </si>
  <si>
    <t>cristinaanghely5@gmail.com</t>
  </si>
  <si>
    <t>Luhana Bocanegra</t>
  </si>
  <si>
    <t>luhabocanegra.08@gmail.com</t>
  </si>
  <si>
    <t>Mirko Lira Quispe</t>
  </si>
  <si>
    <t>fannyevelynquispe@hotmail.com</t>
  </si>
  <si>
    <t>GIANFRANCO CHUÑOCCA CHACON</t>
  </si>
  <si>
    <t>gaelitofavitorodrigo@gmail.com</t>
  </si>
  <si>
    <t>Nadal Santoyo Vicente</t>
  </si>
  <si>
    <t>Cristel sosa Candia</t>
  </si>
  <si>
    <t>dcandia@sanitasperu.com</t>
  </si>
  <si>
    <t>𝔬𝔯𝔢𝔤𝔞𝔫𝔬♡</t>
  </si>
  <si>
    <t>camilalajugadora@gmail.com</t>
  </si>
  <si>
    <t>Camila Rafaella robles gomez</t>
  </si>
  <si>
    <t>camilarobles422@gmail.com</t>
  </si>
  <si>
    <t>DOMENICA FABIANA MONDOÑEDO CONCHA</t>
  </si>
  <si>
    <t>domemondonedo@gmail.com</t>
  </si>
  <si>
    <t>Damaris Sn</t>
  </si>
  <si>
    <t>lizsoneron13@gmail.com</t>
  </si>
  <si>
    <t>isabella valentina victorior</t>
  </si>
  <si>
    <t>Taller Vivencial 10</t>
  </si>
  <si>
    <t>Angelo Stephano Gonzales Arevalo</t>
  </si>
  <si>
    <t>Vania Alejandra Martinez Tavara</t>
  </si>
  <si>
    <t>972602148@csa.edu.pe</t>
  </si>
  <si>
    <t>Maria Ximena Rauch</t>
  </si>
  <si>
    <t xml:space="preserve">Amy Ruiz Rivera </t>
  </si>
  <si>
    <t>Luana Angely Basaldua torres</t>
  </si>
  <si>
    <t>universitario_267@hotmail.com</t>
  </si>
  <si>
    <t>Brithany Cabanillas Espinoza (duplicado)</t>
  </si>
  <si>
    <t>JUAN PABLO PEREGRINO CARABAYLLO</t>
  </si>
  <si>
    <t>Lucía Valeria Ramos Centurión</t>
  </si>
  <si>
    <t xml:space="preserve">ASISTIRA EL SABADO 19 DE JULIO </t>
  </si>
  <si>
    <t>lucia.ramos01122008@gmail.com</t>
  </si>
  <si>
    <t xml:space="preserve">5to secundaria </t>
  </si>
  <si>
    <t>ASISTIRA EL 19 JULIO / YA TIENE RECIBO</t>
  </si>
  <si>
    <t>LUCIA VALERIA RAMOS CENTURION</t>
  </si>
  <si>
    <t>ramos.lucia@myhome.edu.pe</t>
  </si>
  <si>
    <t>DENNIS CASTILLO VARGAS</t>
  </si>
  <si>
    <t>halomandogre@gmail.com</t>
  </si>
  <si>
    <t>FABIANO CENTURIÓN</t>
  </si>
  <si>
    <t>fabianocenturion@gmail.com</t>
  </si>
  <si>
    <t>Mar Caso</t>
  </si>
  <si>
    <t>abrilunocsiclla@gmail.com</t>
  </si>
  <si>
    <t>Katherine Maryori</t>
  </si>
  <si>
    <t>kt17059@gmail.com</t>
  </si>
  <si>
    <t>Renzo Valentino Ruiz Giraldo</t>
  </si>
  <si>
    <t>934 858 423</t>
  </si>
  <si>
    <t>ruizrenzo724@gmail.com</t>
  </si>
  <si>
    <t>Alexandra Jerí</t>
  </si>
  <si>
    <t>alexandrajericochachi@gmail.com</t>
  </si>
  <si>
    <t>JORDAN BOUCHON, ALEXANDRA DEL PILAR</t>
  </si>
  <si>
    <t>ALEDP1609@GMAIL.COM</t>
  </si>
  <si>
    <t>reserva de matricula 2026-I</t>
  </si>
  <si>
    <t>Marii Rodas</t>
  </si>
  <si>
    <t>maritzhita15@hotmail.com</t>
  </si>
  <si>
    <t>Chinii Brousset</t>
  </si>
  <si>
    <t>annettebrousset@gmail.com</t>
  </si>
  <si>
    <t>Sofia Cuya</t>
  </si>
  <si>
    <t>sofiacuya1702@gmail.com</t>
  </si>
  <si>
    <t>edwar Mantari</t>
  </si>
  <si>
    <t>30325jczmantari@gmail.com</t>
  </si>
  <si>
    <t xml:space="preserve">DIANA NOELLA SAENZ CHARRAJA </t>
  </si>
  <si>
    <t>Eduardo Martin Castañeda Lozada</t>
  </si>
  <si>
    <t>eduarcaslo201197@gmail.com</t>
  </si>
  <si>
    <t>Garcianicole16y@gmail.com</t>
  </si>
  <si>
    <t>Sebastian Ravina</t>
  </si>
  <si>
    <t>ravid30000@gmail.com</t>
  </si>
  <si>
    <t>Milagros Iglesias López</t>
  </si>
  <si>
    <t>milagrosiglesias777@gmail.com</t>
  </si>
  <si>
    <t>Nayeli Saavedra</t>
  </si>
  <si>
    <t>Sonrielealavida100pre@gmail.com</t>
  </si>
  <si>
    <t>Alejandra Suarez</t>
  </si>
  <si>
    <t>ale.suarez1718@gmail.com</t>
  </si>
  <si>
    <t>Lucia Salazar</t>
  </si>
  <si>
    <t>luciavaleria2808@gmail.com</t>
  </si>
  <si>
    <t>Valery Salas Angelino</t>
  </si>
  <si>
    <t>valerysalasangelino@gmail.com</t>
  </si>
  <si>
    <t>MATEO XAVIER ZAMORA ALVAREZ</t>
  </si>
  <si>
    <t>MATEO.XAVIER1310@GMAIL.COM</t>
  </si>
  <si>
    <t>Jenny Siccha</t>
  </si>
  <si>
    <t>jlsicchaalcantara@gmail.com</t>
  </si>
  <si>
    <t>vanessa Gutiérrez gallo</t>
  </si>
  <si>
    <t>caritogutierrezgallo930@gmail.com</t>
  </si>
  <si>
    <t>Maycol Casas</t>
  </si>
  <si>
    <t>majielticasas03@gmail.com</t>
  </si>
  <si>
    <t xml:space="preserve">Majielti Casas Eguia </t>
  </si>
  <si>
    <t>Claudia Ximena Salazar Herrera</t>
  </si>
  <si>
    <t>clau_xime_01@hotmail.com</t>
  </si>
  <si>
    <t>Giancarlo Saavedra</t>
  </si>
  <si>
    <t>gianjai29@gmail.com</t>
  </si>
  <si>
    <t>Joannie Salazar Guerra</t>
  </si>
  <si>
    <t>joanniesg20@gmail.com</t>
  </si>
  <si>
    <t xml:space="preserve">fiorella nicoll  santamontalvan </t>
  </si>
  <si>
    <t>Diana Carolina Salazar Perez</t>
  </si>
  <si>
    <t>diana.salazar.perez18@gmail.com</t>
  </si>
  <si>
    <t>Sofia Sigueñas</t>
  </si>
  <si>
    <t>sofiasiguenas02@gmail.com</t>
  </si>
  <si>
    <t>Evelyn Anaiz Fabian Pareja</t>
  </si>
  <si>
    <t>evelynfabianpareja@gmail.com</t>
  </si>
  <si>
    <t>Sam</t>
  </si>
  <si>
    <t>Ysamirrodrigdurand@gmail.com</t>
  </si>
  <si>
    <t>Jordan Romero</t>
  </si>
  <si>
    <t>purizacajordan12@gmail.com</t>
  </si>
  <si>
    <t>Diego Reyna</t>
  </si>
  <si>
    <t>dioge_reyna_chatito@hotmail.com</t>
  </si>
  <si>
    <t>Hillary  De Yanira roman davalos</t>
  </si>
  <si>
    <t>Ali</t>
  </si>
  <si>
    <t>bsalisson884@gmail.com</t>
  </si>
  <si>
    <t>Milagros CA</t>
  </si>
  <si>
    <t>veronica27112000@gmail.com</t>
  </si>
  <si>
    <t>Marco Silva Porras (papá)/</t>
  </si>
  <si>
    <t>marcosilvaporras20@gmail.com</t>
  </si>
  <si>
    <t>Milagros Dueñas Arias</t>
  </si>
  <si>
    <t>militaduenasarias@gmail.com</t>
  </si>
  <si>
    <t>Yelena Tatiana Ynguza Cabello</t>
  </si>
  <si>
    <t>yelenacab3@hotmail.com</t>
  </si>
  <si>
    <t>Edson Barrera</t>
  </si>
  <si>
    <t>pupito13432@gmail.com</t>
  </si>
  <si>
    <t>Diego Tueros</t>
  </si>
  <si>
    <t>diegotuerosolari@gmail.com</t>
  </si>
  <si>
    <t>Luz Karla Leon Salinas</t>
  </si>
  <si>
    <t>luzleonsalinas1@gmail.com</t>
  </si>
  <si>
    <t>Jhordy Dilan martinez Villena</t>
  </si>
  <si>
    <t>martinezvillenadilan@gmail.com</t>
  </si>
  <si>
    <t>Lesly Iman Munarriz</t>
  </si>
  <si>
    <t>leslyiman_14@hotmail.com</t>
  </si>
  <si>
    <t>Xiomara Saenz</t>
  </si>
  <si>
    <t>xiomarasaenz1306@gmail.com</t>
  </si>
  <si>
    <t>Christian Tovar</t>
  </si>
  <si>
    <t>ctovar.cjta@gmail.com</t>
  </si>
  <si>
    <t>Shirley Vela</t>
  </si>
  <si>
    <t>shirleysalazar655@gmail.com</t>
  </si>
  <si>
    <t>Luna Valentina Ochoa Villasante</t>
  </si>
  <si>
    <t>Lunavalen8av@gmail.com</t>
  </si>
  <si>
    <t>Diego León</t>
  </si>
  <si>
    <t>zgxleo@gmail.com</t>
  </si>
  <si>
    <t>Mayron Rubén Zaciga Barreda</t>
  </si>
  <si>
    <t>zacigabmayronr@gmail.com</t>
  </si>
  <si>
    <t>Kiara Valeria Lopez Mendez</t>
  </si>
  <si>
    <t>kiaravalerialopezmendez@gmail.com</t>
  </si>
  <si>
    <t>ARANZA ESPINOZA MONTI</t>
  </si>
  <si>
    <t>PumaricraLanquecha Barbara</t>
  </si>
  <si>
    <t>Nadezhda Dulanto</t>
  </si>
  <si>
    <t>nadezhdadulanto@gmail.com</t>
  </si>
  <si>
    <t>Criss Loes</t>
  </si>
  <si>
    <t>crissloes2228@gmail.com</t>
  </si>
  <si>
    <t>Alyssa Espinoza Valenzuela</t>
  </si>
  <si>
    <t>marjhorie</t>
  </si>
  <si>
    <t>marjhorie.bolivar@gmail.com</t>
  </si>
  <si>
    <t>Camila Sophia Yapu Morla</t>
  </si>
  <si>
    <t>camilsa@gmail.com</t>
  </si>
  <si>
    <t>Jesus Andres Calmet Sanchez</t>
  </si>
  <si>
    <t>jcalmet17@gmail.com</t>
  </si>
  <si>
    <t>Daniella &lt;3</t>
  </si>
  <si>
    <t>daniella.guerra.sanchez@gmail.com</t>
  </si>
  <si>
    <t xml:space="preserve">MIA LUCERO TRUJILLO ROJAS </t>
  </si>
  <si>
    <t>JOSE MARIA AÑEXANDER CRESPO</t>
  </si>
  <si>
    <t>Xiomara Zacarias Vicente</t>
  </si>
  <si>
    <t>xiog.zacarias@gmail.com</t>
  </si>
  <si>
    <t>Akemy Mendoza Alvarez</t>
  </si>
  <si>
    <t>akemymendozaalvarez@gmail.com</t>
  </si>
  <si>
    <t>CLAUDIA MONTENEGRO KOO</t>
  </si>
  <si>
    <t>PAOLO ALEJANDRO OLIVERA JULCA</t>
  </si>
  <si>
    <t>meliodacar@gmail.com</t>
  </si>
  <si>
    <t>Carlos Refael Gutierrez Fonseca</t>
  </si>
  <si>
    <t>KARONLAY MASHIEL GIRON SOTO</t>
  </si>
  <si>
    <t>karonlaygiron28@gmail.com</t>
  </si>
  <si>
    <t>Andrea Alison Acuña Diaz</t>
  </si>
  <si>
    <t>andreacunadiaz@gmail.com</t>
  </si>
  <si>
    <t xml:space="preserve">MARIAPAZSAAVEDRA4A@GMAIL.COM  </t>
  </si>
  <si>
    <t>Milagros Valdiviezo</t>
  </si>
  <si>
    <t>mafer :]</t>
  </si>
  <si>
    <t>pacherresmafer10@gmail.com</t>
  </si>
  <si>
    <t>EMILY ALMENDRA CHANG GONZALES</t>
  </si>
  <si>
    <t>EMILYCHANGONZALES@GMAIL.COM</t>
  </si>
  <si>
    <t>CEBA CESAR VALLEJO</t>
  </si>
  <si>
    <t>Milagros Anonella Velasquez</t>
  </si>
  <si>
    <t>Rafael</t>
  </si>
  <si>
    <t>rafael49@hotmail.com</t>
  </si>
  <si>
    <t>Ximena Alexandra Chira Aguirre</t>
  </si>
  <si>
    <t>ximenachiraaguirre@gmail.com</t>
  </si>
  <si>
    <t>Peltroche Shenoa</t>
  </si>
  <si>
    <t>sh3m04xd@gmail.com</t>
  </si>
  <si>
    <t>☆Jäřĕd☆</t>
  </si>
  <si>
    <t>jaredbezada@gmail.com</t>
  </si>
  <si>
    <t xml:space="preserve">MIA NAHIMI TUEROS CONTRERAS </t>
  </si>
  <si>
    <t>989566322-989566322</t>
  </si>
  <si>
    <t>Luana Ortega Inga</t>
  </si>
  <si>
    <t>luanaortegainga@gmail.com</t>
  </si>
  <si>
    <t>Nikol Montes</t>
  </si>
  <si>
    <t>Aitana Goicochea Cavero</t>
  </si>
  <si>
    <t>PIZARRO CORNEJO,MATHIAS ALEJANDRO</t>
  </si>
  <si>
    <t>MATHIASPIZARRO.CORNEJO312@GMAIL.COM</t>
  </si>
  <si>
    <t>Avrill Stefany Quispe Sosa</t>
  </si>
  <si>
    <t>avrill.quispe@gmail.com</t>
  </si>
  <si>
    <t>Adriana Miley Azalde Ramirez</t>
  </si>
  <si>
    <t>Andrea Gutiérrez Coaguila</t>
  </si>
  <si>
    <t>edjeco21@hotmail.com</t>
  </si>
  <si>
    <t>Rafaella Limo Prieto</t>
  </si>
  <si>
    <t>pochaprieto@hotmail.com</t>
  </si>
  <si>
    <t>Romina Danae Quispe Jave</t>
  </si>
  <si>
    <t>r.danae2008@gmail.com</t>
  </si>
  <si>
    <t>Maria Angela Rodriguez Gamboa</t>
  </si>
  <si>
    <t>magelarodri2012@gmail.com</t>
  </si>
  <si>
    <t>sayu Sullca</t>
  </si>
  <si>
    <t>sullcasayuri@gmail.com</t>
  </si>
  <si>
    <t>NICOLAS MATIAS CARBAJAL JUNCO</t>
  </si>
  <si>
    <t>mmcaju@gmail.com</t>
  </si>
  <si>
    <t>Fernanda</t>
  </si>
  <si>
    <t>mariainca.2508@gmail.com</t>
  </si>
  <si>
    <t>996 950 250</t>
  </si>
  <si>
    <t>cambio coleg / solicita cod</t>
  </si>
  <si>
    <t>Hugx Rxmxs</t>
  </si>
  <si>
    <t>ramosguillenhugoandres@gmail.com</t>
  </si>
  <si>
    <t xml:space="preserve">Hugo Andres Ramos Guillen </t>
  </si>
  <si>
    <t>Luciana Pereira Gomez</t>
  </si>
  <si>
    <t>Luana Vicente Alzamora</t>
  </si>
  <si>
    <t>vicente.pierre@gmail.com</t>
  </si>
  <si>
    <t>Palas Atenea Chorrillos</t>
  </si>
  <si>
    <t>Marabelen Eneque Serquen</t>
  </si>
  <si>
    <t>Mariabelenwz@gmail.con</t>
  </si>
  <si>
    <t>mariana Arteta</t>
  </si>
  <si>
    <t>marianarteta@gmail.com</t>
  </si>
  <si>
    <t>luisccucho2018@gmail.com</t>
  </si>
  <si>
    <t>Livia Poma Paucar</t>
  </si>
  <si>
    <t>sneyder111px@gmail.com</t>
  </si>
  <si>
    <t>bp.dayanna@gmail.com</t>
  </si>
  <si>
    <t>Candy Gabriela</t>
  </si>
  <si>
    <t>cmac69143@gmail.com</t>
  </si>
  <si>
    <t>Ximena Rous Carbajal Melgarejo</t>
  </si>
  <si>
    <t>9078165515</t>
  </si>
  <si>
    <t>carbajalximena228@gmail.com</t>
  </si>
  <si>
    <t>Valeria Hilario</t>
  </si>
  <si>
    <t>valehilariomedina7849@gmail.com</t>
  </si>
  <si>
    <t>Milagros Apolaya</t>
  </si>
  <si>
    <t>milagrosclarita002@gmail.com</t>
  </si>
  <si>
    <t>Matías Portal</t>
  </si>
  <si>
    <t>argosvoip@gmail.com</t>
  </si>
  <si>
    <t>Allison Rengifo Malapi</t>
  </si>
  <si>
    <t>5to de Secundaria</t>
  </si>
  <si>
    <t>MONSTRO INTERES</t>
  </si>
  <si>
    <t>LUISA FERNANDA CUYA CABRERA</t>
  </si>
  <si>
    <t>gabrielacm1203@gmail.com</t>
  </si>
  <si>
    <t>Arianna Moscoso Perez</t>
  </si>
  <si>
    <t>ari.moscoso@gmail.com</t>
  </si>
  <si>
    <t>MIA LUANA CARDENAS</t>
  </si>
  <si>
    <t>mialuanacardenas10@gmail.com</t>
  </si>
  <si>
    <t>Marcelo Dávalos Bruno</t>
  </si>
  <si>
    <t>davalosbrunomarcelo@gmail.com</t>
  </si>
  <si>
    <t>Johana Mariel Buleje Aguirre PA</t>
  </si>
  <si>
    <t>johabuleje24@hotmail.com</t>
  </si>
  <si>
    <t>NICOLAS GONZALES VIGIL DE LA CRUZ</t>
  </si>
  <si>
    <t>Guillermo Nicolas Barboza Arboleda</t>
  </si>
  <si>
    <t>nbarbozaa08@gmail.com</t>
  </si>
  <si>
    <t xml:space="preserve">Natsumy Sumiko  Berrospi Palomino </t>
  </si>
  <si>
    <t>berrospipalominonatsu@gmail.com</t>
  </si>
  <si>
    <t>Luana Nuriell Cornejo Luna</t>
  </si>
  <si>
    <t>luanacornejo969@gmail.com</t>
  </si>
  <si>
    <t>karlagastelo5@gmail.com</t>
  </si>
  <si>
    <t>Samantha Gastelo</t>
  </si>
  <si>
    <t>samizziegas@gmail.com</t>
  </si>
  <si>
    <t>Milagros Brizet Suclupe Díaz</t>
  </si>
  <si>
    <t>mily7683@gmail.com</t>
  </si>
  <si>
    <t>TAMARA CAMPEAN TANTALEAN</t>
  </si>
  <si>
    <t>isabella</t>
  </si>
  <si>
    <t>isabellavelizlozada12@gmail.com</t>
  </si>
  <si>
    <t>Macarena Levano Otarola</t>
  </si>
  <si>
    <t>Adriana Arias Giuria</t>
  </si>
  <si>
    <t>gino.arias@hotmail.com</t>
  </si>
  <si>
    <t>Diego Alosnso Noa Suarez</t>
  </si>
  <si>
    <t>zarpxds@gmail.com</t>
  </si>
  <si>
    <t>Wen Villa</t>
  </si>
  <si>
    <t>heroshowsac@gmail.com</t>
  </si>
  <si>
    <t>Salvador Cisneros Villalobos</t>
  </si>
  <si>
    <t>Ali Leon Perales</t>
  </si>
  <si>
    <t>lbjp_90@hotmail.com</t>
  </si>
  <si>
    <t>llamar medio dia</t>
  </si>
  <si>
    <t>Romina Custodio</t>
  </si>
  <si>
    <t>romina.thais16@gmail.com</t>
  </si>
  <si>
    <t>Camila Monsalve Quispe</t>
  </si>
  <si>
    <t>chanarql@hotmail.com</t>
  </si>
  <si>
    <t>LUCIANA CASTILLO ANCA</t>
  </si>
  <si>
    <t>elivica2@gmail.com</t>
  </si>
  <si>
    <t xml:space="preserve">JATSHEKINA@GMAIL.COM  </t>
  </si>
  <si>
    <t>Joann Tacuri Gamarra</t>
  </si>
  <si>
    <t>geminist9@gmail.com</t>
  </si>
  <si>
    <t>Ariana Antezana</t>
  </si>
  <si>
    <t>ariantezana27@gmail.com</t>
  </si>
  <si>
    <t>Rous Spring</t>
  </si>
  <si>
    <t>rosaq3527@gmail.com</t>
  </si>
  <si>
    <t>Ale Daniela</t>
  </si>
  <si>
    <t>alexandradanielavasquezlopez4@gmail.com</t>
  </si>
  <si>
    <t xml:space="preserve">SAIRA VARGAR ECHEVARRIA </t>
  </si>
  <si>
    <t>Diego Vargas</t>
  </si>
  <si>
    <t>digseba345@gmail.com</t>
  </si>
  <si>
    <t>Reyna de los Milagros Ruiz Rodriguez</t>
  </si>
  <si>
    <t>yovanna.rodriguez.reyes@gmail.com</t>
  </si>
  <si>
    <t>Angelo ortiz</t>
  </si>
  <si>
    <t>954 741 421</t>
  </si>
  <si>
    <t>Ximenavillegas220@gmail.com</t>
  </si>
  <si>
    <t>Isis Virú (odontologia)</t>
  </si>
  <si>
    <t>isisviruflores@hotmail.com</t>
  </si>
  <si>
    <t>francis Manuel cueva gutiérrez</t>
  </si>
  <si>
    <t>francismcg28@gmail.com</t>
  </si>
  <si>
    <t>Geraldine Zuloaga</t>
  </si>
  <si>
    <t>geralzuloaga3@gmail.com</t>
  </si>
  <si>
    <t>Israel Alberto Lopez Yanqui</t>
  </si>
  <si>
    <t>israelopez199@gmail.com</t>
  </si>
  <si>
    <t>Carlos Victor Aaron  Tejada  Beas</t>
  </si>
  <si>
    <t>923 504 852</t>
  </si>
  <si>
    <t>aarontejadabeas@gmail.com</t>
  </si>
  <si>
    <t>Vanessa Solange León Nicho</t>
  </si>
  <si>
    <t>vsleonnicho@gmail.com</t>
  </si>
  <si>
    <t>Valeria Ramos Morales</t>
  </si>
  <si>
    <t>Jesus trejo melgarejo</t>
  </si>
  <si>
    <t>Azulparedes8834@gmail.com</t>
  </si>
  <si>
    <t>Jorge Luis Vásquez Ramírez</t>
  </si>
  <si>
    <t>luca.fresh.oficial.peru1821@gmail.com</t>
  </si>
  <si>
    <t>Edson Dair Salazar Paredes</t>
  </si>
  <si>
    <t>edsonsalazar04@gmail.com</t>
  </si>
  <si>
    <t>Brenda Velasquez</t>
  </si>
  <si>
    <t>bvelasquezpanta@gmail.com</t>
  </si>
  <si>
    <t>SABRINA STEPHANY TRIGOSO VILCHEZ</t>
  </si>
  <si>
    <t>sabrina.nari2413@gmail.com</t>
  </si>
  <si>
    <t>Luis Andrés Vasquez Frias</t>
  </si>
  <si>
    <t>andresfriasluis@gmail.com</t>
  </si>
  <si>
    <t>FABRIZIO ARTURO VILLARAEL POMA</t>
  </si>
  <si>
    <t>FABRIZIOARTUROVIP@GMAIL.COM</t>
  </si>
  <si>
    <t>ROMEO LUNA VICTORIA</t>
  </si>
  <si>
    <t>Marcelo regal</t>
  </si>
  <si>
    <t>marceloescorpio@hotmail.com</t>
  </si>
  <si>
    <t>Angela Nicole Ventura Moran</t>
  </si>
  <si>
    <t>venturamoranangelanicole572@gmail.com</t>
  </si>
  <si>
    <t>Cristina Urbina</t>
  </si>
  <si>
    <t>cristinaurbinaolaya@gmail.com</t>
  </si>
  <si>
    <t>Luis Fernandez Pañihuara</t>
  </si>
  <si>
    <t>luisfernandezmy159@gmail.com</t>
  </si>
  <si>
    <t>Luz Luliana Vidaurre Zeña</t>
  </si>
  <si>
    <t>luzvidaurre52@gmail.com</t>
  </si>
  <si>
    <t>Erick Jhonatan zuñiga pereda</t>
  </si>
  <si>
    <t>erickjhonatan1603@gmail.com</t>
  </si>
  <si>
    <t>Judith Vera</t>
  </si>
  <si>
    <t>evelinj_05@hotmail.com</t>
  </si>
  <si>
    <t>Elizabeth Fernández</t>
  </si>
  <si>
    <t>angela_40404@hotmail.com</t>
  </si>
  <si>
    <t>Nataly Nicole Conde Huaman</t>
  </si>
  <si>
    <t>natalynicolecondehuaman@gmail.com</t>
  </si>
  <si>
    <t>fabi</t>
  </si>
  <si>
    <t>fabiana.figuepra@gmail.com</t>
  </si>
  <si>
    <t>FABIANA TANIA FIGUEROA PRADO</t>
  </si>
  <si>
    <t>fabianafigueroa09@gmail.com</t>
  </si>
  <si>
    <t>Fabiana</t>
  </si>
  <si>
    <t>Fabiana Figueroa</t>
  </si>
  <si>
    <t>Mauricio Gabriel Lingan Marchand</t>
  </si>
  <si>
    <t>gabymarchand1607@gmail.com</t>
  </si>
  <si>
    <t>ALEXANDER NICOLAS CONTRERAS RAMIREZ</t>
  </si>
  <si>
    <t>contreras.alexander@myhome.edu.pe</t>
  </si>
  <si>
    <t>NICOLAS RODRIGUEZ MORENO</t>
  </si>
  <si>
    <t>nicolasrodr50@gmail.com</t>
  </si>
  <si>
    <t>Nicolas Adrian Rodriguez Moreno</t>
  </si>
  <si>
    <t>saeska1977@gmail.com</t>
  </si>
  <si>
    <t xml:space="preserve">natalia luisa flores bocanegra </t>
  </si>
  <si>
    <t>natalialuisafloresbocanegra@gmail.com</t>
  </si>
  <si>
    <t>ALESSANDRA ANTUANET ROCA ARENAS</t>
  </si>
  <si>
    <t>youngmikovicia@gmail.com</t>
  </si>
  <si>
    <t>Matias Parra Barreto</t>
  </si>
  <si>
    <t>parramatias2201@gmail.com</t>
  </si>
  <si>
    <t>Ariannee Guadalupe Gutiérrez Abramonte</t>
  </si>
  <si>
    <t>jessica.abramonte2@gmail.com</t>
  </si>
  <si>
    <t>GABRIELA YOMMY CEHUA ESCUDERO</t>
  </si>
  <si>
    <t>gabrielacehua8@gmail.com</t>
  </si>
  <si>
    <t>alejhp15@gmail.com</t>
  </si>
  <si>
    <t>rendira examen digital</t>
  </si>
  <si>
    <t>Alessandro Ángel</t>
  </si>
  <si>
    <t>mapocali@hotmail.com</t>
  </si>
  <si>
    <t>Danna Anjhaly Pumarrumi Condori</t>
  </si>
  <si>
    <t>dannaapumarrumic@gmail.com</t>
  </si>
  <si>
    <t>CHIARA CASAPIA MONTENEGRO</t>
  </si>
  <si>
    <t>CHIARACASAPIAM@GMAIL.COM</t>
  </si>
  <si>
    <t>ITALO ALEXANDER RIVAS SALCEDO</t>
  </si>
  <si>
    <t>italo.rivas.salcedo@hotmail.com</t>
  </si>
  <si>
    <t xml:space="preserve">Italo Rivas </t>
  </si>
  <si>
    <t xml:space="preserve">rivasitalo32@gmail.com </t>
  </si>
  <si>
    <t>KARLA LUCIA CHAPOÑAN PINTO</t>
  </si>
  <si>
    <t>karlachaponan988@gmail.com</t>
  </si>
  <si>
    <t>luana</t>
  </si>
  <si>
    <t>p6eljaraespinoza@gmail.com</t>
  </si>
  <si>
    <t>Mirella Aclari Flores (quiere arquitectura y medicina)</t>
  </si>
  <si>
    <t>paraiso092274@hotmail.com</t>
  </si>
  <si>
    <t xml:space="preserve">Josue Miguel </t>
  </si>
  <si>
    <t>yosuemin@gmail.com</t>
  </si>
  <si>
    <t>Melissa Romero</t>
  </si>
  <si>
    <t>Nicolás Arriaga Montalvan</t>
  </si>
  <si>
    <t>esmontalvanm@gmail.com</t>
  </si>
  <si>
    <t xml:space="preserve">Nicolas Arriaga Montalvan </t>
  </si>
  <si>
    <t>Nicolas Gonza</t>
  </si>
  <si>
    <t>nicokatehuancaino123@gmail.com</t>
  </si>
  <si>
    <t>Yirhee Alexandra ludeña olivo</t>
  </si>
  <si>
    <t>karlaolivo9112@gmail.com</t>
  </si>
  <si>
    <t>AINHOA ROMINA MARCANO CARRILLO</t>
  </si>
  <si>
    <t>4c3mc212@gmail.com</t>
  </si>
  <si>
    <t>Yuri Maribel Rojas Rios</t>
  </si>
  <si>
    <t>yurirojasrios11@gmail.com</t>
  </si>
  <si>
    <t>luciana abigail huaranga tello</t>
  </si>
  <si>
    <t>chiotd05213@gmail.com</t>
  </si>
  <si>
    <t>suzette huamani bolaños</t>
  </si>
  <si>
    <t>919 690 182</t>
  </si>
  <si>
    <t>suqalab@gmail.com</t>
  </si>
  <si>
    <t xml:space="preserve">Darlene </t>
  </si>
  <si>
    <t>+51 974 949 294</t>
  </si>
  <si>
    <t>darleneestherpr@gmail.com</t>
  </si>
  <si>
    <t>Darlene Peña</t>
  </si>
  <si>
    <t>Angel Miguel Hidalgo Adrianzen</t>
  </si>
  <si>
    <t>amha31012009@gmail.com</t>
  </si>
  <si>
    <t>NAHOMI YANIRZA GUTIERREZ BALBOA</t>
  </si>
  <si>
    <t>GUTIERREZBALBOA18@GMAIL.COM</t>
  </si>
  <si>
    <t>TAFUR CALDERON FABIANA PATRICIA</t>
  </si>
  <si>
    <t>gloriapatcalderon@gmail.com</t>
  </si>
  <si>
    <t>SOFIA RODRIGUEZ</t>
  </si>
  <si>
    <t>Valeria Benavides Goicochea</t>
  </si>
  <si>
    <t>katherine.rgp2310@gmail.com</t>
  </si>
  <si>
    <t>Solay Anameli Gonzales Sucapuca</t>
  </si>
  <si>
    <t>solayanameli5@gmail.com</t>
  </si>
  <si>
    <t>Jasmin Victorio Espinoza</t>
  </si>
  <si>
    <t>maxidentminnin@gmail.com</t>
  </si>
  <si>
    <t>Nayeli Ventura Bancayan</t>
  </si>
  <si>
    <t>nayejventura@gmail.com</t>
  </si>
  <si>
    <t>camila Nicole Chávez Melendez</t>
  </si>
  <si>
    <t>72988825@trilce.edu.pe</t>
  </si>
  <si>
    <t>DESEA MEDICINA</t>
  </si>
  <si>
    <t xml:space="preserve">CIELO VERA PUCHA </t>
  </si>
  <si>
    <t>Fabiano Mendoza Quiroga</t>
  </si>
  <si>
    <t>fabianojmq28@gmail.com</t>
  </si>
  <si>
    <t>I.E.P VIRGEN DE ROSARIO santiago de surco</t>
  </si>
  <si>
    <t>Leyla Apaza</t>
  </si>
  <si>
    <t>Ariana Camila Allemant Musso</t>
  </si>
  <si>
    <t>ari444naaa@gmail.com</t>
  </si>
  <si>
    <t>Alessandra</t>
  </si>
  <si>
    <t>alessabejarano@hotmail.com</t>
  </si>
  <si>
    <t>Jhordy Mijail Gomez Sanchez</t>
  </si>
  <si>
    <t>jhordy_g@gmail.com</t>
  </si>
  <si>
    <t>Andrea Enriquez</t>
  </si>
  <si>
    <t>andryenles@gmail.com</t>
  </si>
  <si>
    <t>Mariela Alexandra Caceres Diaz</t>
  </si>
  <si>
    <t>mcaceres2522@losproceres.edu.pe</t>
  </si>
  <si>
    <t>Andrea Aguilar Custodio</t>
  </si>
  <si>
    <t>jessics.270106@gmail.com</t>
  </si>
  <si>
    <t>nayeli</t>
  </si>
  <si>
    <t>ojedacruznayeli93@gmail.com</t>
  </si>
  <si>
    <t>GABRIELA ATALAYA MARTEL</t>
  </si>
  <si>
    <t>GABRIELATALAYA@GMAIL.COM</t>
  </si>
  <si>
    <t>Lucero Ramos</t>
  </si>
  <si>
    <t>72992627@csa.edu.pe</t>
  </si>
  <si>
    <t>Xiomara Mayra Tamayo</t>
  </si>
  <si>
    <t>LUANA ALEXANDRA SALAZAR BAZAN</t>
  </si>
  <si>
    <t>luanasalazarbazan@gmail.com</t>
  </si>
  <si>
    <t>Samantta</t>
  </si>
  <si>
    <t>samantta.rod1414@gmail.com</t>
  </si>
  <si>
    <t>Eimy Huamancaja</t>
  </si>
  <si>
    <t xml:space="preserve">Coraima Huamaní Barrientos </t>
  </si>
  <si>
    <t>916690281</t>
  </si>
  <si>
    <t>corammgi@homtail.com</t>
  </si>
  <si>
    <t>VICTOR PILLACA CUZCANO</t>
  </si>
  <si>
    <t>victorpillacacuzcano@gmail.com</t>
  </si>
  <si>
    <t>Allison Samira Huacho Quispe</t>
  </si>
  <si>
    <t>allihuachoquispe@gmail.com</t>
  </si>
  <si>
    <t>Leyla</t>
  </si>
  <si>
    <t>leylaarratia6@gmail.com</t>
  </si>
  <si>
    <t>Karol Estéfani Huayllas Huilca</t>
  </si>
  <si>
    <t>kayhuayllas.8020@gmail.com</t>
  </si>
  <si>
    <t>JAIRO MUCHA</t>
  </si>
  <si>
    <t>marimaxir@gmail.com</t>
  </si>
  <si>
    <t>992 066 665</t>
  </si>
  <si>
    <t>cieloriv1212@hotmail.com</t>
  </si>
  <si>
    <t>NUESTRO SALVADOR CARMELITAS</t>
  </si>
  <si>
    <t>LEONARDO HUATUCO ROJAS</t>
  </si>
  <si>
    <t>terstegens710@gmail.com</t>
  </si>
  <si>
    <t>Jazmin Sullca</t>
  </si>
  <si>
    <t>jazminsullcan@gmail.com</t>
  </si>
  <si>
    <t>Paula Moreno Gonzales</t>
  </si>
  <si>
    <t>magali.gonzales@yahoo.es</t>
  </si>
  <si>
    <t>Micaela Morales</t>
  </si>
  <si>
    <t>micaelamoralesblas@gmail.com</t>
  </si>
  <si>
    <t>Micaela Abigail Morales Blas</t>
  </si>
  <si>
    <t>Luciana Alva Figueroa</t>
  </si>
  <si>
    <t>alvafifueroaluciana@gmail.com</t>
  </si>
  <si>
    <t>L1NX</t>
  </si>
  <si>
    <t>linopariona.alessandra@prg.edu.pe</t>
  </si>
  <si>
    <t>Elisabeth Astudillo Cobeñas</t>
  </si>
  <si>
    <t>elisacobe15@gmail.com</t>
  </si>
  <si>
    <t>LUCAS GIOVANNI SALAS REVILLA</t>
  </si>
  <si>
    <t>Andrea Arnedo Peraldo</t>
  </si>
  <si>
    <t>enithperaldohidalgo1705@gmail.com</t>
  </si>
  <si>
    <t>Medrano Nora</t>
  </si>
  <si>
    <t>GISELL BIL AVES</t>
  </si>
  <si>
    <t>GILGISELLOZ@GMAIL.COM</t>
  </si>
  <si>
    <t>DANIELLA ALESSANDRA QUIROZ LEDESMA</t>
  </si>
  <si>
    <t>Maricielo Ortiz Saldaña</t>
  </si>
  <si>
    <t>maricieloortiz2004@gmail.com</t>
  </si>
  <si>
    <t>SAVANNAH RAMIREZ POLO</t>
  </si>
  <si>
    <t>savi.alexia.zo@gmail.com</t>
  </si>
  <si>
    <t>Isaac Miro Herrera</t>
  </si>
  <si>
    <t>Joshua Colchado</t>
  </si>
  <si>
    <t>joshua2016co@gmail.com</t>
  </si>
  <si>
    <t>CAMILA FERNANDA AVICA ALCARRAZ</t>
  </si>
  <si>
    <t>CAMILAFERAVILA3@GMAIL.COM</t>
  </si>
  <si>
    <t>EGRESADA</t>
  </si>
  <si>
    <t>Sofia Solange Nores De Paz</t>
  </si>
  <si>
    <t>Cely</t>
  </si>
  <si>
    <t>+51 919 619 269</t>
  </si>
  <si>
    <t>Lxcer0t0rres@gmail.com</t>
  </si>
  <si>
    <t xml:space="preserve">Cielo Sofia Pareja Bayeto
</t>
  </si>
  <si>
    <t>Lourdesbayeto@gmail.com</t>
  </si>
  <si>
    <t>Carlos Sebastian Araujo Chaquere</t>
  </si>
  <si>
    <t>csebastianach@gmail.com</t>
  </si>
  <si>
    <t>valentinagarciachacaltana@gmail.com</t>
  </si>
  <si>
    <t>☆𝐙𝐨𝐞 𝐂.𝐉.☆</t>
  </si>
  <si>
    <t>zoecanales225@gmail.com</t>
  </si>
  <si>
    <t>Camila celeste Casas Contreras</t>
  </si>
  <si>
    <t>ahidaflores545@gmail.com</t>
  </si>
  <si>
    <t>Maria Fernanda Camacho Merel</t>
  </si>
  <si>
    <t>Fernanda@gmail.com</t>
  </si>
  <si>
    <t xml:space="preserve">JHADEMACPHERSON@GMAIL.COM  </t>
  </si>
  <si>
    <t>Rodolfo Tapia</t>
  </si>
  <si>
    <t>Maria Areliz Oquiundo Quezada</t>
  </si>
  <si>
    <t>maythe.edu@gmail.com</t>
  </si>
  <si>
    <t>Gabriela Luhana Chinchayb</t>
  </si>
  <si>
    <t>Gabriela Luhana Chinchay Calderón</t>
  </si>
  <si>
    <t>gabrielachinchay123@gmail.com</t>
  </si>
  <si>
    <t>Jimena CA</t>
  </si>
  <si>
    <t>jimenacasimiro80@gmail.com</t>
  </si>
  <si>
    <t xml:space="preserve">BANIA BERENNICE PABLO IBOÑEZ </t>
  </si>
  <si>
    <t>Brania Pablo Ibañez</t>
  </si>
  <si>
    <t>100168007@cientifica.edu.pe</t>
  </si>
  <si>
    <t>Rosa Camila Cabanillas</t>
  </si>
  <si>
    <t>dafne_69_18@hotmail.com</t>
  </si>
  <si>
    <t>brayan jesus macedo tarazona</t>
  </si>
  <si>
    <t>brayan14mt@gmail.com</t>
  </si>
  <si>
    <t>HEIDI LIZ</t>
  </si>
  <si>
    <t>Hg184596@gmail.com</t>
  </si>
  <si>
    <t>Jean Paul Villanueva Herrera</t>
  </si>
  <si>
    <t>jeanv8836@gmail.com</t>
  </si>
  <si>
    <t>VR Rodrigo</t>
  </si>
  <si>
    <t>williamspaquiyauri398@gmail.com</t>
  </si>
  <si>
    <t>RODRIGO</t>
  </si>
  <si>
    <t>María Jon Navarro</t>
  </si>
  <si>
    <t>alessandrajon01@gmail.com</t>
  </si>
  <si>
    <t>Renato Samata</t>
  </si>
  <si>
    <t>renatoreysamata@gmail.com</t>
  </si>
  <si>
    <t>lilibel Arias</t>
  </si>
  <si>
    <t>ariasurresti@gmail.com</t>
  </si>
  <si>
    <t>Mary Vasquez</t>
  </si>
  <si>
    <t>amelx27@gmail.com</t>
  </si>
  <si>
    <t>Mauricio Alejandro Seclen Serrano</t>
  </si>
  <si>
    <t>mauricio_seclen@usmp.pe</t>
  </si>
  <si>
    <t>MORI GARCIA DANYRA YESSEL</t>
  </si>
  <si>
    <t>Andrea Lisset</t>
  </si>
  <si>
    <t>andrea.chs2002@gmail.com</t>
  </si>
  <si>
    <t>JOHANA ELIZABETH CASTILLO RONCAL</t>
  </si>
  <si>
    <t>johaelizacastronc@gmail.com</t>
  </si>
  <si>
    <t>carlos garcia serrat</t>
  </si>
  <si>
    <t>+51 934 588 396</t>
  </si>
  <si>
    <t>Leslie Manrique</t>
  </si>
  <si>
    <t>gianella.mg@hotmail.com</t>
  </si>
  <si>
    <t>Azul Karime</t>
  </si>
  <si>
    <t>Karimetapuy07@gmail.com</t>
  </si>
  <si>
    <t>Milagros Lorena Coral Cabrera</t>
  </si>
  <si>
    <t>901 157 345</t>
  </si>
  <si>
    <t>Lorenitamilagros@hotmail.com</t>
  </si>
  <si>
    <t>Jerson Espejo Villegas</t>
  </si>
  <si>
    <t>espejojerson78@gmail.com</t>
  </si>
  <si>
    <t>Esteban Alzamora</t>
  </si>
  <si>
    <t>alzamoraesteban099@gmail.com</t>
  </si>
  <si>
    <t>Kiara Guzmán Talledo</t>
  </si>
  <si>
    <t>guzmantalledokiara@gmail.com</t>
  </si>
  <si>
    <t>Zumiko Marysabel Encalada Garro</t>
  </si>
  <si>
    <t>zumikoeg@hotmail.com</t>
  </si>
  <si>
    <t>Rodrigo Calderon</t>
  </si>
  <si>
    <t>rodrigo_capa10@hotmail.com</t>
  </si>
  <si>
    <t>Yerson Lucio Asto Felix</t>
  </si>
  <si>
    <t>yerson1998xd@gmail.com</t>
  </si>
  <si>
    <t>Sebastian</t>
  </si>
  <si>
    <t>sebastianqd.cdv@gmail.com</t>
  </si>
  <si>
    <t>Piero Alvarado</t>
  </si>
  <si>
    <t>pieroalvarado70@gmail.com</t>
  </si>
  <si>
    <t>Gabriel Angulo Vizcarra</t>
  </si>
  <si>
    <t>hight600@gmail.com</t>
  </si>
  <si>
    <t>Penelope Martens</t>
  </si>
  <si>
    <t>penelopemartens73@gmail.com</t>
  </si>
  <si>
    <t>Winny Olano</t>
  </si>
  <si>
    <t>933 249 168</t>
  </si>
  <si>
    <t>winnyolano17@gmail.com</t>
  </si>
  <si>
    <t>Andy Luigui CA</t>
  </si>
  <si>
    <t>apaza6086@gmail.com</t>
  </si>
  <si>
    <t>Gustavo Fernando Chavez Alvarez</t>
  </si>
  <si>
    <t>gfchavezal@gmail.com</t>
  </si>
  <si>
    <t>Govinda Yasoda Loayza Saavedra</t>
  </si>
  <si>
    <t>govi22_3@hotmail.com</t>
  </si>
  <si>
    <t>Fernanda Tay Soto</t>
  </si>
  <si>
    <t>fernandatay2@hotmail.com</t>
  </si>
  <si>
    <t>Elizabeth Aguirre</t>
  </si>
  <si>
    <t>elizabethsumaran@gmail.com</t>
  </si>
  <si>
    <t>Kaori RT</t>
  </si>
  <si>
    <t>katherinewts@gmail.com</t>
  </si>
  <si>
    <t>kahela Margoth Castillo Palpa</t>
  </si>
  <si>
    <t>lizbethkarinapalpa14@gmail.com</t>
  </si>
  <si>
    <t>Francesco Salvador Sipion Llerena</t>
  </si>
  <si>
    <t>THIAGO YGAGI DURAND</t>
  </si>
  <si>
    <t>Oscar Conislla Flores</t>
  </si>
  <si>
    <t>melrosefva@hotmail.com</t>
  </si>
  <si>
    <t>FABIOLA ALEJANDRA MEDICO AZAÑERO</t>
  </si>
  <si>
    <t>fabiola.medico.azanero@jmschool.edu.pe</t>
  </si>
  <si>
    <t>Micaela Mercedes Espinoza Quiroz</t>
  </si>
  <si>
    <t>orlando4716@gmail.com</t>
  </si>
  <si>
    <t>Naomi</t>
  </si>
  <si>
    <t>naomiyarelinunezbarra@gmail.com</t>
  </si>
  <si>
    <t>Angelina Milagros Chavez Lino</t>
  </si>
  <si>
    <t>dio examen en jpckey</t>
  </si>
  <si>
    <t>Meryanne Saenz</t>
  </si>
  <si>
    <t>meryanne.200209@gmail.com</t>
  </si>
  <si>
    <t>DAYANNA GUERRA SIPION</t>
  </si>
  <si>
    <t xml:space="preserve">Flor Estefany Ochoa Silva </t>
  </si>
  <si>
    <t>+51 904 691 030</t>
  </si>
  <si>
    <t>florestefanyochoasilva21@gmail.com</t>
  </si>
  <si>
    <t>73153967</t>
  </si>
  <si>
    <t>Stephanie María Martinez Sulla</t>
  </si>
  <si>
    <t>smartinezsulla@gmail.com</t>
  </si>
  <si>
    <t>VALENTINO PLAZA LARRIEGA</t>
  </si>
  <si>
    <t>elvadalis@gmail.com</t>
  </si>
  <si>
    <t>SARAI ZEGARRA DEL ARCA</t>
  </si>
  <si>
    <t>993199714 - 980513856</t>
  </si>
  <si>
    <t>Estrella Kamila Bendezu Chavez</t>
  </si>
  <si>
    <t>estrellakamilabendezuchavez@gmail.com</t>
  </si>
  <si>
    <t>NOELIA SANTOS ALZAMORA</t>
  </si>
  <si>
    <t>Fatima Quispe Salvatierra</t>
  </si>
  <si>
    <t>fatimaquispesalvatierra160209@gmail.com</t>
  </si>
  <si>
    <t>Viviana Bautista Yupari</t>
  </si>
  <si>
    <t>vivianabautistayupari@gmail.com</t>
  </si>
  <si>
    <t>Marcelo Pimentel Silva</t>
  </si>
  <si>
    <t>marceloepimentels@gmail.com</t>
  </si>
  <si>
    <t>Thiago Paolo Castillo Rasmussen</t>
  </si>
  <si>
    <t>tcrasmussenp@gmail.com</t>
  </si>
  <si>
    <t>Jose Antonio Lazo Ojeda</t>
  </si>
  <si>
    <t>ojedapatty@gmail.com</t>
  </si>
  <si>
    <t>Sagrado Corazon Recolleta</t>
  </si>
  <si>
    <t>Daleshka Marialejandra Castillo Alarcón</t>
  </si>
  <si>
    <t>lizinhia@gmail.com</t>
  </si>
  <si>
    <t>Luciana Garcia Zavala</t>
  </si>
  <si>
    <t>lucigarciazav2009@gmail.com</t>
  </si>
  <si>
    <t>Sebastian Fabritizio Janssen Yunis CEA</t>
  </si>
  <si>
    <t>Valeska Baron</t>
  </si>
  <si>
    <t>Bayron Alexander Bermudez Cornejo</t>
  </si>
  <si>
    <t>bayron.bc02@gmail.com</t>
  </si>
  <si>
    <t>Sebas Linares</t>
  </si>
  <si>
    <t>cebollalxd43@gmail.com</t>
  </si>
  <si>
    <t>gonzalo.parra.olazabal@gmail.com</t>
  </si>
  <si>
    <t>MARCELA YSABEL AYMARA VELEZMORO</t>
  </si>
  <si>
    <t>marcelavelezooa@gmail.com</t>
  </si>
  <si>
    <t>Marce Avelez</t>
  </si>
  <si>
    <t>marcelavelez009@gmail.com</t>
  </si>
  <si>
    <t>grisel cajas alvino</t>
  </si>
  <si>
    <t>griselcajasalvino@gmail.com</t>
  </si>
  <si>
    <t>Luhana Riojas Gaviria</t>
  </si>
  <si>
    <t>riojascamjose@gmail.com</t>
  </si>
  <si>
    <t>Patrick Rodríguez Tripul</t>
  </si>
  <si>
    <t>patrickpemano@gmail.com</t>
  </si>
  <si>
    <t>Mia Escalante Santillana</t>
  </si>
  <si>
    <t>mimiescalansantg@gmail.com</t>
  </si>
  <si>
    <t>Camila Luana Trillo Fiestas</t>
  </si>
  <si>
    <t>trillofiestascamila@gmail.com</t>
  </si>
  <si>
    <t>Luana Reyes</t>
  </si>
  <si>
    <t>+51 974 088 973</t>
  </si>
  <si>
    <t>luanareyes681@gmail.com</t>
  </si>
  <si>
    <t>Ximena Acero</t>
  </si>
  <si>
    <t>ximenaacero94@gmail.com</t>
  </si>
  <si>
    <t>Luciana Camila Flores Gamero</t>
  </si>
  <si>
    <t>Rosali Rebeca Saenz Marin</t>
  </si>
  <si>
    <t>Frank Rondán</t>
  </si>
  <si>
    <t>rondanfrank31@gmail.com</t>
  </si>
  <si>
    <t>Amira Sánchez Ruiz</t>
  </si>
  <si>
    <t>Carla Marcela Burquez Calle</t>
  </si>
  <si>
    <t>Camila Belén Gonzales Valladares</t>
  </si>
  <si>
    <t>saridie12@gmail.com</t>
  </si>
  <si>
    <t xml:space="preserve">jose francisco sangama alva
</t>
  </si>
  <si>
    <t>sangamajose17@gmail.com</t>
  </si>
  <si>
    <t>JOAQUIN CHUMAN</t>
  </si>
  <si>
    <t>joaquin.chuma@gmail.com</t>
  </si>
  <si>
    <t>Alejandra Bazalar Acosta</t>
  </si>
  <si>
    <t>Batana25@hotmail.com</t>
  </si>
  <si>
    <t>Alexandra Castillo Ríos</t>
  </si>
  <si>
    <t xml:space="preserve">Alexandra Castillo Ríos </t>
  </si>
  <si>
    <t>ochorios89@outlook.com</t>
  </si>
  <si>
    <t>SaCe RiAr</t>
  </si>
  <si>
    <t>Andrew Portal</t>
  </si>
  <si>
    <t>aportal@colegioparroquialmontserrat.edu.pe</t>
  </si>
  <si>
    <t>DANILO JOAQUIN VENTURA SUCUITANA</t>
  </si>
  <si>
    <t>djv5242hk@gmail.com</t>
  </si>
  <si>
    <t>Ivanna Marsano</t>
  </si>
  <si>
    <t>ivamars090@gmail.com</t>
  </si>
  <si>
    <t>ARIANA CLAROS CONDORI</t>
  </si>
  <si>
    <t>Mateo Alonso Aguilar Sotelo</t>
  </si>
  <si>
    <t>verosoteloduclos@gmail.com</t>
  </si>
  <si>
    <t>Ana Sanabria</t>
  </si>
  <si>
    <t>anairsanabria05@gmail.com</t>
  </si>
  <si>
    <t>ROMINA PEREZ LAZARO</t>
  </si>
  <si>
    <t>ARQUITECTURA</t>
  </si>
  <si>
    <t>Vania Peralta</t>
  </si>
  <si>
    <t>vaniaperalta37@gmail.com</t>
  </si>
  <si>
    <t>MAYRA AGÜERO BARRERA</t>
  </si>
  <si>
    <t>mayra09ab@gmail.com</t>
  </si>
  <si>
    <t>Suellen</t>
  </si>
  <si>
    <t>suellenkiara.huaman@gmail.com</t>
  </si>
  <si>
    <t>Alessandra Jauregui Collazos</t>
  </si>
  <si>
    <t>+51 902 499 820</t>
  </si>
  <si>
    <t>jaureguicollazosdanielaalessan@gmail.com</t>
  </si>
  <si>
    <t>I.E.P. SANTISIMO SEÑOR DE LUREN</t>
  </si>
  <si>
    <t xml:space="preserve">Ariana Padilla </t>
  </si>
  <si>
    <t>+51 965 191 579</t>
  </si>
  <si>
    <t>arianapadillacornejo1@gmail.com</t>
  </si>
  <si>
    <t xml:space="preserve">Treyzy Cajahuanca Garcia
</t>
  </si>
  <si>
    <t>ariana nicole alburqueque miranda</t>
  </si>
  <si>
    <t>arianalburqq@gmail.com</t>
  </si>
  <si>
    <t>Fabricio Matias Tataje Cabrera</t>
  </si>
  <si>
    <t>frabriciotataje123@gmail.com</t>
  </si>
  <si>
    <t>Xiomara Alca Cardenas</t>
  </si>
  <si>
    <t>yolandacq4@gmail.com.pe</t>
  </si>
  <si>
    <t>Ricardo Mendo</t>
  </si>
  <si>
    <t>hola.666.zaz@gmail.com</t>
  </si>
  <si>
    <t xml:space="preserve">Yadira Betzabell Gonzáles Gutierrez </t>
  </si>
  <si>
    <t>980 500 938</t>
  </si>
  <si>
    <t>yadirasisumilla@gmail.com</t>
  </si>
  <si>
    <t>ALFRED NOBEL</t>
  </si>
  <si>
    <t>Angel Sipan</t>
  </si>
  <si>
    <t>Angel@gmail.com</t>
  </si>
  <si>
    <t>FERNANDA CASTILLO</t>
  </si>
  <si>
    <t>fcastillotuesta@gmail.com</t>
  </si>
  <si>
    <t>Luciana Sosa Peña</t>
  </si>
  <si>
    <t>lucitefi1026@gmail.com</t>
  </si>
  <si>
    <t>Jarumi Osorio Corman</t>
  </si>
  <si>
    <t>jarumikrysiosoriocorman@gmail.com</t>
  </si>
  <si>
    <t>MELANIE AIDI DIAZ PORTAL</t>
  </si>
  <si>
    <t>melanie.diaz.portal@gmail.com</t>
  </si>
  <si>
    <t>nicole Sánchez Olivera</t>
  </si>
  <si>
    <t>nicolsanchezolivera@gmail.com</t>
  </si>
  <si>
    <t>Damaris Galarreta Cañori</t>
  </si>
  <si>
    <t>damarisgalarretacañori529@gmail.com</t>
  </si>
  <si>
    <t>KIARA OLORTEGUI PORRAS</t>
  </si>
  <si>
    <t>kiaraolortegui999@gmail.com</t>
  </si>
  <si>
    <t>Aitana Herrera</t>
  </si>
  <si>
    <t>ALESANDRA FLORES FIGUEROA</t>
  </si>
  <si>
    <t>FIOREFIGUEROAALEJANDRA66@GMAIL.COM</t>
  </si>
  <si>
    <t>SOFIA ROJAS CLAROS</t>
  </si>
  <si>
    <t>sofia.rojas.c09@gmail.com</t>
  </si>
  <si>
    <t>Iker Harold Cespedes Pompilla</t>
  </si>
  <si>
    <t>DANILO VENTURA</t>
  </si>
  <si>
    <t>ordinario</t>
  </si>
  <si>
    <t>Ana Carmen Romero Fernandez</t>
  </si>
  <si>
    <t>Carmen.roma2019@outlook.com</t>
  </si>
  <si>
    <t>Valentino Leonardo Navarro Solis</t>
  </si>
  <si>
    <t>valentinoleonardonavarrosolis@gmail.com</t>
  </si>
  <si>
    <t>Vic A Secas</t>
  </si>
  <si>
    <t>vfabianef8@gmail.com</t>
  </si>
  <si>
    <t xml:space="preserve">Danitza Díaz </t>
  </si>
  <si>
    <t>951 077 597</t>
  </si>
  <si>
    <t>Yefren Romo Suárez</t>
  </si>
  <si>
    <t>yefren.rsw@hotmail.com</t>
  </si>
  <si>
    <t>Gabriel Zlatan Estrada Castillo</t>
  </si>
  <si>
    <t>oestradaflores@gmail.com</t>
  </si>
  <si>
    <t>Jhaer Audaz Peña Flores</t>
  </si>
  <si>
    <t>florez_audaz@hotmail.com</t>
  </si>
  <si>
    <t>Gia♡︎</t>
  </si>
  <si>
    <t>Shirleyfiestas2@gmail.com</t>
  </si>
  <si>
    <t>Geraldine Arias</t>
  </si>
  <si>
    <t>geraldine71001@gmail.com</t>
  </si>
  <si>
    <t>Jonathan Suárez Vega</t>
  </si>
  <si>
    <t>jonathan.suarezv05@gmail.com</t>
  </si>
  <si>
    <t>Adrián Delgado Cotrina</t>
  </si>
  <si>
    <t>adriandelcor1@gmail.com</t>
  </si>
  <si>
    <t>Orlando Moreno Ramirez</t>
  </si>
  <si>
    <t>mr.luisorlando@hotmail.com</t>
  </si>
  <si>
    <t>Alejandro Mori</t>
  </si>
  <si>
    <t>alejandromori537@gmail.com</t>
  </si>
  <si>
    <t>Alberth Terrones Chuquilin</t>
  </si>
  <si>
    <t>Emprendmas@gmail.com</t>
  </si>
  <si>
    <t>Hildamyn</t>
  </si>
  <si>
    <t>hildaflorescastilla@gmail.com</t>
  </si>
  <si>
    <t>Alessandra Cortez</t>
  </si>
  <si>
    <t>ale-cortez@live.com</t>
  </si>
  <si>
    <t>TIMOTEOSANCHEZ WENDY ELIZABETH</t>
  </si>
  <si>
    <t>wendytimoteosanchez@gmail.com</t>
  </si>
  <si>
    <t>Saleth Caceres</t>
  </si>
  <si>
    <t>maxhicaceresojose@gmail.com</t>
  </si>
  <si>
    <t>Ercy García</t>
  </si>
  <si>
    <t>chelssy.m13@gmail.com</t>
  </si>
  <si>
    <t>Brenda Marino Saavedra</t>
  </si>
  <si>
    <t>brenms2005@gmail.com</t>
  </si>
  <si>
    <t>Jefferson Bruno</t>
  </si>
  <si>
    <t>jeffersonyael1234@gmail.com</t>
  </si>
  <si>
    <t>Carla Cabrera</t>
  </si>
  <si>
    <t>carlafernandacl7@gmail.com</t>
  </si>
  <si>
    <t>Juan Fabrizio Gutierrez</t>
  </si>
  <si>
    <t>juanfaguty28@gmail.com</t>
  </si>
  <si>
    <t xml:space="preserve">VALERIA CELESTE BENDEZU URBINA </t>
  </si>
  <si>
    <t>VALERIABENDEZU777@GMAIL.COM</t>
  </si>
  <si>
    <t>milagross@gmail.com</t>
  </si>
  <si>
    <t>LUICIANA VALENTINA PÉREZ SACO</t>
  </si>
  <si>
    <t>l.perez.saco@gmail.com</t>
  </si>
  <si>
    <t xml:space="preserve">Camila Rojas Palma </t>
  </si>
  <si>
    <t>+51 912 595 780</t>
  </si>
  <si>
    <t>camilaguadaluperojaspalma@gmail.com</t>
  </si>
  <si>
    <t>Michael</t>
  </si>
  <si>
    <t>maicolpochito3@gmail.com</t>
  </si>
  <si>
    <t xml:space="preserve"> karinacueva0@gmail.com</t>
  </si>
  <si>
    <t xml:space="preserve">Andy  Subilete ramos </t>
  </si>
  <si>
    <t>+51 939 944 297</t>
  </si>
  <si>
    <t>Sebastian Colca Laurente</t>
  </si>
  <si>
    <t>Pierangeli</t>
  </si>
  <si>
    <t>parestesgui@gmail.com</t>
  </si>
  <si>
    <t>Fernanda Caballero Zevallos</t>
  </si>
  <si>
    <t>fcaballero470@gmail.com</t>
  </si>
  <si>
    <t>sandra</t>
  </si>
  <si>
    <t>Drukicita@gmail.com</t>
  </si>
  <si>
    <t>Moreno quebrado</t>
  </si>
  <si>
    <t>papalluya@gmail.com</t>
  </si>
  <si>
    <t>Maria Lucia La Rosa Young</t>
  </si>
  <si>
    <t>LUDEÑA REYES ABIGAIL GUADALUPE</t>
  </si>
  <si>
    <t>Maria Luciana Alca Huayhuañña</t>
  </si>
  <si>
    <t>lucianaalca26@gmail.com</t>
  </si>
  <si>
    <t>Aixa Samira Guevara Cárdenas</t>
  </si>
  <si>
    <t>907 535 085</t>
  </si>
  <si>
    <t>Ariana</t>
  </si>
  <si>
    <t>ari14aquino@gmail.com</t>
  </si>
  <si>
    <t>DEBORAH NOVAK LEVANO</t>
  </si>
  <si>
    <t>deborahnovak10@gmail.com</t>
  </si>
  <si>
    <t>ALVARO DILMAR VILLEGAS MONSEFU</t>
  </si>
  <si>
    <t>Eamy Jazmin Asto Palacios</t>
  </si>
  <si>
    <t>jazmincitaastopalacios@gmail.com</t>
  </si>
  <si>
    <t>valeriaibana.2904</t>
  </si>
  <si>
    <t>tejadatrigosov@gmail.com</t>
  </si>
  <si>
    <t>GRISBELL GUILLEN GOMEZ</t>
  </si>
  <si>
    <t>GRISKALLBMH20@GMAIL.COM</t>
  </si>
  <si>
    <t>ANALUCIA ALEJANDRA ESQUIVEL</t>
  </si>
  <si>
    <t>Dayanna Poma</t>
  </si>
  <si>
    <t>mililav@hotmail.com</t>
  </si>
  <si>
    <t xml:space="preserve">NAIRA ELIANA SANCHEZ BALDARRAGO </t>
  </si>
  <si>
    <t>Anto</t>
  </si>
  <si>
    <t>antonellash99@gmail.com</t>
  </si>
  <si>
    <t>Camila Lorena Palhua Hinostroza</t>
  </si>
  <si>
    <t>993210375</t>
  </si>
  <si>
    <t>palhcks72@gmail.com</t>
  </si>
  <si>
    <t>Renata Salazar</t>
  </si>
  <si>
    <t>renatasalazarch@gmail.com</t>
  </si>
  <si>
    <t>Claudia Marcia Pareja Huallpa</t>
  </si>
  <si>
    <t>claumarce.2008@gmail.com</t>
  </si>
  <si>
    <t>Dorcas Talita Cordova</t>
  </si>
  <si>
    <t>cordovatalidor@gmail.com</t>
  </si>
  <si>
    <t>NOEMI FERNANDEZ HUAMANI</t>
  </si>
  <si>
    <t>MILIFERNANDEZHUAMANI@GMAIL.COM</t>
  </si>
  <si>
    <t>Geral☆</t>
  </si>
  <si>
    <t>lucestar20189@gmail.com</t>
  </si>
  <si>
    <t>Nahely Briggith</t>
  </si>
  <si>
    <t>rojastijebriggith@gmail.com</t>
  </si>
  <si>
    <t>Mariana Cano Coronado</t>
  </si>
  <si>
    <t>mariana2005cano@gmail.com</t>
  </si>
  <si>
    <t>Nataly Chiara Jumpa Carrillo</t>
  </si>
  <si>
    <t>natalyjcarrillo2005@gmail.com</t>
  </si>
  <si>
    <t>Melania Rosas</t>
  </si>
  <si>
    <t>melania.rs2405@gmail.com</t>
  </si>
  <si>
    <t>Noelia Fajardo Sánchez</t>
  </si>
  <si>
    <t>nfajardosa@ucvvirtual.edu.pe</t>
  </si>
  <si>
    <t>Camila Espino</t>
  </si>
  <si>
    <t>sucesfulcami16@gmail.com</t>
  </si>
  <si>
    <t>Guadalupe Viera Briceño</t>
  </si>
  <si>
    <t>guadalupebri96@gmail.com</t>
  </si>
  <si>
    <t>SÍ - EXAMEN PRESENCIAL</t>
  </si>
  <si>
    <t>Geraldine Ríos</t>
  </si>
  <si>
    <t>geraldin.ar.1998@gmail.com</t>
  </si>
  <si>
    <t>Fabrizio Fernandini Amaya</t>
  </si>
  <si>
    <t>ffernandini10@gmail.com</t>
  </si>
  <si>
    <t>jonathan alexander Lluen solis</t>
  </si>
  <si>
    <t>+51 902 526 195</t>
  </si>
  <si>
    <t>jonalluen@gmail.com</t>
  </si>
  <si>
    <t>Maycol Sevillano</t>
  </si>
  <si>
    <t>maycol_abel123@hotmail.com</t>
  </si>
  <si>
    <t>Solange Velarde</t>
  </si>
  <si>
    <t>solangevelardepachas@gmail.com</t>
  </si>
  <si>
    <t>Ever Suarez</t>
  </si>
  <si>
    <t>everosuarez003@gmail.com</t>
  </si>
  <si>
    <t>Ever</t>
  </si>
  <si>
    <t>Danna Villegas</t>
  </si>
  <si>
    <t>dannavillegas123@hotmail.com</t>
  </si>
  <si>
    <t>Karen Villa rojas</t>
  </si>
  <si>
    <t>Karenvr234@gmail.com</t>
  </si>
  <si>
    <t>Miguel Martín Sánchez Samaniego</t>
  </si>
  <si>
    <t>miguelmartinsanchezsamaniego@gmail.com</t>
  </si>
  <si>
    <t>Breyton Edgar Porras Leyva</t>
  </si>
  <si>
    <t>Breyton@gamil.com</t>
  </si>
  <si>
    <t>Edgar Linarez Grandez</t>
  </si>
  <si>
    <t>edgarlinarezgrandez@gmail.com</t>
  </si>
  <si>
    <t>Kiara Castellano</t>
  </si>
  <si>
    <t>castellanokiara26@gmail.com</t>
  </si>
  <si>
    <t>Isaac Sangama Laos</t>
  </si>
  <si>
    <t>isaacsangama05@gmail.com</t>
  </si>
  <si>
    <t>anto</t>
  </si>
  <si>
    <t>antocor919@gmail.com</t>
  </si>
  <si>
    <t>Alessandra Durán Inocente</t>
  </si>
  <si>
    <t>alessandrarubiduraninocente@gmail.com</t>
  </si>
  <si>
    <t>Apriel Ramos Coyante</t>
  </si>
  <si>
    <t>Anghely Olivares Yalaupari</t>
  </si>
  <si>
    <t>noemi.yalaupari@gmail.com</t>
  </si>
  <si>
    <t>LUANA AYLIN JARA VALENCIA</t>
  </si>
  <si>
    <t>luanavalenciajara2009@gmail.com</t>
  </si>
  <si>
    <t>SOPHIA CACERES PADILA</t>
  </si>
  <si>
    <t>966 770 669</t>
  </si>
  <si>
    <t>acaceres@hotmail.com</t>
  </si>
  <si>
    <t>Leisy julliet Cajusol Segovia</t>
  </si>
  <si>
    <t>leisyjulliet84@gmail.com</t>
  </si>
  <si>
    <t xml:space="preserve">FIAMA PEÑARANDA SILVA </t>
  </si>
  <si>
    <t>991 887 301</t>
  </si>
  <si>
    <t>Bella Ariana Milagros Serrano Julca</t>
  </si>
  <si>
    <t>belamsj15@gmail.com</t>
  </si>
  <si>
    <t>bella Ariana Milagros Serrano Julca</t>
  </si>
  <si>
    <t>Be</t>
  </si>
  <si>
    <t>belamsj15@gamil.com</t>
  </si>
  <si>
    <t xml:space="preserve">Kitzia Galarza Reyna </t>
  </si>
  <si>
    <t>mikagalarza446@gmail.com</t>
  </si>
  <si>
    <t>Angie Brigittw Rimachi Alcántara</t>
  </si>
  <si>
    <t>malaver845@gmail.com</t>
  </si>
  <si>
    <t>Kamila Natsumi Borroso de la Torre</t>
  </si>
  <si>
    <t>kbarrosodelatorre12@gmail.com</t>
  </si>
  <si>
    <t>MIA VALENTINA VELARDE RUIZ</t>
  </si>
  <si>
    <t>savedtina@gmail.com</t>
  </si>
  <si>
    <t>Korayama colos</t>
  </si>
  <si>
    <t>koraymacolos15@gmail.com</t>
  </si>
  <si>
    <t>Adriana Miranda Cordova</t>
  </si>
  <si>
    <t>nobecoro28@gmail.com</t>
  </si>
  <si>
    <t>Emily</t>
  </si>
  <si>
    <t>82kaemi@gmail.com</t>
  </si>
  <si>
    <t>Anghely stephanie Zhou salinas</t>
  </si>
  <si>
    <t>anghelyzhou18@gmail.com</t>
  </si>
  <si>
    <t>chiki</t>
  </si>
  <si>
    <t>wzzanne423@gmail.com</t>
  </si>
  <si>
    <t>Juan Carlos Muñoz Rojas</t>
  </si>
  <si>
    <t>juancarlos210503@gmail.com</t>
  </si>
  <si>
    <t>Montoya Contreras Sandra</t>
  </si>
  <si>
    <t>sandramontoyac97@gmail.com</t>
  </si>
  <si>
    <t>Mirella churampi torres</t>
  </si>
  <si>
    <t>markie.yg27@gmail.com</t>
  </si>
  <si>
    <t>lyly</t>
  </si>
  <si>
    <t>lylychuquimamani@gmail.com</t>
  </si>
  <si>
    <t xml:space="preserve">Rosa Aguilar Vásquez </t>
  </si>
  <si>
    <t>Rous.av.0496@gmail.com</t>
  </si>
  <si>
    <t>Dorkiss Sulla</t>
  </si>
  <si>
    <t>dorcassulla18@gmaik.com</t>
  </si>
  <si>
    <t>Augusto Vargas</t>
  </si>
  <si>
    <t>majespedregal.2024@outlook.com</t>
  </si>
  <si>
    <t>Marycruz  Rolando</t>
  </si>
  <si>
    <t>+51 963 325 056</t>
  </si>
  <si>
    <t>marycruzrolando78@gmail.com</t>
  </si>
  <si>
    <t>Xiomara Arroyo</t>
  </si>
  <si>
    <t>xiomiarroyo564@gmail.com</t>
  </si>
  <si>
    <t>Jean Carlo Mayorca</t>
  </si>
  <si>
    <t>mayorcajosecarlos@gmail.com</t>
  </si>
  <si>
    <t>Jean Mayorca</t>
  </si>
  <si>
    <t>Sthefania Maguiña Torres</t>
  </si>
  <si>
    <t>sthefania.06@hotmail.com</t>
  </si>
  <si>
    <t>Brenda Cisneros</t>
  </si>
  <si>
    <t>brendadanay@gmail.com</t>
  </si>
  <si>
    <t>Marco Steven Vega Quispe</t>
  </si>
  <si>
    <t>Adriana Huaringa</t>
  </si>
  <si>
    <t>adrianitah.1718@gmail.com</t>
  </si>
  <si>
    <t>Carol Iris Aliaga Maximiliano</t>
  </si>
  <si>
    <t>carolaliagamaximiliano9@gmail.com</t>
  </si>
  <si>
    <t>Xiomara Ames</t>
  </si>
  <si>
    <t>amesanchiraico99@gmail.com</t>
  </si>
  <si>
    <t>Wendy Ramos Caro Nohely</t>
  </si>
  <si>
    <t>ramoscarowendynoelia@gmail.com</t>
  </si>
  <si>
    <t>Ricardo Mauricio</t>
  </si>
  <si>
    <t>ricardomauricio2609@gmail.com</t>
  </si>
  <si>
    <t xml:space="preserve">BASCO MELENDEZ ESCOBAR </t>
  </si>
  <si>
    <t>921686361-</t>
  </si>
  <si>
    <t xml:space="preserve">Kiare Valentina Sandon Cuadros
</t>
  </si>
  <si>
    <t>kiaresandon@gmail.com</t>
  </si>
  <si>
    <t>Anyeli Carrera</t>
  </si>
  <si>
    <t>+51 919 144 334</t>
  </si>
  <si>
    <t>73550931@lima.coar.edu.pe</t>
  </si>
  <si>
    <t xml:space="preserve">Mariana Lyn Villanueva Gonzales 
</t>
  </si>
  <si>
    <t>marilupegonzales@yahoo.es</t>
  </si>
  <si>
    <t>Greesy Solanhs torres ccora</t>
  </si>
  <si>
    <t>johanaccoraarteaga135@gmail.com</t>
  </si>
  <si>
    <t>Micaella Alejandra Huapaya Mezarina</t>
  </si>
  <si>
    <t>micaellaalehuapaya@gmail.com</t>
  </si>
  <si>
    <t>Maythe Medrano</t>
  </si>
  <si>
    <t>medrano.maythe15@gmail.com</t>
  </si>
  <si>
    <t>Lizeth Silva</t>
  </si>
  <si>
    <t>caravirosita@gmail.com</t>
  </si>
  <si>
    <t>Aldo Joaquín Rodríguez Álamo</t>
  </si>
  <si>
    <t>73557764@alumnos.innovaschools.edu.pe</t>
  </si>
  <si>
    <t xml:space="preserve">Aldo Joaquín </t>
  </si>
  <si>
    <t>joaquinardo2807@gmail.com</t>
  </si>
  <si>
    <t>Nicole Vera vera</t>
  </si>
  <si>
    <t>luana_vera@laasencion.edu.pe</t>
  </si>
  <si>
    <t>akemi</t>
  </si>
  <si>
    <t>akemialegriaromero@gmail.com</t>
  </si>
  <si>
    <t xml:space="preserve">ENMANUEL VALDERA TRIGOSA </t>
  </si>
  <si>
    <t>Stephany Barboza Tello</t>
  </si>
  <si>
    <t>gbarbozatello@gmail.com</t>
  </si>
  <si>
    <t>ANA PAULA MONTORO GONZALES</t>
  </si>
  <si>
    <t>anapaulamontorogonzales@gmail.com</t>
  </si>
  <si>
    <t>Mariana Uribe Alfaro</t>
  </si>
  <si>
    <t>Valentina O poma</t>
  </si>
  <si>
    <t>Valeopoma123xD@gmail.com</t>
  </si>
  <si>
    <t>Adrián</t>
  </si>
  <si>
    <t>adrianggslll@gmail.com</t>
  </si>
  <si>
    <t>Lia Coello Jacobi</t>
  </si>
  <si>
    <t>liacoello18@gmail.com</t>
  </si>
  <si>
    <t>Mikela</t>
  </si>
  <si>
    <t>mcjm1408@hotmail.com</t>
  </si>
  <si>
    <t>Nina Luciana Vega Guadalupe</t>
  </si>
  <si>
    <t>niniluchi01@gmail.com</t>
  </si>
  <si>
    <t>oscar moises jara flores</t>
  </si>
  <si>
    <t>liyessika1730@gmail.com</t>
  </si>
  <si>
    <t>BERNARDO ANDREE FLORES JAIMES</t>
  </si>
  <si>
    <t>bernardopu09@gmail.com</t>
  </si>
  <si>
    <t>Jhonatan Marin</t>
  </si>
  <si>
    <t>ps.marin1675@gmail.com</t>
  </si>
  <si>
    <t>Navarro Vanini, Andrea</t>
  </si>
  <si>
    <t>andreanvanini@gmail.com</t>
  </si>
  <si>
    <t>Charles Mebes Tito Quispe</t>
  </si>
  <si>
    <t>charlestitoq@gmail.com</t>
  </si>
  <si>
    <t>april paz bernedo</t>
  </si>
  <si>
    <t>nanipazbernedo8@gmail.com</t>
  </si>
  <si>
    <t>Valeria Rodriguez Valle</t>
  </si>
  <si>
    <t>valeriavalle021107@gmail.com</t>
  </si>
  <si>
    <t>Jordan Huarajare Vega</t>
  </si>
  <si>
    <t>jordanhuarajare721@gmail.com</t>
  </si>
  <si>
    <t>Shirley Claudia</t>
  </si>
  <si>
    <t>possoshirley7@gmail.com</t>
  </si>
  <si>
    <t>Marina Celestina Ricce Medina</t>
  </si>
  <si>
    <t>marinaricce12@gmail.com</t>
  </si>
  <si>
    <t>Franco Bonilla</t>
  </si>
  <si>
    <t>francobonilla109@gmail.com</t>
  </si>
  <si>
    <t>Juan Carlos Jiménez Ricalde</t>
  </si>
  <si>
    <t>jimenez23juan19@gmail.com</t>
  </si>
  <si>
    <t>Hefziba Rospigliosi</t>
  </si>
  <si>
    <t>hefzibarospigliosi34@gmail.com</t>
  </si>
  <si>
    <t>Fatima Mesías</t>
  </si>
  <si>
    <t>fatmesias11@gmail.com</t>
  </si>
  <si>
    <t>Sara Vargas</t>
  </si>
  <si>
    <t>saesvadlt@hotmail.com</t>
  </si>
  <si>
    <t>Alexandra Ticona</t>
  </si>
  <si>
    <t>alexa.t.ticona@gmail.com</t>
  </si>
  <si>
    <t>Angie Nicoll</t>
  </si>
  <si>
    <t>anycruzmolina@gmail.com</t>
  </si>
  <si>
    <t>Dana Jyret Sulca Gonzales</t>
  </si>
  <si>
    <t>danisulcag.15@gmail.com</t>
  </si>
  <si>
    <t>Mía Mery</t>
  </si>
  <si>
    <t>51 972 121 373</t>
  </si>
  <si>
    <t>meryclarapacompiaquispe438@gmail.com</t>
  </si>
  <si>
    <t>Sebastian Sante</t>
  </si>
  <si>
    <t>santeguizado0@gmail.com</t>
  </si>
  <si>
    <t>yare López Ancajima</t>
  </si>
  <si>
    <t>yarelopeza2006@gmail.com</t>
  </si>
  <si>
    <t>Alessandra Orejuela  Contreras</t>
  </si>
  <si>
    <t>eva27cr@gmail.com</t>
  </si>
  <si>
    <t>Angely huamancusi</t>
  </si>
  <si>
    <t>angylinlin2009@gmail.com</t>
  </si>
  <si>
    <t>Francisco Bustinza Urquizo</t>
  </si>
  <si>
    <t>isabelurquizoguzman@hotmail.com</t>
  </si>
  <si>
    <t xml:space="preserve">Maria Fernanda Tarrillo Suarez </t>
  </si>
  <si>
    <t>mariafernandasuarez1916@gmail.com</t>
  </si>
  <si>
    <t>Michelle Condori Luque</t>
  </si>
  <si>
    <t>Astridd Anaya</t>
  </si>
  <si>
    <t>astridayleenanaya@gmail.com</t>
  </si>
  <si>
    <t>Nayeli Jasmin</t>
  </si>
  <si>
    <t>nayelijasminbricenoramirez@gmail.com</t>
  </si>
  <si>
    <t>Ashieg Tamara Cayao Jaulis</t>
  </si>
  <si>
    <t>tamamracayaojavi45@gmail.com</t>
  </si>
  <si>
    <t>MIKELA FERNANDA RAMIREZ SUAREZ</t>
  </si>
  <si>
    <t>mikelafrs@gmail.com</t>
  </si>
  <si>
    <t>Freddy Eddy huaracha Álvarez</t>
  </si>
  <si>
    <t>bambamfotho@gmail.com</t>
  </si>
  <si>
    <t>TIAGO PRIETO TIMOTEO</t>
  </si>
  <si>
    <t>LUCIANA VALESKA PEREZ COYLA</t>
  </si>
  <si>
    <t>LVPEREZ@COLEGIOSANCARLOS.EDU.PE</t>
  </si>
  <si>
    <t>Ana Flavia Carrión Obando</t>
  </si>
  <si>
    <t>rosivetty@gmail.com</t>
  </si>
  <si>
    <t>GENESIS TAGLE YSUIZA</t>
  </si>
  <si>
    <t>GENESISTY@GMAIL.COM</t>
  </si>
  <si>
    <t>Kiara Yamile Cochachi Tello</t>
  </si>
  <si>
    <t>kiaracochachi5@gmail.com</t>
  </si>
  <si>
    <t>Daniela Calderon</t>
  </si>
  <si>
    <t xml:space="preserve">Pierina Briceño </t>
  </si>
  <si>
    <t>73725981@sda.edu.pe</t>
  </si>
  <si>
    <t>Abigail Crisóstomo Bartolo</t>
  </si>
  <si>
    <t>abigailcrisostomobartolo23@gmail.com</t>
  </si>
  <si>
    <t>MIA ALESSANDRA YEREN LEZAMA</t>
  </si>
  <si>
    <t xml:space="preserve">Cielo génesis serrato sota </t>
  </si>
  <si>
    <t>4to de sec</t>
  </si>
  <si>
    <t>pedro edwin espinoza cernA</t>
  </si>
  <si>
    <t>adelacernapereira@gmail.com</t>
  </si>
  <si>
    <t>Amy Viviana Soto Amaro</t>
  </si>
  <si>
    <t>diegopaganamaro@gmail.com</t>
  </si>
  <si>
    <t xml:space="preserve">María José </t>
  </si>
  <si>
    <t>+51 924 957 979</t>
  </si>
  <si>
    <t>cabanillasmariajose747@gmail.com</t>
  </si>
  <si>
    <t>MARIA JOSE CABANILLAS CARLOS</t>
  </si>
  <si>
    <t>Amy Santos</t>
  </si>
  <si>
    <t>santosamy659@gmail.com</t>
  </si>
  <si>
    <t>amy santos silva</t>
  </si>
  <si>
    <t>barby_1216@hotmail.com</t>
  </si>
  <si>
    <t xml:space="preserve">Leandra Liana Sotelo Rosario 
</t>
  </si>
  <si>
    <t>RIHANNA  BALCEDA RIERA</t>
  </si>
  <si>
    <t>PAOLARIERAH@HOTMAIL.COM</t>
  </si>
  <si>
    <t>Camila Rojas Landazuri</t>
  </si>
  <si>
    <t>Susana</t>
  </si>
  <si>
    <t>susanagargate6@gmail.com</t>
  </si>
  <si>
    <t>anabel neyra cruz</t>
  </si>
  <si>
    <t>neyracruzanabel@gmail.com</t>
  </si>
  <si>
    <t>Nicole Dominguez Bravo</t>
  </si>
  <si>
    <t>domingueznicole148@gmail.com</t>
  </si>
  <si>
    <t xml:space="preserve">JAZMIN KEILA SELENE CCAÑI HUACALDAS </t>
  </si>
  <si>
    <t>JAZMINKSNCCAÑIHUA@GMAIL.COM</t>
  </si>
  <si>
    <t>PASTOR KOLMAKOVA GALIA_x000D_</t>
  </si>
  <si>
    <t>g.pastorkolmakova@gmail.com</t>
  </si>
  <si>
    <t>Valerie Galvez</t>
  </si>
  <si>
    <t>vgalvez331@gmail.com</t>
  </si>
  <si>
    <t>Joselyn GH</t>
  </si>
  <si>
    <t>aleynnaguillenhuaman@gmail.com</t>
  </si>
  <si>
    <t>Ines Inesita</t>
  </si>
  <si>
    <t>inesrolando7@gmail.com</t>
  </si>
  <si>
    <t>vive en quillabamba, cusco</t>
  </si>
  <si>
    <t>Valeria Alessandra</t>
  </si>
  <si>
    <t>valeriapachasmendoza3@gmail.com</t>
  </si>
  <si>
    <t>Kimberlym Makarena Bonilla Gastulo</t>
  </si>
  <si>
    <t>makasagi2002@gmail.com</t>
  </si>
  <si>
    <t>Annabelle Estrella Tineo Gonzales</t>
  </si>
  <si>
    <t>estrellatineo17@gmail.com</t>
  </si>
  <si>
    <t>Lesli Lucero Bellido</t>
  </si>
  <si>
    <t>bellidocatalina3@gmail.com</t>
  </si>
  <si>
    <t>Victor Manuel Rivera Huallpa</t>
  </si>
  <si>
    <t>vimarihu1997@gmail.com</t>
  </si>
  <si>
    <t>Jhonathan Calderón</t>
  </si>
  <si>
    <t>calderon160311@gmail.com</t>
  </si>
  <si>
    <t>María .</t>
  </si>
  <si>
    <t>mariasaune30@gmail.com</t>
  </si>
  <si>
    <t>MILAGROS  HUANCA MINAYA</t>
  </si>
  <si>
    <t>000318821@adexperu.edu.pe</t>
  </si>
  <si>
    <t>AIDE LUCIANA RUIZ BECERRIL</t>
  </si>
  <si>
    <t>Luccianarz16@gmail.com</t>
  </si>
  <si>
    <t>4TO SECUNDARIA VIRGEN DEL CARMEN</t>
  </si>
  <si>
    <t>Leao André Grados López</t>
  </si>
  <si>
    <t>blank_negro@hotmail.com</t>
  </si>
  <si>
    <t>Sofía Estefania Henriquez Peralta</t>
  </si>
  <si>
    <t>73835737sai@gmail.com</t>
  </si>
  <si>
    <t>Tiago Caceres</t>
  </si>
  <si>
    <t>saracevallos23@gmail.com</t>
  </si>
  <si>
    <t>Tiago Cáceres</t>
  </si>
  <si>
    <t xml:space="preserve">AISHLY XIOMARA COQUIS TIMOTEO </t>
  </si>
  <si>
    <t>greys fernandez vallejos</t>
  </si>
  <si>
    <t>gfernandezv05@gmail.com</t>
  </si>
  <si>
    <t>Stephani Aquije Reyes</t>
  </si>
  <si>
    <t xml:space="preserve">MARIA FERNANDA BAUTISTA </t>
  </si>
  <si>
    <t>953859523-969884268</t>
  </si>
  <si>
    <t>Gonzalo Gabriel Quiroz Torres</t>
  </si>
  <si>
    <t>veronicatorresquispe@gmail.com</t>
  </si>
  <si>
    <t>Marianistas V.M.T</t>
  </si>
  <si>
    <t>TATIANA VELASQUEZ ESCOBAR</t>
  </si>
  <si>
    <t xml:space="preserve">KAREN  XIMENA MAMANI PIZARRO </t>
  </si>
  <si>
    <t>Angie Becerra Cordova</t>
  </si>
  <si>
    <t>VIERI SEBASTIAN</t>
  </si>
  <si>
    <t>sebastianmeld15@gmail.com</t>
  </si>
  <si>
    <t xml:space="preserve">MAITE JANISEL TERREL SACO </t>
  </si>
  <si>
    <t>Janny Alessandra Mendoza Reategui</t>
  </si>
  <si>
    <t>roos.13@hotmail.com</t>
  </si>
  <si>
    <t>Andrea Macarena Maguiña Carranza</t>
  </si>
  <si>
    <t>macarenamc@gmail.com</t>
  </si>
  <si>
    <t>★PAULA★ Paula</t>
  </si>
  <si>
    <t>paulax7878@gmail.com</t>
  </si>
  <si>
    <t>Nathaly Rodriguez Rosas</t>
  </si>
  <si>
    <t>parkminnathaly@gmail.com</t>
  </si>
  <si>
    <t>Gerard Jesus Davila Palza</t>
  </si>
  <si>
    <t>gerardfuerte@hotmail.com</t>
  </si>
  <si>
    <t>Romina Rojas Del Aguila</t>
  </si>
  <si>
    <t>romana1803@outlook.com</t>
  </si>
  <si>
    <t>Kassandra</t>
  </si>
  <si>
    <t>kassandrasarayasi0@gmail.com</t>
  </si>
  <si>
    <t>ZULLY DASHANA CHUQIHUANCA TUNQUI</t>
  </si>
  <si>
    <t>DAYANA-ZULLY@HOTMAIL.COM</t>
  </si>
  <si>
    <t>Arthur Stark</t>
  </si>
  <si>
    <t>wuachito_11@hotmail.com</t>
  </si>
  <si>
    <t xml:space="preserve">Diego Mendoza </t>
  </si>
  <si>
    <t>didameho221020@gmail.com</t>
  </si>
  <si>
    <t>Karen Karen</t>
  </si>
  <si>
    <t>kca71349@gmail.com</t>
  </si>
  <si>
    <t>Peredo Lopez Augusto Franco</t>
  </si>
  <si>
    <t>peredofranco8@gmail.com</t>
  </si>
  <si>
    <t xml:space="preserve">Gael Gonzalo Pérez Orozco </t>
  </si>
  <si>
    <t>franciscoperezgarcia@gmail.com</t>
  </si>
  <si>
    <t>FRESIA MICAELA  QUICAÑO PILLPE</t>
  </si>
  <si>
    <t>954230368-976836394</t>
  </si>
  <si>
    <t>SONYUO CIELO GUERRA HUANUCO</t>
  </si>
  <si>
    <t>GUERRACIELO702@GMAIL.COM</t>
  </si>
  <si>
    <t>ESTEFANIA ALESSANDRA CHIRA RUIZ</t>
  </si>
  <si>
    <t>Luhana Leon Campuzano</t>
  </si>
  <si>
    <t xml:space="preserve">ALDO ANDRES JUAN KCOMT FLORES	</t>
  </si>
  <si>
    <t>Trianna del Rosario Rubianes Ortega  0 PA</t>
  </si>
  <si>
    <t>delrosario347rubianes@gmail.com</t>
  </si>
  <si>
    <t>Luciana Villanueva</t>
  </si>
  <si>
    <t>luyx.fck@gmail.com</t>
  </si>
  <si>
    <t>Anette Aparicio</t>
  </si>
  <si>
    <t>anetteaparicio12@gmail.com</t>
  </si>
  <si>
    <t>Abigail ariany Valdez mandujano</t>
  </si>
  <si>
    <t>abigailarianyvaldezmandujano@gmail.com</t>
  </si>
  <si>
    <t>SALMA ABIGAIL CANGALAYA VICENTE</t>
  </si>
  <si>
    <t>abby365@gmail.com</t>
  </si>
  <si>
    <t>Estrella Ponce Marcelo</t>
  </si>
  <si>
    <t>Jennifer Quispe Morales</t>
  </si>
  <si>
    <t>camivm1908@gmail.com</t>
  </si>
  <si>
    <t>Abril Bianca Artana Santiago Miranda</t>
  </si>
  <si>
    <t>santmiranda@gmail.com</t>
  </si>
  <si>
    <t>Sebastián Andrés Celle Olivera</t>
  </si>
  <si>
    <t>sebastiancelleolivera@gmail.com</t>
  </si>
  <si>
    <t>BRAYAN RODOLFO AROSTEGUI GÓMEZ</t>
  </si>
  <si>
    <t>arosteguizair@gmail.com</t>
  </si>
  <si>
    <t>Lucia Elizabeth II</t>
  </si>
  <si>
    <t>luciaelizabetorahuliogarcia@gmail.com</t>
  </si>
  <si>
    <t>Egiber Jonaiker Morocho Rojas</t>
  </si>
  <si>
    <t>egiber31@gmail.com</t>
  </si>
  <si>
    <t>BRAYAN ARANGO CHECYA</t>
  </si>
  <si>
    <t>soap123460@gmail.com</t>
  </si>
  <si>
    <t>Maria Fe Vizcarra</t>
  </si>
  <si>
    <t>fernandavizcarra52@gmail.com</t>
  </si>
  <si>
    <t>Lucero Rojas</t>
  </si>
  <si>
    <t>redvalmarchelo@gmail.com</t>
  </si>
  <si>
    <t>Lezly Bianca Perez Gomez</t>
  </si>
  <si>
    <t>74000904@cepma.edu.pe</t>
  </si>
  <si>
    <t>Leya Yangali Pun</t>
  </si>
  <si>
    <t>leyitameylling@gmail.com</t>
  </si>
  <si>
    <t xml:space="preserve">JOSE1750GARCIACALDERON@GMAIL.COM  </t>
  </si>
  <si>
    <t>KIARA ESTEFANY YARLEQUE QUILCA</t>
  </si>
  <si>
    <t>QUILCAKIARA4@GMAIL.COM</t>
  </si>
  <si>
    <t>valentina</t>
  </si>
  <si>
    <t>parrahnos@gmail.com</t>
  </si>
  <si>
    <t>Sophy</t>
  </si>
  <si>
    <t>sophyrl2807@gmail.com</t>
  </si>
  <si>
    <t>LUHANA GARCIA MIRANDA</t>
  </si>
  <si>
    <t>LUANITA0501@GMAIL.COM</t>
  </si>
  <si>
    <t>Kiara Delgado Pocco</t>
  </si>
  <si>
    <t>kiaradelgadopocco23@gmail.com</t>
  </si>
  <si>
    <t>Fabiana Correa Rios</t>
  </si>
  <si>
    <t>fabycorrea181@gmail.com</t>
  </si>
  <si>
    <t>Juan Diego Aching Espinoza</t>
  </si>
  <si>
    <t>vendra visita guiada</t>
  </si>
  <si>
    <t>Melany De La Cruz Medina</t>
  </si>
  <si>
    <t>delacruzmedinamelany06@gmail.com</t>
  </si>
  <si>
    <t xml:space="preserve">DASHA REGINA ALARCON ROJAS </t>
  </si>
  <si>
    <t>Kimberly Sandra Damas Pebe</t>
  </si>
  <si>
    <t>Lia Samira Nuñez Sanchez</t>
  </si>
  <si>
    <t xml:space="preserve">Liasami0727@gmail.com   </t>
  </si>
  <si>
    <t>Joaquin Italo Rodriguez Carpio</t>
  </si>
  <si>
    <t>cncarola15@hotmail.com</t>
  </si>
  <si>
    <t>Katherin Cajahuanca Villar</t>
  </si>
  <si>
    <t>kacavizo30@gmail.com</t>
  </si>
  <si>
    <t>+51 933 018 680</t>
  </si>
  <si>
    <t>valentinapeceros34@gmail.com</t>
  </si>
  <si>
    <t xml:space="preserve">Jennell Estefany </t>
  </si>
  <si>
    <t>+51 912 088 614</t>
  </si>
  <si>
    <t>jennellicholopez@gmail.com</t>
  </si>
  <si>
    <t>KIARA ROXI ESPICHAN CUBAS</t>
  </si>
  <si>
    <t>CUBASDIANA27@GMAIL.COM</t>
  </si>
  <si>
    <t>Luana Nicole Carhuatanta Montalvan</t>
  </si>
  <si>
    <t>luanacarhuatantam@gmail.com</t>
  </si>
  <si>
    <t xml:space="preserve">JUAN JUNIOR INFANSON ESCOBAR JESU </t>
  </si>
  <si>
    <t>Dara valentina Ramirez Quispe</t>
  </si>
  <si>
    <t>quispesantusa40@gmail.com</t>
  </si>
  <si>
    <t>Santiago Gil grados</t>
  </si>
  <si>
    <t>santiagog2v@gmail.com</t>
  </si>
  <si>
    <t xml:space="preserve">Sor Querubina de San Pedro </t>
  </si>
  <si>
    <t>ESTA EN 4TO DE SEC</t>
  </si>
  <si>
    <t xml:space="preserve">Rebeka </t>
  </si>
  <si>
    <t>avalosakari@gmail.com</t>
  </si>
  <si>
    <t>Ráfaella Peralta</t>
  </si>
  <si>
    <t>rafaperaltav@gmail.com</t>
  </si>
  <si>
    <t>Viviana Guevara</t>
  </si>
  <si>
    <t>viviana_grecia@hotmail.com</t>
  </si>
  <si>
    <t>Joel brandan</t>
  </si>
  <si>
    <t>joel.bbueno07@gmail.com</t>
  </si>
  <si>
    <t>lisbeth estrada sedano</t>
  </si>
  <si>
    <t>lisbethe865@gmail.com</t>
  </si>
  <si>
    <t>Gabriel de Jesús Vito Velásquez</t>
  </si>
  <si>
    <t>gabrielvito@outlook.es</t>
  </si>
  <si>
    <t>Alessandra Diez Canseco</t>
  </si>
  <si>
    <t>alessandradc09@gmail.com</t>
  </si>
  <si>
    <t>Mariano Gustavo Florez Bielich</t>
  </si>
  <si>
    <t>marianogfb@hotmail.com</t>
  </si>
  <si>
    <t>Micala Marroquin</t>
  </si>
  <si>
    <t>marroquinmicaela1@gmail.com</t>
  </si>
  <si>
    <t>Aily Nicole Soriano Campoverde</t>
  </si>
  <si>
    <t>nicolesoriano2004.1@gmail.com</t>
  </si>
  <si>
    <t>Eddy Paul</t>
  </si>
  <si>
    <t>alejobellidoeddypaul458@gmail.com</t>
  </si>
  <si>
    <t>Gianella Tovar</t>
  </si>
  <si>
    <t>gianelladlcrz@gmail.com</t>
  </si>
  <si>
    <t>jhocelynn yesquen</t>
  </si>
  <si>
    <t>stiwy_birds24@hotmail.com</t>
  </si>
  <si>
    <t>Ximena Palomino</t>
  </si>
  <si>
    <t>ximenapalomino40@gmail.com</t>
  </si>
  <si>
    <t>Evelin Keyla Larico Ramos</t>
  </si>
  <si>
    <t>evelinlaricoramos@gmail.com</t>
  </si>
  <si>
    <t>nicol Venancio</t>
  </si>
  <si>
    <t>nicolevenancio99@gmail.com</t>
  </si>
  <si>
    <t>Angela del Rosario Montes Carlos</t>
  </si>
  <si>
    <t>Andres Rufino</t>
  </si>
  <si>
    <t>andresrufino778@gmail.com</t>
  </si>
  <si>
    <t>María Lizano Taype</t>
  </si>
  <si>
    <t>ivonlizanotaype@gmail.com</t>
  </si>
  <si>
    <t xml:space="preserve">Nallely Reyes Ubaldo 
</t>
  </si>
  <si>
    <t>Annette García Tello</t>
  </si>
  <si>
    <t>annette.mg05311@gmail.com</t>
  </si>
  <si>
    <t>Marjori Belen Diaz Perez</t>
  </si>
  <si>
    <t>belendiazperez06@gmail.com</t>
  </si>
  <si>
    <t>Mia Temoche</t>
  </si>
  <si>
    <t>miatemoche@icloud.com</t>
  </si>
  <si>
    <t>JESSICA FERNANDA BARRAZA WONG</t>
  </si>
  <si>
    <t>Mari Fernanda Urco Chacaliaza</t>
  </si>
  <si>
    <t>fernandourco@gmail.com</t>
  </si>
  <si>
    <t xml:space="preserve">DAHRA VALENTINA REYES ALARCAN </t>
  </si>
  <si>
    <t>DOMENICO ALESSANDRO RAMIREZ GARCIA</t>
  </si>
  <si>
    <t>domenicogarcia1944@gmail.com</t>
  </si>
  <si>
    <t>ESTÁ EN 4TO</t>
  </si>
  <si>
    <t>+51 925 190 344</t>
  </si>
  <si>
    <t>nosexd2402@gmail.com</t>
  </si>
  <si>
    <t>Luana Portocarrero</t>
  </si>
  <si>
    <t>stefany579@hotmail.com</t>
  </si>
  <si>
    <t>Jamie Delgado Rengifo</t>
  </si>
  <si>
    <t>mairet.rengifo@hotmail.com</t>
  </si>
  <si>
    <t>GIOVANNA CARLA BALDOVINO LEGARRO</t>
  </si>
  <si>
    <t>giabaleg@gmail.com</t>
  </si>
  <si>
    <t>Briana Villena Bravo</t>
  </si>
  <si>
    <t>jenny_vbo@hotmail.com</t>
  </si>
  <si>
    <t>Luana Ramos</t>
  </si>
  <si>
    <t>920 024 695</t>
  </si>
  <si>
    <t>RENATA BASILE GARCES</t>
  </si>
  <si>
    <t>rbasilegarces@gmail.com</t>
  </si>
  <si>
    <t>A L O N D R A Magallanes Herrera</t>
  </si>
  <si>
    <t>carla_hzmell@hotmail.com</t>
  </si>
  <si>
    <t xml:space="preserve">Izis Mendez Castro </t>
  </si>
  <si>
    <t>g.raquel_cr@hotmail.com</t>
  </si>
  <si>
    <t>Danna Lozada</t>
  </si>
  <si>
    <t xml:space="preserve"> ALONDRA NOELIA BORJA ORELLANA</t>
  </si>
  <si>
    <t>alondraborja2020@gmail.com</t>
  </si>
  <si>
    <t>Ariana Guerrero</t>
  </si>
  <si>
    <t>arianaguerrero727@gmail.com</t>
  </si>
  <si>
    <t>nastrid44o@gmail.com</t>
  </si>
  <si>
    <t>Nikk!! ☆</t>
  </si>
  <si>
    <t>nicol.artica05@gmail.com</t>
  </si>
  <si>
    <t>DESEA ODONTOLOGIA</t>
  </si>
  <si>
    <t>MICHELLE MARIE COURREGES ARISTONDO</t>
  </si>
  <si>
    <t>mcourregesaristondo@gmail.com</t>
  </si>
  <si>
    <t>Michelle Courreges Aristondo</t>
  </si>
  <si>
    <t>997 408 637</t>
  </si>
  <si>
    <t>Karla Muñoz</t>
  </si>
  <si>
    <t>karlamunozcobos28@gmail.com</t>
  </si>
  <si>
    <t>Diego peralta camacho</t>
  </si>
  <si>
    <t>cperaltanelson@yahoo.com</t>
  </si>
  <si>
    <t>Analia Pocomucha</t>
  </si>
  <si>
    <t>ana26xiomipo@gmail.com</t>
  </si>
  <si>
    <t>Larissa Adela Aquino Orellana</t>
  </si>
  <si>
    <t>larizaaquinoorellana@gmail.com</t>
  </si>
  <si>
    <t xml:space="preserve">rendira el examen </t>
  </si>
  <si>
    <t>Blondie Stama Valverde Díaz</t>
  </si>
  <si>
    <t>roxybmv18@gmail.com</t>
  </si>
  <si>
    <t>Jacky Calderon</t>
  </si>
  <si>
    <t>jacky2708@gmail.com</t>
  </si>
  <si>
    <t>Renzo Mauricio torres Arroyo</t>
  </si>
  <si>
    <t>john</t>
  </si>
  <si>
    <t>grupodetrabajo.1405@gmail.com</t>
  </si>
  <si>
    <t>Adrianna Torres</t>
  </si>
  <si>
    <t>tadrianna367@gmail.com</t>
  </si>
  <si>
    <t>Janis Alejandra Reyes Cavero</t>
  </si>
  <si>
    <t>alereyecav1702@gmail.com</t>
  </si>
  <si>
    <t>Gustavo Reaño Suarez</t>
  </si>
  <si>
    <t>gustavoalessandrosuarez@gmail.com</t>
  </si>
  <si>
    <t>Luis Xavier</t>
  </si>
  <si>
    <t>bambi212027@gmail.com</t>
  </si>
  <si>
    <t>valeria tello prado</t>
  </si>
  <si>
    <t>valeriatelloprado@outlook.com</t>
  </si>
  <si>
    <t>Valeria Tello Prado</t>
  </si>
  <si>
    <t>Ytzel Romina León Pascual</t>
  </si>
  <si>
    <t>ytzel.romina.leon.pascual@gmail.com</t>
  </si>
  <si>
    <t>Micaela Alexandra Atoche Paucar</t>
  </si>
  <si>
    <t>alemica.87.86@gmail.com</t>
  </si>
  <si>
    <t>Marvin Diomar Mitiviri Matienzo</t>
  </si>
  <si>
    <t>dayomm74@gmail.com</t>
  </si>
  <si>
    <t>Luis Fernando Quinto Carrera</t>
  </si>
  <si>
    <t>Yamile Nicole Figueroa</t>
  </si>
  <si>
    <t>yamilef136@gmail.com</t>
  </si>
  <si>
    <t>Luhanna Chiroque</t>
  </si>
  <si>
    <t>luhannachiroquemanayalle@gmail.com</t>
  </si>
  <si>
    <t>Cristo José Sachez de la Cruz</t>
  </si>
  <si>
    <t>sanchezdelacruzcristoferexe@gmail.com</t>
  </si>
  <si>
    <t>mateo chavez - estrella</t>
  </si>
  <si>
    <t>matchavez3001@gmail.com</t>
  </si>
  <si>
    <t>Luana Mia Carhuamaca Tambini</t>
  </si>
  <si>
    <t>luanacarmahuaca@gmail.com</t>
  </si>
  <si>
    <t>Joseph Villalta Rojas</t>
  </si>
  <si>
    <t>joseph_luis_vr@hotmail.com</t>
  </si>
  <si>
    <t>Elizabeth chuchón real</t>
  </si>
  <si>
    <t>sol_205_09@hotmail.com</t>
  </si>
  <si>
    <t>Sebastian Estefano Figueroa Vargas</t>
  </si>
  <si>
    <t>sebastianfigueroavargas7@gmail.com</t>
  </si>
  <si>
    <t>Mariano Andrés</t>
  </si>
  <si>
    <t>mauriaparcosaavedra@gmail.com</t>
  </si>
  <si>
    <t>Lucero Mora  Traveler &amp; Foodie</t>
  </si>
  <si>
    <t>lucerito_mr@hotmail.com</t>
  </si>
  <si>
    <t>Alice Zavala</t>
  </si>
  <si>
    <t>alicetrini2010@gmail.com</t>
  </si>
  <si>
    <t>Cesar</t>
  </si>
  <si>
    <t>caboscanelo107@gmail.com</t>
  </si>
  <si>
    <t>Keler G</t>
  </si>
  <si>
    <t>garciakley24@gmail.com</t>
  </si>
  <si>
    <t>Thania Paco</t>
  </si>
  <si>
    <t>thania.paco@unmsm.edu.pe</t>
  </si>
  <si>
    <t>miriam salas chirinos</t>
  </si>
  <si>
    <t>salaschirinosmiriam776@gmail.com</t>
  </si>
  <si>
    <t>Alex Samuel Nizama Garrido Lecca</t>
  </si>
  <si>
    <t>alexgarridolecca@gmail.com</t>
  </si>
  <si>
    <t>Briahnna Zulieth Mantari Damián</t>
  </si>
  <si>
    <t>briahnnamantari@gmail.com</t>
  </si>
  <si>
    <t>valery caycho</t>
  </si>
  <si>
    <t>yuniel-04@hotmail.com</t>
  </si>
  <si>
    <t>Valery Luciana Caycho Gutierres</t>
  </si>
  <si>
    <t>3RO DE SECUNDARIA</t>
  </si>
  <si>
    <t>DANIEL YANEZ VARGAS MACHUCA</t>
  </si>
  <si>
    <t>d4yqiw@gmail.com</t>
  </si>
  <si>
    <t>Jhary Mell Parizaca Lopez</t>
  </si>
  <si>
    <t>jharymell248@gmail.com</t>
  </si>
  <si>
    <t xml:space="preserve">MIJAHEL ADRIAN ESPINO ESCOBAR </t>
  </si>
  <si>
    <t>Sara Cabeza P.</t>
  </si>
  <si>
    <t>sara_cp_04@hotmail.com</t>
  </si>
  <si>
    <t>Yharit Grecia Arrunategui Heredia</t>
  </si>
  <si>
    <t>Grecia8078@gmail.com</t>
  </si>
  <si>
    <t>Danitza Accinelli</t>
  </si>
  <si>
    <t>danitzaacci@gmail.com</t>
  </si>
  <si>
    <t>Gladis Hancco</t>
  </si>
  <si>
    <t>gladiscondorihancco@gmail.com</t>
  </si>
  <si>
    <t xml:space="preserve">Harid Francesco  Gianello Rosales </t>
  </si>
  <si>
    <t>harid11032005@gmail.com</t>
  </si>
  <si>
    <t>Claudia Luna</t>
  </si>
  <si>
    <t>no tiene creditos suf</t>
  </si>
  <si>
    <t>Leydi Camargo</t>
  </si>
  <si>
    <t>leydicamargojachuco@gmail.com</t>
  </si>
  <si>
    <t xml:space="preserve">4to </t>
  </si>
  <si>
    <t>Lizbeth Cruz</t>
  </si>
  <si>
    <t>cruzkimberly088@gmail.com</t>
  </si>
  <si>
    <t>Nao Producciones</t>
  </si>
  <si>
    <t>ni08naomy@gmail.com</t>
  </si>
  <si>
    <t>Sheyla Guillen</t>
  </si>
  <si>
    <t>sheyla31guillen@gmail.com</t>
  </si>
  <si>
    <t>Yoe Mendoza</t>
  </si>
  <si>
    <t>yoenitma@gmail.com</t>
  </si>
  <si>
    <t>Precilia Flores</t>
  </si>
  <si>
    <t>prescilia31ethan@gmail.com</t>
  </si>
  <si>
    <t>ELVIS MARTIN MUÑOZ</t>
  </si>
  <si>
    <t>Steph Muñoz</t>
  </si>
  <si>
    <t>munozmariesteph@gmail.com</t>
  </si>
  <si>
    <t>Caroline Romero Sihuincha</t>
  </si>
  <si>
    <t>caroline23romero@gmail.com</t>
  </si>
  <si>
    <t>Dana Orihuela</t>
  </si>
  <si>
    <t>Nolcer Pérez Bernales</t>
  </si>
  <si>
    <t>reyperezbernales@gmail.com</t>
  </si>
  <si>
    <t>jaslyn Segovia</t>
  </si>
  <si>
    <t>jaslynsegovia5@gmail.com</t>
  </si>
  <si>
    <t>Karely Nicole Neyra Yañez</t>
  </si>
  <si>
    <t>gutierrezani35@gmail.com</t>
  </si>
  <si>
    <t>Anthony Asencios Flores</t>
  </si>
  <si>
    <t>anthonyasencios5688@gmail.com</t>
  </si>
  <si>
    <t>Joel Huaman</t>
  </si>
  <si>
    <t>jhuamanhancco@gmail.com</t>
  </si>
  <si>
    <t>Christian giovanni Orrego Telles</t>
  </si>
  <si>
    <t>Priscilla Jumachi Ramírez</t>
  </si>
  <si>
    <t>jumachiramirezpriscila@gmail.com</t>
  </si>
  <si>
    <t>Carlos Alexander Guevara Moreno</t>
  </si>
  <si>
    <t>16guevara1616@gmail.com</t>
  </si>
  <si>
    <t>Claudia Johana</t>
  </si>
  <si>
    <t>claudiajohana@hotmail.es</t>
  </si>
  <si>
    <t>Romi mendoza</t>
  </si>
  <si>
    <t>mendozsmontes@gmail.com</t>
  </si>
  <si>
    <t>rominamendozamontes@gmail.com</t>
  </si>
  <si>
    <t>diego ccapa</t>
  </si>
  <si>
    <t>diegocy1995@gmail.com</t>
  </si>
  <si>
    <t>Emanuel Delgadillo</t>
  </si>
  <si>
    <t>edelgadillonevado@gmail.com</t>
  </si>
  <si>
    <t>Elvis Alex Pineda Alvarado</t>
  </si>
  <si>
    <t>ElvisalexPinedaalvarado8@gmail.com</t>
  </si>
  <si>
    <t>Lavinia Araujo Maestri</t>
  </si>
  <si>
    <t>lavinia_araujo@usmp.pe</t>
  </si>
  <si>
    <t>𝐘𝐚𝐧𝐞𝐥𝐚 𝐆𝐮𝐢𝐚 𝐈𝐬𝐮𝐢𝐳𝐚</t>
  </si>
  <si>
    <t>yanela.isuiza@gmail.con</t>
  </si>
  <si>
    <t>ADELINA VALERIA VEGA ORIUNDO</t>
  </si>
  <si>
    <t>Bri&lt;3</t>
  </si>
  <si>
    <t>ivisgil30@gmail.com</t>
  </si>
  <si>
    <t>Brianna Valentina Salvador Gil</t>
  </si>
  <si>
    <t>briannaslvdr@gmail.com</t>
  </si>
  <si>
    <t>Valentina Ochoa Sarango</t>
  </si>
  <si>
    <t>Sarangosylvia@gmail.com</t>
  </si>
  <si>
    <t>VICTOR BRYAN HARO VILLANUEVA</t>
  </si>
  <si>
    <t>Iván Pasache</t>
  </si>
  <si>
    <t>ivanmondragonpasache@gmail.com</t>
  </si>
  <si>
    <t>Lizeth Alania Ponce</t>
  </si>
  <si>
    <t>lizethalaniaponce@gmail.com</t>
  </si>
  <si>
    <t>Elizabeth Huanaco huayhua</t>
  </si>
  <si>
    <t>adamelivillegashuanaco@gmail.com</t>
  </si>
  <si>
    <t>Alessandra Valladolid</t>
  </si>
  <si>
    <t>valladolidalessandra15@gmail.com</t>
  </si>
  <si>
    <t>Jean Pierre Crispin</t>
  </si>
  <si>
    <t>jeanpierrealonso169@gmail.com</t>
  </si>
  <si>
    <t>Diana Valenzuela</t>
  </si>
  <si>
    <t>valenzueladelgadodiana3@gmail.com</t>
  </si>
  <si>
    <t>Karolina Vargas</t>
  </si>
  <si>
    <t>vargasdurannoemy@gmail.com</t>
  </si>
  <si>
    <t>Carolina Vargas</t>
  </si>
  <si>
    <t>Kendrick Tenorio</t>
  </si>
  <si>
    <t>kendricktenorio956@gmail.com</t>
  </si>
  <si>
    <t>CRISTHIAN OSCO CARHUAZ</t>
  </si>
  <si>
    <t>ANTHONYOSCOOC@GMAIL.COM</t>
  </si>
  <si>
    <t>Rivaldo-P'R Ramos</t>
  </si>
  <si>
    <t>rivaldopr53@gmail.com</t>
  </si>
  <si>
    <t>Rivaldo-P'R</t>
  </si>
  <si>
    <t>Xena Yassmin Chuquillanqui Vasquez</t>
  </si>
  <si>
    <t>xchuquillanquiv@gmail.com</t>
  </si>
  <si>
    <t>Jhair Inga</t>
  </si>
  <si>
    <t>jhairingara21@gmail.com</t>
  </si>
  <si>
    <t>Valeria La Rosa Sánchez</t>
  </si>
  <si>
    <t>Valarosanchez@gmail.com</t>
  </si>
  <si>
    <t>Anyelo Castillo</t>
  </si>
  <si>
    <t>castilloanyelo02@gmail.com</t>
  </si>
  <si>
    <t xml:space="preserve">Estefany vilchez Yarihuaman </t>
  </si>
  <si>
    <t>efanykin214@gmail.com</t>
  </si>
  <si>
    <t>Yerko Acuña</t>
  </si>
  <si>
    <t>mayercervantes5@gmail.com</t>
  </si>
  <si>
    <t>FIORELLA Vergaray</t>
  </si>
  <si>
    <t>fiorellavergaray@gmail.com</t>
  </si>
  <si>
    <t>zamira oreana barrueta flores</t>
  </si>
  <si>
    <t>zazza6117@gmail.com</t>
  </si>
  <si>
    <t>Melanie Chambi</t>
  </si>
  <si>
    <t>kellymelaniechambicondori2@gmail.com</t>
  </si>
  <si>
    <t>Evelyn Estefany Vilchez Yarihuaman</t>
  </si>
  <si>
    <t xml:space="preserve">María Fernanda Guerrero García </t>
  </si>
  <si>
    <t>mafer04201009@icloud.com</t>
  </si>
  <si>
    <t>NICOLAS ESTREMADOYRO BELLIDO</t>
  </si>
  <si>
    <t>nicomabe20@gmail.com</t>
  </si>
  <si>
    <t>Diego López Calmet</t>
  </si>
  <si>
    <t>calmet2@hotmail.com</t>
  </si>
  <si>
    <t xml:space="preserve">ANABELLA YAMILE HUAMANI PUJALLA </t>
  </si>
  <si>
    <t>Ruiz Grippa Fabian Emilio</t>
  </si>
  <si>
    <t>930 802 194</t>
  </si>
  <si>
    <t>fabianemilioruizgrippa@gmail.com</t>
  </si>
  <si>
    <t>SEBASTIAN VILA ROMERO</t>
  </si>
  <si>
    <t>sebastianvilaromero@gmail.com</t>
  </si>
  <si>
    <t>Julio Castro Pinedo</t>
  </si>
  <si>
    <t>Jcastropi1209@gmail.com</t>
  </si>
  <si>
    <t>Yolisa Basilio Salas</t>
  </si>
  <si>
    <t>basiliokarolina1@gmail.com</t>
  </si>
  <si>
    <t>Xiomara Thais Manco Balverde</t>
  </si>
  <si>
    <t>xiomarathais.mb@gmail.com</t>
  </si>
  <si>
    <t>Pacheco Ronaldo Pilco</t>
  </si>
  <si>
    <t>pilcopachecoronaldo2000@gmail.com</t>
  </si>
  <si>
    <t>Jesus Alberto Suarez Torres</t>
  </si>
  <si>
    <t xml:space="preserve">ronald terrones cercado </t>
  </si>
  <si>
    <t>Alexia Aiquipa</t>
  </si>
  <si>
    <t>alexia.aiquipa@gmail.com</t>
  </si>
  <si>
    <t>Jaci AO</t>
  </si>
  <si>
    <t>jaci20peru@gmail.com</t>
  </si>
  <si>
    <t>Rodrigo Espinar</t>
  </si>
  <si>
    <t>rodrigoespinaro15@gmail.com</t>
  </si>
  <si>
    <t>Walter Zabarburu</t>
  </si>
  <si>
    <t>Walterzh02@gmail.com</t>
  </si>
  <si>
    <t>Gianella Alarcón</t>
  </si>
  <si>
    <t>agianella927@gmail.com</t>
  </si>
  <si>
    <t>Sebastian atoche Medina</t>
  </si>
  <si>
    <t>sebastianatochemedina@gmail.com</t>
  </si>
  <si>
    <t>Ale</t>
  </si>
  <si>
    <t>alessia071995@gmail.com</t>
  </si>
  <si>
    <t>bruno portugal huscamayta trujillo</t>
  </si>
  <si>
    <t>+51960 856 227</t>
  </si>
  <si>
    <t>Robert More</t>
  </si>
  <si>
    <t>roberthmore1704@gmail.com</t>
  </si>
  <si>
    <t>?????? Palomares</t>
  </si>
  <si>
    <t>karimpalomares@gmail.com</t>
  </si>
  <si>
    <t>Gabriela  chavez soto</t>
  </si>
  <si>
    <t>gabrielasoto3010@gmail.com</t>
  </si>
  <si>
    <t>Ketechi Salas</t>
  </si>
  <si>
    <t>Ketechisalas@gmail.com</t>
  </si>
  <si>
    <t>ali⭒ Salas</t>
  </si>
  <si>
    <t>alanisyamsalaspal@gmail.com</t>
  </si>
  <si>
    <t>Germán Nicolás malaquita piñan</t>
  </si>
  <si>
    <t>germannicolasmallqui2017@gmail.com</t>
  </si>
  <si>
    <t>Fernanda Nicole Ampuero Aguirre</t>
  </si>
  <si>
    <t>fernandanicoleaa0401@gmail.com</t>
  </si>
  <si>
    <t>Esmeralda Lucero Portal Acuña</t>
  </si>
  <si>
    <t>Esmeraldalu0000@gmail.com</t>
  </si>
  <si>
    <t>Celeste Anthonella</t>
  </si>
  <si>
    <t>celeste7225@hotmail.com</t>
  </si>
  <si>
    <t>Edilson Balabarca Martinez</t>
  </si>
  <si>
    <t>jesusbm11@hotmail.com</t>
  </si>
  <si>
    <t>luciana santiago (BUSCA PROGRAMA PARA GENTE QUE TRABAJA)</t>
  </si>
  <si>
    <t>lusantiago1013@gmail.com</t>
  </si>
  <si>
    <t>Sarita Elizabeth Periche Isique</t>
  </si>
  <si>
    <t>elizabethperiche06@gmail.com</t>
  </si>
  <si>
    <t>Sebastian cardozo</t>
  </si>
  <si>
    <t>Romaluseb@gmail.com</t>
  </si>
  <si>
    <t>Bennyvi Pablo Enzo Ontaneda Zapana</t>
  </si>
  <si>
    <t>983 769 981</t>
  </si>
  <si>
    <t>bennyontaneda11@gmail.com</t>
  </si>
  <si>
    <t>Andrea Ramirez</t>
  </si>
  <si>
    <t>andrea.ramirezbarja17@gmail.com</t>
  </si>
  <si>
    <t>MATHIAS CHERO ESPINOZA</t>
  </si>
  <si>
    <t>Anabel Huayllas Mamani</t>
  </si>
  <si>
    <t>cesar.chr84@gmail.com</t>
  </si>
  <si>
    <t>Camila Esther Benito Rosales</t>
  </si>
  <si>
    <t>camilabenito1024@gmail.com</t>
  </si>
  <si>
    <t>Maritza Nikol Espinoza Gomez</t>
  </si>
  <si>
    <t>982 922 332</t>
  </si>
  <si>
    <t>Gia Suasnabar</t>
  </si>
  <si>
    <t>gia_1506@hotmail.com</t>
  </si>
  <si>
    <t>ᴀɴᴛᴏɴᴇʟʟᴀ ᴛᴏʀʀᴇꜱ</t>
  </si>
  <si>
    <t>antonellatorrestorres70@gmail.com</t>
  </si>
  <si>
    <t>Sol María Quispe Gutiérrez</t>
  </si>
  <si>
    <t>solcito_miguel@hotmail.com</t>
  </si>
  <si>
    <t>soulnun19@gmail.com</t>
  </si>
  <si>
    <t>Jayro Yucra Alvarez</t>
  </si>
  <si>
    <t>jayroyucra8@gmail.com</t>
  </si>
  <si>
    <t>adriano Velasquez</t>
  </si>
  <si>
    <t>adrianovelasquez706@gmail.com</t>
  </si>
  <si>
    <t>ROSA MARITZA TACO SUCA</t>
  </si>
  <si>
    <t>rosa_taco@usmp.pe</t>
  </si>
  <si>
    <t>Angel Latorre</t>
  </si>
  <si>
    <t>angeldbelat@gmail.com</t>
  </si>
  <si>
    <t>Patricia Panta Gonzales</t>
  </si>
  <si>
    <t>patriciapantagonzales@gmail.com</t>
  </si>
  <si>
    <t>Anthony Jimenez ( BUSCA PROGRAMA PARA GENTE QUE TRABAJA)</t>
  </si>
  <si>
    <t>anthonyjimenezcampos@gmail.com</t>
  </si>
  <si>
    <t>Marcelo Fernando Vergara Chirinos</t>
  </si>
  <si>
    <t>marcelovergara1403@gmail.com</t>
  </si>
  <si>
    <t>es alumno</t>
  </si>
  <si>
    <t>Melannie Akemy Lavado Lanatta</t>
  </si>
  <si>
    <t>mlavadolanatta@gmail.com</t>
  </si>
  <si>
    <t>Ximena sarmiento Sarmiento Macote</t>
  </si>
  <si>
    <t>ximenasarmiento564@gmail.com</t>
  </si>
  <si>
    <t>Lorena Castellanos</t>
  </si>
  <si>
    <t>leslie99715@gmail.com</t>
  </si>
  <si>
    <t>Hatto</t>
  </si>
  <si>
    <t>migueljared17@gmail.com</t>
  </si>
  <si>
    <t>Gianella Durand</t>
  </si>
  <si>
    <t>gianelladurand605@gmail.com</t>
  </si>
  <si>
    <t>Gabriela Hinojosa Portilla</t>
  </si>
  <si>
    <t>gabyvale2708@gmail.com</t>
  </si>
  <si>
    <t>Elen villon campos</t>
  </si>
  <si>
    <t>elen.villon26@gmail.com</t>
  </si>
  <si>
    <t>Sandra yamileth paulini rojas</t>
  </si>
  <si>
    <t>Sandrayamilethpaulini@gmail.com</t>
  </si>
  <si>
    <t>Lunita Jhilary</t>
  </si>
  <si>
    <t>jhaidyluna@gmail.com</t>
  </si>
  <si>
    <t>Johnny Limaylla chagua</t>
  </si>
  <si>
    <t>antaxima@gmail.com</t>
  </si>
  <si>
    <t>Mery Almendra</t>
  </si>
  <si>
    <t>almendrameryc@gmail.com</t>
  </si>
  <si>
    <t xml:space="preserve">mauricio paola garay de jesus </t>
  </si>
  <si>
    <t xml:space="preserve">DESISTIO </t>
  </si>
  <si>
    <t xml:space="preserve">Iseth Xiomara Alderete Nuñez </t>
  </si>
  <si>
    <t>alderetexiomara31@gmail.com</t>
  </si>
  <si>
    <t>Dalia celeste Melgarejo Aburto</t>
  </si>
  <si>
    <t>Iamdc365@gmail.com</t>
  </si>
  <si>
    <t>Elianna Rodriguez</t>
  </si>
  <si>
    <t>eliannaysselrodriguezgabriel25@gmail.com</t>
  </si>
  <si>
    <t>Carlos Rubén Gutiérrez Silva</t>
  </si>
  <si>
    <t>Mayka Tello</t>
  </si>
  <si>
    <t>ttellona@ucvvirtual.edu.pe</t>
  </si>
  <si>
    <t>Esteban Huerta Ramirez</t>
  </si>
  <si>
    <t>steve16hr@gmail.com</t>
  </si>
  <si>
    <t>Ketty Cerna</t>
  </si>
  <si>
    <t>kettyc031@gmail.com</t>
  </si>
  <si>
    <t>Kenyi Sacramento Salazar</t>
  </si>
  <si>
    <t>kenyi_escorpio97@hotmail.com</t>
  </si>
  <si>
    <t>Nayeli Naydelin Rojas Lavado</t>
  </si>
  <si>
    <t>Nayelirojaslavado824@gmail.com</t>
  </si>
  <si>
    <t xml:space="preserve">Jhon Hairo  Moya Santiago </t>
  </si>
  <si>
    <t xml:space="preserve">hairito06@gmail.com </t>
  </si>
  <si>
    <t>hairo</t>
  </si>
  <si>
    <t>hairito06@gmail.com</t>
  </si>
  <si>
    <t>José Enrique Loayza</t>
  </si>
  <si>
    <t>joseenrique20001@outlook.com</t>
  </si>
  <si>
    <t xml:space="preserve">Fiorella Virginia Cavero Ramírez </t>
  </si>
  <si>
    <t xml:space="preserve">12 DE JULIO </t>
  </si>
  <si>
    <t>UmChavezi_10 Chávez Huamanta</t>
  </si>
  <si>
    <t>pchavezmonica@gmail.com</t>
  </si>
  <si>
    <t>Joelly Alexandra</t>
  </si>
  <si>
    <t>joelly23082004@gmail.com</t>
  </si>
  <si>
    <t>Martha Teresa Galvez Teran</t>
  </si>
  <si>
    <t>teresagalvezteran97@gmail.com</t>
  </si>
  <si>
    <t>Milagros Bellido la fuente</t>
  </si>
  <si>
    <t>Milagrosbellidolafuente@gmail.com</t>
  </si>
  <si>
    <t>Melissa Rojas Cantuarias</t>
  </si>
  <si>
    <t>rojascantuariasmelissa@gmail.com</t>
  </si>
  <si>
    <t>MONTALVO CAHUAS ARIANNA LUCIA</t>
  </si>
  <si>
    <t>995 031 026</t>
  </si>
  <si>
    <t>ARIANNAMONTALVO05@GMAIL.COM</t>
  </si>
  <si>
    <t>Araceli Cárdenas</t>
  </si>
  <si>
    <t>aracelicn04@gmail.com</t>
  </si>
  <si>
    <t>Fernando pizarro cristan</t>
  </si>
  <si>
    <t>pizarrocristanjf@gmail.com</t>
  </si>
  <si>
    <t>nicole sotero</t>
  </si>
  <si>
    <t>nicolesotero15@gmail.com</t>
  </si>
  <si>
    <t>Favi&lt;3 Cruz</t>
  </si>
  <si>
    <t>faviana_bonita@hotmail.com</t>
  </si>
  <si>
    <t>Danna Espinoza Fasanando</t>
  </si>
  <si>
    <t>gabriela24.danna@gmail.com</t>
  </si>
  <si>
    <t>danna gabriela espinoza fasanando</t>
  </si>
  <si>
    <t>Andrea De la Cruz</t>
  </si>
  <si>
    <t>delacruzbertha484@gmail.com</t>
  </si>
  <si>
    <t>Fabián Valqui</t>
  </si>
  <si>
    <t>fabianvalqui22@gmail.com</t>
  </si>
  <si>
    <t>Rosa Raquel Vásquez Mascco</t>
  </si>
  <si>
    <t>victoriamascco@gmail.com</t>
  </si>
  <si>
    <t>CLAUDIO ALBERTO TORRES MAMANI</t>
  </si>
  <si>
    <t>Valentina Esquivel</t>
  </si>
  <si>
    <t>Esquivelvalentina252@gmail.com</t>
  </si>
  <si>
    <t>𝓐𝓷𝓪𝓱𝓲</t>
  </si>
  <si>
    <t>anahisarzoleey@gmail.com</t>
  </si>
  <si>
    <t>????? Sarzo Leey</t>
  </si>
  <si>
    <t>75046219@trilce.edu.pe</t>
  </si>
  <si>
    <t>Frankcesco Estrella Carrion</t>
  </si>
  <si>
    <t>frankcescoestrella@hotmail.com</t>
  </si>
  <si>
    <t>Naomi Quesñay</t>
  </si>
  <si>
    <t>naomiquesnay@gmail.com</t>
  </si>
  <si>
    <t>rosmery Saucedo albujar</t>
  </si>
  <si>
    <t>rosmerysaucedo22@gmail.com</t>
  </si>
  <si>
    <t>Guido Quispe Pacho</t>
  </si>
  <si>
    <t>guimar_producciones@hotmail.com</t>
  </si>
  <si>
    <t>Yashira ortiz</t>
  </si>
  <si>
    <t>yashiraortiz18@gmail.com</t>
  </si>
  <si>
    <t xml:space="preserve">Melany Nicole Castillo Sudario </t>
  </si>
  <si>
    <t>luiscastillo_mediotru@hotmail.com y</t>
  </si>
  <si>
    <t>Maylee Barturén Saavedra</t>
  </si>
  <si>
    <t>mayleesita_b_2@hotmail.com</t>
  </si>
  <si>
    <t>Cielo Eras Carrillo</t>
  </si>
  <si>
    <t>antonyavila1902@gmail.com</t>
  </si>
  <si>
    <t>Angie Gomez</t>
  </si>
  <si>
    <t>angiesahamira@gmail.com</t>
  </si>
  <si>
    <t>Marlon Villaneda</t>
  </si>
  <si>
    <t>marlon.villaneda97678@gmail.com</t>
  </si>
  <si>
    <t>Yudi erika Leiva Vega</t>
  </si>
  <si>
    <t>yelvandeyld@gmail.com</t>
  </si>
  <si>
    <t>Jamile Rivera</t>
  </si>
  <si>
    <t>jriveraburgos050819@gmail.com</t>
  </si>
  <si>
    <t>Sergio Eduardo Gutierrez Taipe</t>
  </si>
  <si>
    <t>eg348391@gmail.com</t>
  </si>
  <si>
    <t>Maryory Lozada</t>
  </si>
  <si>
    <t>Prinjazmi@gmail.com</t>
  </si>
  <si>
    <t>Milagros S. Vargas Huisa</t>
  </si>
  <si>
    <t>milivargash@gmail.com</t>
  </si>
  <si>
    <t>Anthonela Rubi Tupa Chavez</t>
  </si>
  <si>
    <t>antholix@hotmail.com</t>
  </si>
  <si>
    <t>Chinchay Castillo Karla</t>
  </si>
  <si>
    <t>alessanndraaaa23@gmail.com</t>
  </si>
  <si>
    <t>Jeampier Andy Torres Blas</t>
  </si>
  <si>
    <t>torresblasjeampier@gmail.com</t>
  </si>
  <si>
    <t>Danith Yeing Ore Rosales</t>
  </si>
  <si>
    <t>yeing-in.love@hotmail.com</t>
  </si>
  <si>
    <t>EDICSON apolinario Apolinari</t>
  </si>
  <si>
    <t>edicsonapolinario@gmail.com</t>
  </si>
  <si>
    <t>Nicolle Bustamante</t>
  </si>
  <si>
    <t>artbustamante360@gmail.com</t>
  </si>
  <si>
    <t>Diana Mendoza</t>
  </si>
  <si>
    <t>mendozabizaga04@hotmail.com</t>
  </si>
  <si>
    <t>Aracely Llamoca</t>
  </si>
  <si>
    <t>aracelyllamoca60@gmail.com</t>
  </si>
  <si>
    <t>Ana Moran</t>
  </si>
  <si>
    <t>rosamoran23111@gmail.com</t>
  </si>
  <si>
    <t>JHUSHTING MARINO SEB TOLENTINO MARTEL</t>
  </si>
  <si>
    <t>MARTEL.1990.31487@GMAIL.COM</t>
  </si>
  <si>
    <t>Nazia Luque</t>
  </si>
  <si>
    <t>nazialuque07@gmail.com</t>
  </si>
  <si>
    <t>Jean Paul Requena Sullon</t>
  </si>
  <si>
    <t>jp2207.27@outlook.es</t>
  </si>
  <si>
    <t>Antonela Taquima</t>
  </si>
  <si>
    <t>lulu.qui.2005@gmail.com</t>
  </si>
  <si>
    <t>RENZO SEBASTIAN QQUELLCA LOPEZ</t>
  </si>
  <si>
    <t>+51 933 748 465</t>
  </si>
  <si>
    <t>renzosebastianql@gmail.com</t>
  </si>
  <si>
    <t xml:space="preserve">RENZO SEBASTIAN QQUELCA LOPEZ </t>
  </si>
  <si>
    <t>Linda sucasaca mendoza</t>
  </si>
  <si>
    <t>Mendoza77corea@gmail.com</t>
  </si>
  <si>
    <t>Dayana Ramos</t>
  </si>
  <si>
    <t>dallan2005hera@gmail.com</t>
  </si>
  <si>
    <t>Cristel Fiorella Vidal Caberes</t>
  </si>
  <si>
    <t>kristelvidalcaberes@gmail.com</t>
  </si>
  <si>
    <t>Fiorella Ulloa</t>
  </si>
  <si>
    <t>fio.sulluchuco@gmail.com</t>
  </si>
  <si>
    <t>Vanessa Meléndez</t>
  </si>
  <si>
    <t>vanessamelendezm47@gmail.com</t>
  </si>
  <si>
    <t>Jose Walter</t>
  </si>
  <si>
    <t>tanantajimenezj@gmail.com</t>
  </si>
  <si>
    <t>Nicol Garcia</t>
  </si>
  <si>
    <t>ng300223@gmail.com</t>
  </si>
  <si>
    <t>Tany</t>
  </si>
  <si>
    <t>lalesht555@gmail.com</t>
  </si>
  <si>
    <t>Juan CM Vargas</t>
  </si>
  <si>
    <t>juancmoncada71@gmail.com</t>
  </si>
  <si>
    <t>Laura Luciana</t>
  </si>
  <si>
    <t>floresgonzaleslauraluciana@gmail.com</t>
  </si>
  <si>
    <t>Franklin López Utia</t>
  </si>
  <si>
    <t>franklinlopezutia700@gmail.com</t>
  </si>
  <si>
    <t>Celeste Fernandez</t>
  </si>
  <si>
    <t>gracecelestemedina123@gmail.com</t>
  </si>
  <si>
    <t>MARIA RAFAELLA CAUTTER CHIRINOS</t>
  </si>
  <si>
    <t>rafacautter@gmail.com</t>
  </si>
  <si>
    <t>Valeria jackelin iparraguirre flores</t>
  </si>
  <si>
    <t>Valeria.flores20019@gmail.com</t>
  </si>
  <si>
    <t>Lucero Romero</t>
  </si>
  <si>
    <t>luceromirellaromerovela@gmail.com</t>
  </si>
  <si>
    <t>Xime Navarro</t>
  </si>
  <si>
    <t>ximenanavarroprieto@gmail.com</t>
  </si>
  <si>
    <t>Maycol Espinoza</t>
  </si>
  <si>
    <t>salasmaycom@gmail.com</t>
  </si>
  <si>
    <t>Daniel junior Panduro fasanando</t>
  </si>
  <si>
    <t>danielpandurofasanando@gmail.com</t>
  </si>
  <si>
    <t xml:space="preserve">PACHERRES ALBUJAR STHEFANY </t>
  </si>
  <si>
    <t>+598 96 296 673</t>
  </si>
  <si>
    <t>sthefanycarolinapacherres@gmail.com</t>
  </si>
  <si>
    <t>Luisa Fernanda Santillan Chavez</t>
  </si>
  <si>
    <t>lisafer9888@gmail.com</t>
  </si>
  <si>
    <t>Ariana Espinoza</t>
  </si>
  <si>
    <t>arianaespinozaquintanilla2901@gmail.com</t>
  </si>
  <si>
    <t>Christian Daniel Gonzales Ramirez</t>
  </si>
  <si>
    <t>danielgonzalesramirez53@gmail.com</t>
  </si>
  <si>
    <t>Diego Peña</t>
  </si>
  <si>
    <t>diego.pena.alv@gmail.com</t>
  </si>
  <si>
    <t>Evelin Alvarado</t>
  </si>
  <si>
    <t>evelynalvaradomachare@gmail.com</t>
  </si>
  <si>
    <t>Emelin Huinapi</t>
  </si>
  <si>
    <t>ehuinapichuquipiondo@gmail.com</t>
  </si>
  <si>
    <t>Angela  R.</t>
  </si>
  <si>
    <t>angela0102@live.com</t>
  </si>
  <si>
    <t>ZAIRA PERALTA PEREZ</t>
  </si>
  <si>
    <t>chinaperaltaperez@gmail.com</t>
  </si>
  <si>
    <t>Betsy Barbaran</t>
  </si>
  <si>
    <t>Betsybarbaran123@gmail.com</t>
  </si>
  <si>
    <t>Maciel Cielo Ore de Paz</t>
  </si>
  <si>
    <t>macielore16@gmail.com</t>
  </si>
  <si>
    <t>Diego Alonzo Cerdan Tocre</t>
  </si>
  <si>
    <t>CTAlonzo2024@gmail.com</t>
  </si>
  <si>
    <t>Oscar's Silva Sanchez</t>
  </si>
  <si>
    <t>chefpastryoscarsilvasanchez@gmail.com</t>
  </si>
  <si>
    <t>Anna Jarvis Castillo Gonzales</t>
  </si>
  <si>
    <t>anna_gob18@hotmail.com</t>
  </si>
  <si>
    <t>Moizez Florez Morales</t>
  </si>
  <si>
    <t>moisesfmj99@gmail.com</t>
  </si>
  <si>
    <t>Angel HP</t>
  </si>
  <si>
    <t>Jordyhuamani@gmail.com</t>
  </si>
  <si>
    <t>Nayelly Cuvil</t>
  </si>
  <si>
    <t>nallysad2@gmail.com</t>
  </si>
  <si>
    <t>Antuanette Castañeda</t>
  </si>
  <si>
    <t>antuanette56@gmail.com</t>
  </si>
  <si>
    <t>antuanette</t>
  </si>
  <si>
    <t>antuanette65@gmail.com</t>
  </si>
  <si>
    <t>DIEGO PADILLA MALMA</t>
  </si>
  <si>
    <t>ya rindio el examen solo vino al counter por indicaciones de matricula</t>
  </si>
  <si>
    <t xml:space="preserve">Diego Orlando Padilla Mallma </t>
  </si>
  <si>
    <t>Mazsinox@gmail.com</t>
  </si>
  <si>
    <t>A r o n</t>
  </si>
  <si>
    <t>arontamara22@gmail.com</t>
  </si>
  <si>
    <t>Camila VD</t>
  </si>
  <si>
    <t>camilavillardiego@gmail.com</t>
  </si>
  <si>
    <t>diana paola</t>
  </si>
  <si>
    <t>dianapaolafernandezoriundo@gmail.com</t>
  </si>
  <si>
    <t>Patsy kit mey Higinio crosse</t>
  </si>
  <si>
    <t>Meycrosse@gmail.com</t>
  </si>
  <si>
    <t>Melissa Lopez</t>
  </si>
  <si>
    <t>melissalohua21@gmail.com</t>
  </si>
  <si>
    <t>desea en arequipa</t>
  </si>
  <si>
    <t>María José Mallma Ramos</t>
  </si>
  <si>
    <t xml:space="preserve">SI </t>
  </si>
  <si>
    <t xml:space="preserve">ya tiene recibo - YA PAGO MATRICULA </t>
  </si>
  <si>
    <t>Sebastián Andre Anchante Zavala</t>
  </si>
  <si>
    <t>admesa1965@gmail.com</t>
  </si>
  <si>
    <t>padre egr // ffaa</t>
  </si>
  <si>
    <t xml:space="preserve">Lourdes Nicole minaya Chumbili 
</t>
  </si>
  <si>
    <t xml:space="preserve">nicoleminaya750@gmail.com </t>
  </si>
  <si>
    <t>Jasmin Chavez</t>
  </si>
  <si>
    <t>jasminchavezkj@gmail.com</t>
  </si>
  <si>
    <t>Carolina Isabel Renteria Soto</t>
  </si>
  <si>
    <t>libramami22@gmail.com</t>
  </si>
  <si>
    <t>Luis guyalupo lima</t>
  </si>
  <si>
    <t>milagritos.lima.28@gmail.com</t>
  </si>
  <si>
    <t>Irla Sadith Quesada</t>
  </si>
  <si>
    <t>irlaquesada63@gmail.com</t>
  </si>
  <si>
    <t>Camila Ruiz</t>
  </si>
  <si>
    <t>camialruizmalpartida12@gmail.com</t>
  </si>
  <si>
    <t>Alexsandra Marycielo Zavaleta Reaño</t>
  </si>
  <si>
    <t>alexsazr0910@gmail.com</t>
  </si>
  <si>
    <t>Luana Martinez</t>
  </si>
  <si>
    <t>martinezluana02@gmail.com</t>
  </si>
  <si>
    <t>Jesus Ulloa Miranda</t>
  </si>
  <si>
    <t>brayanulloa805@gmail.com</t>
  </si>
  <si>
    <t xml:space="preserve">Desistio </t>
  </si>
  <si>
    <t>Alison</t>
  </si>
  <si>
    <t>floresbalbinnahomy97@gmail.com</t>
  </si>
  <si>
    <t>Gabriel Arteaga P</t>
  </si>
  <si>
    <t>75519483@continental.edu.pe</t>
  </si>
  <si>
    <t>Daniele Almendra Campos Pozo</t>
  </si>
  <si>
    <t>Andy Alva</t>
  </si>
  <si>
    <t>alvasaxhco@hotmail.com</t>
  </si>
  <si>
    <t>Gabriela Islachin</t>
  </si>
  <si>
    <t>gabrielais894@gmail.com</t>
  </si>
  <si>
    <t>estefania obispo</t>
  </si>
  <si>
    <t>estefaniaobispo3@gmail.com</t>
  </si>
  <si>
    <t>Juanita Cabrera</t>
  </si>
  <si>
    <t>connycabreravera@gmail.com</t>
  </si>
  <si>
    <t>Esthefany Reyes</t>
  </si>
  <si>
    <t>reyesesthefany4@gmail.com</t>
  </si>
  <si>
    <t>Jubencio Velásquez</t>
  </si>
  <si>
    <t>juver1306@hotmail.com</t>
  </si>
  <si>
    <t>Michael Eguizabal</t>
  </si>
  <si>
    <t>michaeleguizabal174@gmail.com</t>
  </si>
  <si>
    <t>Percy caja</t>
  </si>
  <si>
    <t>percycajah@gmail.com</t>
  </si>
  <si>
    <t>Judith Stephanie revolledo lurquin</t>
  </si>
  <si>
    <t>srevolledol25@gmail.com</t>
  </si>
  <si>
    <t>Juana Jiménez</t>
  </si>
  <si>
    <t>jimenezpandall.2002@gmail.com</t>
  </si>
  <si>
    <t>Georgina Lizeth Gomez Flores</t>
  </si>
  <si>
    <t>georginagomezflores0@gmail.com</t>
  </si>
  <si>
    <t>Flavio Barrantes Idrugo</t>
  </si>
  <si>
    <t>flavioyflavio@gmail.com</t>
  </si>
  <si>
    <t>Flavio Jesus Barrantes Idrugo</t>
  </si>
  <si>
    <t>jimena altamirano</t>
  </si>
  <si>
    <t>jimenacelestealtamiranosolorza@gmail.com</t>
  </si>
  <si>
    <t>Johana Mamani Landeon</t>
  </si>
  <si>
    <t>johanamamanilandeon15@gmail.com</t>
  </si>
  <si>
    <t>Leonardo ED</t>
  </si>
  <si>
    <t>leonardoeustaquiodamacen@gmail.com</t>
  </si>
  <si>
    <t>daniela cubas</t>
  </si>
  <si>
    <t>dpilarcp@icloud.com</t>
  </si>
  <si>
    <t>Carmen Huertas Ordoñez</t>
  </si>
  <si>
    <t>Ariana Gomez</t>
  </si>
  <si>
    <t>arianagomez184@gmail.com</t>
  </si>
  <si>
    <t>Raquel Esperanza Malhaber Valeriano</t>
  </si>
  <si>
    <t>raquel.malhaber18@gmail.com</t>
  </si>
  <si>
    <t>Ivanna Cachay</t>
  </si>
  <si>
    <t>ivannacachaye@gmail.com</t>
  </si>
  <si>
    <t>Celeste Guillen</t>
  </si>
  <si>
    <t>cristal142005@hotmail.com</t>
  </si>
  <si>
    <t xml:space="preserve">Mari Jimenez Rojas </t>
  </si>
  <si>
    <t>934 992 527</t>
  </si>
  <si>
    <t xml:space="preserve"> MARIYJI07@GMAIL.COM</t>
  </si>
  <si>
    <t>Marcelo Adriano VargasVela</t>
  </si>
  <si>
    <t>adrianovela2004@gmail.com</t>
  </si>
  <si>
    <t xml:space="preserve">TIZIANA KRISTELL TULLUME HUERTAS </t>
  </si>
  <si>
    <t>MATHIAS VASQUEZ PORTUGAL</t>
  </si>
  <si>
    <t>mathiasvasquezportugal@gmail.com</t>
  </si>
  <si>
    <t>Dallane Ramos</t>
  </si>
  <si>
    <t>dalli02@gmail.com</t>
  </si>
  <si>
    <t>Milagros polido</t>
  </si>
  <si>
    <t>milagrospolido694@gmail.com</t>
  </si>
  <si>
    <t>Naidely Alexa Gastulo Miguel</t>
  </si>
  <si>
    <t>Naidely18072003@gmail.com</t>
  </si>
  <si>
    <t>Luhana Olano Castro</t>
  </si>
  <si>
    <t>luhana.olano@gmail.com</t>
  </si>
  <si>
    <t>Jennyfher Ordoñez</t>
  </si>
  <si>
    <t>jennyfher_5@hotmail.com</t>
  </si>
  <si>
    <t>Facundo Fabrizio Toscano Cuya</t>
  </si>
  <si>
    <t>alltears2472@gmail.com</t>
  </si>
  <si>
    <t>Leonardo Joaquín Torres Soria</t>
  </si>
  <si>
    <t>leonardojoaquin_ts@hotmail.com</t>
  </si>
  <si>
    <t>Nc Tamara</t>
  </si>
  <si>
    <t>karina-caururo@hotmail.com</t>
  </si>
  <si>
    <t>Elias Quincho Díaz</t>
  </si>
  <si>
    <t>eliasdavidquincho@gmail.com</t>
  </si>
  <si>
    <t>Harold André</t>
  </si>
  <si>
    <t>haroldprandres@gmail.com</t>
  </si>
  <si>
    <t>Tania Lynch</t>
  </si>
  <si>
    <t>tanialynch2020@gmail.com</t>
  </si>
  <si>
    <t>Jaydi Vidal</t>
  </si>
  <si>
    <t>jaydivalentina06@gmail.com</t>
  </si>
  <si>
    <t>Angy de la cruz</t>
  </si>
  <si>
    <t>gie_antaurus@hotmail.com</t>
  </si>
  <si>
    <t>Arely あ</t>
  </si>
  <si>
    <t>arelhyfernandezldk@gmail.com</t>
  </si>
  <si>
    <t>Janeth Gabriela Jayo Gil</t>
  </si>
  <si>
    <t>jjjaneth.2001@gmail.com</t>
  </si>
  <si>
    <t xml:space="preserve">Zeina del Cielo Escudero Alania
</t>
  </si>
  <si>
    <t>zescuderoalania@gmail.com</t>
  </si>
  <si>
    <t>Natalia</t>
  </si>
  <si>
    <t>naruntu1@gmail.com</t>
  </si>
  <si>
    <t>Julio César Olivera castro</t>
  </si>
  <si>
    <t>Julesrumanoff@gmail.com</t>
  </si>
  <si>
    <t>Aurea Soria Guerra</t>
  </si>
  <si>
    <t>aurea.soria.8@gmail.com</t>
  </si>
  <si>
    <t>Marilu MIranda Cueca</t>
  </si>
  <si>
    <t>Jhord Cobzu</t>
  </si>
  <si>
    <t>erickjhordancobazumaeta@gmail.com</t>
  </si>
  <si>
    <t xml:space="preserve">Gaston </t>
  </si>
  <si>
    <t>Rgaston708@gmail.com</t>
  </si>
  <si>
    <t>Iván Moza Cabos</t>
  </si>
  <si>
    <t>ivanmozacabos.ivan@gmail.com</t>
  </si>
  <si>
    <t>Johanna Lizbeth Ruiz Garcia</t>
  </si>
  <si>
    <t>ruizgarciajohana3@gmail.com</t>
  </si>
  <si>
    <t>Lαԃყ ʚïɞ</t>
  </si>
  <si>
    <t>diiana_rulsaqt_2@hotmail.com</t>
  </si>
  <si>
    <t>Mávila Fernanda Ortega flores</t>
  </si>
  <si>
    <t>Ortegafloresmavilafernanda@gmail.com</t>
  </si>
  <si>
    <t>Eduardo Morales</t>
  </si>
  <si>
    <t>eduardomoralesromero26@gmail.com</t>
  </si>
  <si>
    <t>VICTOR EDUARDO MORALES ROMERO</t>
  </si>
  <si>
    <t>Eduardomoralesromero26@gmail.com</t>
  </si>
  <si>
    <t>TRASLADO</t>
  </si>
  <si>
    <t>tamara isabela vargas olavegoya</t>
  </si>
  <si>
    <t xml:space="preserve"> tamravargasolavegoya@gmail.com</t>
  </si>
  <si>
    <t>Dana Mirely Uc</t>
  </si>
  <si>
    <t>mirelyushinahuacarbajal@gmail.com</t>
  </si>
  <si>
    <t>Verónica Moreno</t>
  </si>
  <si>
    <t>vero_eli.24@hotmail.com</t>
  </si>
  <si>
    <t>Yuliana Yadhira Liyanage Heredia</t>
  </si>
  <si>
    <t>970 225 082</t>
  </si>
  <si>
    <t>Josselyn Vidal</t>
  </si>
  <si>
    <t>josy_1155_lind@hotmail.com</t>
  </si>
  <si>
    <t>Kiry</t>
  </si>
  <si>
    <t>937 455 410</t>
  </si>
  <si>
    <t>Dayanna Merry Romero Paco</t>
  </si>
  <si>
    <t>Sherry.ar79@gmail.com</t>
  </si>
  <si>
    <t>Ronaldo Machaca</t>
  </si>
  <si>
    <t>ronaldomachacaluque@gmail.com</t>
  </si>
  <si>
    <t>Brisa Alejandra</t>
  </si>
  <si>
    <t>brisaccorahuaalvarado@gmail.com</t>
  </si>
  <si>
    <t>Diego Abad Holguin</t>
  </si>
  <si>
    <t>Mauricio Landázuri</t>
  </si>
  <si>
    <t>Mauriciovera9820landazuri@hotmail.com</t>
  </si>
  <si>
    <t>Mijhail Elthon Minchan bazan</t>
  </si>
  <si>
    <t>mijhailmb19@gmail.com</t>
  </si>
  <si>
    <t>Jossety Xiomara</t>
  </si>
  <si>
    <t>jossetyxiomarapadillatorres@gmail.com</t>
  </si>
  <si>
    <t>Andrea Antuanette Tarrillo Filomeno</t>
  </si>
  <si>
    <t>andreatf1506@gmail.com</t>
  </si>
  <si>
    <t>Sofia Gonzalez</t>
  </si>
  <si>
    <t>estrellita_13_star@hotmail.com</t>
  </si>
  <si>
    <t>Jeffry Peña Yaringaño</t>
  </si>
  <si>
    <t>jefryharold.py@gmail.com</t>
  </si>
  <si>
    <t>Mario Miguel laguna guerra</t>
  </si>
  <si>
    <t>Miguelguerra2303@gmail.com</t>
  </si>
  <si>
    <t>Katherin Aleman Ynoquio</t>
  </si>
  <si>
    <t>akatheirnjuleyssi@gmail.com</t>
  </si>
  <si>
    <t>ROSA DARIANA NAVIO VARGAS</t>
  </si>
  <si>
    <t>naviodariana@gmail.com</t>
  </si>
  <si>
    <t>Karina Llamccaya</t>
  </si>
  <si>
    <t>78332094</t>
  </si>
  <si>
    <t>karina5.llamccaya@gmail.com</t>
  </si>
  <si>
    <t>Milagros Acuña Conislla</t>
  </si>
  <si>
    <t>milagrosacunaconislla98@gmail.com</t>
  </si>
  <si>
    <t>Coffi Paredes Limachi</t>
  </si>
  <si>
    <t>coffiadersom@gmail.com</t>
  </si>
  <si>
    <t>Jenssy GIANELLA Villegas yarleque</t>
  </si>
  <si>
    <t>villegasjensi@gmail.com</t>
  </si>
  <si>
    <t>diego quijandria</t>
  </si>
  <si>
    <t>diegoqq2004@gmail.com</t>
  </si>
  <si>
    <t>Lindalba Cano Ramos</t>
  </si>
  <si>
    <t>lindalbacanoramos@gmail.com</t>
  </si>
  <si>
    <t>Paolo Bocanegra</t>
  </si>
  <si>
    <t>rogerpaoloboca@gmail.com</t>
  </si>
  <si>
    <t xml:space="preserve">Jimena Anjeli Bernedo Mamani </t>
  </si>
  <si>
    <t>yue20029@gmail.com</t>
  </si>
  <si>
    <t>Erika Johana Santillan Pizango</t>
  </si>
  <si>
    <t>santillanerika136@gmail.com</t>
  </si>
  <si>
    <t xml:space="preserve">Alvarado Anastacio Gionella </t>
  </si>
  <si>
    <t>926 178 867</t>
  </si>
  <si>
    <t>gianelaboni24@gmail.com</t>
  </si>
  <si>
    <t>FUERZA AEREA</t>
  </si>
  <si>
    <t>Luis Menor</t>
  </si>
  <si>
    <t>luismenorsaavedra@gmail.com</t>
  </si>
  <si>
    <t>Zayra Potocino</t>
  </si>
  <si>
    <t>zayrapotocinomayhua38@gmail.com</t>
  </si>
  <si>
    <t>????? ♡</t>
  </si>
  <si>
    <t>yadhirafernandez123@gmail.com</t>
  </si>
  <si>
    <t>fabiana balcázar sam</t>
  </si>
  <si>
    <t>faibalcazar0803@gmail.com</t>
  </si>
  <si>
    <t>Keyla Thalia Trigoso inuma</t>
  </si>
  <si>
    <t>kthalia034@gmail.com</t>
  </si>
  <si>
    <t>Tamya Quintana Ticona</t>
  </si>
  <si>
    <t>tamyaquintana21@gmail.com</t>
  </si>
  <si>
    <t>Kat Peralta</t>
  </si>
  <si>
    <t>katy.peraltaojeda@gmail.com</t>
  </si>
  <si>
    <t>bliss Maldonado Angeles</t>
  </si>
  <si>
    <t>matiasmaldonadoj11r@gmail.com</t>
  </si>
  <si>
    <t>Yessica Herrera Gonzáles</t>
  </si>
  <si>
    <t>yessica.herregon@gmail.com</t>
  </si>
  <si>
    <t>Layla Yfuma Loza</t>
  </si>
  <si>
    <t>layla052008@gmail.com</t>
  </si>
  <si>
    <t>Layla Loza</t>
  </si>
  <si>
    <t>ali Barbaran</t>
  </si>
  <si>
    <t>angelabarbaran674@gmail.com</t>
  </si>
  <si>
    <t>Cruz Cierto</t>
  </si>
  <si>
    <t>aritzacruzcierto1997@gmail.com</t>
  </si>
  <si>
    <t>Neyli Liliana Perez Puerta</t>
  </si>
  <si>
    <t>neylililianaperezpuerta193@gmail.com</t>
  </si>
  <si>
    <t>Diana Antonella Serrano Pardo</t>
  </si>
  <si>
    <t>931 988 810</t>
  </si>
  <si>
    <t>dianaserranopardo09@gmail.com</t>
  </si>
  <si>
    <t>araceli mireya hilario huarcaya</t>
  </si>
  <si>
    <t>aracelihilario12@hotmail.com</t>
  </si>
  <si>
    <t>Erika Yamile  Castro Toledo</t>
  </si>
  <si>
    <t xml:space="preserve"> Castrerika8@gmail.com </t>
  </si>
  <si>
    <t>Flor Tenorio</t>
  </si>
  <si>
    <t>Flortenorioh27@gmail.com</t>
  </si>
  <si>
    <t>MATIAS VALENTINO SEGURA AVILES</t>
  </si>
  <si>
    <t>76100929@alumnos.innovaschools.edu.pe</t>
  </si>
  <si>
    <t>Katherine Mirella</t>
  </si>
  <si>
    <t>mirella.2008.21@gmail.com</t>
  </si>
  <si>
    <t>Joseph Castro suarez</t>
  </si>
  <si>
    <t>maricielo merino vela</t>
  </si>
  <si>
    <t>pijovarucho@gmail.com</t>
  </si>
  <si>
    <t>Jennifer</t>
  </si>
  <si>
    <t>orejonlaurajennyfer@gmail.com</t>
  </si>
  <si>
    <t>BRUNELLA DELZO DIAZ</t>
  </si>
  <si>
    <t>brunella.delzo@gmail.com</t>
  </si>
  <si>
    <t>Sherlyn Daniela</t>
  </si>
  <si>
    <t>criollosherlyn2@gmail.com</t>
  </si>
  <si>
    <t>Fiorella Cutipa Franco</t>
  </si>
  <si>
    <t>dafne_fio56@hotmail.com</t>
  </si>
  <si>
    <t>SONIA LIZET VALERIANO CASTRO</t>
  </si>
  <si>
    <t>lizetc786@gmail.com</t>
  </si>
  <si>
    <t>Ariadna Cuya Allccahuaman</t>
  </si>
  <si>
    <t>ariadnacuya.21@gmail.com</t>
  </si>
  <si>
    <t>Valentina Moscoso del Pino</t>
  </si>
  <si>
    <t>moscosovalentina4@gmail.com</t>
  </si>
  <si>
    <t>Miguel Huete</t>
  </si>
  <si>
    <t>miguelhuete1997@gmail.com</t>
  </si>
  <si>
    <t>Jessenia Salas</t>
  </si>
  <si>
    <t>salasriosjessenia29@gmail.com</t>
  </si>
  <si>
    <t>Chris R.</t>
  </si>
  <si>
    <t>jchristinaramirez@gmail.com</t>
  </si>
  <si>
    <t>Deyna Castillo Vasquez</t>
  </si>
  <si>
    <t>DECASTILLOVA@UCVVIRTUAL.EDU</t>
  </si>
  <si>
    <t xml:space="preserve">leonardo alonso soria la rosa </t>
  </si>
  <si>
    <t>CLARITA CECILIA TAMAYO MACUYAMA</t>
  </si>
  <si>
    <t>Meylin Andia</t>
  </si>
  <si>
    <t>meylinandia05@gmail.com</t>
  </si>
  <si>
    <t>Fiorella CV</t>
  </si>
  <si>
    <t>fiorellavillanueva754@gmail.com</t>
  </si>
  <si>
    <t>stefano</t>
  </si>
  <si>
    <t>piero.cavana.r@gmail.com</t>
  </si>
  <si>
    <t>Miyuki Matos</t>
  </si>
  <si>
    <t>miyuki.matsry@gmail.com</t>
  </si>
  <si>
    <t>Geraldine Mena</t>
  </si>
  <si>
    <t>chagraystephany3@gmail.com</t>
  </si>
  <si>
    <t>Kevin Miranda</t>
  </si>
  <si>
    <t>kevinmiranda0307@gmail.com</t>
  </si>
  <si>
    <t>Jairo Altamirano</t>
  </si>
  <si>
    <t>jairoaltamirano24s@gmail.com</t>
  </si>
  <si>
    <t>Katherine Johana Colonia Inga - meli</t>
  </si>
  <si>
    <t>906 169 939</t>
  </si>
  <si>
    <t>Jhon Quinto Aguirre</t>
  </si>
  <si>
    <t>jhon.faik@hotmail.com</t>
  </si>
  <si>
    <t>Mirely Guzmán</t>
  </si>
  <si>
    <t>mirelyguzman@gmail.com</t>
  </si>
  <si>
    <t>Evelin Ala</t>
  </si>
  <si>
    <t>evelinalaq31@gmail.com</t>
  </si>
  <si>
    <t>Carlos Malca</t>
  </si>
  <si>
    <t>carlos.star.900@gmail.com</t>
  </si>
  <si>
    <t>Flavia Medina</t>
  </si>
  <si>
    <t>flaviamedina968@gmail.com</t>
  </si>
  <si>
    <t>Gianmarco Santos</t>
  </si>
  <si>
    <t>yairsitoes2005@gmail.com</t>
  </si>
  <si>
    <t>marcelo gutierrez tavata</t>
  </si>
  <si>
    <t>marcelo_gut@outlook.com</t>
  </si>
  <si>
    <t>Keyco Celina Mt</t>
  </si>
  <si>
    <t>keyco.a20@gmail.com</t>
  </si>
  <si>
    <t>Eduardo Vilca</t>
  </si>
  <si>
    <t>eduardovilca20@gmail.com</t>
  </si>
  <si>
    <t>Brayan De La Cruz Tello</t>
  </si>
  <si>
    <t>bryanhumbertodelacruztello@gmail.com</t>
  </si>
  <si>
    <t>kiara Nicole Espinoza Rojas</t>
  </si>
  <si>
    <t>eliroma1201@gmail.com</t>
  </si>
  <si>
    <t>Sandy Ana  Cordova Castillo</t>
  </si>
  <si>
    <t xml:space="preserve">Sandyanagabriel22@gmail.com </t>
  </si>
  <si>
    <t>Nicole Cleofe - estrella</t>
  </si>
  <si>
    <t>nicolejorgerojas@gmail.com</t>
  </si>
  <si>
    <t>Jarumy Alarcon</t>
  </si>
  <si>
    <t>jarumyalarcon@gmail.com</t>
  </si>
  <si>
    <t>NO TIENE TECNICO</t>
  </si>
  <si>
    <t>Flavio Castro Chalo</t>
  </si>
  <si>
    <t>flaviocastrochalo4@gmail.com</t>
  </si>
  <si>
    <t>Nathl</t>
  </si>
  <si>
    <t>fgsalazar479@gmail.com</t>
  </si>
  <si>
    <t>Estefany Mamani</t>
  </si>
  <si>
    <t>ehuachaca11@gmail.com</t>
  </si>
  <si>
    <t xml:space="preserve">DAVID COTAQUISPE SOSA </t>
  </si>
  <si>
    <t>Giomara Padovani Gayoso</t>
  </si>
  <si>
    <t>giomypadovani.25.12@gmail.com</t>
  </si>
  <si>
    <t>Bianca Belen Belen</t>
  </si>
  <si>
    <t>biancabelenordinola@hotmail.com</t>
  </si>
  <si>
    <t>Alexandra Barbaran</t>
  </si>
  <si>
    <t>alexandrabarbaran29@gmail.com</t>
  </si>
  <si>
    <t>Rous Benites</t>
  </si>
  <si>
    <t>rosmerybenitesyrupailla@gmail.com</t>
  </si>
  <si>
    <t>Nicole Constantino (marketing)</t>
  </si>
  <si>
    <t>maga25515@gmail.com</t>
  </si>
  <si>
    <t>MARKETING</t>
  </si>
  <si>
    <t>Ana Clarita Cruzado Gomez</t>
  </si>
  <si>
    <t>annaaa.clc@gmail.com</t>
  </si>
  <si>
    <t>yamile guillen</t>
  </si>
  <si>
    <t>yamileguillen793@gmail.com</t>
  </si>
  <si>
    <t>Arlynes Maldonado</t>
  </si>
  <si>
    <t>arlynes.maldonado.4124@gmail.com</t>
  </si>
  <si>
    <t>Danna Galván Bartolo</t>
  </si>
  <si>
    <t>+51 926675974</t>
  </si>
  <si>
    <t>dannagalvan1616@gmail.com</t>
  </si>
  <si>
    <t>Alexia Perla</t>
  </si>
  <si>
    <t>perlayauriantonio@gmail.com</t>
  </si>
  <si>
    <t>Maricel Espinoza Ramírez</t>
  </si>
  <si>
    <t>maricelespinoza16@gmail.com</t>
  </si>
  <si>
    <t>Yudith maria sullca vargas</t>
  </si>
  <si>
    <t>sullcamaria053@gmail.com</t>
  </si>
  <si>
    <t>Mckeisi. Elias Changra</t>
  </si>
  <si>
    <t>mackeliaschangra@gmail.com</t>
  </si>
  <si>
    <t>Caleb Pezo Chávez</t>
  </si>
  <si>
    <t>Calebpezo69@gmail.com</t>
  </si>
  <si>
    <t>Carolina Cerna</t>
  </si>
  <si>
    <t>carolina_28.05@hotmail.com</t>
  </si>
  <si>
    <t>Daniela Contreras Andia</t>
  </si>
  <si>
    <t>tu.daniela.por100pre@hotmail.com</t>
  </si>
  <si>
    <t>Grelly Ibáñez Ugarte</t>
  </si>
  <si>
    <t>grellyibanez5@gmail.com</t>
  </si>
  <si>
    <t>Krystell Angelynne</t>
  </si>
  <si>
    <t>krystellanchante01@gmail.com</t>
  </si>
  <si>
    <t>Francis Mariella Franco Altamirano</t>
  </si>
  <si>
    <t>francismariella1207@gmail.com</t>
  </si>
  <si>
    <t>Kar</t>
  </si>
  <si>
    <t>karenperezzavala.unu@gmail.com</t>
  </si>
  <si>
    <t>Rodrigo Castillo Leyva</t>
  </si>
  <si>
    <t>rodrigojesusu123@gmail.com</t>
  </si>
  <si>
    <t>Bryan Santome</t>
  </si>
  <si>
    <t>bryansteed0205@gmail.com</t>
  </si>
  <si>
    <t>Jose Gabriel De la Cruz Abad</t>
  </si>
  <si>
    <t>joseninitops4@gmail.com</t>
  </si>
  <si>
    <t>Nico Boza</t>
  </si>
  <si>
    <t>edwinnicobv@gmil.com</t>
  </si>
  <si>
    <t>Betsi Asto Rojas</t>
  </si>
  <si>
    <t>astobetsi1@gmail.com</t>
  </si>
  <si>
    <t>Jesus Manuel Carbajal</t>
  </si>
  <si>
    <t>juanxitoz55@gmail.com</t>
  </si>
  <si>
    <t>Allison Francesca</t>
  </si>
  <si>
    <t>Allison.franchesca@icloud.com</t>
  </si>
  <si>
    <t>Camila Macavilca Ortiz</t>
  </si>
  <si>
    <t>chana.integro@gmail.com</t>
  </si>
  <si>
    <t>Juanjose Mauricci</t>
  </si>
  <si>
    <t>Mauriccialvarezjuanjose@gmail.com</t>
  </si>
  <si>
    <t>Cristina Alexandra Quelopana Astete</t>
  </si>
  <si>
    <t>ale.qast25@gmail.com</t>
  </si>
  <si>
    <t>Maricielo Bautista</t>
  </si>
  <si>
    <t>bautistamaricielo1@gmail.com</t>
  </si>
  <si>
    <t>Francesco Alfredo prieto Medina</t>
  </si>
  <si>
    <t>antu-anet@hotmail.com</t>
  </si>
  <si>
    <t>3ero_de_secundaria</t>
  </si>
  <si>
    <t>Anthonela Rodriguez</t>
  </si>
  <si>
    <t>anthonelarodriguezmamani@gmail.com</t>
  </si>
  <si>
    <t>Diego Alonso Paulet Paucar</t>
  </si>
  <si>
    <t>981 949 778</t>
  </si>
  <si>
    <t>Milagros paniura neri</t>
  </si>
  <si>
    <t>Erika Cari Tomaya</t>
  </si>
  <si>
    <t>erikacaritomaya0@gmail.com</t>
  </si>
  <si>
    <t>Ara Francis Pintado Flores</t>
  </si>
  <si>
    <t>zairavpf0502@gmail.com</t>
  </si>
  <si>
    <t>Valeria Monroy</t>
  </si>
  <si>
    <t>Vmonroy902@gmail.com</t>
  </si>
  <si>
    <t>Jhoselyn Moscoso Gutierrez</t>
  </si>
  <si>
    <t>moscosojhoselyn@gmail.com</t>
  </si>
  <si>
    <t>Jhoseh Anthony Díaz Portales</t>
  </si>
  <si>
    <t>jhosediaz23@gmail.com</t>
  </si>
  <si>
    <t>Oscar Sebastian Carpio Arana</t>
  </si>
  <si>
    <t>oscarpio123456789@gmail.com</t>
  </si>
  <si>
    <t>Coronel Santamaria Juan</t>
  </si>
  <si>
    <t>juacoro22@gmail.com</t>
  </si>
  <si>
    <t>Melissa</t>
  </si>
  <si>
    <t>melissamarcelo.95@hotmail.com</t>
  </si>
  <si>
    <t xml:space="preserve">Lady Xiomara Mendoza Laura </t>
  </si>
  <si>
    <t xml:space="preserve">xiomimendozalaura@gmail.com </t>
  </si>
  <si>
    <t>Katerine Valeria Meza Salazar</t>
  </si>
  <si>
    <t>katerineoneza13@gmail.com</t>
  </si>
  <si>
    <t>Jasmin Cesinario</t>
  </si>
  <si>
    <t>jazcp17@gmail.com</t>
  </si>
  <si>
    <t>Dora Espinoza Tamariz</t>
  </si>
  <si>
    <t>miluskaespinoza45@gmail.com</t>
  </si>
  <si>
    <t>Andy Bv</t>
  </si>
  <si>
    <t>andreabravot91@gmail.com</t>
  </si>
  <si>
    <t>Sara MP</t>
  </si>
  <si>
    <t>Sarayanethmallmapardo@gmail.com</t>
  </si>
  <si>
    <t>Angela Fabiana Montalvo Mendoza</t>
  </si>
  <si>
    <t>reyeshoka61@gmail.com</t>
  </si>
  <si>
    <t xml:space="preserve">EROS CHRISTOFHER ROJAS DURAND </t>
  </si>
  <si>
    <t xml:space="preserve">YA PAGO EL EXAMEN </t>
  </si>
  <si>
    <t>friasangelica59@gmail.com</t>
  </si>
  <si>
    <t>Estefany Bertolotti</t>
  </si>
  <si>
    <t>estefaniamezapan@gmail.com</t>
  </si>
  <si>
    <t>Walter Cardoza</t>
  </si>
  <si>
    <t>cardozawalter36@gmail.com</t>
  </si>
  <si>
    <t>Jeremy Sara</t>
  </si>
  <si>
    <t>jeremysarapnp@gmail.com</t>
  </si>
  <si>
    <t>Jefferson sara</t>
  </si>
  <si>
    <t xml:space="preserve">edisonn prado </t>
  </si>
  <si>
    <t>Luciana Bernuy</t>
  </si>
  <si>
    <t>llbernuy@gmail.com</t>
  </si>
  <si>
    <t>Luciana Lune Bernuy Ramos</t>
  </si>
  <si>
    <t>mauricio amesquita quispe</t>
  </si>
  <si>
    <t>islm_47@hotmail.com</t>
  </si>
  <si>
    <t>Cielo Carrión</t>
  </si>
  <si>
    <t>carrioncielo73@gmail.com</t>
  </si>
  <si>
    <t>Ronal Abrahan Caceres Allcca</t>
  </si>
  <si>
    <t>ronalabrahan@gmail.com</t>
  </si>
  <si>
    <t>patrickcio Ale</t>
  </si>
  <si>
    <t>grosalespatrick19@gmail.com</t>
  </si>
  <si>
    <t>Genesis Borda Rodriguez</t>
  </si>
  <si>
    <t>janethrodriguez550@gmail.com</t>
  </si>
  <si>
    <t>Joaquín Herrera Portocarrero</t>
  </si>
  <si>
    <t>claudcpm@hotmail.com</t>
  </si>
  <si>
    <t>CONSUELO GOMEZ WONG</t>
  </si>
  <si>
    <t>irma.consuelo@gmail.com</t>
  </si>
  <si>
    <t>Juan De Dios Vilca Ayona</t>
  </si>
  <si>
    <t>juande.vilca.11@gmail.com</t>
  </si>
  <si>
    <t>Jordan Herrera Osores</t>
  </si>
  <si>
    <t>herib444@gmail.com</t>
  </si>
  <si>
    <t>Maycol Llantoy</t>
  </si>
  <si>
    <t>maicolandrellantoyroca@gmail.com</t>
  </si>
  <si>
    <t>Merly Estrada</t>
  </si>
  <si>
    <t>merly_estrada1@usmp.pe</t>
  </si>
  <si>
    <t>Felipe Vega Huamani</t>
  </si>
  <si>
    <t>felipevegahuamani1997@gmail.com</t>
  </si>
  <si>
    <t>Zey becerra Rocha</t>
  </si>
  <si>
    <t>Zeydidayannabecerra@gmail.com</t>
  </si>
  <si>
    <t>Jakelyn Espinoza</t>
  </si>
  <si>
    <t>jakelynraqui2@gmail.com</t>
  </si>
  <si>
    <t>Solano Calderón Montesinos</t>
  </si>
  <si>
    <t>solanocalderonmontecinos@gmail.com</t>
  </si>
  <si>
    <t>Yonatan Peña Peña</t>
  </si>
  <si>
    <t>robertpena933@gmail.com</t>
  </si>
  <si>
    <t>INGENIERIA INDUSTRIAL</t>
  </si>
  <si>
    <t>Gustavo Huahuala</t>
  </si>
  <si>
    <t>justavo-nadie@hotmail.com</t>
  </si>
  <si>
    <t>Joselyn Raymundo flores</t>
  </si>
  <si>
    <t>Josyraymundo@gmail.com</t>
  </si>
  <si>
    <t>Yanet Leon Garay</t>
  </si>
  <si>
    <t>leongarayyaneth444@gmail.com</t>
  </si>
  <si>
    <t>Camila Ramírez</t>
  </si>
  <si>
    <t>gioannyramirez@gmail.com</t>
  </si>
  <si>
    <t>Bioner Mera Chacón</t>
  </si>
  <si>
    <t>bioner_escorpio@hotmail.com</t>
  </si>
  <si>
    <t>Luciana Peralta Sánchez</t>
  </si>
  <si>
    <t>lucianaperaltasanchez@gmail.com</t>
  </si>
  <si>
    <t>Alexandra Gómez Sanchez</t>
  </si>
  <si>
    <t>alexasanchez13.13.13@gmail.com</t>
  </si>
  <si>
    <t>Lucero Betty Yurivilca Guadalupe</t>
  </si>
  <si>
    <t>yurivilcaguadalupelucero@gmail.com</t>
  </si>
  <si>
    <t>Miguel Alejandro Gálvez Dueñas</t>
  </si>
  <si>
    <t>mgalvez0603@gmail.com</t>
  </si>
  <si>
    <t>Esther Espinoza</t>
  </si>
  <si>
    <t>Lauraeq31@gmail.com</t>
  </si>
  <si>
    <t>Jordan Fuentes</t>
  </si>
  <si>
    <t>jordanstefanofuentes@gmail.com</t>
  </si>
  <si>
    <t>Luisa Rosa Mattos Cárdenas</t>
  </si>
  <si>
    <t xml:space="preserve">luiliam09@gmail.com </t>
  </si>
  <si>
    <t>Romerito Palomino Cleyton</t>
  </si>
  <si>
    <t>cleytonromeropalomino483@gmail.com</t>
  </si>
  <si>
    <t>Dayana Fiorela Palhua</t>
  </si>
  <si>
    <t>dayanapalhua@gmail.com</t>
  </si>
  <si>
    <t>Fredy Ramos</t>
  </si>
  <si>
    <t>framosbendezu@gmail.com</t>
  </si>
  <si>
    <t>Kimberly Nicolle Pinto Flores</t>
  </si>
  <si>
    <t>nicollepintoflores@gmail.com</t>
  </si>
  <si>
    <t>Leandro Medina</t>
  </si>
  <si>
    <t>leandrom042003@gmail.com</t>
  </si>
  <si>
    <t>Luhana Viviana Lévano Carrión</t>
  </si>
  <si>
    <t xml:space="preserve">SE ENCUENTRA EN SEGUNDO DE SECUNDARIA </t>
  </si>
  <si>
    <t>NUESTRA SEÑORA DE LA PAZ</t>
  </si>
  <si>
    <t>Camila Napuche Cutipa</t>
  </si>
  <si>
    <t>camilanapuche23@gmail.com</t>
  </si>
  <si>
    <t>Kiara Chavez</t>
  </si>
  <si>
    <t>kiarachavez035@gmail.com</t>
  </si>
  <si>
    <t>Natanael Bustamante</t>
  </si>
  <si>
    <t>alysoncco98@gmail.com</t>
  </si>
  <si>
    <t>Adamari Ruth Chara Guevara</t>
  </si>
  <si>
    <t>AdaRuth.CG@gmail.com</t>
  </si>
  <si>
    <t xml:space="preserve">SELENY HUARI POMA </t>
  </si>
  <si>
    <t>Claudio Luis Pizango Inuma</t>
  </si>
  <si>
    <t>luispizango427@gmail.com</t>
  </si>
  <si>
    <t>Leydi Valencia Rios</t>
  </si>
  <si>
    <t>Leydiamely@gmail.com</t>
  </si>
  <si>
    <t>Yenny Ramos Buendia</t>
  </si>
  <si>
    <t>marlenyramosbuendia77@gmail.com</t>
  </si>
  <si>
    <t>Caren Huayhuas Aguilar</t>
  </si>
  <si>
    <t>huayhuasaguilarcaren@gmail.com</t>
  </si>
  <si>
    <t>Maria Milagros Muñico Tomas</t>
  </si>
  <si>
    <t>milagritos311201@gmail.com</t>
  </si>
  <si>
    <t>Mochi Mochi</t>
  </si>
  <si>
    <t>songmifiorella@gmail.com</t>
  </si>
  <si>
    <t>Alessandra Noriega Petrozzi</t>
  </si>
  <si>
    <t>alessandranp001@gmail.com</t>
  </si>
  <si>
    <t>Eddú Espada</t>
  </si>
  <si>
    <t>yamirespada949@gmail.com</t>
  </si>
  <si>
    <t>923 272 409</t>
  </si>
  <si>
    <t>Yair yavier Encarnación Espinoza</t>
  </si>
  <si>
    <t>yair.encarnacion1996@gmail.com</t>
  </si>
  <si>
    <t>LUZ SEILY CALDERÓN YLLATUPA</t>
  </si>
  <si>
    <t>Luz76985075@gmail.com</t>
  </si>
  <si>
    <t>KYARA NARIEN  UBALDO DE LA CRUZ</t>
  </si>
  <si>
    <t>Camila Guivar</t>
  </si>
  <si>
    <t>flaviaguivarr@gmail.com</t>
  </si>
  <si>
    <t>Maricielo Vasquez</t>
  </si>
  <si>
    <t>marycielotaricuarimavasquez@gmail.com</t>
  </si>
  <si>
    <t>leyda barazorda pedraza</t>
  </si>
  <si>
    <t>barazordapedrazaleyda@gmail.com</t>
  </si>
  <si>
    <t>Yhamilet Medina</t>
  </si>
  <si>
    <t>yhamiletmedinaarevalo@gmail.com</t>
  </si>
  <si>
    <t>Diana Leon</t>
  </si>
  <si>
    <t>diana.milagros.1108@gmail.com</t>
  </si>
  <si>
    <t>Andrea Mercedes Obando Santiago</t>
  </si>
  <si>
    <t>andreamercedesobandosantiago@gmail.com</t>
  </si>
  <si>
    <t>Massiel Solis</t>
  </si>
  <si>
    <t>massiels2305@gmail.com</t>
  </si>
  <si>
    <t>Alejandra Jeasmine Alarcon Lopez</t>
  </si>
  <si>
    <t>bunnyjkale@gmail.com</t>
  </si>
  <si>
    <t>ALUMNA</t>
  </si>
  <si>
    <t>Ruth Acosta</t>
  </si>
  <si>
    <t>ruthacosta00@gmail.com</t>
  </si>
  <si>
    <t>Flor de María Alicia Chinchayan Altez</t>
  </si>
  <si>
    <t>flordemaria.cha@gmail.com</t>
  </si>
  <si>
    <t>Yuliana Briceño vela</t>
  </si>
  <si>
    <t>yulianabriceno232@gmail.com</t>
  </si>
  <si>
    <t>Anderson Hinostroza</t>
  </si>
  <si>
    <t>andersonhinostroza28@gmail.com</t>
  </si>
  <si>
    <t>colegio en ayacucho, no quiso decir</t>
  </si>
  <si>
    <t>Ricardo Morales Cortijo</t>
  </si>
  <si>
    <t>ric123ardomorales14789@gmail.com</t>
  </si>
  <si>
    <t>Yesi LG</t>
  </si>
  <si>
    <t>stefanilopez1304@gmail.com</t>
  </si>
  <si>
    <t xml:space="preserve">PAOLA SOFIA </t>
  </si>
  <si>
    <t>Gabriela</t>
  </si>
  <si>
    <t>gabriela.cris21@outlook.com</t>
  </si>
  <si>
    <t>Andres Navarro (padre)</t>
  </si>
  <si>
    <t>andresnavarrosaenz@gmail.com</t>
  </si>
  <si>
    <t>JESUS ALBERTO ROMERO RODRIGUEZ</t>
  </si>
  <si>
    <t>jesus.a.romero@gmail.com</t>
  </si>
  <si>
    <t>Dayanna Antonella Mego Campos</t>
  </si>
  <si>
    <t>antonellamegocampos@gmail.com</t>
  </si>
  <si>
    <t>Luz Mayeli Baltazar Yañac</t>
  </si>
  <si>
    <t>luzmayelibaltazaryanac@gmail.com</t>
  </si>
  <si>
    <t>David Abraham Salas Palomino</t>
  </si>
  <si>
    <t>abrahanxyz01@gmail.com</t>
  </si>
  <si>
    <t>Alison Guerrero Vallejos</t>
  </si>
  <si>
    <t>GuerreroVallejosAlison@gmail.com</t>
  </si>
  <si>
    <t>Luizao Cris Apari De La Cruz</t>
  </si>
  <si>
    <t>rosadelacruz752@gamail.com</t>
  </si>
  <si>
    <t>Luis André Málaga Pineda</t>
  </si>
  <si>
    <t>fpinedac@hotmail.com</t>
  </si>
  <si>
    <t>Evelin Ticona Flores</t>
  </si>
  <si>
    <t>evelin_tu_gatita@hotmail.com</t>
  </si>
  <si>
    <t>Yasser Carcasi</t>
  </si>
  <si>
    <t>carcasiyasser@gmail.com</t>
  </si>
  <si>
    <t>JADICSA LAZARO</t>
  </si>
  <si>
    <t>jadicsalazaro@gmail.com</t>
  </si>
  <si>
    <t>Angelo Diaz Acosta</t>
  </si>
  <si>
    <t>angelodiazacosta10@gmail.com</t>
  </si>
  <si>
    <t>Brigitte Lorena Ramos Berna</t>
  </si>
  <si>
    <t>brigitteramos@gmail.com</t>
  </si>
  <si>
    <t>Adelmar Albán</t>
  </si>
  <si>
    <t>albanadelmar@gmail.com</t>
  </si>
  <si>
    <t>Kaily Zanabria Gonzales</t>
  </si>
  <si>
    <t>kailyzanabria@gmail.com</t>
  </si>
  <si>
    <t>Leslie Navarro</t>
  </si>
  <si>
    <t>leslienavarro460@gmail.com</t>
  </si>
  <si>
    <t>Shiro Kun</t>
  </si>
  <si>
    <t>tephaalarcon@gmail.com</t>
  </si>
  <si>
    <t>Mily Liliana Alvarez Chacas</t>
  </si>
  <si>
    <t>alvarezchacas@gmail.com</t>
  </si>
  <si>
    <t>Anahi Nc</t>
  </si>
  <si>
    <t>nunezana042@gmail.com</t>
  </si>
  <si>
    <t>Sebastian Ricardo Delgadillo Alejos</t>
  </si>
  <si>
    <t>ralejo3082s@gmail.com</t>
  </si>
  <si>
    <t>Sch Yosi</t>
  </si>
  <si>
    <t>sucachuctayanashiayosi@gmail.com</t>
  </si>
  <si>
    <t>yane Zapata De La Cruz</t>
  </si>
  <si>
    <t>yanelazapatadelacruz@gmail.com</t>
  </si>
  <si>
    <t>bresnia abigail ortiz salas</t>
  </si>
  <si>
    <t>bresnia97@gmaicom</t>
  </si>
  <si>
    <t>Eimy Darlene P Valladolid</t>
  </si>
  <si>
    <t>edpv1702@hotmail.com</t>
  </si>
  <si>
    <t>𝐓𝐡𝐚𝐥𝐢𝐚</t>
  </si>
  <si>
    <t>thaliaberrocaal@gmail.com</t>
  </si>
  <si>
    <t>Fran Caballero S Drago</t>
  </si>
  <si>
    <t>franciscaballerosifuentes4@gmail.com</t>
  </si>
  <si>
    <t>Diego Alfredo farfan Quispe</t>
  </si>
  <si>
    <t>diego.far200312345@gmail.com</t>
  </si>
  <si>
    <t xml:space="preserve">rindio el examen </t>
  </si>
  <si>
    <t>Juan Pablo Ubillus Olano</t>
  </si>
  <si>
    <t>jpubilluso@gmail.com</t>
  </si>
  <si>
    <t>… OC</t>
  </si>
  <si>
    <t>chicllastooblitassayda@gmail.com</t>
  </si>
  <si>
    <t>AUCCASI ALVARADO ADRIANA VELINDA_x000D_</t>
  </si>
  <si>
    <t>996 679 432</t>
  </si>
  <si>
    <t>Nicole Bazan Ramirez</t>
  </si>
  <si>
    <t>nicole08br@gmail.com</t>
  </si>
  <si>
    <t>LUCIANA CADENILLAS BRICEÑO</t>
  </si>
  <si>
    <t xml:space="preserve">Luz Clarita Sánchez Campos </t>
  </si>
  <si>
    <t>luzclaritasanchezcampos18@gmail.com</t>
  </si>
  <si>
    <t>Alvaro machado ruiz</t>
  </si>
  <si>
    <t>alvaro_16072406@hotmail.com</t>
  </si>
  <si>
    <t>Leydi Celada Sanchez</t>
  </si>
  <si>
    <t>celadasanchezleydi517@gmail.com</t>
  </si>
  <si>
    <t>VILLALOBOS QUINDE KAREN ANGELICA</t>
  </si>
  <si>
    <t>freeang17@gmail.com</t>
  </si>
  <si>
    <t>Karen Angelica Villalobos Quinde</t>
  </si>
  <si>
    <t>Katherin BF</t>
  </si>
  <si>
    <t>lizeth.kathy.2@gmail.com</t>
  </si>
  <si>
    <t>Alexandro Rs</t>
  </si>
  <si>
    <t>alexander.versan.7@gmail.com</t>
  </si>
  <si>
    <t>Steisy Susana Laura Quispe</t>
  </si>
  <si>
    <t>susanalauraquispe@gmail.com</t>
  </si>
  <si>
    <t>Gladys Aracely Paredes Rios</t>
  </si>
  <si>
    <t>gladysapr0107@gmail.com</t>
  </si>
  <si>
    <t>April Mill Julca yaranga</t>
  </si>
  <si>
    <t xml:space="preserve">apriljulca7@gmail.com </t>
  </si>
  <si>
    <t>Zaida Reduciendo Tineo</t>
  </si>
  <si>
    <t>Zreduciendo@gmail.com</t>
  </si>
  <si>
    <t>Hermila Burga</t>
  </si>
  <si>
    <t>hermila2302@gmail.com</t>
  </si>
  <si>
    <t>Juan Diego Cisneros López</t>
  </si>
  <si>
    <t>cusnerosjuandiego61@gmail.com</t>
  </si>
  <si>
    <t>Jean karlo Silva estrada</t>
  </si>
  <si>
    <t>Jean.2001_@hotmail.com</t>
  </si>
  <si>
    <t>Gabriela Alejandra Quevedo Cavero</t>
  </si>
  <si>
    <t>alejandraquevedocavero@gmail.com</t>
  </si>
  <si>
    <t>Fiorella Giuliani</t>
  </si>
  <si>
    <t>fiorellagiuliani943@gmail.com</t>
  </si>
  <si>
    <t>Luana Del Carmen Martinez Alberto</t>
  </si>
  <si>
    <t>luanamartinez053@gmail.com</t>
  </si>
  <si>
    <t>Diana Pantoja</t>
  </si>
  <si>
    <t>935 897 741</t>
  </si>
  <si>
    <t>dianapantoja1105@gmail.com</t>
  </si>
  <si>
    <t>Cristhell Vega Martinez</t>
  </si>
  <si>
    <t xml:space="preserve">ALESSA CRISTINA GOMEZ GONZALES </t>
  </si>
  <si>
    <t>alegomegonza142@gmail.com</t>
  </si>
  <si>
    <t>GOMEZ GONZALES ALESSA CRISTINA</t>
  </si>
  <si>
    <t>Laisha Fabiana Gonzales Diaz</t>
  </si>
  <si>
    <t>laisha130209@gmail.com</t>
  </si>
  <si>
    <t>CARLOS CHAVEZ SALAZAR</t>
  </si>
  <si>
    <t>carloschavez24423@gmail.com</t>
  </si>
  <si>
    <t>Milagros Rios</t>
  </si>
  <si>
    <t>love_vanessa_99@hotmail.com</t>
  </si>
  <si>
    <t>Flavia Alexandra Flores Llamoctanta</t>
  </si>
  <si>
    <t>flaviaflores.1997@gmail.com</t>
  </si>
  <si>
    <t>Gabriela Dhioskora Moran Díaz</t>
  </si>
  <si>
    <t>karindiaz2616@gmail.com</t>
  </si>
  <si>
    <t>Geraldine Vargas Condori</t>
  </si>
  <si>
    <t>gvargas@gidemeister.pe</t>
  </si>
  <si>
    <t>Enrique Grandez</t>
  </si>
  <si>
    <t>ikergrandez22@icloud.com</t>
  </si>
  <si>
    <t>Pablo Cuqdrados</t>
  </si>
  <si>
    <t>luzencarnacion768@gmail.com</t>
  </si>
  <si>
    <t>Claudia Valdez</t>
  </si>
  <si>
    <t>marieeestar2005@gmail.com</t>
  </si>
  <si>
    <t>Nehemias Ismael Quispe Valero</t>
  </si>
  <si>
    <t>quispenehemias.02@gmail.com</t>
  </si>
  <si>
    <t>Mary Bas</t>
  </si>
  <si>
    <t>bautistasivanaflordemaria@gmail.com</t>
  </si>
  <si>
    <t>Sebastian Canales</t>
  </si>
  <si>
    <t>jsebastiancc442@gmail.com</t>
  </si>
  <si>
    <t>Estrella Cc</t>
  </si>
  <si>
    <t>daiciccahuana@gmail.com</t>
  </si>
  <si>
    <t>Yubisa De la sota quispe</t>
  </si>
  <si>
    <t>Delasotayubisa16@gmail.com</t>
  </si>
  <si>
    <t>Yoale  Drago</t>
  </si>
  <si>
    <t>+51 923 017 772</t>
  </si>
  <si>
    <t>yaddyv571@gmail.com</t>
  </si>
  <si>
    <t>Luanna Giron Canchari</t>
  </si>
  <si>
    <t>luannagironc@gmail.com</t>
  </si>
  <si>
    <t>Luana Gabriela Muro Mendez</t>
  </si>
  <si>
    <t>luanita.g2008@gmail.com</t>
  </si>
  <si>
    <t>Ana Claudia Martinez</t>
  </si>
  <si>
    <t>917556409</t>
  </si>
  <si>
    <t>Leslie Fiorella Apcho Carrizales</t>
  </si>
  <si>
    <t>apchocarrizalesfiorella@gmail.com</t>
  </si>
  <si>
    <t>Andrea Venturo</t>
  </si>
  <si>
    <t>aventuro@mcdc.edu.pe</t>
  </si>
  <si>
    <t>Paola Alessandra Jauregui del Pozo</t>
  </si>
  <si>
    <t>alessandrajauregui7@gmail.com</t>
  </si>
  <si>
    <t>Wendy Domingo</t>
  </si>
  <si>
    <t>domingowendy47@gmail.com</t>
  </si>
  <si>
    <t>Antonella Ramos Lopez</t>
  </si>
  <si>
    <t>anto_754@hotmail.com</t>
  </si>
  <si>
    <t>MAYNE TANGOA</t>
  </si>
  <si>
    <t>lauramaynetangoamer@gmail.com</t>
  </si>
  <si>
    <t>Joseph Díaz Aquino</t>
  </si>
  <si>
    <t>971422 058</t>
  </si>
  <si>
    <t xml:space="preserve"> josephdiazaquino152@gmail.com   </t>
  </si>
  <si>
    <t>joseph diaz aquino</t>
  </si>
  <si>
    <t>josephdiazaquino152@gmail.com</t>
  </si>
  <si>
    <t>Jummy Lau</t>
  </si>
  <si>
    <t>jummylaur26@gmail.com</t>
  </si>
  <si>
    <t>Alisson Romero Ugarte</t>
  </si>
  <si>
    <t>romero.ugarte1822@gmail.com</t>
  </si>
  <si>
    <t>Desiree Chávez</t>
  </si>
  <si>
    <t>desireefafer2024@gmail.com</t>
  </si>
  <si>
    <t>Karla Andrea Tapia</t>
  </si>
  <si>
    <t>karlist.a2398@gmail.com</t>
  </si>
  <si>
    <t>Daniela Oblitas</t>
  </si>
  <si>
    <t>oblitasdaniela202@gmail.com</t>
  </si>
  <si>
    <t>Antony Harold Zapata canteño</t>
  </si>
  <si>
    <t>haroldcanteno02@gmail.com</t>
  </si>
  <si>
    <t>Astrid Anthonella Amasifuen Segovia</t>
  </si>
  <si>
    <t>yuriko.segoviac@gmail.com</t>
  </si>
  <si>
    <t>FABRICIO CELESTINO</t>
  </si>
  <si>
    <t>CELESTINOFELIZ1230@GMAIL.COM</t>
  </si>
  <si>
    <t>Catherine Figueroa</t>
  </si>
  <si>
    <t>figueroakatty44@gmail.com</t>
  </si>
  <si>
    <t>Jacinto Palomino Ismael</t>
  </si>
  <si>
    <t>ESTEFANO LUIS MATOS RODRIGUEZ</t>
  </si>
  <si>
    <t>Jander Yago saavedra Sánchez</t>
  </si>
  <si>
    <t>yandersaavedra17@gmail.com</t>
  </si>
  <si>
    <t>𝚖𝚊 𝚛𝚒&lt;𝟹</t>
  </si>
  <si>
    <t>franciamaricielo@gmail.com</t>
  </si>
  <si>
    <t>Samantha Bazan</t>
  </si>
  <si>
    <t>samanthabazanvargas@gmail.com</t>
  </si>
  <si>
    <t xml:space="preserve">dellcy daniela campos neyra </t>
  </si>
  <si>
    <t>Marycielo Elizabeth Quiñonez Chileno</t>
  </si>
  <si>
    <t>marycielo272823@gmail.com</t>
  </si>
  <si>
    <t>Mayli Susana Jauregui Huaman</t>
  </si>
  <si>
    <t>hjaure777@gmail.com</t>
  </si>
  <si>
    <t>Genesis Huacho</t>
  </si>
  <si>
    <t>mikiv412@gmail.com</t>
  </si>
  <si>
    <t>???? Lozano</t>
  </si>
  <si>
    <t>lozayamileth07@gmail.com</t>
  </si>
  <si>
    <t>Stacy Carrasco</t>
  </si>
  <si>
    <t>carrascosteisy04@gmail.com</t>
  </si>
  <si>
    <t>Julia Victoria Contreras</t>
  </si>
  <si>
    <t>contrerasjulia247@gmail.com</t>
  </si>
  <si>
    <t>anali Ancco</t>
  </si>
  <si>
    <t>aprw@sgmail.com</t>
  </si>
  <si>
    <t>NICOLAS NOE HUAMAN BAZAN</t>
  </si>
  <si>
    <t>Yasmin Alfaro</t>
  </si>
  <si>
    <t>yas_p_lol@hotmail.com</t>
  </si>
  <si>
    <t>David Lorenzo Sifuentes Gonzales</t>
  </si>
  <si>
    <t>david.sifuentes@colegiocima.edu.pe</t>
  </si>
  <si>
    <t xml:space="preserve">Vamzeel Linsday Yaro Alarcon </t>
  </si>
  <si>
    <t>linsdayaro@gmail.com</t>
  </si>
  <si>
    <t>Cristian David</t>
  </si>
  <si>
    <t>davidmartelalvan@gmail.com</t>
  </si>
  <si>
    <t>ARENAS HUACAUSE VÌCTOR  RICARDO</t>
  </si>
  <si>
    <t>974 339 475</t>
  </si>
  <si>
    <t>+51 928 329 778</t>
  </si>
  <si>
    <t>leslitaipesuarez4@gmail.com</t>
  </si>
  <si>
    <t>OLENKA</t>
  </si>
  <si>
    <t>olenrepaa@hotmail.com</t>
  </si>
  <si>
    <t>sara Oscategui Peralta</t>
  </si>
  <si>
    <t>saraoscateguiperalta12345@gmail.com</t>
  </si>
  <si>
    <t>Cris Oscategui Peralta</t>
  </si>
  <si>
    <t>DUSNETH CELESTE BERROCAL BARZOLA</t>
  </si>
  <si>
    <t>Luana Osorio</t>
  </si>
  <si>
    <t>sofiluan02@gmail.com</t>
  </si>
  <si>
    <t>Lesly A. Aranda</t>
  </si>
  <si>
    <t>ilovedancearteaga@gmail.com</t>
  </si>
  <si>
    <t>Vanessa Rivasplata</t>
  </si>
  <si>
    <t>vanessarivasplata@gmail.com</t>
  </si>
  <si>
    <t xml:space="preserve">Annie Consuelo Martinez Chirinos </t>
  </si>
  <si>
    <t>mishii040818@gmail.com</t>
  </si>
  <si>
    <t>Santa Rosa de Quives</t>
  </si>
  <si>
    <t>Ashley Shadden Cruz Calixtro</t>
  </si>
  <si>
    <t>Yanira Tizon</t>
  </si>
  <si>
    <t>princess2025pretty@gmail.com</t>
  </si>
  <si>
    <t>Yuleisi Cotrina V</t>
  </si>
  <si>
    <t>yuleisiyadith@gmail.com</t>
  </si>
  <si>
    <t>VICTOR RICARDO ARENAS HAUCASE</t>
  </si>
  <si>
    <t>974339475</t>
  </si>
  <si>
    <t>lesliearenas29@gmail.com</t>
  </si>
  <si>
    <t>Camila Gonzales</t>
  </si>
  <si>
    <t>cami.g1203@gmail.com</t>
  </si>
  <si>
    <t>paula baca</t>
  </si>
  <si>
    <t>paumiabaca@gmail.com</t>
  </si>
  <si>
    <t>luis galvez</t>
  </si>
  <si>
    <t>luisgalvez@gmail.com</t>
  </si>
  <si>
    <t>Maritza Valdez</t>
  </si>
  <si>
    <t>mvq86024@gmail.com</t>
  </si>
  <si>
    <t>emily Cunyas Manrique</t>
  </si>
  <si>
    <t>apenemivegx@gmail.com</t>
  </si>
  <si>
    <t>Renato Castañeda muñoz</t>
  </si>
  <si>
    <t>renatocastanedamunoz7@gmail.com</t>
  </si>
  <si>
    <t>valeshka</t>
  </si>
  <si>
    <t>maymoya78@hotmail.com</t>
  </si>
  <si>
    <t>Valentino Mv'r</t>
  </si>
  <si>
    <t>valentinomarca123@gmail.com</t>
  </si>
  <si>
    <t>jessica chero</t>
  </si>
  <si>
    <t>moquillaza75@gmail.com</t>
  </si>
  <si>
    <t>Hugo Rullier</t>
  </si>
  <si>
    <t>hugo.rullier@ferreyros.com.pe</t>
  </si>
  <si>
    <t>Maria fernanda Choque salas</t>
  </si>
  <si>
    <t>jajajayo525@gmail.com</t>
  </si>
  <si>
    <t>PAULO. C.    FLORES</t>
  </si>
  <si>
    <t>paulo45flores@gmail.com</t>
  </si>
  <si>
    <t>Lucy Julcapoma</t>
  </si>
  <si>
    <t>lucyjulcapoma03@gmail.com</t>
  </si>
  <si>
    <t>Fani Joaquin Soberon</t>
  </si>
  <si>
    <t>soberonfany@gmail.com</t>
  </si>
  <si>
    <t>Rypa Inty</t>
  </si>
  <si>
    <t>hepachi1979@gmail.com</t>
  </si>
  <si>
    <t>Miguel Angel Changana</t>
  </si>
  <si>
    <t>miguel.angel.changana@gmail.com</t>
  </si>
  <si>
    <t>Denis Shityori Camañari</t>
  </si>
  <si>
    <t>eyompiricorionico@gmail.com</t>
  </si>
  <si>
    <t>Liz Fernanda Chuquilin Ubidia</t>
  </si>
  <si>
    <t>935010320</t>
  </si>
  <si>
    <t>Chuquilinliz88@gmail.com</t>
  </si>
  <si>
    <t>LESLY LIZBETH  PUJUPAT PAATI</t>
  </si>
  <si>
    <t>Benzema Yacchi Arias</t>
  </si>
  <si>
    <t>+51 997 018 618</t>
  </si>
  <si>
    <t>Benzema.yacchi.27@icloud.com</t>
  </si>
  <si>
    <t>Raphaela Gonzales Rodriguez</t>
  </si>
  <si>
    <t>AVRIL DUEÑAS DE LA CRUZ</t>
  </si>
  <si>
    <t>avrilxiomaradueñasdelacruz@gmail.com</t>
  </si>
  <si>
    <t>SEBASTIAN JOAQUIN ESPINOZA ROJAS</t>
  </si>
  <si>
    <t>sebastianespinozarojas841@gmail.com</t>
  </si>
  <si>
    <t>Stefany Choque</t>
  </si>
  <si>
    <t>estefanychoquearaoz@gmail.com</t>
  </si>
  <si>
    <t>Lins Villanueva</t>
  </si>
  <si>
    <t>linsneyservillanuevaysuiza54@gmail.com</t>
  </si>
  <si>
    <t>Milco Francisco Juárez Ramirez</t>
  </si>
  <si>
    <t>juarezramirezfrancisco91@gmail.com</t>
  </si>
  <si>
    <t xml:space="preserve">Ciara vivanco Fernandez </t>
  </si>
  <si>
    <t>947395209</t>
  </si>
  <si>
    <t>ciaraviviancofernandez@gmail.com</t>
  </si>
  <si>
    <t>Miguel Andres Rojas</t>
  </si>
  <si>
    <t>Jhosue Lopez</t>
  </si>
  <si>
    <t>josueramirezlopez27@gmail.com</t>
  </si>
  <si>
    <t>Stephani Maria Dayan Perez soto</t>
  </si>
  <si>
    <t>Day2310yy@gmail.com</t>
  </si>
  <si>
    <t>maricielo21101@gmail.com</t>
  </si>
  <si>
    <t>FIORELA Cy</t>
  </si>
  <si>
    <t>fiorellacyanapa1@gmail.com</t>
  </si>
  <si>
    <t>Geraldine Bonifacio Romero</t>
  </si>
  <si>
    <t>carmen.roma2019@outlook.com</t>
  </si>
  <si>
    <t>Ruth Karina bautista rojas</t>
  </si>
  <si>
    <t>ruthkbautistarojas@gmail.com</t>
  </si>
  <si>
    <t>Adriana Vivanco Olarte</t>
  </si>
  <si>
    <t>adriana.danae29@gmail.com</t>
  </si>
  <si>
    <t>Brayan Daniel Májuan Alvarado</t>
  </si>
  <si>
    <t>majuanalvaradob@gmail.com</t>
  </si>
  <si>
    <t>Edgar Gutierrez Salcedo</t>
  </si>
  <si>
    <t>edgarcharly28@gmail.com</t>
  </si>
  <si>
    <t>Jennifer Estefania</t>
  </si>
  <si>
    <t>jennifer3stefania15@gmail.com</t>
  </si>
  <si>
    <t>Calet Barriga</t>
  </si>
  <si>
    <t>caletbaldiviezo@gmail.com</t>
  </si>
  <si>
    <t>Kiara</t>
  </si>
  <si>
    <t>lunakawai456@gmail.com</t>
  </si>
  <si>
    <t>Erika de Rosario Tuesta Felipa</t>
  </si>
  <si>
    <t>erikaderosariotuesta97@gmail.com</t>
  </si>
  <si>
    <t>jamir_cn Contreras Narciso</t>
  </si>
  <si>
    <t>contrerasnarcisojamir0@gmail.com</t>
  </si>
  <si>
    <t>Héctor Gallardo Flores</t>
  </si>
  <si>
    <t>gallardofloresh@gmail.com</t>
  </si>
  <si>
    <t>Salikey belen Orcon Herrera</t>
  </si>
  <si>
    <t>orconherrera@gmail.com</t>
  </si>
  <si>
    <t>FERNANDO GABRIEL FONSECA PINEDA</t>
  </si>
  <si>
    <t>e61791597@sacooliveros.edu.pe</t>
  </si>
  <si>
    <t>Rodrigo jesus castillo Leyva</t>
  </si>
  <si>
    <t>Leen MV</t>
  </si>
  <si>
    <t>eileen_mv@outlook.com</t>
  </si>
  <si>
    <t>S</t>
  </si>
  <si>
    <t>bangtansonyeondankookie92@gmail.com</t>
  </si>
  <si>
    <t>YA ES ESTUDIANTE.</t>
  </si>
  <si>
    <t>SALVADOR BUITRON GARCIA</t>
  </si>
  <si>
    <t>salvadorbg7@gmail.com</t>
  </si>
  <si>
    <t>MEDALIT ALVAREZ</t>
  </si>
  <si>
    <t>medalitrdcalante@gmail.com</t>
  </si>
  <si>
    <t>Abiud Fernandez Bardales</t>
  </si>
  <si>
    <t>bardalesvargas@gmail.com</t>
  </si>
  <si>
    <t>JOSEFINA GUTIERREZ</t>
  </si>
  <si>
    <t>josefina31239@gmail.com</t>
  </si>
  <si>
    <t>ALBERTO ESTEBAN</t>
  </si>
  <si>
    <t>Ariomy April Ciriaco Mautino</t>
  </si>
  <si>
    <t>kathienursemc@gmail.com</t>
  </si>
  <si>
    <t>Ariana Abigail Rojas Moreno</t>
  </si>
  <si>
    <t>61483452@csa.edu.pe</t>
  </si>
  <si>
    <t>Jose Miguel Ochoa</t>
  </si>
  <si>
    <t xml:space="preserve">Reichele Marcilla Carbajal </t>
  </si>
  <si>
    <t>reichele.mc.3109@gmail.com</t>
  </si>
  <si>
    <t>Sergio Chilet Barrera</t>
  </si>
  <si>
    <t>sergiochb0317@gmail.com</t>
  </si>
  <si>
    <t>KIARA SILUPU ROMERO</t>
  </si>
  <si>
    <t>kiarasilupuromero@gmail.com</t>
  </si>
  <si>
    <t>LUCIA LAREDO CUYA</t>
  </si>
  <si>
    <t>FERNANDALAREDO@GMAIL.COM</t>
  </si>
  <si>
    <t>Aldahir Huilcamasco Zanca</t>
  </si>
  <si>
    <t>karla.huilcamasco.zanca@gmail.com</t>
  </si>
  <si>
    <t xml:space="preserve">Maria Huayhuas </t>
  </si>
  <si>
    <t>maria.sp.c1404@gmail.com</t>
  </si>
  <si>
    <t>KIARA ROUS LEON CALLUPE</t>
  </si>
  <si>
    <t>KIARALEON2009@ICLOUD.COM</t>
  </si>
  <si>
    <t>Sefora Ruth Pardo Rodriguez</t>
  </si>
  <si>
    <t>Maria Fernanda Oncoy Tenorio</t>
  </si>
  <si>
    <t>mariaoncoytenorio@gmail.com</t>
  </si>
  <si>
    <t xml:space="preserve">Rodrigo Yagomar Marreros Paucar </t>
  </si>
  <si>
    <t>marrerosrodriogo7@gmail.com</t>
  </si>
  <si>
    <t>NICOLE RIVERA FIGUEROA</t>
  </si>
  <si>
    <t>ASHLEYRIVERAF.8@GMAIL.COM</t>
  </si>
  <si>
    <t>Mateo Tito Abigail</t>
  </si>
  <si>
    <t>mateotitoabigail@gmail.com</t>
  </si>
  <si>
    <t>Valery Pozo Romero</t>
  </si>
  <si>
    <t>pozoromerovaleryaylin@gmail.com</t>
  </si>
  <si>
    <t>FABIANA SAMIRA UGARTE CAJAHUANCA</t>
  </si>
  <si>
    <t>FABIANAUGARTECAJAHUANCA@GMAIL.COM</t>
  </si>
  <si>
    <t>Fatima Abigail Loayza Lozano</t>
  </si>
  <si>
    <t>fatimisha16@gmail.com</t>
  </si>
  <si>
    <t>Jherson Jose Fernandez Hinostroza</t>
  </si>
  <si>
    <t>jherson@gmail.com</t>
  </si>
  <si>
    <t>Fabriccio Javier Rojas Lomote</t>
  </si>
  <si>
    <t>Camila Ruiz Marca</t>
  </si>
  <si>
    <t>camila.ruizmarca@hotmail.com</t>
  </si>
  <si>
    <t>Cielo Belen Ugarte Huancas</t>
  </si>
  <si>
    <t>Tayra Cajos Gavilan</t>
  </si>
  <si>
    <t>ARACELY BARZOLA LUJAN</t>
  </si>
  <si>
    <t>ARACELYBARZOLALUJAN@GMAIL.COM</t>
  </si>
  <si>
    <t>asistira al taller</t>
  </si>
  <si>
    <t>maritza Maritza</t>
  </si>
  <si>
    <t>Milena Nicole Cortez Ayala</t>
  </si>
  <si>
    <t>nieves Nieves️</t>
  </si>
  <si>
    <t>xiomara Mily</t>
  </si>
  <si>
    <t>Gabriela Abril Rodriguez Hidalgo</t>
  </si>
  <si>
    <t>Valeria Alessandra Ruiz Garcia</t>
  </si>
  <si>
    <t xml:space="preserve"> Lourdes</t>
  </si>
  <si>
    <t>Maycol Navarro Enciso</t>
  </si>
  <si>
    <t>Alina Arango</t>
  </si>
  <si>
    <t>ANDREW VENEGAS</t>
  </si>
  <si>
    <t>elchinoxd@gmail.com</t>
  </si>
  <si>
    <t>MILAGROS VASQUEZ LLUMPO</t>
  </si>
  <si>
    <t>vasllu2704@gmail.com</t>
  </si>
  <si>
    <t>ANGELES MANANITA GOMEZ</t>
  </si>
  <si>
    <t>DANNA LUSTRE POMA</t>
  </si>
  <si>
    <t>BIANCA RIVERA ROJAS</t>
  </si>
  <si>
    <t>biancariverorojas@gmail.com</t>
  </si>
  <si>
    <t>LUCIANA QUISPE ORTIZ</t>
  </si>
  <si>
    <t>luciana.quispeo@gmail.com</t>
  </si>
  <si>
    <t>Valeria Garcia Silva</t>
  </si>
  <si>
    <t>Lucero Celeste Dominguez Inocente</t>
  </si>
  <si>
    <t>Crhiss Sanchez Aguilar</t>
  </si>
  <si>
    <t>Xiomara Padilla</t>
  </si>
  <si>
    <t>KATHERIN GARCIA</t>
  </si>
  <si>
    <t>katheringarcia4444@gmail.com</t>
  </si>
  <si>
    <t>LUCAS AGUILAR SILVESTRE</t>
  </si>
  <si>
    <t>lucasj.aguilars@gmail.com</t>
  </si>
  <si>
    <t>CARRERA DE DERECHO</t>
  </si>
  <si>
    <t>SARA LEON EGOAVIL</t>
  </si>
  <si>
    <t>LEONEGOAVILSAR@GMAIL.COM</t>
  </si>
  <si>
    <t>VICTOR JEANPIERRE GUEVARA ARANIBAR</t>
  </si>
  <si>
    <t>Ethel Tunga Celi</t>
  </si>
  <si>
    <t>Jacson Jimenez Roman</t>
  </si>
  <si>
    <t>Keydi Abanto Polo</t>
  </si>
  <si>
    <t>Diego Camargo Quispe</t>
  </si>
  <si>
    <t>Camila Paucar Tena</t>
  </si>
  <si>
    <t>nairtena2024@gmail.com</t>
  </si>
  <si>
    <t>Arantza Peralta</t>
  </si>
  <si>
    <t>Romina Carrasco Vila</t>
  </si>
  <si>
    <t>GIANFRANCO HUERTA PISCOYA</t>
  </si>
  <si>
    <t>gfrancohuerta@ouutlook.com</t>
  </si>
  <si>
    <t>ADRIANA GONZALES PANEBRA</t>
  </si>
  <si>
    <t>kittyvulkim@gmail.com</t>
  </si>
  <si>
    <t>JHON FRANKLIN TORRES</t>
  </si>
  <si>
    <t>WILDER HERNAN GERI PACHERRES</t>
  </si>
  <si>
    <t>wildergeribacherressh@gmail.com</t>
  </si>
  <si>
    <t>ROSA PORTELLA SALINAS</t>
  </si>
  <si>
    <t>rosaps1409@gmail.com</t>
  </si>
  <si>
    <t>ALESSI RODRIGUEZ GASPAR</t>
  </si>
  <si>
    <t>alessiomatiasnudaiguezgasfhr@gmail.com</t>
  </si>
  <si>
    <t>YADIRA YESSLIN MONTERO MAMANI</t>
  </si>
  <si>
    <t>yadurayeslin@gmail.com</t>
  </si>
  <si>
    <t>MATIAS GONZALO ZEA AGURIO</t>
  </si>
  <si>
    <t>SAMIRA JAIMES DE LATORRE</t>
  </si>
  <si>
    <t>antuanettjaimeslatorre@gmail.com</t>
  </si>
  <si>
    <t>HUGO MEZA AREVALO</t>
  </si>
  <si>
    <t>talitaveranea@gmail.com</t>
  </si>
  <si>
    <t>Gabriel Gonzales Zelada</t>
  </si>
  <si>
    <t>Digna Fuentes Fiestas</t>
  </si>
  <si>
    <t>Valentino Cordova</t>
  </si>
  <si>
    <t>Alex Tello obregon</t>
  </si>
  <si>
    <t>CIELO SALAZAR SEAS</t>
  </si>
  <si>
    <t>CAMILA MENDEZ CANALES</t>
  </si>
  <si>
    <t>ANDREA BOCASACA RAMOS</t>
  </si>
  <si>
    <t>DALESSANDRO MURILLO</t>
  </si>
  <si>
    <t>ADRIANA LOPEZ HUAMANI</t>
  </si>
  <si>
    <t>ROBERTO ALIAGA</t>
  </si>
  <si>
    <t>VALERIA CHAVARRY MARTINEZ</t>
  </si>
  <si>
    <t>ALESSANDRA AVALOS</t>
  </si>
  <si>
    <t>GONZALO ROJAS</t>
  </si>
  <si>
    <t>ITALO ALVA ARISTA</t>
  </si>
  <si>
    <t>VALENTINA BAÑOS</t>
  </si>
  <si>
    <t>CAMILA RISCO CABANILLAS</t>
  </si>
  <si>
    <t>MARIANO GARCIA FLORES</t>
  </si>
  <si>
    <t>Gisela Mosquera</t>
  </si>
  <si>
    <t>Salvador Zamora</t>
  </si>
  <si>
    <t>DANA LOPEZ ORTIZ</t>
  </si>
  <si>
    <t>ASTRID HUAMAN VILCA</t>
  </si>
  <si>
    <t>ANA GIL FLOREZ</t>
  </si>
  <si>
    <t>NICOLE CASTILLO MARTEL</t>
  </si>
  <si>
    <t>ALEXANDRA RODRIGUEZ MARAVI</t>
  </si>
  <si>
    <t>Valeria Bao Bermudez</t>
  </si>
  <si>
    <t>Valeria Sofía Ramos Morales</t>
  </si>
  <si>
    <t>maytamorales@hotmail.com</t>
  </si>
  <si>
    <t>ALLISON MECHATO ROJAS</t>
  </si>
  <si>
    <t>VALENTINA CELADITA CHEA</t>
  </si>
  <si>
    <t>Janet Sosa Acha</t>
  </si>
  <si>
    <t>Romina Aliaga</t>
  </si>
  <si>
    <t>Cielo Signol</t>
  </si>
  <si>
    <t>JENNIFER VIDAL VILLANUEVA</t>
  </si>
  <si>
    <t>JOSE SAMAN RIPALDA</t>
  </si>
  <si>
    <t>VALERIA GODOY GOMEZ</t>
  </si>
  <si>
    <t>RICARDO CULLAS MORENO</t>
  </si>
  <si>
    <t>YOSIMAR JUAREZ PRADO</t>
  </si>
  <si>
    <t>BARBARA DANIELA DONAYRE GONZALES</t>
  </si>
  <si>
    <t>barbaradg1309@gmail.com</t>
  </si>
  <si>
    <t>DANIELA GUADALUPE ROMERO MORTOLA</t>
  </si>
  <si>
    <t>daniale.06@gmail.com</t>
  </si>
  <si>
    <t>SEBASTIAN FERNANDEZ GUTIERREZ</t>
  </si>
  <si>
    <t>YOE ISLA DPABLOS</t>
  </si>
  <si>
    <t>CESAR SALAZAR MORALES</t>
  </si>
  <si>
    <t>camilosm09@gmail.com</t>
  </si>
  <si>
    <t>KEREN ALAYO CORDOVA</t>
  </si>
  <si>
    <t>kerenabigailalayocor@gmail.com</t>
  </si>
  <si>
    <t>ROMINA PEREZ TORRES</t>
  </si>
  <si>
    <t>rominaarlette@gmail.com</t>
  </si>
  <si>
    <t>DANNY BOBADILLA VENTO</t>
  </si>
  <si>
    <t>bobadillavento@gmail.com</t>
  </si>
  <si>
    <t>DOMENIKA CABALLERO PIANA</t>
  </si>
  <si>
    <t>domenikamacarena2020@gmail.com</t>
  </si>
  <si>
    <t>MATEO HUERTA</t>
  </si>
  <si>
    <t>mfernandohuerta@gmail.com</t>
  </si>
  <si>
    <t>GIULIA TRAVAGLINI PEREZ</t>
  </si>
  <si>
    <t>akyss@yahoo.com</t>
  </si>
  <si>
    <t>MATEO FLORES PEREZ</t>
  </si>
  <si>
    <t>5TO_DE_SECUNDARIA</t>
  </si>
  <si>
    <t>KENDRA ROJAS CALLAHUI</t>
  </si>
  <si>
    <t>Darling Lozada Peña</t>
  </si>
  <si>
    <t>Piero Muchotrigo</t>
  </si>
  <si>
    <t>Aaron Huamani</t>
  </si>
  <si>
    <t>Katherine Acero Martinez</t>
  </si>
  <si>
    <t>rpilarmartinezc@gmail.com</t>
  </si>
  <si>
    <t>LISET APOLINARIO</t>
  </si>
  <si>
    <t>CIELOU@GMAIL.COM</t>
  </si>
  <si>
    <t>CLARISSA OLIVARES</t>
  </si>
  <si>
    <t>MADELYN AGUADO TINOCO</t>
  </si>
  <si>
    <t>KATHERYNE MENDOZA MOYA</t>
  </si>
  <si>
    <t>DANNA YARUMI ALVARADO LUNA</t>
  </si>
  <si>
    <t>ELISA RAFAELLA SAMEMA ZAPATA</t>
  </si>
  <si>
    <t>YADHIRA FERNANDEZ</t>
  </si>
  <si>
    <t>YADHIRAFERNANDEZ@GMAIL.COM</t>
  </si>
  <si>
    <t>KIARA IGNACIO</t>
  </si>
  <si>
    <t>marjorie santa maria</t>
  </si>
  <si>
    <t>MIKAELA SAN MARTIN</t>
  </si>
  <si>
    <t>Maria Fernanda Avila Acosta</t>
  </si>
  <si>
    <t>Kiara Agreda Hurtado</t>
  </si>
  <si>
    <t>Mishelly Hoyos Quispe</t>
  </si>
  <si>
    <t>ALEJANDRA GAMBOA CAMERO</t>
  </si>
  <si>
    <t>GRACIA KASUGA MATSUFUJA</t>
  </si>
  <si>
    <t>DANNA FLORES SAAVEDRA</t>
  </si>
  <si>
    <t>KIARA VERASTEGUI FLORES</t>
  </si>
  <si>
    <t>Grace CCanto Sanchez</t>
  </si>
  <si>
    <t>Adelheydne Shaico Flores</t>
  </si>
  <si>
    <t>LUHANNA CANCHARI MENDOZA</t>
  </si>
  <si>
    <t>JUNIOR PAULINO QUISPE</t>
  </si>
  <si>
    <t>LEISSY AZAREL PASACHE</t>
  </si>
  <si>
    <t>KARLA PEREZ CHIRCCA</t>
  </si>
  <si>
    <t>MATIAS POLO RIOS</t>
  </si>
  <si>
    <t>Ariana La Rosa</t>
  </si>
  <si>
    <t>Ana Belen Vasquez Mescua</t>
  </si>
  <si>
    <t>ITAN TORRES CUETO</t>
  </si>
  <si>
    <t>Briceth Terrones Pascual</t>
  </si>
  <si>
    <t>Abigail Gutierrez</t>
  </si>
  <si>
    <t>NIKOLAS FABIANO</t>
  </si>
  <si>
    <t>Ayllani Senador Vilchez</t>
  </si>
  <si>
    <t>YULIANA PICHIUA</t>
  </si>
  <si>
    <t>EMANUEL CERDA TAZAYCO</t>
  </si>
  <si>
    <t>emmar37@gmail.com</t>
  </si>
  <si>
    <t>ESTEFANNI ARIAS CARRASCO</t>
  </si>
  <si>
    <t>SARITA DE LOS MILAGROS AGUILAR AYPAJA</t>
  </si>
  <si>
    <t>BETZY CANO CRUZ</t>
  </si>
  <si>
    <t>DANYELO AYLIN MOVI CORDOVA</t>
  </si>
  <si>
    <t>AYSHA RUIZ GUEVARA</t>
  </si>
  <si>
    <t>aysharuiz17@icloud.com</t>
  </si>
  <si>
    <t>ODAYA CORNEJO YARLEQUE</t>
  </si>
  <si>
    <t>odaita.cornejoyr@gmail.com</t>
  </si>
  <si>
    <t>RAYMI CARRERA ÑAHUI</t>
  </si>
  <si>
    <t>LILY VERA</t>
  </si>
  <si>
    <t>CAMILO CADILLO URIBE</t>
  </si>
  <si>
    <t>CAMILOAGUITRIDO@GMAIL.COM</t>
  </si>
  <si>
    <t>STEFANY CARHUAPOMA</t>
  </si>
  <si>
    <t>GERARDO FABRICIO GAVELEON</t>
  </si>
  <si>
    <t>XIOMARA CRUZ VASQUEZ</t>
  </si>
  <si>
    <t>chiosquaa868@gmail.com</t>
  </si>
  <si>
    <t>CAMILO TAVARA SALVATIERRA</t>
  </si>
  <si>
    <t>camilotavaras@gmail.com</t>
  </si>
  <si>
    <t>JIMMY ENCISO SIMON</t>
  </si>
  <si>
    <t>encisosimon.junior17@gmail.com</t>
  </si>
  <si>
    <t>KELY CORNEJO CORDOVA</t>
  </si>
  <si>
    <t>AYMAR MERINO</t>
  </si>
  <si>
    <t>ISABEL CARLA MALDONADO VALDEZ</t>
  </si>
  <si>
    <t>NAOMI CHAVEZ</t>
  </si>
  <si>
    <t>nahom4c738@gmail.com</t>
  </si>
  <si>
    <t>KAORI GONZALEZ</t>
  </si>
  <si>
    <t>AUGUSTO ARAMFARRO CRUZ</t>
  </si>
  <si>
    <t>aramagustocruz@gmail.com</t>
  </si>
  <si>
    <t>VANIA MOLINA ANTICONA</t>
  </si>
  <si>
    <t>TAIS DE LA CRUZ</t>
  </si>
  <si>
    <t>GIANELLA VARGAS YALLI</t>
  </si>
  <si>
    <t>LUKAS TELLO CERNA</t>
  </si>
  <si>
    <t>RODRIGO PITA PAREDES</t>
  </si>
  <si>
    <t>Alondra Preciado</t>
  </si>
  <si>
    <t>ALEXIA REATEGUI SARAVIA</t>
  </si>
  <si>
    <t>ALESSIA MENDIETA</t>
  </si>
  <si>
    <t>JOSE PEREIRA</t>
  </si>
  <si>
    <t>VALENTINA GUTIERREZ</t>
  </si>
  <si>
    <t>PABLO DIAZ ZARATE</t>
  </si>
  <si>
    <t>FABIANA GONZAGA</t>
  </si>
  <si>
    <t>DIANA MENDOZA</t>
  </si>
  <si>
    <t>OSCAR FARJE REYES</t>
  </si>
  <si>
    <t>LEAO GRADOS LOPEZ</t>
  </si>
  <si>
    <t>YANIS MEDRANO LEON</t>
  </si>
  <si>
    <t>KIANA SAMAME CASTILLO</t>
  </si>
  <si>
    <t>ANGELI MARTINEZ RIMAICUNA</t>
  </si>
  <si>
    <t>DAYANA PRADO JIMENEZ</t>
  </si>
  <si>
    <t>ESTRELLA LOPEZ TAPULLIMA</t>
  </si>
  <si>
    <t>Lucero Bernardo Durand</t>
  </si>
  <si>
    <t>Juliet Pelaya Rodriguez</t>
  </si>
  <si>
    <t>Sol Cáceres Portillo</t>
  </si>
  <si>
    <t>LUANA GONZALES</t>
  </si>
  <si>
    <t>KEYLI SALCEDO BAUTISTA</t>
  </si>
  <si>
    <t>LUHANA FERNANDA</t>
  </si>
  <si>
    <t>DAYANA ESCUDERO</t>
  </si>
  <si>
    <t>GABRIELA LEDESMA</t>
  </si>
  <si>
    <t>SOFIA COTRINA PEREZ</t>
  </si>
  <si>
    <t> 73729988</t>
  </si>
  <si>
    <t>SOPHIA VENTURA</t>
  </si>
  <si>
    <t> xventurapuerta@gmail.com</t>
  </si>
  <si>
    <t> 926696588</t>
  </si>
  <si>
    <t>YASMIN DE LA CRUZ</t>
  </si>
  <si>
    <t> 958075390</t>
  </si>
  <si>
    <t>MARJORIE SANCHEZ</t>
  </si>
  <si>
    <t> n</t>
  </si>
  <si>
    <t>JUAN ALTAMIRANO SAAVEDRA</t>
  </si>
  <si>
    <t> uyt</t>
  </si>
  <si>
    <t>Matthew Ruiz Tuesta</t>
  </si>
  <si>
    <t>*</t>
  </si>
  <si>
    <t>Andrés Eguizabal</t>
  </si>
  <si>
    <t>andresegz.official@gmail.com</t>
  </si>
  <si>
    <t>,00,3733566</t>
  </si>
  <si>
    <t>,mmn</t>
  </si>
  <si>
    <t>JOAQUIN FLORES LOZANO</t>
  </si>
  <si>
    <t>joaquin.flores2004@gmail.com</t>
  </si>
  <si>
    <t>.006088114</t>
  </si>
  <si>
    <t>Amanda Paola Romero Tocuyo</t>
  </si>
  <si>
    <t>rosatocuyo34@gmail.com</t>
  </si>
  <si>
    <t>.007222172</t>
  </si>
  <si>
    <t>VALENTINA ELENA SEIJAS LOAIZA</t>
  </si>
  <si>
    <t>.06717518</t>
  </si>
  <si>
    <t xml:space="preserve"> danfuture304@gmail.com</t>
  </si>
  <si>
    <t>.07504975</t>
  </si>
  <si>
    <t>Bertha Estrada Merino</t>
  </si>
  <si>
    <t>pedagogia.estrada@gmail.com</t>
  </si>
  <si>
    <t>.07771973</t>
  </si>
  <si>
    <t>sandra maria santos fernandez</t>
  </si>
  <si>
    <t>ssantos2209@gmail.com</t>
  </si>
  <si>
    <t>.08163048</t>
  </si>
  <si>
    <t>Matias Bracamonte Guio</t>
  </si>
  <si>
    <t>chivita60@hotmail.com</t>
  </si>
  <si>
    <t>:61291439</t>
  </si>
  <si>
    <t>Mark Andrew La Barrera Romero</t>
  </si>
  <si>
    <t xml:space="preserve">marklabarreraromero@gmail.com   </t>
  </si>
  <si>
    <t>0.9411298</t>
  </si>
  <si>
    <t>Marissa Reyes</t>
  </si>
  <si>
    <t>001235777</t>
  </si>
  <si>
    <t>Sarah Isabella Cuevas Alvarez</t>
  </si>
  <si>
    <t>940269768</t>
  </si>
  <si>
    <t>paulabelenalvarez@gmail.com</t>
  </si>
  <si>
    <t>007945684</t>
  </si>
  <si>
    <t xml:space="preserve">Amanda katherin Vivas Salcedo </t>
  </si>
  <si>
    <t>934925183</t>
  </si>
  <si>
    <t>amanvivas27@gmail.com</t>
  </si>
  <si>
    <t>09542079</t>
  </si>
  <si>
    <t>Sonia Rosa</t>
  </si>
  <si>
    <t>926681402</t>
  </si>
  <si>
    <t>10244080</t>
  </si>
  <si>
    <t xml:space="preserve">Andrea Isabel Berrocal Clemente </t>
  </si>
  <si>
    <t>993391472</t>
  </si>
  <si>
    <t>berrocalandreasjb@gmail.com</t>
  </si>
  <si>
    <t>41428177.</t>
  </si>
  <si>
    <t>60679500</t>
  </si>
  <si>
    <t>Joseph Harrison Mendoza Zelada</t>
  </si>
  <si>
    <t>914576725</t>
  </si>
  <si>
    <t>60767404</t>
  </si>
  <si>
    <t xml:space="preserve">Ariana Ninahuanca Ocampo </t>
  </si>
  <si>
    <t>983760292</t>
  </si>
  <si>
    <t>ariana.ninahuanca4@gmail.com</t>
  </si>
  <si>
    <t>60839949</t>
  </si>
  <si>
    <t xml:space="preserve">José Manuel Farfan agurto </t>
  </si>
  <si>
    <t>933626366</t>
  </si>
  <si>
    <t>farfanagurtojosemanuel@gmail.com</t>
  </si>
  <si>
    <t>61213644</t>
  </si>
  <si>
    <t xml:space="preserve">Daphne Marelli Chambilla Arroyo </t>
  </si>
  <si>
    <t>944 333 333</t>
  </si>
  <si>
    <t>daphne.chambilla.arroyo@gmail.com</t>
  </si>
  <si>
    <t>61279217</t>
  </si>
  <si>
    <t xml:space="preserve">Valeria Lucia Calle Uzategui </t>
  </si>
  <si>
    <t>960 471 021</t>
  </si>
  <si>
    <t>valecalle37@gmail.com</t>
  </si>
  <si>
    <t>61359834</t>
  </si>
  <si>
    <t>Valeria Yrupailla Velazco</t>
  </si>
  <si>
    <t>900210403</t>
  </si>
  <si>
    <t>61395060</t>
  </si>
  <si>
    <t>Nicolas Delgado Herrera</t>
  </si>
  <si>
    <t>986760515</t>
  </si>
  <si>
    <t>nicodelhe@gmail.com</t>
  </si>
  <si>
    <t>61420834</t>
  </si>
  <si>
    <t xml:space="preserve">Daniela Luana Zavaleta Martinez </t>
  </si>
  <si>
    <t>992481519</t>
  </si>
  <si>
    <t>daniluazavmar@gmail.com</t>
  </si>
  <si>
    <t>61453683</t>
  </si>
  <si>
    <t xml:space="preserve">Yamile capcha carpio </t>
  </si>
  <si>
    <t>907309656</t>
  </si>
  <si>
    <t xml:space="preserve">Yamile.morvelli@gmail.com </t>
  </si>
  <si>
    <t>61461882</t>
  </si>
  <si>
    <t xml:space="preserve">Xiomara Romero Del Carpio </t>
  </si>
  <si>
    <t>959771522</t>
  </si>
  <si>
    <t>xiomidelcarpio@outlook.com</t>
  </si>
  <si>
    <t>61495282</t>
  </si>
  <si>
    <t>Leandro Arista Terrones</t>
  </si>
  <si>
    <t>994271440</t>
  </si>
  <si>
    <t>leandroaristaterrones@gmail.com</t>
  </si>
  <si>
    <t>61511667</t>
  </si>
  <si>
    <t xml:space="preserve">Ana Lucero Ancco Estrada </t>
  </si>
  <si>
    <t>945381405</t>
  </si>
  <si>
    <t xml:space="preserve">al.anccoes@gmail.com </t>
  </si>
  <si>
    <t>61900760</t>
  </si>
  <si>
    <t>Carmen Tatiana Rodríguez Flores</t>
  </si>
  <si>
    <t>972932093</t>
  </si>
  <si>
    <t>61995492</t>
  </si>
  <si>
    <t>José Matías Quelopana Astete</t>
  </si>
  <si>
    <t>984193510</t>
  </si>
  <si>
    <t>jmatiasqas6@gmail.com</t>
  </si>
  <si>
    <t>62049842</t>
  </si>
  <si>
    <t xml:space="preserve">Luciana Mariela Chavez Perez </t>
  </si>
  <si>
    <t>923466464</t>
  </si>
  <si>
    <t>Lucianachavez2702@gmail.com</t>
  </si>
  <si>
    <t>62548895</t>
  </si>
  <si>
    <t xml:space="preserve">Luciana Mirella Cachi Huamani </t>
  </si>
  <si>
    <t>990471770</t>
  </si>
  <si>
    <t xml:space="preserve">lualiam2518@gmail.com </t>
  </si>
  <si>
    <t>62573909</t>
  </si>
  <si>
    <t xml:space="preserve">Jimena Luciana Martínez Quispe </t>
  </si>
  <si>
    <t>992219752</t>
  </si>
  <si>
    <t>martinezjimena399@gmail.com</t>
  </si>
  <si>
    <t>62601062</t>
  </si>
  <si>
    <t xml:space="preserve">Sebastian Alfredo Revilla Pajuelo </t>
  </si>
  <si>
    <t>921632032</t>
  </si>
  <si>
    <t>turbosebas18@gmail.com</t>
  </si>
  <si>
    <t>70443193</t>
  </si>
  <si>
    <t xml:space="preserve">Samantha Esquivel Sánchez </t>
  </si>
  <si>
    <t>914025261</t>
  </si>
  <si>
    <t>esquivelsanchezsamantha@gmail.com</t>
  </si>
  <si>
    <t>70626543</t>
  </si>
  <si>
    <t xml:space="preserve">Sebastián Medina Quijano </t>
  </si>
  <si>
    <t>933470160</t>
  </si>
  <si>
    <t>medinasebastianwilly@gmail.com</t>
  </si>
  <si>
    <t>70628225</t>
  </si>
  <si>
    <t xml:space="preserve">Zaira Verónica Pintado Flores </t>
  </si>
  <si>
    <t>zairapintado07@gmail.com</t>
  </si>
  <si>
    <t>70710380</t>
  </si>
  <si>
    <t xml:space="preserve">David alexander Gonzales Ponce </t>
  </si>
  <si>
    <t>912785451</t>
  </si>
  <si>
    <t>davidxd2705@gmail.com</t>
  </si>
  <si>
    <t xml:space="preserve">JUAN PABLO PEREGRINO carabayllo </t>
  </si>
  <si>
    <t>70961620</t>
  </si>
  <si>
    <t xml:space="preserve">Larisa Pereda campos </t>
  </si>
  <si>
    <t>larisapereda3020@gmail.com</t>
  </si>
  <si>
    <t>71188133</t>
  </si>
  <si>
    <t xml:space="preserve">Valeria ocas basurto </t>
  </si>
  <si>
    <t>Valeriaocasbasurto@gmail.com</t>
  </si>
  <si>
    <t>71359482</t>
  </si>
  <si>
    <t>Genesis Myrella Lozano Lozano</t>
  </si>
  <si>
    <t>genesismyrellal@gmail.com</t>
  </si>
  <si>
    <t>71668474</t>
  </si>
  <si>
    <t>Silvana Martinez</t>
  </si>
  <si>
    <t>953418092</t>
  </si>
  <si>
    <t>lmontlop19@gmail.com</t>
  </si>
  <si>
    <t>71674368</t>
  </si>
  <si>
    <t xml:space="preserve">Valentina Henriquez Prado </t>
  </si>
  <si>
    <t>955456315</t>
  </si>
  <si>
    <t>71684925</t>
  </si>
  <si>
    <t>Diego almonte quiroz</t>
  </si>
  <si>
    <t>diegoalmontequiroz@gmail.com</t>
  </si>
  <si>
    <t>72060491</t>
  </si>
  <si>
    <t>Desiree Priscila Pucutay Torres</t>
  </si>
  <si>
    <t>965827782</t>
  </si>
  <si>
    <t>desireepucutay@gmail.com</t>
  </si>
  <si>
    <t>72064877</t>
  </si>
  <si>
    <t>Gianella Alexandra Rivera rios</t>
  </si>
  <si>
    <t>913595831</t>
  </si>
  <si>
    <t>gianellarivera122@gmail.com</t>
  </si>
  <si>
    <t>72071762</t>
  </si>
  <si>
    <t xml:space="preserve">Cielo jazmin Chupica Castillo </t>
  </si>
  <si>
    <t>941515122</t>
  </si>
  <si>
    <t>72331838</t>
  </si>
  <si>
    <t xml:space="preserve">Adriana Fernanda Honores García </t>
  </si>
  <si>
    <t>914182253</t>
  </si>
  <si>
    <t>el3ertiempoo@gmail.com</t>
  </si>
  <si>
    <t>72344447</t>
  </si>
  <si>
    <t xml:space="preserve">Fatima Chavez Menacho </t>
  </si>
  <si>
    <t>934369333</t>
  </si>
  <si>
    <t xml:space="preserve">fatima.chavez29805@gmail.com </t>
  </si>
  <si>
    <t>72585950</t>
  </si>
  <si>
    <t>Benjamin Enríquez López</t>
  </si>
  <si>
    <t>benjaminenriquezlopez58@gmail.com</t>
  </si>
  <si>
    <t>72595247</t>
  </si>
  <si>
    <t>72602503</t>
  </si>
  <si>
    <t>Jusef Luis Abriojo Marcos</t>
  </si>
  <si>
    <t>960566977</t>
  </si>
  <si>
    <t>72618223</t>
  </si>
  <si>
    <t xml:space="preserve">Kevin junior Santamaria Santamaria </t>
  </si>
  <si>
    <t>kevin2908.ss@gmail.com</t>
  </si>
  <si>
    <t>72825145</t>
  </si>
  <si>
    <t>Miranda Celeste Suppo Valdiviezo</t>
  </si>
  <si>
    <t>907883754</t>
  </si>
  <si>
    <t>mirisuppo@gmail.com</t>
  </si>
  <si>
    <t>72825670</t>
  </si>
  <si>
    <t>Micaela Alexa Soto Rochabrun</t>
  </si>
  <si>
    <t>946 594 820</t>
  </si>
  <si>
    <t>72825670@sda.edu.pe</t>
  </si>
  <si>
    <t>72826895</t>
  </si>
  <si>
    <t xml:space="preserve">Luciana Saravia </t>
  </si>
  <si>
    <t>948411980</t>
  </si>
  <si>
    <t>lucianitasami@gmail.com</t>
  </si>
  <si>
    <t>72828455</t>
  </si>
  <si>
    <t xml:space="preserve">Michael Gómez cadenas </t>
  </si>
  <si>
    <t>72840562</t>
  </si>
  <si>
    <t>Raúl Gabriel Zamudio Sinche</t>
  </si>
  <si>
    <t>980272503</t>
  </si>
  <si>
    <t>zamudiosincher@gmail.com</t>
  </si>
  <si>
    <t>72920526</t>
  </si>
  <si>
    <t xml:space="preserve">Ana Gabriela Torres Mendoza </t>
  </si>
  <si>
    <t>946441828</t>
  </si>
  <si>
    <t>salongaaaabriela25.l@gmail.com</t>
  </si>
  <si>
    <t>72924373</t>
  </si>
  <si>
    <t>Valeria Vilca Gutiérrez</t>
  </si>
  <si>
    <t>v.vilca94@gmail.com</t>
  </si>
  <si>
    <t>72989190</t>
  </si>
  <si>
    <t>Sofia Marianela CanoVillalobos</t>
  </si>
  <si>
    <t>959593464</t>
  </si>
  <si>
    <t>calibrichupica@gmail.com</t>
  </si>
  <si>
    <t>72992989</t>
  </si>
  <si>
    <t xml:space="preserve">Romina Nayumi Mauricio Flores </t>
  </si>
  <si>
    <t>997136188</t>
  </si>
  <si>
    <t>mauricioromina961@gmail.com</t>
  </si>
  <si>
    <t>72996145</t>
  </si>
  <si>
    <t xml:space="preserve">Angélica Reggina Escalante Pérez </t>
  </si>
  <si>
    <t>95113378</t>
  </si>
  <si>
    <t xml:space="preserve">angescalpe@gmail.com </t>
  </si>
  <si>
    <t>73155808</t>
  </si>
  <si>
    <t>Emily Grisel Toribio Paucar</t>
  </si>
  <si>
    <t>946493395</t>
  </si>
  <si>
    <t>griseltori29@gmail.com</t>
  </si>
  <si>
    <t>73158735</t>
  </si>
  <si>
    <t>luana alejandra reyes febres</t>
  </si>
  <si>
    <t>974088973</t>
  </si>
  <si>
    <t>73165264</t>
  </si>
  <si>
    <t xml:space="preserve">Xiomara Alca Cárdenas </t>
  </si>
  <si>
    <t>952 858 810</t>
  </si>
  <si>
    <t>alcacardenasxioxd@gmail</t>
  </si>
  <si>
    <t>73169933</t>
  </si>
  <si>
    <t xml:space="preserve">Camila Verónica Diaz Cole </t>
  </si>
  <si>
    <t>900044073</t>
  </si>
  <si>
    <t>73169933@sda.edu.pe</t>
  </si>
  <si>
    <t>73170505</t>
  </si>
  <si>
    <t>Allison Valeria Francia Bendezú</t>
  </si>
  <si>
    <t xml:space="preserve">dyabendp05@hotmail.com </t>
  </si>
  <si>
    <t>IEAC PADRE ILUMINATO san juan de miraflores</t>
  </si>
  <si>
    <t>73283279</t>
  </si>
  <si>
    <t>Danna María Fernanda Ramos Vargas</t>
  </si>
  <si>
    <t>mitsurimitsuha@gmail.com</t>
  </si>
  <si>
    <t>73283639</t>
  </si>
  <si>
    <t>Thayra Fernanda Leon Mori</t>
  </si>
  <si>
    <t>968995705</t>
  </si>
  <si>
    <t>Thayfer2609@gmail.com</t>
  </si>
  <si>
    <t>73294805</t>
  </si>
  <si>
    <t xml:space="preserve">Erika Kate Vasquez Sifuentes </t>
  </si>
  <si>
    <t>svzkatte@gmail.com</t>
  </si>
  <si>
    <t>73553606</t>
  </si>
  <si>
    <t xml:space="preserve">Greesy solanhs Torres ccora </t>
  </si>
  <si>
    <t>924777919</t>
  </si>
  <si>
    <t>Johanaccoraarteaga135@gmail.com</t>
  </si>
  <si>
    <t>73559384</t>
  </si>
  <si>
    <t xml:space="preserve">Mateo Atuncar Mariñas </t>
  </si>
  <si>
    <t>902703288</t>
  </si>
  <si>
    <t>mateo07am@gmail.com</t>
  </si>
  <si>
    <t>73561456</t>
  </si>
  <si>
    <t>Gabriela Camila De Paz Robles</t>
  </si>
  <si>
    <t>gabrieladepaz31@gmail.com</t>
  </si>
  <si>
    <t>73723373</t>
  </si>
  <si>
    <t>Carolina Mimbela Villanes</t>
  </si>
  <si>
    <t>964017071</t>
  </si>
  <si>
    <t xml:space="preserve">rosaelviravq@hotmail.com </t>
  </si>
  <si>
    <t>73733190/46744855</t>
  </si>
  <si>
    <t>Leandra Liana Sotelo Rosario/Alejandra Elizabeth Rosario Rios</t>
  </si>
  <si>
    <t>73847520</t>
  </si>
  <si>
    <t xml:space="preserve">Laisha Paloma Campos </t>
  </si>
  <si>
    <t>laishacollas12@gmail.com</t>
  </si>
  <si>
    <t>73889489</t>
  </si>
  <si>
    <t>Jimmy Ronald Asenjo Vásquez</t>
  </si>
  <si>
    <t>920613423</t>
  </si>
  <si>
    <t>bzrpmorad2143@gmail.com</t>
  </si>
  <si>
    <t>73909216</t>
  </si>
  <si>
    <t xml:space="preserve">Diana Lucero Rodríguez Caycho </t>
  </si>
  <si>
    <t>945146192</t>
  </si>
  <si>
    <t>clodoivan@yahoo.es</t>
  </si>
  <si>
    <t>73927305</t>
  </si>
  <si>
    <t xml:space="preserve">Abril Bianca Aitana Santiago Miranda </t>
  </si>
  <si>
    <t>74007611</t>
  </si>
  <si>
    <t xml:space="preserve">Jorge Leyva García </t>
  </si>
  <si>
    <t>971617680</t>
  </si>
  <si>
    <t>susanagarciacalderon1@gmail.com</t>
  </si>
  <si>
    <t>74019326</t>
  </si>
  <si>
    <t>Fabianna Anthonella</t>
  </si>
  <si>
    <t>902709804</t>
  </si>
  <si>
    <t>fabianna.anthonella.cr@gmail.com</t>
  </si>
  <si>
    <t>74113062</t>
  </si>
  <si>
    <t xml:space="preserve">Astrid Guadalupe Nuñez Chambilla </t>
  </si>
  <si>
    <t>946073668</t>
  </si>
  <si>
    <t>nastrid440@gmail.com</t>
  </si>
  <si>
    <t>74266696</t>
  </si>
  <si>
    <t xml:space="preserve">Gabriela Sofia Tello piscoya </t>
  </si>
  <si>
    <t>933213820</t>
  </si>
  <si>
    <t>Gabycole24@gmail.com</t>
  </si>
  <si>
    <t>74680044</t>
  </si>
  <si>
    <t>Adriana Morales Cordova</t>
  </si>
  <si>
    <t>951217487</t>
  </si>
  <si>
    <t>adrianamoralescordova.23@gmail.com</t>
  </si>
  <si>
    <t xml:space="preserve">74957316 </t>
  </si>
  <si>
    <t xml:space="preserve">Claudia Peña Ramos </t>
  </si>
  <si>
    <t xml:space="preserve">998043103 </t>
  </si>
  <si>
    <t xml:space="preserve">claupenapaola@gmail.com </t>
  </si>
  <si>
    <t>75044432</t>
  </si>
  <si>
    <t xml:space="preserve">Xiomara Martinez Omonte </t>
  </si>
  <si>
    <t>926737235</t>
  </si>
  <si>
    <t>maraomnt@gmail.com</t>
  </si>
  <si>
    <t>75192027</t>
  </si>
  <si>
    <t>Rodrigo La Torre</t>
  </si>
  <si>
    <t>989928562</t>
  </si>
  <si>
    <t>rodrigolatorrearteagasebas@gmai.ocm</t>
  </si>
  <si>
    <t>75631283</t>
  </si>
  <si>
    <t xml:space="preserve">Astry Huaynate Herrer </t>
  </si>
  <si>
    <t>926396565</t>
  </si>
  <si>
    <t>Dalilahuaynate@gmail.com</t>
  </si>
  <si>
    <t>76232980</t>
  </si>
  <si>
    <t xml:space="preserve">André Leonardo Lira Flores </t>
  </si>
  <si>
    <t>934732191</t>
  </si>
  <si>
    <t>leogoosefifi@gmail.com</t>
  </si>
  <si>
    <t>76496696</t>
  </si>
  <si>
    <t>Fátima Muñante Cueto</t>
  </si>
  <si>
    <t>fatimamutantecueto@gmail.com</t>
  </si>
  <si>
    <t>77698800</t>
  </si>
  <si>
    <t xml:space="preserve">Sara Shiori Gadea Vásquez </t>
  </si>
  <si>
    <t>960904262</t>
  </si>
  <si>
    <t>sarashiori4@gmail.com</t>
  </si>
  <si>
    <t>77820504</t>
  </si>
  <si>
    <t xml:space="preserve">Jimena Alessandra Mosqueira Cayllahua </t>
  </si>
  <si>
    <t>977513927</t>
  </si>
  <si>
    <t>jimena.mosqueira20@gmail.com</t>
  </si>
  <si>
    <t>asew</t>
  </si>
  <si>
    <t>CIELO SERRATO SOTA</t>
  </si>
  <si>
    <t>bg</t>
  </si>
  <si>
    <t>Jimena Nuñez Montero</t>
  </si>
  <si>
    <t>c</t>
  </si>
  <si>
    <t>Danna Conde Oré</t>
  </si>
  <si>
    <t>dannaconde@gmail.com</t>
  </si>
  <si>
    <t>CE 002709301</t>
  </si>
  <si>
    <t>Sofia Valentina Antequera Sifontes</t>
  </si>
  <si>
    <t>sofivalentinasifontes@gmail.com</t>
  </si>
  <si>
    <t>NUESTRA SEÑORA DE LA LUZ</t>
  </si>
  <si>
    <t>CE 008613148</t>
  </si>
  <si>
    <t>CE: 74190896</t>
  </si>
  <si>
    <t>ESTRELLA  CERNA CARRASCO</t>
  </si>
  <si>
    <t>ESTRELLAREINA21@GMAIL.COM</t>
  </si>
  <si>
    <t>cxs</t>
  </si>
  <si>
    <t>HAYLA LARA MOTT</t>
  </si>
  <si>
    <t>d</t>
  </si>
  <si>
    <t xml:space="preserve"> Joaco</t>
  </si>
  <si>
    <t>dea</t>
  </si>
  <si>
    <t>ANA RIOS MARRES</t>
  </si>
  <si>
    <t>dew</t>
  </si>
  <si>
    <t>SHIREL HELENA MACAVIECA MENDEZ</t>
  </si>
  <si>
    <t>dsas</t>
  </si>
  <si>
    <t>HUGO COSCO ASHTU</t>
  </si>
  <si>
    <t>edf</t>
  </si>
  <si>
    <t>MATIAS VASQUEZ BETETA</t>
  </si>
  <si>
    <t>eggy</t>
  </si>
  <si>
    <t>ROUSSE CRISOSTOMO PINEDO</t>
  </si>
  <si>
    <t>crisostomopinedorousse11@gmail.com</t>
  </si>
  <si>
    <t>ENFERMERIA</t>
  </si>
  <si>
    <t>SIGUA SANCHEZ KAT MERINE</t>
  </si>
  <si>
    <t>SIGUASSANCHEZ12@GMAIL.COM</t>
  </si>
  <si>
    <t>er</t>
  </si>
  <si>
    <t>Makarena Pachas Rojas</t>
  </si>
  <si>
    <t>fd</t>
  </si>
  <si>
    <t>XIMENA MORALES GONZALES</t>
  </si>
  <si>
    <t>g</t>
  </si>
  <si>
    <t>Emmy Lopez Campos</t>
  </si>
  <si>
    <t>gdwf</t>
  </si>
  <si>
    <t>AARON ANGEL AROSQUIPA CHUQUIMANI</t>
  </si>
  <si>
    <t>aar0120908@gmail.com</t>
  </si>
  <si>
    <t>gegdfgh</t>
  </si>
  <si>
    <t>NATALIA FERNANDA CESPEDES</t>
  </si>
  <si>
    <t>gf</t>
  </si>
  <si>
    <t>Wilder Pizarro Poma</t>
  </si>
  <si>
    <t>gg</t>
  </si>
  <si>
    <t>Luana Santa Cruz</t>
  </si>
  <si>
    <t>ggggg</t>
  </si>
  <si>
    <t>ALEXSA ASCARZA HERQUINIO</t>
  </si>
  <si>
    <t>hfgfd</t>
  </si>
  <si>
    <t>DANIELA ALEJANDRA MANRIQUE</t>
  </si>
  <si>
    <t>hg</t>
  </si>
  <si>
    <t>Kate Ospinal Vargas</t>
  </si>
  <si>
    <t>hgf</t>
  </si>
  <si>
    <t>Miriam Cornelio Ruiz</t>
  </si>
  <si>
    <t>hhhh</t>
  </si>
  <si>
    <t>GABRIELA MOSQUERA CABALLERO</t>
  </si>
  <si>
    <t>iii</t>
  </si>
  <si>
    <t>LOE MACEDO</t>
  </si>
  <si>
    <t>jgfd</t>
  </si>
  <si>
    <t>SANTIAGO PEREZ</t>
  </si>
  <si>
    <t>jgfx</t>
  </si>
  <si>
    <t>Vania Escobar Figueroa</t>
  </si>
  <si>
    <t>jhg</t>
  </si>
  <si>
    <t>LUIS ANGEL TACUNA ROJAS</t>
  </si>
  <si>
    <t>jht</t>
  </si>
  <si>
    <t>Priscila Huaman</t>
  </si>
  <si>
    <t>jjjh</t>
  </si>
  <si>
    <t>CARLO SALAZAR PINILLOS</t>
  </si>
  <si>
    <t>kj</t>
  </si>
  <si>
    <t>Ruth Cordova llacahuanga</t>
  </si>
  <si>
    <t>kjhhvfbvn</t>
  </si>
  <si>
    <t>AMILET ORTIZ TAPIA</t>
  </si>
  <si>
    <t>amiletdaleshkaortiztapia@gmail.com</t>
  </si>
  <si>
    <t>lkj</t>
  </si>
  <si>
    <t>LUCIANA BELLO</t>
  </si>
  <si>
    <t>mañana</t>
  </si>
  <si>
    <t>Mathias Herrera</t>
  </si>
  <si>
    <t>mathiasfabianhc@gmail.com</t>
  </si>
  <si>
    <t>termino colegio 2025</t>
  </si>
  <si>
    <t>mjhg</t>
  </si>
  <si>
    <t>JOSEPH BURGA RIOS</t>
  </si>
  <si>
    <t>noche</t>
  </si>
  <si>
    <t>Alberto Silva (turno noche, egresó 1994)</t>
  </si>
  <si>
    <t>info@xploreperu.com</t>
  </si>
  <si>
    <t>cenfotur</t>
  </si>
  <si>
    <t>ñ</t>
  </si>
  <si>
    <t>Andrea Romero Gonzales</t>
  </si>
  <si>
    <t>ñlo</t>
  </si>
  <si>
    <t>Melani Abad Quispe</t>
  </si>
  <si>
    <t>ñok</t>
  </si>
  <si>
    <t>Briseis LLerena Torres</t>
  </si>
  <si>
    <t>oiu</t>
  </si>
  <si>
    <t>SOL RIVERA CANTURIN</t>
  </si>
  <si>
    <t>solabigarc@gmail.com</t>
  </si>
  <si>
    <t>pIÑ</t>
  </si>
  <si>
    <t>Joaquín Janampa</t>
  </si>
  <si>
    <t>juvenalguija@gmail.com</t>
  </si>
  <si>
    <t>pol</t>
  </si>
  <si>
    <t>Glari Mendoza Mercado</t>
  </si>
  <si>
    <t>polk</t>
  </si>
  <si>
    <t>Dasha Ledesma</t>
  </si>
  <si>
    <t>q</t>
  </si>
  <si>
    <t>Ruth Quispe</t>
  </si>
  <si>
    <t>qetty</t>
  </si>
  <si>
    <t>JUAN DAVID ALFARO</t>
  </si>
  <si>
    <t>david060608@hotmail.com</t>
  </si>
  <si>
    <t>qtgf</t>
  </si>
  <si>
    <t>KIARA CABELLO BARRIENTOS</t>
  </si>
  <si>
    <t>qw</t>
  </si>
  <si>
    <t>CRISTINA BARRIENTOS YSMIÑO</t>
  </si>
  <si>
    <t>crisbarrysmino@gmail.com</t>
  </si>
  <si>
    <t>qwe</t>
  </si>
  <si>
    <t>NALA CAMPOS</t>
  </si>
  <si>
    <t>re</t>
  </si>
  <si>
    <t>Isaias Flores</t>
  </si>
  <si>
    <t>reeg</t>
  </si>
  <si>
    <t>JOAQUIN ESPINOZA LANAO</t>
  </si>
  <si>
    <t>rf</t>
  </si>
  <si>
    <t>Victoria Ascencio Cassuso</t>
  </si>
  <si>
    <t>rfg</t>
  </si>
  <si>
    <t>LUIS INCARROCA PAREDES</t>
  </si>
  <si>
    <t>rgg</t>
  </si>
  <si>
    <t>ANDREA PASAPERA ALBERTAZO</t>
  </si>
  <si>
    <t>rty</t>
  </si>
  <si>
    <t>Kiara Mora Mestanza</t>
  </si>
  <si>
    <t>rws</t>
  </si>
  <si>
    <t>Cleydi Pastrana</t>
  </si>
  <si>
    <t>tfsf</t>
  </si>
  <si>
    <t>ROSALI VASQUEZ SARA</t>
  </si>
  <si>
    <t>u</t>
  </si>
  <si>
    <t>Juliana Alexandra</t>
  </si>
  <si>
    <t>Universidad católica de Chimbote</t>
  </si>
  <si>
    <t>Celeste Laureano Grados (turno noche, 2019-2023 VII ciclo) Universidad católica de Chimbote</t>
  </si>
  <si>
    <t>walterlaureanom@yahoo.es</t>
  </si>
  <si>
    <t>v</t>
  </si>
  <si>
    <t>Micaela Taza Castillo</t>
  </si>
  <si>
    <t>micaelataza@gmail.com</t>
  </si>
  <si>
    <t>vf</t>
  </si>
  <si>
    <t>Kiara Arevalo</t>
  </si>
  <si>
    <t>w</t>
  </si>
  <si>
    <t>MARIAFE BOGDANOVICH QUIÑONES</t>
  </si>
  <si>
    <t>ytr</t>
  </si>
  <si>
    <t>Deysi Barron del Aguila</t>
  </si>
  <si>
    <t>adysondelaguila1@gmail.com</t>
  </si>
  <si>
    <t>ytre</t>
  </si>
  <si>
    <t>TRAISSY FERREYRA</t>
  </si>
  <si>
    <t>traissyluana3408@gmail.com</t>
  </si>
  <si>
    <t>z</t>
  </si>
  <si>
    <t>Llarin Edith Espinoza Roman</t>
  </si>
  <si>
    <t>2da carrera</t>
  </si>
  <si>
    <t>AMBULAY LOPEZ JAEL</t>
  </si>
  <si>
    <t>Enrique</t>
  </si>
  <si>
    <t>931 277 290</t>
  </si>
  <si>
    <t>983 323 640</t>
  </si>
  <si>
    <t>Richard Josue Parra Muñoz</t>
  </si>
  <si>
    <t>LUANA FERNANDA CORONEL ARIAS</t>
  </si>
  <si>
    <t>4TO SEC</t>
  </si>
  <si>
    <t>MARCO ANTONIO VELARDE SANTA CRUZ</t>
  </si>
  <si>
    <t>edu(INTERES POR OTRA DERECHO)</t>
  </si>
  <si>
    <t>reydelmar2026@gmail.com</t>
  </si>
  <si>
    <t>instituto</t>
  </si>
  <si>
    <t>Matilde Juanita Espinoza Donaire</t>
  </si>
  <si>
    <t>myriam.donaire.c@gmail.com</t>
  </si>
  <si>
    <t xml:space="preserve">Bryan Carlos Ronquillo Zevallos </t>
  </si>
  <si>
    <t>Cielo</t>
  </si>
  <si>
    <t>likemynell@gmail.com</t>
  </si>
  <si>
    <t>Piero Parra Maldonado</t>
  </si>
  <si>
    <t>luanalopez.1216@gmail.com</t>
  </si>
  <si>
    <t>Rosemarie Bazalar</t>
  </si>
  <si>
    <t>juana.costilla@entel.pe</t>
  </si>
  <si>
    <t>Dulce Villanueva</t>
  </si>
  <si>
    <t>giordana.270210@gmail.com</t>
  </si>
  <si>
    <t>Mathias Rujel Chávez (N° equivocado)</t>
  </si>
  <si>
    <t>piselgg912@gmail.com</t>
  </si>
  <si>
    <t>Ariana Castañeda Bustamante.</t>
  </si>
  <si>
    <t>lucymc77@hotmail.com</t>
  </si>
  <si>
    <t>Jhair Arturo Inga Ramirez</t>
  </si>
  <si>
    <t>yesugoi12@gmail.com</t>
  </si>
  <si>
    <t>Fátima Odet Flores Macedo</t>
  </si>
  <si>
    <t>floresmacedofatimaodet@gmail.com</t>
  </si>
  <si>
    <t>Quispe Najarro Fabrizio</t>
  </si>
  <si>
    <t>rosemagbb@gmail.com</t>
  </si>
  <si>
    <t>Magdiel Valverde</t>
  </si>
  <si>
    <t>Erasmo Jhonny Natividad Siguagro</t>
  </si>
  <si>
    <t>Mathias</t>
  </si>
  <si>
    <t>Cristel Vilcapaza</t>
  </si>
  <si>
    <t>annidarianalazocaceres@gmail.com</t>
  </si>
  <si>
    <t>Maite</t>
  </si>
  <si>
    <t>enatividadsiguagro91@gmail.com</t>
  </si>
  <si>
    <t>Ariana Aylas Tenorio</t>
  </si>
  <si>
    <t>929 901 393</t>
  </si>
  <si>
    <t>mathiaspanaifo@gmail.com</t>
  </si>
  <si>
    <t>Yamile Zúñiga</t>
  </si>
  <si>
    <t>alexiazuniga2008@gmail.com</t>
  </si>
  <si>
    <t>Luana  Mikela Vilca Grimaldo</t>
  </si>
  <si>
    <t>samanthaalva35@gmail.com</t>
  </si>
  <si>
    <t xml:space="preserve">Fabricio QUISPE NAJARRO </t>
  </si>
  <si>
    <t>992 211 395</t>
  </si>
  <si>
    <t>Angelina Casias Zamalloa</t>
  </si>
  <si>
    <t>itsbellramos@gmail.com</t>
  </si>
  <si>
    <t>Yeray Veliz</t>
  </si>
  <si>
    <t>Caled  Arath Navarro Broncano</t>
  </si>
  <si>
    <t>fnavarrochicana@gmail.com</t>
  </si>
  <si>
    <t>Milena</t>
  </si>
  <si>
    <t>mkgarciavalentin@gmail.com</t>
  </si>
  <si>
    <t>Kimberly Alvarado Paucar (ESTUDIANTE 1CICLO USMP)</t>
  </si>
  <si>
    <t>kimberlyalvarado0504@gmail.com</t>
  </si>
  <si>
    <t>marycielo5938@gmail.com</t>
  </si>
  <si>
    <t>Keyla Sheccid Susana</t>
  </si>
  <si>
    <t>maddynyarss@gmail.com</t>
  </si>
  <si>
    <t>Verónica</t>
  </si>
  <si>
    <t>Diana Maceda</t>
  </si>
  <si>
    <t>arquidiana65@gmail.com</t>
  </si>
  <si>
    <t>Louu mezori</t>
  </si>
  <si>
    <t>orihueladayana17@gmail.com</t>
  </si>
  <si>
    <t>Luana Vicente Flores</t>
  </si>
  <si>
    <t>luanadafnevicenteflores@gmail.com</t>
  </si>
  <si>
    <t>María Fernanda</t>
  </si>
  <si>
    <t>mafer.chambi19@gmail.com</t>
  </si>
  <si>
    <t>Karolyne Eylinne Nestares Cordova</t>
  </si>
  <si>
    <t>rouscova17@gmail.com</t>
  </si>
  <si>
    <t>nar</t>
  </si>
  <si>
    <t>naridiahuamani@gmail.com</t>
  </si>
  <si>
    <t>valdiviacruzmiavalentina@gmail.com</t>
  </si>
  <si>
    <t>Jose David,De La Cruz Pineda</t>
  </si>
  <si>
    <t>90045702 dni</t>
  </si>
  <si>
    <t>josepinedo2022@gmai.com</t>
  </si>
  <si>
    <t>katherine</t>
  </si>
  <si>
    <t>katecoloniacontact@gmail.com</t>
  </si>
  <si>
    <t>Oscar Jhon Salvatierra</t>
  </si>
  <si>
    <t>Katherine Giuliana Anicama Hernandez</t>
  </si>
  <si>
    <t>katherine.anicama@hotmail.com</t>
  </si>
  <si>
    <t>MARJORIE PEREZ</t>
  </si>
  <si>
    <t>marjorieperezpinto@gmail.com</t>
  </si>
  <si>
    <t>JudithG</t>
  </si>
  <si>
    <t>Pier Gustavo</t>
  </si>
  <si>
    <t>ppizango.001@gmail.com</t>
  </si>
  <si>
    <t>CERTUS</t>
  </si>
  <si>
    <t>thomas</t>
  </si>
  <si>
    <t>thomas.pachacutec@gmail.com</t>
  </si>
  <si>
    <t>termino colegio 2006</t>
  </si>
  <si>
    <t>latinoamericana</t>
  </si>
  <si>
    <t>Janni Jovita Terrones</t>
  </si>
  <si>
    <t>lujote27@gmail.com</t>
  </si>
  <si>
    <t>termino colegio  2003</t>
  </si>
  <si>
    <t>Cenfotur</t>
  </si>
  <si>
    <t>termino colegio  2024</t>
  </si>
  <si>
    <t>avanti empresarial</t>
  </si>
  <si>
    <t>Kathering Marcos</t>
  </si>
  <si>
    <t>termino colegio  2009</t>
  </si>
  <si>
    <t>USMP</t>
  </si>
  <si>
    <t>Maria Elisa Candela Mesones</t>
  </si>
  <si>
    <t>maricandelam@gmail.com</t>
  </si>
  <si>
    <t>universidad.Telesup</t>
  </si>
  <si>
    <t>estudió hasta 3er ciclo</t>
  </si>
  <si>
    <t>Utp</t>
  </si>
  <si>
    <t>Celeste Laureano Grados (DECIDIO PERMANECER EN SU UNI)</t>
  </si>
  <si>
    <t>estudió hasta 7mo ciclo</t>
  </si>
  <si>
    <t>ULADECH- Universidad católica de Chimbote</t>
  </si>
  <si>
    <t>Katterine Buques Leyva</t>
  </si>
  <si>
    <t>katterine8020@gmail.com</t>
  </si>
  <si>
    <t>Tania Pari Fernandez |ing Economica en Nacional del Altiplano Puno</t>
  </si>
  <si>
    <t>tania_pafer10@hotmail.com</t>
  </si>
  <si>
    <t>Dana |5to ciclo Psicología en Universidad Privada Norbert Wiener</t>
  </si>
  <si>
    <t>Ricardo A. Benites Banda (turno noche, egresó 1996) UNFV</t>
  </si>
  <si>
    <t>benitesricardo208@hotmail.com</t>
  </si>
  <si>
    <t>Antonio Servan Picon (turno mañana, egresó 2024) AVANTI</t>
  </si>
  <si>
    <t>ofiturnoramazonicoperu@gmail.com</t>
  </si>
  <si>
    <t>Milushka Cruzado Cabrera (turno noche, egresó 1998) UNC CAJAMARCA</t>
  </si>
  <si>
    <t>milu.cruzado@gmail.com</t>
  </si>
  <si>
    <t>Pris Gallo (turno mañana, egresó 2020) IESTP Magda Portal de Cieneguilla</t>
  </si>
  <si>
    <t>priscilagalloq@gmail.com</t>
  </si>
  <si>
    <t>economia</t>
  </si>
  <si>
    <t>Robiño Ramos</t>
  </si>
  <si>
    <t>Richi Vargas (turno noche, egresó 2011) Khipu</t>
  </si>
  <si>
    <t>ruizvrichard@hotmail.com</t>
  </si>
  <si>
    <t>virtual</t>
  </si>
  <si>
    <t>Fernando Jc (turno noche, 2005) ISTA puno</t>
  </si>
  <si>
    <t>fer_19812@hotmail.com</t>
  </si>
  <si>
    <t>Graciela Mamani Huaylla (turno noche, 2025) instituto de educación Ritze</t>
  </si>
  <si>
    <t>gracielamh@gmail.com</t>
  </si>
  <si>
    <t>Rocio Guevara (turno mañana, 2023) UCSS</t>
  </si>
  <si>
    <t>2017100112@ucss.pe</t>
  </si>
  <si>
    <t xml:space="preserve">Triana Tamara Leiva Huaytalla </t>
  </si>
  <si>
    <t>Luis A Vera Rebollar villafuerte</t>
  </si>
  <si>
    <t>luis.vera06@gmail.com</t>
  </si>
  <si>
    <t>colegio avanti cusco</t>
  </si>
  <si>
    <t>avanti</t>
  </si>
  <si>
    <t xml:space="preserve">Sofía </t>
  </si>
  <si>
    <t>+51 955 011 067</t>
  </si>
  <si>
    <t>ssamillanrisco@gmail.com</t>
  </si>
  <si>
    <t>Ariana Chiuyare</t>
  </si>
  <si>
    <t>+51 922 599 694</t>
  </si>
  <si>
    <t>Reyna  Arana</t>
  </si>
  <si>
    <t>+51 995 013 326</t>
  </si>
  <si>
    <t>arananavarro1795@gmail.com</t>
  </si>
  <si>
    <t>Nadinne  Saravia Belen</t>
  </si>
  <si>
    <t>+51 960 944 523</t>
  </si>
  <si>
    <t>nadinnesaravia@gmail.com</t>
  </si>
  <si>
    <t xml:space="preserve">Eilen bella tupac vargas </t>
  </si>
  <si>
    <t>+51 916 491 044</t>
  </si>
  <si>
    <t>eilentupacvargas@gmail.com</t>
  </si>
  <si>
    <t>leoncio flores Suricallo</t>
  </si>
  <si>
    <t>leosur80@gmail.com</t>
  </si>
  <si>
    <t>Mara Vargas</t>
  </si>
  <si>
    <t>Traslado externo</t>
  </si>
  <si>
    <t>Gabriel Lopez Flores</t>
  </si>
  <si>
    <t>Uziel Camilo Torres Escudero</t>
  </si>
  <si>
    <t>Rosa Cano</t>
  </si>
  <si>
    <t>Gustavo Valentino vargas Zeta</t>
  </si>
  <si>
    <t>933028009 (4)</t>
  </si>
  <si>
    <t>Amir Martinez Monzon</t>
  </si>
  <si>
    <t>Valeria Flores Velasquez</t>
  </si>
  <si>
    <t>931 537 530</t>
  </si>
  <si>
    <t>Maria Fernanda Iquiapaza Marin</t>
  </si>
  <si>
    <t xml:space="preserve">Adriana Ruiz </t>
  </si>
  <si>
    <t>Ruth Cielo HuaytaHuillca Alvarez</t>
  </si>
  <si>
    <t>Daiana Belen Monsup Calle</t>
  </si>
  <si>
    <t>Belinda Bendezu Taboada</t>
  </si>
  <si>
    <t>Katherine Barrientos</t>
  </si>
  <si>
    <t>Andrea Victoria Urquizo Rios</t>
  </si>
  <si>
    <t>Mijael Calperon Gabriel</t>
  </si>
  <si>
    <t>Erick Aynes Lopez</t>
  </si>
  <si>
    <t>Fernando Chavez</t>
  </si>
  <si>
    <t>Sebastian Menendez</t>
  </si>
  <si>
    <t>Piero Cervantes</t>
  </si>
  <si>
    <t>Jose Ronald Fajardo Buendia</t>
  </si>
  <si>
    <t>Traissy MerryJeen Simon Palomino</t>
  </si>
  <si>
    <t>Yuriko Caqui Soto</t>
  </si>
  <si>
    <t>Zair Andrew Huaman Guillen</t>
  </si>
  <si>
    <t>Luis Perez Hurtado</t>
  </si>
  <si>
    <t>ALESSA FABIOLA HUANA CUARESMA</t>
  </si>
  <si>
    <t>ALESSAFABIOLAH@GMAIL.COM</t>
  </si>
  <si>
    <t>BEATRIZ ELENA ANGELES NAVARRETE</t>
  </si>
  <si>
    <t>CAPYBARAGETER@GMAIL.COM</t>
  </si>
  <si>
    <t>NICOLE LORENA PICON RIVERA</t>
  </si>
  <si>
    <t>NICOLELPR30@GMAIL.COM</t>
  </si>
  <si>
    <t>LUCIANA PARETA CORDOVA</t>
  </si>
  <si>
    <t>LUCIANAPAREJA2550@GMAIL.COM</t>
  </si>
  <si>
    <t>AARON DAVID</t>
  </si>
  <si>
    <t>ARXJO8@GMAIL.COM</t>
  </si>
  <si>
    <t>NEYDA ROSA CARRASCO RODRIGUEZ</t>
  </si>
  <si>
    <t>NEYROSS.GUEZ@GMAIL.COM</t>
  </si>
  <si>
    <t>VALENTINA MATOS</t>
  </si>
  <si>
    <t>VMATOS001@GMAIL.COM</t>
  </si>
  <si>
    <t>KEITH JAKZIEL ROJAS AYALA</t>
  </si>
  <si>
    <t>SANTIAGO ALONSO CUYUBAMBA</t>
  </si>
  <si>
    <t>THIAGOACD06@GMAIL.COM</t>
  </si>
  <si>
    <t xml:space="preserve">ANDREA ALESSANDRA </t>
  </si>
  <si>
    <t>CAMILA OSORIO CUBAS</t>
  </si>
  <si>
    <t>CAMFERLIOC@GMAIL.COM</t>
  </si>
  <si>
    <t>YANIRA ARANDA FLORES</t>
  </si>
  <si>
    <t>YANIRARANDA2006@GMAIL.COM</t>
  </si>
  <si>
    <t>GABRIELA GOMZALEZ RIVERA</t>
  </si>
  <si>
    <t>JUAN JHUNIOR JESUS INFANZON ESCOBAR</t>
  </si>
  <si>
    <t>JUANJHUNIOR2738@GMAIL.COM</t>
  </si>
  <si>
    <t>ALEJANDRA RIVERO ANGULO</t>
  </si>
  <si>
    <t>ANTONIO JOSÉ GUIMARAY CUARIOS</t>
  </si>
  <si>
    <t>LUANNA  FUERTES FRANCO</t>
  </si>
  <si>
    <t>LUANNAFUERTES@GMAIL.COM</t>
  </si>
  <si>
    <t>GABRIELA  MALLMA</t>
  </si>
  <si>
    <t>ALGO.HXK@GMAIL.COM</t>
  </si>
  <si>
    <t>GREYS AVILA JARA</t>
  </si>
  <si>
    <t>MELIGREYS0112@GMAIL.COM</t>
  </si>
  <si>
    <t>JUAN DIEGO AVILA JARA</t>
  </si>
  <si>
    <t>JUANO2082008@GMAIL.COM</t>
  </si>
  <si>
    <t>LIA ROMANI HUAUYA</t>
  </si>
  <si>
    <t>LIA-ROMAIHUAUYA@HOTMAIL.COM</t>
  </si>
  <si>
    <t>PRISCILA RODRIGUEZ</t>
  </si>
  <si>
    <t>RODRIGUEZPRISCILA0207@GMAIL.COM</t>
  </si>
  <si>
    <t>ADRIANO  RAMOS ZAPATA</t>
  </si>
  <si>
    <t>ESPERANZA RUIZ</t>
  </si>
  <si>
    <t>ESPERANZARUIZ@GMAIL.COM</t>
  </si>
  <si>
    <t>CESAR ESPINOZA BARRETO</t>
  </si>
  <si>
    <t>ESPINOZABARRETOCESAR1@GMAIL.COM</t>
  </si>
  <si>
    <t>VALESKA  LESCANO RAMOS</t>
  </si>
  <si>
    <t>GENIS BERENICE VELASQUEZ OVIEDO</t>
  </si>
  <si>
    <t>GREIFRESANAMNAM@GMAIL.COM</t>
  </si>
  <si>
    <t>JEYMI MORALES</t>
  </si>
  <si>
    <t>954140543/954140313</t>
  </si>
  <si>
    <t>YUMIRA  PAZA HUARCAYLATA</t>
  </si>
  <si>
    <t>APAZAHUARCAYLATA@GMAIL.COM</t>
  </si>
  <si>
    <t xml:space="preserve">MAGDA YVANA </t>
  </si>
  <si>
    <t>CRISTINA ABIGAIL MOSCOSO HALLIRE</t>
  </si>
  <si>
    <t>CRISTINA37@GMAIL.COM</t>
  </si>
  <si>
    <t>BELEN AVIGAIL CARAZO ALCARRAZ</t>
  </si>
  <si>
    <t>JESUS AXEL PORTILLO TORRES</t>
  </si>
  <si>
    <t>JESUSAXELPORTILLA@GMAIL.COM</t>
  </si>
  <si>
    <t>MIA COLLANTES NAVARRO</t>
  </si>
  <si>
    <t>CIELO AYMAR CURO ESPINOZA</t>
  </si>
  <si>
    <t>CIELOCUROZ@GMAIL.COM</t>
  </si>
  <si>
    <t>Cesar Silva</t>
  </si>
  <si>
    <t>Canser</t>
  </si>
  <si>
    <t>904 751 301</t>
  </si>
  <si>
    <t>Angelica Escalante</t>
  </si>
  <si>
    <t>Camila Veronica Diaz Cole</t>
  </si>
  <si>
    <t>Mathias Castillo Samame</t>
  </si>
  <si>
    <t>Thiago Nicolas</t>
  </si>
  <si>
    <t>Jose Mario Zuñiga</t>
  </si>
  <si>
    <t>y com</t>
  </si>
  <si>
    <t>Jose Santos Esquerre</t>
  </si>
  <si>
    <t>egresado</t>
  </si>
  <si>
    <t>Camila Ramos</t>
  </si>
  <si>
    <t>Camila Rodriguez</t>
  </si>
  <si>
    <t>ALVARO HALMOS</t>
  </si>
  <si>
    <t>SEBASTIAN ALFREDO REVILLA PAJUELO</t>
  </si>
  <si>
    <t>RODRIGO BUSTAMANTE MEJIA</t>
  </si>
  <si>
    <t>rodrigobus@gmail.com</t>
  </si>
  <si>
    <t>LUCIA KEYSE FERNANDA ESPINOZA</t>
  </si>
  <si>
    <t>CAROLINA PAUCAR FLORES</t>
  </si>
  <si>
    <t>Paulo Huaman Calderon</t>
  </si>
  <si>
    <t>Emilia Encarnacion</t>
  </si>
  <si>
    <t>MARIA QUINTANA GUEVARA</t>
  </si>
  <si>
    <t>Piero Valle Maldonado</t>
  </si>
  <si>
    <t>Melany Oscco Carhuas</t>
  </si>
  <si>
    <t>Kiara Quilca</t>
  </si>
  <si>
    <t>Samara Caraza Gomez</t>
  </si>
  <si>
    <t>Daniela Caycho Garcia</t>
  </si>
  <si>
    <t>Orlando</t>
  </si>
  <si>
    <t>998 837 715</t>
  </si>
  <si>
    <t>Camila Alejandra Lopez Loza</t>
  </si>
  <si>
    <t>Santísimo Nombre de Jesús</t>
  </si>
  <si>
    <t>ADRIANA TAPIA VERA</t>
  </si>
  <si>
    <t>Juana Costilla Cahuaza</t>
  </si>
  <si>
    <t>thaismencardenas@gmail.com</t>
  </si>
  <si>
    <t>Jade Paredes Vargas</t>
  </si>
  <si>
    <t>irennechafio@gmail.com</t>
  </si>
  <si>
    <t>Ally</t>
  </si>
  <si>
    <t>alexander200208ga@gmail.com</t>
  </si>
  <si>
    <t>Lilian Rosario Oviedo Diaz</t>
  </si>
  <si>
    <t>Rosa Marin Alcantara</t>
  </si>
  <si>
    <t>jennifer2007laroso@gmail.com</t>
  </si>
  <si>
    <t>Juovisa</t>
  </si>
  <si>
    <t>mrojasrossell.sap@gmail.com</t>
  </si>
  <si>
    <t>Araziel Vallejo</t>
  </si>
  <si>
    <t>arazielvallejo@gmail.com</t>
  </si>
  <si>
    <t>Samantha Alva</t>
  </si>
  <si>
    <t>tatiana.salazar.canepa@gmail.com</t>
  </si>
  <si>
    <t>Anjely</t>
  </si>
  <si>
    <t>alberto_1177@hotmail.com</t>
  </si>
  <si>
    <t>Akemi Inft</t>
  </si>
  <si>
    <t>Rox1612.sorsan@gmal.com</t>
  </si>
  <si>
    <t>Cristina Saavedra Huaman</t>
  </si>
  <si>
    <t>vilchezpame29@gmail.com</t>
  </si>
  <si>
    <t>angescalpe@gmail.com</t>
  </si>
  <si>
    <t>Anni Dariana Lazo Caceres</t>
  </si>
  <si>
    <t>villanuevacastrodulce@gmail.com</t>
  </si>
  <si>
    <t>Luis Andre Ruiz Icochea</t>
  </si>
  <si>
    <t>rosa.marin.alcantara@hotmail.com</t>
  </si>
  <si>
    <t>Yolanda Salinas Ramirez</t>
  </si>
  <si>
    <t>emilycordovam15@gmail.com</t>
  </si>
  <si>
    <t>Dash Rivera</t>
  </si>
  <si>
    <t>sandrawongpe@gmail.com</t>
  </si>
  <si>
    <t>Ashley</t>
  </si>
  <si>
    <t>lruizicochea@gmail.com</t>
  </si>
  <si>
    <t>Katherine Nicole Gomez Gago</t>
  </si>
  <si>
    <t>msalinasramirez@hotmail.com</t>
  </si>
  <si>
    <t>connietr31@gmail.com</t>
  </si>
  <si>
    <t>Brunella</t>
  </si>
  <si>
    <t>brune.scc@gmail.com</t>
  </si>
  <si>
    <t>Kira</t>
  </si>
  <si>
    <t>Kiralinagoyzueta@gmail.com</t>
  </si>
  <si>
    <t>Zakiriit Zakiriit</t>
  </si>
  <si>
    <t>zakiravalenzuela2008@gmail.com</t>
  </si>
  <si>
    <t>Jennifer Carey</t>
  </si>
  <si>
    <t>careyjennifer882@gmail.com</t>
  </si>
  <si>
    <t>Nayee</t>
  </si>
  <si>
    <t>nayeliqqhh@gmail.com</t>
  </si>
  <si>
    <t>Cintia Bravo</t>
  </si>
  <si>
    <t>mia_88445@hotmail.com</t>
  </si>
  <si>
    <t>angelinacasias0@gmail.com</t>
  </si>
  <si>
    <t>Manuel Figueroa</t>
  </si>
  <si>
    <t>manuelescorpio10@gmail.com</t>
  </si>
  <si>
    <t>Sharon Carbonero</t>
  </si>
  <si>
    <t>sharon_carbonero@hotmail.com</t>
  </si>
  <si>
    <t>María De Fátima Flores</t>
  </si>
  <si>
    <t>mariadefatimafloresrayo@gmail.com</t>
  </si>
  <si>
    <t>johabuleje24@gmail.com</t>
  </si>
  <si>
    <t>Erika Angelina Zuñiga Gómez</t>
  </si>
  <si>
    <t>angelinazunigagomez@gmail.com</t>
  </si>
  <si>
    <t>Rossy Avalos</t>
  </si>
  <si>
    <t>0calidasoleda0@gmail.com</t>
  </si>
  <si>
    <t>Nick Rozas Alvarez</t>
  </si>
  <si>
    <t>nicktvparaelmundo2019@gmail.com</t>
  </si>
  <si>
    <t>Nick</t>
  </si>
  <si>
    <t>nicki023xd@gmail.com</t>
  </si>
  <si>
    <t>Evelyn Carbonel</t>
  </si>
  <si>
    <t>evicad1038@gmail.com</t>
  </si>
  <si>
    <t>kiarA</t>
  </si>
  <si>
    <t>ramoskiaraaec@gmail.com</t>
  </si>
  <si>
    <t>lisbeth Andrade</t>
  </si>
  <si>
    <t>lisbethandrade85@gmail.com</t>
  </si>
  <si>
    <t>Daniela</t>
  </si>
  <si>
    <t>danielaalysontimoteomaquera@gmail.com</t>
  </si>
  <si>
    <t>Camila Altamirano</t>
  </si>
  <si>
    <t>kiaracamilaaltamiranosaune@gmail.com</t>
  </si>
  <si>
    <t>Joaquin Paitan</t>
  </si>
  <si>
    <t>Gisella Diaz</t>
  </si>
  <si>
    <t>giselladiazleon@gmail.com</t>
  </si>
  <si>
    <t>Buen Pastros Los Olivos</t>
  </si>
  <si>
    <t>Arabely Juarez Vilca</t>
  </si>
  <si>
    <t>arasofia1974@gmail.com</t>
  </si>
  <si>
    <t>Alexia Yamile</t>
  </si>
  <si>
    <t>Megan</t>
  </si>
  <si>
    <t>Nicolás Alvizuri</t>
  </si>
  <si>
    <t>nicocrack092329@gmail.com</t>
  </si>
  <si>
    <t>Daguira</t>
  </si>
  <si>
    <t>daghirapampa@gmail.com</t>
  </si>
  <si>
    <t>Giuliana Reynoso</t>
  </si>
  <si>
    <t>vanereynoso@hotmail.com</t>
  </si>
  <si>
    <t>Yessenia Sadith</t>
  </si>
  <si>
    <t>ocareszacarias@gmail.com</t>
  </si>
  <si>
    <t>Ariadna</t>
  </si>
  <si>
    <t>landeoariana3@gmail.com</t>
  </si>
  <si>
    <t>alessandra.agramonterojas@gmail.com</t>
  </si>
  <si>
    <t>Jummy Lau (jungkook's version)</t>
  </si>
  <si>
    <t>Juan Diego Muñoz Abarca</t>
  </si>
  <si>
    <t>Yasmin</t>
  </si>
  <si>
    <t>yasmintufavorita@gmail.com</t>
  </si>
  <si>
    <t>Mariana</t>
  </si>
  <si>
    <t>maribernuy142@gmail.com</t>
  </si>
  <si>
    <t>Yiyi</t>
  </si>
  <si>
    <t>yaritzacarrilloasseng8@gmail.com</t>
  </si>
  <si>
    <t>Wendy Acosta Pariona</t>
  </si>
  <si>
    <t xml:space="preserve">•Kayhuayllas.8020@gmail.com </t>
  </si>
  <si>
    <t>Mariann Scarlett Astorima Huanca</t>
  </si>
  <si>
    <t>marianncist28@gmail.com</t>
  </si>
  <si>
    <t>Miguel Angel Gutierrez Sanchez</t>
  </si>
  <si>
    <t>Nicoll</t>
  </si>
  <si>
    <t>+51 929 013 077</t>
  </si>
  <si>
    <t>nicollpalacios48@gmail.com</t>
  </si>
  <si>
    <t>Lisi Ruiz</t>
  </si>
  <si>
    <t>lisiruiz35@gmail.com</t>
  </si>
  <si>
    <t xml:space="preserve">Angel Orlando torres carhuavilca </t>
  </si>
  <si>
    <t>torrescarhuavilcaangel90@gmail.com</t>
  </si>
  <si>
    <t>Brenda Stephanie Marino Saavedra</t>
  </si>
  <si>
    <t>juli.a.mimir@gmail.com</t>
  </si>
  <si>
    <t>salesiano</t>
  </si>
  <si>
    <t>Luciana Serveleón</t>
  </si>
  <si>
    <t>serveleonluciana@gmail.com</t>
  </si>
  <si>
    <t>dhana14m@hotmail.com</t>
  </si>
  <si>
    <t>Carmenrosa Perez Hidalgo</t>
  </si>
  <si>
    <t>955 298 158</t>
  </si>
  <si>
    <t>miapaniura28@gmail.com</t>
  </si>
  <si>
    <t>Macarena Juarez</t>
  </si>
  <si>
    <t>alexsamacarenajuarezverona@gmail.com</t>
  </si>
  <si>
    <t>IE 116</t>
  </si>
  <si>
    <t xml:space="preserve">Estrella Luz Chuqui Najarro </t>
  </si>
  <si>
    <t>923070416</t>
  </si>
  <si>
    <t>chnestrella681@gmail.com</t>
  </si>
  <si>
    <t>ARMANDO SEBASTIAN MALLEUX FERNANDEZ</t>
  </si>
  <si>
    <t>GERALPARDAVE@GMAIL.COM</t>
  </si>
  <si>
    <t>GINA ROSMERY COYLLO CALLA</t>
  </si>
  <si>
    <t>COYLLOCALLAGINAROSMERY@GMAIL.COM</t>
  </si>
  <si>
    <t>JIMENA XIOMARA BAZAN COBA</t>
  </si>
  <si>
    <t>BAZANCOBAJIMENAXIOMARA@GMAIL.COM</t>
  </si>
  <si>
    <t xml:space="preserve"> Gabriella</t>
  </si>
  <si>
    <t xml:space="preserve"> chechar</t>
  </si>
  <si>
    <t>Stephanie Kiara Claudio Campos</t>
  </si>
  <si>
    <t>claudiocamposstephanie@gmail.com</t>
  </si>
  <si>
    <t>Giancarlo Camogliano</t>
  </si>
  <si>
    <t xml:space="preserve"> Richard</t>
  </si>
  <si>
    <t xml:space="preserve"> Daniel</t>
  </si>
  <si>
    <t xml:space="preserve"> Emilia</t>
  </si>
  <si>
    <t>Brenda Panta</t>
  </si>
  <si>
    <t>Luisa Villena</t>
  </si>
  <si>
    <t>993 487 719</t>
  </si>
  <si>
    <t>Estefani Villegas Espinoza</t>
  </si>
  <si>
    <t>estefanikarinvillegasespinoza@gmail.com</t>
  </si>
  <si>
    <t>Gabriel Andia Morales</t>
  </si>
  <si>
    <t>Leonela Montes Carrillo</t>
  </si>
  <si>
    <t>Alisson Cisneros Carranza</t>
  </si>
  <si>
    <t>allisoncisneros01@gmail.com</t>
  </si>
  <si>
    <t>Edgardo Sanchez</t>
  </si>
  <si>
    <t>Hugo Cabrera</t>
  </si>
  <si>
    <t>hugocasa@gmail.com</t>
  </si>
  <si>
    <t>Kiara Marcela Liz</t>
  </si>
  <si>
    <t>+51 977325996</t>
  </si>
  <si>
    <t>chungarojaslizfresia@gmail.com</t>
  </si>
  <si>
    <t>Cielo Valentina Campo Rodriguez</t>
  </si>
  <si>
    <t>Matías salinas</t>
  </si>
  <si>
    <t>Luana celeste flores rozas</t>
  </si>
  <si>
    <t>Estrella Evngelista</t>
  </si>
  <si>
    <t>Joana Alvarado Granados</t>
  </si>
  <si>
    <t>joanaalvaradogranados@gmail.com</t>
  </si>
  <si>
    <t>lidia Lidia</t>
  </si>
  <si>
    <t>Evelin Dayana Salinas Rojas</t>
  </si>
  <si>
    <t>evelindayanasalinasrojas271@gmail.com</t>
  </si>
  <si>
    <t>Ivanna Tapia Ching</t>
  </si>
  <si>
    <t>tapia.rafaella@gmail.com</t>
  </si>
  <si>
    <t>Joshua Andres Andrade Montoya</t>
  </si>
  <si>
    <t>joshuaandrademontoya@gmail.com</t>
  </si>
  <si>
    <t>Antonella Li Palomino</t>
  </si>
  <si>
    <t>antonellalipalomino2809@gmail.com</t>
  </si>
  <si>
    <t>Camila Morales</t>
  </si>
  <si>
    <t>moralesparedescamila@gmail.com</t>
  </si>
  <si>
    <t>Jairo Jesus Crespin Valderrama</t>
  </si>
  <si>
    <t>jairojesuselchack@gmail.com</t>
  </si>
  <si>
    <t>PABLO DANIEL CRESPO RODO</t>
  </si>
  <si>
    <t>srodo@promos.com.pe</t>
  </si>
  <si>
    <t>Beatriz Luana Camargo Ramirez</t>
  </si>
  <si>
    <t>luanabeatrizcamamrgo012@gmail.com</t>
  </si>
  <si>
    <t>Kiara Gutierrez Vasquez</t>
  </si>
  <si>
    <t xml:space="preserve">937744649 /929171607 </t>
  </si>
  <si>
    <t xml:space="preserve">Morella Huarniz </t>
  </si>
  <si>
    <t>Gasiel  Estremadoyro Morales</t>
  </si>
  <si>
    <t>Xiomara Quispe</t>
  </si>
  <si>
    <t xml:space="preserve">Xiomara Quispe </t>
  </si>
  <si>
    <t>WILLIAM CORONADO</t>
  </si>
  <si>
    <t>WILLIAMCORONADOECHE@GMAIL.COM</t>
  </si>
  <si>
    <t>DANIEL ALCIDES CARRION</t>
  </si>
  <si>
    <t xml:space="preserve">Valencia </t>
  </si>
  <si>
    <t>Castro Jauregui Nayara</t>
  </si>
  <si>
    <t>dancasfar@gmail.com</t>
  </si>
  <si>
    <t>Giamile Meylin Espínoza Poma</t>
  </si>
  <si>
    <t>giamilemeylin10@gmail.com</t>
  </si>
  <si>
    <t>Luana Viviana Lorenzo Davalos</t>
  </si>
  <si>
    <t>luanalorenzodavalos86@gmail.com</t>
  </si>
  <si>
    <t>Luana Cañari Arevalo</t>
  </si>
  <si>
    <t>Bryon Rodrigo Rojos</t>
  </si>
  <si>
    <t>rojosrodrigo@gmail.com</t>
  </si>
  <si>
    <t>Valesska Salazar Cruz</t>
  </si>
  <si>
    <t>valeskajanels@gmail.com</t>
  </si>
  <si>
    <t>Benjamin Caller Yiena</t>
  </si>
  <si>
    <t>b.m.c.s@gmail.com</t>
  </si>
  <si>
    <t>Ashly Xiomara Amareli Rojas Carrasco</t>
  </si>
  <si>
    <t>9122702047</t>
  </si>
  <si>
    <t>Camila Esther Ramirez Huaney</t>
  </si>
  <si>
    <t>975699319</t>
  </si>
  <si>
    <t>camilaesther@gmail.com</t>
  </si>
  <si>
    <t>Jazmin Iman Bacalar</t>
  </si>
  <si>
    <t>977649579</t>
  </si>
  <si>
    <t>jazminimanbacalazar@gmail.com</t>
  </si>
  <si>
    <t>ZANIRA NICOLLE LUDENA TAMANI</t>
  </si>
  <si>
    <t>SEBASTIAN  BALLADARES ORTIZ</t>
  </si>
  <si>
    <t>SEBASTIANBALLADARESORTIZ@GMAIL.COM</t>
  </si>
  <si>
    <t>SHARON MARZANO BENITES</t>
  </si>
  <si>
    <t>CARMEN LUCIA AYNAYA AUCCA</t>
  </si>
  <si>
    <t>CARMENAYNAYA@GMAIL.COM</t>
  </si>
  <si>
    <t>HOLENKA ALOMARA MATIAS LUYO</t>
  </si>
  <si>
    <t>XIOMCU8@GMAIL.COM</t>
  </si>
  <si>
    <t>MARCIA HORTEGA RUIZ</t>
  </si>
  <si>
    <t xml:space="preserve">MASSIEL ELIZABETH </t>
  </si>
  <si>
    <t>NICOLAS  RODRIGUEZ MORENO</t>
  </si>
  <si>
    <t>NOCOLASRODR50@GMAIL.COM</t>
  </si>
  <si>
    <t>ENRIQUE VIVAS PARIONA</t>
  </si>
  <si>
    <t>RIQXVIVAS@GMAIL.COM</t>
  </si>
  <si>
    <t>GERALDINE GARCIA GRAVIEL</t>
  </si>
  <si>
    <t>GERALDINE.GAR.GRAV@GMAIL.COM</t>
  </si>
  <si>
    <t>VICTORIA GRISEL MORALES</t>
  </si>
  <si>
    <t>SANTIAGO CHACÓN VALDERRAMA</t>
  </si>
  <si>
    <t>SANTIAGOCHACONVALDERRAMA14@GMAIL.COM</t>
  </si>
  <si>
    <t xml:space="preserve">JHONATAN  </t>
  </si>
  <si>
    <t>ESTEPHANY MENDOZA ESPINOZA</t>
  </si>
  <si>
    <t>DAYANNA ALISSON CCENTE BALBIM</t>
  </si>
  <si>
    <t>MARIANA GONZALEZ RUBIO</t>
  </si>
  <si>
    <t>MARIANOGONZALESRUBIO3@GMAIL.COM</t>
  </si>
  <si>
    <t>DIEGO GABRIEL SALVADOR CORDOVA</t>
  </si>
  <si>
    <t>DEYSSE MALLQUI DELGADO</t>
  </si>
  <si>
    <t>MALLQUIDEYSSE@GMAIL.COM</t>
  </si>
  <si>
    <t>ALEXANDRA TENORIO</t>
  </si>
  <si>
    <t>LEONEL CORDAVA SALCEDO</t>
  </si>
  <si>
    <t>GUILIANA SOFIA JAIMES LOPEZ</t>
  </si>
  <si>
    <t>SOFIALPOEZTRUJILLO@GMAIL.COM</t>
  </si>
  <si>
    <t>FIORELLA RODRIGUEZ</t>
  </si>
  <si>
    <t xml:space="preserve">ALISON ANDREA </t>
  </si>
  <si>
    <t>ANDREA CASABANA AGUILAR</t>
  </si>
  <si>
    <t>CASABANAGUILARANDREA@GMAIL.COM</t>
  </si>
  <si>
    <t>GUILLEAN VASQUEZ DIAZ</t>
  </si>
  <si>
    <t>GUILLEANXD@GMAIL.COM</t>
  </si>
  <si>
    <t>MARIA FERNANDA SACUSACA</t>
  </si>
  <si>
    <t>ANTHONELA VELASQUEZ CARBAJAL</t>
  </si>
  <si>
    <t>MVELASQUEZCARBAJAL@GMAIL.COM</t>
  </si>
  <si>
    <t>ZUMIRA ROJAS CASTILLO</t>
  </si>
  <si>
    <t>RUTHKARINACASTILLODELAO@GMAIL.COM</t>
  </si>
  <si>
    <t>KIARA NICOLLE GUANILO</t>
  </si>
  <si>
    <t>KIARA.GUANILO08@GMAIL.COM</t>
  </si>
  <si>
    <t>SANYU RAFAEL ISASI</t>
  </si>
  <si>
    <t>YAVAIRA MARIN ZAPATA</t>
  </si>
  <si>
    <t>910054234/900054234</t>
  </si>
  <si>
    <t>MELLANIE CAMILA PUCHIRI AREVALO</t>
  </si>
  <si>
    <t xml:space="preserve">JACK ALEXANDER COLLAZOS </t>
  </si>
  <si>
    <t>CHANCHITO961@GMAIL.COM</t>
  </si>
  <si>
    <t>LUCIA GRANADOSPINEDA</t>
  </si>
  <si>
    <t>angelita2102@hotmail.com</t>
  </si>
  <si>
    <t>ALEJANDRA DIAZOC GALINDO</t>
  </si>
  <si>
    <t>pastillade,atcha@gmail.com</t>
  </si>
  <si>
    <t>PAULO YACTAYO</t>
  </si>
  <si>
    <t>yactayopaulo@gmail.com</t>
  </si>
  <si>
    <t>Valeria Espinoza Valle</t>
  </si>
  <si>
    <t>valeria.90001@gmail.colm</t>
  </si>
  <si>
    <t>5to secundaria</t>
  </si>
  <si>
    <t>Maria Gracia Yañez Rodriguez</t>
  </si>
  <si>
    <t>yanezmariagarcia@gmail.com</t>
  </si>
  <si>
    <t xml:space="preserve">Saavedra Zapata </t>
  </si>
  <si>
    <t>4to Secundaria</t>
  </si>
  <si>
    <t>Angela Montaño Vargas</t>
  </si>
  <si>
    <t>angelagianeli1127@gmail.com</t>
  </si>
  <si>
    <t>4to secundaria</t>
  </si>
  <si>
    <t xml:space="preserve">Angela sofia Rodriguez Medina </t>
  </si>
  <si>
    <t>angelasofiarodriguez02@gmail.com</t>
  </si>
  <si>
    <t>Valeria Micaela Yañez Andonayre</t>
  </si>
  <si>
    <t>74018602@sda.edu.pe</t>
  </si>
  <si>
    <t>Joaquin Alva Rodriguez</t>
  </si>
  <si>
    <t>urgentegatito1234@gmail.com</t>
  </si>
  <si>
    <t>Gael Flores Martinez</t>
  </si>
  <si>
    <t>gael6335@gmail.com</t>
  </si>
  <si>
    <t xml:space="preserve">Harissell Hernandez Silva </t>
  </si>
  <si>
    <t>61926305@sda..edu.pe</t>
  </si>
  <si>
    <t>Marcia Greta Macha Espinoza</t>
  </si>
  <si>
    <t>s4987891@gmail.com</t>
  </si>
  <si>
    <t>Estrella Saavedra Clavijo</t>
  </si>
  <si>
    <t>transportesaavedraclavijo@gmail.com</t>
  </si>
  <si>
    <t>Niels Pezo Gonzales</t>
  </si>
  <si>
    <t>6191290d@gmail.com</t>
  </si>
  <si>
    <t>Fabio Gonzales Vigil De la Cruz</t>
  </si>
  <si>
    <t>fgonzvigil@gmail.com</t>
  </si>
  <si>
    <t>Gabriela Isabel Farfan Mori</t>
  </si>
  <si>
    <t>gabrielafamo@gmail.com</t>
  </si>
  <si>
    <t>IRIEL MINAYA ESPINOZA</t>
  </si>
  <si>
    <t>irielminaya@gmail.com</t>
  </si>
  <si>
    <t>BERENICLE YACTAYO ALVAREZ</t>
  </si>
  <si>
    <t>CRISTINA CARDENAS</t>
  </si>
  <si>
    <t>LUCERO CORDOVA ARICA</t>
  </si>
  <si>
    <t>FABIANO MAYTA</t>
  </si>
  <si>
    <t>AYNARA SULCA TELLO</t>
  </si>
  <si>
    <t>THIAGO RIOS PINILLOS</t>
  </si>
  <si>
    <t>VALERIA MIRANDA AGURTO</t>
  </si>
  <si>
    <t>Romina Kiara</t>
  </si>
  <si>
    <t>Ruth Perez</t>
  </si>
  <si>
    <t>Alejandra Flores</t>
  </si>
  <si>
    <t>BRYAN LA TORRE MARREROS</t>
  </si>
  <si>
    <t>LEONARDO GAMARRA</t>
  </si>
  <si>
    <t>CAMILA CHINCHAY PEÑA</t>
  </si>
  <si>
    <t>HEIDY SERNAQUE GONZALES</t>
  </si>
  <si>
    <t>NICOLAS DUEÑAS LOBATO</t>
  </si>
  <si>
    <t>KIARA VIVANCO YUPAN</t>
  </si>
  <si>
    <t>PAULO CESAR LEGUA ZEVALLOS</t>
  </si>
  <si>
    <t>Azul Castro Pacheco</t>
  </si>
  <si>
    <t>azulvanna1234@gmail.com</t>
  </si>
  <si>
    <t>Cecilia Huaman Velasque</t>
  </si>
  <si>
    <t>ceciliafabianahQgmail.com</t>
  </si>
  <si>
    <t>Zapier</t>
  </si>
  <si>
    <t>jads9647@gmail.com</t>
  </si>
  <si>
    <t>Mateo Fabiano Monzon Guerra</t>
  </si>
  <si>
    <t>mateofabianomonzon07@gmail.com</t>
  </si>
  <si>
    <t xml:space="preserve">Luisa Fernanda </t>
  </si>
  <si>
    <t>Kiara Calderon Velasquez</t>
  </si>
  <si>
    <t>kiaracv1244@gmail.com</t>
  </si>
  <si>
    <t>Yasmin Mercedes Condori Silva</t>
  </si>
  <si>
    <t>Mathias Taboada Yactayo</t>
  </si>
  <si>
    <t>mathiastaboada129@gmail.com</t>
  </si>
  <si>
    <t>Natalia Vivela</t>
  </si>
  <si>
    <t>vivelanatalia.leno@gmail.com</t>
  </si>
  <si>
    <t>Maria Pazganoza Razzeto</t>
  </si>
  <si>
    <t>mapazganoza@gmail.com</t>
  </si>
  <si>
    <t>Yanela Ariana Navarrete Insua</t>
  </si>
  <si>
    <t>yanela.navarreteinsua@gmail.com</t>
  </si>
  <si>
    <t>Jimena Culcos</t>
  </si>
  <si>
    <t>HIDEICHI MORIYAMA</t>
  </si>
  <si>
    <t>Leonardo Santos</t>
  </si>
  <si>
    <t>Lya Chavez Del Castillo</t>
  </si>
  <si>
    <t>MILAGROS SILVA</t>
  </si>
  <si>
    <t>Astri Quispe</t>
  </si>
  <si>
    <t>ANGELLA RIVADENEYRA</t>
  </si>
  <si>
    <t>MIGUEL MONTERO PALACIOS</t>
  </si>
  <si>
    <t>Camila Torres Escudero</t>
  </si>
  <si>
    <t>Jhonny Vilchez</t>
  </si>
  <si>
    <t>Camila Palomino Davila</t>
  </si>
  <si>
    <t>Wendy Ayala Valdivia</t>
  </si>
  <si>
    <t>Romina Castilla Baldera</t>
  </si>
  <si>
    <t>Jennifer Alvarez</t>
  </si>
  <si>
    <t>ALMENDRA GELDRES ALIAGA</t>
  </si>
  <si>
    <t>Angie Arias</t>
  </si>
  <si>
    <t>ISABELLA LIENDO PINO</t>
  </si>
  <si>
    <t>Azumy Aleshka Melany Ramos Castro</t>
  </si>
  <si>
    <t>sandyrodo@gmail.com</t>
  </si>
  <si>
    <t>Giuliano Salazar Torres</t>
  </si>
  <si>
    <t>GIULIANOSALAZARTORRES@GMAIL.COM</t>
  </si>
  <si>
    <t>Yadhira Celestino</t>
  </si>
  <si>
    <t>yadhiraxiomaracelestinogalvez@gmail.com</t>
  </si>
  <si>
    <t xml:space="preserve">Andersson Rubén Quiquijana Salas </t>
  </si>
  <si>
    <t>fcondori.es@gmail.com</t>
  </si>
  <si>
    <t>Alejandro Romero Chu</t>
  </si>
  <si>
    <t>aberrocal@lnjfg.edu.pe</t>
  </si>
  <si>
    <t>Alessandro Braga</t>
  </si>
  <si>
    <t>Bianca Bulic Castillo</t>
  </si>
  <si>
    <t>ale_virgo596@hotmail.com</t>
  </si>
  <si>
    <t>Natalia Massiel Gibaja Valle</t>
  </si>
  <si>
    <t>samirsajs09@gmail.com</t>
  </si>
  <si>
    <t>Ericka Mejia Malafaya</t>
  </si>
  <si>
    <t>980 199 733</t>
  </si>
  <si>
    <t>Jennifer La Rosa Díaz</t>
  </si>
  <si>
    <t>Dayraa</t>
  </si>
  <si>
    <t>Adrina Gutierrez</t>
  </si>
  <si>
    <t>fabianapr1029@gmail.com</t>
  </si>
  <si>
    <t xml:space="preserve">Bianca Bulic Castillo </t>
  </si>
  <si>
    <t>960 984 751</t>
  </si>
  <si>
    <t>Claudia Adriana Bernales Cárdenas</t>
  </si>
  <si>
    <t>933 048 358</t>
  </si>
  <si>
    <t xml:space="preserve">Oscar David Garcia Carrasco
</t>
  </si>
  <si>
    <t xml:space="preserve"> 958 372 223</t>
  </si>
  <si>
    <t xml:space="preserve">Camila Chuquizuta Quintana 
</t>
  </si>
  <si>
    <t xml:space="preserve"> 965 156 715</t>
  </si>
  <si>
    <t xml:space="preserve">Keira Fabiana Acosta Vargas-Machuca 
</t>
  </si>
  <si>
    <t>981 679 620</t>
  </si>
  <si>
    <t>Abigail Coba Garibay</t>
  </si>
  <si>
    <t>912 782 704</t>
  </si>
  <si>
    <t>Laisha Paloma Campos</t>
  </si>
  <si>
    <t>Ariana Paula Carrera</t>
  </si>
  <si>
    <t>arianacarrera2009@gmail.com</t>
  </si>
  <si>
    <t>Santiago Condori Támara</t>
  </si>
  <si>
    <t>cynthia.ferrer772@gmail.com</t>
  </si>
  <si>
    <t>Julia</t>
  </si>
  <si>
    <t>996 217 760</t>
  </si>
  <si>
    <t>nataliamassielgv@gmail.com</t>
  </si>
  <si>
    <t>Araa</t>
  </si>
  <si>
    <t>abigailcarrion109@gmail.com</t>
  </si>
  <si>
    <t>Diego Hernan Carbonero Avila</t>
  </si>
  <si>
    <t>Brenda Sharpay Capuñay Prudencio</t>
  </si>
  <si>
    <t>Darlyne</t>
  </si>
  <si>
    <t>hanako.x4@gmail.com</t>
  </si>
  <si>
    <t>Angelina Luisa Calderón Huerta</t>
  </si>
  <si>
    <t>angelinaluisach2008@gmail.com</t>
  </si>
  <si>
    <t>milagros contreras</t>
  </si>
  <si>
    <t>mili0414@gmail.com</t>
  </si>
  <si>
    <t>Sophiana Romina</t>
  </si>
  <si>
    <t>sophianacotrina508@gmail.com</t>
  </si>
  <si>
    <t>Abigail</t>
  </si>
  <si>
    <t>cobagaribayabigail@gmail.com</t>
  </si>
  <si>
    <t>Pedro Luís Severino Navarro</t>
  </si>
  <si>
    <t>pedroseverino2021@gmail.com</t>
  </si>
  <si>
    <t>Yovana Yanet Quintana Gaspar</t>
  </si>
  <si>
    <t>yyquintanag@gmail.com</t>
  </si>
  <si>
    <t>Judith G</t>
  </si>
  <si>
    <t>Dory Gabriela Paredes Orcada</t>
  </si>
  <si>
    <t>yoyigigi25@gmail.com</t>
  </si>
  <si>
    <t>Daniel Alexandra Yataco Quispe</t>
  </si>
  <si>
    <t>macget@hotmail.com</t>
  </si>
  <si>
    <t>Fernando</t>
  </si>
  <si>
    <t>unufernanda8@gmail.com</t>
  </si>
  <si>
    <t>Britany</t>
  </si>
  <si>
    <t>leonelar379@gmail.com</t>
  </si>
  <si>
    <t>Briana Almendra Campos Alvarado</t>
  </si>
  <si>
    <t>mantradarknes_girl@hotmail.com</t>
  </si>
  <si>
    <t>Ana</t>
  </si>
  <si>
    <t>Anapaulaluque09@gmail.com</t>
  </si>
  <si>
    <t>Erika Tapia Lau</t>
  </si>
  <si>
    <t>nat318330@gmail.com</t>
  </si>
  <si>
    <t>Adriano Varas Berrocal</t>
  </si>
  <si>
    <t>936 899 287</t>
  </si>
  <si>
    <t>giorgipilar0203@hotmail.com</t>
  </si>
  <si>
    <t>Vanessa</t>
  </si>
  <si>
    <t>abogmprc@gmail.com</t>
  </si>
  <si>
    <t>silvanaa</t>
  </si>
  <si>
    <t>silvanatomas223@gmail.com</t>
  </si>
  <si>
    <t>genesiscamila</t>
  </si>
  <si>
    <t>camicuiro@gmail.com</t>
  </si>
  <si>
    <t>suze</t>
  </si>
  <si>
    <t>Meibelin Ariel Vasquez reyes</t>
  </si>
  <si>
    <t>meibelin977@gmail.com</t>
  </si>
  <si>
    <t>aymalcita</t>
  </si>
  <si>
    <t>aymarfrancesco@gmail.com</t>
  </si>
  <si>
    <t>Denis Trillo Sáenz</t>
  </si>
  <si>
    <t>d_trillo09@hotmail.com</t>
  </si>
  <si>
    <t>Claudia Espinoza Rodas</t>
  </si>
  <si>
    <t>claudiaespinozarodas@gmail.com</t>
  </si>
  <si>
    <t>David Gonzales Ponce</t>
  </si>
  <si>
    <t>brithany1611@gmail.com</t>
  </si>
  <si>
    <t>Angela</t>
  </si>
  <si>
    <t>Mapashedelbosque@gmail.com</t>
  </si>
  <si>
    <t>Camila Janett Inga Erazo</t>
  </si>
  <si>
    <t>erazoingacamila@gmail.com</t>
  </si>
  <si>
    <t>Nacho</t>
  </si>
  <si>
    <t>america.macalupu@gmail.com</t>
  </si>
  <si>
    <t>Juan Carlos Pino Marcellini</t>
  </si>
  <si>
    <t>juancapino1801@gmail.com</t>
  </si>
  <si>
    <t>Rafaella Delgado</t>
  </si>
  <si>
    <t>rafisdelg2806@gmail.com</t>
  </si>
  <si>
    <t>claudia ruiz caro</t>
  </si>
  <si>
    <t>claudiaruizcaro@yahoo.es</t>
  </si>
  <si>
    <t>Victor Rojas arotinco</t>
  </si>
  <si>
    <t>VICTORHISTORIA20@Gmail.com</t>
  </si>
  <si>
    <t>Angie Uscamayta Morales</t>
  </si>
  <si>
    <t>angiethais.u.m@gmail.com</t>
  </si>
  <si>
    <t>Valentina Tito</t>
  </si>
  <si>
    <t>Fatima Portillo Felices</t>
  </si>
  <si>
    <t>Milenka elva</t>
  </si>
  <si>
    <t>milenkachimaico05@gmail.com</t>
  </si>
  <si>
    <t>Katty Chávez Ugarte</t>
  </si>
  <si>
    <t>katty.chavez@maersk.com</t>
  </si>
  <si>
    <t>Monica Elizabeth Nuñez</t>
  </si>
  <si>
    <t>farfallaperuviana@gmail.com</t>
  </si>
  <si>
    <t>Kiara López</t>
  </si>
  <si>
    <t>kiro198876@gmail.com</t>
  </si>
  <si>
    <t>Bertha Tafur S</t>
  </si>
  <si>
    <t>quisi.24@hotmail.com</t>
  </si>
  <si>
    <t>Arturo Rodriguez Gomez</t>
  </si>
  <si>
    <t>947 857 324</t>
  </si>
  <si>
    <t>Mathias Raphael Paredes Soria</t>
  </si>
  <si>
    <t>942 972 438</t>
  </si>
  <si>
    <t xml:space="preserve">BERNALES CARDENAS CLAUDIA ADRIANA </t>
  </si>
  <si>
    <t>Samy</t>
  </si>
  <si>
    <t>daniella2006recuay@gmail.com</t>
  </si>
  <si>
    <t>Laisha Paloma Campos (duplicado)</t>
  </si>
  <si>
    <t>930 344 718</t>
  </si>
  <si>
    <t>Melinna</t>
  </si>
  <si>
    <t>adrinagutierrez1@gmail.com</t>
  </si>
  <si>
    <t xml:space="preserve">ELIAD DIAZ CAMPERO </t>
  </si>
  <si>
    <t>mire churampi torres</t>
  </si>
  <si>
    <t>Leslie Karen</t>
  </si>
  <si>
    <t>Karenfern91@gmail.com</t>
  </si>
  <si>
    <t>Jose Luis Saraya Espinoza</t>
  </si>
  <si>
    <t>jsarayae@gmail.com</t>
  </si>
  <si>
    <t>Griselda Alvarez Cisneros</t>
  </si>
  <si>
    <t>griselda_vac@hotmail.com</t>
  </si>
  <si>
    <t>knightt.im16@gmail.com</t>
  </si>
  <si>
    <t>Daniela Salas</t>
  </si>
  <si>
    <t>valverdevilcastrocamil@gmail.com</t>
  </si>
  <si>
    <t>Nelly Cardenas Benavente (Psicología, 4to ciclo, UPN)</t>
  </si>
  <si>
    <t>nellycardenasb1204@gmail.com</t>
  </si>
  <si>
    <t>Yhemely Perez Santivañez (Psicología, 10mo ciclo, UNMSM)</t>
  </si>
  <si>
    <t>yhemely.ps.03@gmail.com</t>
  </si>
  <si>
    <t>Margot Rodríguez (Psicología, 3er ciclo, Unifé)</t>
  </si>
  <si>
    <t>margotra10@gmail.com</t>
  </si>
  <si>
    <t>Lita Marleni Quispe Gonzales (turno tarde, 1991) USMP</t>
  </si>
  <si>
    <t>marleni_qg@hotmail.com</t>
  </si>
  <si>
    <t>Ronald Manuel Samamé Caramutti (turno noche, 2013) CEVATUR</t>
  </si>
  <si>
    <t>Eliza Tello huachaca (turno noche, 2019) Iberoamericana</t>
  </si>
  <si>
    <t>elizatellohuachaca@outlook.com</t>
  </si>
  <si>
    <t>Steve La Cruz (turno noche, 2021) Instituto peruano de publicidad</t>
  </si>
  <si>
    <t>Emily Cordova Morán</t>
  </si>
  <si>
    <t>Renzo Ruiz (V ciclo, Upeu)</t>
  </si>
  <si>
    <t>Vale (1er ciclo, Universidad Nacional de San Agustín)</t>
  </si>
  <si>
    <t>Yonatan Salgado</t>
  </si>
  <si>
    <t>ymalpartidabravo@gmail.com</t>
  </si>
  <si>
    <t>Rocio Adriana Cruz Carrion (3ro, Zegel)</t>
  </si>
  <si>
    <t>rociocruzcarrion26@gmail.com</t>
  </si>
  <si>
    <t>camilayaranga39@gmail.com</t>
  </si>
  <si>
    <t>Astrid</t>
  </si>
  <si>
    <t>camila Palomino</t>
  </si>
  <si>
    <t>gabriela del Rocio Canto Cáceda</t>
  </si>
  <si>
    <t>patriciacaceda2017@gmail.com</t>
  </si>
  <si>
    <t>Jimena Roció Villagomez Hernandez (DUPLICADO)</t>
  </si>
  <si>
    <t>jv64646@gmail.com</t>
  </si>
  <si>
    <t>Graciela Cahuana</t>
  </si>
  <si>
    <t>gachy1704@hotmail.com</t>
  </si>
  <si>
    <t xml:space="preserve">Jeshua Frans Quezada </t>
  </si>
  <si>
    <t>ak3m1.25.09@gmail.com</t>
  </si>
  <si>
    <t>Alexander</t>
  </si>
  <si>
    <t>900 434 037</t>
  </si>
  <si>
    <t>Gabriela Coronado</t>
  </si>
  <si>
    <t>jesusquesadatavara@gmail.com</t>
  </si>
  <si>
    <t>cristelemelyvilcapazaquispe@gmail.com</t>
  </si>
  <si>
    <t>Macarena del Pilar Canto Cáceda</t>
  </si>
  <si>
    <t>Jennifer Estefanía De La Riva Ovalle</t>
  </si>
  <si>
    <t>yenny.estefa.om@gmail.com</t>
  </si>
  <si>
    <t xml:space="preserve">Colegio Adventista Miraflores </t>
  </si>
  <si>
    <t>Janet Yactayo</t>
  </si>
  <si>
    <t>Santo Domingo el Predicador</t>
  </si>
  <si>
    <t xml:space="preserve">Ashley Guibell Grandez Campos </t>
  </si>
  <si>
    <t>ashleyguibell@gmail.com</t>
  </si>
  <si>
    <t>Brithany Cabanillas Espinoza</t>
  </si>
  <si>
    <t xml:space="preserve">SAYURI VENEGAS CASTILLO </t>
  </si>
  <si>
    <t>SAYURIVENGAS503@GMAIL.COM</t>
  </si>
  <si>
    <t xml:space="preserve">LUZ JIMENA  FLORES LEON </t>
  </si>
  <si>
    <t>960932096-931404150</t>
  </si>
  <si>
    <t>JHANNY DANALI VILCHEZ</t>
  </si>
  <si>
    <t xml:space="preserve">LUANA DE LA CRUZ PIZARRO </t>
  </si>
  <si>
    <t>luanadelapizarro@gmail.com</t>
  </si>
  <si>
    <t>WENDY TATIANA AYALA VALDIVIA</t>
  </si>
  <si>
    <t xml:space="preserve">DANIELA CAYCHO GARCIA </t>
  </si>
  <si>
    <t>995141844-952701511</t>
  </si>
  <si>
    <t xml:space="preserve">FABRIZIO ALEJANDRO DIAZ LA TORRE </t>
  </si>
  <si>
    <t xml:space="preserve">JOSUE CUESTA MACHACUAY </t>
  </si>
  <si>
    <t>969805800-951436349</t>
  </si>
  <si>
    <t xml:space="preserve">EDUARDO </t>
  </si>
  <si>
    <t xml:space="preserve">GIANFRANCO PAREDES GOMEZ </t>
  </si>
  <si>
    <t>991878612 - 900197634</t>
  </si>
  <si>
    <t xml:space="preserve">BELEN ATENEA YEKA VILLALBA CHACON </t>
  </si>
  <si>
    <t>913951939-980436576</t>
  </si>
  <si>
    <t xml:space="preserve">PRISCILA CARDENAS FLORES </t>
  </si>
  <si>
    <t>960964714-900399862</t>
  </si>
  <si>
    <t xml:space="preserve">RUTH MIKAL </t>
  </si>
  <si>
    <t>990119453-940119453</t>
  </si>
  <si>
    <t xml:space="preserve">ARRANA SUZETTI MORA ROMAN </t>
  </si>
  <si>
    <t xml:space="preserve">MARICIELO CUBINAS </t>
  </si>
  <si>
    <t>955912097-955924831</t>
  </si>
  <si>
    <t>LUCERO  PARICAQUI</t>
  </si>
  <si>
    <t xml:space="preserve">ALEJANDRO JOSE NAVARRETE </t>
  </si>
  <si>
    <t>992614173-992831475</t>
  </si>
  <si>
    <t xml:space="preserve">Daleska daynara COZ CRUZADO </t>
  </si>
  <si>
    <t xml:space="preserve">LISSANI ROJAS </t>
  </si>
  <si>
    <t>DAMARIS BRIGITTE MAMANI PAUCAR</t>
  </si>
  <si>
    <t>DAMARISBRIGITTEPAUCAR@GMAIL.COM</t>
  </si>
  <si>
    <t>JHADER NAUPARI BERMEO</t>
  </si>
  <si>
    <t>SABRINA MORALES COLLATON</t>
  </si>
  <si>
    <t>SABRINAMORALESC@GMAIL.COM</t>
  </si>
  <si>
    <t>SOFIA ANGELINE OLARTE VILLEGAS</t>
  </si>
  <si>
    <t>SOFIAOLARTEVILLEGAS8@GMAIL.COM</t>
  </si>
  <si>
    <t>SEBASTIAN  CASTELLANOS</t>
  </si>
  <si>
    <t>FRANK ANTHONY GARCIA REMIGIO</t>
  </si>
  <si>
    <t>FRANKGARCIACG12@GMAIL.COM</t>
  </si>
  <si>
    <t>ZAYRA CASTRO BORNE</t>
  </si>
  <si>
    <t>ZAYRACASTRO95@GMAIL.COM</t>
  </si>
  <si>
    <t>YARUMI CALLO</t>
  </si>
  <si>
    <t>YARUMI.CALLO.2SEC@GMAIL.COM</t>
  </si>
  <si>
    <t>JACKEIN IGNACIO ARAUJO</t>
  </si>
  <si>
    <t>BRISSA FLAVIA REYES MENDOZA</t>
  </si>
  <si>
    <t>FLAVIAREYESM@GMAIL.COM</t>
  </si>
  <si>
    <t>CAMILA AVILA AYQUIPA</t>
  </si>
  <si>
    <t>CAMILALOVE036@GMAIL.COM</t>
  </si>
  <si>
    <t>VALERIA HERRERA HUAMAN</t>
  </si>
  <si>
    <t>VALERIAMARIBEL28@GMAIL.COM</t>
  </si>
  <si>
    <t>SEBASTIAN  PALOMINO MORI</t>
  </si>
  <si>
    <t>JUANPALOMINOMORI@GMAIL.COM</t>
  </si>
  <si>
    <t>SADE SALOME CACHIQUEO</t>
  </si>
  <si>
    <t>MIJHAEL ADRIAN ESPIN ESCODAR</t>
  </si>
  <si>
    <t>MIJHAEL027ADRIAN@GMAIL.COM</t>
  </si>
  <si>
    <t>JESUS JAMES JUAMAN SANCHEZ</t>
  </si>
  <si>
    <t>JOSE FRANCISCO SANGAMA ALVA</t>
  </si>
  <si>
    <t>LIZTRE  DE LA CRUZ LLAMO</t>
  </si>
  <si>
    <t>LDELACRUZLLAMO@GMAIL.COM</t>
  </si>
  <si>
    <t>MISHELL PAZOS</t>
  </si>
  <si>
    <t>MISHELLPAZOS0508@GMAIL.COM</t>
  </si>
  <si>
    <t>ALISSON URIARTE GRIJALVA</t>
  </si>
  <si>
    <t>ABUG2604@GMAIL.COM</t>
  </si>
  <si>
    <t xml:space="preserve">SEBASTIAN </t>
  </si>
  <si>
    <t>MARIA FERNANDA HUAMANI HUAYAS</t>
  </si>
  <si>
    <t>MAFER.HUAYAS@GMAIL.COM</t>
  </si>
  <si>
    <t>LUCIANA CAMO PRADO</t>
  </si>
  <si>
    <t>CAMILA MAYES TRUJILLO</t>
  </si>
  <si>
    <t>CAMUMT333@GMAIL.COM</t>
  </si>
  <si>
    <t>TIANA ROSALES</t>
  </si>
  <si>
    <t>TIANAROSALES@COLEGIOLOSOLIVOS.EDU.PE</t>
  </si>
  <si>
    <t>VALERIA MARIBEL HERRERA HUAMAN</t>
  </si>
  <si>
    <t>VALERIAMARIVEL28@GMAIL.COM</t>
  </si>
  <si>
    <t>CESAR ALONSO PEREZ RAMIREZ</t>
  </si>
  <si>
    <t>NATHALY ANTONELLA JIMENEZ RUIZ</t>
  </si>
  <si>
    <t>ESMERALDA SALAZAR RIVERA</t>
  </si>
  <si>
    <t>ESALAZARRIVERA72@GMAIL.COM</t>
  </si>
  <si>
    <t>YARITZA MINIANO CANCINO</t>
  </si>
  <si>
    <t>YARITZAMINIANOCANCINO@GMAIL.COM</t>
  </si>
  <si>
    <t>LUCIANA MICHELLE ESPINOZA</t>
  </si>
  <si>
    <t>TEA_PEC@HOTMAIL.COM</t>
  </si>
  <si>
    <t>GUTIERREZHUATUCOZASHENKA@GMAIL.COM</t>
  </si>
  <si>
    <t>ELIZABETH SORAY ALDANA INGA</t>
  </si>
  <si>
    <t>ANGELA ESTHER LAURA ZANABRIA</t>
  </si>
  <si>
    <t>LEONEL CORDOVA</t>
  </si>
  <si>
    <t xml:space="preserve">CIELO SUAREZ </t>
  </si>
  <si>
    <t>ROMINA ROBLES  VILCA 908795395</t>
  </si>
  <si>
    <t xml:space="preserve">ALDANA ASTUHUAYHUA </t>
  </si>
  <si>
    <t xml:space="preserve">MAZIEL ALEJANDRO MAYA CHIU </t>
  </si>
  <si>
    <t>MARIA ANGELICA</t>
  </si>
  <si>
    <t xml:space="preserve">BASE ANTIGUA </t>
  </si>
  <si>
    <t>ANETT BELLIND QUISPE</t>
  </si>
  <si>
    <t>ADRIAN CABEZAS PERALTA</t>
  </si>
  <si>
    <t>SHANTAL CURACA ROJAS</t>
  </si>
  <si>
    <t>VERANIA JARA VIVAR</t>
  </si>
  <si>
    <t>ARIANA MEZA QUISPE</t>
  </si>
  <si>
    <t>VALENTINA CASTRILLON</t>
  </si>
  <si>
    <t>SANTIAGO LUIS TIRADO ARCASI</t>
  </si>
  <si>
    <t>JUAN RICARDO CHAVEZ CAMPOS</t>
  </si>
  <si>
    <t>VANESSA AYALA PIMINCHUMO</t>
  </si>
  <si>
    <t>QORIANKA SOTO GARCIA</t>
  </si>
  <si>
    <t>LEONELA FERNANDEZ</t>
  </si>
  <si>
    <t>ISABELLA ALVARADO GONZALEZ</t>
  </si>
  <si>
    <t>issitacuack13@gmail.com</t>
  </si>
  <si>
    <t>THIAGO CASTILLO DIAZ</t>
  </si>
  <si>
    <t>tcastillo@ieprebaza.edu.pe</t>
  </si>
  <si>
    <t xml:space="preserve">JOAQUIN  IGNACIO  CANDELA </t>
  </si>
  <si>
    <t>945215575- 94884070</t>
  </si>
  <si>
    <t xml:space="preserve">CAMILA  DOMENIKA  CALDERON </t>
  </si>
  <si>
    <t>942524190- 952067357</t>
  </si>
  <si>
    <t xml:space="preserve">JOAQUIN CACERES  CABRERA </t>
  </si>
  <si>
    <t>984710357 - 986794163</t>
  </si>
  <si>
    <t>Vargas</t>
  </si>
  <si>
    <t>Amir Martinez</t>
  </si>
  <si>
    <t>OMAR SUASNABAR RODRIGUEZ</t>
  </si>
  <si>
    <t>Kiara Encinas</t>
  </si>
  <si>
    <t>OLENKA 0</t>
  </si>
  <si>
    <t>ARIANA ANGELY SALAS NIMA</t>
  </si>
  <si>
    <t>LEONARDO BRINGAS MIÑAN</t>
  </si>
  <si>
    <t>MARCELO RAMIREZ PONCIANO</t>
  </si>
  <si>
    <t>ALEXIA SOTO</t>
  </si>
  <si>
    <t>LEYSI JAVIER</t>
  </si>
  <si>
    <t>ANDREA BRIANNA VILLAVICENCIO</t>
  </si>
  <si>
    <t>VICTOR ZAVALA TAMAYO</t>
  </si>
  <si>
    <t>ADRIAN LEYVA</t>
  </si>
  <si>
    <t>KEVIN LEDESMA VARGAS</t>
  </si>
  <si>
    <t>MARIA PRADO HUERTA</t>
  </si>
  <si>
    <t>FERNANDA GALVAN PASCO</t>
  </si>
  <si>
    <t>KELLY PALOMINO RUIZ</t>
  </si>
  <si>
    <t>FABRIZIO APARICIO BECERRA</t>
  </si>
  <si>
    <t>GABRIEL NAVARRO NALVARTE</t>
  </si>
  <si>
    <t>RICARDO RUPAYLLA</t>
  </si>
  <si>
    <t>JOSEPH ANDRE ESPINOZA JUNCO</t>
  </si>
  <si>
    <t>JEFRY JACOBO</t>
  </si>
  <si>
    <t>Jessel Lozano Torres</t>
  </si>
  <si>
    <t>maritzalucytorres@gmail.com</t>
  </si>
  <si>
    <t>JASLIN ARRASCO VIVANCO</t>
  </si>
  <si>
    <t>Sandra Natalia</t>
  </si>
  <si>
    <t>sandranac7@gmail.com</t>
  </si>
  <si>
    <t>Thais Mendoza Cardenas</t>
  </si>
  <si>
    <t>977 370 299</t>
  </si>
  <si>
    <t>Tatiana Salazar</t>
  </si>
  <si>
    <t>josuevsalas.22@gmail.com</t>
  </si>
  <si>
    <t xml:space="preserve">Lucy Saire </t>
  </si>
  <si>
    <t>Ana Arroyo Paz</t>
  </si>
  <si>
    <t>José Encarnación Mendoza Fiestas</t>
  </si>
  <si>
    <t>Guillermo Moretti</t>
  </si>
  <si>
    <t>Moreygutierrezjunior@gmail.com</t>
  </si>
  <si>
    <t>M Zoraida Alegria</t>
  </si>
  <si>
    <t>alemarie35@hotmail.com</t>
  </si>
  <si>
    <t>Cam ☆</t>
  </si>
  <si>
    <t>camivevibts@gmail.com</t>
  </si>
  <si>
    <t>Paola Rojas</t>
  </si>
  <si>
    <t>paola_rs02@hotmail.com</t>
  </si>
  <si>
    <t>Marii de Los Angeles</t>
  </si>
  <si>
    <t>mg532778@gmail.com</t>
  </si>
  <si>
    <t>Camila Ventura</t>
  </si>
  <si>
    <t>camilasvp7@gmail.com</t>
  </si>
  <si>
    <t>Val Txz</t>
  </si>
  <si>
    <t>valeskaantara@gmail.com</t>
  </si>
  <si>
    <t>Luz Marcela Mendez Caceres</t>
  </si>
  <si>
    <t>Fran</t>
  </si>
  <si>
    <t>francescaazana@gmail.com</t>
  </si>
  <si>
    <t>huamanmatosandrea@gmail.com</t>
  </si>
  <si>
    <t>EDDY RIVERA (CARRERA DE DERECHO)</t>
  </si>
  <si>
    <t>eddyriv0105@gmail.com</t>
  </si>
  <si>
    <t>Dayan QA</t>
  </si>
  <si>
    <t>51 992 192 958</t>
  </si>
  <si>
    <t>dayannicoleqalccamari@gmail.com</t>
  </si>
  <si>
    <t>Nicoll Cisneros</t>
  </si>
  <si>
    <t>nicolcisneroscajacuri78@gmail.com</t>
  </si>
  <si>
    <t>ximena</t>
  </si>
  <si>
    <t>dontgiveup4302@hotmail.com</t>
  </si>
  <si>
    <t>wii.na</t>
  </si>
  <si>
    <t>nahomypenamiranda@gmail.com</t>
  </si>
  <si>
    <t>Tracy Fajardo</t>
  </si>
  <si>
    <t>tracyfajardo2603@gmail.com</t>
  </si>
  <si>
    <t>Alexandro  Gonzales Mendoza</t>
  </si>
  <si>
    <t>ghmbusiness@gmail.com</t>
  </si>
  <si>
    <t>Zuliana Santos</t>
  </si>
  <si>
    <t>Liseth Lx</t>
  </si>
  <si>
    <t>rodriguezhuayllayoselin@gmail.com</t>
  </si>
  <si>
    <t>Zahara</t>
  </si>
  <si>
    <t>louderthanbombsss3012@gmail.com</t>
  </si>
  <si>
    <t>CIELO 1</t>
  </si>
  <si>
    <t>valdiviacarhuaspilar@gmail.com</t>
  </si>
  <si>
    <t>𝕷𝖚 𝕲𝖆𝖗𝖈í𝖆</t>
  </si>
  <si>
    <t>violetagarcialayan@gmail.com</t>
  </si>
  <si>
    <t>Alexandra Buleje Barcena</t>
  </si>
  <si>
    <t>alexandrabarcena1708@gmail.com</t>
  </si>
  <si>
    <t>mafer</t>
  </si>
  <si>
    <t>mafersaq@gmail.com</t>
  </si>
  <si>
    <t>Briseyda Airaldi</t>
  </si>
  <si>
    <t>kliana1826@hotmail.com</t>
  </si>
  <si>
    <t>Jhade</t>
  </si>
  <si>
    <t>jhademacpherson@gmail.com</t>
  </si>
  <si>
    <t>Stephany ST</t>
  </si>
  <si>
    <t>stephanysulcatineo@gmail.com</t>
  </si>
  <si>
    <t>Jhadde Nicolle Rospigliosi Gutiérrez (ES DE AREQUIPA)</t>
  </si>
  <si>
    <t>jhadderispigliosi@gmail.com</t>
  </si>
  <si>
    <t>Wilfredo Contreras</t>
  </si>
  <si>
    <t>Andrey Caspar</t>
  </si>
  <si>
    <t>Oriana Aguilar</t>
  </si>
  <si>
    <t>Ariadna Rosales</t>
  </si>
  <si>
    <t>Maria VAZQUES</t>
  </si>
  <si>
    <t>Damaris Mancilla</t>
  </si>
  <si>
    <t>Fran Rivera</t>
  </si>
  <si>
    <t>Jonatan Vera Farfan</t>
  </si>
  <si>
    <t>Jesús Rondola Barja (QUIERE CONTABILIDAD)</t>
  </si>
  <si>
    <t>Diego Mayandia</t>
  </si>
  <si>
    <t>Michel Leon Leiva</t>
  </si>
  <si>
    <t>Diego Jesús Almeyda Durand (BUSCA CARRERA VIRTUAL)</t>
  </si>
  <si>
    <t>mj.23.blink182@gmail.com</t>
  </si>
  <si>
    <t>Jennyfer orejón laura</t>
  </si>
  <si>
    <t>944 195 639</t>
  </si>
  <si>
    <t>Giovanna Elvira Martínez Huamani de Claudio ( BUSCA VIRTUALIDAD)</t>
  </si>
  <si>
    <t>giovannamartinez2223@gmail.com</t>
  </si>
  <si>
    <t>Gabriela Puelles | Agente Inmobiliario</t>
  </si>
  <si>
    <t>gabriela_puav@hotmail.com</t>
  </si>
  <si>
    <t>Bertha Linares (Ing. Sisitemas, 4To ciclo, UTP)</t>
  </si>
  <si>
    <t>berthalinares537@gmail.com</t>
  </si>
  <si>
    <t xml:space="preserve">Alessandro Aidan </t>
  </si>
  <si>
    <t>+51 907 066 231</t>
  </si>
  <si>
    <t>Rauw2481424@gmail.com</t>
  </si>
  <si>
    <t xml:space="preserve">Tatiana Olenka Aguilar Juarez </t>
  </si>
  <si>
    <t>+51 964 714 410</t>
  </si>
  <si>
    <t>ta1964255@gmail.com</t>
  </si>
  <si>
    <t>Valentina (esta en cuarto de secundaria)</t>
  </si>
  <si>
    <t xml:space="preserve">Julieth </t>
  </si>
  <si>
    <t>+51 922 159 631</t>
  </si>
  <si>
    <t>mitsue202008@gmail.com</t>
  </si>
  <si>
    <t>Mateo</t>
  </si>
  <si>
    <t>mateozsx2@gmail.com</t>
  </si>
  <si>
    <t>Dayra Fernanda Chunga Acosta (ING. INDUSTRIAL)</t>
  </si>
  <si>
    <t>romeropalominomariafernanda@gmail.com</t>
  </si>
  <si>
    <t>Isabel Ramos</t>
  </si>
  <si>
    <t>Maria Ximena</t>
  </si>
  <si>
    <t>elacoronadob@gmail.com</t>
  </si>
  <si>
    <t>Luisa Fernanda Chacon Wong</t>
  </si>
  <si>
    <t>mrdc@hotmail.com</t>
  </si>
  <si>
    <t>Gianella</t>
  </si>
  <si>
    <t>jemendozaf1306@gmail.com</t>
  </si>
  <si>
    <t>Jackelyn Piminchumo Lecaros</t>
  </si>
  <si>
    <t>960 227 447</t>
  </si>
  <si>
    <t>Manuel José Ccahuantico Mamani</t>
  </si>
  <si>
    <t>manuel_jacm@hotmail.com</t>
  </si>
  <si>
    <t>Kathe</t>
  </si>
  <si>
    <t>kathealbornozzz@gmail.com</t>
  </si>
  <si>
    <t>Isa</t>
  </si>
  <si>
    <t>valentinaisabel2701@gmail.com</t>
  </si>
  <si>
    <t>SOFIA CARRION ORE</t>
  </si>
  <si>
    <t>SOFH211@GMAIL.COM</t>
  </si>
  <si>
    <t xml:space="preserve">ALISSON CISNEROS </t>
  </si>
  <si>
    <t>ALISSONCISNEROS@GMAIL.COM</t>
  </si>
  <si>
    <t>ALISSON HINOSTROZA HUANE</t>
  </si>
  <si>
    <t>INGENIERIA CIVIL</t>
  </si>
  <si>
    <t>kelly Medina (Psicología, 6to ciclo, UCH) (quiere estudiar medicina en Comas)</t>
  </si>
  <si>
    <t>kellyangelly.medina82@gmail.com</t>
  </si>
  <si>
    <t>Fernanda Rios</t>
  </si>
  <si>
    <t>gelbertrioscontreras@gmail.com</t>
  </si>
  <si>
    <t>Brithany Cabanillas</t>
  </si>
  <si>
    <t>JENIFER ALVAREZ</t>
  </si>
  <si>
    <t>ROMINA ALEXANDRA CASTILLA BALDERA</t>
  </si>
  <si>
    <t>ROMINACASTILLA@GMAIL.COM</t>
  </si>
  <si>
    <t>RUTH NAHOMI PEREZ FIGUEREDO</t>
  </si>
  <si>
    <t>PEREZFRUTHNAHOMI@GMAIL.COM</t>
  </si>
  <si>
    <t>ROMINA KIARA SAIRE LIÑAN</t>
  </si>
  <si>
    <t>NAYSHA PAMPA ALANOCA</t>
  </si>
  <si>
    <t>DAGHIRAPAMPA@GMAIL.COM</t>
  </si>
  <si>
    <t>ELSY FABIOLA LEON GALLARDO</t>
  </si>
  <si>
    <t>LUZ ANGELA CANO CASTILLO</t>
  </si>
  <si>
    <t>jecanodual@gmail.com</t>
  </si>
  <si>
    <t>MATHIAS HURTADO</t>
  </si>
  <si>
    <t>MATIASRIBERA19@GMAIL.COM</t>
  </si>
  <si>
    <t>ELIA CCAHUA PALACIOS</t>
  </si>
  <si>
    <t>ELIACCAHUAPALACIOS@GMAIL.COM</t>
  </si>
  <si>
    <t>CARMEN ROSA MARAVI VILA</t>
  </si>
  <si>
    <t>CARMENROSAMARAVILAVILA@GMAIL.COM</t>
  </si>
  <si>
    <t>NAOMI NUÑEZ BARRA</t>
  </si>
  <si>
    <t>NAOMIYARELINUÑEZBARRA@GMAIL.COM</t>
  </si>
  <si>
    <t>RICARDO MARTINEZ LINO</t>
  </si>
  <si>
    <t xml:space="preserve">ANYELI YASMIN MEJIA </t>
  </si>
  <si>
    <t>MEJIADELAO@GMAIL.COM</t>
  </si>
  <si>
    <t>ROSSANGELA MORALES RINCON</t>
  </si>
  <si>
    <t xml:space="preserve">LETICIA FERNANDA BUSTAMANTE </t>
  </si>
  <si>
    <t>JASMIN PEREYRA LOPEZ</t>
  </si>
  <si>
    <t>JASMINPEREYRALOPEZ@GMAIL.COM</t>
  </si>
  <si>
    <t>FABRICIO VELZQUEZ</t>
  </si>
  <si>
    <t>FVELSQUEZ@HV.EDU.PE</t>
  </si>
  <si>
    <t>JENCOL SANTOS OLIAEN RUIZ</t>
  </si>
  <si>
    <t>JENCOLOLIAEN08@GMAIL.COM</t>
  </si>
  <si>
    <t>XIMENA JAMJACHI PALOMINO</t>
  </si>
  <si>
    <t>XIMENAJAMJACHPALOMINO@GMAIL.COM</t>
  </si>
  <si>
    <t>BRIANNA ESTEFANIA DELGADO ABAD</t>
  </si>
  <si>
    <t>DBRIANNA2425@FEYALEGRIA03.EDU.PE</t>
  </si>
  <si>
    <t>AYLEN CORINA</t>
  </si>
  <si>
    <t>AYLENYGABY29@GMAIL.COM</t>
  </si>
  <si>
    <t>URPI CAROLINA ROA PAIRAZAMAN</t>
  </si>
  <si>
    <t>ROAURPI@GMAIL.COM</t>
  </si>
  <si>
    <t>FRANCO REYMUNDO CHUQUITAYPE</t>
  </si>
  <si>
    <t>LUIGATO2008@GMAIL.COM</t>
  </si>
  <si>
    <t>BRISA SILVA</t>
  </si>
  <si>
    <t>HANNA ALLISON CHUMPITAZ VERA</t>
  </si>
  <si>
    <t>HANNAALISSONCHUMPITAZVERA@GMAIL.COM</t>
  </si>
  <si>
    <t>SANTIAGO DAVID SUAREZ POSTIGOS</t>
  </si>
  <si>
    <t>LORENA CARBAJAL RAMOS</t>
  </si>
  <si>
    <t>ANDREA VARGAS</t>
  </si>
  <si>
    <t>JAYLA FERNANDEZ SONCCO</t>
  </si>
  <si>
    <t>LEYKA23@GMAIL.COM</t>
  </si>
  <si>
    <t>CAMILA SILVA</t>
  </si>
  <si>
    <t>CAMILASILVA.MO711@GMAIL.COM</t>
  </si>
  <si>
    <t>AKEMI MENDOZA ALVAREZ</t>
  </si>
  <si>
    <t>AKEMIMENDOZAALVAREZ@GMAIL.COM</t>
  </si>
  <si>
    <t>JORDAN ADRIANO LEÓN ORIHUELA</t>
  </si>
  <si>
    <t>JORDAN.LEON1430@GMAIL.COM</t>
  </si>
  <si>
    <t>AKEMY UGARTE MELENDREZ</t>
  </si>
  <si>
    <t>AKEMYUGARTEMELENDREZ08@GMAIL.COM</t>
  </si>
  <si>
    <t>FERNANDA TAFUR CORNELIO</t>
  </si>
  <si>
    <t>6259154@PLAYSCHOOL.EDU.PE</t>
  </si>
  <si>
    <t>ANTONELA GARAMENDI RODRIGUEZ</t>
  </si>
  <si>
    <t>MAGDIEL MARTINEZ TANTAHUILCA</t>
  </si>
  <si>
    <t>MAGDIELTANTAHUILCA@GMAIL.COM</t>
  </si>
  <si>
    <t>URSULA  ALVARADOVARGAS</t>
  </si>
  <si>
    <t>HERMESALVARADOVARGAS@HOTMAIL.COM</t>
  </si>
  <si>
    <t>JOAQUIN HERNANDEZ</t>
  </si>
  <si>
    <t>NICOLE ALARCON GARCIA</t>
  </si>
  <si>
    <t>MIRELLAARCON19@GMAIL.COM</t>
  </si>
  <si>
    <t>NOEMI ARGUATA AGUILAR</t>
  </si>
  <si>
    <t>ARGUATAAGUILAR008@GMAIL.COM</t>
  </si>
  <si>
    <t>KRISTELL GONSALEZ SANCHEZ</t>
  </si>
  <si>
    <t>KRISTELL6968@GMAIL.COM</t>
  </si>
  <si>
    <t>MARIANA MICAELA ACEVEDO AYBAR</t>
  </si>
  <si>
    <t>MARIANACEVEDOA@GMAIL.COM</t>
  </si>
  <si>
    <t>BRAYAN ISACC ROMERO ABANTO</t>
  </si>
  <si>
    <t>903323877/963323877</t>
  </si>
  <si>
    <t>BRAYANISACCROMEROABANTO@GMAIL.COM</t>
  </si>
  <si>
    <t>WENDOLAIN ZEGARRA</t>
  </si>
  <si>
    <t>ZWENDOLAIN@GMAIL.COM</t>
  </si>
  <si>
    <t>YUNA CANALES HANCCO</t>
  </si>
  <si>
    <t>STEISY DIAZ LOZANO</t>
  </si>
  <si>
    <t>STEISYDIAZ783@GMAIL.COM</t>
  </si>
  <si>
    <t>DANIELA IYARI ACHULLI</t>
  </si>
  <si>
    <t>DANIELA.ACHULLI.AVAAYLLA@GMAIL.COM</t>
  </si>
  <si>
    <t>KIMBERLY LISET QUISPE CAMPOS</t>
  </si>
  <si>
    <t>ECQUISPEKIMBERLY@GMAIL.COM</t>
  </si>
  <si>
    <t>3RO</t>
  </si>
  <si>
    <t>JIMMY RAMOS SOTO</t>
  </si>
  <si>
    <t>UHACK24S@GMAIL.COM</t>
  </si>
  <si>
    <t>BIANCA BELEN ABANTO</t>
  </si>
  <si>
    <t>ANGELICA BUITRON</t>
  </si>
  <si>
    <t>BUITRONANGELICA.WIESEVERANO@GMAIL.COM</t>
  </si>
  <si>
    <t>RIANA ROMANI RUIZ</t>
  </si>
  <si>
    <t>RIANAMIA.7@GMAIL.COM</t>
  </si>
  <si>
    <t>JAIRO PEREZ DIAZ</t>
  </si>
  <si>
    <t>HARRY  CANALES CRISTOBAL</t>
  </si>
  <si>
    <t>NATANIEL ZEA</t>
  </si>
  <si>
    <t>ZEANATANIEL11@GMAIL.COM</t>
  </si>
  <si>
    <t>FABIANA MURRIETA CARCAMO</t>
  </si>
  <si>
    <t>FREDERICK URIEL GAMARRA</t>
  </si>
  <si>
    <t>FREDERICKGAMARRA@GMAIL.COM</t>
  </si>
  <si>
    <t>ALISON MUASAJA TORRES</t>
  </si>
  <si>
    <t>SANTIAGO DE JESUS CORTEZ BECAPATIÑO</t>
  </si>
  <si>
    <t>Luciana Leon Bautista</t>
  </si>
  <si>
    <t>gualupanabautista28@gmail.com</t>
  </si>
  <si>
    <t>Antonella Benites</t>
  </si>
  <si>
    <t>Sydnie Osambel Vasquez</t>
  </si>
  <si>
    <t>sydluposamvas@gmail.com</t>
  </si>
  <si>
    <t xml:space="preserve">Adriano Barrenechea </t>
  </si>
  <si>
    <t>aberrenechea28@gmail.com</t>
  </si>
  <si>
    <t>Milenka Cespedes Torres</t>
  </si>
  <si>
    <t>milejapi5383@gmail.com</t>
  </si>
  <si>
    <t>Maria Belen Esquerre Ypanaque</t>
  </si>
  <si>
    <t>Karlo Francesco Vigo Solano</t>
  </si>
  <si>
    <t>Camila Porlles</t>
  </si>
  <si>
    <t>Francisco Alonso Farfan</t>
  </si>
  <si>
    <t>Fabiana Valeska Jimenez</t>
  </si>
  <si>
    <t>Valeska Perez Arrunategui</t>
  </si>
  <si>
    <t>Pierina Briceño Sanchez</t>
  </si>
  <si>
    <t>Rusbel Calapuja</t>
  </si>
  <si>
    <t>FERNANDO ANDRE TEJADA CARREÑO</t>
  </si>
  <si>
    <t>andretejada2004@gmail.com</t>
  </si>
  <si>
    <t>BARISHA REYES</t>
  </si>
  <si>
    <t>JOAQUIN APARICIO YLLATOPA</t>
  </si>
  <si>
    <t>joaquin.mathiasaparicio@gmail.com</t>
  </si>
  <si>
    <t>Luciana Ruiz</t>
  </si>
  <si>
    <t>Lenin Escudero</t>
  </si>
  <si>
    <t>Alvaro Villegas</t>
  </si>
  <si>
    <t>Nicolas Velarde</t>
  </si>
  <si>
    <t>Arommy Trujillo</t>
  </si>
  <si>
    <t>NATALIA LA TORRE OCROSPOMA</t>
  </si>
  <si>
    <t>LUANA RIVAS GARCIA</t>
  </si>
  <si>
    <t>SANTIAGO NAVARRETE</t>
  </si>
  <si>
    <t>LIZ AIDA CASTAÑEDA RUIZ</t>
  </si>
  <si>
    <t>LEONEL OBISPO</t>
  </si>
  <si>
    <t>NAYELI VILLALOBOS</t>
  </si>
  <si>
    <t>MIKAELA PUMA</t>
  </si>
  <si>
    <t>DANIELA MARQUEZ TRUJILLO</t>
  </si>
  <si>
    <t>FELIX FERNANDO APARICIO YLLATOPA</t>
  </si>
  <si>
    <t>felixaparicio@gmail.com</t>
  </si>
  <si>
    <t>GIACOMO DANIEL VENTO CAMPOS</t>
  </si>
  <si>
    <t>gventoc.98834@gmail.com</t>
  </si>
  <si>
    <t>BRISSA CORDOVA ROMANI</t>
  </si>
  <si>
    <t>romani_rocio@hotmail.com</t>
  </si>
  <si>
    <t>LILIA BARRENECHEA</t>
  </si>
  <si>
    <t>MIA NOEMI FLORES ACUÑA</t>
  </si>
  <si>
    <t>ANYA ARMAS CONDORI</t>
  </si>
  <si>
    <t>JOSTIN VERANO ESPINOZA</t>
  </si>
  <si>
    <t>ANTOINETTE CHARLOTTE</t>
  </si>
  <si>
    <t>CAMILA MIRALLES QUISPE</t>
  </si>
  <si>
    <t>DIEGO CHAVEZ ROMERO</t>
  </si>
  <si>
    <t>ARIANA MELO TOLEDO</t>
  </si>
  <si>
    <t>LUANA PACHECO</t>
  </si>
  <si>
    <t>MICHAEL BUJAICO GUIA</t>
  </si>
  <si>
    <t>Kimberly Damas Pebe</t>
  </si>
  <si>
    <t>Luz Flores Leon</t>
  </si>
  <si>
    <t>Abril Santiago Miranda</t>
  </si>
  <si>
    <t>Nayeli Briceño</t>
  </si>
  <si>
    <t>Alessandra Orejuela</t>
  </si>
  <si>
    <t>CELESTE ARRIETA</t>
  </si>
  <si>
    <t>LUANA LAU MORE</t>
  </si>
  <si>
    <t>CIELO ARBIETA TENORIO</t>
  </si>
  <si>
    <t>cieloarbietatenorio@gmail.com</t>
  </si>
  <si>
    <t>KILLARY 0</t>
  </si>
  <si>
    <t>Fatima Quispe Huamani</t>
  </si>
  <si>
    <t xml:space="preserve">5to de secundaria </t>
  </si>
  <si>
    <t>Alex Pool Paiva Pareja</t>
  </si>
  <si>
    <t>Javier Marquez Requena</t>
  </si>
  <si>
    <t>Luhana Vilchez</t>
  </si>
  <si>
    <t xml:space="preserve">Cristhian Guzman </t>
  </si>
  <si>
    <t>Cristopher Risco Quistan</t>
  </si>
  <si>
    <t>Matias Ruben Falcon Alcalde</t>
  </si>
  <si>
    <t>Grecia Quispe Verastegui</t>
  </si>
  <si>
    <t>Camila Galvez</t>
  </si>
  <si>
    <t>Thiago Bedoya Curo</t>
  </si>
  <si>
    <t>Gustavo Carroñaga</t>
  </si>
  <si>
    <t>ROMINA QUITO CHAVEZ</t>
  </si>
  <si>
    <t>luana paula piscoya alvarado</t>
  </si>
  <si>
    <t>Valeria Levano</t>
  </si>
  <si>
    <t>GIOVANI 0</t>
  </si>
  <si>
    <t>ANDRE CHAN BRAVO</t>
  </si>
  <si>
    <t>MARIA NATHAIS NICOL DEMETRIO BENVIDES</t>
  </si>
  <si>
    <t>MARIA FERNANDA VASQUEZ LAZARTE</t>
  </si>
  <si>
    <t>Beatriz Camargo</t>
  </si>
  <si>
    <t>Juan Manuel</t>
  </si>
  <si>
    <t>BELEN MANSILLA</t>
  </si>
  <si>
    <t>Carmen Molocho Vitor</t>
  </si>
  <si>
    <t>carmen.molocho@hotmail.com</t>
  </si>
  <si>
    <t>Ariana Ninahuanca</t>
  </si>
  <si>
    <t>Yadhira Meneses</t>
  </si>
  <si>
    <t>camilamenesescuri@gmail.com</t>
  </si>
  <si>
    <t>dome</t>
  </si>
  <si>
    <t>dtuirolaos@gmail.com</t>
  </si>
  <si>
    <t>pamela Martinez</t>
  </si>
  <si>
    <t>p.martinzp2@gmail.com</t>
  </si>
  <si>
    <t>aymar saravia</t>
  </si>
  <si>
    <t>Montoya robles</t>
  </si>
  <si>
    <t>t.montoya.robles@gmail.com</t>
  </si>
  <si>
    <t>Ruth Claudia (turno noche, egresó 2015)</t>
  </si>
  <si>
    <t>ESITUR</t>
  </si>
  <si>
    <t>Eliza Diaz (I ciclo, UNIVERSIDAD SEÑOR DE SIPÁN)</t>
  </si>
  <si>
    <t>edwin ascencios nalvarte (VII ciclo, Alas peruanas)</t>
  </si>
  <si>
    <t>ascenciosuriel3@gmail.com</t>
  </si>
  <si>
    <t>Michelle Lártiga</t>
  </si>
  <si>
    <t>luciana.lartiga@gmail.com</t>
  </si>
  <si>
    <t>joaquin cabanillas huayhua</t>
  </si>
  <si>
    <t>ANGELA ROCIO RAMOS RODRIGO</t>
  </si>
  <si>
    <t>Aurelia Pacco Coronado (Visita Guiada martes 11 a.m.)</t>
  </si>
  <si>
    <t>DIEGO ROLANDO PULIDO</t>
  </si>
  <si>
    <t>Nicol yactayo</t>
  </si>
  <si>
    <t>leonnikol167@gmail.com</t>
  </si>
  <si>
    <t>Ann</t>
  </si>
  <si>
    <t xml:space="preserve">Fabiana Tania Ivana Figueroa Prado </t>
  </si>
  <si>
    <t>ASTRID DALLANE QUISPE</t>
  </si>
  <si>
    <t>ARIANA DE LA CRUZ SANDOVAL</t>
  </si>
  <si>
    <t>ARIANAJHAMINETSANDOVAL.200@GMAIL.COM</t>
  </si>
  <si>
    <t xml:space="preserve">EMILIA ENCARNBACION </t>
  </si>
  <si>
    <t>PABLO CESAR HUAMAN CALDERON</t>
  </si>
  <si>
    <t>JIMENA CULCOS PEÑA</t>
  </si>
  <si>
    <t>LEONARDO SANTOS LEPIANI</t>
  </si>
  <si>
    <t>FILTRON@GMAIL.COM</t>
  </si>
  <si>
    <t>SAMUEL VILCAPOMA CCUECA</t>
  </si>
  <si>
    <t>SEBASTIAN LAREDO RAMOS</t>
  </si>
  <si>
    <t>LUCIANO STHEPHANO CASTAÑEDA ARCELA</t>
  </si>
  <si>
    <t>LCASTAÑEDAARCELA@GMAIL.COM</t>
  </si>
  <si>
    <t>XIMENA RIOS ARANDA</t>
  </si>
  <si>
    <t>RIOSAXIMENA@GMAIL.COM</t>
  </si>
  <si>
    <t>KIARA GOMEZ ACOSTA</t>
  </si>
  <si>
    <t>LIZBETH DAMARIS VALLEJOS ASTUPILLO</t>
  </si>
  <si>
    <t>DAMX.RS@GMAIL.COM</t>
  </si>
  <si>
    <t>STEPHANI SALAZAR CANGALAYA</t>
  </si>
  <si>
    <t>STEPHANIE12@GMAIL.COM</t>
  </si>
  <si>
    <t>BELEN ALOR JAMAMPA</t>
  </si>
  <si>
    <t>BELENALOR2021@GMAIL.COM</t>
  </si>
  <si>
    <t>LENNY CASTILLO LAUREANO</t>
  </si>
  <si>
    <t>JUSTIN LUNA MATA</t>
  </si>
  <si>
    <t>AARON DAVID CALDERON GUTIERREZ</t>
  </si>
  <si>
    <t xml:space="preserve">ADRIAN AUGUSTO </t>
  </si>
  <si>
    <t>LUANA MIA ORTIZ ALVARADO</t>
  </si>
  <si>
    <t>ANDRE ALESSANDRO ALAYO MUÑOZ</t>
  </si>
  <si>
    <t>JHORDAN GOMEZ DE LA CRUZ</t>
  </si>
  <si>
    <t>JEANFRANCO</t>
  </si>
  <si>
    <t>DANIEL PRADO MOCALIPU</t>
  </si>
  <si>
    <t>LUNA ESTRADA</t>
  </si>
  <si>
    <t>AMY CANCHARI</t>
  </si>
  <si>
    <t>LILIANI PAREDES DIAZ</t>
  </si>
  <si>
    <t>CILIANIELIZABETH9@GMAIL.COM</t>
  </si>
  <si>
    <t>SEBASTIAN  PORTOCARRERO VENTURA</t>
  </si>
  <si>
    <t>SPORTOCARRERO693@GMAIL.COM</t>
  </si>
  <si>
    <t>MIRELLA KARELY TRIGOSO</t>
  </si>
  <si>
    <t>DOMENICA GIL QUISPE</t>
  </si>
  <si>
    <t>LUCIANA MANTURANO NOMBERTO</t>
  </si>
  <si>
    <t>MANTURANOXLUCIANA@GMAIL.COM</t>
  </si>
  <si>
    <t>JEAN PAUL CAYDRO RUIZ</t>
  </si>
  <si>
    <t>GOMITAJEAN@GMAIL.COM</t>
  </si>
  <si>
    <t>KENNETH LOPEZ</t>
  </si>
  <si>
    <t>JUANCALO940@GMAIL.COM</t>
  </si>
  <si>
    <t>CAMILO YPANAQUE CASTRO</t>
  </si>
  <si>
    <t>DULCE ESTELA ELIAS SARANGO</t>
  </si>
  <si>
    <t>DULCEESTELAELLAS@GMAIL.COM</t>
  </si>
  <si>
    <t>LUCIANA URBINA SALDAÑA</t>
  </si>
  <si>
    <t>LUCIANA HUAMAN</t>
  </si>
  <si>
    <t>X CONFIRMAR</t>
  </si>
  <si>
    <t>LIANO ANDER HICHCAS</t>
  </si>
  <si>
    <t>LIANONOLAZCO@GMAIL.COM</t>
  </si>
  <si>
    <t>GUBER ISAIAS MONTENEGRO</t>
  </si>
  <si>
    <t>ANDY  JHAIR CAYO LARICO</t>
  </si>
  <si>
    <t>CAYOANDYWIESE@GMAIL.COM</t>
  </si>
  <si>
    <t>MICALELA ESTEPHANIE GOMERO CASTILLO</t>
  </si>
  <si>
    <t>JHOSMELY  VASQUEZ AGUILAR</t>
  </si>
  <si>
    <t>GABRIEL VIDAL PAUCCAR</t>
  </si>
  <si>
    <t>VIDALP.GABRIEL@GMAIL.COM</t>
  </si>
  <si>
    <t>ALBERT AHMED JESÚS LAUREANO NOLASCO</t>
  </si>
  <si>
    <t>A.LAUREANONOLASCO@GMAIL.COM</t>
  </si>
  <si>
    <t>MAZIEL  OSCCO</t>
  </si>
  <si>
    <t>MAISELOSCCO@HOTMAIL.COM</t>
  </si>
  <si>
    <t>ANDREA  TAFUR CALLA</t>
  </si>
  <si>
    <t>ANDREATAFUR25012003@GMAIL.COM</t>
  </si>
  <si>
    <t>DALESKA AYUQUE PANTOJA</t>
  </si>
  <si>
    <t>DALESKAKIOMY@GMAIL.COM</t>
  </si>
  <si>
    <t>LUZ ESMERALDA CABANILLAS</t>
  </si>
  <si>
    <t>AARON ANDRÉ GUERRA GAMARRA</t>
  </si>
  <si>
    <t>ABRIL GUEVARA</t>
  </si>
  <si>
    <t>SAMANTHA FLOR FERNANDEZ ROSADO</t>
  </si>
  <si>
    <t>AMFERNANDEZROSADO@GMAIL.COM</t>
  </si>
  <si>
    <t>GABRIEL ALFREDO ALTAMIRANO</t>
  </si>
  <si>
    <t>GABRIELALTAMIRANO2008@GMAIL.COM</t>
  </si>
  <si>
    <t>ANDREA BELEN RAMOS QUISPE</t>
  </si>
  <si>
    <t>KRYSTAL GORDUS VENEGAS</t>
  </si>
  <si>
    <t>CAMILA BRISIHE CORDOVA APAZA</t>
  </si>
  <si>
    <t>CAMILABRISIHE2507@GMAIL.COM</t>
  </si>
  <si>
    <t>MICHAELA VILCAYAURI</t>
  </si>
  <si>
    <t>LUCIANA ARIADNE CANDELA SILVA</t>
  </si>
  <si>
    <t>XIOMARA ABIGAIL LEON GONZALES</t>
  </si>
  <si>
    <t>XIOMARALEONGONZALES@GMAIL.COM</t>
  </si>
  <si>
    <t>HEYDI  ALVITES QUINDE</t>
  </si>
  <si>
    <t>ALVITESQUINDEHEYDI@GMAIL.COM</t>
  </si>
  <si>
    <t>CAMILA  PEREZ ARANCIBIA</t>
  </si>
  <si>
    <t>Camila Paredes</t>
  </si>
  <si>
    <t>61921173@sda.edu.pe</t>
  </si>
  <si>
    <t xml:space="preserve">Luciana Espinoza </t>
  </si>
  <si>
    <t>lucianabelen700@gmail.com</t>
  </si>
  <si>
    <t>Vivian sullon sanchez</t>
  </si>
  <si>
    <t>vvaniss13@gmail.com</t>
  </si>
  <si>
    <t>Alisson Bernabe Alva</t>
  </si>
  <si>
    <t>lamejoronce@gmail.com</t>
  </si>
  <si>
    <t>Santiago Escobar Martin</t>
  </si>
  <si>
    <t>sabrinamartinrondon@gmail.com</t>
  </si>
  <si>
    <t>Nicolas Gonzales</t>
  </si>
  <si>
    <t>nicolasgonzalesvigild@gmail.com</t>
  </si>
  <si>
    <t>Joany Cornejo Yllaconza</t>
  </si>
  <si>
    <t>61550466@sda.edu.pe</t>
  </si>
  <si>
    <t>Estefania Ocampo Miranda</t>
  </si>
  <si>
    <t>62404813@sda.edu.pe</t>
  </si>
  <si>
    <t>ISABELLA MEDINA MORAN</t>
  </si>
  <si>
    <t>JOAQUIN PORTAL MENDOZA</t>
  </si>
  <si>
    <t>BRYAN RODRIGUEZ CARDENAS</t>
  </si>
  <si>
    <t>DANNA YACSAVILCA OTINIANO</t>
  </si>
  <si>
    <t>SAMANTHA SEVILLANO</t>
  </si>
  <si>
    <t>RENZO MAICOL QUISPE PILLACA</t>
  </si>
  <si>
    <t>ANGELO CONDOR CANDELARIO</t>
  </si>
  <si>
    <t>YEYO QUISPE</t>
  </si>
  <si>
    <t>LEANDRO RAMOS APAZA</t>
  </si>
  <si>
    <t>ANDRES ARIAS</t>
  </si>
  <si>
    <t>ESTREYA RAMIREZ ROJAS</t>
  </si>
  <si>
    <t>estreya1804ramirez@gmail.com</t>
  </si>
  <si>
    <t>SOFIA MUÑOZ FIGUEROA</t>
  </si>
  <si>
    <t>NAZARETH DIAS MORALES</t>
  </si>
  <si>
    <t>ASTRID NAYELI ROSALES FLORES</t>
  </si>
  <si>
    <t>ELIAS VASQUEZ SANCHEZ</t>
  </si>
  <si>
    <t>KIARA CHAVEZ</t>
  </si>
  <si>
    <t>CAMILA RETAMOZO RIVERAS</t>
  </si>
  <si>
    <t>DANNA VASQUEZ VERA</t>
  </si>
  <si>
    <t>SAMAIRA DIONICIA PUMA TERAN</t>
  </si>
  <si>
    <t>pumateransamaira@gmail.com</t>
  </si>
  <si>
    <t>marisabel ariana rojas alarcon</t>
  </si>
  <si>
    <t>marisabelarianarojasalarcon@gmail.com</t>
  </si>
  <si>
    <t>camila melany chuchon vega</t>
  </si>
  <si>
    <t>camilavegachuchonvega@gmail.com</t>
  </si>
  <si>
    <t>estrella bendezu chavez</t>
  </si>
  <si>
    <t>sofía ferrro quispe</t>
  </si>
  <si>
    <t>carlasofiaferroquispe@gmail.com</t>
  </si>
  <si>
    <t>carlos daniel flores hurtado</t>
  </si>
  <si>
    <t>danielhurtado@gmail.com</t>
  </si>
  <si>
    <t>Taller Vivencial 8</t>
  </si>
  <si>
    <t>Fernanda Pedemonte Aguilar</t>
  </si>
  <si>
    <t>a20150096@santisima.edu.pe</t>
  </si>
  <si>
    <t>Alonso Fernando Contreras Vallegos</t>
  </si>
  <si>
    <t>diameracky@gmail.com</t>
  </si>
  <si>
    <t>Xiomara Gomez Juro</t>
  </si>
  <si>
    <t>Gustavo Vargas</t>
  </si>
  <si>
    <t>Gabriel Estremadoyro Morales</t>
  </si>
  <si>
    <t>Aldair Yutivilca</t>
  </si>
  <si>
    <t>Sayuri Venegas Castillo</t>
  </si>
  <si>
    <t>Morella Huarniz</t>
  </si>
  <si>
    <t>Ricardoo Alessa</t>
  </si>
  <si>
    <t>+51 947 172 605</t>
  </si>
  <si>
    <t>estrella valentina pacco</t>
  </si>
  <si>
    <t>+51 981 360 481</t>
  </si>
  <si>
    <t>Aitana</t>
  </si>
  <si>
    <t>+51 963 205 300</t>
  </si>
  <si>
    <t>+51 977 567 591</t>
  </si>
  <si>
    <t>+1 (945) 367-8005</t>
  </si>
  <si>
    <t>+51 928 643 576</t>
  </si>
  <si>
    <t>Vanessa Escobar Alviño</t>
  </si>
  <si>
    <t>+51 917 024 013</t>
  </si>
  <si>
    <t>+51 931 277 290</t>
  </si>
  <si>
    <t>Adriana</t>
  </si>
  <si>
    <t>+51 979 751 842</t>
  </si>
  <si>
    <t>60492449</t>
  </si>
  <si>
    <t>61359734</t>
  </si>
  <si>
    <t>40557656</t>
  </si>
  <si>
    <t>71148392</t>
  </si>
  <si>
    <t>81423086</t>
  </si>
  <si>
    <t>71163409</t>
  </si>
  <si>
    <t>gfds</t>
  </si>
  <si>
    <t>61487233</t>
  </si>
  <si>
    <t>71361887</t>
  </si>
  <si>
    <t>61538854</t>
  </si>
  <si>
    <t>61795319</t>
  </si>
  <si>
    <t>77725526</t>
  </si>
  <si>
    <t>72828811</t>
  </si>
  <si>
    <t>72337462</t>
  </si>
  <si>
    <t>62643478</t>
  </si>
  <si>
    <t>62544250</t>
  </si>
  <si>
    <t>72056377</t>
  </si>
  <si>
    <t>61368773</t>
  </si>
  <si>
    <t>73293388</t>
  </si>
  <si>
    <t>72595489</t>
  </si>
  <si>
    <t>80800319</t>
  </si>
  <si>
    <t>72519710</t>
  </si>
  <si>
    <t>72993665</t>
  </si>
  <si>
    <t>41365806</t>
  </si>
  <si>
    <t>44302045</t>
  </si>
  <si>
    <t>CE:008902214</t>
  </si>
  <si>
    <t>61044966</t>
  </si>
  <si>
    <t>Piero Eduardo Garibotto Cuervas</t>
  </si>
  <si>
    <t>Dorcas Talita Linda Cordova Carhuas</t>
  </si>
  <si>
    <t>desea odontologia</t>
  </si>
  <si>
    <t>QUIERE ODONTOLOGIA</t>
  </si>
  <si>
    <t/>
  </si>
  <si>
    <t>quiere derecho</t>
  </si>
  <si>
    <t xml:space="preserve">quiere medicina </t>
  </si>
  <si>
    <t>quiere marketing</t>
  </si>
  <si>
    <r>
      <rPr>
        <sz val="10"/>
        <color rgb="FF000000"/>
        <rFont val="Arial"/>
      </rPr>
      <t xml:space="preserve">Vivian sullon </t>
    </r>
    <r>
      <rPr>
        <u/>
        <sz val="10"/>
        <color rgb="FF000000"/>
        <rFont val="Arial"/>
      </rPr>
      <t>sanchez</t>
    </r>
  </si>
  <si>
    <t>reactualizacion con registros académicos</t>
  </si>
  <si>
    <t>quiere aeronaútica</t>
  </si>
  <si>
    <t>quiere medicina</t>
  </si>
  <si>
    <t>tiene carnet de extranjeria</t>
  </si>
  <si>
    <t>VIVE EN ICA, NO PUEDE VENIR A LIMA PARA EL EXAMEN</t>
  </si>
  <si>
    <t>psicologia 100% virtual</t>
  </si>
  <si>
    <t>quiere carrera a distancia</t>
  </si>
  <si>
    <t>ya está admitido en la USMP carrera negocios internacionales, igual queire más información sobre turismo.</t>
  </si>
  <si>
    <t>el alumno dice que ya lo agendaron para el open, pero no está en la base de datos general</t>
  </si>
  <si>
    <t>AVANCE ADMITIDOS 2025 - II | Por Asesora</t>
  </si>
  <si>
    <t>AVANCE ADMITIDOS 2026 - I | Por Asesora</t>
  </si>
  <si>
    <t>Escuela</t>
  </si>
  <si>
    <t>Abril</t>
  </si>
  <si>
    <t>Mayo</t>
  </si>
  <si>
    <t>Junio</t>
  </si>
  <si>
    <t>Julio</t>
  </si>
  <si>
    <t>Agosto</t>
  </si>
  <si>
    <t>S1</t>
  </si>
  <si>
    <t>S2</t>
  </si>
  <si>
    <t>S3</t>
  </si>
  <si>
    <t>S4</t>
  </si>
  <si>
    <t xml:space="preserve">Total </t>
  </si>
  <si>
    <t>Sub Total por Semana</t>
  </si>
  <si>
    <t>Total por Mes</t>
  </si>
  <si>
    <t>AVANCE ADMITIDOS 2025 - II | Resumen por Semana</t>
  </si>
  <si>
    <t>Total por semana</t>
  </si>
  <si>
    <t>AVANCE ADMITIDOS 2026 - I | Resumen por Semana</t>
  </si>
  <si>
    <t>2026 - I</t>
  </si>
  <si>
    <t>SUB TOTAL POR SEMANA</t>
  </si>
  <si>
    <t>TOTAL GENERAL</t>
  </si>
  <si>
    <t>AVANCE ADMITIDOS 2025 - II | Resumen por Escuela</t>
  </si>
  <si>
    <t>AVANCE ADMITIDOS 2025 - II | Resumen por Asesora</t>
  </si>
  <si>
    <t>AVANCE ADMITIDOS 2026 - I | Resumen por Escuela</t>
  </si>
  <si>
    <t>AVANCE ADMITIDOS 2026 - I | Resumen por Asesora</t>
  </si>
  <si>
    <t>Pya</t>
  </si>
  <si>
    <t>Estrella</t>
  </si>
  <si>
    <t>Lilya</t>
  </si>
  <si>
    <t>Melisa</t>
  </si>
  <si>
    <t>Sheyla</t>
  </si>
  <si>
    <t>TURISMO Y HOTELERIA</t>
  </si>
  <si>
    <t>TOTALES</t>
  </si>
  <si>
    <t>Meta semanal</t>
  </si>
  <si>
    <t>Individual</t>
  </si>
  <si>
    <t>Grupal</t>
  </si>
  <si>
    <t>2025 - II | Avance semanal Asesoras</t>
  </si>
  <si>
    <t>2026 - I| Avance semanal Asesoras</t>
  </si>
  <si>
    <t>Total</t>
  </si>
  <si>
    <t>Meta grupal</t>
  </si>
  <si>
    <t>AVANCE ADMITIDOS 2025 - II | Meta</t>
  </si>
  <si>
    <t>Admitidos confirmados</t>
  </si>
  <si>
    <t>META</t>
  </si>
  <si>
    <t>Call center central</t>
  </si>
  <si>
    <t>Equipo FCCTP</t>
  </si>
  <si>
    <t>Admitidos en proceso Fcctp</t>
  </si>
  <si>
    <t>Proyectado</t>
  </si>
  <si>
    <t>Avance real</t>
  </si>
  <si>
    <t>Avance proyectado</t>
  </si>
  <si>
    <t>AGENDA SEMANAL | 2025-II &amp; 2026-I</t>
  </si>
  <si>
    <t>2025-II | Julio</t>
  </si>
  <si>
    <t>2026-I | Julio</t>
  </si>
  <si>
    <t>SEMANA</t>
  </si>
  <si>
    <t>AVANCE DIARIO | 2025-II</t>
  </si>
  <si>
    <t>AVANCE DIARIO | 2026-I</t>
  </si>
  <si>
    <t>JULIO</t>
  </si>
  <si>
    <t>FECHA</t>
  </si>
  <si>
    <t>Exámenes rendidos</t>
  </si>
  <si>
    <t>JULIO | 2025-II &amp; 2026-I</t>
  </si>
  <si>
    <t>AGOSTO</t>
  </si>
  <si>
    <t>Por semestre</t>
  </si>
  <si>
    <t>JULIO | 2025-II</t>
  </si>
  <si>
    <t>JULIO | 2026-I</t>
  </si>
  <si>
    <t>MES</t>
  </si>
  <si>
    <t>NOMBRE</t>
  </si>
  <si>
    <t>DNI | COD. VERIFICACIÓN</t>
  </si>
  <si>
    <t>1 PROGRAMADO</t>
  </si>
  <si>
    <t>2 RINDIÓ EXAMEN</t>
  </si>
  <si>
    <t>3 REPROGRAMÓ</t>
  </si>
  <si>
    <t>4 DESISTIÓ</t>
  </si>
  <si>
    <t>OBSERVACIONES</t>
  </si>
  <si>
    <t>jun</t>
  </si>
  <si>
    <t>VALENTINA SEIJAS</t>
  </si>
  <si>
    <t>jul</t>
  </si>
  <si>
    <t>ARCOS ORE JOHNNY DAVID</t>
  </si>
  <si>
    <t>NO ASISTIO</t>
  </si>
  <si>
    <t>Huaman Huaman Juan Victor</t>
  </si>
  <si>
    <t>MEDINA RODRIGUEZ DINO ROVER</t>
  </si>
  <si>
    <t xml:space="preserve">Marcos Samillan Hurtado 
</t>
  </si>
  <si>
    <t>Julissa Mónica Roque Rodríguez</t>
  </si>
  <si>
    <t>OK</t>
  </si>
  <si>
    <t>Miguel Carlos pastor de Jesús</t>
  </si>
  <si>
    <t xml:space="preserve">SINTHIA JHULISSA GARCIA CASTRO </t>
  </si>
  <si>
    <t>NAYELI HILARIO TELLO</t>
  </si>
  <si>
    <t>Gelen Nicole Peceros Celis</t>
  </si>
  <si>
    <t>Andy steven gaspar navio</t>
  </si>
  <si>
    <t>Daniela Ramos Aguirre</t>
  </si>
  <si>
    <t>may</t>
  </si>
  <si>
    <t xml:space="preserve"> YAZURI YULISSA MAYTA RAMIREZ</t>
  </si>
  <si>
    <t>940 567 049</t>
  </si>
  <si>
    <t>HUMBERTO LUCAR FAJANANDO GUERRERO</t>
  </si>
  <si>
    <t>910386794 - 936219705</t>
  </si>
  <si>
    <t>William Josue Collantes Rodríguez</t>
  </si>
  <si>
    <t>Astoria Esteban Sofia Valentina</t>
  </si>
  <si>
    <t>Farfan Agurto Jose Manuel</t>
  </si>
  <si>
    <t>COAQUIRA LIZARRAGA XIOMARA ANTONELLA</t>
  </si>
  <si>
    <t>MARTIN MONTAÑA MELANI JAZMIN</t>
  </si>
  <si>
    <t>YA TIENE RECIBO</t>
  </si>
  <si>
    <t>ago</t>
  </si>
  <si>
    <t>URETA RIMACHI RAQUEL YAMILET</t>
  </si>
  <si>
    <t>Vanessa Abigail Hurtado Huaman</t>
  </si>
  <si>
    <t xml:space="preserve">HENRY ALONSO TORRES ROSELLO </t>
  </si>
  <si>
    <t xml:space="preserve">OK </t>
  </si>
  <si>
    <t>DAVILA RAMIREZ FABRICIO ADRIAN</t>
  </si>
  <si>
    <t>922 784 973</t>
  </si>
  <si>
    <t>Mariana Milagros Blanco Isla</t>
  </si>
  <si>
    <t xml:space="preserve">MAICCEL SAIREMA CHAVEZ ESTIBUR </t>
  </si>
  <si>
    <t>JOAQUIN ALEPH ARRIBASPLATA CASTAÑEDA</t>
  </si>
  <si>
    <t xml:space="preserve"> Luis Paul Novoa Rengifo  </t>
  </si>
  <si>
    <t>Kamil Paola  Rubina Well</t>
  </si>
  <si>
    <t>SHARLOTE ROSA MARIA BECERRA FARFAN</t>
  </si>
  <si>
    <t xml:space="preserve">JANICE ZARELA TERRONES CRUZ </t>
  </si>
  <si>
    <t>Ariela Sumie Tokuno Sota</t>
  </si>
  <si>
    <t>Rodrigo Sebastian Vargas Polo</t>
  </si>
  <si>
    <t>LOPEZ MONTOYA AHRON VALENTINO</t>
  </si>
  <si>
    <t>Abigail Belén Tarrillo Delgado</t>
  </si>
  <si>
    <t xml:space="preserve">ANA VICTORIA HUAMAN RIVERA </t>
  </si>
  <si>
    <t>CALERO YARASCA BIANCA DAPHNE</t>
  </si>
  <si>
    <t xml:space="preserve">ENRIQUE ALEXANDER QUISPE SANCHEZ </t>
  </si>
  <si>
    <t xml:space="preserve">Mark Andrew La Barrera    Romero   </t>
  </si>
  <si>
    <t>LAURA SOFIA MORALES BOBADIILA</t>
  </si>
  <si>
    <t>Camarena Tumialan Alexander Paolo</t>
  </si>
  <si>
    <t>Matías Díaz tipacti</t>
  </si>
  <si>
    <t>VALERIA YRUPALLA VELAZCO</t>
  </si>
  <si>
    <t>PIERO ALEXANDER GUERRA CABRERA</t>
  </si>
  <si>
    <t>tiene recibo emitido</t>
  </si>
  <si>
    <t>GENESIS HUAMAN SILVA</t>
  </si>
  <si>
    <t xml:space="preserve">LUIS ALBERTO ROJAS MORALES </t>
  </si>
  <si>
    <t>REPROGRAMAR</t>
  </si>
  <si>
    <t>abr</t>
  </si>
  <si>
    <t>ValenzulaMartinez Zakira Berencia</t>
  </si>
  <si>
    <t>Maria Fernanda Bruga Leon</t>
  </si>
  <si>
    <t xml:space="preserve">Daniela Fernanda Bardales Sandhaus </t>
  </si>
  <si>
    <t>YUCRA MENDOZA ARACELY NICOLE</t>
  </si>
  <si>
    <t>FALTA (ya tiene recibo e inscripcion)</t>
  </si>
  <si>
    <t>SILVA CCOICCA DANIEL ELIAS</t>
  </si>
  <si>
    <t>LUCERO GASTAÑADUI</t>
  </si>
  <si>
    <t xml:space="preserve">SICLLA TORRES LIZARDO BENJAMIN </t>
  </si>
  <si>
    <t>Blanca Nélida Conde Huamaní</t>
  </si>
  <si>
    <t>FALCON QUISPE ERICK ALONZO_x000D_</t>
  </si>
  <si>
    <t xml:space="preserve">Victoria Vega Ninapaytan </t>
  </si>
  <si>
    <t>LUIS FERNANDO MARTINEZ VENTURA</t>
  </si>
  <si>
    <t>CHIUYARE CASAS ARIANA ODERAY</t>
  </si>
  <si>
    <t>Luciana Amat Neyra</t>
  </si>
  <si>
    <t>Adriano Andres Sanchez Mendoz</t>
  </si>
  <si>
    <t xml:space="preserve">MATHIAS EDUARDO RUIZ PALOMINO </t>
  </si>
  <si>
    <t>XIOMARA GONZALES ASPAJO</t>
  </si>
  <si>
    <t>FIGUEROA CARRION STEPHANO RODRIGO</t>
  </si>
  <si>
    <t>SOLANO GUTIERREZ ISAMAR CELESTE</t>
  </si>
  <si>
    <t xml:space="preserve">PINEDO CUYA GABRIEL </t>
  </si>
  <si>
    <t>Anais Roman Capcha</t>
  </si>
  <si>
    <t>DIAZ ROJAS SHEYKA GABRIELA_x000D_</t>
  </si>
  <si>
    <t>904 535 860</t>
  </si>
  <si>
    <t>Kevin Alexander Vega Basilio</t>
  </si>
  <si>
    <t xml:space="preserve">Marjorie Cielo Delgado Pacheco </t>
  </si>
  <si>
    <t>BARZOLA SOLIS FRANCY KENNY</t>
  </si>
  <si>
    <t xml:space="preserve">NEIL AMSTRONG PADILLA SALVADOR </t>
  </si>
  <si>
    <t>OKKKOK</t>
  </si>
  <si>
    <t xml:space="preserve">Sahara Atenas Vargas Palacios </t>
  </si>
  <si>
    <t>REPROGRAMO</t>
  </si>
  <si>
    <t>Ya tiene recibo e inscripcion</t>
  </si>
  <si>
    <t>VISITA GUIADA 11/07</t>
  </si>
  <si>
    <t>Enrique Bonny Arevalo Navarro</t>
  </si>
  <si>
    <t>RINDIO EN SANTA ANITA</t>
  </si>
  <si>
    <t>VILCAYAURI VILCAYAURI YAZURI_x000D_</t>
  </si>
  <si>
    <t>YDROGO GONZALES ANA LUCIA</t>
  </si>
  <si>
    <t>Stephanie Alexandra Mendoza Huamán</t>
  </si>
  <si>
    <t>QUISPE TAYPE MILENE PRISSILA</t>
  </si>
  <si>
    <t>ASHLEY ASTRID GUEVARA QUISPE</t>
  </si>
  <si>
    <t xml:space="preserve">Tahiel Valentino Aranibar Garcia 
</t>
  </si>
  <si>
    <t>ok</t>
  </si>
  <si>
    <t>SUS PAPAS NO DESEAN REALIZAR INSCRIPCION</t>
  </si>
  <si>
    <t>KEVIN JUNIOR SANTAMARIA SANTAMARIA</t>
  </si>
  <si>
    <t>majielti casas eguia</t>
  </si>
  <si>
    <t>ROMAN DAVALOS HILLARY DE YANIRA</t>
  </si>
  <si>
    <t>Avrill Stefany Quispe sosa</t>
  </si>
  <si>
    <t>Ruiz Rodriguez Reyna de los Milagros</t>
  </si>
  <si>
    <t xml:space="preserve">Carlos Victor Aaron Tejeda Blas </t>
  </si>
  <si>
    <t>Suzette Huamani Bolaños</t>
  </si>
  <si>
    <t xml:space="preserve">BRANIA BERENICE PABLO IBAÑEZ </t>
  </si>
  <si>
    <t>BRAYAN JESUS MACEDO TARAZONA</t>
  </si>
  <si>
    <t>MORI GARCIA DANYRA YESSEL_x000D_</t>
  </si>
  <si>
    <t>Bautista Yupari Viviana Sabrina</t>
  </si>
  <si>
    <t xml:space="preserve">Lo DARA EN LA SEDE DE SANTA ANITA </t>
  </si>
  <si>
    <t>FABRIZIO FERNANDINI AMAYA</t>
  </si>
  <si>
    <t>RENDIRA EXAMEN</t>
  </si>
  <si>
    <t>DANA JYRETH SULCA GONZALES</t>
  </si>
  <si>
    <t>FREDDY EDDY HUARACHA ALVAREZ</t>
  </si>
  <si>
    <t>Galia Pastor Kolmakova</t>
  </si>
  <si>
    <t>Bryan Arango Checya</t>
  </si>
  <si>
    <t xml:space="preserve">Aily Nicole Soriano campoverde </t>
  </si>
  <si>
    <t>Aquino Orellana Larissa Adela</t>
  </si>
  <si>
    <t xml:space="preserve">EVELYN ESTEFANY VILCHEZ YARIHUAMAN </t>
  </si>
  <si>
    <t>maritza nikol espinoza gomez</t>
  </si>
  <si>
    <t>Arianna Lucia Montalvo Carhuas</t>
  </si>
  <si>
    <t>NICOLE SOTERO PEREZ</t>
  </si>
  <si>
    <t>QQUELLCA LOPEZ RENZO SEBASTIAN</t>
  </si>
  <si>
    <t xml:space="preserve"> 933 748 465 </t>
  </si>
  <si>
    <t>PACHERRES ALBUJAR STHEFANY CAROLINA_x000D_</t>
  </si>
  <si>
    <t xml:space="preserve">RENDIRA EXAMEN </t>
  </si>
  <si>
    <t>Antuanette Ethel Castañeda Sanchez</t>
  </si>
  <si>
    <t xml:space="preserve">DIEGO ORLANDO PADILLA MALLMA </t>
  </si>
  <si>
    <t xml:space="preserve">MARIA JOSE MALLMA RAMOS </t>
  </si>
  <si>
    <t>ANCHANTE ZAVALA SABASTIAN ANDRE</t>
  </si>
  <si>
    <t>968 233 899</t>
  </si>
  <si>
    <t xml:space="preserve">Brayan Ulloa Miranda </t>
  </si>
  <si>
    <t>MARI JIMENEZ ROJAS</t>
  </si>
  <si>
    <t>GASTULO MIGUEL NAIDELY ALEXA</t>
  </si>
  <si>
    <t>FACUNDO FABRIZIO TOSCANO CUYA</t>
  </si>
  <si>
    <t>Zeina del Cielo Escudero Alania</t>
  </si>
  <si>
    <t>ROSA DARIANA YAREE NAVIO</t>
  </si>
  <si>
    <t>991 402 286</t>
  </si>
  <si>
    <t>Gionela Alvarado Anastasio</t>
  </si>
  <si>
    <t>Evelin Kathia Ala Quico</t>
  </si>
  <si>
    <t>JOSE GABRIEL DE LA CRUZ ABAD</t>
  </si>
  <si>
    <t>YA PAGO MATRICULA</t>
  </si>
  <si>
    <t xml:space="preserve">Tito Junior Shapiama Pomasunco </t>
  </si>
  <si>
    <t xml:space="preserve">LUISA ROSA MATTOS CARDENAS </t>
  </si>
  <si>
    <t>BRIGITTE LORENA RAMOS BERNA</t>
  </si>
  <si>
    <t>Sebastian Ricardo Delgadillo alejos</t>
  </si>
  <si>
    <t>902 719 043</t>
  </si>
  <si>
    <t>AUCCASI ALVARADO ADRIANA VELINDA</t>
  </si>
  <si>
    <t>ene</t>
  </si>
  <si>
    <t>AGENDA | Pya Pinto</t>
  </si>
  <si>
    <t>AGENDA | Estrella Vergara</t>
  </si>
  <si>
    <t>AGENDA | Sheyla Peña</t>
  </si>
  <si>
    <t>60948097</t>
  </si>
  <si>
    <t>AGENDA | Melisa Arciga</t>
  </si>
  <si>
    <t>AGENDA | Lilya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</si>
</sst>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99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42424"/>
      <name val="Aptos Narrow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9C0006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u/>
      <sz val="10"/>
      <color theme="1"/>
      <name val="Arial"/>
      <family val="2"/>
    </font>
    <font>
      <u/>
      <sz val="10"/>
      <color rgb="FF000000"/>
      <name val="Arial"/>
      <family val="2"/>
    </font>
    <font>
      <sz val="10"/>
      <color rgb="FF242424"/>
      <name val="Arial"/>
      <family val="2"/>
    </font>
    <font>
      <b/>
      <sz val="10"/>
      <color theme="1"/>
      <name val="Aptos Narrow"/>
      <family val="2"/>
      <scheme val="minor"/>
    </font>
    <font>
      <u/>
      <sz val="10"/>
      <name val="Arial"/>
      <family val="2"/>
    </font>
    <font>
      <sz val="10"/>
      <color theme="0"/>
      <name val="Arial"/>
      <family val="2"/>
    </font>
    <font>
      <sz val="8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rgb="FF0070C0"/>
      <name val="Arial"/>
    </font>
    <font>
      <sz val="10"/>
      <color rgb="FFFF0000"/>
      <name val="Arial"/>
    </font>
    <font>
      <b/>
      <sz val="10"/>
      <name val="Arial"/>
    </font>
    <font>
      <sz val="11"/>
      <color rgb="FF000000"/>
      <name val="Aptos Narrow"/>
    </font>
    <font>
      <sz val="11"/>
      <color rgb="FF242424"/>
      <name val="Aptos Narrow"/>
      <charset val="1"/>
    </font>
    <font>
      <sz val="11"/>
      <color rgb="FF000000"/>
      <name val="Calibri"/>
    </font>
    <font>
      <sz val="11"/>
      <name val="Calibri"/>
    </font>
    <font>
      <b/>
      <sz val="14"/>
      <color theme="0"/>
      <name val="Calibri"/>
    </font>
    <font>
      <b/>
      <sz val="12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1"/>
      <color theme="0"/>
      <name val="Calibri"/>
    </font>
    <font>
      <b/>
      <sz val="10"/>
      <color theme="0"/>
      <name val="Calibri"/>
    </font>
    <font>
      <sz val="10"/>
      <color theme="1"/>
      <name val="Aptos Narrow"/>
    </font>
    <font>
      <b/>
      <sz val="10"/>
      <color theme="1"/>
      <name val="Aptos Narrow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</font>
    <font>
      <u/>
      <sz val="10"/>
      <name val="Arial"/>
    </font>
    <font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Verdana"/>
    </font>
    <font>
      <sz val="11"/>
      <color rgb="FF000000"/>
      <name val="Calibri"/>
      <charset val="1"/>
    </font>
    <font>
      <sz val="10"/>
      <color rgb="FF242424"/>
      <name val="Arial"/>
    </font>
    <font>
      <b/>
      <sz val="10"/>
      <color theme="1"/>
      <name val="Arial"/>
    </font>
    <font>
      <b/>
      <sz val="9"/>
      <color theme="1"/>
      <name val="Calibri"/>
    </font>
    <font>
      <b/>
      <sz val="8"/>
      <color theme="1"/>
      <name val="Calibri"/>
    </font>
    <font>
      <b/>
      <sz val="11"/>
      <color theme="0"/>
      <name val="Calibri"/>
    </font>
    <font>
      <sz val="8"/>
      <color rgb="FF000000"/>
      <name val="Calibri"/>
    </font>
    <font>
      <b/>
      <sz val="11"/>
      <color theme="1"/>
      <name val="Calibri"/>
    </font>
    <font>
      <sz val="8"/>
      <color theme="1"/>
      <name val="Calibri"/>
    </font>
    <font>
      <b/>
      <sz val="14"/>
      <color theme="1"/>
      <name val="Calibri"/>
    </font>
    <font>
      <b/>
      <sz val="9"/>
      <color theme="0"/>
      <name val="Calibri"/>
    </font>
    <font>
      <sz val="11"/>
      <color rgb="FF242424"/>
      <name val="Calibri"/>
      <family val="2"/>
      <charset val="1"/>
    </font>
    <font>
      <sz val="10"/>
      <color rgb="FF000000"/>
      <name val="Arial"/>
      <charset val="1"/>
    </font>
    <font>
      <sz val="12"/>
      <color rgb="FF000000"/>
      <name val="Calibri Light"/>
      <charset val="1"/>
    </font>
    <font>
      <b/>
      <sz val="11"/>
      <color rgb="FF000000"/>
      <name val="Aptos Narrow"/>
      <family val="2"/>
      <scheme val="minor"/>
    </font>
    <font>
      <sz val="9"/>
      <color theme="1"/>
      <name val="Calibri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Verdana"/>
    </font>
    <font>
      <sz val="11"/>
      <color theme="1"/>
      <name val="Calibri"/>
    </font>
    <font>
      <u/>
      <sz val="11"/>
      <color theme="1"/>
      <name val="Aptos Narrow"/>
      <family val="2"/>
      <scheme val="minor"/>
    </font>
    <font>
      <u/>
      <sz val="10"/>
      <color theme="10"/>
      <name val="Arial"/>
    </font>
    <font>
      <u/>
      <sz val="10"/>
      <color rgb="FF000000"/>
      <name val="Arial"/>
    </font>
    <font>
      <sz val="11"/>
      <color rgb="FF000000"/>
      <name val="Calibri"/>
      <family val="2"/>
    </font>
    <font>
      <sz val="10"/>
      <color theme="3"/>
      <name val="Arial"/>
      <family val="2"/>
    </font>
    <font>
      <sz val="11"/>
      <color rgb="FF242424"/>
      <name val="Calibri"/>
      <charset val="1"/>
    </font>
    <font>
      <u/>
      <sz val="10"/>
      <color theme="3"/>
      <name val="Arial"/>
      <family val="2"/>
    </font>
    <font>
      <sz val="11"/>
      <color rgb="FF000000"/>
      <name val="Aptos Narrow"/>
      <charset val="1"/>
    </font>
    <font>
      <sz val="11"/>
      <color rgb="FF242424"/>
      <name val="Calibri"/>
      <family val="2"/>
    </font>
    <font>
      <sz val="12"/>
      <color rgb="FF242424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Calibri"/>
      <charset val="1"/>
    </font>
    <font>
      <sz val="12"/>
      <color rgb="FF242424"/>
      <name val="Calibri"/>
      <charset val="1"/>
    </font>
    <font>
      <sz val="10"/>
      <color theme="1"/>
      <name val="Verdana"/>
      <charset val="1"/>
    </font>
    <font>
      <sz val="10"/>
      <color rgb="FF000000"/>
      <name val="Verdana"/>
    </font>
    <font>
      <sz val="10"/>
      <color theme="1"/>
      <name val="Arial"/>
      <charset val="1"/>
    </font>
    <font>
      <b/>
      <u/>
      <sz val="10"/>
      <color theme="1"/>
      <name val="Arial"/>
      <family val="2"/>
    </font>
    <font>
      <sz val="10"/>
      <color rgb="FF000000"/>
      <name val="Verdana"/>
      <charset val="1"/>
    </font>
  </fonts>
  <fills count="2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FA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8DB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DFA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</fills>
  <borders count="1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ashDot">
        <color indexed="64"/>
      </left>
      <right style="dashDot">
        <color indexed="64"/>
      </right>
      <top style="dashDot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/>
      <diagonal/>
    </border>
    <border>
      <left style="thin">
        <color theme="1"/>
      </left>
      <right style="medium">
        <color rgb="FF000000"/>
      </right>
      <top/>
      <bottom/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/>
      <right/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/>
    <xf numFmtId="0" fontId="8" fillId="0" borderId="0" applyNumberFormat="0" applyFill="0" applyBorder="0" applyAlignment="0" applyProtection="0"/>
  </cellStyleXfs>
  <cellXfs count="1382">
    <xf numFmtId="0" fontId="0" fillId="0" borderId="0" xfId="0"/>
    <xf numFmtId="0" fontId="0" fillId="0" borderId="0" xfId="0" applyAlignment="1">
      <alignment horizontal="center"/>
    </xf>
    <xf numFmtId="14" fontId="0" fillId="5" borderId="0" xfId="0" applyNumberForma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14" fontId="3" fillId="6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3" borderId="0" xfId="0" applyFill="1"/>
    <xf numFmtId="0" fontId="10" fillId="3" borderId="0" xfId="0" applyFont="1" applyFill="1" applyAlignment="1">
      <alignment vertical="center"/>
    </xf>
    <xf numFmtId="0" fontId="0" fillId="4" borderId="0" xfId="0" applyFill="1"/>
    <xf numFmtId="0" fontId="0" fillId="7" borderId="0" xfId="0" applyFill="1"/>
    <xf numFmtId="0" fontId="16" fillId="0" borderId="0" xfId="0" applyFont="1"/>
    <xf numFmtId="14" fontId="0" fillId="4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4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center" vertical="center" indent="1"/>
    </xf>
    <xf numFmtId="0" fontId="15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16" fontId="2" fillId="5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 indent="1"/>
    </xf>
    <xf numFmtId="0" fontId="12" fillId="4" borderId="0" xfId="0" applyFont="1" applyFill="1" applyAlignment="1">
      <alignment horizontal="left" vertical="center" indent="1"/>
    </xf>
    <xf numFmtId="0" fontId="9" fillId="4" borderId="0" xfId="0" applyFont="1" applyFill="1" applyAlignment="1">
      <alignment horizontal="left" vertical="center"/>
    </xf>
    <xf numFmtId="16" fontId="2" fillId="5" borderId="0" xfId="0" applyNumberFormat="1" applyFont="1" applyFill="1" applyAlignment="1">
      <alignment horizontal="center" vertical="center" wrapText="1"/>
    </xf>
    <xf numFmtId="16" fontId="2" fillId="4" borderId="0" xfId="0" applyNumberFormat="1" applyFont="1" applyFill="1" applyAlignment="1">
      <alignment horizontal="left" vertical="center"/>
    </xf>
    <xf numFmtId="0" fontId="13" fillId="4" borderId="0" xfId="2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indent="1"/>
    </xf>
    <xf numFmtId="0" fontId="2" fillId="4" borderId="0" xfId="0" quotePrefix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 indent="1"/>
    </xf>
    <xf numFmtId="0" fontId="2" fillId="4" borderId="2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18" fillId="6" borderId="0" xfId="0" applyFont="1" applyFill="1" applyAlignment="1">
      <alignment horizontal="center" vertical="center" wrapText="1"/>
    </xf>
    <xf numFmtId="0" fontId="19" fillId="0" borderId="0" xfId="0" applyFont="1"/>
    <xf numFmtId="0" fontId="17" fillId="4" borderId="0" xfId="0" applyFont="1" applyFill="1"/>
    <xf numFmtId="0" fontId="21" fillId="4" borderId="0" xfId="0" applyFont="1" applyFill="1"/>
    <xf numFmtId="0" fontId="19" fillId="4" borderId="0" xfId="0" applyFont="1" applyFill="1" applyAlignment="1">
      <alignment horizontal="left" indent="1"/>
    </xf>
    <xf numFmtId="0" fontId="19" fillId="4" borderId="0" xfId="0" applyFont="1" applyFill="1"/>
    <xf numFmtId="0" fontId="19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wrapText="1"/>
    </xf>
    <xf numFmtId="0" fontId="19" fillId="4" borderId="0" xfId="0" applyFont="1" applyFill="1" applyAlignment="1">
      <alignment vertical="center"/>
    </xf>
    <xf numFmtId="0" fontId="21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7" borderId="0" xfId="0" applyFont="1" applyFill="1" applyAlignment="1">
      <alignment horizontal="center"/>
    </xf>
    <xf numFmtId="0" fontId="18" fillId="6" borderId="0" xfId="0" applyFont="1" applyFill="1" applyAlignment="1">
      <alignment horizontal="center" vertical="center" wrapText="1" indent="1"/>
    </xf>
    <xf numFmtId="0" fontId="17" fillId="4" borderId="0" xfId="0" applyFont="1" applyFill="1" applyAlignment="1">
      <alignment horizontal="left" indent="1"/>
    </xf>
    <xf numFmtId="0" fontId="23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left" indent="1"/>
    </xf>
    <xf numFmtId="0" fontId="21" fillId="4" borderId="0" xfId="0" applyFont="1" applyFill="1" applyAlignment="1">
      <alignment horizontal="left" indent="1"/>
    </xf>
    <xf numFmtId="0" fontId="21" fillId="4" borderId="0" xfId="0" applyFont="1" applyFill="1" applyAlignment="1">
      <alignment indent="1"/>
    </xf>
    <xf numFmtId="0" fontId="30" fillId="4" borderId="0" xfId="0" applyFont="1" applyFill="1"/>
    <xf numFmtId="0" fontId="5" fillId="4" borderId="0" xfId="0" applyFont="1" applyFill="1"/>
    <xf numFmtId="0" fontId="0" fillId="3" borderId="0" xfId="0" applyFill="1" applyAlignment="1">
      <alignment wrapText="1"/>
    </xf>
    <xf numFmtId="0" fontId="3" fillId="6" borderId="2" xfId="0" applyFont="1" applyFill="1" applyBorder="1" applyAlignment="1">
      <alignment horizontal="center" wrapText="1"/>
    </xf>
    <xf numFmtId="0" fontId="21" fillId="0" borderId="0" xfId="0" applyFont="1" applyAlignment="1">
      <alignment horizontal="left" indent="1"/>
    </xf>
    <xf numFmtId="0" fontId="21" fillId="0" borderId="0" xfId="0" applyFont="1"/>
    <xf numFmtId="0" fontId="21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inden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34" fillId="4" borderId="0" xfId="0" applyFont="1" applyFill="1"/>
    <xf numFmtId="0" fontId="34" fillId="4" borderId="0" xfId="0" applyFont="1" applyFill="1" applyAlignment="1">
      <alignment indent="1"/>
    </xf>
    <xf numFmtId="0" fontId="34" fillId="0" borderId="0" xfId="0" applyFont="1" applyAlignment="1">
      <alignment vertical="center" indent="1"/>
    </xf>
    <xf numFmtId="0" fontId="33" fillId="4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8" fillId="6" borderId="0" xfId="0" applyFont="1" applyFill="1" applyAlignment="1">
      <alignment horizontal="center" vertical="center" indent="1"/>
    </xf>
    <xf numFmtId="0" fontId="17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vertical="center"/>
    </xf>
    <xf numFmtId="0" fontId="19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vertical="center"/>
    </xf>
    <xf numFmtId="0" fontId="20" fillId="8" borderId="0" xfId="2" applyFont="1" applyFill="1" applyBorder="1" applyAlignment="1">
      <alignment vertical="center"/>
    </xf>
    <xf numFmtId="0" fontId="20" fillId="8" borderId="0" xfId="2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25" fillId="8" borderId="0" xfId="2" applyFont="1" applyFill="1" applyBorder="1" applyAlignment="1">
      <alignment vertical="center"/>
    </xf>
    <xf numFmtId="49" fontId="19" fillId="8" borderId="0" xfId="0" quotePrefix="1" applyNumberFormat="1" applyFont="1" applyFill="1" applyAlignment="1">
      <alignment horizontal="center" vertical="center"/>
    </xf>
    <xf numFmtId="49" fontId="19" fillId="8" borderId="0" xfId="0" applyNumberFormat="1" applyFont="1" applyFill="1" applyAlignment="1">
      <alignment vertical="center"/>
    </xf>
    <xf numFmtId="49" fontId="19" fillId="8" borderId="0" xfId="0" applyNumberFormat="1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 wrapText="1"/>
    </xf>
    <xf numFmtId="0" fontId="27" fillId="8" borderId="0" xfId="0" applyFont="1" applyFill="1" applyAlignment="1">
      <alignment vertical="center"/>
    </xf>
    <xf numFmtId="0" fontId="17" fillId="8" borderId="0" xfId="0" applyFont="1" applyFill="1" applyAlignment="1">
      <alignment vertical="center"/>
    </xf>
    <xf numFmtId="0" fontId="19" fillId="8" borderId="0" xfId="2" applyFont="1" applyFill="1" applyBorder="1" applyAlignment="1">
      <alignment vertical="center"/>
    </xf>
    <xf numFmtId="0" fontId="21" fillId="8" borderId="0" xfId="0" applyFont="1" applyFill="1" applyAlignment="1">
      <alignment vertical="center" wrapText="1"/>
    </xf>
    <xf numFmtId="0" fontId="27" fillId="8" borderId="0" xfId="0" applyFont="1" applyFill="1" applyAlignment="1">
      <alignment horizontal="center" vertical="center"/>
    </xf>
    <xf numFmtId="0" fontId="25" fillId="8" borderId="0" xfId="2" applyFont="1" applyFill="1" applyBorder="1" applyAlignment="1">
      <alignment horizontal="center" vertical="center"/>
    </xf>
    <xf numFmtId="0" fontId="19" fillId="8" borderId="0" xfId="0" quotePrefix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49" fontId="20" fillId="8" borderId="0" xfId="2" applyNumberFormat="1" applyFont="1" applyFill="1" applyBorder="1" applyAlignment="1">
      <alignment vertical="center"/>
    </xf>
    <xf numFmtId="0" fontId="22" fillId="8" borderId="0" xfId="0" applyFont="1" applyFill="1" applyAlignment="1">
      <alignment vertical="center"/>
    </xf>
    <xf numFmtId="0" fontId="22" fillId="8" borderId="0" xfId="0" applyFont="1" applyFill="1" applyAlignment="1">
      <alignment horizontal="center" vertical="center"/>
    </xf>
    <xf numFmtId="0" fontId="17" fillId="8" borderId="0" xfId="0" quotePrefix="1" applyFont="1" applyFill="1" applyAlignment="1">
      <alignment horizontal="center" vertical="center"/>
    </xf>
    <xf numFmtId="0" fontId="8" fillId="8" borderId="0" xfId="2" applyFill="1" applyAlignment="1">
      <alignment vertical="center"/>
    </xf>
    <xf numFmtId="0" fontId="19" fillId="8" borderId="0" xfId="0" applyFont="1" applyFill="1" applyAlignment="1">
      <alignment vertical="center" wrapText="1"/>
    </xf>
    <xf numFmtId="0" fontId="19" fillId="8" borderId="0" xfId="0" applyFont="1" applyFill="1" applyAlignment="1">
      <alignment horizontal="left" vertical="center"/>
    </xf>
    <xf numFmtId="14" fontId="19" fillId="8" borderId="0" xfId="0" applyNumberFormat="1" applyFont="1" applyFill="1" applyAlignment="1">
      <alignment horizontal="center" vertical="center"/>
    </xf>
    <xf numFmtId="0" fontId="35" fillId="8" borderId="0" xfId="0" applyFont="1" applyFill="1" applyAlignment="1">
      <alignment horizontal="center"/>
    </xf>
    <xf numFmtId="0" fontId="19" fillId="8" borderId="0" xfId="0" applyFont="1" applyFill="1" applyAlignment="1">
      <alignment horizontal="left" vertical="center" wrapText="1"/>
    </xf>
    <xf numFmtId="0" fontId="17" fillId="8" borderId="0" xfId="0" applyFont="1" applyFill="1"/>
    <xf numFmtId="0" fontId="19" fillId="8" borderId="0" xfId="0" applyFont="1" applyFill="1" applyAlignment="1">
      <alignment horizontal="left" indent="1"/>
    </xf>
    <xf numFmtId="0" fontId="19" fillId="8" borderId="0" xfId="0" applyFont="1" applyFill="1" applyAlignment="1">
      <alignment indent="1"/>
    </xf>
    <xf numFmtId="0" fontId="34" fillId="8" borderId="0" xfId="0" applyFont="1" applyFill="1" applyAlignment="1">
      <alignment horizontal="center"/>
    </xf>
    <xf numFmtId="0" fontId="17" fillId="8" borderId="0" xfId="0" applyFont="1" applyFill="1" applyAlignment="1">
      <alignment wrapText="1"/>
    </xf>
    <xf numFmtId="0" fontId="21" fillId="8" borderId="0" xfId="0" applyFont="1" applyFill="1"/>
    <xf numFmtId="0" fontId="33" fillId="8" borderId="0" xfId="0" applyFont="1" applyFill="1" applyAlignment="1">
      <alignment horizontal="center" vertical="center" indent="1"/>
    </xf>
    <xf numFmtId="0" fontId="21" fillId="8" borderId="0" xfId="0" applyFont="1" applyFill="1" applyAlignment="1">
      <alignment horizontal="left" wrapText="1"/>
    </xf>
    <xf numFmtId="0" fontId="34" fillId="8" borderId="0" xfId="0" applyFont="1" applyFill="1" applyAlignment="1">
      <alignment horizontal="center" vertical="center"/>
    </xf>
    <xf numFmtId="0" fontId="34" fillId="8" borderId="0" xfId="0" applyFont="1" applyFill="1" applyAlignment="1">
      <alignment vertical="center"/>
    </xf>
    <xf numFmtId="0" fontId="19" fillId="8" borderId="0" xfId="0" applyFont="1" applyFill="1"/>
    <xf numFmtId="0" fontId="19" fillId="8" borderId="0" xfId="0" applyFont="1" applyFill="1" applyAlignment="1">
      <alignment horizontal="center" vertical="center" indent="1"/>
    </xf>
    <xf numFmtId="0" fontId="21" fillId="8" borderId="0" xfId="0" applyFont="1" applyFill="1" applyAlignment="1">
      <alignment horizontal="center"/>
    </xf>
    <xf numFmtId="0" fontId="33" fillId="8" borderId="0" xfId="0" applyFont="1" applyFill="1" applyAlignment="1">
      <alignment horizontal="center" indent="1"/>
    </xf>
    <xf numFmtId="0" fontId="21" fillId="8" borderId="0" xfId="0" applyFont="1" applyFill="1" applyAlignment="1">
      <alignment wrapText="1"/>
    </xf>
    <xf numFmtId="0" fontId="23" fillId="8" borderId="0" xfId="0" applyFont="1" applyFill="1"/>
    <xf numFmtId="0" fontId="21" fillId="8" borderId="0" xfId="0" applyFont="1" applyFill="1" applyAlignment="1">
      <alignment horizontal="left"/>
    </xf>
    <xf numFmtId="0" fontId="17" fillId="8" borderId="0" xfId="0" applyFont="1" applyFill="1" applyAlignment="1">
      <alignment horizontal="center"/>
    </xf>
    <xf numFmtId="0" fontId="35" fillId="8" borderId="0" xfId="0" applyFont="1" applyFill="1" applyAlignment="1">
      <alignment vertical="center"/>
    </xf>
    <xf numFmtId="0" fontId="33" fillId="8" borderId="0" xfId="0" applyFont="1" applyFill="1" applyAlignment="1">
      <alignment horizontal="center"/>
    </xf>
    <xf numFmtId="0" fontId="22" fillId="8" borderId="0" xfId="0" applyFont="1" applyFill="1" applyAlignment="1">
      <alignment wrapText="1"/>
    </xf>
    <xf numFmtId="0" fontId="33" fillId="8" borderId="0" xfId="0" applyFont="1" applyFill="1" applyAlignment="1">
      <alignment vertical="center"/>
    </xf>
    <xf numFmtId="0" fontId="19" fillId="8" borderId="0" xfId="0" applyFont="1" applyFill="1" applyAlignment="1">
      <alignment horizontal="left"/>
    </xf>
    <xf numFmtId="0" fontId="23" fillId="8" borderId="0" xfId="0" applyFont="1" applyFill="1" applyAlignment="1">
      <alignment horizontal="left"/>
    </xf>
    <xf numFmtId="0" fontId="35" fillId="8" borderId="0" xfId="0" applyFont="1" applyFill="1" applyAlignment="1">
      <alignment horizontal="center" vertical="center" indent="1"/>
    </xf>
    <xf numFmtId="0" fontId="17" fillId="8" borderId="0" xfId="0" applyFont="1" applyFill="1" applyAlignment="1">
      <alignment indent="1"/>
    </xf>
    <xf numFmtId="0" fontId="33" fillId="8" borderId="0" xfId="0" applyFont="1" applyFill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0" fontId="34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/>
    </xf>
    <xf numFmtId="0" fontId="36" fillId="8" borderId="0" xfId="0" applyFont="1" applyFill="1" applyAlignment="1">
      <alignment horizontal="center" vertical="center" indent="1"/>
    </xf>
    <xf numFmtId="0" fontId="24" fillId="8" borderId="0" xfId="0" applyFont="1" applyFill="1" applyAlignment="1">
      <alignment horizontal="left"/>
    </xf>
    <xf numFmtId="0" fontId="24" fillId="8" borderId="0" xfId="0" applyFont="1" applyFill="1" applyAlignment="1">
      <alignment indent="1"/>
    </xf>
    <xf numFmtId="0" fontId="21" fillId="8" borderId="0" xfId="0" applyFont="1" applyFill="1" applyAlignment="1">
      <alignment horizontal="left" vertical="center"/>
    </xf>
    <xf numFmtId="0" fontId="21" fillId="8" borderId="0" xfId="0" applyFont="1" applyFill="1" applyAlignment="1">
      <alignment indent="1"/>
    </xf>
    <xf numFmtId="0" fontId="21" fillId="8" borderId="0" xfId="0" applyFont="1" applyFill="1" applyAlignment="1">
      <alignment horizontal="left" vertical="center" indent="1"/>
    </xf>
    <xf numFmtId="0" fontId="21" fillId="8" borderId="0" xfId="0" applyFont="1" applyFill="1" applyAlignment="1">
      <alignment horizontal="left" indent="1"/>
    </xf>
    <xf numFmtId="49" fontId="21" fillId="8" borderId="0" xfId="0" applyNumberFormat="1" applyFont="1" applyFill="1" applyAlignment="1">
      <alignment horizontal="left"/>
    </xf>
    <xf numFmtId="0" fontId="21" fillId="8" borderId="0" xfId="0" applyFont="1" applyFill="1" applyAlignment="1">
      <alignment vertical="center" indent="1"/>
    </xf>
    <xf numFmtId="0" fontId="29" fillId="8" borderId="0" xfId="2" applyFont="1" applyFill="1" applyBorder="1" applyAlignment="1">
      <alignment vertical="center" indent="1"/>
    </xf>
    <xf numFmtId="0" fontId="21" fillId="8" borderId="0" xfId="0" applyFont="1" applyFill="1" applyAlignment="1">
      <alignment horizontal="center" vertical="center" indent="1"/>
    </xf>
    <xf numFmtId="0" fontId="29" fillId="8" borderId="0" xfId="2" applyFont="1" applyFill="1" applyBorder="1" applyAlignment="1">
      <alignment horizontal="left"/>
    </xf>
    <xf numFmtId="0" fontId="21" fillId="8" borderId="0" xfId="0" quotePrefix="1" applyFont="1" applyFill="1"/>
    <xf numFmtId="49" fontId="21" fillId="8" borderId="0" xfId="0" applyNumberFormat="1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/>
    </xf>
    <xf numFmtId="0" fontId="34" fillId="8" borderId="0" xfId="0" applyFont="1" applyFill="1" applyAlignment="1">
      <alignment vertical="center" indent="1"/>
    </xf>
    <xf numFmtId="0" fontId="21" fillId="8" borderId="0" xfId="0" quotePrefix="1" applyFont="1" applyFill="1" applyAlignment="1">
      <alignment vertical="center" indent="1"/>
    </xf>
    <xf numFmtId="0" fontId="34" fillId="8" borderId="0" xfId="0" applyFont="1" applyFill="1"/>
    <xf numFmtId="0" fontId="29" fillId="8" borderId="0" xfId="2" applyFont="1" applyFill="1" applyBorder="1" applyAlignment="1">
      <alignment horizontal="left" vertical="center"/>
    </xf>
    <xf numFmtId="0" fontId="32" fillId="8" borderId="0" xfId="0" applyFont="1" applyFill="1" applyAlignment="1">
      <alignment horizontal="left" vertical="center"/>
    </xf>
    <xf numFmtId="0" fontId="32" fillId="8" borderId="0" xfId="0" applyFont="1" applyFill="1" applyAlignment="1">
      <alignment vertical="center" wrapText="1"/>
    </xf>
    <xf numFmtId="0" fontId="29" fillId="8" borderId="0" xfId="2" applyFont="1" applyFill="1" applyBorder="1" applyAlignment="1">
      <alignment vertical="center" wrapText="1" indent="1"/>
    </xf>
    <xf numFmtId="0" fontId="29" fillId="8" borderId="0" xfId="2" applyFont="1" applyFill="1" applyBorder="1" applyAlignment="1">
      <alignment indent="1"/>
    </xf>
    <xf numFmtId="0" fontId="21" fillId="8" borderId="0" xfId="2" applyFont="1" applyFill="1" applyBorder="1" applyAlignment="1">
      <alignment vertical="center" indent="1"/>
    </xf>
    <xf numFmtId="0" fontId="21" fillId="8" borderId="0" xfId="2" applyFont="1" applyFill="1" applyBorder="1" applyAlignment="1">
      <alignment horizontal="left"/>
    </xf>
    <xf numFmtId="0" fontId="34" fillId="8" borderId="0" xfId="0" applyFont="1" applyFill="1" applyAlignment="1">
      <alignment indent="1"/>
    </xf>
    <xf numFmtId="0" fontId="21" fillId="8" borderId="0" xfId="0" applyFont="1" applyFill="1" applyAlignment="1">
      <alignment horizontal="center" wrapText="1"/>
    </xf>
    <xf numFmtId="0" fontId="21" fillId="8" borderId="0" xfId="0" applyFont="1" applyFill="1" applyAlignment="1">
      <alignment horizontal="left" vertical="center" wrapText="1"/>
    </xf>
    <xf numFmtId="14" fontId="19" fillId="8" borderId="0" xfId="0" applyNumberFormat="1" applyFont="1" applyFill="1" applyAlignment="1">
      <alignment horizontal="left" indent="1"/>
    </xf>
    <xf numFmtId="14" fontId="21" fillId="8" borderId="0" xfId="0" applyNumberFormat="1" applyFont="1" applyFill="1"/>
    <xf numFmtId="14" fontId="21" fillId="8" borderId="0" xfId="0" applyNumberFormat="1" applyFont="1" applyFill="1" applyAlignment="1">
      <alignment horizontal="left" inden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/>
    </xf>
    <xf numFmtId="14" fontId="2" fillId="5" borderId="8" xfId="0" applyNumberFormat="1" applyFont="1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 wrapText="1"/>
    </xf>
    <xf numFmtId="16" fontId="2" fillId="5" borderId="8" xfId="0" applyNumberFormat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 indent="1"/>
    </xf>
    <xf numFmtId="0" fontId="2" fillId="4" borderId="8" xfId="0" applyFont="1" applyFill="1" applyBorder="1" applyAlignment="1">
      <alignment horizontal="center" vertical="center" indent="1"/>
    </xf>
    <xf numFmtId="14" fontId="2" fillId="4" borderId="8" xfId="0" applyNumberFormat="1" applyFont="1" applyFill="1" applyBorder="1" applyAlignment="1">
      <alignment horizontal="center" vertical="center" wrapText="1"/>
    </xf>
    <xf numFmtId="16" fontId="2" fillId="5" borderId="8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4" fontId="0" fillId="4" borderId="8" xfId="0" applyNumberFormat="1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/>
    </xf>
    <xf numFmtId="0" fontId="40" fillId="0" borderId="0" xfId="0" applyFont="1"/>
    <xf numFmtId="0" fontId="39" fillId="0" borderId="8" xfId="0" applyFont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4" borderId="8" xfId="0" applyNumberFormat="1" applyFill="1" applyBorder="1" applyAlignment="1">
      <alignment horizontal="center" vertical="center" wrapText="1"/>
    </xf>
    <xf numFmtId="0" fontId="43" fillId="4" borderId="0" xfId="0" applyFont="1" applyFill="1" applyAlignment="1">
      <alignment horizontal="center" vertical="center"/>
    </xf>
    <xf numFmtId="0" fontId="43" fillId="4" borderId="0" xfId="0" applyFont="1" applyFill="1" applyAlignment="1">
      <alignment vertical="center"/>
    </xf>
    <xf numFmtId="0" fontId="44" fillId="0" borderId="10" xfId="0" applyFont="1" applyBorder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vertical="center"/>
    </xf>
    <xf numFmtId="0" fontId="46" fillId="3" borderId="15" xfId="0" applyFont="1" applyFill="1" applyBorder="1" applyAlignment="1">
      <alignment horizontal="center" vertical="center"/>
    </xf>
    <xf numFmtId="0" fontId="47" fillId="3" borderId="16" xfId="0" applyFont="1" applyFill="1" applyBorder="1" applyAlignment="1">
      <alignment horizontal="center" vertical="center"/>
    </xf>
    <xf numFmtId="0" fontId="48" fillId="3" borderId="17" xfId="0" applyFont="1" applyFill="1" applyBorder="1" applyAlignment="1">
      <alignment horizontal="center" vertical="center" wrapText="1"/>
    </xf>
    <xf numFmtId="0" fontId="49" fillId="4" borderId="18" xfId="0" applyFont="1" applyFill="1" applyBorder="1" applyAlignment="1">
      <alignment wrapText="1"/>
    </xf>
    <xf numFmtId="0" fontId="45" fillId="0" borderId="1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9" fillId="4" borderId="25" xfId="0" applyFont="1" applyFill="1" applyBorder="1" applyAlignment="1">
      <alignment wrapText="1"/>
    </xf>
    <xf numFmtId="0" fontId="45" fillId="0" borderId="26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0" borderId="27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51" fillId="4" borderId="35" xfId="0" applyFont="1" applyFill="1" applyBorder="1" applyAlignment="1">
      <alignment horizontal="right" vertical="center"/>
    </xf>
    <xf numFmtId="0" fontId="51" fillId="4" borderId="41" xfId="0" applyFont="1" applyFill="1" applyBorder="1" applyAlignment="1">
      <alignment horizontal="center" vertical="center"/>
    </xf>
    <xf numFmtId="0" fontId="52" fillId="4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0" fontId="54" fillId="4" borderId="25" xfId="0" applyFont="1" applyFill="1" applyBorder="1" applyAlignment="1">
      <alignment wrapText="1"/>
    </xf>
    <xf numFmtId="0" fontId="45" fillId="4" borderId="20" xfId="0" applyFont="1" applyFill="1" applyBorder="1" applyAlignment="1">
      <alignment horizontal="center" vertical="center"/>
    </xf>
    <xf numFmtId="0" fontId="45" fillId="4" borderId="23" xfId="0" applyFont="1" applyFill="1" applyBorder="1" applyAlignment="1">
      <alignment horizontal="center" vertical="center"/>
    </xf>
    <xf numFmtId="0" fontId="51" fillId="4" borderId="45" xfId="0" applyFont="1" applyFill="1" applyBorder="1" applyAlignment="1">
      <alignment horizontal="center" vertical="center"/>
    </xf>
    <xf numFmtId="0" fontId="49" fillId="4" borderId="48" xfId="0" applyFont="1" applyFill="1" applyBorder="1" applyAlignment="1">
      <alignment horizontal="center" vertical="center" wrapText="1"/>
    </xf>
    <xf numFmtId="0" fontId="45" fillId="0" borderId="49" xfId="0" applyFont="1" applyBorder="1" applyAlignment="1">
      <alignment horizontal="center" vertical="center"/>
    </xf>
    <xf numFmtId="0" fontId="45" fillId="0" borderId="50" xfId="0" applyFont="1" applyBorder="1" applyAlignment="1">
      <alignment horizontal="center" vertical="center"/>
    </xf>
    <xf numFmtId="0" fontId="45" fillId="0" borderId="51" xfId="0" applyFont="1" applyBorder="1" applyAlignment="1">
      <alignment horizontal="center" vertical="center"/>
    </xf>
    <xf numFmtId="0" fontId="45" fillId="0" borderId="52" xfId="0" applyFont="1" applyBorder="1" applyAlignment="1">
      <alignment horizontal="center" vertical="center"/>
    </xf>
    <xf numFmtId="0" fontId="45" fillId="9" borderId="53" xfId="0" applyFont="1" applyFill="1" applyBorder="1" applyAlignment="1">
      <alignment horizontal="center" vertical="center"/>
    </xf>
    <xf numFmtId="0" fontId="49" fillId="4" borderId="54" xfId="0" applyFont="1" applyFill="1" applyBorder="1" applyAlignment="1">
      <alignment horizontal="center" vertical="center" wrapText="1"/>
    </xf>
    <xf numFmtId="0" fontId="45" fillId="0" borderId="55" xfId="0" applyFont="1" applyBorder="1" applyAlignment="1">
      <alignment horizontal="center" vertical="center"/>
    </xf>
    <xf numFmtId="0" fontId="45" fillId="0" borderId="56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8" xfId="0" applyFont="1" applyBorder="1" applyAlignment="1">
      <alignment horizontal="center" vertical="center"/>
    </xf>
    <xf numFmtId="0" fontId="45" fillId="9" borderId="59" xfId="0" applyFont="1" applyFill="1" applyBorder="1" applyAlignment="1">
      <alignment horizontal="center" vertical="center"/>
    </xf>
    <xf numFmtId="0" fontId="50" fillId="10" borderId="54" xfId="0" applyFont="1" applyFill="1" applyBorder="1" applyAlignment="1">
      <alignment horizontal="center" vertical="center" wrapText="1"/>
    </xf>
    <xf numFmtId="0" fontId="55" fillId="10" borderId="55" xfId="0" applyFont="1" applyFill="1" applyBorder="1" applyAlignment="1">
      <alignment horizontal="center" vertical="center"/>
    </xf>
    <xf numFmtId="0" fontId="55" fillId="10" borderId="56" xfId="0" applyFont="1" applyFill="1" applyBorder="1" applyAlignment="1">
      <alignment horizontal="center" vertical="center"/>
    </xf>
    <xf numFmtId="0" fontId="55" fillId="10" borderId="57" xfId="0" applyFont="1" applyFill="1" applyBorder="1" applyAlignment="1">
      <alignment horizontal="center" vertical="center"/>
    </xf>
    <xf numFmtId="0" fontId="55" fillId="10" borderId="58" xfId="0" applyFont="1" applyFill="1" applyBorder="1" applyAlignment="1">
      <alignment horizontal="center" vertical="center"/>
    </xf>
    <xf numFmtId="0" fontId="55" fillId="10" borderId="59" xfId="0" applyFont="1" applyFill="1" applyBorder="1" applyAlignment="1">
      <alignment horizontal="center" vertical="center"/>
    </xf>
    <xf numFmtId="0" fontId="55" fillId="9" borderId="60" xfId="0" applyFont="1" applyFill="1" applyBorder="1" applyAlignment="1">
      <alignment horizontal="center" vertical="center"/>
    </xf>
    <xf numFmtId="0" fontId="55" fillId="9" borderId="61" xfId="0" applyFont="1" applyFill="1" applyBorder="1" applyAlignment="1">
      <alignment horizontal="center" vertical="center"/>
    </xf>
    <xf numFmtId="0" fontId="55" fillId="4" borderId="0" xfId="0" applyFont="1" applyFill="1" applyAlignment="1">
      <alignment horizontal="center" vertical="center"/>
    </xf>
    <xf numFmtId="0" fontId="50" fillId="5" borderId="18" xfId="0" applyFont="1" applyFill="1" applyBorder="1" applyAlignment="1">
      <alignment horizontal="center" vertical="center" wrapText="1"/>
    </xf>
    <xf numFmtId="0" fontId="55" fillId="5" borderId="19" xfId="0" applyFont="1" applyFill="1" applyBorder="1" applyAlignment="1">
      <alignment horizontal="center" vertical="center"/>
    </xf>
    <xf numFmtId="0" fontId="55" fillId="5" borderId="20" xfId="0" applyFont="1" applyFill="1" applyBorder="1" applyAlignment="1">
      <alignment horizontal="center" vertical="center"/>
    </xf>
    <xf numFmtId="0" fontId="55" fillId="5" borderId="23" xfId="0" applyFont="1" applyFill="1" applyBorder="1" applyAlignment="1">
      <alignment horizontal="center" vertical="center"/>
    </xf>
    <xf numFmtId="0" fontId="55" fillId="5" borderId="21" xfId="0" applyFont="1" applyFill="1" applyBorder="1" applyAlignment="1">
      <alignment horizontal="center" vertical="center"/>
    </xf>
    <xf numFmtId="0" fontId="55" fillId="5" borderId="24" xfId="0" applyFont="1" applyFill="1" applyBorder="1" applyAlignment="1">
      <alignment horizontal="center" vertical="center"/>
    </xf>
    <xf numFmtId="0" fontId="48" fillId="3" borderId="62" xfId="0" applyFont="1" applyFill="1" applyBorder="1" applyAlignment="1">
      <alignment horizontal="center" vertical="center"/>
    </xf>
    <xf numFmtId="0" fontId="48" fillId="3" borderId="63" xfId="0" applyFont="1" applyFill="1" applyBorder="1" applyAlignment="1">
      <alignment horizontal="center" vertical="center"/>
    </xf>
    <xf numFmtId="0" fontId="45" fillId="4" borderId="19" xfId="0" applyFont="1" applyFill="1" applyBorder="1" applyAlignment="1">
      <alignment horizontal="center" vertical="center"/>
    </xf>
    <xf numFmtId="0" fontId="45" fillId="4" borderId="21" xfId="0" applyFont="1" applyFill="1" applyBorder="1" applyAlignment="1">
      <alignment horizontal="center" vertical="center"/>
    </xf>
    <xf numFmtId="0" fontId="45" fillId="4" borderId="22" xfId="0" applyFont="1" applyFill="1" applyBorder="1" applyAlignment="1">
      <alignment horizontal="center" vertical="center"/>
    </xf>
    <xf numFmtId="0" fontId="45" fillId="4" borderId="26" xfId="0" applyFont="1" applyFill="1" applyBorder="1" applyAlignment="1">
      <alignment horizontal="center" vertical="center"/>
    </xf>
    <xf numFmtId="0" fontId="45" fillId="4" borderId="8" xfId="0" applyFont="1" applyFill="1" applyBorder="1" applyAlignment="1">
      <alignment horizontal="center" vertical="center"/>
    </xf>
    <xf numFmtId="0" fontId="45" fillId="4" borderId="27" xfId="0" applyFont="1" applyFill="1" applyBorder="1" applyAlignment="1">
      <alignment horizontal="center" vertical="center"/>
    </xf>
    <xf numFmtId="0" fontId="45" fillId="4" borderId="28" xfId="0" applyFont="1" applyFill="1" applyBorder="1" applyAlignment="1">
      <alignment horizontal="center" vertical="center"/>
    </xf>
    <xf numFmtId="0" fontId="45" fillId="4" borderId="29" xfId="0" applyFont="1" applyFill="1" applyBorder="1" applyAlignment="1">
      <alignment horizontal="center" vertical="center"/>
    </xf>
    <xf numFmtId="0" fontId="45" fillId="4" borderId="31" xfId="0" applyFont="1" applyFill="1" applyBorder="1" applyAlignment="1">
      <alignment horizontal="center" vertical="center"/>
    </xf>
    <xf numFmtId="0" fontId="45" fillId="4" borderId="2" xfId="0" applyFont="1" applyFill="1" applyBorder="1" applyAlignment="1">
      <alignment horizontal="center" vertical="center"/>
    </xf>
    <xf numFmtId="0" fontId="45" fillId="4" borderId="32" xfId="0" applyFont="1" applyFill="1" applyBorder="1" applyAlignment="1">
      <alignment horizontal="center" vertical="center"/>
    </xf>
    <xf numFmtId="0" fontId="45" fillId="4" borderId="9" xfId="0" applyFont="1" applyFill="1" applyBorder="1" applyAlignment="1">
      <alignment horizontal="center" vertical="center"/>
    </xf>
    <xf numFmtId="0" fontId="49" fillId="4" borderId="18" xfId="0" applyFont="1" applyFill="1" applyBorder="1" applyAlignment="1">
      <alignment vertical="center" wrapText="1"/>
    </xf>
    <xf numFmtId="0" fontId="49" fillId="4" borderId="25" xfId="0" applyFont="1" applyFill="1" applyBorder="1" applyAlignment="1">
      <alignment vertical="center" wrapText="1"/>
    </xf>
    <xf numFmtId="0" fontId="50" fillId="11" borderId="33" xfId="0" applyFont="1" applyFill="1" applyBorder="1" applyAlignment="1">
      <alignment horizontal="right" vertical="center" wrapText="1"/>
    </xf>
    <xf numFmtId="0" fontId="45" fillId="11" borderId="31" xfId="0" applyFont="1" applyFill="1" applyBorder="1" applyAlignment="1">
      <alignment horizontal="center" vertical="center"/>
    </xf>
    <xf numFmtId="0" fontId="45" fillId="11" borderId="2" xfId="0" applyFont="1" applyFill="1" applyBorder="1" applyAlignment="1">
      <alignment horizontal="center" vertical="center"/>
    </xf>
    <xf numFmtId="0" fontId="45" fillId="11" borderId="32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center" vertical="center"/>
    </xf>
    <xf numFmtId="0" fontId="45" fillId="11" borderId="3" xfId="0" applyFont="1" applyFill="1" applyBorder="1" applyAlignment="1">
      <alignment horizontal="center" vertical="center"/>
    </xf>
    <xf numFmtId="0" fontId="45" fillId="11" borderId="34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39" fillId="0" borderId="8" xfId="0" applyFont="1" applyBorder="1" applyAlignment="1">
      <alignment horizontal="left" vertical="center" wrapText="1"/>
    </xf>
    <xf numFmtId="0" fontId="41" fillId="0" borderId="8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5" fillId="4" borderId="43" xfId="0" applyFont="1" applyFill="1" applyBorder="1" applyAlignment="1">
      <alignment horizontal="center" vertical="center"/>
    </xf>
    <xf numFmtId="0" fontId="45" fillId="4" borderId="44" xfId="0" applyFont="1" applyFill="1" applyBorder="1" applyAlignment="1">
      <alignment horizontal="center" vertical="center"/>
    </xf>
    <xf numFmtId="0" fontId="34" fillId="4" borderId="0" xfId="0" applyFont="1" applyFill="1" applyAlignment="1">
      <alignment wrapText="1"/>
    </xf>
    <xf numFmtId="0" fontId="21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3" fillId="0" borderId="0" xfId="0" applyFont="1" applyAlignment="1">
      <alignment horizontal="left" vertical="center"/>
    </xf>
    <xf numFmtId="14" fontId="0" fillId="5" borderId="37" xfId="0" applyNumberFormat="1" applyFill="1" applyBorder="1" applyAlignment="1">
      <alignment horizontal="center" vertical="center"/>
    </xf>
    <xf numFmtId="0" fontId="0" fillId="4" borderId="37" xfId="0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34" fillId="0" borderId="0" xfId="0" applyFont="1" applyAlignment="1">
      <alignment horizontal="center" vertical="center" wrapText="1"/>
    </xf>
    <xf numFmtId="0" fontId="57" fillId="4" borderId="0" xfId="0" applyFont="1" applyFill="1" applyAlignment="1">
      <alignment horizontal="center" vertical="center" textRotation="90"/>
    </xf>
    <xf numFmtId="0" fontId="59" fillId="0" borderId="0" xfId="0" applyFont="1"/>
    <xf numFmtId="14" fontId="59" fillId="0" borderId="0" xfId="0" applyNumberFormat="1" applyFont="1"/>
    <xf numFmtId="0" fontId="33" fillId="0" borderId="0" xfId="0" applyFont="1" applyAlignment="1">
      <alignment horizontal="center" vertical="center"/>
    </xf>
    <xf numFmtId="0" fontId="33" fillId="4" borderId="0" xfId="0" applyFont="1" applyFill="1" applyAlignment="1">
      <alignment horizontal="left" vertical="center"/>
    </xf>
    <xf numFmtId="0" fontId="33" fillId="8" borderId="0" xfId="0" applyFont="1" applyFill="1" applyAlignment="1">
      <alignment horizontal="left" vertical="center"/>
    </xf>
    <xf numFmtId="0" fontId="60" fillId="0" borderId="0" xfId="0" applyFont="1"/>
    <xf numFmtId="0" fontId="21" fillId="0" borderId="0" xfId="0" applyFont="1" applyAlignment="1">
      <alignment vertical="center" indent="1"/>
    </xf>
    <xf numFmtId="0" fontId="45" fillId="11" borderId="30" xfId="0" applyFont="1" applyFill="1" applyBorder="1" applyAlignment="1">
      <alignment horizontal="center" vertical="center"/>
    </xf>
    <xf numFmtId="0" fontId="45" fillId="11" borderId="26" xfId="0" applyFont="1" applyFill="1" applyBorder="1" applyAlignment="1">
      <alignment horizontal="center" vertical="center"/>
    </xf>
    <xf numFmtId="0" fontId="45" fillId="11" borderId="8" xfId="0" applyFont="1" applyFill="1" applyBorder="1" applyAlignment="1">
      <alignment horizontal="center" vertical="center"/>
    </xf>
    <xf numFmtId="0" fontId="45" fillId="11" borderId="29" xfId="0" applyFont="1" applyFill="1" applyBorder="1" applyAlignment="1">
      <alignment horizontal="center" vertical="center"/>
    </xf>
    <xf numFmtId="0" fontId="45" fillId="11" borderId="27" xfId="0" applyFont="1" applyFill="1" applyBorder="1" applyAlignment="1">
      <alignment horizontal="center" vertical="center"/>
    </xf>
    <xf numFmtId="0" fontId="45" fillId="11" borderId="28" xfId="0" applyFont="1" applyFill="1" applyBorder="1" applyAlignment="1">
      <alignment horizontal="center" vertical="center"/>
    </xf>
    <xf numFmtId="0" fontId="45" fillId="11" borderId="44" xfId="0" applyFont="1" applyFill="1" applyBorder="1" applyAlignment="1">
      <alignment horizontal="center" vertical="center"/>
    </xf>
    <xf numFmtId="0" fontId="45" fillId="11" borderId="43" xfId="0" applyFont="1" applyFill="1" applyBorder="1" applyAlignment="1">
      <alignment horizontal="center" vertical="center"/>
    </xf>
    <xf numFmtId="0" fontId="33" fillId="4" borderId="0" xfId="0" applyFont="1" applyFill="1" applyAlignment="1">
      <alignment vertical="center"/>
    </xf>
    <xf numFmtId="0" fontId="33" fillId="8" borderId="0" xfId="0" applyFont="1" applyFill="1" applyAlignment="1">
      <alignment horizontal="center" vertical="center" wrapText="1"/>
    </xf>
    <xf numFmtId="49" fontId="33" fillId="8" borderId="0" xfId="0" applyNumberFormat="1" applyFont="1" applyFill="1" applyAlignment="1">
      <alignment horizontal="center" vertical="center"/>
    </xf>
    <xf numFmtId="0" fontId="33" fillId="8" borderId="0" xfId="0" quotePrefix="1" applyFont="1" applyFill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49" fontId="33" fillId="8" borderId="0" xfId="0" quotePrefix="1" applyNumberFormat="1" applyFont="1" applyFill="1" applyAlignment="1">
      <alignment horizontal="center" vertical="center"/>
    </xf>
    <xf numFmtId="0" fontId="62" fillId="6" borderId="0" xfId="0" applyFont="1" applyFill="1" applyAlignment="1">
      <alignment horizontal="center" vertical="center" wrapText="1"/>
    </xf>
    <xf numFmtId="0" fontId="59" fillId="0" borderId="0" xfId="0" applyFont="1" applyAlignment="1">
      <alignment horizontal="center"/>
    </xf>
    <xf numFmtId="0" fontId="45" fillId="9" borderId="68" xfId="0" applyFont="1" applyFill="1" applyBorder="1" applyAlignment="1">
      <alignment horizontal="center" vertical="center"/>
    </xf>
    <xf numFmtId="0" fontId="45" fillId="9" borderId="69" xfId="0" applyFont="1" applyFill="1" applyBorder="1" applyAlignment="1">
      <alignment horizontal="center" vertical="center"/>
    </xf>
    <xf numFmtId="0" fontId="46" fillId="4" borderId="15" xfId="0" applyFont="1" applyFill="1" applyBorder="1" applyAlignment="1">
      <alignment vertical="center"/>
    </xf>
    <xf numFmtId="0" fontId="63" fillId="5" borderId="8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 wrapText="1"/>
    </xf>
    <xf numFmtId="0" fontId="63" fillId="5" borderId="8" xfId="0" applyFont="1" applyFill="1" applyBorder="1" applyAlignment="1">
      <alignment horizontal="center" vertical="center" wrapText="1"/>
    </xf>
    <xf numFmtId="0" fontId="46" fillId="3" borderId="8" xfId="0" applyFont="1" applyFill="1" applyBorder="1" applyAlignment="1">
      <alignment horizontal="center" vertical="center"/>
    </xf>
    <xf numFmtId="0" fontId="55" fillId="9" borderId="8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4" borderId="8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45" fillId="4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 textRotation="87"/>
    </xf>
    <xf numFmtId="0" fontId="47" fillId="4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67" fillId="0" borderId="0" xfId="0" applyFont="1" applyAlignment="1">
      <alignment horizontal="center" vertical="center"/>
    </xf>
    <xf numFmtId="9" fontId="68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center" vertical="center" wrapText="1"/>
    </xf>
    <xf numFmtId="0" fontId="67" fillId="5" borderId="0" xfId="0" applyFont="1" applyFill="1" applyAlignment="1">
      <alignment horizontal="right"/>
    </xf>
    <xf numFmtId="0" fontId="67" fillId="5" borderId="0" xfId="0" applyFont="1" applyFill="1" applyAlignment="1">
      <alignment horizontal="right" vertical="center"/>
    </xf>
    <xf numFmtId="0" fontId="0" fillId="4" borderId="0" xfId="0" applyFill="1" applyAlignment="1">
      <alignment horizontal="center"/>
    </xf>
    <xf numFmtId="0" fontId="67" fillId="11" borderId="28" xfId="0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45" fillId="4" borderId="8" xfId="0" applyFont="1" applyFill="1" applyBorder="1" applyAlignment="1">
      <alignment vertical="center" wrapText="1"/>
    </xf>
    <xf numFmtId="0" fontId="45" fillId="4" borderId="8" xfId="0" applyFont="1" applyFill="1" applyBorder="1" applyAlignment="1">
      <alignment vertical="center"/>
    </xf>
    <xf numFmtId="0" fontId="69" fillId="9" borderId="8" xfId="0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48" fillId="3" borderId="8" xfId="0" applyFont="1" applyFill="1" applyBorder="1" applyAlignment="1">
      <alignment horizontal="center" vertical="center"/>
    </xf>
    <xf numFmtId="0" fontId="48" fillId="3" borderId="29" xfId="0" applyFont="1" applyFill="1" applyBorder="1" applyAlignment="1">
      <alignment horizontal="center" vertical="center"/>
    </xf>
    <xf numFmtId="0" fontId="72" fillId="0" borderId="0" xfId="0" applyFont="1"/>
    <xf numFmtId="0" fontId="34" fillId="0" borderId="0" xfId="0" applyFont="1"/>
    <xf numFmtId="14" fontId="34" fillId="8" borderId="0" xfId="0" applyNumberFormat="1" applyFont="1" applyFill="1" applyAlignment="1">
      <alignment horizontal="left" indent="1"/>
    </xf>
    <xf numFmtId="0" fontId="34" fillId="4" borderId="0" xfId="0" applyFont="1" applyFill="1" applyAlignment="1">
      <alignment horizontal="left" indent="1"/>
    </xf>
    <xf numFmtId="0" fontId="34" fillId="0" borderId="0" xfId="0" applyFont="1" applyAlignment="1">
      <alignment horizontal="left" indent="1"/>
    </xf>
    <xf numFmtId="0" fontId="34" fillId="8" borderId="0" xfId="0" applyFont="1" applyFill="1" applyAlignment="1">
      <alignment horizontal="left" indent="1"/>
    </xf>
    <xf numFmtId="0" fontId="73" fillId="0" borderId="0" xfId="0" applyFont="1" applyAlignment="1">
      <alignment wrapText="1"/>
    </xf>
    <xf numFmtId="0" fontId="33" fillId="8" borderId="0" xfId="0" applyFont="1" applyFill="1" applyAlignment="1">
      <alignment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wrapText="1"/>
    </xf>
    <xf numFmtId="0" fontId="19" fillId="4" borderId="0" xfId="0" applyFont="1" applyFill="1" applyAlignment="1">
      <alignment wrapText="1"/>
    </xf>
    <xf numFmtId="0" fontId="33" fillId="4" borderId="0" xfId="0" applyFont="1" applyFill="1" applyAlignment="1">
      <alignment horizontal="left" vertical="center" wrapText="1"/>
    </xf>
    <xf numFmtId="0" fontId="19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3" fillId="0" borderId="0" xfId="0" applyFont="1"/>
    <xf numFmtId="0" fontId="33" fillId="4" borderId="0" xfId="0" applyFont="1" applyFill="1"/>
    <xf numFmtId="0" fontId="33" fillId="4" borderId="0" xfId="0" applyFont="1" applyFill="1" applyAlignment="1">
      <alignment wrapText="1"/>
    </xf>
    <xf numFmtId="0" fontId="33" fillId="0" borderId="0" xfId="0" applyFont="1" applyAlignment="1">
      <alignment horizontal="left" indent="1"/>
    </xf>
    <xf numFmtId="0" fontId="33" fillId="8" borderId="71" xfId="0" applyFont="1" applyFill="1" applyBorder="1" applyAlignment="1">
      <alignment vertical="center"/>
    </xf>
    <xf numFmtId="0" fontId="19" fillId="8" borderId="71" xfId="0" applyFont="1" applyFill="1" applyBorder="1" applyAlignment="1">
      <alignment vertical="center"/>
    </xf>
    <xf numFmtId="0" fontId="33" fillId="8" borderId="0" xfId="0" applyFont="1" applyFill="1" applyAlignment="1">
      <alignment horizontal="left" vertical="center" wrapText="1"/>
    </xf>
    <xf numFmtId="9" fontId="75" fillId="0" borderId="0" xfId="0" applyNumberFormat="1" applyFont="1" applyAlignment="1">
      <alignment horizontal="center" vertical="center"/>
    </xf>
    <xf numFmtId="9" fontId="76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right" vertical="center"/>
    </xf>
    <xf numFmtId="0" fontId="77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71" fillId="0" borderId="0" xfId="0" applyFont="1"/>
    <xf numFmtId="0" fontId="72" fillId="0" borderId="0" xfId="0" applyFont="1" applyAlignment="1">
      <alignment wrapText="1"/>
    </xf>
    <xf numFmtId="0" fontId="33" fillId="0" borderId="0" xfId="0" applyFont="1" applyAlignment="1">
      <alignment vertical="center"/>
    </xf>
    <xf numFmtId="0" fontId="29" fillId="8" borderId="0" xfId="2" applyFont="1" applyFill="1" applyBorder="1" applyAlignment="1">
      <alignment horizontal="center" vertical="center" indent="1"/>
    </xf>
    <xf numFmtId="0" fontId="24" fillId="8" borderId="0" xfId="0" applyFont="1" applyFill="1"/>
    <xf numFmtId="14" fontId="19" fillId="8" borderId="0" xfId="0" applyNumberFormat="1" applyFont="1" applyFill="1" applyAlignment="1">
      <alignment horizontal="left"/>
    </xf>
    <xf numFmtId="14" fontId="59" fillId="0" borderId="0" xfId="0" applyNumberFormat="1" applyFont="1" applyAlignment="1">
      <alignment horizontal="left"/>
    </xf>
    <xf numFmtId="0" fontId="0" fillId="4" borderId="0" xfId="0" applyFill="1" applyAlignment="1">
      <alignment horizontal="left"/>
    </xf>
    <xf numFmtId="0" fontId="29" fillId="8" borderId="0" xfId="2" applyFont="1" applyFill="1" applyBorder="1" applyAlignment="1">
      <alignment horizontal="center" vertical="center"/>
    </xf>
    <xf numFmtId="0" fontId="29" fillId="8" borderId="0" xfId="2" applyFont="1" applyFill="1" applyBorder="1" applyAlignment="1">
      <alignment horizontal="center"/>
    </xf>
    <xf numFmtId="0" fontId="18" fillId="6" borderId="8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 wrapText="1" indent="1"/>
    </xf>
    <xf numFmtId="0" fontId="2" fillId="8" borderId="8" xfId="0" applyFont="1" applyFill="1" applyBorder="1" applyAlignment="1">
      <alignment horizontal="left" vertical="center"/>
    </xf>
    <xf numFmtId="0" fontId="21" fillId="8" borderId="8" xfId="0" applyFont="1" applyFill="1" applyBorder="1" applyAlignment="1">
      <alignment vertical="center" indent="1"/>
    </xf>
    <xf numFmtId="0" fontId="21" fillId="8" borderId="8" xfId="0" applyFont="1" applyFill="1" applyBorder="1" applyAlignment="1">
      <alignment horizontal="left"/>
    </xf>
    <xf numFmtId="0" fontId="21" fillId="8" borderId="8" xfId="0" applyFont="1" applyFill="1" applyBorder="1"/>
    <xf numFmtId="0" fontId="21" fillId="8" borderId="8" xfId="0" applyFont="1" applyFill="1" applyBorder="1" applyAlignment="1">
      <alignment horizontal="left" indent="1"/>
    </xf>
    <xf numFmtId="0" fontId="21" fillId="8" borderId="8" xfId="0" applyFont="1" applyFill="1" applyBorder="1" applyAlignment="1">
      <alignment indent="1"/>
    </xf>
    <xf numFmtId="0" fontId="21" fillId="4" borderId="8" xfId="0" applyFont="1" applyFill="1" applyBorder="1" applyAlignment="1">
      <alignment horizontal="left" indent="1"/>
    </xf>
    <xf numFmtId="0" fontId="21" fillId="4" borderId="8" xfId="0" applyFont="1" applyFill="1" applyBorder="1"/>
    <xf numFmtId="0" fontId="21" fillId="4" borderId="8" xfId="0" applyFont="1" applyFill="1" applyBorder="1" applyAlignment="1">
      <alignment horizontal="center" vertical="center" wrapText="1"/>
    </xf>
    <xf numFmtId="0" fontId="34" fillId="8" borderId="8" xfId="0" applyFont="1" applyFill="1" applyBorder="1" applyAlignment="1">
      <alignment vertical="center"/>
    </xf>
    <xf numFmtId="0" fontId="21" fillId="8" borderId="8" xfId="0" applyFont="1" applyFill="1" applyBorder="1" applyAlignment="1">
      <alignment wrapText="1"/>
    </xf>
    <xf numFmtId="0" fontId="21" fillId="4" borderId="8" xfId="0" applyFont="1" applyFill="1" applyBorder="1" applyAlignment="1">
      <alignment wrapText="1"/>
    </xf>
    <xf numFmtId="0" fontId="34" fillId="4" borderId="8" xfId="0" applyFont="1" applyFill="1" applyBorder="1" applyAlignment="1">
      <alignment wrapText="1"/>
    </xf>
    <xf numFmtId="0" fontId="34" fillId="8" borderId="8" xfId="0" applyFont="1" applyFill="1" applyBorder="1" applyAlignment="1">
      <alignment indent="1"/>
    </xf>
    <xf numFmtId="0" fontId="21" fillId="8" borderId="8" xfId="0" applyFont="1" applyFill="1" applyBorder="1" applyAlignment="1">
      <alignment horizontal="left" vertical="center"/>
    </xf>
    <xf numFmtId="0" fontId="21" fillId="8" borderId="8" xfId="0" applyFont="1" applyFill="1" applyBorder="1" applyAlignment="1">
      <alignment horizontal="center" vertical="center" indent="1"/>
    </xf>
    <xf numFmtId="0" fontId="21" fillId="8" borderId="8" xfId="0" quotePrefix="1" applyFont="1" applyFill="1" applyBorder="1" applyAlignment="1">
      <alignment vertical="center" indent="1"/>
    </xf>
    <xf numFmtId="0" fontId="21" fillId="8" borderId="8" xfId="0" quotePrefix="1" applyFont="1" applyFill="1" applyBorder="1"/>
    <xf numFmtId="0" fontId="21" fillId="8" borderId="8" xfId="0" applyFont="1" applyFill="1" applyBorder="1" applyAlignment="1">
      <alignment horizontal="center" wrapText="1"/>
    </xf>
    <xf numFmtId="0" fontId="21" fillId="8" borderId="8" xfId="0" applyFont="1" applyFill="1" applyBorder="1" applyAlignment="1">
      <alignment horizontal="center"/>
    </xf>
    <xf numFmtId="0" fontId="21" fillId="8" borderId="8" xfId="0" applyFont="1" applyFill="1" applyBorder="1" applyAlignment="1">
      <alignment horizontal="center" indent="1"/>
    </xf>
    <xf numFmtId="14" fontId="21" fillId="8" borderId="8" xfId="0" applyNumberFormat="1" applyFont="1" applyFill="1" applyBorder="1"/>
    <xf numFmtId="0" fontId="34" fillId="8" borderId="8" xfId="0" applyFont="1" applyFill="1" applyBorder="1" applyAlignment="1">
      <alignment wrapText="1"/>
    </xf>
    <xf numFmtId="0" fontId="34" fillId="4" borderId="8" xfId="0" applyFont="1" applyFill="1" applyBorder="1"/>
    <xf numFmtId="0" fontId="21" fillId="0" borderId="8" xfId="0" applyFont="1" applyBorder="1" applyAlignment="1">
      <alignment horizontal="left" indent="1"/>
    </xf>
    <xf numFmtId="14" fontId="21" fillId="8" borderId="8" xfId="0" applyNumberFormat="1" applyFont="1" applyFill="1" applyBorder="1" applyAlignment="1">
      <alignment horizontal="left" indent="1"/>
    </xf>
    <xf numFmtId="0" fontId="21" fillId="0" borderId="8" xfId="0" applyFont="1" applyBorder="1"/>
    <xf numFmtId="0" fontId="21" fillId="0" borderId="8" xfId="0" applyFont="1" applyBorder="1" applyAlignment="1">
      <alignment horizontal="center" vertical="center" wrapText="1"/>
    </xf>
    <xf numFmtId="0" fontId="59" fillId="0" borderId="8" xfId="0" applyFont="1" applyBorder="1"/>
    <xf numFmtId="0" fontId="33" fillId="8" borderId="8" xfId="0" applyFont="1" applyFill="1" applyBorder="1" applyAlignment="1">
      <alignment horizontal="center" vertical="center"/>
    </xf>
    <xf numFmtId="0" fontId="33" fillId="8" borderId="8" xfId="0" applyFont="1" applyFill="1" applyBorder="1" applyAlignment="1">
      <alignment vertical="center"/>
    </xf>
    <xf numFmtId="0" fontId="33" fillId="0" borderId="8" xfId="0" applyFont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/>
    </xf>
    <xf numFmtId="0" fontId="33" fillId="8" borderId="8" xfId="0" applyFont="1" applyFill="1" applyBorder="1" applyAlignment="1">
      <alignment horizontal="left" vertical="center"/>
    </xf>
    <xf numFmtId="0" fontId="33" fillId="4" borderId="8" xfId="0" applyFont="1" applyFill="1" applyBorder="1" applyAlignment="1">
      <alignment horizontal="left" vertical="center"/>
    </xf>
    <xf numFmtId="14" fontId="59" fillId="0" borderId="8" xfId="0" applyNumberFormat="1" applyFont="1" applyBorder="1"/>
    <xf numFmtId="0" fontId="21" fillId="0" borderId="8" xfId="0" applyFont="1" applyBorder="1" applyAlignment="1">
      <alignment wrapText="1"/>
    </xf>
    <xf numFmtId="0" fontId="34" fillId="0" borderId="8" xfId="0" applyFont="1" applyBorder="1" applyAlignment="1">
      <alignment wrapText="1"/>
    </xf>
    <xf numFmtId="0" fontId="21" fillId="8" borderId="8" xfId="0" applyFont="1" applyFill="1" applyBorder="1" applyAlignment="1">
      <alignment vertical="center"/>
    </xf>
    <xf numFmtId="0" fontId="19" fillId="8" borderId="8" xfId="0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left" vertical="center"/>
    </xf>
    <xf numFmtId="0" fontId="19" fillId="4" borderId="8" xfId="0" applyFont="1" applyFill="1" applyBorder="1" applyAlignment="1">
      <alignment horizontal="left" vertical="center"/>
    </xf>
    <xf numFmtId="0" fontId="21" fillId="8" borderId="8" xfId="0" applyFont="1" applyFill="1" applyBorder="1" applyAlignment="1">
      <alignment horizontal="center" vertical="center"/>
    </xf>
    <xf numFmtId="0" fontId="34" fillId="8" borderId="8" xfId="0" applyFont="1" applyFill="1" applyBorder="1" applyAlignment="1">
      <alignment horizontal="center" vertical="center"/>
    </xf>
    <xf numFmtId="0" fontId="0" fillId="0" borderId="8" xfId="0" applyBorder="1"/>
    <xf numFmtId="0" fontId="21" fillId="4" borderId="8" xfId="0" applyFont="1" applyFill="1" applyBorder="1" applyAlignment="1">
      <alignment vertical="center" indent="1"/>
    </xf>
    <xf numFmtId="0" fontId="21" fillId="4" borderId="8" xfId="0" applyFont="1" applyFill="1" applyBorder="1" applyAlignment="1">
      <alignment horizontal="left" vertical="center"/>
    </xf>
    <xf numFmtId="0" fontId="21" fillId="4" borderId="8" xfId="0" applyFont="1" applyFill="1" applyBorder="1" applyAlignment="1">
      <alignment vertical="center"/>
    </xf>
    <xf numFmtId="0" fontId="21" fillId="4" borderId="8" xfId="0" applyFont="1" applyFill="1" applyBorder="1" applyAlignment="1">
      <alignment indent="1"/>
    </xf>
    <xf numFmtId="14" fontId="21" fillId="4" borderId="8" xfId="0" applyNumberFormat="1" applyFont="1" applyFill="1" applyBorder="1" applyAlignment="1">
      <alignment horizontal="left" indent="1"/>
    </xf>
    <xf numFmtId="0" fontId="33" fillId="0" borderId="71" xfId="0" applyFont="1" applyBorder="1" applyAlignment="1">
      <alignment vertical="center"/>
    </xf>
    <xf numFmtId="0" fontId="33" fillId="4" borderId="71" xfId="0" applyFont="1" applyFill="1" applyBorder="1" applyAlignment="1">
      <alignment vertical="center"/>
    </xf>
    <xf numFmtId="0" fontId="21" fillId="8" borderId="71" xfId="0" applyFont="1" applyFill="1" applyBorder="1" applyAlignment="1">
      <alignment indent="1"/>
    </xf>
    <xf numFmtId="0" fontId="41" fillId="4" borderId="0" xfId="0" applyFont="1" applyFill="1"/>
    <xf numFmtId="0" fontId="21" fillId="15" borderId="8" xfId="0" applyFont="1" applyFill="1" applyBorder="1"/>
    <xf numFmtId="14" fontId="41" fillId="0" borderId="0" xfId="0" applyNumberFormat="1" applyFont="1"/>
    <xf numFmtId="9" fontId="0" fillId="0" borderId="0" xfId="0" applyNumberFormat="1"/>
    <xf numFmtId="0" fontId="33" fillId="4" borderId="0" xfId="0" applyFont="1" applyFill="1" applyAlignment="1">
      <alignment horizontal="left" indent="1"/>
    </xf>
    <xf numFmtId="0" fontId="40" fillId="0" borderId="0" xfId="0" applyFont="1" applyAlignment="1">
      <alignment wrapText="1"/>
    </xf>
    <xf numFmtId="0" fontId="40" fillId="0" borderId="0" xfId="0" quotePrefix="1" applyFont="1"/>
    <xf numFmtId="0" fontId="37" fillId="0" borderId="0" xfId="0" applyFont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left" indent="1"/>
    </xf>
    <xf numFmtId="0" fontId="23" fillId="0" borderId="0" xfId="0" applyFont="1" applyAlignment="1">
      <alignment horizontal="center" vertical="center"/>
    </xf>
    <xf numFmtId="0" fontId="78" fillId="4" borderId="0" xfId="0" applyFont="1" applyFill="1"/>
    <xf numFmtId="0" fontId="79" fillId="0" borderId="0" xfId="0" applyFont="1"/>
    <xf numFmtId="0" fontId="79" fillId="0" borderId="0" xfId="0" applyFont="1" applyAlignment="1">
      <alignment horizontal="center"/>
    </xf>
    <xf numFmtId="49" fontId="0" fillId="4" borderId="74" xfId="0" quotePrefix="1" applyNumberFormat="1" applyFill="1" applyBorder="1" applyAlignment="1">
      <alignment horizontal="center"/>
    </xf>
    <xf numFmtId="49" fontId="0" fillId="4" borderId="74" xfId="0" applyNumberFormat="1" applyFill="1" applyBorder="1"/>
    <xf numFmtId="14" fontId="79" fillId="0" borderId="0" xfId="0" applyNumberFormat="1" applyFont="1" applyAlignment="1">
      <alignment horizontal="left"/>
    </xf>
    <xf numFmtId="14" fontId="79" fillId="0" borderId="0" xfId="0" applyNumberFormat="1" applyFont="1"/>
    <xf numFmtId="14" fontId="79" fillId="4" borderId="0" xfId="0" applyNumberFormat="1" applyFont="1" applyFill="1"/>
    <xf numFmtId="14" fontId="80" fillId="0" borderId="0" xfId="0" applyNumberFormat="1" applyFont="1"/>
    <xf numFmtId="0" fontId="33" fillId="8" borderId="0" xfId="0" applyFont="1" applyFill="1" applyAlignment="1">
      <alignment vertical="center" wrapText="1"/>
    </xf>
    <xf numFmtId="0" fontId="34" fillId="8" borderId="0" xfId="0" applyFont="1" applyFill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77" fillId="3" borderId="2" xfId="0" applyFont="1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5" borderId="0" xfId="0" applyFill="1"/>
    <xf numFmtId="0" fontId="4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0" fontId="0" fillId="4" borderId="2" xfId="0" applyFill="1" applyBorder="1" applyAlignment="1">
      <alignment horizontal="center" vertical="center"/>
    </xf>
    <xf numFmtId="0" fontId="0" fillId="4" borderId="75" xfId="0" applyFill="1" applyBorder="1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4" borderId="0" xfId="0" applyFont="1" applyFill="1" applyAlignment="1">
      <alignment vertical="center"/>
    </xf>
    <xf numFmtId="0" fontId="19" fillId="8" borderId="0" xfId="0" applyFont="1" applyFill="1" applyAlignment="1">
      <alignment wrapText="1"/>
    </xf>
    <xf numFmtId="49" fontId="33" fillId="8" borderId="0" xfId="0" quotePrefix="1" applyNumberFormat="1" applyFont="1" applyFill="1" applyAlignment="1">
      <alignment horizontal="center" indent="1"/>
    </xf>
    <xf numFmtId="0" fontId="4" fillId="4" borderId="0" xfId="0" applyFont="1" applyFill="1"/>
    <xf numFmtId="0" fontId="19" fillId="8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72" fillId="0" borderId="0" xfId="0" applyFont="1" applyAlignment="1">
      <alignment horizontal="center"/>
    </xf>
    <xf numFmtId="0" fontId="19" fillId="8" borderId="0" xfId="0" applyFont="1" applyFill="1" applyAlignment="1">
      <alignment horizontal="left" vertical="top" wrapText="1" indent="1"/>
    </xf>
    <xf numFmtId="0" fontId="19" fillId="8" borderId="0" xfId="0" applyFont="1" applyFill="1" applyAlignment="1">
      <alignment horizontal="left" vertical="top" wrapText="1"/>
    </xf>
    <xf numFmtId="0" fontId="33" fillId="8" borderId="0" xfId="0" applyFont="1" applyFill="1" applyAlignment="1">
      <alignment horizontal="left" vertical="top" wrapText="1" indent="1"/>
    </xf>
    <xf numFmtId="0" fontId="34" fillId="8" borderId="0" xfId="0" applyFont="1" applyFill="1" applyAlignment="1">
      <alignment horizontal="left" vertical="top" wrapText="1"/>
    </xf>
    <xf numFmtId="0" fontId="21" fillId="8" borderId="0" xfId="0" applyFont="1" applyFill="1" applyAlignment="1">
      <alignment horizontal="left" vertical="top" wrapText="1"/>
    </xf>
    <xf numFmtId="0" fontId="35" fillId="8" borderId="0" xfId="0" applyFont="1" applyFill="1" applyAlignment="1">
      <alignment horizontal="left" vertical="top" wrapText="1"/>
    </xf>
    <xf numFmtId="0" fontId="33" fillId="8" borderId="0" xfId="0" applyFont="1" applyFill="1" applyAlignment="1">
      <alignment horizontal="left" vertical="top" wrapText="1"/>
    </xf>
    <xf numFmtId="49" fontId="33" fillId="8" borderId="0" xfId="0" quotePrefix="1" applyNumberFormat="1" applyFont="1" applyFill="1" applyAlignment="1">
      <alignment horizontal="left" vertical="top" wrapText="1" indent="1"/>
    </xf>
    <xf numFmtId="0" fontId="17" fillId="8" borderId="0" xfId="0" applyFont="1" applyFill="1" applyAlignment="1">
      <alignment horizontal="left" vertical="top" wrapText="1"/>
    </xf>
    <xf numFmtId="0" fontId="19" fillId="8" borderId="0" xfId="2" applyFont="1" applyFill="1" applyBorder="1" applyAlignment="1">
      <alignment horizontal="left" vertical="top" wrapText="1"/>
    </xf>
    <xf numFmtId="49" fontId="19" fillId="8" borderId="0" xfId="0" applyNumberFormat="1" applyFont="1" applyFill="1" applyAlignment="1">
      <alignment horizontal="left" vertical="top" wrapText="1"/>
    </xf>
    <xf numFmtId="0" fontId="79" fillId="0" borderId="0" xfId="0" applyFont="1" applyAlignment="1">
      <alignment horizontal="left" vertical="top" wrapText="1"/>
    </xf>
    <xf numFmtId="0" fontId="59" fillId="0" borderId="0" xfId="0" applyFont="1" applyAlignment="1">
      <alignment horizontal="left" vertical="top" wrapText="1"/>
    </xf>
    <xf numFmtId="49" fontId="0" fillId="4" borderId="74" xfId="0" applyNumberFormat="1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49" fontId="19" fillId="8" borderId="74" xfId="0" applyNumberFormat="1" applyFont="1" applyFill="1" applyBorder="1" applyAlignment="1">
      <alignment vertical="center"/>
    </xf>
    <xf numFmtId="49" fontId="19" fillId="8" borderId="74" xfId="0" quotePrefix="1" applyNumberFormat="1" applyFont="1" applyFill="1" applyBorder="1" applyAlignment="1">
      <alignment horizontal="center" vertical="center"/>
    </xf>
    <xf numFmtId="0" fontId="19" fillId="8" borderId="0" xfId="0" quotePrefix="1" applyFont="1" applyFill="1" applyAlignment="1">
      <alignment horizontal="center" vertical="top" indent="1"/>
    </xf>
    <xf numFmtId="0" fontId="17" fillId="8" borderId="0" xfId="0" applyFont="1" applyFill="1" applyAlignment="1">
      <alignment horizontal="center" vertical="top"/>
    </xf>
    <xf numFmtId="0" fontId="19" fillId="8" borderId="0" xfId="0" applyFont="1" applyFill="1" applyAlignment="1">
      <alignment horizontal="center" vertical="top" indent="1"/>
    </xf>
    <xf numFmtId="0" fontId="21" fillId="8" borderId="0" xfId="0" applyFont="1" applyFill="1" applyAlignment="1">
      <alignment horizontal="center" vertical="top"/>
    </xf>
    <xf numFmtId="0" fontId="17" fillId="8" borderId="0" xfId="0" quotePrefix="1" applyFont="1" applyFill="1" applyAlignment="1">
      <alignment horizontal="center" vertical="top"/>
    </xf>
    <xf numFmtId="0" fontId="17" fillId="8" borderId="0" xfId="0" applyFont="1" applyFill="1" applyAlignment="1">
      <alignment horizontal="center" vertical="top" indent="1"/>
    </xf>
    <xf numFmtId="0" fontId="22" fillId="8" borderId="0" xfId="0" applyFont="1" applyFill="1" applyAlignment="1">
      <alignment horizontal="center" vertical="top"/>
    </xf>
    <xf numFmtId="0" fontId="19" fillId="8" borderId="0" xfId="0" applyFont="1" applyFill="1" applyAlignment="1">
      <alignment horizontal="center" vertical="top"/>
    </xf>
    <xf numFmtId="49" fontId="19" fillId="8" borderId="0" xfId="0" quotePrefix="1" applyNumberFormat="1" applyFont="1" applyFill="1" applyAlignment="1">
      <alignment horizontal="center" vertical="top"/>
    </xf>
    <xf numFmtId="0" fontId="24" fillId="8" borderId="0" xfId="0" applyFont="1" applyFill="1" applyAlignment="1">
      <alignment horizontal="center" vertical="top" indent="1"/>
    </xf>
    <xf numFmtId="0" fontId="79" fillId="0" borderId="0" xfId="0" applyFont="1" applyAlignment="1">
      <alignment horizontal="center" vertical="top"/>
    </xf>
    <xf numFmtId="0" fontId="33" fillId="8" borderId="0" xfId="0" applyFont="1" applyFill="1" applyAlignment="1">
      <alignment horizontal="center" vertical="top"/>
    </xf>
    <xf numFmtId="0" fontId="59" fillId="0" borderId="0" xfId="0" applyFont="1" applyAlignment="1">
      <alignment horizontal="center" vertical="top"/>
    </xf>
    <xf numFmtId="49" fontId="0" fillId="4" borderId="74" xfId="0" quotePrefix="1" applyNumberFormat="1" applyFill="1" applyBorder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20" fillId="8" borderId="0" xfId="2" applyFont="1" applyFill="1" applyBorder="1" applyAlignment="1">
      <alignment wrapText="1"/>
    </xf>
    <xf numFmtId="0" fontId="25" fillId="8" borderId="0" xfId="2" applyFont="1" applyFill="1" applyBorder="1" applyAlignment="1">
      <alignment wrapText="1"/>
    </xf>
    <xf numFmtId="49" fontId="19" fillId="8" borderId="0" xfId="0" applyNumberFormat="1" applyFont="1" applyFill="1" applyAlignment="1">
      <alignment wrapText="1"/>
    </xf>
    <xf numFmtId="0" fontId="20" fillId="8" borderId="0" xfId="2" applyFont="1" applyFill="1" applyBorder="1" applyAlignment="1"/>
    <xf numFmtId="0" fontId="8" fillId="8" borderId="0" xfId="2" applyFill="1" applyAlignment="1"/>
    <xf numFmtId="0" fontId="26" fillId="8" borderId="0" xfId="2" applyFont="1" applyFill="1" applyBorder="1" applyAlignment="1">
      <alignment wrapText="1"/>
    </xf>
    <xf numFmtId="0" fontId="25" fillId="8" borderId="0" xfId="2" applyFont="1" applyFill="1" applyBorder="1" applyAlignment="1"/>
    <xf numFmtId="0" fontId="33" fillId="8" borderId="0" xfId="0" applyFont="1" applyFill="1"/>
    <xf numFmtId="0" fontId="35" fillId="8" borderId="0" xfId="0" applyFont="1" applyFill="1"/>
    <xf numFmtId="0" fontId="19" fillId="8" borderId="0" xfId="0" applyFont="1" applyFill="1" applyAlignment="1">
      <alignment horizontal="center" indent="1"/>
    </xf>
    <xf numFmtId="0" fontId="20" fillId="8" borderId="0" xfId="2" applyFont="1" applyFill="1" applyBorder="1" applyAlignment="1">
      <alignment horizontal="center" vertical="center" indent="1"/>
    </xf>
    <xf numFmtId="0" fontId="23" fillId="8" borderId="0" xfId="0" applyFont="1" applyFill="1" applyAlignment="1">
      <alignment horizontal="center" indent="1"/>
    </xf>
    <xf numFmtId="0" fontId="17" fillId="8" borderId="0" xfId="0" applyFont="1" applyFill="1" applyAlignment="1">
      <alignment horizontal="center" wrapText="1"/>
    </xf>
    <xf numFmtId="0" fontId="25" fillId="8" borderId="0" xfId="2" applyFont="1" applyFill="1" applyBorder="1" applyAlignment="1">
      <alignment horizontal="center" vertical="center" indent="1"/>
    </xf>
    <xf numFmtId="0" fontId="17" fillId="8" borderId="0" xfId="0" applyFont="1" applyFill="1" applyAlignment="1">
      <alignment horizontal="center" indent="1"/>
    </xf>
    <xf numFmtId="0" fontId="19" fillId="8" borderId="0" xfId="2" applyFont="1" applyFill="1" applyBorder="1" applyAlignment="1">
      <alignment horizontal="center" vertical="center" indent="1"/>
    </xf>
    <xf numFmtId="0" fontId="19" fillId="8" borderId="0" xfId="0" applyFont="1" applyFill="1" applyAlignment="1">
      <alignment horizontal="center" wrapText="1"/>
    </xf>
    <xf numFmtId="49" fontId="19" fillId="8" borderId="0" xfId="0" applyNumberFormat="1" applyFont="1" applyFill="1" applyAlignment="1">
      <alignment horizontal="center" indent="1"/>
    </xf>
    <xf numFmtId="0" fontId="20" fillId="8" borderId="0" xfId="2" applyFont="1" applyFill="1" applyBorder="1" applyAlignment="1">
      <alignment horizontal="center" indent="1"/>
    </xf>
    <xf numFmtId="0" fontId="24" fillId="8" borderId="0" xfId="0" applyFont="1" applyFill="1" applyAlignment="1">
      <alignment horizontal="center" indent="1"/>
    </xf>
    <xf numFmtId="0" fontId="79" fillId="4" borderId="0" xfId="0" applyFont="1" applyFill="1" applyAlignment="1">
      <alignment horizontal="center"/>
    </xf>
    <xf numFmtId="0" fontId="67" fillId="0" borderId="4" xfId="0" applyFont="1" applyBorder="1" applyAlignment="1">
      <alignment horizontal="center" vertical="center"/>
    </xf>
    <xf numFmtId="9" fontId="68" fillId="0" borderId="7" xfId="0" applyNumberFormat="1" applyFont="1" applyBorder="1" applyAlignment="1">
      <alignment horizontal="center" vertical="center"/>
    </xf>
    <xf numFmtId="0" fontId="35" fillId="14" borderId="73" xfId="0" applyFont="1" applyFill="1" applyBorder="1"/>
    <xf numFmtId="49" fontId="21" fillId="8" borderId="74" xfId="0" applyNumberFormat="1" applyFont="1" applyFill="1" applyBorder="1" applyAlignment="1">
      <alignment horizontal="left" vertical="center" indent="1"/>
    </xf>
    <xf numFmtId="49" fontId="21" fillId="8" borderId="72" xfId="0" applyNumberFormat="1" applyFont="1" applyFill="1" applyBorder="1" applyAlignment="1">
      <alignment horizontal="left" vertical="center" indent="1"/>
    </xf>
    <xf numFmtId="49" fontId="21" fillId="8" borderId="74" xfId="0" quotePrefix="1" applyNumberFormat="1" applyFont="1" applyFill="1" applyBorder="1" applyAlignment="1">
      <alignment vertical="center" indent="1"/>
    </xf>
    <xf numFmtId="49" fontId="21" fillId="8" borderId="74" xfId="0" applyNumberFormat="1" applyFont="1" applyFill="1" applyBorder="1" applyAlignment="1">
      <alignment horizontal="left" vertical="center"/>
    </xf>
    <xf numFmtId="49" fontId="21" fillId="8" borderId="72" xfId="0" applyNumberFormat="1" applyFont="1" applyFill="1" applyBorder="1" applyAlignment="1">
      <alignment horizontal="left" vertical="center"/>
    </xf>
    <xf numFmtId="0" fontId="21" fillId="8" borderId="77" xfId="0" applyFont="1" applyFill="1" applyBorder="1" applyAlignment="1">
      <alignment indent="1"/>
    </xf>
    <xf numFmtId="0" fontId="82" fillId="8" borderId="0" xfId="2" applyFont="1" applyFill="1" applyAlignment="1">
      <alignment vertical="center"/>
    </xf>
    <xf numFmtId="0" fontId="19" fillId="8" borderId="71" xfId="0" applyFont="1" applyFill="1" applyBorder="1" applyAlignment="1">
      <alignment indent="1"/>
    </xf>
    <xf numFmtId="0" fontId="59" fillId="0" borderId="0" xfId="0" applyFont="1" applyAlignment="1">
      <alignment wrapText="1"/>
    </xf>
    <xf numFmtId="0" fontId="0" fillId="0" borderId="8" xfId="0" applyBorder="1" applyAlignment="1">
      <alignment horizontal="center"/>
    </xf>
    <xf numFmtId="0" fontId="34" fillId="8" borderId="0" xfId="0" applyFont="1" applyFill="1" applyAlignment="1">
      <alignment horizontal="center" vertical="center" indent="1"/>
    </xf>
    <xf numFmtId="0" fontId="34" fillId="8" borderId="8" xfId="0" applyFont="1" applyFill="1" applyBorder="1" applyAlignment="1">
      <alignment horizontal="center" vertical="center" indent="1"/>
    </xf>
    <xf numFmtId="0" fontId="34" fillId="8" borderId="8" xfId="0" applyFont="1" applyFill="1" applyBorder="1" applyAlignment="1">
      <alignment horizontal="center"/>
    </xf>
    <xf numFmtId="0" fontId="34" fillId="8" borderId="8" xfId="0" applyFont="1" applyFill="1" applyBorder="1" applyAlignment="1">
      <alignment horizontal="center" indent="1"/>
    </xf>
    <xf numFmtId="0" fontId="34" fillId="8" borderId="8" xfId="0" quotePrefix="1" applyFont="1" applyFill="1" applyBorder="1" applyAlignment="1">
      <alignment horizontal="center" vertical="center" indent="1"/>
    </xf>
    <xf numFmtId="0" fontId="59" fillId="0" borderId="8" xfId="0" applyFont="1" applyBorder="1" applyAlignment="1">
      <alignment horizontal="center"/>
    </xf>
    <xf numFmtId="0" fontId="21" fillId="4" borderId="8" xfId="0" applyFont="1" applyFill="1" applyBorder="1" applyAlignment="1">
      <alignment horizontal="center" vertical="center" indent="1"/>
    </xf>
    <xf numFmtId="0" fontId="59" fillId="0" borderId="8" xfId="0" applyFont="1" applyBorder="1" applyAlignment="1">
      <alignment wrapText="1"/>
    </xf>
    <xf numFmtId="49" fontId="28" fillId="4" borderId="5" xfId="1" applyNumberFormat="1" applyFont="1" applyFill="1" applyBorder="1" applyAlignment="1">
      <alignment horizontal="left" vertical="center"/>
    </xf>
    <xf numFmtId="49" fontId="12" fillId="4" borderId="6" xfId="0" applyNumberFormat="1" applyFont="1" applyFill="1" applyBorder="1" applyAlignment="1">
      <alignment horizontal="left" vertical="center"/>
    </xf>
    <xf numFmtId="49" fontId="12" fillId="4" borderId="0" xfId="0" applyNumberFormat="1" applyFont="1" applyFill="1" applyAlignment="1">
      <alignment horizontal="left" vertical="center"/>
    </xf>
    <xf numFmtId="0" fontId="34" fillId="8" borderId="0" xfId="2" applyFont="1" applyFill="1" applyBorder="1" applyAlignment="1">
      <alignment horizontal="center" vertical="center" indent="1"/>
    </xf>
    <xf numFmtId="0" fontId="34" fillId="8" borderId="0" xfId="0" applyFont="1" applyFill="1" applyAlignment="1">
      <alignment horizontal="left" vertical="center"/>
    </xf>
    <xf numFmtId="0" fontId="19" fillId="8" borderId="77" xfId="0" applyFont="1" applyFill="1" applyBorder="1" applyAlignment="1">
      <alignment indent="1"/>
    </xf>
    <xf numFmtId="0" fontId="21" fillId="0" borderId="0" xfId="0" applyFont="1" applyAlignment="1">
      <alignment horizontal="left" vertical="center" wrapText="1"/>
    </xf>
    <xf numFmtId="0" fontId="8" fillId="8" borderId="0" xfId="2" applyFill="1" applyAlignment="1">
      <alignment horizontal="left"/>
    </xf>
    <xf numFmtId="0" fontId="35" fillId="8" borderId="0" xfId="0" applyFont="1" applyFill="1" applyAlignment="1">
      <alignment horizontal="left" vertical="center" indent="1"/>
    </xf>
    <xf numFmtId="0" fontId="21" fillId="8" borderId="2" xfId="0" applyFont="1" applyFill="1" applyBorder="1" applyAlignment="1">
      <alignment horizontal="center" vertical="center" indent="1"/>
    </xf>
    <xf numFmtId="0" fontId="21" fillId="8" borderId="2" xfId="0" applyFont="1" applyFill="1" applyBorder="1" applyAlignment="1">
      <alignment horizontal="left" vertical="center"/>
    </xf>
    <xf numFmtId="0" fontId="21" fillId="8" borderId="2" xfId="0" applyFont="1" applyFill="1" applyBorder="1" applyAlignment="1">
      <alignment vertical="center" indent="1"/>
    </xf>
    <xf numFmtId="0" fontId="21" fillId="8" borderId="2" xfId="0" applyFont="1" applyFill="1" applyBorder="1" applyAlignment="1">
      <alignment horizontal="left"/>
    </xf>
    <xf numFmtId="0" fontId="21" fillId="8" borderId="2" xfId="0" applyFont="1" applyFill="1" applyBorder="1" applyAlignment="1">
      <alignment horizontal="left" indent="1"/>
    </xf>
    <xf numFmtId="0" fontId="21" fillId="0" borderId="2" xfId="0" applyFont="1" applyBorder="1" applyAlignment="1">
      <alignment horizontal="left" indent="1"/>
    </xf>
    <xf numFmtId="0" fontId="21" fillId="4" borderId="2" xfId="0" applyFont="1" applyFill="1" applyBorder="1" applyAlignment="1">
      <alignment horizontal="left" indent="1"/>
    </xf>
    <xf numFmtId="14" fontId="21" fillId="8" borderId="2" xfId="0" applyNumberFormat="1" applyFont="1" applyFill="1" applyBorder="1" applyAlignment="1">
      <alignment horizontal="left" indent="1"/>
    </xf>
    <xf numFmtId="0" fontId="21" fillId="0" borderId="2" xfId="0" applyFont="1" applyBorder="1"/>
    <xf numFmtId="0" fontId="21" fillId="0" borderId="2" xfId="0" applyFont="1" applyBorder="1" applyAlignment="1">
      <alignment horizontal="center" vertical="center" wrapText="1"/>
    </xf>
    <xf numFmtId="0" fontId="21" fillId="4" borderId="2" xfId="0" applyFont="1" applyFill="1" applyBorder="1"/>
    <xf numFmtId="0" fontId="33" fillId="0" borderId="0" xfId="0" applyFont="1" applyAlignment="1">
      <alignment horizontal="left" vertical="center" wrapText="1"/>
    </xf>
    <xf numFmtId="0" fontId="37" fillId="4" borderId="0" xfId="0" applyFont="1" applyFill="1" applyAlignment="1">
      <alignment vertical="center"/>
    </xf>
    <xf numFmtId="0" fontId="21" fillId="8" borderId="8" xfId="0" applyFont="1" applyFill="1" applyBorder="1" applyAlignment="1">
      <alignment horizontal="left" vertical="center" wrapText="1"/>
    </xf>
    <xf numFmtId="0" fontId="19" fillId="0" borderId="73" xfId="0" applyFont="1" applyBorder="1"/>
    <xf numFmtId="0" fontId="19" fillId="0" borderId="82" xfId="0" applyFont="1" applyBorder="1"/>
    <xf numFmtId="0" fontId="21" fillId="8" borderId="2" xfId="0" applyFont="1" applyFill="1" applyBorder="1"/>
    <xf numFmtId="0" fontId="21" fillId="8" borderId="2" xfId="0" applyFont="1" applyFill="1" applyBorder="1" applyAlignment="1">
      <alignment horizontal="left" vertical="center" wrapText="1"/>
    </xf>
    <xf numFmtId="0" fontId="21" fillId="4" borderId="8" xfId="0" applyFont="1" applyFill="1" applyBorder="1" applyAlignment="1">
      <alignment horizontal="center"/>
    </xf>
    <xf numFmtId="0" fontId="34" fillId="4" borderId="8" xfId="0" applyFont="1" applyFill="1" applyBorder="1" applyAlignment="1">
      <alignment horizontal="left" indent="1"/>
    </xf>
    <xf numFmtId="0" fontId="34" fillId="0" borderId="8" xfId="0" applyFont="1" applyBorder="1"/>
    <xf numFmtId="0" fontId="33" fillId="0" borderId="8" xfId="0" applyFont="1" applyBorder="1" applyAlignment="1">
      <alignment horizontal="left" vertical="center"/>
    </xf>
    <xf numFmtId="0" fontId="19" fillId="7" borderId="0" xfId="0" applyFont="1" applyFill="1"/>
    <xf numFmtId="0" fontId="21" fillId="4" borderId="71" xfId="0" applyFont="1" applyFill="1" applyBorder="1" applyAlignment="1">
      <alignment horizontal="left" indent="1"/>
    </xf>
    <xf numFmtId="14" fontId="21" fillId="8" borderId="71" xfId="0" applyNumberFormat="1" applyFont="1" applyFill="1" applyBorder="1" applyAlignment="1">
      <alignment horizontal="left" indent="1"/>
    </xf>
    <xf numFmtId="0" fontId="21" fillId="0" borderId="83" xfId="0" applyFont="1" applyBorder="1"/>
    <xf numFmtId="0" fontId="21" fillId="8" borderId="2" xfId="0" applyFont="1" applyFill="1" applyBorder="1" applyAlignment="1">
      <alignment indent="1"/>
    </xf>
    <xf numFmtId="0" fontId="34" fillId="7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left" vertical="center"/>
    </xf>
    <xf numFmtId="0" fontId="21" fillId="7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/>
    </xf>
    <xf numFmtId="0" fontId="21" fillId="7" borderId="0" xfId="0" applyFont="1" applyFill="1" applyAlignment="1">
      <alignment horizontal="left" indent="1"/>
    </xf>
    <xf numFmtId="0" fontId="21" fillId="7" borderId="0" xfId="0" applyFont="1" applyFill="1"/>
    <xf numFmtId="14" fontId="21" fillId="7" borderId="0" xfId="0" applyNumberFormat="1" applyFont="1" applyFill="1"/>
    <xf numFmtId="0" fontId="21" fillId="7" borderId="0" xfId="0" applyFont="1" applyFill="1" applyAlignment="1">
      <alignment horizontal="center" vertical="center" wrapText="1"/>
    </xf>
    <xf numFmtId="0" fontId="56" fillId="8" borderId="0" xfId="2" applyFont="1" applyFill="1" applyBorder="1" applyAlignment="1">
      <alignment horizontal="center" vertical="center" indent="1"/>
    </xf>
    <xf numFmtId="0" fontId="21" fillId="4" borderId="0" xfId="0" applyFont="1" applyFill="1" applyAlignment="1">
      <alignment vertical="center" indent="1"/>
    </xf>
    <xf numFmtId="0" fontId="21" fillId="8" borderId="0" xfId="0" quotePrefix="1" applyFont="1" applyFill="1" applyAlignment="1">
      <alignment horizontal="center" vertical="center"/>
    </xf>
    <xf numFmtId="49" fontId="34" fillId="8" borderId="0" xfId="0" quotePrefix="1" applyNumberFormat="1" applyFont="1" applyFill="1" applyAlignment="1">
      <alignment horizontal="center" vertical="center"/>
    </xf>
    <xf numFmtId="49" fontId="21" fillId="8" borderId="0" xfId="0" applyNumberFormat="1" applyFont="1" applyFill="1" applyAlignment="1">
      <alignment horizontal="left" vertical="center"/>
    </xf>
    <xf numFmtId="49" fontId="21" fillId="8" borderId="0" xfId="0" quotePrefix="1" applyNumberFormat="1" applyFont="1" applyFill="1" applyAlignment="1">
      <alignment horizontal="center" vertical="center"/>
    </xf>
    <xf numFmtId="49" fontId="21" fillId="8" borderId="0" xfId="0" applyNumberFormat="1" applyFont="1" applyFill="1" applyAlignment="1">
      <alignment horizontal="center"/>
    </xf>
    <xf numFmtId="49" fontId="21" fillId="8" borderId="0" xfId="0" applyNumberFormat="1" applyFont="1" applyFill="1" applyAlignment="1">
      <alignment horizontal="center" vertical="center"/>
    </xf>
    <xf numFmtId="0" fontId="21" fillId="8" borderId="0" xfId="0" applyFont="1" applyFill="1" applyAlignment="1">
      <alignment horizontal="center" indent="1"/>
    </xf>
    <xf numFmtId="0" fontId="34" fillId="0" borderId="0" xfId="0" applyFont="1" applyAlignment="1">
      <alignment horizontal="left" vertical="center" wrapText="1"/>
    </xf>
    <xf numFmtId="0" fontId="8" fillId="8" borderId="0" xfId="2" applyFill="1" applyBorder="1" applyAlignment="1">
      <alignment horizontal="center"/>
    </xf>
    <xf numFmtId="0" fontId="19" fillId="0" borderId="0" xfId="0" applyFont="1" applyAlignment="1">
      <alignment horizontal="center"/>
    </xf>
    <xf numFmtId="0" fontId="34" fillId="0" borderId="0" xfId="0" applyFont="1" applyAlignment="1">
      <alignment horizontal="left" vertical="top"/>
    </xf>
    <xf numFmtId="49" fontId="19" fillId="8" borderId="84" xfId="0" applyNumberFormat="1" applyFont="1" applyFill="1" applyBorder="1" applyAlignment="1">
      <alignment horizontal="center" vertical="center"/>
    </xf>
    <xf numFmtId="14" fontId="21" fillId="8" borderId="83" xfId="0" applyNumberFormat="1" applyFont="1" applyFill="1" applyBorder="1" applyAlignment="1">
      <alignment horizontal="left" indent="1"/>
    </xf>
    <xf numFmtId="14" fontId="19" fillId="8" borderId="77" xfId="0" applyNumberFormat="1" applyFont="1" applyFill="1" applyBorder="1" applyAlignment="1">
      <alignment horizontal="left" indent="1"/>
    </xf>
    <xf numFmtId="0" fontId="21" fillId="4" borderId="0" xfId="0" applyFont="1" applyFill="1" applyAlignment="1">
      <alignment horizontal="center"/>
    </xf>
    <xf numFmtId="14" fontId="33" fillId="8" borderId="0" xfId="0" applyNumberFormat="1" applyFont="1" applyFill="1" applyAlignment="1">
      <alignment horizontal="center" vertical="center"/>
    </xf>
    <xf numFmtId="0" fontId="8" fillId="8" borderId="0" xfId="2" applyFill="1" applyAlignment="1">
      <alignment horizontal="center"/>
    </xf>
    <xf numFmtId="0" fontId="21" fillId="4" borderId="0" xfId="0" applyFont="1" applyFill="1" applyAlignment="1">
      <alignment vertical="center" wrapText="1"/>
    </xf>
    <xf numFmtId="0" fontId="8" fillId="8" borderId="0" xfId="2" applyFill="1" applyBorder="1" applyAlignment="1">
      <alignment horizontal="left" vertical="center"/>
    </xf>
    <xf numFmtId="49" fontId="19" fillId="8" borderId="74" xfId="0" quotePrefix="1" applyNumberFormat="1" applyFont="1" applyFill="1" applyBorder="1" applyAlignment="1">
      <alignment horizontal="center" vertical="center" indent="1"/>
    </xf>
    <xf numFmtId="49" fontId="19" fillId="8" borderId="74" xfId="0" applyNumberFormat="1" applyFont="1" applyFill="1" applyBorder="1" applyAlignment="1">
      <alignment horizontal="left" vertical="top" wrapText="1" indent="1"/>
    </xf>
    <xf numFmtId="0" fontId="19" fillId="8" borderId="73" xfId="0" applyFont="1" applyFill="1" applyBorder="1" applyAlignment="1">
      <alignment horizontal="center" vertical="top" indent="1"/>
    </xf>
    <xf numFmtId="49" fontId="19" fillId="8" borderId="74" xfId="0" quotePrefix="1" applyNumberFormat="1" applyFont="1" applyFill="1" applyBorder="1" applyAlignment="1">
      <alignment horizontal="center" vertical="top" indent="1"/>
    </xf>
    <xf numFmtId="0" fontId="25" fillId="8" borderId="0" xfId="2" applyFont="1" applyFill="1" applyAlignment="1"/>
    <xf numFmtId="49" fontId="19" fillId="8" borderId="74" xfId="0" applyNumberFormat="1" applyFont="1" applyFill="1" applyBorder="1"/>
    <xf numFmtId="0" fontId="19" fillId="0" borderId="71" xfId="0" applyFont="1" applyBorder="1"/>
    <xf numFmtId="0" fontId="23" fillId="4" borderId="0" xfId="0" applyFont="1" applyFill="1" applyAlignment="1">
      <alignment vertical="center"/>
    </xf>
    <xf numFmtId="0" fontId="34" fillId="8" borderId="0" xfId="0" applyFont="1" applyFill="1" applyAlignment="1">
      <alignment horizontal="left"/>
    </xf>
    <xf numFmtId="0" fontId="21" fillId="4" borderId="0" xfId="0" applyFont="1" applyFill="1" applyAlignment="1">
      <alignment horizontal="left" vertical="center" indent="1"/>
    </xf>
    <xf numFmtId="0" fontId="21" fillId="7" borderId="8" xfId="0" applyFont="1" applyFill="1" applyBorder="1" applyAlignment="1">
      <alignment horizontal="center" vertical="center" indent="1"/>
    </xf>
    <xf numFmtId="0" fontId="21" fillId="7" borderId="8" xfId="0" applyFont="1" applyFill="1" applyBorder="1" applyAlignment="1">
      <alignment horizontal="left" vertical="center"/>
    </xf>
    <xf numFmtId="0" fontId="21" fillId="7" borderId="8" xfId="0" applyFont="1" applyFill="1" applyBorder="1" applyAlignment="1">
      <alignment vertical="center" indent="1"/>
    </xf>
    <xf numFmtId="0" fontId="21" fillId="7" borderId="8" xfId="0" applyFont="1" applyFill="1" applyBorder="1" applyAlignment="1">
      <alignment vertical="center"/>
    </xf>
    <xf numFmtId="0" fontId="21" fillId="7" borderId="8" xfId="0" applyFont="1" applyFill="1" applyBorder="1" applyAlignment="1">
      <alignment horizontal="left" indent="1"/>
    </xf>
    <xf numFmtId="0" fontId="21" fillId="7" borderId="8" xfId="0" applyFont="1" applyFill="1" applyBorder="1" applyAlignment="1">
      <alignment indent="1"/>
    </xf>
    <xf numFmtId="0" fontId="34" fillId="7" borderId="8" xfId="0" applyFont="1" applyFill="1" applyBorder="1" applyAlignment="1">
      <alignment horizontal="left" indent="1"/>
    </xf>
    <xf numFmtId="14" fontId="21" fillId="7" borderId="8" xfId="0" applyNumberFormat="1" applyFont="1" applyFill="1" applyBorder="1" applyAlignment="1">
      <alignment horizontal="left" indent="1"/>
    </xf>
    <xf numFmtId="0" fontId="34" fillId="7" borderId="8" xfId="0" applyFont="1" applyFill="1" applyBorder="1" applyAlignment="1">
      <alignment wrapText="1"/>
    </xf>
    <xf numFmtId="0" fontId="21" fillId="7" borderId="8" xfId="0" applyFont="1" applyFill="1" applyBorder="1"/>
    <xf numFmtId="0" fontId="21" fillId="7" borderId="8" xfId="0" applyFont="1" applyFill="1" applyBorder="1" applyAlignment="1">
      <alignment horizontal="center" vertical="center" wrapText="1"/>
    </xf>
    <xf numFmtId="0" fontId="34" fillId="0" borderId="71" xfId="0" applyFont="1" applyBorder="1" applyAlignment="1">
      <alignment wrapText="1"/>
    </xf>
    <xf numFmtId="0" fontId="34" fillId="0" borderId="0" xfId="0" applyFont="1" applyAlignment="1">
      <alignment horizontal="left" vertical="top" wrapText="1"/>
    </xf>
    <xf numFmtId="0" fontId="0" fillId="16" borderId="0" xfId="0" applyFill="1"/>
    <xf numFmtId="0" fontId="19" fillId="8" borderId="85" xfId="0" applyFont="1" applyFill="1" applyBorder="1" applyAlignment="1">
      <alignment horizontal="center" vertical="center"/>
    </xf>
    <xf numFmtId="0" fontId="19" fillId="8" borderId="71" xfId="0" applyFont="1" applyFill="1" applyBorder="1" applyAlignment="1">
      <alignment horizontal="center" vertical="center"/>
    </xf>
    <xf numFmtId="0" fontId="21" fillId="8" borderId="71" xfId="0" applyFont="1" applyFill="1" applyBorder="1" applyAlignment="1">
      <alignment horizontal="center" vertical="center"/>
    </xf>
    <xf numFmtId="0" fontId="19" fillId="4" borderId="71" xfId="0" applyFont="1" applyFill="1" applyBorder="1" applyAlignment="1">
      <alignment horizontal="center" vertical="center"/>
    </xf>
    <xf numFmtId="0" fontId="19" fillId="8" borderId="71" xfId="0" applyFont="1" applyFill="1" applyBorder="1" applyAlignment="1">
      <alignment horizontal="left" vertical="center"/>
    </xf>
    <xf numFmtId="0" fontId="19" fillId="4" borderId="71" xfId="0" applyFont="1" applyFill="1" applyBorder="1" applyAlignment="1">
      <alignment horizontal="left" vertical="center"/>
    </xf>
    <xf numFmtId="14" fontId="19" fillId="8" borderId="71" xfId="0" applyNumberFormat="1" applyFont="1" applyFill="1" applyBorder="1" applyAlignment="1">
      <alignment horizontal="center" vertical="center"/>
    </xf>
    <xf numFmtId="0" fontId="19" fillId="4" borderId="86" xfId="0" applyFont="1" applyFill="1" applyBorder="1" applyAlignment="1">
      <alignment vertical="center"/>
    </xf>
    <xf numFmtId="0" fontId="29" fillId="8" borderId="0" xfId="2" applyFont="1" applyFill="1" applyAlignment="1">
      <alignment horizontal="left"/>
    </xf>
    <xf numFmtId="0" fontId="21" fillId="0" borderId="71" xfId="0" applyFont="1" applyBorder="1" applyAlignment="1">
      <alignment wrapText="1"/>
    </xf>
    <xf numFmtId="0" fontId="56" fillId="8" borderId="0" xfId="2" applyFont="1" applyFill="1" applyAlignment="1">
      <alignment horizontal="left"/>
    </xf>
    <xf numFmtId="0" fontId="19" fillId="4" borderId="0" xfId="0" applyFont="1" applyFill="1" applyAlignment="1">
      <alignment horizontal="center" indent="1"/>
    </xf>
    <xf numFmtId="0" fontId="19" fillId="4" borderId="0" xfId="0" applyFont="1" applyFill="1" applyAlignment="1">
      <alignment horizontal="center" vertical="center" indent="1"/>
    </xf>
    <xf numFmtId="0" fontId="19" fillId="4" borderId="0" xfId="0" applyFont="1" applyFill="1" applyAlignment="1">
      <alignment horizontal="left" vertical="top" wrapText="1" indent="1"/>
    </xf>
    <xf numFmtId="0" fontId="19" fillId="4" borderId="0" xfId="0" applyFont="1" applyFill="1" applyAlignment="1">
      <alignment horizontal="center" vertical="top" indent="1"/>
    </xf>
    <xf numFmtId="0" fontId="19" fillId="4" borderId="0" xfId="0" applyFont="1" applyFill="1" applyAlignment="1">
      <alignment horizontal="center"/>
    </xf>
    <xf numFmtId="0" fontId="19" fillId="4" borderId="0" xfId="0" applyFont="1" applyFill="1" applyAlignment="1">
      <alignment indent="1"/>
    </xf>
    <xf numFmtId="14" fontId="19" fillId="4" borderId="0" xfId="0" applyNumberFormat="1" applyFont="1" applyFill="1" applyAlignment="1">
      <alignment horizontal="left" indent="1"/>
    </xf>
    <xf numFmtId="0" fontId="29" fillId="8" borderId="0" xfId="2" applyFont="1" applyFill="1" applyAlignment="1">
      <alignment horizontal="center"/>
    </xf>
    <xf numFmtId="49" fontId="19" fillId="4" borderId="0" xfId="0" applyNumberFormat="1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 wrapText="1"/>
    </xf>
    <xf numFmtId="49" fontId="19" fillId="4" borderId="74" xfId="0" applyNumberFormat="1" applyFont="1" applyFill="1" applyBorder="1" applyAlignment="1">
      <alignment horizontal="center" vertical="center"/>
    </xf>
    <xf numFmtId="0" fontId="84" fillId="4" borderId="0" xfId="0" applyFont="1" applyFill="1"/>
    <xf numFmtId="0" fontId="2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49" fontId="19" fillId="4" borderId="0" xfId="0" applyNumberFormat="1" applyFont="1" applyFill="1" applyAlignment="1">
      <alignment indent="1"/>
    </xf>
    <xf numFmtId="0" fontId="80" fillId="4" borderId="0" xfId="0" applyFont="1" applyFill="1"/>
    <xf numFmtId="0" fontId="19" fillId="4" borderId="71" xfId="0" applyFont="1" applyFill="1" applyBorder="1" applyAlignment="1">
      <alignment horizontal="left" indent="1"/>
    </xf>
    <xf numFmtId="49" fontId="19" fillId="4" borderId="74" xfId="0" applyNumberFormat="1" applyFont="1" applyFill="1" applyBorder="1" applyAlignment="1">
      <alignment horizontal="left" indent="1"/>
    </xf>
    <xf numFmtId="0" fontId="21" fillId="4" borderId="0" xfId="0" applyFont="1" applyFill="1" applyAlignment="1">
      <alignment horizontal="center" wrapText="1"/>
    </xf>
    <xf numFmtId="0" fontId="34" fillId="4" borderId="0" xfId="0" applyFont="1" applyFill="1" applyAlignment="1">
      <alignment horizontal="center" wrapText="1"/>
    </xf>
    <xf numFmtId="0" fontId="34" fillId="4" borderId="0" xfId="0" applyFont="1" applyFill="1" applyAlignment="1">
      <alignment horizontal="center"/>
    </xf>
    <xf numFmtId="0" fontId="0" fillId="4" borderId="8" xfId="0" applyFill="1" applyBorder="1"/>
    <xf numFmtId="0" fontId="21" fillId="4" borderId="8" xfId="0" applyFont="1" applyFill="1" applyBorder="1" applyAlignment="1">
      <alignment horizontal="left"/>
    </xf>
    <xf numFmtId="0" fontId="33" fillId="4" borderId="8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49" fontId="21" fillId="4" borderId="74" xfId="0" applyNumberFormat="1" applyFont="1" applyFill="1" applyBorder="1" applyAlignment="1">
      <alignment horizontal="left" indent="1"/>
    </xf>
    <xf numFmtId="49" fontId="21" fillId="4" borderId="72" xfId="0" applyNumberFormat="1" applyFont="1" applyFill="1" applyBorder="1" applyAlignment="1">
      <alignment horizontal="left" indent="1"/>
    </xf>
    <xf numFmtId="0" fontId="86" fillId="0" borderId="0" xfId="0" applyFont="1" applyAlignment="1">
      <alignment wrapText="1"/>
    </xf>
    <xf numFmtId="14" fontId="34" fillId="8" borderId="8" xfId="0" applyNumberFormat="1" applyFont="1" applyFill="1" applyBorder="1" applyAlignment="1">
      <alignment horizontal="left" indent="1"/>
    </xf>
    <xf numFmtId="0" fontId="19" fillId="8" borderId="73" xfId="0" applyFont="1" applyFill="1" applyBorder="1" applyAlignment="1">
      <alignment horizontal="center" vertical="center"/>
    </xf>
    <xf numFmtId="0" fontId="19" fillId="8" borderId="0" xfId="2" applyFont="1" applyFill="1" applyAlignment="1">
      <alignment vertical="center"/>
    </xf>
    <xf numFmtId="0" fontId="20" fillId="8" borderId="0" xfId="2" applyFont="1" applyFill="1" applyAlignment="1">
      <alignment vertical="center"/>
    </xf>
    <xf numFmtId="0" fontId="85" fillId="8" borderId="0" xfId="2" applyFont="1" applyFill="1" applyAlignment="1">
      <alignment vertical="center"/>
    </xf>
    <xf numFmtId="0" fontId="87" fillId="8" borderId="0" xfId="2" applyFont="1" applyFill="1" applyAlignment="1">
      <alignment vertical="center"/>
    </xf>
    <xf numFmtId="0" fontId="25" fillId="8" borderId="0" xfId="2" applyFont="1" applyFill="1" applyAlignment="1">
      <alignment vertical="center"/>
    </xf>
    <xf numFmtId="0" fontId="20" fillId="8" borderId="71" xfId="2" applyFont="1" applyFill="1" applyBorder="1" applyAlignment="1">
      <alignment vertical="center"/>
    </xf>
    <xf numFmtId="0" fontId="19" fillId="0" borderId="71" xfId="0" applyFont="1" applyBorder="1" applyAlignment="1">
      <alignment horizontal="center" vertical="center"/>
    </xf>
    <xf numFmtId="0" fontId="19" fillId="0" borderId="71" xfId="0" applyFont="1" applyBorder="1" applyAlignment="1">
      <alignment horizontal="left" vertical="center"/>
    </xf>
    <xf numFmtId="0" fontId="19" fillId="0" borderId="71" xfId="0" applyFont="1" applyBorder="1" applyAlignment="1">
      <alignment horizontal="center" vertical="center" wrapText="1"/>
    </xf>
    <xf numFmtId="0" fontId="21" fillId="8" borderId="71" xfId="0" applyFont="1" applyFill="1" applyBorder="1" applyAlignment="1">
      <alignment horizontal="left" vertical="center" indent="1"/>
    </xf>
    <xf numFmtId="0" fontId="21" fillId="8" borderId="77" xfId="0" applyFont="1" applyFill="1" applyBorder="1" applyAlignment="1">
      <alignment horizontal="left" vertical="center" indent="1"/>
    </xf>
    <xf numFmtId="0" fontId="21" fillId="8" borderId="89" xfId="0" applyFont="1" applyFill="1" applyBorder="1" applyAlignment="1">
      <alignment horizontal="left" vertical="center" indent="1"/>
    </xf>
    <xf numFmtId="0" fontId="21" fillId="8" borderId="70" xfId="0" applyFont="1" applyFill="1" applyBorder="1" applyAlignment="1">
      <alignment horizontal="left" vertical="center" indent="1"/>
    </xf>
    <xf numFmtId="0" fontId="21" fillId="8" borderId="73" xfId="0" applyFont="1" applyFill="1" applyBorder="1" applyAlignment="1">
      <alignment horizontal="left" vertical="center" indent="1"/>
    </xf>
    <xf numFmtId="0" fontId="21" fillId="8" borderId="71" xfId="0" applyFont="1" applyFill="1" applyBorder="1" applyAlignment="1">
      <alignment vertical="center" indent="1"/>
    </xf>
    <xf numFmtId="0" fontId="21" fillId="8" borderId="71" xfId="0" applyFont="1" applyFill="1" applyBorder="1" applyAlignment="1">
      <alignment horizontal="left" vertical="center"/>
    </xf>
    <xf numFmtId="0" fontId="21" fillId="8" borderId="77" xfId="0" applyFont="1" applyFill="1" applyBorder="1" applyAlignment="1">
      <alignment horizontal="left" vertical="center"/>
    </xf>
    <xf numFmtId="0" fontId="29" fillId="8" borderId="89" xfId="2" applyFont="1" applyFill="1" applyBorder="1" applyAlignment="1">
      <alignment horizontal="left"/>
    </xf>
    <xf numFmtId="0" fontId="29" fillId="8" borderId="70" xfId="2" applyFont="1" applyFill="1" applyBorder="1" applyAlignment="1">
      <alignment horizontal="left"/>
    </xf>
    <xf numFmtId="0" fontId="21" fillId="8" borderId="70" xfId="0" applyFont="1" applyFill="1" applyBorder="1" applyAlignment="1">
      <alignment horizontal="left"/>
    </xf>
    <xf numFmtId="0" fontId="21" fillId="8" borderId="73" xfId="0" applyFont="1" applyFill="1" applyBorder="1" applyAlignment="1">
      <alignment horizontal="left"/>
    </xf>
    <xf numFmtId="0" fontId="21" fillId="4" borderId="77" xfId="0" applyFont="1" applyFill="1" applyBorder="1" applyAlignment="1">
      <alignment horizontal="left" indent="1"/>
    </xf>
    <xf numFmtId="0" fontId="21" fillId="4" borderId="89" xfId="0" applyFont="1" applyFill="1" applyBorder="1" applyAlignment="1">
      <alignment horizontal="left" indent="1"/>
    </xf>
    <xf numFmtId="0" fontId="21" fillId="4" borderId="70" xfId="0" applyFont="1" applyFill="1" applyBorder="1" applyAlignment="1">
      <alignment horizontal="left" indent="1"/>
    </xf>
    <xf numFmtId="0" fontId="21" fillId="4" borderId="73" xfId="0" applyFont="1" applyFill="1" applyBorder="1" applyAlignment="1">
      <alignment horizontal="left" indent="1"/>
    </xf>
    <xf numFmtId="0" fontId="21" fillId="0" borderId="71" xfId="0" applyFont="1" applyBorder="1" applyAlignment="1">
      <alignment horizontal="left" indent="1"/>
    </xf>
    <xf numFmtId="0" fontId="21" fillId="0" borderId="77" xfId="0" applyFont="1" applyBorder="1" applyAlignment="1">
      <alignment horizontal="left" indent="1"/>
    </xf>
    <xf numFmtId="0" fontId="21" fillId="0" borderId="89" xfId="0" applyFont="1" applyBorder="1" applyAlignment="1">
      <alignment horizontal="left" indent="1"/>
    </xf>
    <xf numFmtId="0" fontId="21" fillId="0" borderId="70" xfId="0" applyFont="1" applyBorder="1" applyAlignment="1">
      <alignment horizontal="left" indent="1"/>
    </xf>
    <xf numFmtId="0" fontId="21" fillId="0" borderId="73" xfId="0" applyFont="1" applyBorder="1" applyAlignment="1">
      <alignment horizontal="left" indent="1"/>
    </xf>
    <xf numFmtId="0" fontId="21" fillId="8" borderId="71" xfId="0" applyFont="1" applyFill="1" applyBorder="1" applyAlignment="1">
      <alignment horizontal="left" indent="1"/>
    </xf>
    <xf numFmtId="0" fontId="21" fillId="8" borderId="77" xfId="0" applyFont="1" applyFill="1" applyBorder="1" applyAlignment="1">
      <alignment horizontal="left" indent="1"/>
    </xf>
    <xf numFmtId="0" fontId="21" fillId="8" borderId="89" xfId="0" applyFont="1" applyFill="1" applyBorder="1" applyAlignment="1">
      <alignment horizontal="left" indent="1"/>
    </xf>
    <xf numFmtId="0" fontId="21" fillId="8" borderId="70" xfId="0" applyFont="1" applyFill="1" applyBorder="1" applyAlignment="1">
      <alignment horizontal="left" indent="1"/>
    </xf>
    <xf numFmtId="0" fontId="21" fillId="8" borderId="73" xfId="0" applyFont="1" applyFill="1" applyBorder="1" applyAlignment="1">
      <alignment horizontal="left" indent="1"/>
    </xf>
    <xf numFmtId="14" fontId="21" fillId="8" borderId="89" xfId="0" applyNumberFormat="1" applyFont="1" applyFill="1" applyBorder="1" applyAlignment="1">
      <alignment horizontal="left" indent="1"/>
    </xf>
    <xf numFmtId="14" fontId="21" fillId="8" borderId="70" xfId="0" applyNumberFormat="1" applyFont="1" applyFill="1" applyBorder="1" applyAlignment="1">
      <alignment horizontal="left" indent="1"/>
    </xf>
    <xf numFmtId="14" fontId="21" fillId="8" borderId="73" xfId="0" applyNumberFormat="1" applyFont="1" applyFill="1" applyBorder="1" applyAlignment="1">
      <alignment horizontal="left" indent="1"/>
    </xf>
    <xf numFmtId="0" fontId="21" fillId="0" borderId="71" xfId="0" applyFont="1" applyBorder="1" applyAlignment="1">
      <alignment horizontal="left" vertical="center"/>
    </xf>
    <xf numFmtId="0" fontId="21" fillId="0" borderId="77" xfId="0" applyFont="1" applyBorder="1" applyAlignment="1">
      <alignment horizontal="left" vertical="center"/>
    </xf>
    <xf numFmtId="0" fontId="21" fillId="4" borderId="86" xfId="0" applyFont="1" applyFill="1" applyBorder="1" applyAlignment="1">
      <alignment vertical="center"/>
    </xf>
    <xf numFmtId="0" fontId="21" fillId="4" borderId="88" xfId="0" applyFont="1" applyFill="1" applyBorder="1" applyAlignment="1">
      <alignment vertical="center"/>
    </xf>
    <xf numFmtId="0" fontId="21" fillId="4" borderId="91" xfId="0" applyFont="1" applyFill="1" applyBorder="1" applyAlignment="1">
      <alignment vertical="center"/>
    </xf>
    <xf numFmtId="0" fontId="21" fillId="4" borderId="28" xfId="0" applyFont="1" applyFill="1" applyBorder="1" applyAlignment="1">
      <alignment vertical="center"/>
    </xf>
    <xf numFmtId="0" fontId="21" fillId="4" borderId="9" xfId="0" applyFont="1" applyFill="1" applyBorder="1" applyAlignment="1">
      <alignment vertical="center"/>
    </xf>
    <xf numFmtId="0" fontId="34" fillId="8" borderId="73" xfId="0" applyFont="1" applyFill="1" applyBorder="1" applyAlignment="1">
      <alignment horizontal="left" vertical="center" indent="1"/>
    </xf>
    <xf numFmtId="14" fontId="34" fillId="8" borderId="73" xfId="0" applyNumberFormat="1" applyFont="1" applyFill="1" applyBorder="1" applyAlignment="1">
      <alignment horizontal="left" indent="1"/>
    </xf>
    <xf numFmtId="0" fontId="21" fillId="17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left" vertical="center" wrapText="1"/>
    </xf>
    <xf numFmtId="0" fontId="8" fillId="17" borderId="0" xfId="2" applyFill="1" applyAlignment="1">
      <alignment horizontal="center"/>
    </xf>
    <xf numFmtId="0" fontId="21" fillId="17" borderId="0" xfId="0" applyFont="1" applyFill="1" applyAlignment="1">
      <alignment horizontal="center"/>
    </xf>
    <xf numFmtId="0" fontId="21" fillId="17" borderId="0" xfId="0" applyFont="1" applyFill="1" applyAlignment="1">
      <alignment horizontal="left" vertical="center"/>
    </xf>
    <xf numFmtId="0" fontId="21" fillId="17" borderId="0" xfId="0" applyFont="1" applyFill="1" applyAlignment="1">
      <alignment horizontal="left" indent="1"/>
    </xf>
    <xf numFmtId="0" fontId="34" fillId="17" borderId="0" xfId="0" applyFont="1" applyFill="1"/>
    <xf numFmtId="14" fontId="21" fillId="17" borderId="0" xfId="0" applyNumberFormat="1" applyFont="1" applyFill="1" applyAlignment="1">
      <alignment horizontal="left" indent="1"/>
    </xf>
    <xf numFmtId="0" fontId="21" fillId="17" borderId="0" xfId="0" applyFont="1" applyFill="1"/>
    <xf numFmtId="0" fontId="34" fillId="17" borderId="0" xfId="0" applyFont="1" applyFill="1" applyAlignment="1">
      <alignment horizontal="center" vertical="center" wrapText="1"/>
    </xf>
    <xf numFmtId="0" fontId="34" fillId="17" borderId="0" xfId="0" applyFont="1" applyFill="1" applyAlignment="1">
      <alignment wrapText="1"/>
    </xf>
    <xf numFmtId="0" fontId="0" fillId="17" borderId="92" xfId="0" applyFill="1" applyBorder="1" applyAlignment="1">
      <alignment horizontal="center" vertical="center"/>
    </xf>
    <xf numFmtId="0" fontId="0" fillId="17" borderId="29" xfId="0" applyFill="1" applyBorder="1"/>
    <xf numFmtId="0" fontId="0" fillId="17" borderId="70" xfId="0" applyFill="1" applyBorder="1" applyAlignment="1">
      <alignment horizontal="center"/>
    </xf>
    <xf numFmtId="0" fontId="29" fillId="17" borderId="0" xfId="2" applyFont="1" applyFill="1" applyAlignment="1">
      <alignment horizontal="center"/>
    </xf>
    <xf numFmtId="0" fontId="21" fillId="17" borderId="0" xfId="0" applyFont="1" applyFill="1" applyAlignment="1">
      <alignment horizontal="center" wrapText="1"/>
    </xf>
    <xf numFmtId="14" fontId="34" fillId="17" borderId="0" xfId="0" applyNumberFormat="1" applyFont="1" applyFill="1" applyAlignment="1">
      <alignment horizontal="left" indent="1"/>
    </xf>
    <xf numFmtId="0" fontId="0" fillId="4" borderId="4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34" fillId="0" borderId="71" xfId="0" applyFont="1" applyBorder="1" applyAlignment="1">
      <alignment horizontal="left" vertical="center"/>
    </xf>
    <xf numFmtId="0" fontId="34" fillId="0" borderId="71" xfId="0" applyFont="1" applyBorder="1" applyAlignment="1">
      <alignment horizontal="left" vertical="center" wrapText="1"/>
    </xf>
    <xf numFmtId="0" fontId="88" fillId="0" borderId="0" xfId="0" applyFont="1"/>
    <xf numFmtId="0" fontId="21" fillId="17" borderId="0" xfId="0" applyFont="1" applyFill="1" applyAlignment="1">
      <alignment wrapText="1"/>
    </xf>
    <xf numFmtId="0" fontId="89" fillId="0" borderId="0" xfId="0" applyFont="1" applyAlignment="1">
      <alignment wrapText="1"/>
    </xf>
    <xf numFmtId="0" fontId="89" fillId="4" borderId="0" xfId="0" applyFont="1" applyFill="1" applyAlignment="1">
      <alignment wrapText="1"/>
    </xf>
    <xf numFmtId="0" fontId="40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0" fillId="0" borderId="0" xfId="0" applyFont="1" applyAlignment="1">
      <alignment wrapText="1"/>
    </xf>
    <xf numFmtId="0" fontId="91" fillId="18" borderId="0" xfId="0" applyFont="1" applyFill="1"/>
    <xf numFmtId="0" fontId="0" fillId="8" borderId="0" xfId="0" applyFill="1"/>
    <xf numFmtId="0" fontId="33" fillId="4" borderId="0" xfId="0" applyFont="1" applyFill="1" applyAlignment="1">
      <alignment vertical="center" wrapText="1"/>
    </xf>
    <xf numFmtId="0" fontId="19" fillId="8" borderId="93" xfId="0" applyFont="1" applyFill="1" applyBorder="1" applyAlignment="1">
      <alignment horizontal="center" vertical="center"/>
    </xf>
    <xf numFmtId="0" fontId="19" fillId="8" borderId="95" xfId="0" applyFont="1" applyFill="1" applyBorder="1" applyAlignment="1">
      <alignment horizontal="center" vertical="center"/>
    </xf>
    <xf numFmtId="0" fontId="19" fillId="8" borderId="94" xfId="0" applyFont="1" applyFill="1" applyBorder="1" applyAlignment="1">
      <alignment vertical="center"/>
    </xf>
    <xf numFmtId="0" fontId="19" fillId="8" borderId="96" xfId="0" applyFont="1" applyFill="1" applyBorder="1" applyAlignment="1">
      <alignment vertical="center"/>
    </xf>
    <xf numFmtId="0" fontId="19" fillId="8" borderId="94" xfId="0" applyFont="1" applyFill="1" applyBorder="1" applyAlignment="1">
      <alignment horizontal="center" vertical="center"/>
    </xf>
    <xf numFmtId="0" fontId="19" fillId="8" borderId="96" xfId="0" applyFont="1" applyFill="1" applyBorder="1" applyAlignment="1">
      <alignment horizontal="center" vertical="center"/>
    </xf>
    <xf numFmtId="0" fontId="17" fillId="8" borderId="94" xfId="0" applyFont="1" applyFill="1" applyBorder="1" applyAlignment="1">
      <alignment vertical="center"/>
    </xf>
    <xf numFmtId="0" fontId="17" fillId="8" borderId="96" xfId="0" applyFont="1" applyFill="1" applyBorder="1" applyAlignment="1">
      <alignment vertical="center"/>
    </xf>
    <xf numFmtId="0" fontId="19" fillId="4" borderId="94" xfId="0" applyFont="1" applyFill="1" applyBorder="1" applyAlignment="1">
      <alignment horizontal="center" vertical="center"/>
    </xf>
    <xf numFmtId="0" fontId="19" fillId="4" borderId="96" xfId="0" applyFont="1" applyFill="1" applyBorder="1" applyAlignment="1">
      <alignment horizontal="center" vertical="center"/>
    </xf>
    <xf numFmtId="49" fontId="19" fillId="8" borderId="72" xfId="0" quotePrefix="1" applyNumberFormat="1" applyFont="1" applyFill="1" applyBorder="1" applyAlignment="1">
      <alignment horizontal="center" vertical="center"/>
    </xf>
    <xf numFmtId="49" fontId="19" fillId="8" borderId="72" xfId="0" applyNumberFormat="1" applyFont="1" applyFill="1" applyBorder="1" applyAlignment="1">
      <alignment vertical="center"/>
    </xf>
    <xf numFmtId="49" fontId="19" fillId="4" borderId="72" xfId="0" applyNumberFormat="1" applyFont="1" applyFill="1" applyBorder="1" applyAlignment="1">
      <alignment horizontal="center" vertical="center"/>
    </xf>
    <xf numFmtId="0" fontId="21" fillId="8" borderId="96" xfId="0" applyFont="1" applyFill="1" applyBorder="1" applyAlignment="1">
      <alignment horizontal="left" vertical="center" indent="1"/>
    </xf>
    <xf numFmtId="0" fontId="21" fillId="8" borderId="98" xfId="0" applyFont="1" applyFill="1" applyBorder="1" applyAlignment="1">
      <alignment horizontal="left" vertical="center" indent="1"/>
    </xf>
    <xf numFmtId="0" fontId="21" fillId="8" borderId="96" xfId="0" applyFont="1" applyFill="1" applyBorder="1" applyAlignment="1">
      <alignment vertical="center" indent="1"/>
    </xf>
    <xf numFmtId="0" fontId="21" fillId="8" borderId="98" xfId="0" applyFont="1" applyFill="1" applyBorder="1" applyAlignment="1">
      <alignment vertical="center" indent="1"/>
    </xf>
    <xf numFmtId="0" fontId="21" fillId="8" borderId="96" xfId="0" applyFont="1" applyFill="1" applyBorder="1" applyAlignment="1">
      <alignment horizontal="left" vertical="center"/>
    </xf>
    <xf numFmtId="0" fontId="21" fillId="8" borderId="98" xfId="0" applyFont="1" applyFill="1" applyBorder="1" applyAlignment="1">
      <alignment horizontal="left" vertical="center"/>
    </xf>
    <xf numFmtId="0" fontId="21" fillId="8" borderId="96" xfId="0" applyFont="1" applyFill="1" applyBorder="1" applyAlignment="1">
      <alignment vertical="center"/>
    </xf>
    <xf numFmtId="0" fontId="21" fillId="8" borderId="98" xfId="0" applyFont="1" applyFill="1" applyBorder="1" applyAlignment="1">
      <alignment vertical="center"/>
    </xf>
    <xf numFmtId="0" fontId="21" fillId="8" borderId="94" xfId="0" applyFont="1" applyFill="1" applyBorder="1" applyAlignment="1">
      <alignment vertical="center"/>
    </xf>
    <xf numFmtId="0" fontId="21" fillId="4" borderId="96" xfId="0" applyFont="1" applyFill="1" applyBorder="1" applyAlignment="1">
      <alignment horizontal="left" indent="1"/>
    </xf>
    <xf numFmtId="0" fontId="21" fillId="4" borderId="98" xfId="0" applyFont="1" applyFill="1" applyBorder="1" applyAlignment="1">
      <alignment horizontal="left" indent="1"/>
    </xf>
    <xf numFmtId="14" fontId="21" fillId="8" borderId="77" xfId="0" applyNumberFormat="1" applyFont="1" applyFill="1" applyBorder="1" applyAlignment="1">
      <alignment horizontal="left" indent="1"/>
    </xf>
    <xf numFmtId="0" fontId="77" fillId="3" borderId="3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3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5" borderId="78" xfId="0" applyFont="1" applyFill="1" applyBorder="1" applyAlignment="1">
      <alignment horizontal="center" vertical="center"/>
    </xf>
    <xf numFmtId="0" fontId="4" fillId="5" borderId="89" xfId="0" applyFont="1" applyFill="1" applyBorder="1" applyAlignment="1">
      <alignment horizontal="center" vertical="center"/>
    </xf>
    <xf numFmtId="0" fontId="4" fillId="5" borderId="79" xfId="0" applyFont="1" applyFill="1" applyBorder="1" applyAlignment="1">
      <alignment horizontal="center" vertical="center"/>
    </xf>
    <xf numFmtId="0" fontId="40" fillId="8" borderId="0" xfId="0" applyFont="1" applyFill="1"/>
    <xf numFmtId="0" fontId="21" fillId="0" borderId="8" xfId="0" applyFont="1" applyBorder="1" applyAlignment="1">
      <alignment horizontal="left" vertical="center"/>
    </xf>
    <xf numFmtId="0" fontId="92" fillId="0" borderId="0" xfId="0" applyFont="1"/>
    <xf numFmtId="0" fontId="82" fillId="8" borderId="0" xfId="2" applyFont="1" applyFill="1" applyBorder="1" applyAlignment="1">
      <alignment vertical="center"/>
    </xf>
    <xf numFmtId="0" fontId="21" fillId="8" borderId="95" xfId="0" applyFont="1" applyFill="1" applyBorder="1" applyAlignment="1">
      <alignment horizontal="center" vertical="center"/>
    </xf>
    <xf numFmtId="0" fontId="21" fillId="8" borderId="96" xfId="0" applyFont="1" applyFill="1" applyBorder="1" applyAlignment="1">
      <alignment horizontal="center" vertical="center"/>
    </xf>
    <xf numFmtId="0" fontId="21" fillId="4" borderId="96" xfId="0" applyFont="1" applyFill="1" applyBorder="1" applyAlignment="1">
      <alignment horizontal="center"/>
    </xf>
    <xf numFmtId="0" fontId="21" fillId="8" borderId="101" xfId="0" applyFont="1" applyFill="1" applyBorder="1" applyAlignment="1">
      <alignment horizontal="left" vertical="center" indent="1"/>
    </xf>
    <xf numFmtId="0" fontId="21" fillId="8" borderId="101" xfId="0" applyFont="1" applyFill="1" applyBorder="1" applyAlignment="1">
      <alignment horizontal="left" vertical="center"/>
    </xf>
    <xf numFmtId="0" fontId="21" fillId="4" borderId="101" xfId="0" applyFont="1" applyFill="1" applyBorder="1" applyAlignment="1">
      <alignment horizontal="left" indent="1"/>
    </xf>
    <xf numFmtId="0" fontId="21" fillId="0" borderId="71" xfId="0" applyFont="1" applyBorder="1" applyAlignment="1">
      <alignment horizontal="center" vertical="center" wrapText="1"/>
    </xf>
    <xf numFmtId="0" fontId="21" fillId="0" borderId="77" xfId="0" applyFont="1" applyBorder="1" applyAlignment="1">
      <alignment horizontal="center" vertical="center" wrapText="1"/>
    </xf>
    <xf numFmtId="0" fontId="21" fillId="0" borderId="71" xfId="0" applyFont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8" fillId="8" borderId="2" xfId="2" applyFill="1" applyBorder="1" applyAlignment="1">
      <alignment horizontal="left"/>
    </xf>
    <xf numFmtId="0" fontId="21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wrapText="1"/>
    </xf>
    <xf numFmtId="0" fontId="21" fillId="4" borderId="2" xfId="0" applyFont="1" applyFill="1" applyBorder="1" applyAlignment="1">
      <alignment wrapText="1"/>
    </xf>
    <xf numFmtId="0" fontId="21" fillId="8" borderId="95" xfId="0" applyFont="1" applyFill="1" applyBorder="1" applyAlignment="1">
      <alignment horizontal="center" vertical="center" indent="1"/>
    </xf>
    <xf numFmtId="49" fontId="21" fillId="8" borderId="74" xfId="0" quotePrefix="1" applyNumberFormat="1" applyFont="1" applyFill="1" applyBorder="1" applyAlignment="1">
      <alignment horizontal="center" vertical="center" indent="1"/>
    </xf>
    <xf numFmtId="0" fontId="21" fillId="8" borderId="97" xfId="0" applyFont="1" applyFill="1" applyBorder="1" applyAlignment="1">
      <alignment horizontal="center" vertical="center" indent="1"/>
    </xf>
    <xf numFmtId="0" fontId="34" fillId="0" borderId="2" xfId="0" applyFont="1" applyBorder="1"/>
    <xf numFmtId="0" fontId="34" fillId="0" borderId="2" xfId="0" applyFont="1" applyBorder="1" applyAlignment="1">
      <alignment horizontal="center" vertical="center" wrapText="1"/>
    </xf>
    <xf numFmtId="0" fontId="19" fillId="8" borderId="97" xfId="0" applyFont="1" applyFill="1" applyBorder="1" applyAlignment="1">
      <alignment horizontal="center" vertical="center"/>
    </xf>
    <xf numFmtId="0" fontId="19" fillId="8" borderId="98" xfId="0" applyFont="1" applyFill="1" applyBorder="1" applyAlignment="1">
      <alignment horizontal="center" vertical="center"/>
    </xf>
    <xf numFmtId="0" fontId="19" fillId="8" borderId="98" xfId="0" applyFont="1" applyFill="1" applyBorder="1" applyAlignment="1">
      <alignment vertical="center"/>
    </xf>
    <xf numFmtId="0" fontId="19" fillId="4" borderId="98" xfId="0" applyFont="1" applyFill="1" applyBorder="1" applyAlignment="1">
      <alignment horizontal="center" vertical="center"/>
    </xf>
    <xf numFmtId="0" fontId="19" fillId="8" borderId="94" xfId="0" applyFont="1" applyFill="1" applyBorder="1" applyAlignment="1">
      <alignment vertical="center" wrapText="1"/>
    </xf>
    <xf numFmtId="0" fontId="19" fillId="8" borderId="96" xfId="0" applyFont="1" applyFill="1" applyBorder="1" applyAlignment="1">
      <alignment vertical="center" wrapText="1"/>
    </xf>
    <xf numFmtId="0" fontId="19" fillId="8" borderId="99" xfId="0" applyFont="1" applyFill="1" applyBorder="1" applyAlignment="1">
      <alignment horizontal="center" vertical="center"/>
    </xf>
    <xf numFmtId="0" fontId="33" fillId="8" borderId="71" xfId="0" applyFont="1" applyFill="1" applyBorder="1" applyAlignment="1">
      <alignment horizontal="left" vertical="center"/>
    </xf>
    <xf numFmtId="14" fontId="33" fillId="8" borderId="71" xfId="0" applyNumberFormat="1" applyFont="1" applyFill="1" applyBorder="1" applyAlignment="1">
      <alignment horizontal="center" vertical="center"/>
    </xf>
    <xf numFmtId="0" fontId="19" fillId="8" borderId="96" xfId="2" applyFont="1" applyFill="1" applyBorder="1" applyAlignment="1">
      <alignment vertical="center"/>
    </xf>
    <xf numFmtId="0" fontId="59" fillId="0" borderId="85" xfId="0" applyFont="1" applyBorder="1"/>
    <xf numFmtId="0" fontId="59" fillId="0" borderId="71" xfId="0" applyFont="1" applyBorder="1"/>
    <xf numFmtId="0" fontId="41" fillId="0" borderId="71" xfId="0" applyFont="1" applyBorder="1"/>
    <xf numFmtId="0" fontId="33" fillId="8" borderId="71" xfId="0" applyFont="1" applyFill="1" applyBorder="1" applyAlignment="1">
      <alignment horizontal="center" vertical="center"/>
    </xf>
    <xf numFmtId="0" fontId="33" fillId="0" borderId="71" xfId="0" applyFont="1" applyBorder="1" applyAlignment="1">
      <alignment horizontal="center" vertical="center"/>
    </xf>
    <xf numFmtId="0" fontId="33" fillId="4" borderId="71" xfId="0" applyFont="1" applyFill="1" applyBorder="1" applyAlignment="1">
      <alignment horizontal="center" vertical="center"/>
    </xf>
    <xf numFmtId="0" fontId="41" fillId="0" borderId="0" xfId="0" applyFont="1"/>
    <xf numFmtId="0" fontId="35" fillId="8" borderId="0" xfId="0" applyFont="1" applyFill="1" applyAlignment="1">
      <alignment horizontal="left" vertical="center"/>
    </xf>
    <xf numFmtId="0" fontId="35" fillId="4" borderId="0" xfId="0" applyFont="1" applyFill="1" applyAlignment="1">
      <alignment horizontal="left" vertical="center"/>
    </xf>
    <xf numFmtId="0" fontId="33" fillId="8" borderId="96" xfId="0" applyFont="1" applyFill="1" applyBorder="1" applyAlignment="1">
      <alignment vertical="center" wrapText="1"/>
    </xf>
    <xf numFmtId="14" fontId="33" fillId="8" borderId="0" xfId="0" applyNumberFormat="1" applyFont="1" applyFill="1" applyAlignment="1">
      <alignment horizontal="left" indent="1"/>
    </xf>
    <xf numFmtId="0" fontId="8" fillId="0" borderId="0" xfId="2" applyAlignment="1">
      <alignment horizontal="center"/>
    </xf>
    <xf numFmtId="0" fontId="21" fillId="8" borderId="98" xfId="0" applyFont="1" applyFill="1" applyBorder="1" applyAlignment="1">
      <alignment indent="1"/>
    </xf>
    <xf numFmtId="0" fontId="21" fillId="8" borderId="96" xfId="0" applyFont="1" applyFill="1" applyBorder="1" applyAlignment="1">
      <alignment indent="1"/>
    </xf>
    <xf numFmtId="0" fontId="34" fillId="8" borderId="0" xfId="0" applyFont="1" applyFill="1" applyAlignment="1">
      <alignment horizontal="left" vertical="center" indent="1"/>
    </xf>
    <xf numFmtId="0" fontId="19" fillId="8" borderId="80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4" fillId="0" borderId="8" xfId="0" applyFont="1" applyBorder="1" applyAlignment="1">
      <alignment horizontal="left" vertical="center" wrapText="1"/>
    </xf>
    <xf numFmtId="0" fontId="34" fillId="0" borderId="8" xfId="0" applyFont="1" applyBorder="1" applyAlignment="1">
      <alignment horizontal="center" vertical="center"/>
    </xf>
    <xf numFmtId="0" fontId="21" fillId="8" borderId="99" xfId="0" applyFont="1" applyFill="1" applyBorder="1" applyAlignment="1">
      <alignment horizontal="center" vertical="center" indent="1"/>
    </xf>
    <xf numFmtId="0" fontId="21" fillId="8" borderId="85" xfId="0" applyFont="1" applyFill="1" applyBorder="1" applyAlignment="1">
      <alignment horizontal="center" vertical="center" indent="1"/>
    </xf>
    <xf numFmtId="0" fontId="21" fillId="8" borderId="71" xfId="0" applyFont="1" applyFill="1" applyBorder="1" applyAlignment="1">
      <alignment horizontal="left"/>
    </xf>
    <xf numFmtId="0" fontId="21" fillId="8" borderId="71" xfId="0" applyFont="1" applyFill="1" applyBorder="1"/>
    <xf numFmtId="0" fontId="21" fillId="8" borderId="71" xfId="0" applyFont="1" applyFill="1" applyBorder="1" applyAlignment="1">
      <alignment wrapText="1"/>
    </xf>
    <xf numFmtId="0" fontId="21" fillId="4" borderId="71" xfId="0" applyFont="1" applyFill="1" applyBorder="1" applyAlignment="1">
      <alignment horizontal="center" vertical="center"/>
    </xf>
    <xf numFmtId="0" fontId="21" fillId="8" borderId="96" xfId="0" applyFont="1" applyFill="1" applyBorder="1" applyAlignment="1">
      <alignment horizontal="left" vertical="center" wrapText="1"/>
    </xf>
    <xf numFmtId="0" fontId="21" fillId="8" borderId="98" xfId="0" applyFont="1" applyFill="1" applyBorder="1" applyAlignment="1">
      <alignment horizontal="left" vertical="center" wrapText="1"/>
    </xf>
    <xf numFmtId="0" fontId="21" fillId="8" borderId="97" xfId="0" applyFont="1" applyFill="1" applyBorder="1" applyAlignment="1">
      <alignment horizontal="center" vertical="center"/>
    </xf>
    <xf numFmtId="0" fontId="21" fillId="8" borderId="98" xfId="0" applyFont="1" applyFill="1" applyBorder="1" applyAlignment="1">
      <alignment horizontal="center" vertical="center"/>
    </xf>
    <xf numFmtId="0" fontId="21" fillId="4" borderId="98" xfId="0" applyFont="1" applyFill="1" applyBorder="1" applyAlignment="1">
      <alignment horizontal="center"/>
    </xf>
    <xf numFmtId="0" fontId="71" fillId="8" borderId="0" xfId="0" applyFont="1" applyFill="1"/>
    <xf numFmtId="0" fontId="81" fillId="8" borderId="0" xfId="2" applyFont="1" applyFill="1" applyAlignment="1">
      <alignment vertical="center"/>
    </xf>
    <xf numFmtId="0" fontId="35" fillId="14" borderId="73" xfId="0" applyFont="1" applyFill="1" applyBorder="1" applyAlignment="1">
      <alignment horizontal="center"/>
    </xf>
    <xf numFmtId="0" fontId="35" fillId="14" borderId="94" xfId="0" applyFont="1" applyFill="1" applyBorder="1" applyAlignment="1">
      <alignment horizontal="center"/>
    </xf>
    <xf numFmtId="0" fontId="35" fillId="14" borderId="102" xfId="0" applyFont="1" applyFill="1" applyBorder="1" applyAlignment="1">
      <alignment horizontal="center"/>
    </xf>
    <xf numFmtId="0" fontId="35" fillId="14" borderId="101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 vertical="center"/>
    </xf>
    <xf numFmtId="0" fontId="33" fillId="8" borderId="96" xfId="0" applyFont="1" applyFill="1" applyBorder="1" applyAlignment="1">
      <alignment vertical="center"/>
    </xf>
    <xf numFmtId="0" fontId="33" fillId="8" borderId="96" xfId="0" applyFont="1" applyFill="1" applyBorder="1" applyAlignment="1">
      <alignment horizontal="center" vertical="center"/>
    </xf>
    <xf numFmtId="0" fontId="33" fillId="4" borderId="96" xfId="0" applyFont="1" applyFill="1" applyBorder="1" applyAlignment="1">
      <alignment horizontal="center" vertical="center"/>
    </xf>
    <xf numFmtId="0" fontId="17" fillId="8" borderId="98" xfId="0" applyFont="1" applyFill="1" applyBorder="1" applyAlignment="1">
      <alignment vertical="center"/>
    </xf>
    <xf numFmtId="0" fontId="34" fillId="8" borderId="0" xfId="0" applyFont="1" applyFill="1" applyAlignment="1">
      <alignment horizontal="center" indent="1"/>
    </xf>
    <xf numFmtId="0" fontId="34" fillId="0" borderId="8" xfId="0" applyFont="1" applyBorder="1" applyAlignment="1">
      <alignment horizontal="left" vertical="center"/>
    </xf>
    <xf numFmtId="0" fontId="19" fillId="8" borderId="96" xfId="0" applyFont="1" applyFill="1" applyBorder="1" applyAlignment="1">
      <alignment indent="1"/>
    </xf>
    <xf numFmtId="0" fontId="19" fillId="8" borderId="103" xfId="0" applyFont="1" applyFill="1" applyBorder="1" applyAlignment="1">
      <alignment horizontal="center" vertical="center"/>
    </xf>
    <xf numFmtId="0" fontId="19" fillId="8" borderId="102" xfId="0" applyFont="1" applyFill="1" applyBorder="1" applyAlignment="1">
      <alignment vertical="center"/>
    </xf>
    <xf numFmtId="0" fontId="19" fillId="8" borderId="102" xfId="0" applyFont="1" applyFill="1" applyBorder="1" applyAlignment="1">
      <alignment horizontal="center" vertical="center"/>
    </xf>
    <xf numFmtId="0" fontId="19" fillId="4" borderId="102" xfId="0" applyFont="1" applyFill="1" applyBorder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6" fontId="1" fillId="5" borderId="0" xfId="0" applyNumberFormat="1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0" fontId="1" fillId="4" borderId="89" xfId="0" applyFont="1" applyFill="1" applyBorder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14" fontId="1" fillId="4" borderId="8" xfId="0" applyNumberFormat="1" applyFont="1" applyFill="1" applyBorder="1" applyAlignment="1">
      <alignment horizontal="center" vertical="center" wrapText="1"/>
    </xf>
    <xf numFmtId="14" fontId="1" fillId="5" borderId="8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14" fontId="1" fillId="4" borderId="8" xfId="0" applyNumberFormat="1" applyFont="1" applyFill="1" applyBorder="1" applyAlignment="1">
      <alignment horizontal="center" vertical="center"/>
    </xf>
    <xf numFmtId="14" fontId="1" fillId="5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/>
    </xf>
    <xf numFmtId="0" fontId="1" fillId="4" borderId="37" xfId="0" applyFont="1" applyFill="1" applyBorder="1" applyAlignment="1">
      <alignment horizontal="left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14" fontId="1" fillId="5" borderId="29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76" xfId="0" applyFont="1" applyFill="1" applyBorder="1" applyAlignment="1">
      <alignment horizontal="left" vertical="center"/>
    </xf>
    <xf numFmtId="0" fontId="1" fillId="4" borderId="76" xfId="0" applyFont="1" applyFill="1" applyBorder="1" applyAlignment="1">
      <alignment horizontal="center" vertical="center"/>
    </xf>
    <xf numFmtId="0" fontId="19" fillId="4" borderId="0" xfId="0" applyFont="1" applyFill="1" applyAlignment="1">
      <alignment vertical="center" wrapText="1"/>
    </xf>
    <xf numFmtId="0" fontId="21" fillId="8" borderId="71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19" fillId="19" borderId="0" xfId="0" applyFont="1" applyFill="1" applyAlignment="1">
      <alignment vertical="center"/>
    </xf>
    <xf numFmtId="0" fontId="33" fillId="19" borderId="0" xfId="0" applyFont="1" applyFill="1" applyAlignment="1">
      <alignment vertical="center"/>
    </xf>
    <xf numFmtId="0" fontId="19" fillId="8" borderId="93" xfId="0" applyFont="1" applyFill="1" applyBorder="1" applyAlignment="1">
      <alignment horizontal="center" vertical="center" indent="1"/>
    </xf>
    <xf numFmtId="0" fontId="19" fillId="8" borderId="95" xfId="0" applyFont="1" applyFill="1" applyBorder="1" applyAlignment="1">
      <alignment horizontal="center" vertical="center" indent="1"/>
    </xf>
    <xf numFmtId="0" fontId="19" fillId="8" borderId="94" xfId="0" applyFont="1" applyFill="1" applyBorder="1" applyAlignment="1">
      <alignment horizontal="left" vertical="top" wrapText="1" indent="1"/>
    </xf>
    <xf numFmtId="0" fontId="19" fillId="8" borderId="96" xfId="0" applyFont="1" applyFill="1" applyBorder="1" applyAlignment="1">
      <alignment horizontal="left" vertical="top" wrapText="1" indent="1"/>
    </xf>
    <xf numFmtId="0" fontId="19" fillId="8" borderId="94" xfId="0" applyFont="1" applyFill="1" applyBorder="1" applyAlignment="1">
      <alignment horizontal="center" vertical="top" indent="1"/>
    </xf>
    <xf numFmtId="0" fontId="19" fillId="8" borderId="96" xfId="0" applyFont="1" applyFill="1" applyBorder="1" applyAlignment="1">
      <alignment horizontal="center" vertical="top" indent="1"/>
    </xf>
    <xf numFmtId="0" fontId="19" fillId="8" borderId="94" xfId="0" applyFont="1" applyFill="1" applyBorder="1"/>
    <xf numFmtId="0" fontId="19" fillId="8" borderId="96" xfId="0" applyFont="1" applyFill="1" applyBorder="1"/>
    <xf numFmtId="0" fontId="19" fillId="4" borderId="94" xfId="0" applyFont="1" applyFill="1" applyBorder="1" applyAlignment="1">
      <alignment horizontal="left" indent="1"/>
    </xf>
    <xf numFmtId="0" fontId="19" fillId="4" borderId="96" xfId="0" applyFont="1" applyFill="1" applyBorder="1" applyAlignment="1">
      <alignment horizontal="left" indent="1"/>
    </xf>
    <xf numFmtId="0" fontId="94" fillId="0" borderId="104" xfId="0" applyFont="1" applyBorder="1" applyAlignment="1">
      <alignment readingOrder="1"/>
    </xf>
    <xf numFmtId="0" fontId="94" fillId="0" borderId="105" xfId="0" applyFont="1" applyBorder="1" applyAlignment="1">
      <alignment readingOrder="1"/>
    </xf>
    <xf numFmtId="0" fontId="33" fillId="8" borderId="98" xfId="0" applyFont="1" applyFill="1" applyBorder="1" applyAlignment="1">
      <alignment vertical="center"/>
    </xf>
    <xf numFmtId="0" fontId="35" fillId="8" borderId="96" xfId="0" applyFont="1" applyFill="1" applyBorder="1" applyAlignment="1">
      <alignment vertical="center"/>
    </xf>
    <xf numFmtId="0" fontId="19" fillId="0" borderId="8" xfId="0" applyFont="1" applyBorder="1" applyAlignment="1">
      <alignment horizontal="left" vertical="center"/>
    </xf>
    <xf numFmtId="14" fontId="33" fillId="4" borderId="0" xfId="0" applyNumberFormat="1" applyFont="1" applyFill="1" applyAlignment="1">
      <alignment horizontal="center" vertical="center"/>
    </xf>
    <xf numFmtId="0" fontId="33" fillId="4" borderId="0" xfId="0" applyFont="1" applyFill="1" applyAlignment="1">
      <alignment indent="1"/>
    </xf>
    <xf numFmtId="0" fontId="93" fillId="8" borderId="0" xfId="0" applyFont="1" applyFill="1" applyAlignment="1">
      <alignment horizontal="center"/>
    </xf>
    <xf numFmtId="0" fontId="0" fillId="8" borderId="0" xfId="2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96" xfId="0" applyFont="1" applyFill="1" applyBorder="1" applyAlignment="1">
      <alignment vertical="center" wrapText="1"/>
    </xf>
    <xf numFmtId="14" fontId="17" fillId="4" borderId="0" xfId="0" applyNumberFormat="1" applyFont="1" applyFill="1" applyAlignment="1">
      <alignment horizontal="center" vertical="center"/>
    </xf>
    <xf numFmtId="0" fontId="35" fillId="4" borderId="0" xfId="0" applyFont="1" applyFill="1"/>
    <xf numFmtId="0" fontId="17" fillId="4" borderId="0" xfId="0" applyFont="1" applyFill="1" applyAlignment="1">
      <alignment horizontal="center" vertical="center" wrapText="1"/>
    </xf>
    <xf numFmtId="0" fontId="95" fillId="4" borderId="0" xfId="0" applyFont="1" applyFill="1"/>
    <xf numFmtId="0" fontId="35" fillId="4" borderId="0" xfId="0" applyFont="1" applyFill="1" applyAlignment="1">
      <alignment vertical="center"/>
    </xf>
    <xf numFmtId="0" fontId="35" fillId="4" borderId="0" xfId="0" applyFont="1" applyFill="1" applyAlignment="1">
      <alignment horizontal="left" indent="1"/>
    </xf>
    <xf numFmtId="0" fontId="35" fillId="4" borderId="95" xfId="0" applyFont="1" applyFill="1" applyBorder="1" applyAlignment="1">
      <alignment horizontal="center" vertical="center"/>
    </xf>
    <xf numFmtId="0" fontId="35" fillId="4" borderId="96" xfId="0" applyFont="1" applyFill="1" applyBorder="1" applyAlignment="1">
      <alignment vertical="center"/>
    </xf>
    <xf numFmtId="0" fontId="35" fillId="4" borderId="96" xfId="0" applyFont="1" applyFill="1" applyBorder="1" applyAlignment="1">
      <alignment horizontal="center" vertical="center"/>
    </xf>
    <xf numFmtId="0" fontId="35" fillId="4" borderId="96" xfId="0" applyFont="1" applyFill="1" applyBorder="1" applyAlignment="1">
      <alignment vertical="center" wrapText="1"/>
    </xf>
    <xf numFmtId="0" fontId="35" fillId="4" borderId="0" xfId="0" applyFont="1" applyFill="1" applyAlignment="1">
      <alignment horizontal="center" vertical="center"/>
    </xf>
    <xf numFmtId="14" fontId="35" fillId="4" borderId="0" xfId="0" applyNumberFormat="1" applyFont="1" applyFill="1" applyAlignment="1">
      <alignment horizontal="center" vertical="center"/>
    </xf>
    <xf numFmtId="0" fontId="35" fillId="4" borderId="0" xfId="0" applyFont="1" applyFill="1" applyAlignment="1">
      <alignment horizontal="center" vertical="center" wrapText="1"/>
    </xf>
    <xf numFmtId="14" fontId="19" fillId="4" borderId="0" xfId="0" applyNumberFormat="1" applyFont="1" applyFill="1" applyAlignment="1">
      <alignment horizontal="center" vertical="center"/>
    </xf>
    <xf numFmtId="0" fontId="19" fillId="4" borderId="95" xfId="0" applyFont="1" applyFill="1" applyBorder="1" applyAlignment="1">
      <alignment horizontal="center" vertical="center"/>
    </xf>
    <xf numFmtId="0" fontId="19" fillId="4" borderId="96" xfId="0" applyFont="1" applyFill="1" applyBorder="1" applyAlignment="1">
      <alignment vertical="center"/>
    </xf>
    <xf numFmtId="0" fontId="19" fillId="4" borderId="96" xfId="0" applyFont="1" applyFill="1" applyBorder="1" applyAlignment="1">
      <alignment vertical="center" wrapText="1"/>
    </xf>
    <xf numFmtId="0" fontId="79" fillId="4" borderId="0" xfId="0" applyFont="1" applyFill="1"/>
    <xf numFmtId="0" fontId="33" fillId="4" borderId="95" xfId="0" applyFont="1" applyFill="1" applyBorder="1" applyAlignment="1">
      <alignment horizontal="center" vertical="center"/>
    </xf>
    <xf numFmtId="0" fontId="33" fillId="4" borderId="96" xfId="0" applyFont="1" applyFill="1" applyBorder="1" applyAlignment="1">
      <alignment vertical="center"/>
    </xf>
    <xf numFmtId="0" fontId="96" fillId="4" borderId="0" xfId="0" applyFont="1" applyFill="1"/>
    <xf numFmtId="49" fontId="33" fillId="4" borderId="74" xfId="0" quotePrefix="1" applyNumberFormat="1" applyFont="1" applyFill="1" applyBorder="1" applyAlignment="1">
      <alignment horizontal="center" vertical="center"/>
    </xf>
    <xf numFmtId="49" fontId="33" fillId="4" borderId="74" xfId="0" applyNumberFormat="1" applyFont="1" applyFill="1" applyBorder="1" applyAlignment="1">
      <alignment vertical="center"/>
    </xf>
    <xf numFmtId="0" fontId="33" fillId="4" borderId="94" xfId="0" applyFont="1" applyFill="1" applyBorder="1" applyAlignment="1">
      <alignment horizontal="center" vertical="center"/>
    </xf>
    <xf numFmtId="49" fontId="33" fillId="4" borderId="74" xfId="0" applyNumberFormat="1" applyFont="1" applyFill="1" applyBorder="1" applyAlignment="1">
      <alignment horizontal="center" vertical="center"/>
    </xf>
    <xf numFmtId="0" fontId="19" fillId="4" borderId="95" xfId="0" applyFont="1" applyFill="1" applyBorder="1" applyAlignment="1">
      <alignment horizontal="center" vertical="center" indent="1"/>
    </xf>
    <xf numFmtId="0" fontId="19" fillId="4" borderId="96" xfId="0" applyFont="1" applyFill="1" applyBorder="1" applyAlignment="1">
      <alignment horizontal="left" vertical="top" wrapText="1" indent="1"/>
    </xf>
    <xf numFmtId="0" fontId="19" fillId="4" borderId="96" xfId="0" applyFont="1" applyFill="1" applyBorder="1" applyAlignment="1">
      <alignment horizontal="center" vertical="top" indent="1"/>
    </xf>
    <xf numFmtId="0" fontId="19" fillId="4" borderId="96" xfId="0" applyFont="1" applyFill="1" applyBorder="1"/>
    <xf numFmtId="0" fontId="19" fillId="4" borderId="97" xfId="0" applyFont="1" applyFill="1" applyBorder="1" applyAlignment="1">
      <alignment horizontal="center" vertical="center" indent="1"/>
    </xf>
    <xf numFmtId="0" fontId="19" fillId="4" borderId="98" xfId="0" applyFont="1" applyFill="1" applyBorder="1" applyAlignment="1">
      <alignment horizontal="left" vertical="top" wrapText="1" indent="1"/>
    </xf>
    <xf numFmtId="0" fontId="19" fillId="4" borderId="98" xfId="0" applyFont="1" applyFill="1" applyBorder="1" applyAlignment="1">
      <alignment horizontal="center" vertical="top" indent="1"/>
    </xf>
    <xf numFmtId="0" fontId="19" fillId="4" borderId="98" xfId="0" applyFont="1" applyFill="1" applyBorder="1"/>
    <xf numFmtId="0" fontId="19" fillId="4" borderId="98" xfId="0" applyFont="1" applyFill="1" applyBorder="1" applyAlignment="1">
      <alignment horizontal="left" indent="1"/>
    </xf>
    <xf numFmtId="0" fontId="19" fillId="4" borderId="98" xfId="0" applyFont="1" applyFill="1" applyBorder="1" applyAlignment="1">
      <alignment indent="1"/>
    </xf>
    <xf numFmtId="0" fontId="21" fillId="4" borderId="105" xfId="0" applyFont="1" applyFill="1" applyBorder="1" applyAlignment="1">
      <alignment readingOrder="1"/>
    </xf>
    <xf numFmtId="0" fontId="21" fillId="4" borderId="106" xfId="0" applyFont="1" applyFill="1" applyBorder="1" applyAlignment="1">
      <alignment readingOrder="1"/>
    </xf>
    <xf numFmtId="0" fontId="17" fillId="8" borderId="96" xfId="0" applyFont="1" applyFill="1" applyBorder="1"/>
    <xf numFmtId="0" fontId="19" fillId="8" borderId="98" xfId="0" applyFont="1" applyFill="1" applyBorder="1" applyAlignment="1">
      <alignment indent="1"/>
    </xf>
    <xf numFmtId="0" fontId="19" fillId="0" borderId="71" xfId="0" applyFont="1" applyBorder="1" applyAlignment="1">
      <alignment horizontal="left" indent="1"/>
    </xf>
    <xf numFmtId="0" fontId="19" fillId="4" borderId="105" xfId="0" applyFont="1" applyFill="1" applyBorder="1" applyAlignment="1">
      <alignment readingOrder="1"/>
    </xf>
    <xf numFmtId="0" fontId="19" fillId="8" borderId="97" xfId="0" applyFont="1" applyFill="1" applyBorder="1" applyAlignment="1">
      <alignment horizontal="center" vertical="center" indent="1"/>
    </xf>
    <xf numFmtId="0" fontId="19" fillId="8" borderId="98" xfId="0" applyFont="1" applyFill="1" applyBorder="1" applyAlignment="1">
      <alignment horizontal="left" vertical="top" wrapText="1" indent="1"/>
    </xf>
    <xf numFmtId="0" fontId="19" fillId="8" borderId="98" xfId="0" applyFont="1" applyFill="1" applyBorder="1" applyAlignment="1">
      <alignment horizontal="center" vertical="top" indent="1"/>
    </xf>
    <xf numFmtId="0" fontId="17" fillId="8" borderId="98" xfId="0" applyFont="1" applyFill="1" applyBorder="1"/>
    <xf numFmtId="0" fontId="41" fillId="8" borderId="107" xfId="0" applyFont="1" applyFill="1" applyBorder="1"/>
    <xf numFmtId="0" fontId="41" fillId="8" borderId="107" xfId="0" applyFont="1" applyFill="1" applyBorder="1" applyAlignment="1">
      <alignment wrapText="1"/>
    </xf>
    <xf numFmtId="0" fontId="94" fillId="0" borderId="94" xfId="0" applyFont="1" applyBorder="1" applyAlignment="1">
      <alignment readingOrder="1"/>
    </xf>
    <xf numFmtId="0" fontId="94" fillId="0" borderId="96" xfId="0" applyFont="1" applyBorder="1" applyAlignment="1">
      <alignment readingOrder="1"/>
    </xf>
    <xf numFmtId="0" fontId="19" fillId="0" borderId="108" xfId="0" applyFont="1" applyBorder="1" applyAlignment="1">
      <alignment horizontal="center" vertical="center" wrapText="1"/>
    </xf>
    <xf numFmtId="0" fontId="33" fillId="0" borderId="108" xfId="0" applyFont="1" applyBorder="1" applyAlignment="1">
      <alignment horizontal="center" vertical="center" wrapText="1"/>
    </xf>
    <xf numFmtId="0" fontId="33" fillId="0" borderId="111" xfId="0" applyFont="1" applyBorder="1" applyAlignment="1">
      <alignment horizontal="center" vertical="center" wrapText="1"/>
    </xf>
    <xf numFmtId="0" fontId="21" fillId="0" borderId="109" xfId="0" applyFont="1" applyBorder="1" applyAlignment="1">
      <alignment horizontal="left" indent="1"/>
    </xf>
    <xf numFmtId="0" fontId="21" fillId="0" borderId="71" xfId="0" applyFont="1" applyBorder="1"/>
    <xf numFmtId="0" fontId="21" fillId="4" borderId="109" xfId="0" applyFont="1" applyFill="1" applyBorder="1" applyAlignment="1">
      <alignment horizontal="center" vertical="center" wrapText="1"/>
    </xf>
    <xf numFmtId="0" fontId="8" fillId="8" borderId="0" xfId="2" applyFill="1" applyAlignment="1">
      <alignment wrapText="1"/>
    </xf>
    <xf numFmtId="0" fontId="33" fillId="8" borderId="98" xfId="0" applyFont="1" applyFill="1" applyBorder="1" applyAlignment="1">
      <alignment indent="1"/>
    </xf>
    <xf numFmtId="0" fontId="94" fillId="8" borderId="94" xfId="0" applyFont="1" applyFill="1" applyBorder="1" applyAlignment="1">
      <alignment readingOrder="1"/>
    </xf>
    <xf numFmtId="0" fontId="94" fillId="8" borderId="96" xfId="0" applyFont="1" applyFill="1" applyBorder="1" applyAlignment="1">
      <alignment readingOrder="1"/>
    </xf>
    <xf numFmtId="0" fontId="0" fillId="19" borderId="0" xfId="0" applyFill="1"/>
    <xf numFmtId="0" fontId="21" fillId="8" borderId="98" xfId="0" applyFont="1" applyFill="1" applyBorder="1" applyAlignment="1">
      <alignment horizontal="left" vertical="center" wrapText="1" indent="1"/>
    </xf>
    <xf numFmtId="0" fontId="33" fillId="8" borderId="94" xfId="0" applyFont="1" applyFill="1" applyBorder="1" applyAlignment="1">
      <alignment horizontal="center" vertical="center"/>
    </xf>
    <xf numFmtId="0" fontId="8" fillId="8" borderId="0" xfId="2" applyFill="1" applyBorder="1" applyAlignment="1">
      <alignment vertical="center"/>
    </xf>
    <xf numFmtId="0" fontId="94" fillId="0" borderId="108" xfId="0" applyFont="1" applyBorder="1" applyAlignment="1">
      <alignment readingOrder="1"/>
    </xf>
    <xf numFmtId="0" fontId="94" fillId="0" borderId="109" xfId="0" applyFont="1" applyBorder="1" applyAlignment="1">
      <alignment readingOrder="1"/>
    </xf>
    <xf numFmtId="0" fontId="19" fillId="8" borderId="109" xfId="0" applyFont="1" applyFill="1" applyBorder="1" applyAlignment="1">
      <alignment vertical="center"/>
    </xf>
    <xf numFmtId="0" fontId="19" fillId="8" borderId="113" xfId="0" applyFont="1" applyFill="1" applyBorder="1" applyAlignment="1">
      <alignment vertical="center"/>
    </xf>
    <xf numFmtId="0" fontId="19" fillId="4" borderId="108" xfId="0" applyFont="1" applyFill="1" applyBorder="1" applyAlignment="1">
      <alignment horizontal="center" vertical="center"/>
    </xf>
    <xf numFmtId="0" fontId="19" fillId="4" borderId="109" xfId="0" applyFont="1" applyFill="1" applyBorder="1" applyAlignment="1">
      <alignment horizontal="center" vertical="center"/>
    </xf>
    <xf numFmtId="0" fontId="33" fillId="4" borderId="109" xfId="0" applyFont="1" applyFill="1" applyBorder="1" applyAlignment="1">
      <alignment horizontal="center" vertical="center"/>
    </xf>
    <xf numFmtId="0" fontId="21" fillId="4" borderId="109" xfId="0" applyFont="1" applyFill="1" applyBorder="1" applyAlignment="1">
      <alignment horizontal="center"/>
    </xf>
    <xf numFmtId="0" fontId="19" fillId="4" borderId="109" xfId="0" applyFont="1" applyFill="1" applyBorder="1" applyAlignment="1">
      <alignment horizontal="left" indent="1"/>
    </xf>
    <xf numFmtId="0" fontId="94" fillId="8" borderId="93" xfId="0" applyFont="1" applyFill="1" applyBorder="1" applyAlignment="1">
      <alignment readingOrder="1"/>
    </xf>
    <xf numFmtId="0" fontId="94" fillId="8" borderId="94" xfId="0" applyFont="1" applyFill="1" applyBorder="1" applyAlignment="1">
      <alignment wrapText="1" readingOrder="1"/>
    </xf>
    <xf numFmtId="0" fontId="94" fillId="8" borderId="96" xfId="0" applyFont="1" applyFill="1" applyBorder="1" applyAlignment="1">
      <alignment wrapText="1" readingOrder="1"/>
    </xf>
    <xf numFmtId="0" fontId="94" fillId="8" borderId="94" xfId="0" applyFont="1" applyFill="1" applyBorder="1" applyAlignment="1">
      <alignment horizontal="center" readingOrder="1"/>
    </xf>
    <xf numFmtId="0" fontId="94" fillId="8" borderId="96" xfId="0" applyFont="1" applyFill="1" applyBorder="1" applyAlignment="1">
      <alignment horizontal="center" readingOrder="1"/>
    </xf>
    <xf numFmtId="0" fontId="94" fillId="8" borderId="95" xfId="0" applyFont="1" applyFill="1" applyBorder="1" applyAlignment="1">
      <alignment readingOrder="1"/>
    </xf>
    <xf numFmtId="0" fontId="34" fillId="4" borderId="0" xfId="0" applyFont="1" applyFill="1" applyAlignment="1">
      <alignment horizontal="center" vertical="center" wrapText="1"/>
    </xf>
    <xf numFmtId="14" fontId="33" fillId="8" borderId="114" xfId="0" applyNumberFormat="1" applyFont="1" applyFill="1" applyBorder="1" applyAlignment="1">
      <alignment horizontal="center" vertical="center"/>
    </xf>
    <xf numFmtId="0" fontId="33" fillId="20" borderId="0" xfId="0" applyFont="1" applyFill="1" applyAlignment="1">
      <alignment horizontal="center" vertical="center" indent="1"/>
    </xf>
    <xf numFmtId="0" fontId="33" fillId="20" borderId="98" xfId="0" applyFont="1" applyFill="1" applyBorder="1" applyAlignment="1">
      <alignment horizontal="left" vertical="top" wrapText="1" indent="1"/>
    </xf>
    <xf numFmtId="0" fontId="33" fillId="20" borderId="0" xfId="0" applyFont="1" applyFill="1" applyAlignment="1">
      <alignment horizontal="center" vertical="top" indent="1"/>
    </xf>
    <xf numFmtId="0" fontId="35" fillId="20" borderId="98" xfId="0" applyFont="1" applyFill="1" applyBorder="1"/>
    <xf numFmtId="0" fontId="33" fillId="20" borderId="0" xfId="0" applyFont="1" applyFill="1" applyAlignment="1">
      <alignment horizontal="center" vertical="center"/>
    </xf>
    <xf numFmtId="0" fontId="33" fillId="20" borderId="98" xfId="0" applyFont="1" applyFill="1" applyBorder="1" applyAlignment="1">
      <alignment horizontal="left" indent="1"/>
    </xf>
    <xf numFmtId="0" fontId="33" fillId="20" borderId="0" xfId="0" applyFont="1" applyFill="1" applyAlignment="1">
      <alignment indent="1"/>
    </xf>
    <xf numFmtId="0" fontId="33" fillId="20" borderId="0" xfId="0" applyFont="1" applyFill="1" applyAlignment="1">
      <alignment horizontal="left" indent="1"/>
    </xf>
    <xf numFmtId="14" fontId="33" fillId="20" borderId="0" xfId="0" applyNumberFormat="1" applyFont="1" applyFill="1" applyAlignment="1">
      <alignment horizontal="left" indent="1"/>
    </xf>
    <xf numFmtId="0" fontId="33" fillId="20" borderId="0" xfId="0" applyFont="1" applyFill="1"/>
    <xf numFmtId="0" fontId="33" fillId="20" borderId="0" xfId="0" applyFont="1" applyFill="1" applyAlignment="1">
      <alignment horizontal="left" vertical="center"/>
    </xf>
    <xf numFmtId="0" fontId="0" fillId="20" borderId="0" xfId="0" applyFill="1"/>
    <xf numFmtId="0" fontId="33" fillId="20" borderId="95" xfId="0" applyFont="1" applyFill="1" applyBorder="1" applyAlignment="1">
      <alignment horizontal="center" vertical="center" indent="1"/>
    </xf>
    <xf numFmtId="0" fontId="33" fillId="20" borderId="96" xfId="0" applyFont="1" applyFill="1" applyBorder="1" applyAlignment="1">
      <alignment horizontal="left" vertical="top" wrapText="1" indent="1"/>
    </xf>
    <xf numFmtId="0" fontId="33" fillId="20" borderId="96" xfId="0" applyFont="1" applyFill="1" applyBorder="1" applyAlignment="1">
      <alignment horizontal="center" vertical="top" indent="1"/>
    </xf>
    <xf numFmtId="0" fontId="33" fillId="20" borderId="96" xfId="0" applyFont="1" applyFill="1" applyBorder="1"/>
    <xf numFmtId="0" fontId="33" fillId="20" borderId="96" xfId="0" applyFont="1" applyFill="1" applyBorder="1" applyAlignment="1">
      <alignment horizontal="center" vertical="center"/>
    </xf>
    <xf numFmtId="0" fontId="33" fillId="20" borderId="96" xfId="0" applyFont="1" applyFill="1" applyBorder="1" applyAlignment="1">
      <alignment horizontal="left" indent="1"/>
    </xf>
    <xf numFmtId="0" fontId="33" fillId="20" borderId="98" xfId="0" applyFont="1" applyFill="1" applyBorder="1" applyAlignment="1">
      <alignment indent="1"/>
    </xf>
    <xf numFmtId="0" fontId="33" fillId="20" borderId="0" xfId="0" applyFont="1" applyFill="1" applyAlignment="1">
      <alignment vertical="center"/>
    </xf>
    <xf numFmtId="0" fontId="33" fillId="20" borderId="109" xfId="0" applyFont="1" applyFill="1" applyBorder="1" applyAlignment="1">
      <alignment horizontal="left" indent="1"/>
    </xf>
    <xf numFmtId="0" fontId="35" fillId="20" borderId="0" xfId="0" applyFont="1" applyFill="1" applyAlignment="1">
      <alignment horizontal="left" indent="1"/>
    </xf>
    <xf numFmtId="0" fontId="33" fillId="20" borderId="109" xfId="0" applyFont="1" applyFill="1" applyBorder="1" applyAlignment="1">
      <alignment horizontal="center" vertical="center" wrapText="1"/>
    </xf>
    <xf numFmtId="0" fontId="19" fillId="20" borderId="0" xfId="0" applyFont="1" applyFill="1" applyAlignment="1">
      <alignment horizontal="center" vertical="center" indent="1"/>
    </xf>
    <xf numFmtId="0" fontId="19" fillId="20" borderId="0" xfId="0" applyFont="1" applyFill="1" applyAlignment="1">
      <alignment horizontal="left" vertical="top" wrapText="1" indent="1"/>
    </xf>
    <xf numFmtId="0" fontId="19" fillId="20" borderId="0" xfId="0" applyFont="1" applyFill="1" applyAlignment="1">
      <alignment horizontal="center" vertical="top" indent="1"/>
    </xf>
    <xf numFmtId="0" fontId="19" fillId="20" borderId="0" xfId="0" applyFont="1" applyFill="1"/>
    <xf numFmtId="0" fontId="19" fillId="20" borderId="0" xfId="0" applyFont="1" applyFill="1" applyAlignment="1">
      <alignment horizontal="center"/>
    </xf>
    <xf numFmtId="0" fontId="19" fillId="20" borderId="0" xfId="0" applyFont="1" applyFill="1" applyAlignment="1">
      <alignment horizontal="left" indent="1"/>
    </xf>
    <xf numFmtId="0" fontId="19" fillId="20" borderId="0" xfId="0" applyFont="1" applyFill="1" applyAlignment="1">
      <alignment indent="1"/>
    </xf>
    <xf numFmtId="14" fontId="19" fillId="20" borderId="0" xfId="0" applyNumberFormat="1" applyFont="1" applyFill="1" applyAlignment="1">
      <alignment horizontal="left" indent="1"/>
    </xf>
    <xf numFmtId="0" fontId="21" fillId="4" borderId="111" xfId="0" applyFont="1" applyFill="1" applyBorder="1" applyAlignment="1">
      <alignment horizontal="left" indent="1"/>
    </xf>
    <xf numFmtId="0" fontId="59" fillId="8" borderId="0" xfId="0" applyFont="1" applyFill="1"/>
    <xf numFmtId="0" fontId="59" fillId="8" borderId="0" xfId="0" applyFont="1" applyFill="1" applyAlignment="1">
      <alignment horizontal="center"/>
    </xf>
    <xf numFmtId="0" fontId="84" fillId="8" borderId="0" xfId="0" applyFont="1" applyFill="1"/>
    <xf numFmtId="0" fontId="41" fillId="8" borderId="0" xfId="0" applyFont="1" applyFill="1"/>
    <xf numFmtId="0" fontId="93" fillId="8" borderId="0" xfId="0" applyFont="1" applyFill="1"/>
    <xf numFmtId="0" fontId="21" fillId="4" borderId="0" xfId="0" applyFont="1" applyFill="1" applyAlignment="1">
      <alignment horizontal="left" vertical="center" wrapText="1"/>
    </xf>
    <xf numFmtId="0" fontId="34" fillId="0" borderId="71" xfId="0" applyFont="1" applyBorder="1" applyAlignment="1">
      <alignment horizontal="left" indent="1"/>
    </xf>
    <xf numFmtId="0" fontId="34" fillId="0" borderId="2" xfId="0" applyFont="1" applyBorder="1" applyAlignment="1">
      <alignment horizontal="left" indent="1"/>
    </xf>
    <xf numFmtId="0" fontId="94" fillId="0" borderId="105" xfId="0" applyFont="1" applyBorder="1" applyAlignment="1">
      <alignment wrapText="1" readingOrder="1"/>
    </xf>
    <xf numFmtId="0" fontId="21" fillId="4" borderId="105" xfId="0" applyFont="1" applyFill="1" applyBorder="1" applyAlignment="1">
      <alignment horizontal="center"/>
    </xf>
    <xf numFmtId="0" fontId="21" fillId="4" borderId="105" xfId="0" applyFont="1" applyFill="1" applyBorder="1" applyAlignment="1">
      <alignment horizontal="left" indent="1"/>
    </xf>
    <xf numFmtId="0" fontId="21" fillId="4" borderId="106" xfId="0" applyFont="1" applyFill="1" applyBorder="1" applyAlignment="1">
      <alignment horizontal="left" indent="1"/>
    </xf>
    <xf numFmtId="14" fontId="21" fillId="8" borderId="0" xfId="0" applyNumberFormat="1" applyFont="1" applyFill="1" applyAlignment="1">
      <alignment horizontal="center" indent="1"/>
    </xf>
    <xf numFmtId="0" fontId="33" fillId="19" borderId="95" xfId="0" applyFont="1" applyFill="1" applyBorder="1" applyAlignment="1">
      <alignment horizontal="center" vertical="center"/>
    </xf>
    <xf numFmtId="0" fontId="33" fillId="19" borderId="96" xfId="0" applyFont="1" applyFill="1" applyBorder="1" applyAlignment="1">
      <alignment vertical="center"/>
    </xf>
    <xf numFmtId="0" fontId="33" fillId="19" borderId="96" xfId="0" applyFont="1" applyFill="1" applyBorder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0" fontId="33" fillId="19" borderId="0" xfId="0" applyFont="1" applyFill="1" applyAlignment="1">
      <alignment horizontal="left" vertical="center"/>
    </xf>
    <xf numFmtId="14" fontId="33" fillId="19" borderId="0" xfId="0" applyNumberFormat="1" applyFont="1" applyFill="1" applyAlignment="1">
      <alignment horizontal="center" vertical="center"/>
    </xf>
    <xf numFmtId="0" fontId="33" fillId="19" borderId="0" xfId="0" applyFont="1" applyFill="1" applyAlignment="1">
      <alignment horizontal="center" vertical="center" wrapText="1"/>
    </xf>
    <xf numFmtId="0" fontId="33" fillId="8" borderId="73" xfId="0" applyFont="1" applyFill="1" applyBorder="1" applyAlignment="1">
      <alignment horizontal="center" vertical="center"/>
    </xf>
    <xf numFmtId="14" fontId="21" fillId="8" borderId="0" xfId="0" applyNumberFormat="1" applyFont="1" applyFill="1" applyAlignment="1">
      <alignment horizontal="center"/>
    </xf>
    <xf numFmtId="0" fontId="81" fillId="8" borderId="0" xfId="2" applyFont="1" applyFill="1" applyBorder="1" applyAlignment="1"/>
    <xf numFmtId="0" fontId="34" fillId="4" borderId="71" xfId="0" applyFont="1" applyFill="1" applyBorder="1" applyAlignment="1">
      <alignment horizontal="left" indent="1"/>
    </xf>
    <xf numFmtId="0" fontId="35" fillId="8" borderId="0" xfId="0" applyFont="1" applyFill="1" applyAlignment="1">
      <alignment horizontal="center" indent="1"/>
    </xf>
    <xf numFmtId="0" fontId="35" fillId="8" borderId="0" xfId="0" applyFont="1" applyFill="1" applyAlignment="1">
      <alignment indent="1"/>
    </xf>
    <xf numFmtId="0" fontId="13" fillId="4" borderId="0" xfId="0" applyFont="1" applyFill="1"/>
    <xf numFmtId="0" fontId="17" fillId="0" borderId="0" xfId="0" applyFont="1" applyAlignment="1">
      <alignment horizontal="left" indent="1"/>
    </xf>
    <xf numFmtId="14" fontId="17" fillId="8" borderId="0" xfId="0" applyNumberFormat="1" applyFont="1" applyFill="1" applyAlignment="1">
      <alignment horizontal="left" indent="1"/>
    </xf>
    <xf numFmtId="0" fontId="17" fillId="0" borderId="0" xfId="0" applyFont="1" applyAlignment="1">
      <alignment wrapText="1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35" fillId="8" borderId="0" xfId="0" applyFont="1" applyFill="1" applyAlignment="1">
      <alignment horizontal="left" vertical="top" wrapText="1" indent="1"/>
    </xf>
    <xf numFmtId="14" fontId="17" fillId="8" borderId="0" xfId="0" applyNumberFormat="1" applyFont="1" applyFill="1" applyAlignment="1">
      <alignment horizontal="left"/>
    </xf>
    <xf numFmtId="0" fontId="62" fillId="8" borderId="0" xfId="0" applyFont="1" applyFill="1" applyAlignment="1">
      <alignment horizontal="center" vertical="center" indent="1"/>
    </xf>
    <xf numFmtId="0" fontId="18" fillId="8" borderId="0" xfId="0" applyFont="1" applyFill="1" applyAlignment="1">
      <alignment horizontal="left" vertical="top" wrapText="1"/>
    </xf>
    <xf numFmtId="0" fontId="18" fillId="8" borderId="0" xfId="0" applyFont="1" applyFill="1" applyAlignment="1">
      <alignment horizontal="center" vertical="top" indent="1"/>
    </xf>
    <xf numFmtId="0" fontId="97" fillId="8" borderId="0" xfId="2" applyFont="1" applyFill="1" applyBorder="1" applyAlignment="1">
      <alignment wrapText="1"/>
    </xf>
    <xf numFmtId="0" fontId="97" fillId="8" borderId="0" xfId="2" applyFont="1" applyFill="1" applyBorder="1" applyAlignment="1">
      <alignment horizontal="center" vertical="center" indent="1"/>
    </xf>
    <xf numFmtId="0" fontId="62" fillId="8" borderId="0" xfId="0" applyFont="1" applyFill="1" applyAlignment="1">
      <alignment horizontal="left" indent="1"/>
    </xf>
    <xf numFmtId="0" fontId="18" fillId="8" borderId="0" xfId="0" applyFont="1" applyFill="1" applyAlignment="1">
      <alignment indent="1"/>
    </xf>
    <xf numFmtId="0" fontId="18" fillId="4" borderId="0" xfId="0" applyFont="1" applyFill="1" applyAlignment="1">
      <alignment horizontal="left" indent="1"/>
    </xf>
    <xf numFmtId="0" fontId="18" fillId="8" borderId="0" xfId="0" applyFont="1" applyFill="1"/>
    <xf numFmtId="0" fontId="18" fillId="4" borderId="0" xfId="0" applyFont="1" applyFill="1"/>
    <xf numFmtId="0" fontId="18" fillId="8" borderId="0" xfId="0" applyFont="1" applyFill="1" applyAlignment="1">
      <alignment horizontal="left"/>
    </xf>
    <xf numFmtId="0" fontId="18" fillId="4" borderId="0" xfId="0" applyFont="1" applyFill="1" applyAlignment="1">
      <alignment horizontal="center" vertical="center"/>
    </xf>
    <xf numFmtId="0" fontId="86" fillId="8" borderId="0" xfId="0" applyFont="1" applyFill="1"/>
    <xf numFmtId="0" fontId="34" fillId="0" borderId="8" xfId="0" applyFont="1" applyBorder="1" applyAlignment="1">
      <alignment horizontal="left" indent="1"/>
    </xf>
    <xf numFmtId="0" fontId="56" fillId="8" borderId="0" xfId="2" applyFont="1" applyFill="1" applyBorder="1" applyAlignment="1">
      <alignment horizontal="left"/>
    </xf>
    <xf numFmtId="0" fontId="39" fillId="8" borderId="107" xfId="0" applyFont="1" applyFill="1" applyBorder="1"/>
    <xf numFmtId="0" fontId="39" fillId="8" borderId="115" xfId="0" applyFont="1" applyFill="1" applyBorder="1"/>
    <xf numFmtId="0" fontId="39" fillId="8" borderId="115" xfId="0" applyFont="1" applyFill="1" applyBorder="1" applyAlignment="1">
      <alignment wrapText="1"/>
    </xf>
    <xf numFmtId="0" fontId="39" fillId="8" borderId="107" xfId="0" applyFont="1" applyFill="1" applyBorder="1" applyAlignment="1">
      <alignment horizontal="center"/>
    </xf>
    <xf numFmtId="0" fontId="39" fillId="8" borderId="115" xfId="0" applyFont="1" applyFill="1" applyBorder="1" applyAlignment="1">
      <alignment horizontal="center"/>
    </xf>
    <xf numFmtId="0" fontId="81" fillId="8" borderId="107" xfId="2" applyFont="1" applyFill="1" applyBorder="1" applyAlignment="1">
      <alignment wrapText="1"/>
    </xf>
    <xf numFmtId="0" fontId="81" fillId="8" borderId="115" xfId="2" applyFont="1" applyFill="1" applyBorder="1" applyAlignment="1">
      <alignment wrapText="1"/>
    </xf>
    <xf numFmtId="0" fontId="30" fillId="6" borderId="8" xfId="0" applyFont="1" applyFill="1" applyBorder="1" applyAlignment="1">
      <alignment horizontal="center" vertical="center" wrapText="1"/>
    </xf>
    <xf numFmtId="0" fontId="94" fillId="0" borderId="95" xfId="0" applyFont="1" applyBorder="1" applyAlignment="1">
      <alignment readingOrder="1"/>
    </xf>
    <xf numFmtId="0" fontId="21" fillId="4" borderId="109" xfId="0" applyFont="1" applyFill="1" applyBorder="1" applyAlignment="1">
      <alignment horizontal="left" indent="1"/>
    </xf>
    <xf numFmtId="0" fontId="21" fillId="4" borderId="8" xfId="0" applyFont="1" applyFill="1" applyBorder="1" applyAlignment="1">
      <alignment horizontal="left" vertical="center" indent="1"/>
    </xf>
    <xf numFmtId="0" fontId="38" fillId="8" borderId="0" xfId="0" applyFont="1" applyFill="1" applyAlignment="1">
      <alignment horizontal="center" vertical="center" wrapText="1"/>
    </xf>
    <xf numFmtId="0" fontId="29" fillId="8" borderId="0" xfId="0" applyFont="1" applyFill="1" applyAlignment="1">
      <alignment horizontal="left"/>
    </xf>
    <xf numFmtId="0" fontId="32" fillId="4" borderId="0" xfId="0" applyFont="1" applyFill="1" applyAlignment="1">
      <alignment horizontal="left" vertical="center" wrapText="1"/>
    </xf>
    <xf numFmtId="0" fontId="32" fillId="4" borderId="0" xfId="0" applyFont="1" applyFill="1" applyAlignment="1">
      <alignment horizontal="center" vertical="center" wrapText="1"/>
    </xf>
    <xf numFmtId="0" fontId="32" fillId="8" borderId="0" xfId="0" applyFont="1" applyFill="1" applyAlignment="1">
      <alignment horizontal="center" vertical="center" wrapText="1"/>
    </xf>
    <xf numFmtId="0" fontId="32" fillId="4" borderId="0" xfId="0" applyFont="1" applyFill="1" applyAlignment="1">
      <alignment horizontal="left" vertical="center" wrapText="1" indent="1"/>
    </xf>
    <xf numFmtId="0" fontId="98" fillId="0" borderId="94" xfId="0" applyFont="1" applyBorder="1" applyAlignment="1">
      <alignment horizontal="center" readingOrder="1"/>
    </xf>
    <xf numFmtId="0" fontId="94" fillId="0" borderId="96" xfId="0" applyFont="1" applyBorder="1" applyAlignment="1">
      <alignment wrapText="1" readingOrder="1"/>
    </xf>
    <xf numFmtId="0" fontId="21" fillId="8" borderId="98" xfId="0" applyFont="1" applyFill="1" applyBorder="1" applyAlignment="1">
      <alignment horizontal="left"/>
    </xf>
    <xf numFmtId="0" fontId="21" fillId="8" borderId="98" xfId="0" applyFont="1" applyFill="1" applyBorder="1" applyAlignment="1">
      <alignment readingOrder="1"/>
    </xf>
    <xf numFmtId="0" fontId="21" fillId="4" borderId="111" xfId="0" applyFont="1" applyFill="1" applyBorder="1" applyAlignment="1">
      <alignment readingOrder="1"/>
    </xf>
    <xf numFmtId="0" fontId="19" fillId="4" borderId="111" xfId="0" applyFont="1" applyFill="1" applyBorder="1" applyAlignment="1">
      <alignment vertical="center"/>
    </xf>
    <xf numFmtId="0" fontId="33" fillId="4" borderId="109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indent="1"/>
    </xf>
    <xf numFmtId="0" fontId="21" fillId="17" borderId="0" xfId="0" applyFont="1" applyFill="1" applyAlignment="1">
      <alignment horizontal="center" vertical="center" indent="1"/>
    </xf>
    <xf numFmtId="0" fontId="34" fillId="17" borderId="0" xfId="0" applyFont="1" applyFill="1" applyAlignment="1">
      <alignment horizontal="center" vertical="center" indent="1"/>
    </xf>
    <xf numFmtId="0" fontId="2" fillId="8" borderId="0" xfId="0" applyFont="1" applyFill="1" applyAlignment="1">
      <alignment horizontal="left" vertical="center" wrapText="1"/>
    </xf>
    <xf numFmtId="0" fontId="94" fillId="4" borderId="105" xfId="0" applyFont="1" applyFill="1" applyBorder="1" applyAlignment="1">
      <alignment wrapText="1" readingOrder="1"/>
    </xf>
    <xf numFmtId="0" fontId="33" fillId="4" borderId="98" xfId="0" applyFont="1" applyFill="1" applyBorder="1" applyAlignment="1">
      <alignment vertical="center"/>
    </xf>
    <xf numFmtId="0" fontId="19" fillId="19" borderId="95" xfId="0" applyFont="1" applyFill="1" applyBorder="1" applyAlignment="1">
      <alignment horizontal="center" vertical="center" indent="1"/>
    </xf>
    <xf numFmtId="0" fontId="19" fillId="19" borderId="96" xfId="0" applyFont="1" applyFill="1" applyBorder="1" applyAlignment="1">
      <alignment horizontal="left" vertical="top" wrapText="1" indent="1"/>
    </xf>
    <xf numFmtId="0" fontId="19" fillId="19" borderId="96" xfId="0" applyFont="1" applyFill="1" applyBorder="1" applyAlignment="1">
      <alignment horizontal="center" vertical="top" indent="1"/>
    </xf>
    <xf numFmtId="0" fontId="19" fillId="19" borderId="96" xfId="0" applyFont="1" applyFill="1" applyBorder="1"/>
    <xf numFmtId="0" fontId="19" fillId="19" borderId="96" xfId="0" applyFont="1" applyFill="1" applyBorder="1" applyAlignment="1">
      <alignment horizontal="center" vertical="center"/>
    </xf>
    <xf numFmtId="0" fontId="19" fillId="19" borderId="109" xfId="0" applyFont="1" applyFill="1" applyBorder="1" applyAlignment="1">
      <alignment horizontal="left" indent="1"/>
    </xf>
    <xf numFmtId="0" fontId="19" fillId="19" borderId="0" xfId="0" applyFont="1" applyFill="1" applyAlignment="1">
      <alignment indent="1"/>
    </xf>
    <xf numFmtId="0" fontId="19" fillId="19" borderId="0" xfId="0" applyFont="1" applyFill="1" applyAlignment="1">
      <alignment horizontal="left" indent="1"/>
    </xf>
    <xf numFmtId="14" fontId="19" fillId="19" borderId="0" xfId="0" applyNumberFormat="1" applyFont="1" applyFill="1" applyAlignment="1">
      <alignment horizontal="left" indent="1"/>
    </xf>
    <xf numFmtId="0" fontId="19" fillId="19" borderId="0" xfId="0" applyFont="1" applyFill="1" applyAlignment="1">
      <alignment horizontal="left" vertical="center"/>
    </xf>
    <xf numFmtId="0" fontId="19" fillId="19" borderId="0" xfId="0" applyFont="1" applyFill="1" applyAlignment="1">
      <alignment horizontal="center" vertical="center"/>
    </xf>
    <xf numFmtId="0" fontId="33" fillId="19" borderId="109" xfId="0" applyFont="1" applyFill="1" applyBorder="1" applyAlignment="1">
      <alignment horizontal="center" vertical="center"/>
    </xf>
    <xf numFmtId="0" fontId="94" fillId="19" borderId="95" xfId="0" applyFont="1" applyFill="1" applyBorder="1" applyAlignment="1">
      <alignment readingOrder="1"/>
    </xf>
    <xf numFmtId="0" fontId="94" fillId="19" borderId="96" xfId="0" applyFont="1" applyFill="1" applyBorder="1" applyAlignment="1">
      <alignment readingOrder="1"/>
    </xf>
    <xf numFmtId="0" fontId="94" fillId="19" borderId="96" xfId="0" applyFont="1" applyFill="1" applyBorder="1" applyAlignment="1">
      <alignment wrapText="1" readingOrder="1"/>
    </xf>
    <xf numFmtId="0" fontId="33" fillId="19" borderId="0" xfId="0" applyFont="1" applyFill="1" applyAlignment="1">
      <alignment horizontal="left" indent="1"/>
    </xf>
    <xf numFmtId="0" fontId="33" fillId="19" borderId="0" xfId="0" applyFont="1" applyFill="1"/>
    <xf numFmtId="0" fontId="94" fillId="19" borderId="109" xfId="0" applyFont="1" applyFill="1" applyBorder="1" applyAlignment="1">
      <alignment readingOrder="1"/>
    </xf>
    <xf numFmtId="0" fontId="19" fillId="19" borderId="0" xfId="0" applyFont="1" applyFill="1" applyAlignment="1">
      <alignment horizontal="center" vertical="center" indent="1"/>
    </xf>
    <xf numFmtId="0" fontId="19" fillId="19" borderId="0" xfId="0" applyFont="1" applyFill="1" applyAlignment="1">
      <alignment horizontal="left" vertical="top" wrapText="1" indent="1"/>
    </xf>
    <xf numFmtId="0" fontId="19" fillId="19" borderId="0" xfId="0" applyFont="1" applyFill="1" applyAlignment="1">
      <alignment horizontal="center" vertical="top" indent="1"/>
    </xf>
    <xf numFmtId="0" fontId="19" fillId="19" borderId="0" xfId="0" applyFont="1" applyFill="1" applyAlignment="1">
      <alignment wrapText="1"/>
    </xf>
    <xf numFmtId="0" fontId="19" fillId="19" borderId="0" xfId="0" applyFont="1" applyFill="1" applyAlignment="1">
      <alignment horizontal="center"/>
    </xf>
    <xf numFmtId="0" fontId="19" fillId="19" borderId="0" xfId="0" applyFont="1" applyFill="1"/>
    <xf numFmtId="0" fontId="33" fillId="0" borderId="71" xfId="0" applyFont="1" applyBorder="1"/>
    <xf numFmtId="0" fontId="18" fillId="6" borderId="0" xfId="0" applyFont="1" applyFill="1" applyAlignment="1">
      <alignment horizontal="left" vertical="center" wrapText="1"/>
    </xf>
    <xf numFmtId="0" fontId="29" fillId="8" borderId="0" xfId="2" applyFont="1" applyFill="1" applyBorder="1" applyAlignment="1">
      <alignment horizontal="left" vertical="center" indent="1"/>
    </xf>
    <xf numFmtId="0" fontId="59" fillId="0" borderId="0" xfId="0" applyFont="1" applyAlignment="1">
      <alignment horizontal="left"/>
    </xf>
    <xf numFmtId="0" fontId="21" fillId="8" borderId="89" xfId="0" applyFont="1" applyFill="1" applyBorder="1" applyAlignment="1">
      <alignment horizontal="left"/>
    </xf>
    <xf numFmtId="0" fontId="21" fillId="8" borderId="70" xfId="0" applyFont="1" applyFill="1" applyBorder="1" applyAlignment="1">
      <alignment horizontal="left" vertical="center"/>
    </xf>
    <xf numFmtId="0" fontId="21" fillId="8" borderId="73" xfId="0" applyFont="1" applyFill="1" applyBorder="1" applyAlignment="1">
      <alignment horizontal="left" vertical="center"/>
    </xf>
    <xf numFmtId="0" fontId="21" fillId="8" borderId="94" xfId="0" applyFont="1" applyFill="1" applyBorder="1" applyAlignment="1">
      <alignment horizontal="left" vertical="center"/>
    </xf>
    <xf numFmtId="0" fontId="19" fillId="8" borderId="96" xfId="0" applyFont="1" applyFill="1" applyBorder="1" applyAlignment="1">
      <alignment horizontal="left" vertical="center"/>
    </xf>
    <xf numFmtId="0" fontId="19" fillId="8" borderId="98" xfId="0" applyFont="1" applyFill="1" applyBorder="1" applyAlignment="1">
      <alignment horizontal="left" vertical="center"/>
    </xf>
    <xf numFmtId="0" fontId="33" fillId="8" borderId="98" xfId="0" applyFont="1" applyFill="1" applyBorder="1" applyAlignment="1">
      <alignment horizontal="left" vertical="center"/>
    </xf>
    <xf numFmtId="0" fontId="33" fillId="8" borderId="96" xfId="0" applyFont="1" applyFill="1" applyBorder="1" applyAlignment="1">
      <alignment horizontal="left" vertical="center"/>
    </xf>
    <xf numFmtId="0" fontId="19" fillId="8" borderId="110" xfId="0" applyFont="1" applyFill="1" applyBorder="1" applyAlignment="1">
      <alignment horizontal="left" vertical="center"/>
    </xf>
    <xf numFmtId="0" fontId="33" fillId="8" borderId="94" xfId="0" applyFont="1" applyFill="1" applyBorder="1" applyAlignment="1">
      <alignment horizontal="left" vertical="center"/>
    </xf>
    <xf numFmtId="0" fontId="33" fillId="8" borderId="110" xfId="0" applyFont="1" applyFill="1" applyBorder="1" applyAlignment="1">
      <alignment horizontal="left" vertical="center"/>
    </xf>
    <xf numFmtId="0" fontId="35" fillId="8" borderId="96" xfId="0" applyFont="1" applyFill="1" applyBorder="1" applyAlignment="1">
      <alignment horizontal="left" vertical="center"/>
    </xf>
    <xf numFmtId="0" fontId="35" fillId="8" borderId="98" xfId="0" applyFont="1" applyFill="1" applyBorder="1" applyAlignment="1">
      <alignment horizontal="left" vertical="center"/>
    </xf>
    <xf numFmtId="0" fontId="94" fillId="0" borderId="94" xfId="0" applyFont="1" applyBorder="1" applyAlignment="1">
      <alignment horizontal="left" readingOrder="1"/>
    </xf>
    <xf numFmtId="0" fontId="34" fillId="4" borderId="0" xfId="0" applyFont="1" applyFill="1" applyAlignment="1">
      <alignment horizontal="left" vertical="center" indent="1"/>
    </xf>
    <xf numFmtId="0" fontId="21" fillId="4" borderId="0" xfId="0" applyFont="1" applyFill="1" applyAlignment="1">
      <alignment horizontal="left" wrapText="1"/>
    </xf>
    <xf numFmtId="0" fontId="34" fillId="4" borderId="0" xfId="0" applyFont="1" applyFill="1" applyAlignment="1">
      <alignment horizontal="left" vertical="center"/>
    </xf>
    <xf numFmtId="0" fontId="34" fillId="4" borderId="0" xfId="0" applyFont="1" applyFill="1" applyAlignment="1">
      <alignment horizontal="left"/>
    </xf>
    <xf numFmtId="0" fontId="34" fillId="4" borderId="0" xfId="0" quotePrefix="1" applyFont="1" applyFill="1" applyAlignment="1">
      <alignment horizontal="left" vertical="center" indent="1"/>
    </xf>
    <xf numFmtId="0" fontId="21" fillId="8" borderId="0" xfId="0" quotePrefix="1" applyFont="1" applyFill="1" applyAlignment="1">
      <alignment horizontal="left"/>
    </xf>
    <xf numFmtId="49" fontId="34" fillId="4" borderId="0" xfId="0" quotePrefix="1" applyNumberFormat="1" applyFont="1" applyFill="1" applyAlignment="1">
      <alignment horizontal="left" vertical="center" indent="1"/>
    </xf>
    <xf numFmtId="49" fontId="21" fillId="8" borderId="0" xfId="0" quotePrefix="1" applyNumberFormat="1" applyFont="1" applyFill="1" applyAlignment="1">
      <alignment horizontal="left" vertical="center" indent="1"/>
    </xf>
    <xf numFmtId="0" fontId="34" fillId="4" borderId="0" xfId="0" applyFont="1" applyFill="1" applyAlignment="1">
      <alignment horizontal="left" wrapText="1"/>
    </xf>
    <xf numFmtId="14" fontId="21" fillId="8" borderId="0" xfId="0" applyNumberFormat="1" applyFont="1" applyFill="1" applyAlignment="1">
      <alignment horizontal="left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left" wrapText="1"/>
    </xf>
    <xf numFmtId="0" fontId="34" fillId="0" borderId="0" xfId="0" applyFont="1" applyAlignment="1">
      <alignment horizontal="left" vertical="center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wrapText="1"/>
    </xf>
    <xf numFmtId="0" fontId="21" fillId="8" borderId="81" xfId="0" applyFont="1" applyFill="1" applyBorder="1" applyAlignment="1">
      <alignment horizontal="left" vertical="center" indent="1"/>
    </xf>
    <xf numFmtId="49" fontId="21" fillId="0" borderId="74" xfId="0" quotePrefix="1" applyNumberFormat="1" applyFont="1" applyBorder="1" applyAlignment="1">
      <alignment horizontal="left" vertical="center" indent="1"/>
    </xf>
    <xf numFmtId="49" fontId="21" fillId="8" borderId="74" xfId="0" quotePrefix="1" applyNumberFormat="1" applyFont="1" applyFill="1" applyBorder="1" applyAlignment="1">
      <alignment horizontal="left" vertical="center" indent="1"/>
    </xf>
    <xf numFmtId="49" fontId="21" fillId="0" borderId="72" xfId="0" quotePrefix="1" applyNumberFormat="1" applyFont="1" applyBorder="1" applyAlignment="1">
      <alignment horizontal="left" vertical="center" indent="1"/>
    </xf>
    <xf numFmtId="49" fontId="21" fillId="8" borderId="72" xfId="0" quotePrefix="1" applyNumberFormat="1" applyFont="1" applyFill="1" applyBorder="1" applyAlignment="1">
      <alignment horizontal="left" vertical="center" indent="1"/>
    </xf>
    <xf numFmtId="0" fontId="33" fillId="0" borderId="71" xfId="0" applyFont="1" applyBorder="1" applyAlignment="1">
      <alignment horizontal="left" vertical="center"/>
    </xf>
    <xf numFmtId="0" fontId="41" fillId="4" borderId="0" xfId="0" applyFont="1" applyFill="1" applyAlignment="1">
      <alignment horizontal="left"/>
    </xf>
    <xf numFmtId="0" fontId="21" fillId="0" borderId="71" xfId="0" applyFont="1" applyBorder="1" applyAlignment="1">
      <alignment horizontal="left" wrapText="1"/>
    </xf>
    <xf numFmtId="0" fontId="34" fillId="0" borderId="71" xfId="0" applyFont="1" applyBorder="1" applyAlignment="1">
      <alignment horizontal="left" wrapText="1"/>
    </xf>
    <xf numFmtId="0" fontId="21" fillId="0" borderId="85" xfId="0" applyFont="1" applyBorder="1" applyAlignment="1">
      <alignment horizontal="left" vertical="center" indent="1"/>
    </xf>
    <xf numFmtId="0" fontId="21" fillId="0" borderId="87" xfId="0" applyFont="1" applyBorder="1" applyAlignment="1">
      <alignment horizontal="left" vertical="center" indent="1"/>
    </xf>
    <xf numFmtId="0" fontId="21" fillId="0" borderId="89" xfId="0" applyFont="1" applyBorder="1" applyAlignment="1">
      <alignment horizontal="left" vertical="center" indent="1"/>
    </xf>
    <xf numFmtId="0" fontId="21" fillId="8" borderId="90" xfId="0" applyFont="1" applyFill="1" applyBorder="1" applyAlignment="1">
      <alignment horizontal="left" indent="1"/>
    </xf>
    <xf numFmtId="0" fontId="21" fillId="0" borderId="90" xfId="0" applyFont="1" applyBorder="1" applyAlignment="1">
      <alignment horizontal="left" wrapText="1"/>
    </xf>
    <xf numFmtId="0" fontId="21" fillId="0" borderId="70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left" wrapText="1"/>
    </xf>
    <xf numFmtId="0" fontId="21" fillId="0" borderId="70" xfId="0" applyFont="1" applyBorder="1" applyAlignment="1">
      <alignment horizontal="left"/>
    </xf>
    <xf numFmtId="0" fontId="21" fillId="0" borderId="73" xfId="0" applyFont="1" applyBorder="1" applyAlignment="1">
      <alignment horizontal="left" vertical="center" indent="1"/>
    </xf>
    <xf numFmtId="0" fontId="21" fillId="0" borderId="73" xfId="0" applyFont="1" applyBorder="1" applyAlignment="1">
      <alignment horizontal="left"/>
    </xf>
    <xf numFmtId="0" fontId="34" fillId="0" borderId="70" xfId="0" applyFont="1" applyBorder="1" applyAlignment="1">
      <alignment horizontal="left" wrapText="1"/>
    </xf>
    <xf numFmtId="0" fontId="34" fillId="8" borderId="73" xfId="0" applyFont="1" applyFill="1" applyBorder="1" applyAlignment="1">
      <alignment horizontal="left" indent="1"/>
    </xf>
    <xf numFmtId="0" fontId="40" fillId="0" borderId="0" xfId="0" applyFont="1" applyAlignment="1">
      <alignment horizontal="left"/>
    </xf>
    <xf numFmtId="0" fontId="0" fillId="0" borderId="92" xfId="0" applyBorder="1" applyAlignment="1">
      <alignment horizontal="left" vertical="center"/>
    </xf>
    <xf numFmtId="0" fontId="0" fillId="0" borderId="70" xfId="0" applyBorder="1" applyAlignment="1">
      <alignment horizontal="left"/>
    </xf>
    <xf numFmtId="0" fontId="21" fillId="0" borderId="95" xfId="0" applyFont="1" applyBorder="1" applyAlignment="1">
      <alignment horizontal="left" vertical="center" indent="1"/>
    </xf>
    <xf numFmtId="0" fontId="21" fillId="0" borderId="97" xfId="0" applyFont="1" applyBorder="1" applyAlignment="1">
      <alignment horizontal="left" vertical="center" indent="1"/>
    </xf>
    <xf numFmtId="0" fontId="21" fillId="0" borderId="99" xfId="0" applyFont="1" applyBorder="1" applyAlignment="1">
      <alignment horizontal="left" vertical="center" indent="1"/>
    </xf>
    <xf numFmtId="0" fontId="21" fillId="0" borderId="100" xfId="0" applyFont="1" applyBorder="1" applyAlignment="1">
      <alignment horizontal="left" vertical="center" indent="1"/>
    </xf>
    <xf numFmtId="0" fontId="19" fillId="8" borderId="95" xfId="0" applyFont="1" applyFill="1" applyBorder="1" applyAlignment="1">
      <alignment horizontal="left" vertical="center"/>
    </xf>
    <xf numFmtId="0" fontId="19" fillId="4" borderId="96" xfId="0" applyFont="1" applyFill="1" applyBorder="1" applyAlignment="1">
      <alignment horizontal="left" vertical="center"/>
    </xf>
    <xf numFmtId="0" fontId="19" fillId="8" borderId="96" xfId="0" applyFont="1" applyFill="1" applyBorder="1" applyAlignment="1">
      <alignment horizontal="left" vertical="center" wrapText="1"/>
    </xf>
    <xf numFmtId="0" fontId="19" fillId="8" borderId="97" xfId="0" applyFont="1" applyFill="1" applyBorder="1" applyAlignment="1">
      <alignment horizontal="left" vertical="center"/>
    </xf>
    <xf numFmtId="0" fontId="19" fillId="4" borderId="98" xfId="0" applyFont="1" applyFill="1" applyBorder="1" applyAlignment="1">
      <alignment horizontal="left" vertical="center"/>
    </xf>
    <xf numFmtId="0" fontId="19" fillId="8" borderId="98" xfId="0" applyFont="1" applyFill="1" applyBorder="1" applyAlignment="1">
      <alignment horizontal="left" vertical="center" wrapText="1"/>
    </xf>
    <xf numFmtId="0" fontId="21" fillId="8" borderId="96" xfId="0" applyFont="1" applyFill="1" applyBorder="1" applyAlignment="1">
      <alignment horizontal="left" indent="1"/>
    </xf>
    <xf numFmtId="14" fontId="19" fillId="8" borderId="0" xfId="0" applyNumberFormat="1" applyFont="1" applyFill="1" applyAlignment="1">
      <alignment horizontal="left" vertical="center"/>
    </xf>
    <xf numFmtId="0" fontId="33" fillId="8" borderId="96" xfId="0" applyFont="1" applyFill="1" applyBorder="1" applyAlignment="1">
      <alignment horizontal="left" vertical="center" wrapText="1"/>
    </xf>
    <xf numFmtId="0" fontId="21" fillId="8" borderId="98" xfId="0" applyFont="1" applyFill="1" applyBorder="1" applyAlignment="1">
      <alignment horizontal="left" indent="1"/>
    </xf>
    <xf numFmtId="0" fontId="94" fillId="0" borderId="96" xfId="0" applyFont="1" applyBorder="1" applyAlignment="1">
      <alignment horizontal="left" readingOrder="1"/>
    </xf>
    <xf numFmtId="14" fontId="33" fillId="8" borderId="0" xfId="0" applyNumberFormat="1" applyFont="1" applyFill="1" applyAlignment="1">
      <alignment horizontal="left" vertical="center"/>
    </xf>
    <xf numFmtId="0" fontId="33" fillId="4" borderId="110" xfId="0" applyFont="1" applyFill="1" applyBorder="1" applyAlignment="1">
      <alignment horizontal="left" vertical="center"/>
    </xf>
    <xf numFmtId="0" fontId="33" fillId="8" borderId="97" xfId="0" applyFont="1" applyFill="1" applyBorder="1" applyAlignment="1">
      <alignment horizontal="left" vertical="center"/>
    </xf>
    <xf numFmtId="0" fontId="33" fillId="4" borderId="98" xfId="0" applyFont="1" applyFill="1" applyBorder="1" applyAlignment="1">
      <alignment horizontal="left" vertical="center"/>
    </xf>
    <xf numFmtId="0" fontId="33" fillId="0" borderId="111" xfId="0" applyFont="1" applyBorder="1" applyAlignment="1">
      <alignment horizontal="left" vertical="center" wrapText="1"/>
    </xf>
    <xf numFmtId="0" fontId="33" fillId="8" borderId="95" xfId="0" applyFont="1" applyFill="1" applyBorder="1" applyAlignment="1">
      <alignment horizontal="left" vertical="center"/>
    </xf>
    <xf numFmtId="0" fontId="35" fillId="8" borderId="96" xfId="0" applyFont="1" applyFill="1" applyBorder="1" applyAlignment="1">
      <alignment horizontal="left" vertical="center" wrapText="1"/>
    </xf>
    <xf numFmtId="0" fontId="33" fillId="4" borderId="96" xfId="0" applyFont="1" applyFill="1" applyBorder="1" applyAlignment="1">
      <alignment horizontal="left" vertical="center"/>
    </xf>
    <xf numFmtId="0" fontId="35" fillId="8" borderId="98" xfId="0" applyFont="1" applyFill="1" applyBorder="1" applyAlignment="1">
      <alignment horizontal="left" vertical="center" wrapText="1"/>
    </xf>
    <xf numFmtId="0" fontId="19" fillId="8" borderId="112" xfId="0" applyFont="1" applyFill="1" applyBorder="1" applyAlignment="1">
      <alignment horizontal="left" vertical="center"/>
    </xf>
    <xf numFmtId="0" fontId="19" fillId="8" borderId="110" xfId="0" applyFont="1" applyFill="1" applyBorder="1" applyAlignment="1">
      <alignment horizontal="left" vertical="center" wrapText="1"/>
    </xf>
    <xf numFmtId="0" fontId="19" fillId="4" borderId="110" xfId="0" applyFont="1" applyFill="1" applyBorder="1" applyAlignment="1">
      <alignment horizontal="left" vertical="center"/>
    </xf>
    <xf numFmtId="0" fontId="19" fillId="4" borderId="109" xfId="0" applyFont="1" applyFill="1" applyBorder="1" applyAlignment="1">
      <alignment horizontal="left" vertical="center"/>
    </xf>
    <xf numFmtId="0" fontId="19" fillId="4" borderId="111" xfId="0" applyFont="1" applyFill="1" applyBorder="1" applyAlignment="1">
      <alignment horizontal="left" vertical="center"/>
    </xf>
    <xf numFmtId="0" fontId="33" fillId="4" borderId="109" xfId="0" applyFont="1" applyFill="1" applyBorder="1" applyAlignment="1">
      <alignment horizontal="left" vertical="center"/>
    </xf>
    <xf numFmtId="0" fontId="33" fillId="4" borderId="111" xfId="0" applyFont="1" applyFill="1" applyBorder="1" applyAlignment="1">
      <alignment horizontal="left" vertical="center"/>
    </xf>
    <xf numFmtId="0" fontId="33" fillId="8" borderId="93" xfId="0" applyFont="1" applyFill="1" applyBorder="1" applyAlignment="1">
      <alignment horizontal="left" vertical="center"/>
    </xf>
    <xf numFmtId="0" fontId="94" fillId="0" borderId="104" xfId="0" applyFont="1" applyBorder="1" applyAlignment="1">
      <alignment horizontal="left" wrapText="1" readingOrder="1"/>
    </xf>
    <xf numFmtId="0" fontId="94" fillId="0" borderId="105" xfId="0" applyFont="1" applyBorder="1" applyAlignment="1">
      <alignment horizontal="left" wrapText="1" readingOrder="1"/>
    </xf>
    <xf numFmtId="0" fontId="33" fillId="8" borderId="112" xfId="0" applyFont="1" applyFill="1" applyBorder="1" applyAlignment="1">
      <alignment horizontal="left" vertical="center"/>
    </xf>
    <xf numFmtId="0" fontId="33" fillId="4" borderId="113" xfId="0" applyFont="1" applyFill="1" applyBorder="1" applyAlignment="1">
      <alignment horizontal="left" vertical="center"/>
    </xf>
    <xf numFmtId="0" fontId="94" fillId="0" borderId="93" xfId="0" applyFont="1" applyBorder="1" applyAlignment="1">
      <alignment horizontal="left" readingOrder="1"/>
    </xf>
    <xf numFmtId="0" fontId="94" fillId="0" borderId="94" xfId="0" applyFont="1" applyBorder="1" applyAlignment="1">
      <alignment horizontal="left" wrapText="1" readingOrder="1"/>
    </xf>
    <xf numFmtId="0" fontId="5" fillId="6" borderId="0" xfId="0" applyFont="1" applyFill="1" applyAlignment="1">
      <alignment horizontal="center"/>
    </xf>
    <xf numFmtId="0" fontId="0" fillId="0" borderId="2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70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4" fillId="5" borderId="0" xfId="0" applyFont="1" applyFill="1" applyAlignment="1">
      <alignment horizontal="right"/>
    </xf>
    <xf numFmtId="9" fontId="67" fillId="11" borderId="56" xfId="0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45" fillId="4" borderId="0" xfId="0" applyFont="1" applyFill="1" applyAlignment="1">
      <alignment horizontal="center" vertical="center" wrapText="1"/>
    </xf>
    <xf numFmtId="0" fontId="43" fillId="6" borderId="0" xfId="0" applyFont="1" applyFill="1" applyAlignment="1">
      <alignment horizontal="center" vertical="center"/>
    </xf>
    <xf numFmtId="0" fontId="45" fillId="4" borderId="29" xfId="0" applyFont="1" applyFill="1" applyBorder="1" applyAlignment="1">
      <alignment horizontal="center" vertical="center"/>
    </xf>
    <xf numFmtId="0" fontId="45" fillId="4" borderId="70" xfId="0" applyFont="1" applyFill="1" applyBorder="1" applyAlignment="1">
      <alignment horizontal="center" vertical="center"/>
    </xf>
    <xf numFmtId="0" fontId="45" fillId="4" borderId="28" xfId="0" applyFont="1" applyFill="1" applyBorder="1" applyAlignment="1">
      <alignment horizontal="center" vertical="center"/>
    </xf>
    <xf numFmtId="0" fontId="67" fillId="10" borderId="29" xfId="0" applyFont="1" applyFill="1" applyBorder="1" applyAlignment="1">
      <alignment horizontal="center" vertical="center"/>
    </xf>
    <xf numFmtId="0" fontId="67" fillId="10" borderId="70" xfId="0" applyFont="1" applyFill="1" applyBorder="1" applyAlignment="1">
      <alignment horizontal="center" vertical="center"/>
    </xf>
    <xf numFmtId="0" fontId="67" fillId="10" borderId="28" xfId="0" applyFont="1" applyFill="1" applyBorder="1" applyAlignment="1">
      <alignment horizontal="center" vertical="center"/>
    </xf>
    <xf numFmtId="0" fontId="74" fillId="11" borderId="0" xfId="0" applyFont="1" applyFill="1" applyAlignment="1">
      <alignment horizontal="center"/>
    </xf>
    <xf numFmtId="0" fontId="45" fillId="4" borderId="11" xfId="0" applyFont="1" applyFill="1" applyBorder="1" applyAlignment="1">
      <alignment horizontal="center" vertical="center"/>
    </xf>
    <xf numFmtId="0" fontId="45" fillId="11" borderId="11" xfId="0" applyFont="1" applyFill="1" applyBorder="1" applyAlignment="1">
      <alignment horizontal="center" vertical="center"/>
    </xf>
    <xf numFmtId="0" fontId="45" fillId="11" borderId="12" xfId="0" applyFont="1" applyFill="1" applyBorder="1" applyAlignment="1">
      <alignment horizontal="center" vertical="center"/>
    </xf>
    <xf numFmtId="0" fontId="45" fillId="11" borderId="13" xfId="0" applyFont="1" applyFill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29" xfId="0" applyFont="1" applyFill="1" applyBorder="1" applyAlignment="1">
      <alignment horizontal="center" vertical="center" wrapText="1"/>
    </xf>
    <xf numFmtId="0" fontId="48" fillId="3" borderId="28" xfId="0" applyFont="1" applyFill="1" applyBorder="1" applyAlignment="1">
      <alignment horizontal="center" vertical="center" wrapText="1"/>
    </xf>
    <xf numFmtId="0" fontId="70" fillId="13" borderId="29" xfId="0" applyFont="1" applyFill="1" applyBorder="1" applyAlignment="1">
      <alignment horizontal="center" vertical="center" wrapText="1"/>
    </xf>
    <xf numFmtId="0" fontId="70" fillId="13" borderId="28" xfId="0" applyFont="1" applyFill="1" applyBorder="1" applyAlignment="1">
      <alignment horizontal="center" vertical="center" wrapText="1"/>
    </xf>
    <xf numFmtId="0" fontId="70" fillId="3" borderId="29" xfId="0" applyFont="1" applyFill="1" applyBorder="1" applyAlignment="1">
      <alignment horizontal="center" vertical="center" wrapText="1"/>
    </xf>
    <xf numFmtId="0" fontId="70" fillId="3" borderId="28" xfId="0" applyFont="1" applyFill="1" applyBorder="1" applyAlignment="1">
      <alignment horizontal="center" vertical="center" wrapText="1"/>
    </xf>
    <xf numFmtId="0" fontId="51" fillId="4" borderId="36" xfId="0" applyFont="1" applyFill="1" applyBorder="1" applyAlignment="1">
      <alignment horizontal="center" vertical="center"/>
    </xf>
    <xf numFmtId="0" fontId="51" fillId="4" borderId="37" xfId="0" applyFont="1" applyFill="1" applyBorder="1" applyAlignment="1">
      <alignment horizontal="center" vertical="center"/>
    </xf>
    <xf numFmtId="0" fontId="51" fillId="4" borderId="38" xfId="0" applyFont="1" applyFill="1" applyBorder="1" applyAlignment="1">
      <alignment horizontal="center" vertical="center"/>
    </xf>
    <xf numFmtId="0" fontId="57" fillId="6" borderId="64" xfId="0" applyFont="1" applyFill="1" applyBorder="1" applyAlignment="1">
      <alignment horizontal="center" vertical="center" textRotation="90"/>
    </xf>
    <xf numFmtId="0" fontId="57" fillId="6" borderId="65" xfId="0" applyFont="1" applyFill="1" applyBorder="1" applyAlignment="1">
      <alignment horizontal="center" vertical="center" textRotation="90"/>
    </xf>
    <xf numFmtId="0" fontId="57" fillId="6" borderId="66" xfId="0" applyFont="1" applyFill="1" applyBorder="1" applyAlignment="1">
      <alignment horizontal="center" vertical="center" textRotation="90"/>
    </xf>
    <xf numFmtId="0" fontId="45" fillId="4" borderId="12" xfId="0" applyFont="1" applyFill="1" applyBorder="1" applyAlignment="1">
      <alignment horizontal="center" vertical="center"/>
    </xf>
    <xf numFmtId="0" fontId="45" fillId="4" borderId="13" xfId="0" applyFont="1" applyFill="1" applyBorder="1" applyAlignment="1">
      <alignment horizontal="center" vertical="center"/>
    </xf>
    <xf numFmtId="0" fontId="45" fillId="5" borderId="11" xfId="0" applyFont="1" applyFill="1" applyBorder="1" applyAlignment="1">
      <alignment horizontal="center" vertical="center"/>
    </xf>
    <xf numFmtId="0" fontId="45" fillId="5" borderId="14" xfId="0" applyFont="1" applyFill="1" applyBorder="1" applyAlignment="1">
      <alignment horizontal="center" vertical="center"/>
    </xf>
    <xf numFmtId="0" fontId="51" fillId="4" borderId="39" xfId="0" applyFont="1" applyFill="1" applyBorder="1" applyAlignment="1">
      <alignment horizontal="center" vertical="center"/>
    </xf>
    <xf numFmtId="0" fontId="51" fillId="4" borderId="40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48" fillId="3" borderId="35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55" fillId="9" borderId="60" xfId="0" applyFont="1" applyFill="1" applyBorder="1" applyAlignment="1">
      <alignment horizontal="center" vertical="center"/>
    </xf>
    <xf numFmtId="0" fontId="55" fillId="9" borderId="67" xfId="0" applyFont="1" applyFill="1" applyBorder="1" applyAlignment="1">
      <alignment horizontal="center" vertical="center"/>
    </xf>
    <xf numFmtId="0" fontId="55" fillId="9" borderId="61" xfId="0" applyFont="1" applyFill="1" applyBorder="1" applyAlignment="1">
      <alignment horizontal="center" vertical="center"/>
    </xf>
    <xf numFmtId="0" fontId="51" fillId="4" borderId="35" xfId="0" applyFont="1" applyFill="1" applyBorder="1" applyAlignment="1">
      <alignment horizontal="center" vertical="center"/>
    </xf>
    <xf numFmtId="0" fontId="51" fillId="4" borderId="42" xfId="0" applyFont="1" applyFill="1" applyBorder="1" applyAlignment="1">
      <alignment horizontal="center" vertical="center"/>
    </xf>
    <xf numFmtId="0" fontId="45" fillId="0" borderId="46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55" fillId="4" borderId="4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5" fillId="4" borderId="35" xfId="0" applyFont="1" applyFill="1" applyBorder="1" applyAlignment="1">
      <alignment horizontal="center" vertical="center"/>
    </xf>
    <xf numFmtId="0" fontId="55" fillId="4" borderId="41" xfId="0" applyFont="1" applyFill="1" applyBorder="1" applyAlignment="1">
      <alignment horizontal="center" vertical="center"/>
    </xf>
    <xf numFmtId="0" fontId="55" fillId="0" borderId="29" xfId="0" applyFont="1" applyBorder="1" applyAlignment="1">
      <alignment horizontal="center" vertical="center"/>
    </xf>
    <xf numFmtId="0" fontId="55" fillId="0" borderId="70" xfId="0" applyFont="1" applyBorder="1" applyAlignment="1">
      <alignment horizontal="center" vertical="center"/>
    </xf>
    <xf numFmtId="0" fontId="55" fillId="0" borderId="28" xfId="0" applyFont="1" applyBorder="1" applyAlignment="1">
      <alignment horizontal="center" vertical="center"/>
    </xf>
    <xf numFmtId="0" fontId="45" fillId="4" borderId="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43" fillId="6" borderId="17" xfId="0" applyFont="1" applyFill="1" applyBorder="1" applyAlignment="1">
      <alignment horizontal="center" vertical="center"/>
    </xf>
    <xf numFmtId="0" fontId="46" fillId="3" borderId="15" xfId="0" applyFont="1" applyFill="1" applyBorder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0" fontId="65" fillId="3" borderId="0" xfId="0" applyFont="1" applyFill="1" applyAlignment="1">
      <alignment horizontal="center"/>
    </xf>
    <xf numFmtId="0" fontId="66" fillId="4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43" fillId="6" borderId="15" xfId="0" applyFont="1" applyFill="1" applyBorder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3" borderId="3" xfId="0" applyFont="1" applyFill="1" applyBorder="1" applyAlignment="1">
      <alignment horizontal="center" vertical="center"/>
    </xf>
    <xf numFmtId="0" fontId="47" fillId="3" borderId="9" xfId="0" applyFont="1" applyFill="1" applyBorder="1" applyAlignment="1">
      <alignment horizontal="center" vertical="center"/>
    </xf>
    <xf numFmtId="0" fontId="67" fillId="5" borderId="0" xfId="0" applyFont="1" applyFill="1" applyAlignment="1">
      <alignment horizontal="center" vertical="center"/>
    </xf>
    <xf numFmtId="0" fontId="67" fillId="5" borderId="4" xfId="0" applyFont="1" applyFill="1" applyBorder="1" applyAlignment="1">
      <alignment horizontal="center" vertical="center"/>
    </xf>
    <xf numFmtId="0" fontId="67" fillId="5" borderId="7" xfId="0" applyFont="1" applyFill="1" applyBorder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9" fontId="0" fillId="5" borderId="78" xfId="0" applyNumberFormat="1" applyFill="1" applyBorder="1" applyAlignment="1">
      <alignment horizontal="center" vertical="center"/>
    </xf>
    <xf numFmtId="9" fontId="0" fillId="5" borderId="79" xfId="0" applyNumberFormat="1" applyFill="1" applyBorder="1" applyAlignment="1">
      <alignment horizontal="center" vertical="center"/>
    </xf>
    <xf numFmtId="0" fontId="67" fillId="11" borderId="70" xfId="0" applyFont="1" applyFill="1" applyBorder="1" applyAlignment="1">
      <alignment horizontal="center" vertical="center"/>
    </xf>
    <xf numFmtId="0" fontId="67" fillId="11" borderId="28" xfId="0" applyFont="1" applyFill="1" applyBorder="1" applyAlignment="1">
      <alignment horizontal="center" vertical="center"/>
    </xf>
    <xf numFmtId="0" fontId="67" fillId="10" borderId="8" xfId="0" applyFont="1" applyFill="1" applyBorder="1" applyAlignment="1">
      <alignment horizontal="center" vertical="center"/>
    </xf>
    <xf numFmtId="0" fontId="67" fillId="11" borderId="5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07" xfId="0" applyBorder="1"/>
    <xf numFmtId="14" fontId="0" fillId="0" borderId="107" xfId="0" applyNumberFormat="1" applyBorder="1"/>
    <xf numFmtId="0" fontId="8" fillId="0" borderId="107" xfId="2" applyBorder="1"/>
    <xf numFmtId="0" fontId="78" fillId="0" borderId="107" xfId="0" applyFont="1" applyBorder="1"/>
    <xf numFmtId="0" fontId="78" fillId="0" borderId="107" xfId="0" applyFont="1" applyBorder="1" applyAlignment="1">
      <alignment horizontal="center" vertical="center"/>
    </xf>
    <xf numFmtId="14" fontId="78" fillId="0" borderId="107" xfId="0" applyNumberFormat="1" applyFont="1" applyBorder="1"/>
    <xf numFmtId="11" fontId="0" fillId="0" borderId="107" xfId="0" applyNumberFormat="1" applyBorder="1" applyAlignment="1">
      <alignment horizontal="center" vertical="center"/>
    </xf>
    <xf numFmtId="0" fontId="0" fillId="21" borderId="107" xfId="0" applyFill="1" applyBorder="1" applyAlignment="1">
      <alignment horizontal="center" vertical="center"/>
    </xf>
    <xf numFmtId="0" fontId="0" fillId="21" borderId="107" xfId="0" applyFill="1" applyBorder="1"/>
    <xf numFmtId="0" fontId="0" fillId="22" borderId="107" xfId="0" applyFill="1" applyBorder="1"/>
    <xf numFmtId="0" fontId="0" fillId="23" borderId="107" xfId="0" applyFill="1" applyBorder="1"/>
  </cellXfs>
  <cellStyles count="3">
    <cellStyle name="Hyperlink" xfId="2" xr:uid="{C2A7D3D1-101C-4BFA-9478-6784A249F20B}"/>
    <cellStyle name="Normal" xfId="0" builtinId="0"/>
    <cellStyle name="Notas" xfId="1" builtinId="10"/>
  </cellStyles>
  <dxfs count="123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8DB"/>
        </patternFill>
      </fill>
    </dxf>
    <dxf>
      <font>
        <color rgb="FF9C5700"/>
      </font>
      <fill>
        <patternFill patternType="solid">
          <bgColor rgb="FFFFF8DB"/>
        </patternFill>
      </fill>
    </dxf>
    <dxf>
      <font>
        <color rgb="FF9C5700"/>
      </font>
      <fill>
        <patternFill patternType="solid">
          <bgColor rgb="FFFFF8DB"/>
        </patternFill>
      </fill>
    </dxf>
    <dxf>
      <font>
        <color rgb="FF9C5700"/>
      </font>
      <fill>
        <patternFill patternType="solid">
          <bgColor rgb="FFFFF8DB"/>
        </patternFill>
      </fill>
    </dxf>
    <dxf>
      <font>
        <color rgb="FF9C5700"/>
      </font>
      <fill>
        <patternFill patternType="solid">
          <bgColor rgb="FFFFF8DB"/>
        </patternFill>
      </fill>
    </dxf>
    <dxf>
      <fill>
        <patternFill patternType="solid">
          <bgColor rgb="FFFFF7DE"/>
        </patternFill>
      </fill>
    </dxf>
    <dxf>
      <fill>
        <patternFill patternType="solid">
          <bgColor rgb="FFFFF7DE"/>
        </patternFill>
      </fill>
    </dxf>
    <dxf>
      <fill>
        <patternFill patternType="solid">
          <bgColor rgb="FFFFF7DE"/>
        </patternFill>
      </fill>
    </dxf>
    <dxf>
      <fill>
        <patternFill patternType="solid">
          <bgColor rgb="FFFFF7DE"/>
        </patternFill>
      </fill>
    </dxf>
    <dxf>
      <font>
        <color rgb="FF9C5700"/>
      </font>
      <fill>
        <patternFill patternType="solid">
          <bgColor rgb="FFFFF8DB"/>
        </patternFill>
      </fill>
    </dxf>
    <dxf>
      <font>
        <color rgb="FF9C5700"/>
      </font>
      <fill>
        <patternFill patternType="solid">
          <bgColor rgb="FFFFF8DB"/>
        </patternFill>
      </fill>
    </dxf>
    <dxf>
      <font>
        <color rgb="FF9C5700"/>
      </font>
      <fill>
        <patternFill patternType="solid">
          <bgColor rgb="FFFFF8DB"/>
        </patternFill>
      </fill>
    </dxf>
    <dxf>
      <font>
        <color rgb="FF9C5700"/>
      </font>
      <fill>
        <patternFill patternType="solid">
          <bgColor rgb="FFFFF8DB"/>
        </patternFill>
      </fill>
    </dxf>
    <dxf>
      <fill>
        <patternFill patternType="solid">
          <bgColor rgb="FFFFF7DE"/>
        </patternFill>
      </fill>
    </dxf>
    <dxf>
      <font>
        <color rgb="FF9C5700"/>
      </font>
      <fill>
        <patternFill patternType="solid">
          <bgColor rgb="FFFFF8DB"/>
        </patternFill>
      </fill>
    </dxf>
    <dxf>
      <fill>
        <patternFill patternType="solid">
          <bgColor rgb="FFFFF7DE"/>
        </patternFill>
      </fill>
    </dxf>
    <dxf>
      <font>
        <color rgb="FF9C5700"/>
      </font>
      <fill>
        <patternFill patternType="solid">
          <bgColor rgb="FFFFF8DB"/>
        </patternFill>
      </fill>
    </dxf>
    <dxf>
      <font>
        <color rgb="FF9C5700"/>
      </font>
      <fill>
        <patternFill patternType="solid">
          <bgColor rgb="FFFFF8DB"/>
        </patternFill>
      </fill>
    </dxf>
    <dxf>
      <fill>
        <patternFill patternType="solid">
          <bgColor rgb="FFFFF7DE"/>
        </patternFill>
      </fill>
    </dxf>
    <dxf>
      <fill>
        <patternFill patternType="solid">
          <bgColor rgb="FFFFF7DE"/>
        </patternFill>
      </fill>
    </dxf>
    <dxf>
      <font>
        <color rgb="FF9C5700"/>
      </font>
      <fill>
        <patternFill patternType="solid">
          <bgColor rgb="FFFFF8DB"/>
        </patternFill>
      </fill>
    </dxf>
    <dxf>
      <font>
        <color rgb="FF9C5700"/>
      </font>
      <fill>
        <patternFill patternType="solid">
          <bgColor rgb="FFFFF8D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 tint="-0.14999847407452621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 tint="-0.14999847407452621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right style="thin">
          <color rgb="FF000000"/>
        </right>
      </border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z val="1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justifyLastLine="0" shrinkToFit="0" readingOrder="0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 tint="-0.14999847407452621"/>
        </patternFill>
      </fill>
      <alignment horizontal="center" vertical="center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 tint="-0.14999847407452621"/>
        </patternFill>
      </fill>
      <alignment horizontal="center" vertical="center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/>
        </patternFill>
      </fill>
      <alignment horizontal="center" vertical="center"/>
    </dxf>
    <dxf>
      <border outline="0">
        <right style="thin">
          <color rgb="FF000000"/>
        </right>
      </border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z val="1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justifyLastLine="0" shrinkToFit="0" readingOrder="0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 tint="-0.14999847407452621"/>
        </patternFill>
      </fill>
      <alignment horizontal="center" vertical="center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 tint="-0.14999847407452621"/>
        </patternFill>
      </fill>
      <alignment horizontal="center" vertical="center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/>
        </patternFill>
      </fill>
      <alignment horizontal="center" vertical="center"/>
    </dxf>
    <dxf>
      <border outline="0">
        <right style="thin">
          <color rgb="FF000000"/>
        </right>
      </border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z val="1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 tint="-0.14999847407452621"/>
        </patternFill>
      </fill>
      <alignment horizontal="center" vertical="center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 tint="-0.14999847407452621"/>
        </patternFill>
      </fill>
      <alignment horizontal="center" vertical="center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/>
        </patternFill>
      </fill>
      <alignment horizontal="center" vertical="center"/>
    </dxf>
    <dxf>
      <border outline="0">
        <right style="thin">
          <color rgb="FF000000"/>
        </right>
      </border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z val="1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 wrapText="0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 tint="-0.14999847407452621"/>
        </patternFill>
      </fill>
      <alignment horizontal="center" vertical="center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 tint="-0.14999847407452621"/>
        </patternFill>
      </fill>
      <alignment horizontal="center" vertical="center"/>
    </dxf>
    <dxf>
      <font>
        <name val="Aptos Narrow"/>
        <scheme val="minor"/>
      </font>
      <numFmt numFmtId="165" formatCode="dd/mm/yyyy"/>
      <fill>
        <patternFill patternType="solid">
          <fgColor indexed="64"/>
          <bgColor theme="0"/>
        </patternFill>
      </fill>
      <alignment horizontal="center" vertical="center"/>
    </dxf>
    <dxf>
      <border outline="0">
        <right style="thin">
          <color rgb="FF000000"/>
        </right>
      </border>
    </dxf>
    <dxf>
      <font>
        <name val="Aptos Narrow"/>
        <scheme val="minor"/>
      </font>
      <fill>
        <patternFill patternType="solid">
          <fgColor indexed="64"/>
          <bgColor theme="0"/>
        </patternFill>
      </fill>
      <alignment horizontal="left" vertical="center"/>
    </dxf>
    <dxf>
      <fill>
        <patternFill>
          <fgColor indexed="64"/>
          <bgColor theme="1"/>
        </patternFill>
      </fill>
      <alignment horizontal="center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/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d/mm/yyyy"/>
      <fill>
        <patternFill patternType="solid">
          <fgColor indexed="64"/>
          <bgColor rgb="FFEDFAFF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/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center" textRotation="0" wrapText="0" indent="1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>
          <bgColor theme="0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dd/mm/yyyy"/>
      <fill>
        <patternFill patternType="solid">
          <fgColor indexed="64"/>
          <bgColor rgb="FFEDFAFF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center" textRotation="0" justifyLastLine="0" shrinkToFit="0" readingOrder="0"/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auto="1"/>
        <name val="Arial"/>
        <family val="2"/>
        <scheme val="none"/>
      </font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d/mm/yyyy"/>
      <fill>
        <patternFill patternType="solid">
          <fgColor indexed="64"/>
          <bgColor rgb="FFEDFAFF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top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center" textRotation="0" wrapText="0" indent="1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d/mm/yyyy"/>
      <fill>
        <patternFill patternType="solid">
          <fgColor indexed="64"/>
          <bgColor rgb="FFEDFA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DFAFF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0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0"/>
      </font>
      <fill>
        <patternFill>
          <bgColor rgb="FFC0000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2 2" pivot="0" table="0" count="10" xr9:uid="{6A9F31B4-3776-44BF-8980-F12AE48261DF}">
      <tableStyleElement type="wholeTable" dxfId="1237"/>
      <tableStyleElement type="headerRow" dxfId="1236"/>
    </tableStyle>
  </tableStyles>
  <colors>
    <mruColors>
      <color rgb="FFEDFAFF"/>
      <color rgb="FFFFF8DB"/>
      <color rgb="FFFCF4D4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89-400A-A090-C80CD71CE3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89-400A-A090-C80CD71CE3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89-400A-A090-C80CD71CE3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89-400A-A090-C80CD71CE3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89-400A-A090-C80CD71CE30B}"/>
              </c:ext>
            </c:extLst>
          </c:dPt>
          <c:dLbls>
            <c:spPr>
              <a:solidFill>
                <a:srgbClr val="D9D9D9"/>
              </a:solidFill>
              <a:ln>
                <a:solidFill>
                  <a:srgbClr val="FFFFFF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'REPORTE| Agenda'!$B$172:$B$176</c:f>
              <c:strCache>
                <c:ptCount val="5"/>
                <c:pt idx="0">
                  <c:v>Pya Pinto</c:v>
                </c:pt>
                <c:pt idx="1">
                  <c:v>Estrella Vergara</c:v>
                </c:pt>
                <c:pt idx="2">
                  <c:v>Lilya Espinoza</c:v>
                </c:pt>
                <c:pt idx="3">
                  <c:v>Melisa Arciga</c:v>
                </c:pt>
                <c:pt idx="4">
                  <c:v>Sheyla Peña</c:v>
                </c:pt>
              </c:strCache>
            </c:strRef>
          </c:cat>
          <c:val>
            <c:numRef>
              <c:f>'REPORTE| Agenda'!$C$172:$C$176</c:f>
              <c:numCache>
                <c:formatCode>General</c:formatCode>
                <c:ptCount val="5"/>
                <c:pt idx="0">
                  <c:v>47</c:v>
                </c:pt>
                <c:pt idx="1">
                  <c:v>24</c:v>
                </c:pt>
                <c:pt idx="2">
                  <c:v>25</c:v>
                </c:pt>
                <c:pt idx="3">
                  <c:v>53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B9-4EE5-B2FA-637E890F4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169</xdr:row>
      <xdr:rowOff>95250</xdr:rowOff>
    </xdr:from>
    <xdr:to>
      <xdr:col>18</xdr:col>
      <xdr:colOff>200025</xdr:colOff>
      <xdr:row>183</xdr:row>
      <xdr:rowOff>161925</xdr:rowOff>
    </xdr:to>
    <xdr:graphicFrame macro="">
      <xdr:nvGraphicFramePr>
        <xdr:cNvPr id="23" name="Gráfico 1">
          <a:extLst>
            <a:ext uri="{FF2B5EF4-FFF2-40B4-BE49-F238E27FC236}">
              <a16:creationId xmlns:a16="http://schemas.microsoft.com/office/drawing/2014/main" id="{29E1AB1E-15FE-9A86-9FC3-2514C298E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2C72DBA3-D161-4D41-A91F-B54986CB8E4E}">
    <nsvFilter filterId="{6094A450-E48B-43CC-8E39-BE54D90A5CE1}" ref="A1:W6554" tableId="6">
      <columnFilter colId="11" id="{9E6D31EB-F509-45AF-9876-1338BB5A12D8}">
        <filter colId="11">
          <x:filters>
            <x:filter val="Admisión regular"/>
            <x:filter val="Examen Digital"/>
            <x:filter val="Open Day 3"/>
          </x:filters>
        </filter>
      </columnFilter>
      <columnFilter colId="12" id="{5DEA11C7-1335-4DEB-9E3C-38F192ACA8C1}">
        <filter colId="12">
          <x:filters>
            <x:dateGroupItem year="2025" month="7" day="30" dateTimeGrouping="day"/>
          </x:filters>
        </filter>
      </columnFilter>
      <columnFilter colId="13" id="{BC5DEA29-6844-4A0F-BAC1-5ECBEA4FCE0C}">
        <filter colId="13">
          <x:filters blank="1"/>
        </filter>
      </columnFilter>
      <sortRules>
        <sortRule colId="22" id="{53C58567-1E96-433E-BFD6-5B35D33D0B8B}">
          <sortCondition ref="W1:W6554"/>
        </sortRule>
      </sortRules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548998F4-C463-4C77-B08A-6531C4F1B9C5}">
    <nsvFilter filterId="{F0179F3A-EA39-4E4A-9484-2D84F49361B0}" ref="A1:V1357" tableId="9">
      <sortRules>
        <sortRule colId="0" id="{84845D0F-537C-42EB-9679-F667BE331274}">
          <sortCondition ref="A1:A1357"/>
        </sortRule>
      </sortRules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A889F6FA-40D0-44CF-8069-999B62841BE4}">
    <nsvFilter filterId="{8D737828-8691-458A-8C94-1E2EEB5DB202}" ref="B3:P123" tableId="5">
      <sortRules>
        <sortRule colId="0" id="{486FB045-D208-4E9C-AC49-01040463E8EC}">
          <sortCondition ref="B3:B123"/>
        </sortRule>
      </sortRules>
    </nsvFilter>
  </namedSheetView>
</namedSheetView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06843F79-1B9F-44C5-9619-E0D33401CE97}" autoFormatId="16" applyNumberFormats="0" applyBorderFormats="0" applyFontFormats="0" applyPatternFormats="0" applyAlignmentFormats="0" applyWidthHeightFormats="0">
  <queryTableRefresh nextId="31">
    <queryTableFields count="23">
      <queryTableField id="1" name="DNI" tableColumnId="1"/>
      <queryTableField id="2" name="NOMBRES" tableColumnId="2"/>
      <queryTableField id="3" name="CELULAR" tableColumnId="3"/>
      <queryTableField id="4" name="CORREO" tableColumnId="4"/>
      <queryTableField id="5" name="COLEGIO DE PROCEDENCIA" tableColumnId="5"/>
      <queryTableField id="6" name="MODALIDAD" tableColumnId="6"/>
      <queryTableField id="7" name="ESCUELA" tableColumnId="7"/>
      <queryTableField id="8" name="ORIGEN" tableColumnId="8"/>
      <queryTableField id="9" name="SEDE" tableColumnId="9"/>
      <queryTableField id="10" name="SEMESTRE" tableColumnId="10"/>
      <queryTableField id="11" name="CAMPAÑA" tableColumnId="11"/>
      <queryTableField id="12" name="EVENTO" tableColumnId="12"/>
      <queryTableField id="13" name="FECHA DE INGRESO DE LEAD" tableColumnId="13"/>
      <queryTableField id="14" name="CONTACTO I" tableColumnId="14"/>
      <queryTableField id="15" name="CONTACTO II" tableColumnId="15"/>
      <queryTableField id="16" name="CONTACTO III" tableColumnId="16"/>
      <queryTableField id="17" name="¿PAGÓ DERECHO DE INSCRIPCIÓN?" tableColumnId="17"/>
      <queryTableField id="18" name="STATUS ACADÉMICO" tableColumnId="18"/>
      <queryTableField id="19" name="TIPO DE EXAMEN" tableColumnId="19"/>
      <queryTableField id="20" name="STATUS DE EXAMEN" tableColumnId="20"/>
      <queryTableField id="21" name="ENTREGA DE DOCUMENTOS" tableColumnId="21"/>
      <queryTableField id="22" name="OBSERVACION" tableColumnId="22"/>
      <queryTableField id="23" name="ASESORA" tableColumnId="23"/>
    </queryTableFields>
    <queryTableDeletedFields count="2">
      <deletedField name="Columna1"/>
      <deletedField name="Columna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227C4A10-ED81-49D3-9A0C-F95D38F484F4}" autoFormatId="16" applyNumberFormats="0" applyBorderFormats="0" applyFontFormats="0" applyPatternFormats="0" applyAlignmentFormats="0" applyWidthHeightFormats="0">
  <queryTableRefresh nextId="17">
    <queryTableFields count="16">
      <queryTableField id="1" name="FECHA" tableColumnId="1"/>
      <queryTableField id="2" name="MES" tableColumnId="2"/>
      <queryTableField id="3" name="SEMANA" tableColumnId="3"/>
      <queryTableField id="4" name="NOMBRE" tableColumnId="4"/>
      <queryTableField id="5" name="DNI" tableColumnId="5"/>
      <queryTableField id="6" name="DNI | COD. VERIFICACIÓN" tableColumnId="6"/>
      <queryTableField id="7" name="CELULAR" tableColumnId="7"/>
      <queryTableField id="8" name="ESCUELA" tableColumnId="8"/>
      <queryTableField id="9" name="SEDE" tableColumnId="9"/>
      <queryTableField id="10" name="SEMESTRE" tableColumnId="10"/>
      <queryTableField id="11" name="1 PROGRAMADO" tableColumnId="11"/>
      <queryTableField id="12" name="2 RINDIÓ EXAMEN" tableColumnId="12"/>
      <queryTableField id="13" name="3 REPROGRAMÓ" tableColumnId="13"/>
      <queryTableField id="14" name="4 DESISTIÓ" tableColumnId="14"/>
      <queryTableField id="15" name="OBSERVACIONES" tableColumnId="15"/>
      <queryTableField id="16" name="ASESOR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94A450-E48B-43CC-8E39-BE54D90A5CE1}" name="BD_SheylaRojas_2" displayName="BD_SheylaRojas_2" ref="A1:W6554" tableType="queryTable" totalsRowShown="0" headerRowDxfId="0">
  <autoFilter ref="A1:W6554" xr:uid="{6094A450-E48B-43CC-8E39-BE54D90A5CE1}"/>
  <sortState xmlns:xlrd2="http://schemas.microsoft.com/office/spreadsheetml/2017/richdata2" ref="A2:W6554">
    <sortCondition ref="A1:A6554"/>
  </sortState>
  <tableColumns count="23">
    <tableColumn id="1" xr3:uid="{A31C2D5D-C785-4C90-B55A-9F7F6B0DC3A6}" uniqueName="1" name="DNI" queryTableFieldId="1" dataDxfId="23"/>
    <tableColumn id="2" xr3:uid="{3D444BFA-7428-45BF-A49D-49237562A873}" uniqueName="2" name="NOMBRES" queryTableFieldId="2" dataDxfId="22"/>
    <tableColumn id="3" xr3:uid="{23A34F51-2270-4BF6-ACDC-DA37536609CC}" uniqueName="3" name="CELULAR" queryTableFieldId="3" dataDxfId="21"/>
    <tableColumn id="4" xr3:uid="{F4C0E298-C047-4568-8FB7-A01667641E21}" uniqueName="4" name="CORREO" queryTableFieldId="4" dataDxfId="20"/>
    <tableColumn id="5" xr3:uid="{C82AEBC4-5C88-4B5F-B984-49ADFF78FBA3}" uniqueName="5" name="COLEGIO DE PROCEDENCIA" queryTableFieldId="5" dataDxfId="19"/>
    <tableColumn id="6" xr3:uid="{FE20EF68-9B68-46F9-97B8-75F28DC986FD}" uniqueName="6" name="MODALIDAD" queryTableFieldId="6" dataDxfId="18"/>
    <tableColumn id="7" xr3:uid="{FE7A1C7B-B15B-4EE4-A944-1868E6C6F39A}" uniqueName="7" name="ESCUELA" queryTableFieldId="7" dataDxfId="17"/>
    <tableColumn id="8" xr3:uid="{8C2F1EC6-63D7-4D1F-B87A-3DC4BCA43996}" uniqueName="8" name="ORIGEN" queryTableFieldId="8" dataDxfId="16"/>
    <tableColumn id="9" xr3:uid="{2C4714F9-AF0D-4D30-8A84-3D41C133BA7B}" uniqueName="9" name="SEDE" queryTableFieldId="9" dataDxfId="15"/>
    <tableColumn id="10" xr3:uid="{D870ABE9-FB55-46B0-B3B3-D1E3E46A03B4}" uniqueName="10" name="SEMESTRE" queryTableFieldId="10" dataDxfId="14"/>
    <tableColumn id="11" xr3:uid="{A6D34543-9B2F-4A7E-96B6-C4B57B52DEF4}" uniqueName="11" name="CAMPAÑA" queryTableFieldId="11" dataDxfId="13"/>
    <tableColumn id="12" xr3:uid="{9E6D31EB-F509-45AF-9876-1338BB5A12D8}" uniqueName="12" name="EVENTO" queryTableFieldId="12" dataDxfId="12"/>
    <tableColumn id="13" xr3:uid="{5DEA11C7-1335-4DEB-9E3C-38F192ACA8C1}" uniqueName="13" name="FECHA DE INGRESO DE LEAD" queryTableFieldId="13" dataDxfId="11"/>
    <tableColumn id="14" xr3:uid="{BC5DEA29-6844-4A0F-BAC1-5ECBEA4FCE0C}" uniqueName="14" name="CONTACTO I" queryTableFieldId="14" dataDxfId="10"/>
    <tableColumn id="15" xr3:uid="{703D4B41-96D5-4FF1-95CA-0E6C2F29C754}" uniqueName="15" name="CONTACTO II" queryTableFieldId="15" dataDxfId="9"/>
    <tableColumn id="16" xr3:uid="{5D248A96-91E9-4836-BE75-FD880DF73A22}" uniqueName="16" name="CONTACTO III" queryTableFieldId="16" dataDxfId="8"/>
    <tableColumn id="17" xr3:uid="{5631CEDD-21D2-4FF2-8468-704C9F3FA7EB}" uniqueName="17" name="¿PAGÓ DERECHO DE INSCRIPCIÓN?" queryTableFieldId="17" dataDxfId="7"/>
    <tableColumn id="18" xr3:uid="{95653974-A9D4-46AD-9654-F282D4316857}" uniqueName="18" name="STATUS ACADÉMICO" queryTableFieldId="18" dataDxfId="6"/>
    <tableColumn id="19" xr3:uid="{E6D7383B-E5DE-4D4B-A2D5-17878485B7A3}" uniqueName="19" name="TIPO DE EXAMEN" queryTableFieldId="19" dataDxfId="5"/>
    <tableColumn id="20" xr3:uid="{E52E17CC-CF97-4798-BD11-181DD8026356}" uniqueName="20" name="STATUS DE EXAMEN" queryTableFieldId="20" dataDxfId="4"/>
    <tableColumn id="21" xr3:uid="{C26E4A8B-447F-47A3-984E-967F6F88BB94}" uniqueName="21" name="ENTREGA DE DOCUMENTOS" queryTableFieldId="21" dataDxfId="3"/>
    <tableColumn id="22" xr3:uid="{C42BF00D-D5C3-46D1-8D9F-FB2271F7ABA2}" uniqueName="22" name="OBSERVACION" queryTableFieldId="22" dataDxfId="2"/>
    <tableColumn id="23" xr3:uid="{53C58567-1E96-433E-BFD6-5B35D33D0B8B}" uniqueName="23" name="ASESORA" queryTableFieldId="23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46FE18-88A1-478B-B644-C6680A4B5434}" name="BD_PyaPinto" displayName="BD_PyaPinto" ref="A1:V1291" totalsRowShown="0" headerRowDxfId="1235" dataDxfId="1234" tableBorderDxfId="1233">
  <autoFilter ref="A1:V1291" xr:uid="{9046FE18-88A1-478B-B644-C6680A4B5434}"/>
  <tableColumns count="22">
    <tableColumn id="1" xr3:uid="{93EC853E-8DF6-47B1-948E-E5547DC76FD1}" name="DNI" dataDxfId="1232"/>
    <tableColumn id="17" xr3:uid="{5ED392C2-A403-4C9F-80BC-062B3EAEA12D}" name="NOMBRES" dataDxfId="1231"/>
    <tableColumn id="3" xr3:uid="{1C9E52DB-4AAD-40D3-8709-B301B54F7559}" name="CELULAR" dataDxfId="1230"/>
    <tableColumn id="4" xr3:uid="{C1451243-BD0E-43BB-935B-5F1DB3A64066}" name="CORREO" dataDxfId="1229"/>
    <tableColumn id="5" xr3:uid="{FBD4B8CB-0101-4232-B9CA-5DD787949B20}" name="COLEGIO DE PROCEDENCIA" dataDxfId="1228"/>
    <tableColumn id="6" xr3:uid="{20FC0D2F-DA0E-40B1-AEC5-AFDC793343E4}" name="MODALIDAD" dataDxfId="1227"/>
    <tableColumn id="7" xr3:uid="{24727072-CB68-46A9-9FDD-91C426750EEF}" name="ESCUELA" dataDxfId="1226"/>
    <tableColumn id="8" xr3:uid="{9B145125-8F02-4896-A671-57BB55918463}" name="ORIGEN" dataDxfId="1225"/>
    <tableColumn id="10" xr3:uid="{4861EF52-22A3-46A4-B142-267BD803F318}" name="SEDE" dataDxfId="1224"/>
    <tableColumn id="16" xr3:uid="{1B0D4829-544B-480F-8C8C-A10F60CF656B}" name="SEMESTRE" dataDxfId="1223"/>
    <tableColumn id="15" xr3:uid="{22264E29-1354-4C92-92DC-36492D3B5845}" name="CAMPAÑA" dataDxfId="1222"/>
    <tableColumn id="9" xr3:uid="{9B5F6FD0-A97E-4439-B846-02A76E25CDB8}" name="EVENTO" dataDxfId="1221"/>
    <tableColumn id="14" xr3:uid="{084BCE15-CC27-4B68-B7F4-F1E07141FAFD}" name="FECHA DE INGRESO DE LEAD" dataDxfId="1220"/>
    <tableColumn id="11" xr3:uid="{1B7486DF-CE44-406E-B632-350977245E92}" name="CONTACTO I" dataDxfId="1219"/>
    <tableColumn id="12" xr3:uid="{C664FBF5-BFAF-476F-AC1E-C5D6566EC39E}" name="CONTACTO II" dataDxfId="1218"/>
    <tableColumn id="13" xr3:uid="{630BF429-CF8F-4B5A-A988-2F87E4361465}" name="CONTACTO III" dataDxfId="1217"/>
    <tableColumn id="23" xr3:uid="{5FE666CF-7908-48FF-9C25-2576B0BBDA05}" name="¿PAGÓ DERECHO DE INSCRIPCIÓN?" dataDxfId="1216"/>
    <tableColumn id="24" xr3:uid="{1ADEB217-C50B-4CC9-8277-27BFE29AC61B}" name="STATUS ACADÉMICO" dataDxfId="1215"/>
    <tableColumn id="25" xr3:uid="{E0418672-817D-4A14-87A9-BCB10EA7B3F7}" name="TIPO DE EXAMEN" dataDxfId="1214"/>
    <tableColumn id="26" xr3:uid="{6CBD37E3-3A37-404E-9BA4-C9317D79A947}" name="STATUS DE EXAMEN" dataDxfId="1213"/>
    <tableColumn id="27" xr3:uid="{5C2C5651-DD7E-4820-ADC9-C148F68DF69E}" name="ENTREGA DE DOCUMENTOS" dataDxfId="1212"/>
    <tableColumn id="32" xr3:uid="{CC53E8F9-348C-494C-91DC-6E5E01BC2C82}" name="OBSERVACION" dataDxfId="12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179F3A-EA39-4E4A-9484-2D84F49361B0}" name="BD_MelisaArciga" displayName="BD_MelisaArciga" ref="A1:V1357" totalsRowShown="0" headerRowDxfId="1210" dataDxfId="1209" tableBorderDxfId="1208">
  <autoFilter ref="A1:V1357" xr:uid="{F0179F3A-EA39-4E4A-9484-2D84F49361B0}">
    <filterColumn colId="0">
      <filters>
        <filter val="70716613"/>
      </filters>
    </filterColumn>
    <filterColumn colId="11">
      <filters>
        <filter val="Taller Vivencial 3"/>
      </filters>
    </filterColumn>
  </autoFilter>
  <sortState xmlns:xlrd2="http://schemas.microsoft.com/office/spreadsheetml/2017/richdata2" ref="A2:V930">
    <sortCondition ref="A1:A930"/>
  </sortState>
  <tableColumns count="22">
    <tableColumn id="1" xr3:uid="{84845D0F-537C-42EB-9679-F667BE331274}" name="DNI" dataDxfId="1207"/>
    <tableColumn id="17" xr3:uid="{0380631B-F398-436C-8D71-D63E15D5BDB6}" name="NOMBRES" dataDxfId="1206"/>
    <tableColumn id="3" xr3:uid="{70784779-CD9A-4904-95C0-9F1A63FC49A9}" name="CELULAR" dataDxfId="1205"/>
    <tableColumn id="4" xr3:uid="{506A6437-E913-42EA-9336-DD094A7191D8}" name="CORREO" dataDxfId="1204"/>
    <tableColumn id="5" xr3:uid="{BF7886C9-9644-49E9-A4B3-F5AFEC468DDD}" name="COLEGIO DE PROCEDENCIA" dataDxfId="1203"/>
    <tableColumn id="6" xr3:uid="{220E0335-07DD-435E-82BB-0505603C07F8}" name="MODALIDAD" dataDxfId="1202"/>
    <tableColumn id="7" xr3:uid="{4F22916E-CF4A-474C-AE9E-5B648220877C}" name="ESCUELA" dataDxfId="1201"/>
    <tableColumn id="8" xr3:uid="{9E2D12C2-A9FC-4A50-8931-FCD2E04FFB05}" name="ORIGEN" dataDxfId="1200"/>
    <tableColumn id="10" xr3:uid="{78B5B1D4-B3D3-463E-ACF5-3BC465178986}" name="SEDE" dataDxfId="1199"/>
    <tableColumn id="16" xr3:uid="{BBCCFC39-D077-437B-933F-DB3A9A700780}" name="SEMESTRE" dataDxfId="1198"/>
    <tableColumn id="15" xr3:uid="{F2D32A76-310D-4596-BA5B-20D5EA0C223E}" name="CAMPAÑA" dataDxfId="1197"/>
    <tableColumn id="9" xr3:uid="{B6BB5680-13F9-43CA-8F31-67D2ADFD31B5}" name="EVENTO" dataDxfId="1196"/>
    <tableColumn id="14" xr3:uid="{E2625185-A8DD-4034-9F0C-7B7C52653C75}" name="FECHA DE INGRESO DE LEAD" dataDxfId="1195"/>
    <tableColumn id="11" xr3:uid="{E96824B8-DD08-46F9-B286-89F085AC417E}" name="CONTACTO I" dataDxfId="1194"/>
    <tableColumn id="12" xr3:uid="{C2604559-3DBF-4EFC-9E20-C40CF130521F}" name="CONTACTO II" dataDxfId="1193"/>
    <tableColumn id="13" xr3:uid="{86829190-4A29-4F72-9F1A-34B3EC616F1D}" name="CONTACTO III" dataDxfId="1192"/>
    <tableColumn id="23" xr3:uid="{DE2398D4-31E9-451C-8E79-AB26521AC8D9}" name="¿PAGÓ DERECHO DE INSCRIPCIÓN?" dataDxfId="1191"/>
    <tableColumn id="24" xr3:uid="{B4F65F02-FA00-467D-AC71-5E549F409D52}" name="STATUS ACADÉMICO" dataDxfId="1190"/>
    <tableColumn id="25" xr3:uid="{D0A3F953-9E90-4BC9-AF4A-D09ADEB970CF}" name="TIPO DE EXAMEN" dataDxfId="1189"/>
    <tableColumn id="26" xr3:uid="{61B60F23-081A-4BD5-BB3D-91B4C41CD3B0}" name="STATUS DE EXAMEN" dataDxfId="1188"/>
    <tableColumn id="27" xr3:uid="{9F632C87-B855-4F2D-87D0-14FBDF0E5CBB}" name="ENTREGA DE DOCUMENTOS" dataDxfId="1187"/>
    <tableColumn id="32" xr3:uid="{5C513728-B500-415E-B1DA-E622BEBD8285}" name="OBSERVACION" dataDxfId="118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8A8199-F6E3-4253-AD25-0EB104DD54E9}" name="BD_LilyaEspinoza" displayName="BD_LilyaEspinoza" ref="A1:V1318" totalsRowShown="0" headerRowDxfId="1185" dataDxfId="1184">
  <autoFilter ref="A1:V1318" xr:uid="{408A8199-F6E3-4253-AD25-0EB104DD54E9}"/>
  <tableColumns count="22">
    <tableColumn id="1" xr3:uid="{781E56B2-10BE-49E3-A54B-9125716D016B}" name="DNI" dataDxfId="1183"/>
    <tableColumn id="17" xr3:uid="{E7B74D5A-E9C0-4317-9CD7-7975F39ED030}" name="NOMBRES" dataDxfId="1182"/>
    <tableColumn id="3" xr3:uid="{DFBE0384-4370-43B2-BFA7-80B5F1FC08CF}" name="CELULAR" dataDxfId="1181"/>
    <tableColumn id="4" xr3:uid="{2A36E39D-F553-4DFE-8648-D01918B62DB6}" name="CORREO" dataDxfId="1180"/>
    <tableColumn id="5" xr3:uid="{168B8F6D-F766-4962-B947-321D51FBE7EF}" name="COLEGIO DE PROCEDENCIA" dataDxfId="1179"/>
    <tableColumn id="6" xr3:uid="{1B098C1B-13AC-4D07-8488-BD1B7C2C2292}" name="MODALIDAD" dataDxfId="1178"/>
    <tableColumn id="7" xr3:uid="{F5480B99-0DA8-4818-ABC9-335219111DC1}" name="ESCUELA" dataDxfId="1177"/>
    <tableColumn id="8" xr3:uid="{61B5ABD1-3C5E-44C4-A8E3-3D7AF3FCC79B}" name="ORIGEN" dataDxfId="1176"/>
    <tableColumn id="10" xr3:uid="{C65BEC7F-F44E-4A4A-82B9-C2B6B59032EC}" name="SEDE" dataDxfId="1175"/>
    <tableColumn id="9" xr3:uid="{BD95E2A5-7451-4B6C-AFF7-A3DE0A288659}" name="SEMESTRE" dataDxfId="1174"/>
    <tableColumn id="15" xr3:uid="{A203A4E4-2CF9-4046-B0AB-8F8D2E49F378}" name="CAMPAÑA" dataDxfId="1173"/>
    <tableColumn id="16" xr3:uid="{0A887751-4E6C-4CF7-991E-CC4966980E15}" name="EVENTO" dataDxfId="1172"/>
    <tableColumn id="14" xr3:uid="{90EAAB30-2A7B-43A1-8619-82F54955176C}" name="FECHA DE INGRESO DE LEAD" dataDxfId="1171"/>
    <tableColumn id="11" xr3:uid="{1AD437AB-3E34-451C-B6B4-DE009002C677}" name="CONTACTO I" dataDxfId="1170"/>
    <tableColumn id="12" xr3:uid="{F102EDD4-3646-446A-921D-D1BC857BC10C}" name="CONTACTO II" dataDxfId="1169"/>
    <tableColumn id="13" xr3:uid="{295DAF48-8CAB-42DF-A0FB-22A38F9943E7}" name="CONTACTO III" dataDxfId="1168">
      <calculatedColumnFormula>TRIM(BD_LilyaEspinoza[[#This Row],[CONTACTO II]])</calculatedColumnFormula>
    </tableColumn>
    <tableColumn id="23" xr3:uid="{7908E339-90BD-42A9-80A0-F9C72BB0F8E3}" name="¿PAGÓ DERECHO DE INSCRIPCIÓN?" dataDxfId="1167"/>
    <tableColumn id="24" xr3:uid="{460803D9-93EE-470C-8C79-26E87492D63C}" name="STATUS ACADÉMICO" dataDxfId="1166"/>
    <tableColumn id="25" xr3:uid="{80F08E4D-5B3C-4BFD-9A19-355669F66A10}" name="TIPO DE EXAMEN" dataDxfId="1165"/>
    <tableColumn id="26" xr3:uid="{39418843-309A-4E2A-BA9D-80086ECABA11}" name="STATUS DE EXAMEN" dataDxfId="1164"/>
    <tableColumn id="27" xr3:uid="{008F810C-454C-4D4B-AFC7-E36E57F658B7}" name="ENTREGA DE DOCUMENTOS" dataDxfId="1163"/>
    <tableColumn id="32" xr3:uid="{01565CA0-CCF1-478E-B2B2-913398B0DDAD}" name="OBSERVACION" dataDxfId="1162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24D0B24-CC1D-4E01-B7A4-7B25E8427D15}" name="BD_SheylaRojas" displayName="BD_SheylaRojas" ref="A1:V1425" totalsRowShown="0" headerRowDxfId="1161" dataDxfId="1159" headerRowBorderDxfId="1160" tableBorderDxfId="1158">
  <autoFilter ref="A1:V1425" xr:uid="{324D0B24-CC1D-4E01-B7A4-7B25E8427D15}">
    <filterColumn colId="2">
      <filters>
        <filter val="51918008424"/>
      </filters>
    </filterColumn>
  </autoFilter>
  <tableColumns count="22">
    <tableColumn id="1" xr3:uid="{F12F1587-80BB-4581-A1B2-FD269623EC9F}" name="DNI" dataDxfId="1157"/>
    <tableColumn id="17" xr3:uid="{E26BD4D9-968C-4D60-86C6-D50969F1F79F}" name="NOMBRES" dataDxfId="1156"/>
    <tableColumn id="3" xr3:uid="{CFCC2D19-177C-4DA1-B798-B315F02AD9CB}" name="CELULAR" dataDxfId="1155"/>
    <tableColumn id="4" xr3:uid="{3AFE7FFC-8A5F-4F59-B8F7-347A7AC89F86}" name="CORREO" dataDxfId="1154"/>
    <tableColumn id="5" xr3:uid="{42D6ED69-DAD7-4E64-9907-7AEF188AB567}" name="COLEGIO DE PROCEDENCIA" dataDxfId="1153"/>
    <tableColumn id="6" xr3:uid="{C65FC0EA-DF4D-460E-9534-AF17BBF5C4C4}" name="MODALIDAD" dataDxfId="1152"/>
    <tableColumn id="7" xr3:uid="{43921D80-2829-4261-9793-D364E227F19E}" name="ESCUELA" dataDxfId="1151"/>
    <tableColumn id="8" xr3:uid="{7FC4C596-1CDB-497E-BEAA-0792765B6A60}" name="ORIGEN" dataDxfId="1150"/>
    <tableColumn id="10" xr3:uid="{15123328-9262-480B-A1C6-9AED887B2BCD}" name="SEDE" dataDxfId="1149"/>
    <tableColumn id="15" xr3:uid="{5B948327-252D-4456-A13E-795FDD0B9166}" name="SEMESTRE" dataDxfId="1148"/>
    <tableColumn id="14" xr3:uid="{7C6493E7-637B-4EC7-8FB4-8F070E9C9EBA}" name="CAMPAÑA" dataDxfId="1147"/>
    <tableColumn id="16" xr3:uid="{C2068B42-6E6B-4935-8FA4-B7B6895AC130}" name="EVENTO" dataDxfId="1146"/>
    <tableColumn id="9" xr3:uid="{153B3444-F2C0-4D47-B8F9-1F0E0811FAF3}" name="FECHA DE INGRESO DE LEAD" dataDxfId="1145"/>
    <tableColumn id="11" xr3:uid="{129A389B-2CA3-48C1-8078-4DF3AAA2044C}" name="CONTACTO I" dataDxfId="1144"/>
    <tableColumn id="12" xr3:uid="{5353075E-978A-45F8-84CC-98E7FA4133A8}" name="CONTACTO II" dataDxfId="1143"/>
    <tableColumn id="13" xr3:uid="{5875CFE5-F672-4B39-9A04-B69141D8D3DD}" name="CONTACTO III" dataDxfId="1142"/>
    <tableColumn id="23" xr3:uid="{9D0A8728-A4E7-4B1D-8D2B-27248C889322}" name="¿PAGÓ DERECHO DE INSCRIPCIÓN?" dataDxfId="1141"/>
    <tableColumn id="24" xr3:uid="{F3DA6AAA-CF60-4197-A1E2-3741948E9CD4}" name="STATUS ACADÉMICO" dataDxfId="1140"/>
    <tableColumn id="25" xr3:uid="{FCDC5CC5-29FE-4BA5-917C-2574E5FE0541}" name="TIPO DE EXAMEN" dataDxfId="1139"/>
    <tableColumn id="26" xr3:uid="{704D02DA-CA78-42A3-9004-D909A365BC5D}" name="STATUS DE EXAMEN" dataDxfId="1138"/>
    <tableColumn id="27" xr3:uid="{B936F5F8-57C2-438A-B76C-67E6F6E39A87}" name="ENTREGA DE DOCUMENTOS" dataDxfId="1137"/>
    <tableColumn id="32" xr3:uid="{E3A818CF-7B8F-434F-9E75-B77D59748079}" name="OBSERVACION" dataDxfId="1136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79DF6A-05CA-4807-A677-047564B47D61}" name="BD_EstrellaVergara" displayName="BD_EstrellaVergara" ref="A1:V1168" totalsRowShown="0" headerRowDxfId="1135" dataDxfId="1134" tableBorderDxfId="1133">
  <autoFilter ref="A1:V1168" xr:uid="{9179DF6A-05CA-4807-A677-047564B47D61}"/>
  <tableColumns count="22">
    <tableColumn id="1" xr3:uid="{C1F867E6-AA46-443A-B5F0-1B329B4423ED}" name="DNI" dataDxfId="1132"/>
    <tableColumn id="17" xr3:uid="{03CD8543-8D53-41E6-87A6-42B7C2E1CD51}" name="NOMBRES" dataDxfId="1131"/>
    <tableColumn id="3" xr3:uid="{556B3499-5A58-4984-BC5E-6B945507CDA0}" name="CELULAR" dataDxfId="1130"/>
    <tableColumn id="4" xr3:uid="{F605752A-31CC-485B-9C53-3DC1E2665A95}" name="CORREO" dataDxfId="1129"/>
    <tableColumn id="5" xr3:uid="{D0F30CF4-C10D-4333-BAEE-7D90FB6F636E}" name="COLEGIO DE PROCEDENCIA" dataDxfId="1128"/>
    <tableColumn id="6" xr3:uid="{B80AE40C-E0FF-40D0-BA18-D48A3E280DA6}" name="MODALIDAD" dataDxfId="1127"/>
    <tableColumn id="7" xr3:uid="{D44345CD-E743-453B-BCAE-2E057304E1D7}" name="ESCUELA" dataDxfId="1126"/>
    <tableColumn id="8" xr3:uid="{2A7A79E0-CD28-4FB3-9D4B-6A9D423BF097}" name="ORIGEN" dataDxfId="1125"/>
    <tableColumn id="10" xr3:uid="{2FAA1939-5633-4BF1-85EB-284F3AF2DACC}" name="SEDE" dataDxfId="1124"/>
    <tableColumn id="16" xr3:uid="{C24108F5-4FE7-47E1-8947-0D14823CAE19}" name="SEMESTRE" dataDxfId="1123"/>
    <tableColumn id="15" xr3:uid="{37AC1898-C2A6-4DA4-BDE3-9BB6744910EB}" name="CAMPAÑA" dataDxfId="1122"/>
    <tableColumn id="9" xr3:uid="{170517FC-9F01-41DE-B056-920CE2622B45}" name="EVENTO" dataDxfId="1121"/>
    <tableColumn id="14" xr3:uid="{5B220A90-9C22-479A-9534-E4426BBDA190}" name="FECHA DE INGRESO DE LEAD" dataDxfId="1120"/>
    <tableColumn id="11" xr3:uid="{4FD2B4BD-6885-42AC-BE73-2B63DE33A565}" name="CONTACTO I" dataDxfId="1119"/>
    <tableColumn id="12" xr3:uid="{CAFE713D-4342-43F6-ABAA-9C1D2C79A3F0}" name="CONTACTO II" dataDxfId="1118"/>
    <tableColumn id="13" xr3:uid="{BEFB6EA7-0A8E-4F63-92E9-6320F656E152}" name="CONTACTO III" dataDxfId="1117">
      <calculatedColumnFormula>TRIM(BD_EstrellaVergara[[#This Row],[CONTACTO II]])</calculatedColumnFormula>
    </tableColumn>
    <tableColumn id="23" xr3:uid="{1BCCCC46-CF86-4968-91C5-C3340A40952E}" name="¿PAGÓ DERECHO DE INSCRIPCIÓN?" dataDxfId="1116"/>
    <tableColumn id="24" xr3:uid="{2ABA036F-5F94-4352-B677-5D50AA1F4440}" name="STATUS ACADÉMICO" dataDxfId="1115"/>
    <tableColumn id="25" xr3:uid="{4C63AD5D-C681-4948-873F-618574E0D08D}" name="TIPO DE EXAMEN" dataDxfId="1114"/>
    <tableColumn id="26" xr3:uid="{8C200FF3-CB90-467C-B043-040EBE7936AB}" name="STATUS DE EXAMEN" dataDxfId="1113"/>
    <tableColumn id="27" xr3:uid="{05C35D6D-31FA-4BC8-A34C-71F56AAE47A4}" name="ENTREGA DE DOCUMENTOS" dataDxfId="1112"/>
    <tableColumn id="32" xr3:uid="{25A073C5-78EA-4105-9965-C95A039D653E}" name="OBSERVACION" dataDxfId="1111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9B988D-5EBF-424D-8562-491772103F61}" name="AG_Sheyla_1" displayName="AG_Sheyla_1" ref="A1:P377" tableType="queryTable" totalsRowShown="0" headerRowDxfId="1110">
  <autoFilter ref="A1:P377" xr:uid="{BF9B988D-5EBF-424D-8562-491772103F61}"/>
  <sortState xmlns:xlrd2="http://schemas.microsoft.com/office/spreadsheetml/2017/richdata2" ref="A2:P377">
    <sortCondition ref="E1:E377"/>
  </sortState>
  <tableColumns count="16">
    <tableColumn id="1" xr3:uid="{0F15BC03-04D5-42AD-A67A-E05F4EF83716}" uniqueName="1" name="FECHA" queryTableFieldId="1" dataDxfId="1109"/>
    <tableColumn id="2" xr3:uid="{D30F240D-FE2E-465D-8AD8-9270D8714974}" uniqueName="2" name="MES" queryTableFieldId="2" dataDxfId="1108"/>
    <tableColumn id="3" xr3:uid="{081ACEC6-254F-4059-B496-A30768159A18}" uniqueName="3" name="SEMANA" queryTableFieldId="3" dataDxfId="1107"/>
    <tableColumn id="4" xr3:uid="{95737908-1E53-42A7-A760-B5A1D5BE10A7}" uniqueName="4" name="NOMBRE" queryTableFieldId="4" dataDxfId="1106"/>
    <tableColumn id="5" xr3:uid="{93FEA185-81F2-479B-BE80-30085CBD4C3B}" uniqueName="5" name="DNI" queryTableFieldId="5"/>
    <tableColumn id="6" xr3:uid="{48FE902B-38F8-49CA-8924-AF72E167E55C}" uniqueName="6" name="DNI | COD. VERIFICACIÓN" queryTableFieldId="6" dataDxfId="1105"/>
    <tableColumn id="7" xr3:uid="{61F7E4C2-C875-4049-8EEF-172ADDBB6A4B}" uniqueName="7" name="CELULAR" queryTableFieldId="7" dataDxfId="1104"/>
    <tableColumn id="8" xr3:uid="{A99FB3E9-AD93-4D6F-BC77-7A8E10C20716}" uniqueName="8" name="ESCUELA" queryTableFieldId="8" dataDxfId="1103"/>
    <tableColumn id="9" xr3:uid="{55053EF9-24F1-40AD-BE7D-7293472B76E9}" uniqueName="9" name="SEDE" queryTableFieldId="9" dataDxfId="1102"/>
    <tableColumn id="10" xr3:uid="{A5F84D6B-13D0-47AD-927A-E4294D97FAA3}" uniqueName="10" name="SEMESTRE" queryTableFieldId="10" dataDxfId="1101"/>
    <tableColumn id="11" xr3:uid="{FB594F4F-4B27-4314-BE30-1886D4138B40}" uniqueName="11" name="1 PROGRAMADO" queryTableFieldId="11" dataDxfId="1100"/>
    <tableColumn id="12" xr3:uid="{167AA22B-7813-4123-AC1B-09862FAA4C46}" uniqueName="12" name="2 RINDIÓ EXAMEN" queryTableFieldId="12" dataDxfId="1099"/>
    <tableColumn id="13" xr3:uid="{5D59DE67-EF90-4DB3-8A3E-F468FB00F504}" uniqueName="13" name="3 REPROGRAMÓ" queryTableFieldId="13" dataDxfId="1098"/>
    <tableColumn id="14" xr3:uid="{92A7A21F-B60C-4E3D-BC67-C4605B851861}" uniqueName="14" name="4 DESISTIÓ" queryTableFieldId="14" dataDxfId="1097"/>
    <tableColumn id="15" xr3:uid="{2876310A-C2E9-45E2-A941-C3E6873664F1}" uniqueName="15" name="OBSERVACIONES" queryTableFieldId="15" dataDxfId="1096"/>
    <tableColumn id="16" xr3:uid="{3D6FD26E-CCAE-4840-BE96-F84BE745BAC0}" uniqueName="16" name="ASESORA" queryTableFieldId="16" dataDxfId="1095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516D0-966C-4715-9749-BB88FD3522A2}" name="AG_Pya" displayName="AG_Pya" ref="B3:P58" totalsRowShown="0" headerRowDxfId="1094" dataDxfId="1093" tableBorderDxfId="1092">
  <autoFilter ref="B3:P58" xr:uid="{18F516D0-966C-4715-9749-BB88FD3522A2}"/>
  <tableColumns count="15">
    <tableColumn id="2" xr3:uid="{B79780F3-8CF4-41D6-A67A-1BCDED7EB216}" name="FECHA" dataDxfId="1091"/>
    <tableColumn id="11" xr3:uid="{D5F9E604-78FD-4350-AC11-5ED08BD3F533}" name="MES" dataDxfId="1090">
      <calculatedColumnFormula>TEXT(AG_Pya[[#This Row],[FECHA]],"mmm")</calculatedColumnFormula>
    </tableColumn>
    <tableColumn id="3" xr3:uid="{42C894E7-3AD3-4F6A-89FD-24552B6CA750}" name="SEMANA" dataDxfId="1089">
      <calculatedColumnFormula>IF(AND(DAY(B4)&gt;=1,DAY(B4)&lt;=7),"S1",
IF(AND(DAY(B4)&gt;=8,DAY(B4)&lt;=14),"S2",
IF(AND(DAY(B4)&gt;=15,DAY(B4)&lt;=21),"S3",
IF(AND(DAY(B4)&gt;=22,DAY(B4)&lt;=31),"S4",""))))</calculatedColumnFormula>
    </tableColumn>
    <tableColumn id="4" xr3:uid="{9183FB98-39CB-4031-AF52-22D037FACE6F}" name="NOMBRE" dataDxfId="1088"/>
    <tableColumn id="5" xr3:uid="{F994DDCC-7EA2-4520-96F4-C35FAC99281A}" name="DNI" dataDxfId="1087"/>
    <tableColumn id="17" xr3:uid="{5994368A-CB00-4D5C-AE6F-2C5B29D02C7D}" name="DNI | COD. VERIFICACIÓN" dataDxfId="1086"/>
    <tableColumn id="6" xr3:uid="{AAFC46EC-67BC-414B-A319-AC2252BDA269}" name="CELULAR" dataDxfId="1085"/>
    <tableColumn id="7" xr3:uid="{C5ED8F12-3B96-4AD3-B82C-7FD69F0A1155}" name="ESCUELA" dataDxfId="1084"/>
    <tableColumn id="12" xr3:uid="{329DD319-25DD-4E05-BAE5-B6212266DCA4}" name="SEDE" dataDxfId="1083"/>
    <tableColumn id="1" xr3:uid="{6571B02F-503B-43ED-84DC-1947CD76D556}" name="SEMESTRE" dataDxfId="1082"/>
    <tableColumn id="15" xr3:uid="{56BABA94-769E-4BD9-9E67-DBC2A4376D8F}" name="1 PROGRAMADO" dataDxfId="1081"/>
    <tableColumn id="19" xr3:uid="{C611727A-F824-4AD0-BF43-F61C752663B6}" name="2 RINDIÓ EXAMEN" dataDxfId="1080"/>
    <tableColumn id="18" xr3:uid="{557AD575-915C-4D3D-B203-174340371037}" name="3 REPROGRAMÓ" dataDxfId="1079"/>
    <tableColumn id="16" xr3:uid="{670E32CB-B80C-4057-BC91-E2B3B2B4D9C3}" name="4 DESISTIÓ" dataDxfId="1078"/>
    <tableColumn id="10" xr3:uid="{C3C181EB-5A73-4875-9885-AB40C7F854C3}" name="OBSERVACIONES" dataDxfId="1077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F005CB-2CD5-4BEA-AE85-48646BABDE52}" name="AG_Estrella" displayName="AG_Estrella" ref="B3:P58" totalsRowShown="0" headerRowDxfId="1076" dataDxfId="1075" tableBorderDxfId="1074">
  <autoFilter ref="B3:P58" xr:uid="{D1F005CB-2CD5-4BEA-AE85-48646BABDE52}"/>
  <tableColumns count="15">
    <tableColumn id="2" xr3:uid="{74BF2F29-4112-4DE6-8CF1-36463E386C70}" name="FECHA" dataDxfId="1073"/>
    <tableColumn id="11" xr3:uid="{432D3DFD-2436-4793-9E14-FB881CDFBB52}" name="MES" dataDxfId="1072">
      <calculatedColumnFormula>TEXT(AG_Estrella[[#This Row],[FECHA]],"mmm")</calculatedColumnFormula>
    </tableColumn>
    <tableColumn id="3" xr3:uid="{71101204-E74B-4A00-A03E-206050E12AA2}" name="SEMANA" dataDxfId="1071">
      <calculatedColumnFormula>IF(AND(DAY(B4)&gt;=1,DAY(B4)&lt;=7),"S1",
IF(AND(DAY(B4)&gt;=8,DAY(B4)&lt;=14),"S2",
IF(AND(DAY(B4)&gt;=15,DAY(B4)&lt;=21),"S3",
IF(AND(DAY(B4)&gt;=22,DAY(B4)&lt;=31),"S4",""))))</calculatedColumnFormula>
    </tableColumn>
    <tableColumn id="4" xr3:uid="{5BF50BC9-06E8-4561-AF16-CB8FFDEDA0D6}" name="NOMBRE" dataDxfId="1070"/>
    <tableColumn id="5" xr3:uid="{DAD72613-0044-44D4-86FB-02DE652C7FCA}" name="DNI" dataDxfId="1069"/>
    <tableColumn id="17" xr3:uid="{2C60FFBB-15A7-4BBF-9382-2989BC9AD4C4}" name="DNI | COD. VERIFICACIÓN" dataDxfId="1068"/>
    <tableColumn id="6" xr3:uid="{98AF6218-953D-4F49-82E9-FC57844B6839}" name="CELULAR" dataDxfId="1067"/>
    <tableColumn id="7" xr3:uid="{DD6A0B48-A08F-4B35-9F1A-C2CAFD0B815D}" name="ESCUELA" dataDxfId="1066"/>
    <tableColumn id="12" xr3:uid="{5DC0C532-7BAF-4108-BD58-438CAC48BE6A}" name="SEDE" dataDxfId="1065"/>
    <tableColumn id="1" xr3:uid="{96210FF4-9CBF-4762-8E0C-2D7AC12E3D4B}" name="SEMESTRE" dataDxfId="1064"/>
    <tableColumn id="15" xr3:uid="{248FBA9C-91C0-4A80-B80A-2E1E20DD2BE3}" name="1 PROGRAMADO" dataDxfId="1063"/>
    <tableColumn id="19" xr3:uid="{526BF9AF-6E8A-407F-9A45-E04CD8FE3D60}" name="2 RINDIÓ EXAMEN" dataDxfId="1062"/>
    <tableColumn id="18" xr3:uid="{B7EC140F-860C-436F-A46E-F3D1084D26E0}" name="3 REPROGRAMÓ" dataDxfId="1061"/>
    <tableColumn id="16" xr3:uid="{E0F90751-3642-4EEA-93F0-2BB9FF8673CF}" name="4 DESISTIÓ" dataDxfId="1060"/>
    <tableColumn id="10" xr3:uid="{CDDFB8D7-0A44-4C02-9420-A219E209240B}" name="OBSERVACIONES" dataDxfId="1059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737828-8691-458A-8C94-1E2EEB5DB202}" name="AG_Sheyla" displayName="AG_Sheyla" ref="B3:P123" totalsRowShown="0" headerRowDxfId="1058" dataDxfId="1057" tableBorderDxfId="1056">
  <autoFilter ref="B3:P123" xr:uid="{8D737828-8691-458A-8C94-1E2EEB5DB202}">
    <filterColumn colId="11">
      <filters blank="1"/>
    </filterColumn>
  </autoFilter>
  <tableColumns count="15">
    <tableColumn id="2" xr3:uid="{486FB045-D208-4E9C-AC49-01040463E8EC}" name="FECHA" dataDxfId="1055"/>
    <tableColumn id="11" xr3:uid="{20476EB9-36E6-4354-B69A-AC5F775DD1EE}" name="MES" dataDxfId="1054">
      <calculatedColumnFormula>TEXT(AG_Sheyla[[#This Row],[FECHA]],"mmm")</calculatedColumnFormula>
    </tableColumn>
    <tableColumn id="3" xr3:uid="{EAF0F95C-819D-49F9-A9A0-3D0A6FB01487}" name="SEMANA" dataDxfId="1053">
      <calculatedColumnFormula>IF(AND(DAY(B4)&gt;=1,DAY(B4)&lt;=7),"S1",
IF(AND(DAY(B4)&gt;=8,DAY(B4)&lt;=14),"S2",
IF(AND(DAY(B4)&gt;=15,DAY(B4)&lt;=21),"S3",
IF(AND(DAY(B4)&gt;=22,DAY(B4)&lt;=31),"S4",""))))</calculatedColumnFormula>
    </tableColumn>
    <tableColumn id="4" xr3:uid="{F67D0289-1E23-48A8-836C-473F960CC145}" name="NOMBRE" dataDxfId="1052"/>
    <tableColumn id="5" xr3:uid="{1965E0F6-70DE-4B81-9885-BB2FD219207F}" name="DNI" dataDxfId="1051"/>
    <tableColumn id="17" xr3:uid="{229F5B3A-8F5C-414F-8456-3E08901A37AA}" name="DNI | COD. VERIFICACIÓN" dataDxfId="1050"/>
    <tableColumn id="6" xr3:uid="{50B5D198-3CA3-4D3A-8DC7-1F842FD7D68E}" name="CELULAR" dataDxfId="1049"/>
    <tableColumn id="7" xr3:uid="{5559A193-5FDB-4DC9-B3EC-5442ED050AAF}" name="ESCUELA" dataDxfId="1048"/>
    <tableColumn id="12" xr3:uid="{1301AF7D-5265-4E4B-BE1A-AB7DA076A3ED}" name="SEDE" dataDxfId="1047"/>
    <tableColumn id="1" xr3:uid="{3705772C-8888-4B9D-B5D5-D6FF3791E0C6}" name="SEMESTRE" dataDxfId="1046"/>
    <tableColumn id="15" xr3:uid="{E89792B6-351F-43AC-809D-2046B21A77F2}" name="1 PROGRAMADO" dataDxfId="1045"/>
    <tableColumn id="19" xr3:uid="{9BDC6EF8-5325-4797-BBEB-57B61397321B}" name="2 RINDIÓ EXAMEN" dataDxfId="1044"/>
    <tableColumn id="18" xr3:uid="{4F5D5DC7-DF8B-42AD-B6B9-7D7D129C8163}" name="3 REPROGRAMÓ" dataDxfId="1043"/>
    <tableColumn id="16" xr3:uid="{7905E137-F48C-4B6F-AE1A-893D51DF14CC}" name="4 DESISTIÓ" dataDxfId="1042"/>
    <tableColumn id="10" xr3:uid="{0D4AE1C9-C52C-4A07-BF9A-C005B4D69B15}" name="OBSERVACIONES" dataDxfId="1041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73BA52-3749-4862-B7BF-A06671558852}" name="AG_Melisa" displayName="AG_Melisa" ref="B3:P92" totalsRowShown="0" headerRowDxfId="1040" dataDxfId="1039" tableBorderDxfId="1038">
  <autoFilter ref="B3:P92" xr:uid="{AC73BA52-3749-4862-B7BF-A06671558852}"/>
  <tableColumns count="15">
    <tableColumn id="2" xr3:uid="{0628DA5E-D63A-4AA7-84F5-873C4CEE37D8}" name="FECHA" dataDxfId="1037"/>
    <tableColumn id="11" xr3:uid="{71792A1D-23F1-47D5-B7DD-81F6D5BC81F8}" name="MES" dataDxfId="1036">
      <calculatedColumnFormula>TEXT(AG_Melisa[[#This Row],[FECHA]],"mmm")</calculatedColumnFormula>
    </tableColumn>
    <tableColumn id="3" xr3:uid="{3431CBB5-0565-4652-A987-E290ED600E93}" name="SEMANA" dataDxfId="1035">
      <calculatedColumnFormula>IF(AND(DAY(B4)&gt;=1,DAY(B4)&lt;=7),"S1",
IF(AND(DAY(B4)&gt;=8,DAY(B4)&lt;=14),"S2",
IF(AND(DAY(B4)&gt;=15,DAY(B4)&lt;=21),"S3",
IF(AND(DAY(B4)&gt;=22,DAY(B4)&lt;=31),"S4",""))))</calculatedColumnFormula>
    </tableColumn>
    <tableColumn id="4" xr3:uid="{FFAE5EFB-2CEB-436F-ADAE-4B7CAE31E531}" name="NOMBRE" dataDxfId="1034"/>
    <tableColumn id="5" xr3:uid="{F17C36F9-9C3B-4B44-9E4E-49D842A077FA}" name="DNI" dataDxfId="1033"/>
    <tableColumn id="17" xr3:uid="{B4509A0F-8DE2-4A64-935D-B38EDFAB11C2}" name="DNI | COD. VERIFICACIÓN" dataDxfId="1032"/>
    <tableColumn id="6" xr3:uid="{AF00896D-63D4-41CF-BA55-F6176E50681D}" name="CELULAR" dataDxfId="1031"/>
    <tableColumn id="7" xr3:uid="{94E89A53-8EE4-4088-920C-3B002F99DECE}" name="ESCUELA" dataDxfId="1030"/>
    <tableColumn id="12" xr3:uid="{BFBEF221-204B-4772-8616-E7B17E9F600A}" name="SEDE" dataDxfId="1029"/>
    <tableColumn id="1" xr3:uid="{A9632A7F-1981-4418-AA3B-435102A8514F}" name="SEMESTRE" dataDxfId="1028"/>
    <tableColumn id="15" xr3:uid="{C7A47376-4DFC-49DF-8904-9626470DE459}" name="1 PROGRAMADO" dataDxfId="1027"/>
    <tableColumn id="19" xr3:uid="{C2685326-3AED-4487-B91A-063176BC5140}" name="2 RINDIÓ EXAMEN" dataDxfId="1026"/>
    <tableColumn id="18" xr3:uid="{569B0F4B-D457-442F-9F17-D818553F9D43}" name="3 REPROGRAMÓ" dataDxfId="1025"/>
    <tableColumn id="16" xr3:uid="{18B4B186-91DD-4389-BA64-F47D97CF593B}" name="4 DESISTIÓ" dataDxfId="1024"/>
    <tableColumn id="10" xr3:uid="{3A6FE295-C4A6-4C12-BC18-B6B73E241691}" name="OBSERVACIONES" dataDxfId="1023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97D7FD-B010-41C6-9EC2-8E232FD4F6EC}" name="AG_Lilya" displayName="AG_Lilya" ref="B3:P60" totalsRowShown="0" headerRowDxfId="1022" dataDxfId="1021" tableBorderDxfId="1020">
  <autoFilter ref="B3:P60" xr:uid="{5A97D7FD-B010-41C6-9EC2-8E232FD4F6EC}"/>
  <tableColumns count="15">
    <tableColumn id="2" xr3:uid="{C4A18C52-800D-4210-ADD6-8650ADC39F7F}" name="FECHA" dataDxfId="1019"/>
    <tableColumn id="11" xr3:uid="{1134795E-7CBC-4625-9DA8-BD263F0ECEBE}" name="MES" dataDxfId="1018">
      <calculatedColumnFormula>TEXT(AG_Lilya[[#This Row],[FECHA]],"mmm")</calculatedColumnFormula>
    </tableColumn>
    <tableColumn id="3" xr3:uid="{7B9013C4-55DA-4E89-BF60-9EBF1A499E6E}" name="SEMANA" dataDxfId="1017">
      <calculatedColumnFormula>IF(AND(DAY(B4)&gt;=1,DAY(B4)&lt;=7),"S1",
IF(AND(DAY(B4)&gt;=8,DAY(B4)&lt;=14),"S2",
IF(AND(DAY(B4)&gt;=15,DAY(B4)&lt;=21),"S3",
IF(AND(DAY(B4)&gt;=22,DAY(B4)&lt;=31),"S4",""))))</calculatedColumnFormula>
    </tableColumn>
    <tableColumn id="4" xr3:uid="{66842C02-D2E1-4EA1-B1F9-852AB3B69CFA}" name="NOMBRE" dataDxfId="1016"/>
    <tableColumn id="5" xr3:uid="{419EBFAC-0120-48EC-A1AE-E87292184F47}" name="DNI" dataDxfId="1015"/>
    <tableColumn id="17" xr3:uid="{69A1FF93-20C3-4A1B-B967-6F093D0E6D0A}" name="DNI | COD. VERIFICACIÓN" dataDxfId="1014"/>
    <tableColumn id="6" xr3:uid="{0C64251E-BB5A-41A4-B045-341BDA03FC7C}" name="CELULAR" dataDxfId="1013"/>
    <tableColumn id="7" xr3:uid="{5A851A95-2699-4FC7-87F1-599FD92E367D}" name="ESCUELA" dataDxfId="1012"/>
    <tableColumn id="12" xr3:uid="{1F45863B-9E42-4B73-B729-FBE0A725ED33}" name="SEDE" dataDxfId="1011"/>
    <tableColumn id="1" xr3:uid="{1E1B4845-2310-4593-8F18-F0D0DCB05D0E}" name="SEMESTRE" dataDxfId="1010"/>
    <tableColumn id="15" xr3:uid="{7FF6440B-0936-4D99-AD0B-EF681FFA984B}" name="1 PROGRAMADO" dataDxfId="1009"/>
    <tableColumn id="19" xr3:uid="{215CE33D-3079-4F35-B35A-368E9791C42C}" name="2 RINDIÓ EXAMEN" dataDxfId="1008"/>
    <tableColumn id="18" xr3:uid="{D66A96FE-8FCE-42D7-975E-F87ABC877EF3}" name="3 REPROGRAMÓ" dataDxfId="1007"/>
    <tableColumn id="16" xr3:uid="{83C8BBB3-8250-4160-B501-A292DD5F31E2}" name="4 DESISTIÓ" dataDxfId="1006"/>
    <tableColumn id="10" xr3:uid="{9A12872C-D584-4A0B-B74D-3388A9D29866}" name="OBSERVACIONES" dataDxfId="100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aritzacruzcierto1997@gmail.com" TargetMode="External"/><Relationship Id="rId21" Type="http://schemas.openxmlformats.org/officeDocument/2006/relationships/hyperlink" Target="mailto:pradomarin2019@gmail.com" TargetMode="External"/><Relationship Id="rId42" Type="http://schemas.openxmlformats.org/officeDocument/2006/relationships/hyperlink" Target="mailto:yanezmariagarcia@gmail.com" TargetMode="External"/><Relationship Id="rId47" Type="http://schemas.openxmlformats.org/officeDocument/2006/relationships/hyperlink" Target="mailto:urgentegatito1234@gmail.com" TargetMode="External"/><Relationship Id="rId63" Type="http://schemas.openxmlformats.org/officeDocument/2006/relationships/hyperlink" Target="mailto:yanela.navarreteinsua@gmail.com" TargetMode="External"/><Relationship Id="rId68" Type="http://schemas.openxmlformats.org/officeDocument/2006/relationships/hyperlink" Target="mailto:alejhp15@gmail.com" TargetMode="External"/><Relationship Id="rId2" Type="http://schemas.openxmlformats.org/officeDocument/2006/relationships/hyperlink" Target="mailto:arletterengifocarrasco@gmail.com" TargetMode="External"/><Relationship Id="rId16" Type="http://schemas.openxmlformats.org/officeDocument/2006/relationships/hyperlink" Target="mailto:fajardoveronicasally@gmail.com" TargetMode="External"/><Relationship Id="rId29" Type="http://schemas.openxmlformats.org/officeDocument/2006/relationships/hyperlink" Target="mailto:brigitteramos@gmail.com" TargetMode="External"/><Relationship Id="rId11" Type="http://schemas.openxmlformats.org/officeDocument/2006/relationships/hyperlink" Target="mailto:xiomiarroyo564@gmail.com" TargetMode="External"/><Relationship Id="rId24" Type="http://schemas.openxmlformats.org/officeDocument/2006/relationships/hyperlink" Target="mailto:abiudfernandez2009@gmail.com" TargetMode="External"/><Relationship Id="rId32" Type="http://schemas.openxmlformats.org/officeDocument/2006/relationships/hyperlink" Target="mailto:chnestrella681@gmail.com" TargetMode="External"/><Relationship Id="rId37" Type="http://schemas.openxmlformats.org/officeDocument/2006/relationships/hyperlink" Target="mailto:angelita2102@hotmail.com" TargetMode="External"/><Relationship Id="rId40" Type="http://schemas.openxmlformats.org/officeDocument/2006/relationships/hyperlink" Target="mailto:diego.far200312345@gmail.com" TargetMode="External"/><Relationship Id="rId45" Type="http://schemas.openxmlformats.org/officeDocument/2006/relationships/hyperlink" Target="mailto:angelasofiarodriguez02@gmail.com" TargetMode="External"/><Relationship Id="rId53" Type="http://schemas.openxmlformats.org/officeDocument/2006/relationships/hyperlink" Target="mailto:fgonzvigil@gmail.com" TargetMode="External"/><Relationship Id="rId58" Type="http://schemas.openxmlformats.org/officeDocument/2006/relationships/hyperlink" Target="mailto:mateofabianomonzon07@gmail.com" TargetMode="External"/><Relationship Id="rId66" Type="http://schemas.openxmlformats.org/officeDocument/2006/relationships/hyperlink" Target="mailto:arita.1806@gmail.com" TargetMode="External"/><Relationship Id="rId5" Type="http://schemas.openxmlformats.org/officeDocument/2006/relationships/hyperlink" Target="mailto:sergiolaime950@gmail.com" TargetMode="External"/><Relationship Id="rId61" Type="http://schemas.openxmlformats.org/officeDocument/2006/relationships/hyperlink" Target="mailto:vivelanatalia.leno@gmail.com" TargetMode="External"/><Relationship Id="rId19" Type="http://schemas.openxmlformats.org/officeDocument/2006/relationships/hyperlink" Target="mailto:nicktvparaelmundo2019@gmail.com" TargetMode="External"/><Relationship Id="rId14" Type="http://schemas.openxmlformats.org/officeDocument/2006/relationships/hyperlink" Target="mailto:betty_aj@outlook.es" TargetMode="External"/><Relationship Id="rId22" Type="http://schemas.openxmlformats.org/officeDocument/2006/relationships/hyperlink" Target="mailto:alejandraquevedocavero@gmail.com" TargetMode="External"/><Relationship Id="rId27" Type="http://schemas.openxmlformats.org/officeDocument/2006/relationships/hyperlink" Target="mailto:derekzegarra615@gmail.com" TargetMode="External"/><Relationship Id="rId30" Type="http://schemas.openxmlformats.org/officeDocument/2006/relationships/hyperlink" Target="mailto:carolina.farfan.1340@gmail.com" TargetMode="External"/><Relationship Id="rId35" Type="http://schemas.openxmlformats.org/officeDocument/2006/relationships/hyperlink" Target="mailto:pradojhair0@gmail.com" TargetMode="External"/><Relationship Id="rId43" Type="http://schemas.openxmlformats.org/officeDocument/2006/relationships/hyperlink" Target="mailto:ritav261071@gmail.com" TargetMode="External"/><Relationship Id="rId48" Type="http://schemas.openxmlformats.org/officeDocument/2006/relationships/hyperlink" Target="mailto:gael6335@gmail.com" TargetMode="External"/><Relationship Id="rId56" Type="http://schemas.openxmlformats.org/officeDocument/2006/relationships/hyperlink" Target="mailto:azulvanna1234@gmail.com" TargetMode="External"/><Relationship Id="rId64" Type="http://schemas.openxmlformats.org/officeDocument/2006/relationships/hyperlink" Target="mailto:piero2008r8@gmail.com" TargetMode="External"/><Relationship Id="rId69" Type="http://schemas.openxmlformats.org/officeDocument/2006/relationships/hyperlink" Target="mailto:erickjhonatan1603@gmail.com" TargetMode="External"/><Relationship Id="rId8" Type="http://schemas.openxmlformats.org/officeDocument/2006/relationships/hyperlink" Target="mailto:mirian.susana.2007@gmail.com" TargetMode="External"/><Relationship Id="rId51" Type="http://schemas.openxmlformats.org/officeDocument/2006/relationships/hyperlink" Target="mailto:transportesaavedraclavijo@gmail.com" TargetMode="External"/><Relationship Id="rId72" Type="http://schemas.openxmlformats.org/officeDocument/2006/relationships/hyperlink" Target="mailto:MATHIASPIZARRO.CORNEJO312@GMAIL.COM" TargetMode="External"/><Relationship Id="rId3" Type="http://schemas.openxmlformats.org/officeDocument/2006/relationships/hyperlink" Target="mailto:rosaespino1512@gmail.com" TargetMode="External"/><Relationship Id="rId12" Type="http://schemas.openxmlformats.org/officeDocument/2006/relationships/hyperlink" Target="mailto:Sqch40@gmail.com" TargetMode="External"/><Relationship Id="rId17" Type="http://schemas.openxmlformats.org/officeDocument/2006/relationships/hyperlink" Target="mailto:gia_1506@hotmail.com" TargetMode="External"/><Relationship Id="rId25" Type="http://schemas.openxmlformats.org/officeDocument/2006/relationships/hyperlink" Target="mailto:lisafer9888@gmail.com" TargetMode="External"/><Relationship Id="rId33" Type="http://schemas.openxmlformats.org/officeDocument/2006/relationships/hyperlink" Target="mailto:ciaraviviancofernandez@gmail.com" TargetMode="External"/><Relationship Id="rId38" Type="http://schemas.openxmlformats.org/officeDocument/2006/relationships/hyperlink" Target="mailto:pastillade,atcha@gmail.com" TargetMode="External"/><Relationship Id="rId46" Type="http://schemas.openxmlformats.org/officeDocument/2006/relationships/hyperlink" Target="mailto:74018602@sda.edu.pe" TargetMode="External"/><Relationship Id="rId59" Type="http://schemas.openxmlformats.org/officeDocument/2006/relationships/hyperlink" Target="mailto:kiaracv1244@gmail.com" TargetMode="External"/><Relationship Id="rId67" Type="http://schemas.openxmlformats.org/officeDocument/2006/relationships/hyperlink" Target="mailto:tdragonpro@gmail.com" TargetMode="External"/><Relationship Id="rId20" Type="http://schemas.openxmlformats.org/officeDocument/2006/relationships/hyperlink" Target="mailto:esmontalvanm@gmail.com" TargetMode="External"/><Relationship Id="rId41" Type="http://schemas.openxmlformats.org/officeDocument/2006/relationships/hyperlink" Target="mailto:valeria.90001@gmail.colm" TargetMode="External"/><Relationship Id="rId54" Type="http://schemas.openxmlformats.org/officeDocument/2006/relationships/hyperlink" Target="mailto:gabrielafamo@gmail.com" TargetMode="External"/><Relationship Id="rId62" Type="http://schemas.openxmlformats.org/officeDocument/2006/relationships/hyperlink" Target="mailto:mapazganoza@gmail.com" TargetMode="External"/><Relationship Id="rId70" Type="http://schemas.openxmlformats.org/officeDocument/2006/relationships/hyperlink" Target="mailto:FACUXX0801@GMAIL.COM" TargetMode="External"/><Relationship Id="rId1" Type="http://schemas.openxmlformats.org/officeDocument/2006/relationships/hyperlink" Target="mailto:jessicacuevagz@gmail.com" TargetMode="External"/><Relationship Id="rId6" Type="http://schemas.openxmlformats.org/officeDocument/2006/relationships/hyperlink" Target="mailto:ariadnacuya.21@gmail.com" TargetMode="External"/><Relationship Id="rId15" Type="http://schemas.openxmlformats.org/officeDocument/2006/relationships/hyperlink" Target="mailto:flaviaflores.1997@gmail.com" TargetMode="External"/><Relationship Id="rId23" Type="http://schemas.openxmlformats.org/officeDocument/2006/relationships/hyperlink" Target="mailto:karlamunozcobos28@gmail.com" TargetMode="External"/><Relationship Id="rId28" Type="http://schemas.openxmlformats.org/officeDocument/2006/relationships/hyperlink" Target="mailto:ralejo3082s@gmail.com" TargetMode="External"/><Relationship Id="rId36" Type="http://schemas.openxmlformats.org/officeDocument/2006/relationships/hyperlink" Target="mailto:brahys29br@gmail.com" TargetMode="External"/><Relationship Id="rId49" Type="http://schemas.openxmlformats.org/officeDocument/2006/relationships/hyperlink" Target="mailto:61926305@sda..edu.pe" TargetMode="External"/><Relationship Id="rId57" Type="http://schemas.openxmlformats.org/officeDocument/2006/relationships/hyperlink" Target="mailto:jads9647@gmail.com" TargetMode="External"/><Relationship Id="rId10" Type="http://schemas.openxmlformats.org/officeDocument/2006/relationships/hyperlink" Target="mailto:teodosiasalazarhuerta@gmail.com" TargetMode="External"/><Relationship Id="rId31" Type="http://schemas.openxmlformats.org/officeDocument/2006/relationships/hyperlink" Target="mailto:jarribasplata88@gmail.com" TargetMode="External"/><Relationship Id="rId44" Type="http://schemas.openxmlformats.org/officeDocument/2006/relationships/hyperlink" Target="mailto:angelagianeli1127@gmail.com" TargetMode="External"/><Relationship Id="rId52" Type="http://schemas.openxmlformats.org/officeDocument/2006/relationships/hyperlink" Target="mailto:6191290d@gmail.com" TargetMode="External"/><Relationship Id="rId60" Type="http://schemas.openxmlformats.org/officeDocument/2006/relationships/hyperlink" Target="mailto:mathiastaboada129@gmail.com" TargetMode="External"/><Relationship Id="rId65" Type="http://schemas.openxmlformats.org/officeDocument/2006/relationships/hyperlink" Target="mailto:eduardosanjies10@gmail.com" TargetMode="External"/><Relationship Id="rId73" Type="http://schemas.openxmlformats.org/officeDocument/2006/relationships/table" Target="../tables/table2.xml"/><Relationship Id="rId4" Type="http://schemas.openxmlformats.org/officeDocument/2006/relationships/hyperlink" Target="mailto:andresnavarrosaenz@gmail.com" TargetMode="External"/><Relationship Id="rId9" Type="http://schemas.openxmlformats.org/officeDocument/2006/relationships/hyperlink" Target="mailto:martinezventuraluis1@gmail.com" TargetMode="External"/><Relationship Id="rId13" Type="http://schemas.openxmlformats.org/officeDocument/2006/relationships/hyperlink" Target="mailto:esthermalpartida6@gmail.com" TargetMode="External"/><Relationship Id="rId18" Type="http://schemas.openxmlformats.org/officeDocument/2006/relationships/hyperlink" Target="mailto:fabianemilioruizgrippa@gmail.com" TargetMode="External"/><Relationship Id="rId39" Type="http://schemas.openxmlformats.org/officeDocument/2006/relationships/hyperlink" Target="mailto:yactayopaulo@gmail.com" TargetMode="External"/><Relationship Id="rId34" Type="http://schemas.openxmlformats.org/officeDocument/2006/relationships/hyperlink" Target="mailto:alexandercamarena51@gmail.com" TargetMode="External"/><Relationship Id="rId50" Type="http://schemas.openxmlformats.org/officeDocument/2006/relationships/hyperlink" Target="mailto:s4987891@gmail.com" TargetMode="External"/><Relationship Id="rId55" Type="http://schemas.openxmlformats.org/officeDocument/2006/relationships/hyperlink" Target="mailto:andreac.montalvan.s@gmail.com" TargetMode="External"/><Relationship Id="rId7" Type="http://schemas.openxmlformats.org/officeDocument/2006/relationships/hyperlink" Target="mailto:adamelivillegashuanaco@gmail.com" TargetMode="External"/><Relationship Id="rId71" Type="http://schemas.openxmlformats.org/officeDocument/2006/relationships/hyperlink" Target="mailto:GIANNAHUARA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lrojas@outlook.com" TargetMode="External"/><Relationship Id="rId13" Type="http://schemas.openxmlformats.org/officeDocument/2006/relationships/hyperlink" Target="mailto:michelleurbaez3@gmail.com" TargetMode="External"/><Relationship Id="rId18" Type="http://schemas.openxmlformats.org/officeDocument/2006/relationships/table" Target="../tables/table3.xml"/><Relationship Id="rId3" Type="http://schemas.openxmlformats.org/officeDocument/2006/relationships/hyperlink" Target="mailto:jiancarloslaurarojas817@gmail.com" TargetMode="External"/><Relationship Id="rId7" Type="http://schemas.openxmlformats.org/officeDocument/2006/relationships/hyperlink" Target="mailto:Eduardomoralesromero26@gmail.com" TargetMode="External"/><Relationship Id="rId12" Type="http://schemas.openxmlformats.org/officeDocument/2006/relationships/hyperlink" Target="mailto:dallan2005hera@gmail.com" TargetMode="External"/><Relationship Id="rId17" Type="http://schemas.openxmlformats.org/officeDocument/2006/relationships/hyperlink" Target="mailto:vivitareas2305@gmail.com" TargetMode="External"/><Relationship Id="rId2" Type="http://schemas.openxmlformats.org/officeDocument/2006/relationships/hyperlink" Target="mailto:arlethmorales12@gmail.com" TargetMode="External"/><Relationship Id="rId16" Type="http://schemas.openxmlformats.org/officeDocument/2006/relationships/hyperlink" Target="mailto:astridayleenanaya@gmail.com" TargetMode="External"/><Relationship Id="rId1" Type="http://schemas.openxmlformats.org/officeDocument/2006/relationships/hyperlink" Target="mailto:g.pastorkolmakova@gmail.com" TargetMode="External"/><Relationship Id="rId6" Type="http://schemas.openxmlformats.org/officeDocument/2006/relationships/hyperlink" Target="mailto:lucia.ramos01122008@gmail.com" TargetMode="External"/><Relationship Id="rId11" Type="http://schemas.openxmlformats.org/officeDocument/2006/relationships/hyperlink" Target="mailto:henry.har25@gmail.con" TargetMode="External"/><Relationship Id="rId5" Type="http://schemas.openxmlformats.org/officeDocument/2006/relationships/hyperlink" Target="mailto:micaelafg2009@gmail.com" TargetMode="External"/><Relationship Id="rId15" Type="http://schemas.openxmlformats.org/officeDocument/2006/relationships/hyperlink" Target="mailto:noa.maria@myhome.edu.pe" TargetMode="External"/><Relationship Id="rId10" Type="http://schemas.openxmlformats.org/officeDocument/2006/relationships/hyperlink" Target="mailto:cielobutron127@gmail.com" TargetMode="External"/><Relationship Id="rId19" Type="http://schemas.microsoft.com/office/2019/04/relationships/namedSheetView" Target="../namedSheetViews/namedSheetView2.xml"/><Relationship Id="rId4" Type="http://schemas.openxmlformats.org/officeDocument/2006/relationships/hyperlink" Target="mailto:emy768777@gmail.com" TargetMode="External"/><Relationship Id="rId9" Type="http://schemas.openxmlformats.org/officeDocument/2006/relationships/hyperlink" Target="mailto:rivasitalo32@gmail.com" TargetMode="External"/><Relationship Id="rId14" Type="http://schemas.openxmlformats.org/officeDocument/2006/relationships/hyperlink" Target="mailto:karla.huilcamasco.zanca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VALERIABENDEZU777@GMAIL.COM" TargetMode="External"/><Relationship Id="rId18" Type="http://schemas.openxmlformats.org/officeDocument/2006/relationships/hyperlink" Target="mailto:ANTHONYOSCOOC@GMAIL.COM" TargetMode="External"/><Relationship Id="rId26" Type="http://schemas.openxmlformats.org/officeDocument/2006/relationships/hyperlink" Target="mailto:SOFH211@GMAIL.COM" TargetMode="External"/><Relationship Id="rId39" Type="http://schemas.openxmlformats.org/officeDocument/2006/relationships/hyperlink" Target="mailto:chinaperaltaperez@gmail.com" TargetMode="External"/><Relationship Id="rId21" Type="http://schemas.openxmlformats.org/officeDocument/2006/relationships/hyperlink" Target="mailto:ALISSONCISNEROS@GMAIL.COM" TargetMode="External"/><Relationship Id="rId34" Type="http://schemas.openxmlformats.org/officeDocument/2006/relationships/hyperlink" Target="mailto:aberrenechea28@gmail.com" TargetMode="External"/><Relationship Id="rId42" Type="http://schemas.openxmlformats.org/officeDocument/2006/relationships/hyperlink" Target="mailto:ric123ardomorales14789@gmail.com" TargetMode="External"/><Relationship Id="rId47" Type="http://schemas.openxmlformats.org/officeDocument/2006/relationships/table" Target="../tables/table4.xml"/><Relationship Id="rId7" Type="http://schemas.openxmlformats.org/officeDocument/2006/relationships/hyperlink" Target="mailto:cami.g1203@gmail.com" TargetMode="External"/><Relationship Id="rId2" Type="http://schemas.openxmlformats.org/officeDocument/2006/relationships/hyperlink" Target="mailto:jhans.1807@gmail.com" TargetMode="External"/><Relationship Id="rId16" Type="http://schemas.openxmlformats.org/officeDocument/2006/relationships/hyperlink" Target="mailto:XLAURAMORALESX@GMAIL.COM" TargetMode="External"/><Relationship Id="rId29" Type="http://schemas.openxmlformats.org/officeDocument/2006/relationships/hyperlink" Target="mailto:ssantos2209@gmail.com" TargetMode="External"/><Relationship Id="rId1" Type="http://schemas.openxmlformats.org/officeDocument/2006/relationships/hyperlink" Target="mailto:emiliosilvamolina@gmail.com" TargetMode="External"/><Relationship Id="rId6" Type="http://schemas.openxmlformats.org/officeDocument/2006/relationships/hyperlink" Target="mailto:dalli02@gmail.com" TargetMode="External"/><Relationship Id="rId11" Type="http://schemas.openxmlformats.org/officeDocument/2006/relationships/hyperlink" Target="mailto:gianelaboni24@gmail.com" TargetMode="External"/><Relationship Id="rId24" Type="http://schemas.openxmlformats.org/officeDocument/2006/relationships/hyperlink" Target="mailto:CHIARACASAPIAM@GMAIL.COM" TargetMode="External"/><Relationship Id="rId32" Type="http://schemas.openxmlformats.org/officeDocument/2006/relationships/hyperlink" Target="mailto:edhuflores92@gmail.com" TargetMode="External"/><Relationship Id="rId37" Type="http://schemas.openxmlformats.org/officeDocument/2006/relationships/hyperlink" Target="mailto:techy_mora@hotmail.com" TargetMode="External"/><Relationship Id="rId40" Type="http://schemas.openxmlformats.org/officeDocument/2006/relationships/hyperlink" Target="mailto:MIGUEL.ANGEL.CHANGANA@GMAIL.COM" TargetMode="External"/><Relationship Id="rId45" Type="http://schemas.openxmlformats.org/officeDocument/2006/relationships/hyperlink" Target="mailto:almendra.escamilo@eaportal.org" TargetMode="External"/><Relationship Id="rId5" Type="http://schemas.openxmlformats.org/officeDocument/2006/relationships/hyperlink" Target="mailto:marcloje@gmail.com" TargetMode="External"/><Relationship Id="rId15" Type="http://schemas.openxmlformats.org/officeDocument/2006/relationships/hyperlink" Target="mailto:CHAVEZANIA73@GMAIL.COM" TargetMode="External"/><Relationship Id="rId23" Type="http://schemas.openxmlformats.org/officeDocument/2006/relationships/hyperlink" Target="mailto:ADRITHAIS@GMAIL.COM" TargetMode="External"/><Relationship Id="rId28" Type="http://schemas.openxmlformats.org/officeDocument/2006/relationships/hyperlink" Target="mailto:arianachiuyare@gmail.com" TargetMode="External"/><Relationship Id="rId36" Type="http://schemas.openxmlformats.org/officeDocument/2006/relationships/hyperlink" Target="mailto:Jhon_henry_06@hotmail.com" TargetMode="External"/><Relationship Id="rId10" Type="http://schemas.openxmlformats.org/officeDocument/2006/relationships/hyperlink" Target="mailto:danieramosa@gmail.com" TargetMode="External"/><Relationship Id="rId19" Type="http://schemas.openxmlformats.org/officeDocument/2006/relationships/hyperlink" Target="mailto:fabianmcu@gmail.com" TargetMode="External"/><Relationship Id="rId31" Type="http://schemas.openxmlformats.org/officeDocument/2006/relationships/hyperlink" Target="mailto:gualupanabautista28@gmail.com" TargetMode="External"/><Relationship Id="rId44" Type="http://schemas.openxmlformats.org/officeDocument/2006/relationships/hyperlink" Target="mailto:Enrique.an57@gmail.com" TargetMode="External"/><Relationship Id="rId4" Type="http://schemas.openxmlformats.org/officeDocument/2006/relationships/hyperlink" Target="mailto:mari.18@gmail.com" TargetMode="External"/><Relationship Id="rId9" Type="http://schemas.openxmlformats.org/officeDocument/2006/relationships/hyperlink" Target="mailto:PECEROSCELISNICOL@GMAIL.COM" TargetMode="External"/><Relationship Id="rId14" Type="http://schemas.openxmlformats.org/officeDocument/2006/relationships/hyperlink" Target="mailto:poolguillermodelvalle@gmail.com" TargetMode="External"/><Relationship Id="rId22" Type="http://schemas.openxmlformats.org/officeDocument/2006/relationships/hyperlink" Target="mailto:JOHANAVN266@GMAIL.COM" TargetMode="External"/><Relationship Id="rId27" Type="http://schemas.openxmlformats.org/officeDocument/2006/relationships/hyperlink" Target="mailto:anaydrogo35@gmail.com" TargetMode="External"/><Relationship Id="rId30" Type="http://schemas.openxmlformats.org/officeDocument/2006/relationships/hyperlink" Target="mailto:ROMERO.MALDONADO.CLAUDIA@GMAIL.COM" TargetMode="External"/><Relationship Id="rId35" Type="http://schemas.openxmlformats.org/officeDocument/2006/relationships/hyperlink" Target="mailto:milejapi5383@gmail.com" TargetMode="External"/><Relationship Id="rId43" Type="http://schemas.openxmlformats.org/officeDocument/2006/relationships/hyperlink" Target="mailto:andreanvanini@gmail.com" TargetMode="External"/><Relationship Id="rId8" Type="http://schemas.openxmlformats.org/officeDocument/2006/relationships/hyperlink" Target="mailto:talaxa1207@gmail.com" TargetMode="External"/><Relationship Id="rId3" Type="http://schemas.openxmlformats.org/officeDocument/2006/relationships/hyperlink" Target="mailto:manuel_jacm@hotmail.com" TargetMode="External"/><Relationship Id="rId12" Type="http://schemas.openxmlformats.org/officeDocument/2006/relationships/hyperlink" Target="mailto:juanca2588@outlook.com" TargetMode="External"/><Relationship Id="rId17" Type="http://schemas.openxmlformats.org/officeDocument/2006/relationships/hyperlink" Target="mailto:lucianadurand130@gmail.com" TargetMode="External"/><Relationship Id="rId25" Type="http://schemas.openxmlformats.org/officeDocument/2006/relationships/hyperlink" Target="mailto:SAMANTHAISABELLA010@GMAIL.COM" TargetMode="External"/><Relationship Id="rId33" Type="http://schemas.openxmlformats.org/officeDocument/2006/relationships/hyperlink" Target="mailto:sydluposamvas@gmail.com" TargetMode="External"/><Relationship Id="rId38" Type="http://schemas.openxmlformats.org/officeDocument/2006/relationships/hyperlink" Target="mailto:geminist9@gmail.com" TargetMode="External"/><Relationship Id="rId46" Type="http://schemas.openxmlformats.org/officeDocument/2006/relationships/hyperlink" Target="mailto:rocioinesnunes@gmail.com" TargetMode="External"/><Relationship Id="rId20" Type="http://schemas.openxmlformats.org/officeDocument/2006/relationships/hyperlink" Target="mailto:CELESTINOFELIZ1230@GMAIL.COM" TargetMode="External"/><Relationship Id="rId41" Type="http://schemas.openxmlformats.org/officeDocument/2006/relationships/hyperlink" Target="mailto:KEVINKAVB120508@GMAIL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Escribamathias356@gmail.com" TargetMode="External"/><Relationship Id="rId18" Type="http://schemas.openxmlformats.org/officeDocument/2006/relationships/hyperlink" Target="mailto:annaaa.clc@gmail.com" TargetMode="External"/><Relationship Id="rId26" Type="http://schemas.openxmlformats.org/officeDocument/2006/relationships/hyperlink" Target="mailto:ruizrenzo724@gmail.com" TargetMode="External"/><Relationship Id="rId39" Type="http://schemas.openxmlformats.org/officeDocument/2006/relationships/hyperlink" Target="mailto:Nayelirojaslavado824@gmail.com" TargetMode="External"/><Relationship Id="rId21" Type="http://schemas.openxmlformats.org/officeDocument/2006/relationships/hyperlink" Target="mailto:SILVAGENESISH1818@GMAIL.COM" TargetMode="External"/><Relationship Id="rId34" Type="http://schemas.openxmlformats.org/officeDocument/2006/relationships/hyperlink" Target="mailto:gonzalesxiomara38@gmail.com" TargetMode="External"/><Relationship Id="rId42" Type="http://schemas.openxmlformats.org/officeDocument/2006/relationships/hyperlink" Target="mailto:luispaulnovoa@gmail.com" TargetMode="External"/><Relationship Id="rId47" Type="http://schemas.openxmlformats.org/officeDocument/2006/relationships/hyperlink" Target="mailto:brunella.pinedo07@gmail.com" TargetMode="External"/><Relationship Id="rId50" Type="http://schemas.openxmlformats.org/officeDocument/2006/relationships/hyperlink" Target="mailto:FABRIZIOARTUROVIP@GMAIL.COM" TargetMode="External"/><Relationship Id="rId55" Type="http://schemas.openxmlformats.org/officeDocument/2006/relationships/hyperlink" Target="mailto:andreamhq2002@gmail.com" TargetMode="External"/><Relationship Id="rId7" Type="http://schemas.openxmlformats.org/officeDocument/2006/relationships/hyperlink" Target="mailto:apriljulca7@gmail.com" TargetMode="External"/><Relationship Id="rId2" Type="http://schemas.openxmlformats.org/officeDocument/2006/relationships/hyperlink" Target="mailto:nathi1608@gmail.com" TargetMode="External"/><Relationship Id="rId16" Type="http://schemas.openxmlformats.org/officeDocument/2006/relationships/hyperlink" Target="mailto:hairito06@gmail.com" TargetMode="External"/><Relationship Id="rId29" Type="http://schemas.openxmlformats.org/officeDocument/2006/relationships/hyperlink" Target="mailto:jesulincerna@gmail.com" TargetMode="External"/><Relationship Id="rId11" Type="http://schemas.openxmlformats.org/officeDocument/2006/relationships/hyperlink" Target="mailto:alderetexiomara31@gmail.com" TargetMode="External"/><Relationship Id="rId24" Type="http://schemas.openxmlformats.org/officeDocument/2006/relationships/hyperlink" Target="mailto:contrerassilvakeila12@gmail.com" TargetMode="External"/><Relationship Id="rId32" Type="http://schemas.openxmlformats.org/officeDocument/2006/relationships/hyperlink" Target="mailto:joseantoniogarciaichpas1989@gmail.com" TargetMode="External"/><Relationship Id="rId37" Type="http://schemas.openxmlformats.org/officeDocument/2006/relationships/hyperlink" Target="mailto:shandqm123@gmail.com" TargetMode="External"/><Relationship Id="rId40" Type="http://schemas.openxmlformats.org/officeDocument/2006/relationships/hyperlink" Target="mailto:yali7ccoica@gmail.com" TargetMode="External"/><Relationship Id="rId45" Type="http://schemas.openxmlformats.org/officeDocument/2006/relationships/hyperlink" Target="mailto:nayara19gonzales@gmail.com" TargetMode="External"/><Relationship Id="rId53" Type="http://schemas.openxmlformats.org/officeDocument/2006/relationships/hyperlink" Target="mailto:monicas150@hotmail.com" TargetMode="External"/><Relationship Id="rId58" Type="http://schemas.openxmlformats.org/officeDocument/2006/relationships/hyperlink" Target="mailto:cruzadlmolina17@gmail.com" TargetMode="External"/><Relationship Id="rId5" Type="http://schemas.openxmlformats.org/officeDocument/2006/relationships/hyperlink" Target="mailto:naye.ros22.12@gmail.com" TargetMode="External"/><Relationship Id="rId19" Type="http://schemas.openxmlformats.org/officeDocument/2006/relationships/hyperlink" Target="mailto:ij7758367@gmail.com" TargetMode="External"/><Relationship Id="rId4" Type="http://schemas.openxmlformats.org/officeDocument/2006/relationships/hyperlink" Target="mailto:kamil.rubina.weill13@gmail.com" TargetMode="External"/><Relationship Id="rId9" Type="http://schemas.openxmlformats.org/officeDocument/2006/relationships/hyperlink" Target="mailto:xiomimendozalaura@gmail.com" TargetMode="External"/><Relationship Id="rId14" Type="http://schemas.openxmlformats.org/officeDocument/2006/relationships/hyperlink" Target="mailto:camilaaa2407@hotmail.com" TargetMode="External"/><Relationship Id="rId22" Type="http://schemas.openxmlformats.org/officeDocument/2006/relationships/hyperlink" Target="mailto:anto_754@hotmail.com" TargetMode="External"/><Relationship Id="rId27" Type="http://schemas.openxmlformats.org/officeDocument/2006/relationships/hyperlink" Target="mailto:gimena9@outlook.com" TargetMode="External"/><Relationship Id="rId30" Type="http://schemas.openxmlformats.org/officeDocument/2006/relationships/hyperlink" Target="mailto:pereabravoalison@gmail.com" TargetMode="External"/><Relationship Id="rId35" Type="http://schemas.openxmlformats.org/officeDocument/2006/relationships/hyperlink" Target="mailto:gamarrajaniss@gmail.com" TargetMode="External"/><Relationship Id="rId43" Type="http://schemas.openxmlformats.org/officeDocument/2006/relationships/hyperlink" Target="mailto:miranda_vanny@outlook.com" TargetMode="External"/><Relationship Id="rId48" Type="http://schemas.openxmlformats.org/officeDocument/2006/relationships/hyperlink" Target="mailto:yasminangier04@gmail.com" TargetMode="External"/><Relationship Id="rId56" Type="http://schemas.openxmlformats.org/officeDocument/2006/relationships/hyperlink" Target="mailto:pedritogonzales80@gmail.com" TargetMode="External"/><Relationship Id="rId8" Type="http://schemas.openxmlformats.org/officeDocument/2006/relationships/hyperlink" Target="mailto:Liasami0727@gmail.com" TargetMode="External"/><Relationship Id="rId51" Type="http://schemas.openxmlformats.org/officeDocument/2006/relationships/hyperlink" Target="mailto:beatriz1308marcacuzco@gmail.com" TargetMode="External"/><Relationship Id="rId3" Type="http://schemas.openxmlformats.org/officeDocument/2006/relationships/hyperlink" Target="mailto:medranodenis2020@gmail.com" TargetMode="External"/><Relationship Id="rId12" Type="http://schemas.openxmlformats.org/officeDocument/2006/relationships/hyperlink" Target="mailto:sergio.rivera.garcia2006@gmail.com" TargetMode="External"/><Relationship Id="rId17" Type="http://schemas.openxmlformats.org/officeDocument/2006/relationships/hyperlink" Target="mailto:Sandyanagabriel22@gmail.com" TargetMode="External"/><Relationship Id="rId25" Type="http://schemas.openxmlformats.org/officeDocument/2006/relationships/hyperlink" Target="mailto:paola.carlos.tello08@gmail.com" TargetMode="External"/><Relationship Id="rId33" Type="http://schemas.openxmlformats.org/officeDocument/2006/relationships/hyperlink" Target="mailto:mlmoril@live.com" TargetMode="External"/><Relationship Id="rId38" Type="http://schemas.openxmlformats.org/officeDocument/2006/relationships/hyperlink" Target="mailto:KAMILIBIAS@GMAIL.COM" TargetMode="External"/><Relationship Id="rId46" Type="http://schemas.openxmlformats.org/officeDocument/2006/relationships/hyperlink" Target="mailto:mihrimahyue228@gmail.com" TargetMode="External"/><Relationship Id="rId59" Type="http://schemas.openxmlformats.org/officeDocument/2006/relationships/table" Target="../tables/table5.xml"/><Relationship Id="rId20" Type="http://schemas.openxmlformats.org/officeDocument/2006/relationships/hyperlink" Target="mailto:diegosebas2228@gmail.com" TargetMode="External"/><Relationship Id="rId41" Type="http://schemas.openxmlformats.org/officeDocument/2006/relationships/hyperlink" Target="mailto:fnavarrochicana@gmail.com" TargetMode="External"/><Relationship Id="rId54" Type="http://schemas.openxmlformats.org/officeDocument/2006/relationships/hyperlink" Target="mailto:renatachavezmusayon@gmail.com" TargetMode="External"/><Relationship Id="rId1" Type="http://schemas.openxmlformats.org/officeDocument/2006/relationships/hyperlink" Target="mailto:Cintyarosalesmora@gmail.com" TargetMode="External"/><Relationship Id="rId6" Type="http://schemas.openxmlformats.org/officeDocument/2006/relationships/hyperlink" Target="mailto:harid11032005@gmail.com" TargetMode="External"/><Relationship Id="rId15" Type="http://schemas.openxmlformats.org/officeDocument/2006/relationships/hyperlink" Target="mailto:Valerypintozedano14@gmail.com" TargetMode="External"/><Relationship Id="rId23" Type="http://schemas.openxmlformats.org/officeDocument/2006/relationships/hyperlink" Target="mailto:jesusfabianqs@gmail.com" TargetMode="External"/><Relationship Id="rId28" Type="http://schemas.openxmlformats.org/officeDocument/2006/relationships/hyperlink" Target="mailto:carothv207@gmail.com" TargetMode="External"/><Relationship Id="rId36" Type="http://schemas.openxmlformats.org/officeDocument/2006/relationships/hyperlink" Target="mailto:dianaserranopardo09@gmail.com" TargetMode="External"/><Relationship Id="rId49" Type="http://schemas.openxmlformats.org/officeDocument/2006/relationships/hyperlink" Target="mailto:jasmyncornejoneyra@outlook.com" TargetMode="External"/><Relationship Id="rId57" Type="http://schemas.openxmlformats.org/officeDocument/2006/relationships/hyperlink" Target="mailto:cyntty3@hotmail.com" TargetMode="External"/><Relationship Id="rId10" Type="http://schemas.openxmlformats.org/officeDocument/2006/relationships/hyperlink" Target="mailto:adrianabalor@gmail.com" TargetMode="External"/><Relationship Id="rId31" Type="http://schemas.openxmlformats.org/officeDocument/2006/relationships/hyperlink" Target="mailto:Garciapalaciosariana@gmail.com" TargetMode="External"/><Relationship Id="rId44" Type="http://schemas.openxmlformats.org/officeDocument/2006/relationships/hyperlink" Target="mailto:mellisa_ruidias@hotmail.com" TargetMode="External"/><Relationship Id="rId52" Type="http://schemas.openxmlformats.org/officeDocument/2006/relationships/hyperlink" Target="mailto:valentinaquinterosmontalvo2@gmail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lucianaperaltasanchez@gmail.com" TargetMode="External"/><Relationship Id="rId18" Type="http://schemas.openxmlformats.org/officeDocument/2006/relationships/hyperlink" Target="mailto:CAMILAFERAVILA3@GMAIL.COM" TargetMode="External"/><Relationship Id="rId26" Type="http://schemas.openxmlformats.org/officeDocument/2006/relationships/hyperlink" Target="mailto:61550466@sda.edu.pe" TargetMode="External"/><Relationship Id="rId39" Type="http://schemas.openxmlformats.org/officeDocument/2006/relationships/hyperlink" Target="mailto:vivianabautistayupari@gmail.com" TargetMode="External"/><Relationship Id="rId21" Type="http://schemas.openxmlformats.org/officeDocument/2006/relationships/hyperlink" Target="mailto:lucianabelen700@gmail.com" TargetMode="External"/><Relationship Id="rId34" Type="http://schemas.openxmlformats.org/officeDocument/2006/relationships/hyperlink" Target="mailto:danielhurtado@gmail.com" TargetMode="External"/><Relationship Id="rId42" Type="http://schemas.openxmlformats.org/officeDocument/2006/relationships/hyperlink" Target="mailto:cuentas.oslan@gmail.com" TargetMode="External"/><Relationship Id="rId7" Type="http://schemas.openxmlformats.org/officeDocument/2006/relationships/hyperlink" Target="mailto:michelfernandez12teamo@gmail.com" TargetMode="External"/><Relationship Id="rId2" Type="http://schemas.openxmlformats.org/officeDocument/2006/relationships/hyperlink" Target="mailto:nicolesotero15@gmail.com" TargetMode="External"/><Relationship Id="rId16" Type="http://schemas.openxmlformats.org/officeDocument/2006/relationships/hyperlink" Target="mailto:aleshkafuentesherrera@gmial.com" TargetMode="External"/><Relationship Id="rId20" Type="http://schemas.openxmlformats.org/officeDocument/2006/relationships/hyperlink" Target="mailto:61921173@sda.edu.pe" TargetMode="External"/><Relationship Id="rId29" Type="http://schemas.openxmlformats.org/officeDocument/2006/relationships/hyperlink" Target="mailto:paolomesiaslozada08@gmail.com" TargetMode="External"/><Relationship Id="rId41" Type="http://schemas.openxmlformats.org/officeDocument/2006/relationships/hyperlink" Target="mailto:lourdes.vega083@gmail.com" TargetMode="External"/><Relationship Id="rId1" Type="http://schemas.openxmlformats.org/officeDocument/2006/relationships/hyperlink" Target="mailto:bambamfotho@gmail.com" TargetMode="External"/><Relationship Id="rId6" Type="http://schemas.openxmlformats.org/officeDocument/2006/relationships/hyperlink" Target="mailto:diegoalmontequiroz@gmail.com" TargetMode="External"/><Relationship Id="rId11" Type="http://schemas.openxmlformats.org/officeDocument/2006/relationships/hyperlink" Target="mailto:brayan14mt@gmail.com" TargetMode="External"/><Relationship Id="rId24" Type="http://schemas.openxmlformats.org/officeDocument/2006/relationships/hyperlink" Target="mailto:sabrinamartinrondon@gmail.com" TargetMode="External"/><Relationship Id="rId32" Type="http://schemas.openxmlformats.org/officeDocument/2006/relationships/hyperlink" Target="mailto:estrellakamilabendezuchavez@gmail.com" TargetMode="External"/><Relationship Id="rId37" Type="http://schemas.openxmlformats.org/officeDocument/2006/relationships/hyperlink" Target="mailto:a20150096@santisima.edu.pe" TargetMode="External"/><Relationship Id="rId40" Type="http://schemas.openxmlformats.org/officeDocument/2006/relationships/hyperlink" Target="mailto:nastrid44o@gmail.com" TargetMode="External"/><Relationship Id="rId5" Type="http://schemas.openxmlformats.org/officeDocument/2006/relationships/hyperlink" Target="mailto:valeriagalaxycat92@gmail.com" TargetMode="External"/><Relationship Id="rId15" Type="http://schemas.openxmlformats.org/officeDocument/2006/relationships/hyperlink" Target="mailto:jeniffer_193@hotmail.com" TargetMode="External"/><Relationship Id="rId23" Type="http://schemas.openxmlformats.org/officeDocument/2006/relationships/hyperlink" Target="mailto:lamejoronce@gmail.com" TargetMode="External"/><Relationship Id="rId28" Type="http://schemas.openxmlformats.org/officeDocument/2006/relationships/hyperlink" Target="mailto:&#160;xventurapuerta@gmail.com" TargetMode="External"/><Relationship Id="rId36" Type="http://schemas.openxmlformats.org/officeDocument/2006/relationships/hyperlink" Target="mailto:adriandelcor1@gmail.com" TargetMode="External"/><Relationship Id="rId10" Type="http://schemas.openxmlformats.org/officeDocument/2006/relationships/hyperlink" Target="mailto:gut_1977@hotmail.com" TargetMode="External"/><Relationship Id="rId19" Type="http://schemas.openxmlformats.org/officeDocument/2006/relationships/hyperlink" Target="mailto:LUGRANADOSJINES@GMAIL.COM" TargetMode="External"/><Relationship Id="rId31" Type="http://schemas.openxmlformats.org/officeDocument/2006/relationships/hyperlink" Target="mailto:camilavegachuchonvega@gmail.com" TargetMode="External"/><Relationship Id="rId4" Type="http://schemas.openxmlformats.org/officeDocument/2006/relationships/hyperlink" Target="mailto:zussa.rm@gmail.com" TargetMode="External"/><Relationship Id="rId9" Type="http://schemas.openxmlformats.org/officeDocument/2006/relationships/hyperlink" Target="mailto:Jodaro_1@hotmail.com" TargetMode="External"/><Relationship Id="rId14" Type="http://schemas.openxmlformats.org/officeDocument/2006/relationships/hyperlink" Target="mailto:rauw2481424@gmail.com" TargetMode="External"/><Relationship Id="rId22" Type="http://schemas.openxmlformats.org/officeDocument/2006/relationships/hyperlink" Target="mailto:vvaniss13@gmail.com" TargetMode="External"/><Relationship Id="rId27" Type="http://schemas.openxmlformats.org/officeDocument/2006/relationships/hyperlink" Target="mailto:62404813@sda.edu.pe" TargetMode="External"/><Relationship Id="rId30" Type="http://schemas.openxmlformats.org/officeDocument/2006/relationships/hyperlink" Target="mailto:marisabelarianarojasalarcon@gmail.com" TargetMode="External"/><Relationship Id="rId35" Type="http://schemas.openxmlformats.org/officeDocument/2006/relationships/hyperlink" Target="mailto:manuelsilvesterperu@gmail.com" TargetMode="External"/><Relationship Id="rId43" Type="http://schemas.openxmlformats.org/officeDocument/2006/relationships/table" Target="../tables/table6.xml"/><Relationship Id="rId8" Type="http://schemas.openxmlformats.org/officeDocument/2006/relationships/hyperlink" Target="mailto:pedagogia.estrada@gmail.com" TargetMode="External"/><Relationship Id="rId3" Type="http://schemas.openxmlformats.org/officeDocument/2006/relationships/hyperlink" Target="mailto:kevin2908.ss@gmail.com" TargetMode="External"/><Relationship Id="rId12" Type="http://schemas.openxmlformats.org/officeDocument/2006/relationships/hyperlink" Target="mailto:hilariotellonayelinaomi@gmail.com" TargetMode="External"/><Relationship Id="rId17" Type="http://schemas.openxmlformats.org/officeDocument/2006/relationships/hyperlink" Target="mailto:alltears2472@gmail.com" TargetMode="External"/><Relationship Id="rId25" Type="http://schemas.openxmlformats.org/officeDocument/2006/relationships/hyperlink" Target="mailto:nicolasgonzalesvigild@gmail.com" TargetMode="External"/><Relationship Id="rId33" Type="http://schemas.openxmlformats.org/officeDocument/2006/relationships/hyperlink" Target="mailto:carlasofiaferroquispe@gmail.com" TargetMode="External"/><Relationship Id="rId38" Type="http://schemas.openxmlformats.org/officeDocument/2006/relationships/hyperlink" Target="mailto:diameracky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A69E-3D55-4090-A6B5-4632FBD6A7AC}">
  <dimension ref="A1:L58"/>
  <sheetViews>
    <sheetView topLeftCell="A22" zoomScale="78" zoomScaleNormal="78" workbookViewId="0">
      <selection activeCell="A55" sqref="A55"/>
    </sheetView>
  </sheetViews>
  <sheetFormatPr baseColWidth="10" defaultColWidth="11.5" defaultRowHeight="15"/>
  <cols>
    <col min="1" max="1" width="20" customWidth="1"/>
    <col min="4" max="4" width="20.6640625" bestFit="1" customWidth="1"/>
    <col min="7" max="7" width="36.5" bestFit="1" customWidth="1"/>
    <col min="10" max="10" width="26.6640625" bestFit="1" customWidth="1"/>
    <col min="12" max="12" width="13.5" bestFit="1" customWidth="1"/>
  </cols>
  <sheetData>
    <row r="1" spans="1:12">
      <c r="A1" s="16" t="s">
        <v>2</v>
      </c>
      <c r="D1" s="16" t="s">
        <v>250</v>
      </c>
      <c r="G1" s="16" t="s">
        <v>251</v>
      </c>
      <c r="J1" s="70" t="s">
        <v>252</v>
      </c>
      <c r="L1" s="70" t="s">
        <v>253</v>
      </c>
    </row>
    <row r="2" spans="1:12">
      <c r="A2" t="s">
        <v>223</v>
      </c>
      <c r="D2" s="69" t="s">
        <v>254</v>
      </c>
      <c r="G2" t="s">
        <v>255</v>
      </c>
      <c r="J2" t="s">
        <v>256</v>
      </c>
      <c r="L2" t="s">
        <v>256</v>
      </c>
    </row>
    <row r="3" spans="1:12">
      <c r="A3" t="s">
        <v>225</v>
      </c>
      <c r="D3" t="s">
        <v>257</v>
      </c>
      <c r="G3" t="s">
        <v>258</v>
      </c>
      <c r="J3" t="s">
        <v>259</v>
      </c>
      <c r="L3" t="s">
        <v>259</v>
      </c>
    </row>
    <row r="4" spans="1:12">
      <c r="A4" t="s">
        <v>224</v>
      </c>
      <c r="D4" t="s">
        <v>260</v>
      </c>
      <c r="G4" t="s">
        <v>261</v>
      </c>
      <c r="J4" t="s">
        <v>262</v>
      </c>
      <c r="L4" t="s">
        <v>262</v>
      </c>
    </row>
    <row r="5" spans="1:12">
      <c r="D5" t="s">
        <v>240</v>
      </c>
      <c r="G5" t="s">
        <v>263</v>
      </c>
      <c r="J5" t="s">
        <v>264</v>
      </c>
      <c r="L5" t="s">
        <v>264</v>
      </c>
    </row>
    <row r="6" spans="1:12">
      <c r="D6" t="s">
        <v>8</v>
      </c>
      <c r="G6" t="s">
        <v>265</v>
      </c>
      <c r="J6" t="s">
        <v>266</v>
      </c>
      <c r="L6" t="s">
        <v>266</v>
      </c>
    </row>
    <row r="7" spans="1:12">
      <c r="A7" s="16" t="s">
        <v>267</v>
      </c>
      <c r="D7" t="s">
        <v>268</v>
      </c>
      <c r="J7" t="s">
        <v>269</v>
      </c>
      <c r="L7" t="s">
        <v>269</v>
      </c>
    </row>
    <row r="8" spans="1:12">
      <c r="A8" t="s">
        <v>270</v>
      </c>
      <c r="D8" t="s">
        <v>247</v>
      </c>
      <c r="J8" t="s">
        <v>271</v>
      </c>
      <c r="L8" t="s">
        <v>271</v>
      </c>
    </row>
    <row r="9" spans="1:12">
      <c r="A9" t="s">
        <v>272</v>
      </c>
      <c r="D9" t="s">
        <v>273</v>
      </c>
      <c r="J9" t="s">
        <v>274</v>
      </c>
      <c r="L9" t="s">
        <v>275</v>
      </c>
    </row>
    <row r="10" spans="1:12">
      <c r="A10" t="s">
        <v>276</v>
      </c>
      <c r="D10" t="s">
        <v>277</v>
      </c>
      <c r="J10" t="s">
        <v>278</v>
      </c>
      <c r="L10" t="s">
        <v>279</v>
      </c>
    </row>
    <row r="11" spans="1:12">
      <c r="J11" t="s">
        <v>280</v>
      </c>
      <c r="L11" t="s">
        <v>281</v>
      </c>
    </row>
    <row r="12" spans="1:12">
      <c r="J12" t="s">
        <v>282</v>
      </c>
      <c r="L12" t="s">
        <v>283</v>
      </c>
    </row>
    <row r="13" spans="1:12">
      <c r="L13" t="s">
        <v>274</v>
      </c>
    </row>
    <row r="14" spans="1:12">
      <c r="G14" s="16" t="s">
        <v>284</v>
      </c>
    </row>
    <row r="15" spans="1:12">
      <c r="D15" s="16" t="s">
        <v>285</v>
      </c>
      <c r="G15" t="s">
        <v>286</v>
      </c>
    </row>
    <row r="16" spans="1:12">
      <c r="A16" s="16" t="s">
        <v>0</v>
      </c>
      <c r="D16" t="s">
        <v>238</v>
      </c>
      <c r="G16" t="s">
        <v>287</v>
      </c>
    </row>
    <row r="17" spans="1:10">
      <c r="A17" t="s">
        <v>221</v>
      </c>
      <c r="D17" t="s">
        <v>245</v>
      </c>
      <c r="G17" t="s">
        <v>288</v>
      </c>
    </row>
    <row r="18" spans="1:10">
      <c r="A18" t="s">
        <v>249</v>
      </c>
      <c r="D18" t="s">
        <v>243</v>
      </c>
      <c r="G18" t="s">
        <v>289</v>
      </c>
    </row>
    <row r="19" spans="1:10">
      <c r="D19" t="s">
        <v>248</v>
      </c>
      <c r="G19" t="s">
        <v>290</v>
      </c>
    </row>
    <row r="20" spans="1:10">
      <c r="A20" s="586" t="s">
        <v>3</v>
      </c>
      <c r="D20" t="s">
        <v>11</v>
      </c>
      <c r="G20" t="s">
        <v>291</v>
      </c>
      <c r="J20" s="70" t="s">
        <v>292</v>
      </c>
    </row>
    <row r="21" spans="1:10">
      <c r="A21" s="587" t="s">
        <v>293</v>
      </c>
      <c r="D21" t="s">
        <v>242</v>
      </c>
      <c r="G21" t="s">
        <v>294</v>
      </c>
      <c r="J21" t="s">
        <v>295</v>
      </c>
    </row>
    <row r="22" spans="1:10">
      <c r="A22" s="587" t="s">
        <v>296</v>
      </c>
      <c r="D22" t="s">
        <v>244</v>
      </c>
      <c r="G22" t="s">
        <v>297</v>
      </c>
      <c r="J22" t="s">
        <v>298</v>
      </c>
    </row>
    <row r="23" spans="1:10">
      <c r="A23" s="587" t="s">
        <v>299</v>
      </c>
      <c r="D23" t="s">
        <v>246</v>
      </c>
      <c r="J23" t="s">
        <v>300</v>
      </c>
    </row>
    <row r="24" spans="1:10">
      <c r="A24" s="587" t="s">
        <v>301</v>
      </c>
      <c r="J24" t="s">
        <v>302</v>
      </c>
    </row>
    <row r="25" spans="1:10">
      <c r="A25" s="587"/>
      <c r="G25" s="16" t="s">
        <v>303</v>
      </c>
    </row>
    <row r="26" spans="1:10">
      <c r="A26" s="587" t="s">
        <v>304</v>
      </c>
      <c r="D26" s="16" t="s">
        <v>305</v>
      </c>
      <c r="G26" t="s">
        <v>231</v>
      </c>
      <c r="J26" t="s">
        <v>306</v>
      </c>
    </row>
    <row r="27" spans="1:10">
      <c r="A27" s="587" t="s">
        <v>307</v>
      </c>
      <c r="D27" t="s">
        <v>308</v>
      </c>
      <c r="G27" t="s">
        <v>233</v>
      </c>
    </row>
    <row r="28" spans="1:10">
      <c r="A28" s="588"/>
      <c r="D28" t="s">
        <v>222</v>
      </c>
      <c r="G28" t="s">
        <v>236</v>
      </c>
    </row>
    <row r="29" spans="1:10">
      <c r="D29" t="s">
        <v>309</v>
      </c>
      <c r="G29" t="s">
        <v>237</v>
      </c>
    </row>
    <row r="30" spans="1:10">
      <c r="A30" s="16" t="s">
        <v>310</v>
      </c>
      <c r="D30" t="s">
        <v>311</v>
      </c>
      <c r="G30" t="s">
        <v>239</v>
      </c>
    </row>
    <row r="31" spans="1:10">
      <c r="A31" t="s">
        <v>312</v>
      </c>
      <c r="D31" t="s">
        <v>313</v>
      </c>
      <c r="G31" t="s">
        <v>241</v>
      </c>
    </row>
    <row r="32" spans="1:10">
      <c r="A32" t="s">
        <v>234</v>
      </c>
      <c r="G32" t="s">
        <v>314</v>
      </c>
    </row>
    <row r="33" spans="1:4">
      <c r="A33" t="s">
        <v>232</v>
      </c>
    </row>
    <row r="34" spans="1:4">
      <c r="A34" t="s">
        <v>315</v>
      </c>
      <c r="D34" s="16" t="s">
        <v>1</v>
      </c>
    </row>
    <row r="35" spans="1:4">
      <c r="D35" t="s">
        <v>316</v>
      </c>
    </row>
    <row r="36" spans="1:4">
      <c r="A36" s="16" t="s">
        <v>317</v>
      </c>
      <c r="D36" t="s">
        <v>10</v>
      </c>
    </row>
    <row r="37" spans="1:4">
      <c r="A37" t="s">
        <v>318</v>
      </c>
      <c r="D37" t="s">
        <v>13</v>
      </c>
    </row>
    <row r="38" spans="1:4">
      <c r="A38" t="s">
        <v>319</v>
      </c>
    </row>
    <row r="40" spans="1:4">
      <c r="D40" s="16" t="s">
        <v>320</v>
      </c>
    </row>
    <row r="41" spans="1:4">
      <c r="A41" s="16" t="s">
        <v>321</v>
      </c>
      <c r="D41" t="s">
        <v>322</v>
      </c>
    </row>
    <row r="42" spans="1:4">
      <c r="A42" t="s">
        <v>323</v>
      </c>
      <c r="D42" t="s">
        <v>324</v>
      </c>
    </row>
    <row r="43" spans="1:4" ht="16">
      <c r="A43" s="6" t="s">
        <v>325</v>
      </c>
    </row>
    <row r="44" spans="1:4">
      <c r="A44" t="s">
        <v>326</v>
      </c>
    </row>
    <row r="45" spans="1:4" ht="16">
      <c r="A45" s="6" t="s">
        <v>327</v>
      </c>
    </row>
    <row r="47" spans="1:4">
      <c r="A47" s="16" t="s">
        <v>328</v>
      </c>
    </row>
    <row r="48" spans="1:4">
      <c r="A48" t="s">
        <v>329</v>
      </c>
    </row>
    <row r="49" spans="1:1">
      <c r="A49" t="s">
        <v>330</v>
      </c>
    </row>
    <row r="50" spans="1:1" ht="48">
      <c r="A50" s="6" t="s">
        <v>331</v>
      </c>
    </row>
    <row r="51" spans="1:1">
      <c r="A51" t="s">
        <v>231</v>
      </c>
    </row>
    <row r="52" spans="1:1">
      <c r="A52" t="s">
        <v>332</v>
      </c>
    </row>
    <row r="53" spans="1:1">
      <c r="A53" t="s">
        <v>231</v>
      </c>
    </row>
    <row r="54" spans="1:1">
      <c r="A54" t="s">
        <v>332</v>
      </c>
    </row>
    <row r="55" spans="1:1">
      <c r="A55" t="s">
        <v>231</v>
      </c>
    </row>
    <row r="56" spans="1:1">
      <c r="A56" t="s">
        <v>332</v>
      </c>
    </row>
    <row r="57" spans="1:1">
      <c r="A57" t="s">
        <v>236</v>
      </c>
    </row>
    <row r="58" spans="1:1">
      <c r="A58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9423-CCAA-4FDF-B547-828E77B7AC1D}">
  <sheetPr>
    <tabColor rgb="FFC00000"/>
  </sheetPr>
  <dimension ref="A1:W6554"/>
  <sheetViews>
    <sheetView showGridLines="0" tabSelected="1" topLeftCell="H1" zoomScaleNormal="100" workbookViewId="0">
      <selection activeCell="K1" sqref="K1"/>
    </sheetView>
  </sheetViews>
  <sheetFormatPr baseColWidth="10" defaultColWidth="11.5" defaultRowHeight="15"/>
  <cols>
    <col min="1" max="1" width="23.6640625" style="1370" customWidth="1"/>
    <col min="2" max="2" width="30" style="1371" customWidth="1"/>
    <col min="3" max="3" width="23.1640625" style="1371" customWidth="1"/>
    <col min="4" max="4" width="26.6640625" style="1371" customWidth="1"/>
    <col min="5" max="5" width="25.33203125" style="1371" customWidth="1"/>
    <col min="6" max="6" width="26.83203125" style="1371" bestFit="1" customWidth="1"/>
    <col min="7" max="7" width="15.83203125" style="1371" bestFit="1" customWidth="1"/>
    <col min="8" max="8" width="17.5" style="1371" bestFit="1" customWidth="1"/>
    <col min="9" max="9" width="34.83203125" style="1371" bestFit="1" customWidth="1"/>
    <col min="10" max="10" width="11.83203125" style="1371" bestFit="1" customWidth="1"/>
    <col min="11" max="11" width="23.6640625" style="1371" bestFit="1" customWidth="1"/>
    <col min="12" max="12" width="14.33203125" style="1371" bestFit="1" customWidth="1"/>
    <col min="13" max="13" width="25.83203125" style="1372" bestFit="1" customWidth="1"/>
    <col min="14" max="14" width="27.1640625" style="1371" bestFit="1" customWidth="1"/>
    <col min="15" max="16" width="36.5" style="1371" bestFit="1" customWidth="1"/>
    <col min="17" max="17" width="31.5" style="1371" bestFit="1" customWidth="1"/>
    <col min="18" max="18" width="19.5" style="1371" bestFit="1" customWidth="1"/>
    <col min="19" max="19" width="16.5" style="1371" bestFit="1" customWidth="1"/>
    <col min="20" max="20" width="19" style="1371" bestFit="1" customWidth="1"/>
    <col min="21" max="21" width="25.1640625" style="1371" bestFit="1" customWidth="1"/>
    <col min="22" max="22" width="52.83203125" style="1371" bestFit="1" customWidth="1"/>
    <col min="23" max="23" width="12.33203125" style="1371" bestFit="1" customWidth="1"/>
    <col min="24" max="16384" width="11.5" style="1371"/>
  </cols>
  <sheetData>
    <row r="1" spans="1:23">
      <c r="A1" s="1378" t="s">
        <v>4</v>
      </c>
      <c r="B1" s="1379" t="s">
        <v>5</v>
      </c>
      <c r="C1" s="1379" t="s">
        <v>6</v>
      </c>
      <c r="D1" s="1379" t="s">
        <v>334</v>
      </c>
      <c r="E1" s="1379" t="s">
        <v>335</v>
      </c>
      <c r="F1" s="1380" t="s">
        <v>3</v>
      </c>
      <c r="G1" s="1380" t="s">
        <v>2</v>
      </c>
      <c r="H1" s="1379" t="s">
        <v>235</v>
      </c>
      <c r="I1" s="1380" t="s">
        <v>1</v>
      </c>
      <c r="J1" s="1380" t="s">
        <v>0</v>
      </c>
      <c r="K1" s="1381" t="s">
        <v>336</v>
      </c>
      <c r="L1" s="1371" t="s">
        <v>337</v>
      </c>
      <c r="M1" s="1372" t="s">
        <v>338</v>
      </c>
      <c r="N1" s="1371" t="s">
        <v>303</v>
      </c>
      <c r="O1" s="1371" t="s">
        <v>339</v>
      </c>
      <c r="P1" s="1371" t="s">
        <v>340</v>
      </c>
      <c r="Q1" s="1371" t="s">
        <v>341</v>
      </c>
      <c r="R1" s="1371" t="s">
        <v>310</v>
      </c>
      <c r="S1" s="1371" t="s">
        <v>317</v>
      </c>
      <c r="T1" s="1371" t="s">
        <v>342</v>
      </c>
      <c r="U1" s="1371" t="s">
        <v>343</v>
      </c>
      <c r="V1" s="1371" t="s">
        <v>344</v>
      </c>
      <c r="W1" s="1371" t="s">
        <v>333</v>
      </c>
    </row>
    <row r="2" spans="1:23">
      <c r="A2" s="1370">
        <v>0</v>
      </c>
      <c r="B2" s="1371" t="s">
        <v>345</v>
      </c>
      <c r="C2" s="1371">
        <v>51987654321</v>
      </c>
      <c r="D2" s="1371" t="s">
        <v>346</v>
      </c>
      <c r="E2" s="1371" t="s">
        <v>347</v>
      </c>
      <c r="G2" s="1371" t="s">
        <v>223</v>
      </c>
      <c r="H2" s="1371" t="s">
        <v>245</v>
      </c>
      <c r="K2" s="1371" t="s">
        <v>262</v>
      </c>
      <c r="L2" s="1371" t="s">
        <v>262</v>
      </c>
      <c r="M2" s="1372">
        <v>45880</v>
      </c>
      <c r="N2" s="1371" t="s">
        <v>237</v>
      </c>
      <c r="O2" s="1371" t="s">
        <v>237</v>
      </c>
      <c r="P2" s="1371" t="s">
        <v>237</v>
      </c>
      <c r="W2" s="1371" t="s">
        <v>230</v>
      </c>
    </row>
    <row r="3" spans="1:23">
      <c r="A3" s="1370">
        <v>0</v>
      </c>
      <c r="B3" s="1371" t="s">
        <v>348</v>
      </c>
      <c r="C3" s="1371">
        <v>924212271</v>
      </c>
      <c r="D3" s="1371" t="s">
        <v>349</v>
      </c>
      <c r="E3" s="1371" t="s">
        <v>347</v>
      </c>
      <c r="G3" s="1371" t="s">
        <v>225</v>
      </c>
      <c r="H3" s="1371" t="s">
        <v>245</v>
      </c>
      <c r="I3" s="1371" t="s">
        <v>316</v>
      </c>
      <c r="K3" s="1371" t="s">
        <v>274</v>
      </c>
      <c r="M3" s="1372">
        <v>45846</v>
      </c>
      <c r="N3" s="1371" t="s">
        <v>233</v>
      </c>
      <c r="O3" s="1371" t="s">
        <v>236</v>
      </c>
      <c r="P3" s="1371" t="s">
        <v>350</v>
      </c>
      <c r="V3" s="1371" t="s">
        <v>351</v>
      </c>
      <c r="W3" s="1371" t="s">
        <v>226</v>
      </c>
    </row>
    <row r="4" spans="1:23">
      <c r="A4" s="1370">
        <v>0</v>
      </c>
      <c r="B4" s="1371" t="s">
        <v>352</v>
      </c>
      <c r="C4" s="1371">
        <v>916287392</v>
      </c>
      <c r="D4" s="1371" t="s">
        <v>353</v>
      </c>
      <c r="G4" s="1371" t="s">
        <v>224</v>
      </c>
      <c r="H4" s="1371" t="s">
        <v>11</v>
      </c>
      <c r="M4" s="1372">
        <v>45859</v>
      </c>
      <c r="N4" s="1371" t="s">
        <v>233</v>
      </c>
      <c r="W4" s="1371" t="s">
        <v>229</v>
      </c>
    </row>
    <row r="5" spans="1:23">
      <c r="A5" s="1370">
        <v>0</v>
      </c>
      <c r="B5" s="1371" t="s">
        <v>354</v>
      </c>
      <c r="C5" s="1371">
        <v>51911111111</v>
      </c>
      <c r="D5" s="1371" t="s">
        <v>355</v>
      </c>
      <c r="E5" s="1371" t="s">
        <v>347</v>
      </c>
      <c r="G5" s="1371" t="s">
        <v>224</v>
      </c>
      <c r="H5" s="1371" t="s">
        <v>245</v>
      </c>
      <c r="K5" s="1371" t="s">
        <v>278</v>
      </c>
      <c r="L5" s="1371" t="s">
        <v>278</v>
      </c>
      <c r="M5" s="1372">
        <v>45873</v>
      </c>
      <c r="N5" s="1371" t="s">
        <v>237</v>
      </c>
      <c r="O5" s="1371" t="s">
        <v>237</v>
      </c>
      <c r="P5" s="1371" t="s">
        <v>237</v>
      </c>
      <c r="W5" s="1371" t="s">
        <v>229</v>
      </c>
    </row>
    <row r="6" spans="1:23">
      <c r="A6" s="1370">
        <v>0</v>
      </c>
      <c r="B6" s="1371" t="s">
        <v>356</v>
      </c>
      <c r="C6" s="1371">
        <v>51991831956</v>
      </c>
      <c r="D6" s="1371" t="s">
        <v>357</v>
      </c>
      <c r="E6" s="1371" t="s">
        <v>347</v>
      </c>
      <c r="G6" s="1371" t="s">
        <v>225</v>
      </c>
      <c r="H6" s="1371" t="s">
        <v>245</v>
      </c>
      <c r="K6" s="1371" t="s">
        <v>280</v>
      </c>
      <c r="L6" s="1371" t="s">
        <v>280</v>
      </c>
      <c r="M6" s="1372">
        <v>45880</v>
      </c>
      <c r="N6" s="1371" t="s">
        <v>233</v>
      </c>
      <c r="W6" s="1371" t="s">
        <v>229</v>
      </c>
    </row>
    <row r="7" spans="1:23">
      <c r="A7" s="1370">
        <v>0</v>
      </c>
      <c r="B7" s="1371" t="s">
        <v>358</v>
      </c>
      <c r="C7" s="1371">
        <v>51974540792</v>
      </c>
      <c r="D7" s="1371" t="s">
        <v>359</v>
      </c>
      <c r="E7" s="1371" t="s">
        <v>347</v>
      </c>
      <c r="G7" s="1371" t="s">
        <v>223</v>
      </c>
      <c r="H7" s="1371" t="s">
        <v>245</v>
      </c>
      <c r="K7" s="1371" t="s">
        <v>271</v>
      </c>
      <c r="M7" s="1372">
        <v>45856</v>
      </c>
      <c r="N7" s="1371" t="s">
        <v>233</v>
      </c>
      <c r="P7" s="1371" t="s">
        <v>350</v>
      </c>
      <c r="W7" s="1371" t="s">
        <v>228</v>
      </c>
    </row>
    <row r="8" spans="1:23">
      <c r="A8" s="1370">
        <v>0.81954990000000005</v>
      </c>
      <c r="B8" s="1371" t="s">
        <v>360</v>
      </c>
      <c r="C8" s="1371">
        <v>935177607</v>
      </c>
      <c r="G8" s="1371" t="s">
        <v>223</v>
      </c>
      <c r="H8" s="1371" t="s">
        <v>242</v>
      </c>
      <c r="J8" s="1371" t="s">
        <v>249</v>
      </c>
      <c r="L8" s="1371" t="s">
        <v>271</v>
      </c>
      <c r="N8" s="1371" t="s">
        <v>231</v>
      </c>
      <c r="W8" s="1371" t="s">
        <v>230</v>
      </c>
    </row>
    <row r="9" spans="1:23">
      <c r="A9" s="1370">
        <v>14</v>
      </c>
      <c r="B9" s="1371" t="s">
        <v>361</v>
      </c>
      <c r="C9" s="1371">
        <v>920459419</v>
      </c>
      <c r="D9" s="1371" t="s">
        <v>362</v>
      </c>
      <c r="G9" s="1371" t="s">
        <v>224</v>
      </c>
      <c r="H9" s="1371" t="s">
        <v>11</v>
      </c>
      <c r="J9" s="1371" t="s">
        <v>221</v>
      </c>
      <c r="N9" s="1371" t="s">
        <v>233</v>
      </c>
      <c r="O9" s="1371" t="s">
        <v>236</v>
      </c>
      <c r="W9" s="1371" t="s">
        <v>229</v>
      </c>
    </row>
    <row r="10" spans="1:23">
      <c r="A10" s="1370">
        <v>35</v>
      </c>
      <c r="B10" s="1371" t="s">
        <v>363</v>
      </c>
      <c r="C10" s="1371">
        <v>928768676</v>
      </c>
      <c r="D10" s="1371" t="s">
        <v>362</v>
      </c>
      <c r="G10" s="1371" t="s">
        <v>224</v>
      </c>
      <c r="H10" s="1371" t="s">
        <v>11</v>
      </c>
      <c r="J10" s="1371" t="s">
        <v>221</v>
      </c>
      <c r="N10" s="1371" t="s">
        <v>233</v>
      </c>
      <c r="O10" s="1371" t="s">
        <v>231</v>
      </c>
      <c r="W10" s="1371" t="s">
        <v>229</v>
      </c>
    </row>
    <row r="11" spans="1:23">
      <c r="A11" s="1370">
        <v>78</v>
      </c>
      <c r="B11" s="1371" t="s">
        <v>364</v>
      </c>
      <c r="C11" s="1371">
        <v>926617690</v>
      </c>
      <c r="D11" s="1371" t="s">
        <v>362</v>
      </c>
      <c r="G11" s="1371" t="s">
        <v>224</v>
      </c>
      <c r="H11" s="1371" t="s">
        <v>11</v>
      </c>
      <c r="J11" s="1371" t="s">
        <v>221</v>
      </c>
      <c r="N11" s="1371" t="s">
        <v>233</v>
      </c>
      <c r="O11" s="1371" t="s">
        <v>236</v>
      </c>
      <c r="W11" s="1371" t="s">
        <v>229</v>
      </c>
    </row>
    <row r="12" spans="1:23">
      <c r="A12" s="1370">
        <v>578</v>
      </c>
      <c r="B12" s="1371" t="s">
        <v>365</v>
      </c>
      <c r="C12" s="1371">
        <v>922583646</v>
      </c>
      <c r="D12" s="1371" t="s">
        <v>362</v>
      </c>
      <c r="G12" s="1371" t="s">
        <v>223</v>
      </c>
      <c r="H12" s="1371" t="s">
        <v>11</v>
      </c>
      <c r="I12" s="1371" t="s">
        <v>316</v>
      </c>
      <c r="J12" s="1371" t="s">
        <v>221</v>
      </c>
      <c r="N12" s="1371" t="s">
        <v>233</v>
      </c>
      <c r="W12" s="1371" t="s">
        <v>229</v>
      </c>
    </row>
    <row r="13" spans="1:23">
      <c r="A13" s="1370">
        <v>85728</v>
      </c>
      <c r="B13" s="1371" t="s">
        <v>366</v>
      </c>
      <c r="C13" s="1371">
        <v>924459370</v>
      </c>
      <c r="D13" s="1371" t="s">
        <v>367</v>
      </c>
      <c r="G13" s="1371" t="s">
        <v>224</v>
      </c>
      <c r="H13" s="1371" t="s">
        <v>11</v>
      </c>
      <c r="I13" s="1371" t="s">
        <v>7</v>
      </c>
      <c r="L13" s="1371" t="s">
        <v>271</v>
      </c>
      <c r="M13" s="1372">
        <v>45854</v>
      </c>
      <c r="N13" s="1371" t="s">
        <v>368</v>
      </c>
      <c r="O13" s="1371" t="s">
        <v>236</v>
      </c>
      <c r="W13" s="1371" t="s">
        <v>226</v>
      </c>
    </row>
    <row r="14" spans="1:23">
      <c r="A14" s="1370">
        <v>95016</v>
      </c>
      <c r="B14" s="1371" t="s">
        <v>369</v>
      </c>
      <c r="C14" s="1371">
        <v>936432292</v>
      </c>
      <c r="D14" s="1371" t="s">
        <v>370</v>
      </c>
      <c r="G14" s="1371" t="s">
        <v>224</v>
      </c>
      <c r="H14" s="1371" t="s">
        <v>11</v>
      </c>
      <c r="J14" s="1371" t="s">
        <v>221</v>
      </c>
      <c r="M14" s="1372">
        <v>45841</v>
      </c>
      <c r="N14" s="1371" t="s">
        <v>233</v>
      </c>
      <c r="O14" s="1371" t="s">
        <v>236</v>
      </c>
      <c r="W14" s="1371" t="s">
        <v>227</v>
      </c>
    </row>
    <row r="15" spans="1:23">
      <c r="A15" s="1370">
        <v>112233</v>
      </c>
      <c r="B15" s="1371" t="s">
        <v>371</v>
      </c>
      <c r="C15" s="1371">
        <v>952686711</v>
      </c>
      <c r="D15" s="1371" t="s">
        <v>372</v>
      </c>
      <c r="E15" s="1371" t="s">
        <v>373</v>
      </c>
      <c r="F15" s="1371" t="s">
        <v>254</v>
      </c>
      <c r="G15" s="1371" t="s">
        <v>224</v>
      </c>
      <c r="H15" s="1371" t="s">
        <v>245</v>
      </c>
      <c r="I15" s="1371" t="s">
        <v>316</v>
      </c>
      <c r="L15" s="1371" t="s">
        <v>271</v>
      </c>
      <c r="M15" s="1372">
        <v>45845</v>
      </c>
      <c r="N15" s="1371" t="s">
        <v>233</v>
      </c>
      <c r="O15" s="1371" t="s">
        <v>239</v>
      </c>
      <c r="P15" s="1371" t="s">
        <v>239</v>
      </c>
      <c r="W15" s="1371" t="s">
        <v>226</v>
      </c>
    </row>
    <row r="16" spans="1:23">
      <c r="A16" s="1370">
        <v>125877</v>
      </c>
      <c r="B16" s="1371" t="s">
        <v>374</v>
      </c>
      <c r="C16" s="1371">
        <v>51947468123</v>
      </c>
      <c r="D16" s="1371" t="s">
        <v>375</v>
      </c>
      <c r="E16" s="1371" t="s">
        <v>376</v>
      </c>
      <c r="F16" s="1371" t="s">
        <v>377</v>
      </c>
      <c r="G16" s="1371" t="s">
        <v>224</v>
      </c>
      <c r="H16" s="1371" t="s">
        <v>245</v>
      </c>
      <c r="J16" s="1371" t="s">
        <v>221</v>
      </c>
      <c r="L16" s="1371" t="s">
        <v>271</v>
      </c>
      <c r="N16" s="1371" t="s">
        <v>233</v>
      </c>
      <c r="W16" s="1371" t="s">
        <v>230</v>
      </c>
    </row>
    <row r="17" spans="1:23">
      <c r="A17" s="1370">
        <v>283550</v>
      </c>
      <c r="B17" s="1371" t="s">
        <v>378</v>
      </c>
      <c r="C17" s="1371">
        <v>51908875718</v>
      </c>
      <c r="D17" s="1371" t="s">
        <v>379</v>
      </c>
      <c r="G17" s="1371" t="s">
        <v>224</v>
      </c>
      <c r="H17" s="1371" t="s">
        <v>11</v>
      </c>
      <c r="J17" s="1371" t="s">
        <v>221</v>
      </c>
      <c r="M17" s="1372">
        <v>45841</v>
      </c>
      <c r="N17" s="1371" t="s">
        <v>233</v>
      </c>
      <c r="V17" s="1371" t="s">
        <v>11</v>
      </c>
      <c r="W17" s="1371" t="s">
        <v>228</v>
      </c>
    </row>
    <row r="18" spans="1:23">
      <c r="A18" s="1370">
        <v>428783</v>
      </c>
      <c r="B18" s="1371" t="s">
        <v>380</v>
      </c>
      <c r="C18" s="1371">
        <v>934063636</v>
      </c>
      <c r="D18" s="1371" t="s">
        <v>381</v>
      </c>
      <c r="E18" s="1371" t="s">
        <v>347</v>
      </c>
      <c r="G18" s="1371" t="s">
        <v>223</v>
      </c>
      <c r="H18" s="1371" t="s">
        <v>245</v>
      </c>
      <c r="K18" s="1371" t="s">
        <v>262</v>
      </c>
      <c r="L18" s="1371" t="s">
        <v>262</v>
      </c>
      <c r="M18" s="1372">
        <v>45876</v>
      </c>
      <c r="N18" s="1371" t="s">
        <v>233</v>
      </c>
      <c r="W18" s="1371" t="s">
        <v>227</v>
      </c>
    </row>
    <row r="19" spans="1:23">
      <c r="A19" s="1370">
        <v>507578</v>
      </c>
      <c r="B19" s="1371" t="s">
        <v>382</v>
      </c>
      <c r="C19" s="1371" t="s">
        <v>383</v>
      </c>
      <c r="D19" s="1371" t="s">
        <v>384</v>
      </c>
      <c r="G19" s="1371" t="s">
        <v>225</v>
      </c>
      <c r="H19" s="1371" t="s">
        <v>243</v>
      </c>
      <c r="I19" s="1371" t="s">
        <v>316</v>
      </c>
      <c r="J19" s="1371" t="s">
        <v>221</v>
      </c>
      <c r="N19" s="1371" t="s">
        <v>236</v>
      </c>
      <c r="O19" s="1371" t="s">
        <v>236</v>
      </c>
      <c r="P19" s="1371" t="s">
        <v>350</v>
      </c>
      <c r="W19" s="1371" t="s">
        <v>228</v>
      </c>
    </row>
    <row r="20" spans="1:23">
      <c r="A20" s="1370">
        <v>513208</v>
      </c>
      <c r="B20" s="1371" t="s">
        <v>385</v>
      </c>
      <c r="C20" s="1371">
        <v>51999225125</v>
      </c>
      <c r="D20" s="1371" t="s">
        <v>386</v>
      </c>
      <c r="G20" s="1371" t="s">
        <v>224</v>
      </c>
      <c r="H20" s="1371" t="s">
        <v>11</v>
      </c>
      <c r="J20" s="1371" t="s">
        <v>221</v>
      </c>
      <c r="M20" s="1372">
        <v>45841</v>
      </c>
      <c r="N20" s="1371" t="s">
        <v>233</v>
      </c>
      <c r="V20" s="1371" t="s">
        <v>11</v>
      </c>
      <c r="W20" s="1371" t="s">
        <v>226</v>
      </c>
    </row>
    <row r="21" spans="1:23">
      <c r="A21" s="1370">
        <v>606162</v>
      </c>
      <c r="B21" s="1371" t="s">
        <v>387</v>
      </c>
      <c r="C21" s="1371">
        <v>937382639</v>
      </c>
      <c r="G21" s="1371" t="s">
        <v>225</v>
      </c>
      <c r="H21" s="1371" t="s">
        <v>11</v>
      </c>
      <c r="L21" s="1371" t="s">
        <v>262</v>
      </c>
      <c r="M21" s="1372">
        <v>45880</v>
      </c>
      <c r="N21" s="1371" t="s">
        <v>388</v>
      </c>
      <c r="O21" s="1371" t="s">
        <v>329</v>
      </c>
      <c r="P21" s="1371" t="s">
        <v>329</v>
      </c>
      <c r="W21" s="1371" t="s">
        <v>226</v>
      </c>
    </row>
    <row r="22" spans="1:23">
      <c r="A22" s="1370">
        <v>613148</v>
      </c>
      <c r="B22" s="1371" t="s">
        <v>389</v>
      </c>
      <c r="C22" s="1371">
        <v>51920305634</v>
      </c>
      <c r="D22" s="1371" t="s">
        <v>390</v>
      </c>
      <c r="G22" s="1371" t="s">
        <v>224</v>
      </c>
      <c r="H22" s="1371" t="s">
        <v>245</v>
      </c>
      <c r="J22" s="1371" t="s">
        <v>221</v>
      </c>
      <c r="K22" s="1371" t="s">
        <v>259</v>
      </c>
      <c r="L22" s="1371" t="s">
        <v>259</v>
      </c>
      <c r="N22" s="1371" t="s">
        <v>233</v>
      </c>
      <c r="W22" s="1371" t="s">
        <v>228</v>
      </c>
    </row>
    <row r="23" spans="1:23">
      <c r="A23" s="1370">
        <v>618432</v>
      </c>
      <c r="B23" s="1371" t="s">
        <v>391</v>
      </c>
      <c r="C23" s="1371">
        <v>942139910</v>
      </c>
      <c r="D23" s="1371" t="s">
        <v>392</v>
      </c>
      <c r="G23" s="1371" t="s">
        <v>225</v>
      </c>
      <c r="H23" s="1371" t="s">
        <v>245</v>
      </c>
      <c r="I23" s="1371" t="s">
        <v>316</v>
      </c>
      <c r="J23" s="1371" t="s">
        <v>221</v>
      </c>
      <c r="N23" s="1371" t="s">
        <v>233</v>
      </c>
      <c r="O23" s="1371" t="s">
        <v>236</v>
      </c>
      <c r="P23" s="1371" t="s">
        <v>350</v>
      </c>
      <c r="W23" s="1371" t="s">
        <v>229</v>
      </c>
    </row>
    <row r="24" spans="1:23">
      <c r="A24" s="1370">
        <v>714637</v>
      </c>
      <c r="B24" s="1371" t="s">
        <v>393</v>
      </c>
      <c r="C24" s="1371">
        <v>938219941</v>
      </c>
      <c r="D24" s="1371" t="s">
        <v>394</v>
      </c>
      <c r="G24" s="1371" t="s">
        <v>224</v>
      </c>
      <c r="H24" s="1371" t="s">
        <v>245</v>
      </c>
      <c r="I24" s="1371" t="s">
        <v>316</v>
      </c>
      <c r="J24" s="1371" t="s">
        <v>221</v>
      </c>
      <c r="N24" s="1371" t="s">
        <v>233</v>
      </c>
      <c r="O24" s="1371" t="s">
        <v>236</v>
      </c>
      <c r="W24" s="1371" t="s">
        <v>229</v>
      </c>
    </row>
    <row r="25" spans="1:23">
      <c r="A25" s="1370">
        <v>722570</v>
      </c>
      <c r="B25" s="1371" t="s">
        <v>395</v>
      </c>
      <c r="C25" s="1371">
        <v>51938937145</v>
      </c>
      <c r="D25" s="1371" t="s">
        <v>396</v>
      </c>
      <c r="G25" s="1371" t="s">
        <v>223</v>
      </c>
      <c r="H25" s="1371" t="s">
        <v>245</v>
      </c>
      <c r="I25" s="1371" t="s">
        <v>316</v>
      </c>
      <c r="J25" s="1371" t="s">
        <v>221</v>
      </c>
      <c r="K25" s="1371" t="s">
        <v>271</v>
      </c>
      <c r="L25" s="1371" t="s">
        <v>271</v>
      </c>
      <c r="N25" s="1371" t="s">
        <v>231</v>
      </c>
      <c r="O25" s="1371" t="s">
        <v>329</v>
      </c>
      <c r="W25" s="1371" t="s">
        <v>226</v>
      </c>
    </row>
    <row r="26" spans="1:23">
      <c r="A26" s="1370">
        <v>806080</v>
      </c>
      <c r="B26" s="1371" t="s">
        <v>397</v>
      </c>
      <c r="C26" s="1371">
        <v>948064920</v>
      </c>
      <c r="D26" s="1371" t="s">
        <v>398</v>
      </c>
      <c r="G26" s="1371" t="s">
        <v>224</v>
      </c>
      <c r="H26" s="1371" t="s">
        <v>11</v>
      </c>
      <c r="J26" s="1371" t="s">
        <v>221</v>
      </c>
      <c r="N26" s="1371" t="s">
        <v>233</v>
      </c>
      <c r="O26" s="1371" t="s">
        <v>231</v>
      </c>
      <c r="W26" s="1371" t="s">
        <v>229</v>
      </c>
    </row>
    <row r="27" spans="1:23">
      <c r="A27" s="1370">
        <v>857281</v>
      </c>
      <c r="B27" s="1371" t="s">
        <v>366</v>
      </c>
      <c r="C27" s="1371">
        <v>51924459370</v>
      </c>
      <c r="D27" s="1371" t="s">
        <v>367</v>
      </c>
      <c r="E27" s="1371" t="s">
        <v>347</v>
      </c>
      <c r="F27" s="1371" t="s">
        <v>254</v>
      </c>
      <c r="G27" s="1371" t="s">
        <v>224</v>
      </c>
      <c r="H27" s="1371" t="s">
        <v>245</v>
      </c>
      <c r="K27" s="1371" t="s">
        <v>280</v>
      </c>
      <c r="L27" s="1371" t="s">
        <v>280</v>
      </c>
      <c r="M27" s="1372">
        <v>45849</v>
      </c>
      <c r="N27" s="1371" t="s">
        <v>233</v>
      </c>
      <c r="W27" s="1371" t="s">
        <v>227</v>
      </c>
    </row>
    <row r="28" spans="1:23">
      <c r="A28" s="1370">
        <v>912327</v>
      </c>
      <c r="B28" s="1371" t="s">
        <v>399</v>
      </c>
      <c r="C28" s="1371">
        <v>915269388</v>
      </c>
      <c r="D28" s="1371" t="s">
        <v>400</v>
      </c>
      <c r="G28" s="1371" t="s">
        <v>223</v>
      </c>
      <c r="H28" s="1371" t="s">
        <v>245</v>
      </c>
      <c r="J28" s="1371" t="s">
        <v>221</v>
      </c>
      <c r="K28" s="1371" t="s">
        <v>269</v>
      </c>
      <c r="L28" s="1371" t="s">
        <v>271</v>
      </c>
      <c r="N28" s="1371" t="s">
        <v>233</v>
      </c>
      <c r="O28" s="1371" t="s">
        <v>236</v>
      </c>
      <c r="W28" s="1371" t="s">
        <v>230</v>
      </c>
    </row>
    <row r="29" spans="1:23">
      <c r="A29" s="1370">
        <v>919237</v>
      </c>
      <c r="B29" s="1371" t="s">
        <v>401</v>
      </c>
      <c r="C29" s="1371">
        <v>51915111599</v>
      </c>
      <c r="D29" s="1371" t="s">
        <v>402</v>
      </c>
      <c r="G29" s="1371" t="s">
        <v>223</v>
      </c>
      <c r="H29" s="1371" t="s">
        <v>245</v>
      </c>
      <c r="I29" s="1371" t="s">
        <v>316</v>
      </c>
      <c r="J29" s="1371" t="s">
        <v>221</v>
      </c>
      <c r="K29" s="1371" t="s">
        <v>259</v>
      </c>
      <c r="L29" s="1371" t="s">
        <v>259</v>
      </c>
      <c r="N29" s="1371" t="s">
        <v>236</v>
      </c>
      <c r="O29" s="1371" t="s">
        <v>236</v>
      </c>
      <c r="P29" s="1371" t="s">
        <v>350</v>
      </c>
      <c r="W29" s="1371" t="s">
        <v>226</v>
      </c>
    </row>
    <row r="30" spans="1:23">
      <c r="A30" s="1370">
        <v>1114661</v>
      </c>
      <c r="B30" s="1371" t="s">
        <v>403</v>
      </c>
      <c r="C30" s="1371">
        <v>902632791</v>
      </c>
      <c r="D30" s="1371" t="s">
        <v>404</v>
      </c>
      <c r="G30" s="1371" t="s">
        <v>225</v>
      </c>
      <c r="H30" s="1371" t="s">
        <v>11</v>
      </c>
      <c r="J30" s="1371" t="s">
        <v>221</v>
      </c>
      <c r="M30" s="1372">
        <v>45841</v>
      </c>
      <c r="N30" s="1371" t="s">
        <v>233</v>
      </c>
      <c r="V30" s="1371" t="s">
        <v>11</v>
      </c>
      <c r="W30" s="1371" t="s">
        <v>226</v>
      </c>
    </row>
    <row r="31" spans="1:23">
      <c r="A31" s="1370">
        <v>1345107</v>
      </c>
      <c r="B31" s="1371" t="s">
        <v>405</v>
      </c>
      <c r="C31" s="1371">
        <v>973133850</v>
      </c>
      <c r="D31" s="1371" t="s">
        <v>406</v>
      </c>
      <c r="E31" s="1371" t="s">
        <v>347</v>
      </c>
      <c r="F31" s="1371" t="s">
        <v>377</v>
      </c>
      <c r="G31" s="1371" t="s">
        <v>224</v>
      </c>
      <c r="H31" s="1371" t="s">
        <v>245</v>
      </c>
      <c r="I31" s="1371" t="s">
        <v>316</v>
      </c>
      <c r="J31" s="1371" t="s">
        <v>221</v>
      </c>
      <c r="N31" s="1371" t="s">
        <v>233</v>
      </c>
      <c r="O31" s="1371" t="s">
        <v>231</v>
      </c>
      <c r="W31" s="1371" t="s">
        <v>229</v>
      </c>
    </row>
    <row r="32" spans="1:23">
      <c r="A32" s="1370">
        <v>1367992</v>
      </c>
      <c r="B32" s="1371" t="s">
        <v>407</v>
      </c>
      <c r="C32" s="1371">
        <v>982752611</v>
      </c>
      <c r="D32" s="1371" t="s">
        <v>408</v>
      </c>
      <c r="G32" s="1371" t="s">
        <v>223</v>
      </c>
      <c r="H32" s="1371" t="s">
        <v>11</v>
      </c>
      <c r="J32" s="1371" t="s">
        <v>221</v>
      </c>
      <c r="M32" s="1372">
        <v>45841</v>
      </c>
      <c r="N32" s="1371" t="s">
        <v>233</v>
      </c>
      <c r="V32" s="1371" t="s">
        <v>11</v>
      </c>
      <c r="W32" s="1371" t="s">
        <v>228</v>
      </c>
    </row>
    <row r="33" spans="1:23">
      <c r="A33" s="1370">
        <v>1438773</v>
      </c>
      <c r="B33" s="1371" t="s">
        <v>409</v>
      </c>
      <c r="C33" s="1371">
        <v>51965825500</v>
      </c>
      <c r="D33" s="1371" t="s">
        <v>410</v>
      </c>
      <c r="G33" s="1371" t="s">
        <v>224</v>
      </c>
      <c r="H33" s="1371" t="s">
        <v>245</v>
      </c>
      <c r="J33" s="1371" t="s">
        <v>221</v>
      </c>
      <c r="K33" s="1371" t="s">
        <v>259</v>
      </c>
      <c r="L33" s="1371" t="s">
        <v>259</v>
      </c>
      <c r="N33" s="1371" t="s">
        <v>233</v>
      </c>
      <c r="W33" s="1371" t="s">
        <v>228</v>
      </c>
    </row>
    <row r="34" spans="1:23">
      <c r="A34" s="1370">
        <v>1457920</v>
      </c>
      <c r="B34" s="1371" t="s">
        <v>411</v>
      </c>
      <c r="C34" s="1371">
        <v>930769860</v>
      </c>
      <c r="D34" s="1371" t="s">
        <v>412</v>
      </c>
      <c r="G34" s="1371" t="s">
        <v>224</v>
      </c>
      <c r="H34" s="1371" t="s">
        <v>11</v>
      </c>
      <c r="J34" s="1371" t="s">
        <v>221</v>
      </c>
      <c r="M34" s="1372">
        <v>45841</v>
      </c>
      <c r="N34" s="1371" t="s">
        <v>233</v>
      </c>
      <c r="V34" s="1371" t="s">
        <v>11</v>
      </c>
      <c r="W34" s="1371" t="s">
        <v>226</v>
      </c>
    </row>
    <row r="35" spans="1:23">
      <c r="A35" s="1370">
        <v>1461367</v>
      </c>
      <c r="B35" s="1371" t="s">
        <v>413</v>
      </c>
      <c r="C35" s="1371">
        <v>936019829</v>
      </c>
      <c r="D35" s="1371" t="s">
        <v>414</v>
      </c>
      <c r="F35" s="1371" t="s">
        <v>362</v>
      </c>
      <c r="G35" s="1371" t="s">
        <v>224</v>
      </c>
      <c r="H35" s="1371" t="s">
        <v>248</v>
      </c>
      <c r="J35" s="1371" t="s">
        <v>221</v>
      </c>
      <c r="M35" s="1372">
        <v>45841</v>
      </c>
      <c r="N35" s="1371" t="s">
        <v>314</v>
      </c>
      <c r="V35" s="1371" t="s">
        <v>415</v>
      </c>
      <c r="W35" s="1371" t="s">
        <v>228</v>
      </c>
    </row>
    <row r="36" spans="1:23">
      <c r="A36" s="1370">
        <v>1545103</v>
      </c>
      <c r="B36" s="1371" t="s">
        <v>416</v>
      </c>
      <c r="C36" s="1371">
        <v>939281557</v>
      </c>
      <c r="D36" s="1371" t="s">
        <v>417</v>
      </c>
      <c r="E36" s="1371" t="s">
        <v>376</v>
      </c>
      <c r="F36" s="1371" t="s">
        <v>377</v>
      </c>
      <c r="G36" s="1371" t="s">
        <v>224</v>
      </c>
      <c r="H36" s="1371" t="s">
        <v>245</v>
      </c>
      <c r="I36" s="1371" t="s">
        <v>316</v>
      </c>
      <c r="J36" s="1371" t="s">
        <v>221</v>
      </c>
      <c r="N36" s="1371" t="s">
        <v>236</v>
      </c>
      <c r="W36" s="1371" t="s">
        <v>227</v>
      </c>
    </row>
    <row r="37" spans="1:23">
      <c r="A37" s="1370">
        <v>1670664</v>
      </c>
      <c r="B37" s="1371" t="s">
        <v>418</v>
      </c>
      <c r="C37" s="1371">
        <v>51903433502</v>
      </c>
      <c r="D37" s="1371" t="s">
        <v>419</v>
      </c>
      <c r="G37" s="1371" t="s">
        <v>225</v>
      </c>
      <c r="H37" s="1371" t="s">
        <v>11</v>
      </c>
      <c r="J37" s="1371" t="s">
        <v>221</v>
      </c>
      <c r="M37" s="1372">
        <v>45841</v>
      </c>
      <c r="N37" s="1371" t="s">
        <v>233</v>
      </c>
      <c r="V37" s="1371" t="s">
        <v>11</v>
      </c>
      <c r="W37" s="1371" t="s">
        <v>228</v>
      </c>
    </row>
    <row r="38" spans="1:23">
      <c r="A38" s="1370">
        <v>1862131</v>
      </c>
      <c r="B38" s="1371" t="s">
        <v>420</v>
      </c>
      <c r="C38" s="1371">
        <v>933655616</v>
      </c>
      <c r="D38" s="1371" t="s">
        <v>421</v>
      </c>
      <c r="E38" s="1371" t="s">
        <v>347</v>
      </c>
      <c r="G38" s="1371" t="s">
        <v>223</v>
      </c>
      <c r="H38" s="1371" t="s">
        <v>11</v>
      </c>
      <c r="K38" s="1371" t="s">
        <v>278</v>
      </c>
      <c r="L38" s="1371" t="s">
        <v>278</v>
      </c>
      <c r="M38" s="1372">
        <v>45880</v>
      </c>
      <c r="N38" s="1371" t="s">
        <v>368</v>
      </c>
      <c r="W38" s="1371" t="s">
        <v>226</v>
      </c>
    </row>
    <row r="39" spans="1:23">
      <c r="A39" s="1370">
        <v>1862131</v>
      </c>
      <c r="B39" s="1371" t="s">
        <v>420</v>
      </c>
      <c r="C39" s="1371">
        <v>933655616</v>
      </c>
      <c r="D39" s="1371" t="s">
        <v>421</v>
      </c>
      <c r="G39" s="1371" t="s">
        <v>223</v>
      </c>
      <c r="H39" s="1371" t="s">
        <v>11</v>
      </c>
      <c r="L39" s="1371" t="s">
        <v>262</v>
      </c>
      <c r="M39" s="1372">
        <v>45880</v>
      </c>
      <c r="N39" s="1371" t="s">
        <v>368</v>
      </c>
      <c r="W39" s="1371" t="s">
        <v>226</v>
      </c>
    </row>
    <row r="40" spans="1:23">
      <c r="A40" s="1370">
        <v>1942861</v>
      </c>
      <c r="B40" s="1371" t="s">
        <v>422</v>
      </c>
      <c r="C40" s="1371">
        <v>931125510</v>
      </c>
      <c r="D40" s="1371" t="s">
        <v>362</v>
      </c>
      <c r="G40" s="1371" t="s">
        <v>224</v>
      </c>
      <c r="H40" s="1371" t="s">
        <v>11</v>
      </c>
      <c r="J40" s="1371" t="s">
        <v>221</v>
      </c>
      <c r="M40" s="1372">
        <v>45841</v>
      </c>
      <c r="N40" s="1371" t="s">
        <v>237</v>
      </c>
      <c r="O40" s="1371" t="s">
        <v>236</v>
      </c>
      <c r="V40" s="1371" t="s">
        <v>11</v>
      </c>
      <c r="W40" s="1371" t="s">
        <v>230</v>
      </c>
    </row>
    <row r="41" spans="1:23">
      <c r="A41" s="1370">
        <v>2418105</v>
      </c>
      <c r="B41" s="1371" t="s">
        <v>423</v>
      </c>
      <c r="C41" s="1371">
        <v>51918008424</v>
      </c>
      <c r="D41" s="1371" t="s">
        <v>424</v>
      </c>
      <c r="G41" s="1371" t="s">
        <v>223</v>
      </c>
      <c r="H41" s="1371" t="s">
        <v>11</v>
      </c>
      <c r="L41" s="1371" t="s">
        <v>262</v>
      </c>
      <c r="M41" s="1372">
        <v>45854</v>
      </c>
      <c r="N41" s="1371" t="s">
        <v>233</v>
      </c>
      <c r="W41" s="1371" t="s">
        <v>230</v>
      </c>
    </row>
    <row r="42" spans="1:23">
      <c r="A42" s="1370">
        <v>2446588</v>
      </c>
      <c r="B42" s="1371" t="s">
        <v>425</v>
      </c>
      <c r="C42" s="1371">
        <v>51966601094</v>
      </c>
      <c r="D42" s="1371" t="s">
        <v>426</v>
      </c>
      <c r="E42" s="1371" t="s">
        <v>347</v>
      </c>
      <c r="G42" s="1371" t="s">
        <v>224</v>
      </c>
      <c r="H42" s="1371" t="s">
        <v>245</v>
      </c>
      <c r="K42" s="1371" t="s">
        <v>278</v>
      </c>
      <c r="M42" s="1372">
        <v>45855</v>
      </c>
      <c r="N42" s="1371" t="s">
        <v>233</v>
      </c>
      <c r="P42" s="1371" t="s">
        <v>231</v>
      </c>
      <c r="W42" s="1371" t="s">
        <v>228</v>
      </c>
    </row>
    <row r="43" spans="1:23">
      <c r="A43" s="1370">
        <v>2743138</v>
      </c>
      <c r="B43" s="1371" t="s">
        <v>427</v>
      </c>
      <c r="C43" s="1371">
        <v>949780981</v>
      </c>
      <c r="D43" s="1371" t="s">
        <v>428</v>
      </c>
      <c r="F43" s="1371" t="s">
        <v>240</v>
      </c>
      <c r="G43" s="1371" t="s">
        <v>223</v>
      </c>
      <c r="H43" s="1371" t="s">
        <v>245</v>
      </c>
      <c r="I43" s="1371" t="s">
        <v>316</v>
      </c>
      <c r="M43" s="1372">
        <v>45845</v>
      </c>
      <c r="N43" s="1371" t="s">
        <v>233</v>
      </c>
      <c r="O43" s="1371" t="s">
        <v>236</v>
      </c>
      <c r="P43" s="1371" t="s">
        <v>350</v>
      </c>
      <c r="V43" s="1371" t="s">
        <v>429</v>
      </c>
      <c r="W43" s="1371" t="s">
        <v>226</v>
      </c>
    </row>
    <row r="44" spans="1:23">
      <c r="A44" s="1370">
        <v>2879220</v>
      </c>
      <c r="B44" s="1371" t="s">
        <v>430</v>
      </c>
      <c r="C44" s="1371">
        <v>991887301</v>
      </c>
      <c r="D44" s="1371" t="s">
        <v>431</v>
      </c>
      <c r="G44" s="1371" t="s">
        <v>223</v>
      </c>
      <c r="H44" s="1371" t="s">
        <v>245</v>
      </c>
      <c r="J44" s="1371" t="s">
        <v>221</v>
      </c>
      <c r="K44" s="1371" t="s">
        <v>259</v>
      </c>
      <c r="L44" s="1371" t="s">
        <v>271</v>
      </c>
      <c r="N44" s="1371" t="s">
        <v>231</v>
      </c>
      <c r="O44" s="1371" t="s">
        <v>231</v>
      </c>
      <c r="W44" s="1371" t="s">
        <v>230</v>
      </c>
    </row>
    <row r="45" spans="1:23">
      <c r="A45" s="1370">
        <v>2899433</v>
      </c>
      <c r="B45" s="1371" t="s">
        <v>432</v>
      </c>
      <c r="C45" s="1371">
        <v>51968140062</v>
      </c>
      <c r="D45" s="1371" t="s">
        <v>433</v>
      </c>
      <c r="G45" s="1371" t="s">
        <v>223</v>
      </c>
      <c r="H45" s="1371" t="s">
        <v>11</v>
      </c>
      <c r="J45" s="1371" t="s">
        <v>221</v>
      </c>
      <c r="L45" s="1371" t="s">
        <v>271</v>
      </c>
      <c r="M45" s="1372">
        <v>45841</v>
      </c>
      <c r="N45" s="1371" t="s">
        <v>434</v>
      </c>
      <c r="O45" s="1371" t="s">
        <v>434</v>
      </c>
      <c r="V45" s="1371" t="s">
        <v>435</v>
      </c>
      <c r="W45" s="1371" t="s">
        <v>230</v>
      </c>
    </row>
    <row r="46" spans="1:23">
      <c r="A46" s="1370">
        <v>2944074</v>
      </c>
      <c r="B46" s="1371" t="s">
        <v>436</v>
      </c>
      <c r="C46" s="1371">
        <v>987800311</v>
      </c>
      <c r="D46" s="1371" t="s">
        <v>437</v>
      </c>
      <c r="G46" s="1371" t="s">
        <v>224</v>
      </c>
      <c r="H46" s="1371" t="s">
        <v>245</v>
      </c>
      <c r="I46" s="1371" t="s">
        <v>316</v>
      </c>
      <c r="J46" s="1371" t="s">
        <v>221</v>
      </c>
      <c r="N46" s="1371" t="s">
        <v>233</v>
      </c>
      <c r="O46" s="1371" t="s">
        <v>231</v>
      </c>
      <c r="W46" s="1371" t="s">
        <v>229</v>
      </c>
    </row>
    <row r="47" spans="1:23">
      <c r="A47" s="1370">
        <v>3017830</v>
      </c>
      <c r="B47" s="1371" t="s">
        <v>438</v>
      </c>
      <c r="C47" s="1371">
        <v>937181895</v>
      </c>
      <c r="D47" s="1371" t="s">
        <v>439</v>
      </c>
      <c r="G47" s="1371" t="s">
        <v>224</v>
      </c>
      <c r="H47" s="1371" t="s">
        <v>11</v>
      </c>
      <c r="I47" s="1371" t="s">
        <v>7</v>
      </c>
      <c r="L47" s="1371" t="s">
        <v>271</v>
      </c>
      <c r="M47" s="1372">
        <v>45854</v>
      </c>
      <c r="N47" s="1371" t="s">
        <v>368</v>
      </c>
      <c r="O47" s="1371" t="s">
        <v>236</v>
      </c>
      <c r="W47" s="1371" t="s">
        <v>226</v>
      </c>
    </row>
    <row r="48" spans="1:23">
      <c r="A48" s="1370">
        <v>3034445</v>
      </c>
      <c r="B48" s="1371" t="s">
        <v>440</v>
      </c>
      <c r="C48" s="1371">
        <v>51918386755</v>
      </c>
      <c r="D48" s="1371" t="s">
        <v>441</v>
      </c>
      <c r="G48" s="1371" t="s">
        <v>224</v>
      </c>
      <c r="H48" s="1371" t="s">
        <v>245</v>
      </c>
      <c r="I48" s="1371" t="s">
        <v>316</v>
      </c>
      <c r="J48" s="1371" t="s">
        <v>221</v>
      </c>
      <c r="K48" s="1371" t="s">
        <v>259</v>
      </c>
      <c r="L48" s="1371" t="s">
        <v>259</v>
      </c>
      <c r="N48" s="1371" t="s">
        <v>236</v>
      </c>
      <c r="O48" s="1371" t="s">
        <v>236</v>
      </c>
      <c r="P48" s="1371" t="s">
        <v>350</v>
      </c>
      <c r="W48" s="1371" t="s">
        <v>226</v>
      </c>
    </row>
    <row r="49" spans="1:23">
      <c r="A49" s="1370">
        <v>3071791</v>
      </c>
      <c r="B49" s="1371" t="s">
        <v>442</v>
      </c>
      <c r="C49" s="1371">
        <v>51906106848</v>
      </c>
      <c r="D49" s="1371" t="s">
        <v>443</v>
      </c>
      <c r="E49" s="1371" t="s">
        <v>444</v>
      </c>
      <c r="F49" s="1371" t="s">
        <v>8</v>
      </c>
      <c r="G49" s="1371" t="s">
        <v>224</v>
      </c>
      <c r="H49" s="1371" t="s">
        <v>245</v>
      </c>
      <c r="I49" s="1371" t="s">
        <v>316</v>
      </c>
      <c r="J49" s="1371" t="s">
        <v>249</v>
      </c>
      <c r="N49" s="1371" t="s">
        <v>231</v>
      </c>
      <c r="O49" s="1371" t="s">
        <v>231</v>
      </c>
      <c r="P49" s="1371" t="s">
        <v>231</v>
      </c>
      <c r="Q49" s="1371" t="s">
        <v>445</v>
      </c>
      <c r="R49" s="1371" t="s">
        <v>232</v>
      </c>
      <c r="S49" s="1371" t="s">
        <v>318</v>
      </c>
      <c r="T49" s="1371" t="s">
        <v>323</v>
      </c>
      <c r="U49" s="1371" t="s">
        <v>255</v>
      </c>
      <c r="W49" s="1371" t="s">
        <v>228</v>
      </c>
    </row>
    <row r="50" spans="1:23">
      <c r="A50" s="1370">
        <v>3494278</v>
      </c>
      <c r="B50" s="1371" t="s">
        <v>446</v>
      </c>
      <c r="C50" s="1371">
        <v>954964281</v>
      </c>
      <c r="D50" s="1371" t="s">
        <v>447</v>
      </c>
      <c r="E50" s="1371" t="s">
        <v>448</v>
      </c>
      <c r="F50" s="1371" t="s">
        <v>240</v>
      </c>
      <c r="G50" s="1371" t="s">
        <v>223</v>
      </c>
      <c r="H50" s="1371" t="s">
        <v>245</v>
      </c>
      <c r="I50" s="1371" t="s">
        <v>316</v>
      </c>
      <c r="J50" s="1371" t="s">
        <v>221</v>
      </c>
      <c r="N50" s="1371" t="s">
        <v>236</v>
      </c>
      <c r="W50" s="1371" t="s">
        <v>227</v>
      </c>
    </row>
    <row r="51" spans="1:23">
      <c r="A51" s="1370">
        <v>3508862</v>
      </c>
      <c r="B51" s="1371" t="s">
        <v>449</v>
      </c>
      <c r="C51" s="1371">
        <v>51955870128</v>
      </c>
      <c r="D51" s="1371" t="s">
        <v>450</v>
      </c>
      <c r="E51" s="1371" t="s">
        <v>451</v>
      </c>
      <c r="G51" s="1371" t="s">
        <v>223</v>
      </c>
      <c r="H51" s="1371" t="s">
        <v>245</v>
      </c>
      <c r="K51" s="1371" t="s">
        <v>262</v>
      </c>
      <c r="L51" s="1371" t="s">
        <v>262</v>
      </c>
      <c r="M51" s="1372">
        <v>45876</v>
      </c>
      <c r="N51" s="1371" t="s">
        <v>233</v>
      </c>
      <c r="W51" s="1371" t="s">
        <v>228</v>
      </c>
    </row>
    <row r="52" spans="1:23">
      <c r="A52" s="1370">
        <v>4004564</v>
      </c>
      <c r="B52" s="1371" t="s">
        <v>452</v>
      </c>
      <c r="C52" s="1371">
        <v>51902494323</v>
      </c>
      <c r="D52" s="1371" t="s">
        <v>453</v>
      </c>
      <c r="G52" s="1371" t="s">
        <v>224</v>
      </c>
      <c r="H52" s="1371" t="s">
        <v>11</v>
      </c>
      <c r="J52" s="1371" t="s">
        <v>221</v>
      </c>
      <c r="M52" s="1372">
        <v>45841</v>
      </c>
      <c r="N52" s="1371" t="s">
        <v>233</v>
      </c>
      <c r="V52" s="1371" t="s">
        <v>11</v>
      </c>
      <c r="W52" s="1371" t="s">
        <v>228</v>
      </c>
    </row>
    <row r="53" spans="1:23">
      <c r="A53" s="1370">
        <v>4047038</v>
      </c>
      <c r="B53" s="1371" t="s">
        <v>454</v>
      </c>
      <c r="C53" s="1371">
        <v>989418077</v>
      </c>
      <c r="D53" s="1371" t="s">
        <v>455</v>
      </c>
      <c r="E53" s="1371" t="s">
        <v>456</v>
      </c>
      <c r="F53" s="1371" t="s">
        <v>254</v>
      </c>
      <c r="G53" s="1371" t="s">
        <v>224</v>
      </c>
      <c r="H53" s="1371" t="s">
        <v>238</v>
      </c>
      <c r="I53" s="1371" t="s">
        <v>316</v>
      </c>
      <c r="J53" s="1371" t="s">
        <v>221</v>
      </c>
      <c r="N53" s="1371" t="s">
        <v>231</v>
      </c>
      <c r="O53" s="1371" t="s">
        <v>231</v>
      </c>
      <c r="W53" s="1371" t="s">
        <v>229</v>
      </c>
    </row>
    <row r="54" spans="1:23">
      <c r="A54" s="1370">
        <v>4084274</v>
      </c>
      <c r="B54" s="1371" t="s">
        <v>457</v>
      </c>
      <c r="C54" s="1371">
        <v>997382287</v>
      </c>
      <c r="D54" s="1371" t="s">
        <v>458</v>
      </c>
      <c r="E54" s="1371" t="s">
        <v>347</v>
      </c>
      <c r="G54" s="1371" t="s">
        <v>224</v>
      </c>
      <c r="H54" s="1371" t="s">
        <v>245</v>
      </c>
      <c r="K54" s="1371" t="s">
        <v>280</v>
      </c>
      <c r="L54" s="1371" t="s">
        <v>280</v>
      </c>
      <c r="M54" s="1372">
        <v>45848</v>
      </c>
      <c r="N54" s="1371" t="s">
        <v>368</v>
      </c>
      <c r="O54" s="1371" t="s">
        <v>350</v>
      </c>
      <c r="P54" s="1371" t="s">
        <v>350</v>
      </c>
      <c r="W54" s="1371" t="s">
        <v>226</v>
      </c>
    </row>
    <row r="55" spans="1:23">
      <c r="A55" s="1370">
        <v>4394451</v>
      </c>
      <c r="B55" s="1371" t="s">
        <v>459</v>
      </c>
      <c r="C55" s="1371">
        <v>51934007737</v>
      </c>
      <c r="D55" s="1371" t="s">
        <v>460</v>
      </c>
      <c r="G55" s="1371" t="s">
        <v>225</v>
      </c>
      <c r="H55" s="1371" t="s">
        <v>11</v>
      </c>
      <c r="J55" s="1371" t="s">
        <v>221</v>
      </c>
      <c r="M55" s="1372">
        <v>45841</v>
      </c>
      <c r="N55" s="1371" t="s">
        <v>233</v>
      </c>
      <c r="V55" s="1371" t="s">
        <v>11</v>
      </c>
      <c r="W55" s="1371" t="s">
        <v>228</v>
      </c>
    </row>
    <row r="56" spans="1:23">
      <c r="A56" s="1370">
        <v>4481897</v>
      </c>
      <c r="B56" s="1371" t="s">
        <v>461</v>
      </c>
      <c r="C56" s="1371">
        <v>958372223</v>
      </c>
      <c r="D56" s="1371" t="s">
        <v>462</v>
      </c>
      <c r="G56" s="1371" t="s">
        <v>223</v>
      </c>
      <c r="H56" s="1371" t="s">
        <v>243</v>
      </c>
      <c r="I56" s="1371" t="s">
        <v>316</v>
      </c>
      <c r="J56" s="1371" t="s">
        <v>221</v>
      </c>
      <c r="N56" s="1371" t="s">
        <v>231</v>
      </c>
      <c r="W56" s="1371" t="s">
        <v>227</v>
      </c>
    </row>
    <row r="57" spans="1:23">
      <c r="A57" s="1370">
        <v>4648225</v>
      </c>
      <c r="B57" s="1371" t="s">
        <v>463</v>
      </c>
      <c r="C57" s="1371">
        <v>947993533</v>
      </c>
      <c r="D57" s="1371" t="s">
        <v>464</v>
      </c>
      <c r="E57" s="1371" t="s">
        <v>347</v>
      </c>
      <c r="G57" s="1371" t="s">
        <v>223</v>
      </c>
      <c r="H57" s="1371" t="s">
        <v>245</v>
      </c>
      <c r="K57" s="1371" t="s">
        <v>280</v>
      </c>
      <c r="M57" s="1372">
        <v>45851</v>
      </c>
      <c r="N57" s="1371" t="s">
        <v>368</v>
      </c>
      <c r="O57" s="1371" t="s">
        <v>239</v>
      </c>
      <c r="P57" s="1371" t="s">
        <v>239</v>
      </c>
      <c r="W57" s="1371" t="s">
        <v>226</v>
      </c>
    </row>
    <row r="58" spans="1:23">
      <c r="A58" s="1370">
        <v>4730723</v>
      </c>
      <c r="B58" s="1371" t="s">
        <v>465</v>
      </c>
      <c r="C58" s="1371">
        <v>963790632</v>
      </c>
      <c r="D58" s="1371" t="s">
        <v>466</v>
      </c>
      <c r="G58" s="1371" t="s">
        <v>224</v>
      </c>
      <c r="H58" s="1371" t="s">
        <v>11</v>
      </c>
      <c r="J58" s="1371" t="s">
        <v>221</v>
      </c>
      <c r="M58" s="1372">
        <v>45841</v>
      </c>
      <c r="N58" s="1371" t="s">
        <v>233</v>
      </c>
      <c r="V58" s="1371" t="s">
        <v>11</v>
      </c>
      <c r="W58" s="1371" t="s">
        <v>226</v>
      </c>
    </row>
    <row r="59" spans="1:23">
      <c r="A59" s="1370">
        <v>4959414</v>
      </c>
      <c r="B59" s="1371" t="s">
        <v>467</v>
      </c>
      <c r="C59" s="1371">
        <v>952314334</v>
      </c>
      <c r="D59" s="1371" t="s">
        <v>468</v>
      </c>
      <c r="E59" s="1371" t="s">
        <v>376</v>
      </c>
      <c r="F59" s="1371" t="s">
        <v>254</v>
      </c>
      <c r="G59" s="1371" t="s">
        <v>224</v>
      </c>
      <c r="H59" s="1371" t="s">
        <v>245</v>
      </c>
      <c r="I59" s="1371" t="s">
        <v>316</v>
      </c>
      <c r="J59" s="1371" t="s">
        <v>221</v>
      </c>
      <c r="N59" s="1371" t="s">
        <v>236</v>
      </c>
      <c r="W59" s="1371" t="s">
        <v>227</v>
      </c>
    </row>
    <row r="60" spans="1:23">
      <c r="A60" s="1370">
        <v>5213298</v>
      </c>
      <c r="B60" s="1371" t="s">
        <v>469</v>
      </c>
      <c r="C60" s="1371">
        <v>51955365544</v>
      </c>
      <c r="D60" s="1371" t="s">
        <v>470</v>
      </c>
      <c r="E60" s="1371" t="s">
        <v>347</v>
      </c>
      <c r="G60" s="1371" t="s">
        <v>224</v>
      </c>
      <c r="H60" s="1371" t="s">
        <v>245</v>
      </c>
      <c r="K60" s="1371" t="s">
        <v>280</v>
      </c>
      <c r="L60" s="1371" t="s">
        <v>262</v>
      </c>
      <c r="M60" s="1372">
        <v>45859</v>
      </c>
      <c r="N60" s="1371" t="s">
        <v>233</v>
      </c>
      <c r="O60" s="1371" t="s">
        <v>236</v>
      </c>
      <c r="W60" s="1371" t="s">
        <v>230</v>
      </c>
    </row>
    <row r="61" spans="1:23">
      <c r="A61" s="1370">
        <v>5388541</v>
      </c>
      <c r="B61" s="1371" t="s">
        <v>471</v>
      </c>
      <c r="C61" s="1371">
        <v>51921978633</v>
      </c>
      <c r="D61" s="1371" t="s">
        <v>472</v>
      </c>
      <c r="E61" s="1371" t="s">
        <v>473</v>
      </c>
      <c r="F61" s="1371" t="s">
        <v>240</v>
      </c>
      <c r="G61" s="1371" t="s">
        <v>225</v>
      </c>
      <c r="H61" s="1371" t="s">
        <v>245</v>
      </c>
      <c r="I61" s="1371" t="s">
        <v>316</v>
      </c>
      <c r="J61" s="1371" t="s">
        <v>221</v>
      </c>
      <c r="N61" s="1371" t="s">
        <v>236</v>
      </c>
      <c r="O61" s="1371" t="s">
        <v>237</v>
      </c>
      <c r="P61" s="1371" t="s">
        <v>237</v>
      </c>
      <c r="W61" s="1371" t="s">
        <v>226</v>
      </c>
    </row>
    <row r="62" spans="1:23">
      <c r="A62" s="1370">
        <v>5403393</v>
      </c>
      <c r="B62" s="1371" t="s">
        <v>474</v>
      </c>
      <c r="C62" s="1371">
        <v>962327385</v>
      </c>
      <c r="D62" s="1371" t="s">
        <v>475</v>
      </c>
      <c r="E62" s="1371" t="s">
        <v>347</v>
      </c>
      <c r="G62" s="1371" t="s">
        <v>224</v>
      </c>
      <c r="H62" s="1371" t="s">
        <v>245</v>
      </c>
      <c r="K62" s="1371" t="s">
        <v>280</v>
      </c>
      <c r="L62" s="1371" t="s">
        <v>280</v>
      </c>
      <c r="M62" s="1372">
        <v>45855</v>
      </c>
      <c r="N62" s="1371" t="s">
        <v>368</v>
      </c>
      <c r="W62" s="1371" t="s">
        <v>226</v>
      </c>
    </row>
    <row r="63" spans="1:23">
      <c r="A63" s="1370">
        <v>5417514</v>
      </c>
      <c r="B63" s="1371" t="s">
        <v>476</v>
      </c>
      <c r="C63" s="1371">
        <v>923903389</v>
      </c>
      <c r="D63" s="1371" t="s">
        <v>477</v>
      </c>
      <c r="G63" s="1371" t="s">
        <v>224</v>
      </c>
      <c r="H63" s="1371" t="s">
        <v>11</v>
      </c>
      <c r="J63" s="1371" t="s">
        <v>221</v>
      </c>
      <c r="L63" s="1371" t="s">
        <v>271</v>
      </c>
      <c r="M63" s="1372">
        <v>45841</v>
      </c>
      <c r="N63" s="1371" t="s">
        <v>233</v>
      </c>
      <c r="O63" s="1371" t="s">
        <v>236</v>
      </c>
      <c r="V63" s="1371" t="s">
        <v>11</v>
      </c>
      <c r="W63" s="1371" t="s">
        <v>230</v>
      </c>
    </row>
    <row r="64" spans="1:23">
      <c r="A64" s="1370">
        <v>5462325</v>
      </c>
      <c r="B64" s="1371" t="s">
        <v>478</v>
      </c>
      <c r="C64" s="1371">
        <v>913556727</v>
      </c>
      <c r="D64" s="1371" t="s">
        <v>479</v>
      </c>
      <c r="G64" s="1371" t="s">
        <v>223</v>
      </c>
      <c r="H64" s="1371" t="s">
        <v>243</v>
      </c>
      <c r="I64" s="1371" t="s">
        <v>316</v>
      </c>
      <c r="J64" s="1371" t="s">
        <v>249</v>
      </c>
      <c r="K64" s="1371" t="s">
        <v>480</v>
      </c>
      <c r="L64" s="1371" t="s">
        <v>480</v>
      </c>
      <c r="N64" s="1371" t="s">
        <v>236</v>
      </c>
      <c r="O64" s="1371" t="s">
        <v>236</v>
      </c>
      <c r="P64" s="1371" t="s">
        <v>236</v>
      </c>
      <c r="W64" s="1371" t="s">
        <v>228</v>
      </c>
    </row>
    <row r="65" spans="1:23">
      <c r="A65" s="1370">
        <v>5573682</v>
      </c>
      <c r="B65" s="1371" t="s">
        <v>481</v>
      </c>
      <c r="C65" s="1371">
        <v>51902705369</v>
      </c>
      <c r="D65" s="1371" t="s">
        <v>482</v>
      </c>
      <c r="E65" s="1371" t="s">
        <v>347</v>
      </c>
      <c r="G65" s="1371" t="s">
        <v>224</v>
      </c>
      <c r="H65" s="1371" t="s">
        <v>245</v>
      </c>
      <c r="K65" s="1371" t="s">
        <v>280</v>
      </c>
      <c r="L65" s="1371" t="s">
        <v>280</v>
      </c>
      <c r="M65" s="1372">
        <v>45880</v>
      </c>
      <c r="N65" s="1371" t="s">
        <v>233</v>
      </c>
      <c r="W65" s="1371" t="s">
        <v>227</v>
      </c>
    </row>
    <row r="66" spans="1:23">
      <c r="A66" s="1370">
        <v>6023114</v>
      </c>
      <c r="B66" s="1371" t="s">
        <v>483</v>
      </c>
      <c r="C66" s="1371">
        <v>998466856</v>
      </c>
      <c r="D66" s="1371" t="s">
        <v>484</v>
      </c>
      <c r="G66" s="1371" t="s">
        <v>223</v>
      </c>
      <c r="H66" s="1371" t="s">
        <v>11</v>
      </c>
      <c r="J66" s="1371" t="s">
        <v>221</v>
      </c>
      <c r="L66" s="1371" t="s">
        <v>271</v>
      </c>
      <c r="M66" s="1372">
        <v>45841</v>
      </c>
      <c r="N66" s="1371" t="s">
        <v>233</v>
      </c>
      <c r="O66" s="1371" t="s">
        <v>236</v>
      </c>
      <c r="V66" s="1371" t="s">
        <v>11</v>
      </c>
      <c r="W66" s="1371" t="s">
        <v>230</v>
      </c>
    </row>
    <row r="67" spans="1:23">
      <c r="A67" s="1370">
        <v>6081420</v>
      </c>
      <c r="B67" s="1371" t="s">
        <v>485</v>
      </c>
      <c r="C67" s="1371">
        <v>51976180447</v>
      </c>
      <c r="D67" s="1371" t="s">
        <v>486</v>
      </c>
      <c r="E67" s="1371" t="s">
        <v>373</v>
      </c>
      <c r="F67" s="1371" t="s">
        <v>260</v>
      </c>
      <c r="G67" s="1371" t="s">
        <v>224</v>
      </c>
      <c r="H67" s="1371" t="s">
        <v>245</v>
      </c>
      <c r="J67" s="1371" t="s">
        <v>249</v>
      </c>
      <c r="N67" s="1371" t="s">
        <v>233</v>
      </c>
      <c r="W67" s="1371" t="s">
        <v>227</v>
      </c>
    </row>
    <row r="68" spans="1:23">
      <c r="A68" s="1370">
        <v>6098938</v>
      </c>
      <c r="B68" s="1371" t="s">
        <v>487</v>
      </c>
      <c r="C68" s="1371">
        <v>964915779</v>
      </c>
      <c r="D68" s="1371" t="s">
        <v>488</v>
      </c>
      <c r="F68" s="1371" t="s">
        <v>254</v>
      </c>
      <c r="G68" s="1371" t="s">
        <v>224</v>
      </c>
      <c r="H68" s="1371" t="s">
        <v>243</v>
      </c>
      <c r="I68" s="1371" t="s">
        <v>316</v>
      </c>
      <c r="J68" s="1371" t="s">
        <v>221</v>
      </c>
      <c r="N68" s="1371" t="s">
        <v>231</v>
      </c>
      <c r="O68" s="1371" t="s">
        <v>231</v>
      </c>
      <c r="P68" s="1371" t="s">
        <v>231</v>
      </c>
      <c r="W68" s="1371" t="s">
        <v>226</v>
      </c>
    </row>
    <row r="69" spans="1:23">
      <c r="A69" s="1370">
        <v>6108527</v>
      </c>
      <c r="B69" s="1371" t="s">
        <v>489</v>
      </c>
      <c r="C69" s="1371">
        <v>948724376</v>
      </c>
      <c r="D69" s="1371" t="s">
        <v>490</v>
      </c>
      <c r="E69" s="1371" t="s">
        <v>347</v>
      </c>
      <c r="G69" s="1371" t="s">
        <v>223</v>
      </c>
      <c r="H69" s="1371" t="s">
        <v>248</v>
      </c>
      <c r="K69" s="1371" t="s">
        <v>280</v>
      </c>
      <c r="L69" s="1371" t="s">
        <v>280</v>
      </c>
      <c r="M69" s="1372">
        <v>45873</v>
      </c>
      <c r="N69" s="1371" t="s">
        <v>368</v>
      </c>
      <c r="W69" s="1371" t="s">
        <v>226</v>
      </c>
    </row>
    <row r="70" spans="1:23">
      <c r="A70" s="1370">
        <v>6143146</v>
      </c>
      <c r="B70" s="1371" t="s">
        <v>491</v>
      </c>
      <c r="C70" s="1371">
        <v>977664504</v>
      </c>
      <c r="D70" s="1371" t="s">
        <v>492</v>
      </c>
      <c r="G70" s="1371" t="s">
        <v>224</v>
      </c>
      <c r="H70" s="1371" t="s">
        <v>11</v>
      </c>
      <c r="J70" s="1371" t="s">
        <v>221</v>
      </c>
      <c r="M70" s="1372">
        <v>45841</v>
      </c>
      <c r="N70" s="1371" t="s">
        <v>233</v>
      </c>
      <c r="O70" s="1371" t="s">
        <v>236</v>
      </c>
      <c r="W70" s="1371" t="s">
        <v>227</v>
      </c>
    </row>
    <row r="71" spans="1:23">
      <c r="A71" s="1370">
        <v>6143223</v>
      </c>
      <c r="B71" s="1371" t="s">
        <v>493</v>
      </c>
      <c r="C71" s="1371">
        <v>922213567</v>
      </c>
      <c r="D71" s="1371" t="s">
        <v>494</v>
      </c>
      <c r="E71" s="1371" t="s">
        <v>347</v>
      </c>
      <c r="G71" s="1371" t="s">
        <v>223</v>
      </c>
      <c r="H71" s="1371" t="s">
        <v>245</v>
      </c>
      <c r="K71" s="1371" t="s">
        <v>271</v>
      </c>
      <c r="L71" s="1371" t="s">
        <v>271</v>
      </c>
      <c r="M71" s="1372">
        <v>45850</v>
      </c>
      <c r="N71" s="1371" t="s">
        <v>231</v>
      </c>
      <c r="O71" s="1371" t="s">
        <v>329</v>
      </c>
      <c r="W71" s="1371" t="s">
        <v>229</v>
      </c>
    </row>
    <row r="72" spans="1:23">
      <c r="A72" s="1370">
        <v>6145916</v>
      </c>
      <c r="B72" s="1371" t="s">
        <v>495</v>
      </c>
      <c r="C72" s="1371">
        <v>938432562</v>
      </c>
      <c r="D72" s="1371" t="s">
        <v>496</v>
      </c>
      <c r="G72" s="1371" t="s">
        <v>224</v>
      </c>
      <c r="H72" s="1371" t="s">
        <v>11</v>
      </c>
      <c r="J72" s="1371" t="s">
        <v>221</v>
      </c>
      <c r="L72" s="1371" t="s">
        <v>271</v>
      </c>
      <c r="M72" s="1372">
        <v>45841</v>
      </c>
      <c r="N72" s="1371" t="s">
        <v>233</v>
      </c>
      <c r="O72" s="1371" t="s">
        <v>236</v>
      </c>
      <c r="V72" s="1371" t="s">
        <v>11</v>
      </c>
      <c r="W72" s="1371" t="s">
        <v>230</v>
      </c>
    </row>
    <row r="73" spans="1:23">
      <c r="A73" s="1370">
        <v>6150075</v>
      </c>
      <c r="B73" s="1371" t="s">
        <v>497</v>
      </c>
      <c r="C73" s="1371">
        <v>925403341</v>
      </c>
      <c r="D73" s="1371" t="s">
        <v>498</v>
      </c>
      <c r="G73" s="1371" t="s">
        <v>225</v>
      </c>
      <c r="H73" s="1371" t="s">
        <v>11</v>
      </c>
      <c r="L73" s="1371" t="s">
        <v>271</v>
      </c>
      <c r="M73" s="1372">
        <v>45854</v>
      </c>
      <c r="N73" s="1371" t="s">
        <v>368</v>
      </c>
      <c r="O73" s="1371" t="s">
        <v>236</v>
      </c>
      <c r="W73" s="1371" t="s">
        <v>226</v>
      </c>
    </row>
    <row r="74" spans="1:23">
      <c r="A74" s="1370">
        <v>6184412</v>
      </c>
      <c r="B74" s="1371" t="s">
        <v>499</v>
      </c>
      <c r="C74" s="1371">
        <v>51930774349</v>
      </c>
      <c r="D74" s="1371" t="s">
        <v>500</v>
      </c>
      <c r="E74" s="1371" t="s">
        <v>451</v>
      </c>
      <c r="G74" s="1371" t="s">
        <v>223</v>
      </c>
      <c r="H74" s="1371" t="s">
        <v>245</v>
      </c>
      <c r="K74" s="1371" t="s">
        <v>262</v>
      </c>
      <c r="L74" s="1371" t="s">
        <v>262</v>
      </c>
      <c r="M74" s="1372">
        <v>45880</v>
      </c>
      <c r="N74" s="1371" t="s">
        <v>233</v>
      </c>
      <c r="W74" s="1371" t="s">
        <v>230</v>
      </c>
    </row>
    <row r="75" spans="1:23">
      <c r="A75" s="1370">
        <v>6215792</v>
      </c>
      <c r="B75" s="1371" t="s">
        <v>501</v>
      </c>
      <c r="C75" s="1371">
        <v>925422390</v>
      </c>
      <c r="D75" s="1371" t="s">
        <v>502</v>
      </c>
      <c r="F75" s="1371" t="s">
        <v>362</v>
      </c>
      <c r="G75" s="1371" t="s">
        <v>224</v>
      </c>
      <c r="H75" s="1371" t="s">
        <v>248</v>
      </c>
      <c r="J75" s="1371" t="s">
        <v>221</v>
      </c>
      <c r="M75" s="1372">
        <v>45841</v>
      </c>
      <c r="W75" s="1371" t="s">
        <v>227</v>
      </c>
    </row>
    <row r="76" spans="1:23">
      <c r="A76" s="1370">
        <v>6324084</v>
      </c>
      <c r="B76" s="1371" t="s">
        <v>503</v>
      </c>
      <c r="C76" s="1371">
        <v>918210887</v>
      </c>
      <c r="D76" s="1371" t="s">
        <v>504</v>
      </c>
      <c r="G76" s="1371" t="s">
        <v>224</v>
      </c>
      <c r="H76" s="1371" t="s">
        <v>243</v>
      </c>
      <c r="J76" s="1371" t="s">
        <v>221</v>
      </c>
      <c r="L76" s="1371" t="s">
        <v>271</v>
      </c>
      <c r="N76" s="1371" t="s">
        <v>236</v>
      </c>
      <c r="W76" s="1371" t="s">
        <v>230</v>
      </c>
    </row>
    <row r="77" spans="1:23">
      <c r="A77" s="1370">
        <v>6646863</v>
      </c>
      <c r="B77" s="1371" t="s">
        <v>505</v>
      </c>
      <c r="C77" s="1371">
        <v>958365155</v>
      </c>
      <c r="D77" s="1371" t="s">
        <v>506</v>
      </c>
      <c r="E77" s="1371" t="s">
        <v>507</v>
      </c>
      <c r="F77" s="1371" t="s">
        <v>240</v>
      </c>
      <c r="G77" s="1371" t="s">
        <v>225</v>
      </c>
      <c r="H77" s="1371" t="s">
        <v>245</v>
      </c>
      <c r="I77" s="1371" t="s">
        <v>316</v>
      </c>
      <c r="J77" s="1371" t="s">
        <v>221</v>
      </c>
      <c r="N77" s="1371" t="s">
        <v>233</v>
      </c>
      <c r="P77" s="1371" t="s">
        <v>350</v>
      </c>
      <c r="W77" s="1371" t="s">
        <v>229</v>
      </c>
    </row>
    <row r="78" spans="1:23">
      <c r="A78" s="1370">
        <v>6659954</v>
      </c>
      <c r="B78" s="1371" t="s">
        <v>508</v>
      </c>
      <c r="C78" s="1371">
        <v>902163722</v>
      </c>
      <c r="D78" s="1371" t="s">
        <v>509</v>
      </c>
      <c r="G78" s="1371" t="s">
        <v>225</v>
      </c>
      <c r="H78" s="1371" t="s">
        <v>11</v>
      </c>
      <c r="J78" s="1371" t="s">
        <v>221</v>
      </c>
      <c r="L78" s="1371" t="s">
        <v>271</v>
      </c>
      <c r="M78" s="1372">
        <v>45841</v>
      </c>
      <c r="N78" s="1371" t="s">
        <v>314</v>
      </c>
      <c r="O78" s="1371" t="s">
        <v>314</v>
      </c>
      <c r="V78" s="1371" t="s">
        <v>510</v>
      </c>
      <c r="W78" s="1371" t="s">
        <v>230</v>
      </c>
    </row>
    <row r="79" spans="1:23">
      <c r="A79" s="1370">
        <v>6662583</v>
      </c>
      <c r="B79" s="1371" t="s">
        <v>511</v>
      </c>
      <c r="C79" s="1371">
        <v>938917077</v>
      </c>
      <c r="D79" s="1371" t="s">
        <v>512</v>
      </c>
      <c r="E79" s="1371" t="s">
        <v>373</v>
      </c>
      <c r="G79" s="1371" t="s">
        <v>224</v>
      </c>
      <c r="H79" s="1371" t="s">
        <v>245</v>
      </c>
      <c r="I79" s="1371" t="s">
        <v>316</v>
      </c>
      <c r="L79" s="1371" t="s">
        <v>271</v>
      </c>
      <c r="M79" s="1372">
        <v>45844</v>
      </c>
      <c r="N79" s="1371" t="s">
        <v>231</v>
      </c>
      <c r="O79" s="1371" t="s">
        <v>231</v>
      </c>
      <c r="W79" s="1371" t="s">
        <v>226</v>
      </c>
    </row>
    <row r="80" spans="1:23">
      <c r="A80" s="1370">
        <v>6663909</v>
      </c>
      <c r="B80" s="1371" t="s">
        <v>513</v>
      </c>
      <c r="C80" s="1371">
        <v>997384461</v>
      </c>
      <c r="D80" s="1371" t="s">
        <v>514</v>
      </c>
      <c r="F80" s="1371" t="s">
        <v>362</v>
      </c>
      <c r="G80" s="1371" t="s">
        <v>224</v>
      </c>
      <c r="H80" s="1371" t="s">
        <v>248</v>
      </c>
      <c r="J80" s="1371" t="s">
        <v>221</v>
      </c>
      <c r="L80" s="1371" t="s">
        <v>271</v>
      </c>
      <c r="M80" s="1372">
        <v>45841</v>
      </c>
      <c r="N80" s="1371" t="s">
        <v>434</v>
      </c>
      <c r="O80" s="1371" t="s">
        <v>434</v>
      </c>
      <c r="V80" s="1371" t="s">
        <v>11</v>
      </c>
      <c r="W80" s="1371" t="s">
        <v>230</v>
      </c>
    </row>
    <row r="81" spans="1:23">
      <c r="A81" s="1370">
        <v>6668623</v>
      </c>
      <c r="B81" s="1371" t="s">
        <v>515</v>
      </c>
      <c r="C81" s="1371">
        <v>947317188</v>
      </c>
      <c r="D81" s="1371" t="s">
        <v>516</v>
      </c>
      <c r="G81" s="1371" t="s">
        <v>224</v>
      </c>
      <c r="H81" s="1371" t="s">
        <v>11</v>
      </c>
      <c r="J81" s="1371" t="s">
        <v>221</v>
      </c>
      <c r="M81" s="1372">
        <v>45841</v>
      </c>
      <c r="N81" s="1371" t="s">
        <v>233</v>
      </c>
      <c r="V81" s="1371" t="s">
        <v>11</v>
      </c>
      <c r="W81" s="1371" t="s">
        <v>226</v>
      </c>
    </row>
    <row r="82" spans="1:23">
      <c r="A82" s="1370">
        <v>6671199</v>
      </c>
      <c r="B82" s="1371" t="s">
        <v>517</v>
      </c>
      <c r="C82" s="1371">
        <v>51976522775</v>
      </c>
      <c r="D82" s="1371" t="s">
        <v>518</v>
      </c>
      <c r="G82" s="1371" t="s">
        <v>224</v>
      </c>
      <c r="H82" s="1371" t="s">
        <v>243</v>
      </c>
      <c r="J82" s="1371" t="s">
        <v>221</v>
      </c>
      <c r="L82" s="1371" t="s">
        <v>271</v>
      </c>
      <c r="N82" s="1371" t="s">
        <v>236</v>
      </c>
      <c r="W82" s="1371" t="s">
        <v>230</v>
      </c>
    </row>
    <row r="83" spans="1:23">
      <c r="A83" s="1370">
        <v>6736704</v>
      </c>
      <c r="B83" s="1371" t="s">
        <v>519</v>
      </c>
      <c r="C83" s="1371">
        <v>51986663527</v>
      </c>
      <c r="D83" s="1371" t="s">
        <v>520</v>
      </c>
      <c r="E83" s="1371" t="s">
        <v>507</v>
      </c>
      <c r="F83" s="1371" t="s">
        <v>240</v>
      </c>
      <c r="G83" s="1371" t="s">
        <v>225</v>
      </c>
      <c r="H83" s="1371" t="s">
        <v>245</v>
      </c>
      <c r="J83" s="1371" t="s">
        <v>221</v>
      </c>
      <c r="L83" s="1371" t="s">
        <v>271</v>
      </c>
      <c r="N83" s="1371" t="s">
        <v>236</v>
      </c>
      <c r="W83" s="1371" t="s">
        <v>230</v>
      </c>
    </row>
    <row r="84" spans="1:23">
      <c r="A84" s="1370">
        <v>6752323</v>
      </c>
      <c r="B84" s="1371" t="s">
        <v>521</v>
      </c>
      <c r="C84" s="1371">
        <v>986529513</v>
      </c>
      <c r="D84" s="1371" t="s">
        <v>522</v>
      </c>
      <c r="G84" s="1371" t="s">
        <v>223</v>
      </c>
      <c r="H84" s="1371" t="s">
        <v>245</v>
      </c>
      <c r="I84" s="1371" t="s">
        <v>316</v>
      </c>
      <c r="J84" s="1371" t="s">
        <v>221</v>
      </c>
      <c r="K84" s="1371" t="s">
        <v>271</v>
      </c>
      <c r="L84" s="1371" t="s">
        <v>271</v>
      </c>
      <c r="N84" s="1371" t="s">
        <v>231</v>
      </c>
      <c r="O84" s="1371" t="s">
        <v>329</v>
      </c>
      <c r="W84" s="1371" t="s">
        <v>226</v>
      </c>
    </row>
    <row r="85" spans="1:23">
      <c r="A85" s="1370">
        <v>6765392</v>
      </c>
      <c r="B85" s="1371" t="s">
        <v>523</v>
      </c>
      <c r="C85" s="1371">
        <v>51924338307</v>
      </c>
      <c r="D85" s="1371" t="s">
        <v>524</v>
      </c>
      <c r="E85" s="1371" t="s">
        <v>347</v>
      </c>
      <c r="G85" s="1371" t="s">
        <v>225</v>
      </c>
      <c r="H85" s="1371" t="s">
        <v>245</v>
      </c>
      <c r="K85" s="1371" t="s">
        <v>278</v>
      </c>
      <c r="L85" s="1371" t="s">
        <v>262</v>
      </c>
      <c r="M85" s="1372">
        <v>45868</v>
      </c>
      <c r="N85" s="1371" t="s">
        <v>233</v>
      </c>
      <c r="O85" s="1371" t="s">
        <v>236</v>
      </c>
      <c r="W85" s="1371" t="s">
        <v>230</v>
      </c>
    </row>
    <row r="86" spans="1:23">
      <c r="A86" s="1370">
        <v>6773721</v>
      </c>
      <c r="B86" s="1371" t="s">
        <v>525</v>
      </c>
      <c r="C86" s="1371">
        <v>990330084</v>
      </c>
      <c r="D86" s="1371" t="s">
        <v>526</v>
      </c>
      <c r="G86" s="1371" t="s">
        <v>223</v>
      </c>
      <c r="H86" s="1371" t="s">
        <v>245</v>
      </c>
      <c r="I86" s="1371" t="s">
        <v>316</v>
      </c>
      <c r="J86" s="1371" t="s">
        <v>221</v>
      </c>
      <c r="N86" s="1371" t="s">
        <v>233</v>
      </c>
      <c r="O86" s="1371" t="s">
        <v>231</v>
      </c>
      <c r="P86" s="1371" t="s">
        <v>231</v>
      </c>
      <c r="W86" s="1371" t="s">
        <v>229</v>
      </c>
    </row>
    <row r="87" spans="1:23">
      <c r="A87" s="1370">
        <v>6774108</v>
      </c>
      <c r="B87" s="1371" t="s">
        <v>527</v>
      </c>
      <c r="C87" s="1371">
        <v>992774355</v>
      </c>
      <c r="D87" s="1371" t="s">
        <v>528</v>
      </c>
      <c r="G87" s="1371" t="s">
        <v>223</v>
      </c>
      <c r="H87" s="1371" t="s">
        <v>11</v>
      </c>
      <c r="L87" s="1371" t="s">
        <v>262</v>
      </c>
      <c r="M87" s="1372">
        <v>45880</v>
      </c>
      <c r="N87" s="1371" t="s">
        <v>368</v>
      </c>
      <c r="W87" s="1371" t="s">
        <v>226</v>
      </c>
    </row>
    <row r="88" spans="1:23">
      <c r="A88" s="1370">
        <v>6774480</v>
      </c>
      <c r="B88" s="1371" t="s">
        <v>529</v>
      </c>
      <c r="C88" s="1371">
        <v>914921797</v>
      </c>
      <c r="D88" s="1371" t="s">
        <v>530</v>
      </c>
      <c r="G88" s="1371" t="s">
        <v>224</v>
      </c>
      <c r="H88" s="1371" t="s">
        <v>243</v>
      </c>
      <c r="I88" s="1371" t="s">
        <v>316</v>
      </c>
      <c r="J88" s="1371" t="s">
        <v>249</v>
      </c>
      <c r="N88" s="1371" t="s">
        <v>236</v>
      </c>
      <c r="W88" s="1371" t="s">
        <v>227</v>
      </c>
    </row>
    <row r="89" spans="1:23">
      <c r="A89" s="1370">
        <v>6780766</v>
      </c>
      <c r="B89" s="1371" t="s">
        <v>531</v>
      </c>
      <c r="C89" s="1371">
        <v>51988616911</v>
      </c>
      <c r="D89" s="1371" t="s">
        <v>532</v>
      </c>
      <c r="E89" s="1371" t="s">
        <v>376</v>
      </c>
      <c r="F89" s="1371" t="s">
        <v>254</v>
      </c>
      <c r="G89" s="1371" t="s">
        <v>224</v>
      </c>
      <c r="H89" s="1371" t="s">
        <v>245</v>
      </c>
      <c r="I89" s="1371" t="s">
        <v>316</v>
      </c>
      <c r="J89" s="1371" t="s">
        <v>221</v>
      </c>
      <c r="N89" s="1371" t="s">
        <v>231</v>
      </c>
      <c r="O89" s="1371" t="s">
        <v>231</v>
      </c>
      <c r="P89" s="1371" t="s">
        <v>231</v>
      </c>
      <c r="W89" s="1371" t="s">
        <v>226</v>
      </c>
    </row>
    <row r="90" spans="1:23">
      <c r="A90" s="1370">
        <v>6781129</v>
      </c>
      <c r="B90" s="1371" t="s">
        <v>533</v>
      </c>
      <c r="C90" s="1371">
        <v>51958908383</v>
      </c>
      <c r="D90" s="1371" t="s">
        <v>534</v>
      </c>
      <c r="G90" s="1371" t="s">
        <v>224</v>
      </c>
      <c r="H90" s="1371" t="s">
        <v>11</v>
      </c>
      <c r="J90" s="1371" t="s">
        <v>221</v>
      </c>
      <c r="N90" s="1371" t="s">
        <v>233</v>
      </c>
      <c r="W90" s="1371" t="s">
        <v>229</v>
      </c>
    </row>
    <row r="91" spans="1:23">
      <c r="A91" s="1370">
        <v>6784118</v>
      </c>
      <c r="B91" s="1371" t="s">
        <v>535</v>
      </c>
      <c r="C91" s="1371">
        <v>51984257202</v>
      </c>
      <c r="D91" s="1371" t="s">
        <v>536</v>
      </c>
      <c r="E91" s="1371" t="s">
        <v>451</v>
      </c>
      <c r="G91" s="1371" t="s">
        <v>223</v>
      </c>
      <c r="H91" s="1371" t="s">
        <v>245</v>
      </c>
      <c r="K91" s="1371" t="s">
        <v>262</v>
      </c>
      <c r="L91" s="1371" t="s">
        <v>262</v>
      </c>
      <c r="M91" s="1372">
        <v>45874</v>
      </c>
      <c r="N91" s="1371" t="s">
        <v>233</v>
      </c>
      <c r="W91" s="1371" t="s">
        <v>229</v>
      </c>
    </row>
    <row r="92" spans="1:23">
      <c r="A92" s="1370">
        <v>6789491</v>
      </c>
      <c r="B92" s="1371" t="s">
        <v>537</v>
      </c>
      <c r="C92" s="1371">
        <v>51999778191</v>
      </c>
      <c r="D92" s="1371" t="s">
        <v>538</v>
      </c>
      <c r="G92" s="1371" t="s">
        <v>224</v>
      </c>
      <c r="H92" s="1371" t="s">
        <v>11</v>
      </c>
      <c r="L92" s="1371" t="s">
        <v>271</v>
      </c>
      <c r="M92" s="1372">
        <v>45854</v>
      </c>
      <c r="N92" s="1371" t="s">
        <v>233</v>
      </c>
      <c r="W92" s="1371" t="s">
        <v>230</v>
      </c>
    </row>
    <row r="93" spans="1:23">
      <c r="A93" s="1370">
        <v>6790314</v>
      </c>
      <c r="B93" s="1371" t="s">
        <v>539</v>
      </c>
      <c r="C93" s="1371">
        <v>51973814195</v>
      </c>
      <c r="D93" s="1371" t="s">
        <v>540</v>
      </c>
      <c r="G93" s="1371" t="s">
        <v>224</v>
      </c>
      <c r="H93" s="1371" t="s">
        <v>11</v>
      </c>
      <c r="J93" s="1371" t="s">
        <v>221</v>
      </c>
      <c r="M93" s="1372">
        <v>45841</v>
      </c>
      <c r="N93" s="1371" t="s">
        <v>233</v>
      </c>
      <c r="V93" s="1371" t="s">
        <v>11</v>
      </c>
      <c r="W93" s="1371" t="s">
        <v>228</v>
      </c>
    </row>
    <row r="94" spans="1:23">
      <c r="A94" s="1370">
        <v>6795271</v>
      </c>
      <c r="B94" s="1371" t="s">
        <v>541</v>
      </c>
      <c r="C94" s="1371">
        <v>51989889683</v>
      </c>
      <c r="D94" s="1371" t="s">
        <v>542</v>
      </c>
      <c r="G94" s="1371" t="s">
        <v>223</v>
      </c>
      <c r="H94" s="1371" t="s">
        <v>245</v>
      </c>
      <c r="I94" s="1371" t="s">
        <v>316</v>
      </c>
      <c r="J94" s="1371" t="s">
        <v>221</v>
      </c>
      <c r="K94" s="1371" t="s">
        <v>269</v>
      </c>
      <c r="L94" s="1371" t="s">
        <v>269</v>
      </c>
      <c r="N94" s="1371" t="s">
        <v>233</v>
      </c>
      <c r="O94" s="1371" t="s">
        <v>236</v>
      </c>
      <c r="P94" s="1371" t="s">
        <v>350</v>
      </c>
      <c r="W94" s="1371" t="s">
        <v>226</v>
      </c>
    </row>
    <row r="95" spans="1:23">
      <c r="A95" s="1370">
        <v>6796056</v>
      </c>
      <c r="B95" s="1371" t="s">
        <v>543</v>
      </c>
      <c r="C95" s="1371">
        <v>935192377</v>
      </c>
      <c r="D95" s="1371" t="s">
        <v>544</v>
      </c>
      <c r="G95" s="1371" t="s">
        <v>223</v>
      </c>
      <c r="H95" s="1371" t="s">
        <v>11</v>
      </c>
      <c r="L95" s="1371" t="s">
        <v>262</v>
      </c>
      <c r="M95" s="1372">
        <v>45880</v>
      </c>
      <c r="N95" s="1371" t="s">
        <v>368</v>
      </c>
      <c r="W95" s="1371" t="s">
        <v>226</v>
      </c>
    </row>
    <row r="96" spans="1:23">
      <c r="A96" s="1370">
        <v>6804524</v>
      </c>
      <c r="B96" s="1371" t="s">
        <v>545</v>
      </c>
      <c r="C96" s="1371">
        <v>51987533993</v>
      </c>
      <c r="D96" s="1371" t="s">
        <v>546</v>
      </c>
      <c r="G96" s="1371" t="s">
        <v>224</v>
      </c>
      <c r="H96" s="1371" t="s">
        <v>245</v>
      </c>
      <c r="J96" s="1371" t="s">
        <v>221</v>
      </c>
      <c r="K96" s="1371" t="s">
        <v>269</v>
      </c>
      <c r="L96" s="1371" t="s">
        <v>269</v>
      </c>
      <c r="N96" s="1371" t="s">
        <v>236</v>
      </c>
      <c r="W96" s="1371" t="s">
        <v>228</v>
      </c>
    </row>
    <row r="97" spans="1:23">
      <c r="A97" s="1370">
        <v>6805020</v>
      </c>
      <c r="B97" s="1371" t="s">
        <v>547</v>
      </c>
      <c r="C97" s="1371">
        <v>959381813</v>
      </c>
      <c r="D97" s="1371" t="s">
        <v>548</v>
      </c>
      <c r="E97" s="1371" t="s">
        <v>451</v>
      </c>
      <c r="G97" s="1371" t="s">
        <v>223</v>
      </c>
      <c r="H97" s="1371" t="s">
        <v>245</v>
      </c>
      <c r="K97" s="1371" t="s">
        <v>271</v>
      </c>
      <c r="L97" s="1371" t="s">
        <v>271</v>
      </c>
      <c r="M97" s="1372">
        <v>45850</v>
      </c>
      <c r="N97" s="1371" t="s">
        <v>233</v>
      </c>
      <c r="O97" s="1371" t="s">
        <v>331</v>
      </c>
      <c r="W97" s="1371" t="s">
        <v>229</v>
      </c>
    </row>
    <row r="98" spans="1:23">
      <c r="A98" s="1370">
        <v>6812526</v>
      </c>
      <c r="B98" s="1371" t="s">
        <v>549</v>
      </c>
      <c r="C98" s="1371">
        <v>902112427</v>
      </c>
      <c r="D98" s="1371" t="s">
        <v>550</v>
      </c>
      <c r="G98" s="1371" t="s">
        <v>223</v>
      </c>
      <c r="H98" s="1371" t="s">
        <v>245</v>
      </c>
      <c r="J98" s="1371" t="s">
        <v>221</v>
      </c>
      <c r="K98" s="1371" t="s">
        <v>269</v>
      </c>
      <c r="L98" s="1371" t="s">
        <v>271</v>
      </c>
      <c r="N98" s="1371" t="s">
        <v>233</v>
      </c>
      <c r="O98" s="1371" t="s">
        <v>231</v>
      </c>
      <c r="W98" s="1371" t="s">
        <v>230</v>
      </c>
    </row>
    <row r="99" spans="1:23">
      <c r="A99" s="1370">
        <v>6812583</v>
      </c>
      <c r="B99" s="1371" t="s">
        <v>551</v>
      </c>
      <c r="C99" s="1371">
        <v>51981538715</v>
      </c>
      <c r="D99" s="1371" t="s">
        <v>552</v>
      </c>
      <c r="G99" s="1371" t="s">
        <v>224</v>
      </c>
      <c r="H99" s="1371" t="s">
        <v>11</v>
      </c>
      <c r="J99" s="1371" t="s">
        <v>221</v>
      </c>
      <c r="L99" s="1371" t="s">
        <v>271</v>
      </c>
      <c r="M99" s="1372">
        <v>45841</v>
      </c>
      <c r="N99" s="1371" t="s">
        <v>233</v>
      </c>
      <c r="V99" s="1371" t="s">
        <v>11</v>
      </c>
      <c r="W99" s="1371" t="s">
        <v>230</v>
      </c>
    </row>
    <row r="100" spans="1:23">
      <c r="A100" s="1370">
        <v>6815340</v>
      </c>
      <c r="B100" s="1371" t="s">
        <v>553</v>
      </c>
      <c r="C100" s="1371">
        <v>969320881</v>
      </c>
      <c r="D100" s="1371" t="s">
        <v>554</v>
      </c>
      <c r="G100" s="1371" t="s">
        <v>223</v>
      </c>
      <c r="H100" s="1371" t="s">
        <v>243</v>
      </c>
      <c r="I100" s="1371" t="s">
        <v>316</v>
      </c>
      <c r="J100" s="1371" t="s">
        <v>249</v>
      </c>
      <c r="N100" s="1371" t="s">
        <v>236</v>
      </c>
      <c r="O100" s="1371" t="s">
        <v>236</v>
      </c>
      <c r="P100" s="1371" t="s">
        <v>236</v>
      </c>
      <c r="W100" s="1371" t="s">
        <v>228</v>
      </c>
    </row>
    <row r="101" spans="1:23">
      <c r="A101" s="1370">
        <v>6924444</v>
      </c>
      <c r="B101" s="1371" t="s">
        <v>555</v>
      </c>
      <c r="C101" s="1371">
        <v>51937469834</v>
      </c>
      <c r="D101" s="1371" t="s">
        <v>556</v>
      </c>
      <c r="G101" s="1371" t="s">
        <v>223</v>
      </c>
      <c r="H101" s="1371" t="s">
        <v>245</v>
      </c>
      <c r="J101" s="1371" t="s">
        <v>221</v>
      </c>
      <c r="K101" s="1371" t="s">
        <v>269</v>
      </c>
      <c r="L101" s="1371" t="s">
        <v>271</v>
      </c>
      <c r="N101" s="1371" t="s">
        <v>236</v>
      </c>
      <c r="W101" s="1371" t="s">
        <v>230</v>
      </c>
    </row>
    <row r="102" spans="1:23">
      <c r="A102" s="1370">
        <v>6983916</v>
      </c>
      <c r="B102" s="1371" t="s">
        <v>557</v>
      </c>
      <c r="C102" s="1371">
        <v>936497185</v>
      </c>
      <c r="D102" s="1371" t="s">
        <v>558</v>
      </c>
      <c r="G102" s="1371" t="s">
        <v>223</v>
      </c>
      <c r="H102" s="1371" t="s">
        <v>248</v>
      </c>
      <c r="M102" s="1372">
        <v>45855</v>
      </c>
      <c r="N102" s="1371" t="s">
        <v>233</v>
      </c>
      <c r="P102" s="1371" t="s">
        <v>350</v>
      </c>
      <c r="W102" s="1371" t="s">
        <v>228</v>
      </c>
    </row>
    <row r="103" spans="1:23">
      <c r="A103" s="1370">
        <v>6990296</v>
      </c>
      <c r="B103" s="1371" t="s">
        <v>559</v>
      </c>
      <c r="C103" s="1371">
        <v>977348022</v>
      </c>
      <c r="D103" s="1371" t="s">
        <v>560</v>
      </c>
      <c r="G103" s="1371" t="s">
        <v>223</v>
      </c>
      <c r="H103" s="1371" t="s">
        <v>11</v>
      </c>
      <c r="L103" s="1371" t="s">
        <v>262</v>
      </c>
      <c r="M103" s="1372">
        <v>45880</v>
      </c>
      <c r="N103" s="1371" t="s">
        <v>368</v>
      </c>
      <c r="W103" s="1371" t="s">
        <v>226</v>
      </c>
    </row>
    <row r="104" spans="1:23">
      <c r="A104" s="1370">
        <v>6990296</v>
      </c>
      <c r="B104" s="1371" t="s">
        <v>559</v>
      </c>
      <c r="C104" s="1371">
        <v>51977348022</v>
      </c>
      <c r="D104" s="1371" t="s">
        <v>560</v>
      </c>
      <c r="E104" s="1371" t="s">
        <v>347</v>
      </c>
      <c r="G104" s="1371" t="s">
        <v>225</v>
      </c>
      <c r="H104" s="1371" t="s">
        <v>245</v>
      </c>
      <c r="K104" s="1371" t="s">
        <v>262</v>
      </c>
      <c r="L104" s="1371" t="s">
        <v>262</v>
      </c>
      <c r="M104" s="1372">
        <v>45870</v>
      </c>
      <c r="N104" s="1371" t="s">
        <v>233</v>
      </c>
      <c r="W104" s="1371" t="s">
        <v>228</v>
      </c>
    </row>
    <row r="105" spans="1:23">
      <c r="A105" s="1370">
        <v>7085758</v>
      </c>
      <c r="B105" s="1371" t="s">
        <v>561</v>
      </c>
      <c r="C105" s="1371">
        <v>51988995815</v>
      </c>
      <c r="D105" s="1371" t="s">
        <v>562</v>
      </c>
      <c r="E105" s="1371" t="s">
        <v>347</v>
      </c>
      <c r="G105" s="1371" t="s">
        <v>223</v>
      </c>
      <c r="H105" s="1371" t="s">
        <v>245</v>
      </c>
      <c r="K105" s="1371" t="s">
        <v>271</v>
      </c>
      <c r="L105" s="1371" t="s">
        <v>271</v>
      </c>
      <c r="M105" s="1372">
        <v>45854</v>
      </c>
      <c r="N105" s="1371" t="s">
        <v>233</v>
      </c>
      <c r="W105" s="1371" t="s">
        <v>227</v>
      </c>
    </row>
    <row r="106" spans="1:23">
      <c r="A106" s="1370">
        <v>7264815</v>
      </c>
      <c r="B106" s="1371" t="s">
        <v>563</v>
      </c>
      <c r="C106" s="1371">
        <v>51951308616</v>
      </c>
      <c r="D106" s="1371" t="s">
        <v>564</v>
      </c>
      <c r="E106" s="1371" t="s">
        <v>347</v>
      </c>
      <c r="G106" s="1371" t="s">
        <v>223</v>
      </c>
      <c r="H106" s="1371" t="s">
        <v>245</v>
      </c>
      <c r="K106" s="1371" t="s">
        <v>271</v>
      </c>
      <c r="L106" s="1371" t="s">
        <v>271</v>
      </c>
      <c r="M106" s="1372">
        <v>45848</v>
      </c>
      <c r="N106" s="1371" t="s">
        <v>231</v>
      </c>
      <c r="O106" s="1371" t="s">
        <v>329</v>
      </c>
      <c r="W106" s="1371" t="s">
        <v>229</v>
      </c>
    </row>
    <row r="107" spans="1:23">
      <c r="A107" s="1370">
        <v>7328855</v>
      </c>
      <c r="B107" s="1371" t="s">
        <v>565</v>
      </c>
      <c r="C107" s="1371">
        <v>902223084</v>
      </c>
      <c r="G107" s="1371" t="s">
        <v>225</v>
      </c>
      <c r="H107" s="1371" t="s">
        <v>243</v>
      </c>
      <c r="N107" s="1371" t="s">
        <v>231</v>
      </c>
      <c r="W107" s="1371" t="s">
        <v>228</v>
      </c>
    </row>
    <row r="108" spans="1:23">
      <c r="A108" s="1370">
        <v>7376548</v>
      </c>
      <c r="B108" s="1371" t="s">
        <v>566</v>
      </c>
      <c r="C108" s="1371">
        <v>928944064</v>
      </c>
      <c r="D108" s="1371" t="s">
        <v>567</v>
      </c>
      <c r="G108" s="1371" t="s">
        <v>225</v>
      </c>
      <c r="H108" s="1371" t="s">
        <v>11</v>
      </c>
      <c r="I108" s="1371" t="s">
        <v>7</v>
      </c>
      <c r="L108" s="1371" t="s">
        <v>271</v>
      </c>
      <c r="M108" s="1372">
        <v>45854</v>
      </c>
      <c r="N108" s="1371" t="s">
        <v>233</v>
      </c>
      <c r="O108" s="1371" t="s">
        <v>331</v>
      </c>
      <c r="W108" s="1371" t="s">
        <v>229</v>
      </c>
    </row>
    <row r="109" spans="1:23">
      <c r="A109" s="1370">
        <v>7485034</v>
      </c>
      <c r="B109" s="1371" t="s">
        <v>568</v>
      </c>
      <c r="C109" s="1371">
        <v>51954184058</v>
      </c>
      <c r="D109" s="1371" t="s">
        <v>569</v>
      </c>
      <c r="G109" s="1371" t="s">
        <v>225</v>
      </c>
      <c r="H109" s="1371" t="s">
        <v>245</v>
      </c>
      <c r="J109" s="1371" t="s">
        <v>221</v>
      </c>
      <c r="K109" s="1371" t="s">
        <v>259</v>
      </c>
      <c r="L109" s="1371" t="s">
        <v>271</v>
      </c>
      <c r="N109" s="1371" t="s">
        <v>233</v>
      </c>
      <c r="W109" s="1371" t="s">
        <v>230</v>
      </c>
    </row>
    <row r="110" spans="1:23">
      <c r="A110" s="1370">
        <v>7494582</v>
      </c>
      <c r="B110" s="1371" t="s">
        <v>570</v>
      </c>
      <c r="C110" s="1371">
        <v>941122845</v>
      </c>
      <c r="D110" s="1371" t="s">
        <v>571</v>
      </c>
      <c r="G110" s="1371" t="s">
        <v>224</v>
      </c>
      <c r="H110" s="1371" t="s">
        <v>245</v>
      </c>
      <c r="I110" s="1371" t="s">
        <v>316</v>
      </c>
      <c r="J110" s="1371" t="s">
        <v>221</v>
      </c>
      <c r="K110" s="1371" t="s">
        <v>256</v>
      </c>
      <c r="L110" s="1371" t="s">
        <v>256</v>
      </c>
      <c r="N110" s="1371" t="s">
        <v>233</v>
      </c>
      <c r="O110" s="1371" t="s">
        <v>236</v>
      </c>
      <c r="P110" s="1371" t="s">
        <v>350</v>
      </c>
      <c r="W110" s="1371" t="s">
        <v>226</v>
      </c>
    </row>
    <row r="111" spans="1:23">
      <c r="A111" s="1370">
        <v>7496238</v>
      </c>
      <c r="B111" s="1371" t="s">
        <v>572</v>
      </c>
      <c r="C111" s="1371">
        <v>951974257</v>
      </c>
      <c r="G111" s="1371" t="s">
        <v>224</v>
      </c>
      <c r="H111" s="1371" t="s">
        <v>243</v>
      </c>
      <c r="I111" s="1371" t="s">
        <v>316</v>
      </c>
      <c r="J111" s="1371" t="s">
        <v>221</v>
      </c>
      <c r="N111" s="1371" t="s">
        <v>233</v>
      </c>
      <c r="O111" s="1371" t="s">
        <v>236</v>
      </c>
      <c r="P111" s="1371" t="s">
        <v>350</v>
      </c>
      <c r="W111" s="1371" t="s">
        <v>226</v>
      </c>
    </row>
    <row r="112" spans="1:23">
      <c r="A112" s="1370">
        <v>7498225</v>
      </c>
      <c r="B112" s="1371" t="s">
        <v>573</v>
      </c>
      <c r="C112" s="1371">
        <v>51958707166</v>
      </c>
      <c r="D112" s="1371" t="s">
        <v>574</v>
      </c>
      <c r="G112" s="1371" t="s">
        <v>224</v>
      </c>
      <c r="H112" s="1371" t="s">
        <v>11</v>
      </c>
      <c r="L112" s="1371" t="s">
        <v>271</v>
      </c>
      <c r="M112" s="1372">
        <v>45854</v>
      </c>
      <c r="N112" s="1371" t="s">
        <v>233</v>
      </c>
      <c r="W112" s="1371" t="s">
        <v>230</v>
      </c>
    </row>
    <row r="113" spans="1:23">
      <c r="A113" s="1370">
        <v>7508220</v>
      </c>
      <c r="B113" s="1371" t="s">
        <v>575</v>
      </c>
      <c r="C113" s="1371">
        <v>999995076</v>
      </c>
      <c r="D113" s="1371" t="s">
        <v>576</v>
      </c>
      <c r="E113" s="1371" t="s">
        <v>451</v>
      </c>
      <c r="G113" s="1371" t="s">
        <v>223</v>
      </c>
      <c r="H113" s="1371" t="s">
        <v>245</v>
      </c>
      <c r="K113" s="1371" t="s">
        <v>262</v>
      </c>
      <c r="L113" s="1371" t="s">
        <v>262</v>
      </c>
      <c r="M113" s="1372">
        <v>45873</v>
      </c>
      <c r="N113" s="1371" t="s">
        <v>388</v>
      </c>
      <c r="O113" s="1371" t="s">
        <v>329</v>
      </c>
      <c r="P113" s="1371" t="s">
        <v>329</v>
      </c>
      <c r="W113" s="1371" t="s">
        <v>226</v>
      </c>
    </row>
    <row r="114" spans="1:23">
      <c r="A114" s="1370">
        <v>7515013</v>
      </c>
      <c r="B114" s="1371" t="s">
        <v>577</v>
      </c>
      <c r="C114" s="1371">
        <v>999083244</v>
      </c>
      <c r="D114" s="1371" t="s">
        <v>578</v>
      </c>
      <c r="G114" s="1371" t="s">
        <v>225</v>
      </c>
      <c r="H114" s="1371" t="s">
        <v>245</v>
      </c>
      <c r="I114" s="1371" t="s">
        <v>316</v>
      </c>
      <c r="J114" s="1371" t="s">
        <v>221</v>
      </c>
      <c r="N114" s="1371" t="s">
        <v>233</v>
      </c>
      <c r="O114" s="1371" t="s">
        <v>236</v>
      </c>
      <c r="P114" s="1371" t="s">
        <v>350</v>
      </c>
      <c r="W114" s="1371" t="s">
        <v>229</v>
      </c>
    </row>
    <row r="115" spans="1:23">
      <c r="A115" s="1370">
        <v>7525972</v>
      </c>
      <c r="B115" s="1371" t="s">
        <v>579</v>
      </c>
      <c r="C115" s="1371">
        <v>951233434</v>
      </c>
      <c r="D115" s="1371" t="s">
        <v>580</v>
      </c>
      <c r="G115" s="1371" t="s">
        <v>223</v>
      </c>
      <c r="H115" s="1371" t="s">
        <v>243</v>
      </c>
      <c r="J115" s="1371" t="s">
        <v>221</v>
      </c>
      <c r="L115" s="1371" t="s">
        <v>271</v>
      </c>
      <c r="N115" s="1371" t="s">
        <v>236</v>
      </c>
      <c r="W115" s="1371" t="s">
        <v>230</v>
      </c>
    </row>
    <row r="116" spans="1:23">
      <c r="A116" s="1370">
        <v>7530852</v>
      </c>
      <c r="B116" s="1371" t="s">
        <v>581</v>
      </c>
      <c r="C116" s="1371">
        <v>938904519</v>
      </c>
      <c r="D116" s="1371" t="s">
        <v>582</v>
      </c>
      <c r="E116" s="1371" t="s">
        <v>347</v>
      </c>
      <c r="G116" s="1371" t="s">
        <v>223</v>
      </c>
      <c r="H116" s="1371" t="s">
        <v>245</v>
      </c>
      <c r="K116" s="1371" t="s">
        <v>271</v>
      </c>
      <c r="L116" s="1371" t="s">
        <v>262</v>
      </c>
      <c r="M116" s="1372">
        <v>45851</v>
      </c>
      <c r="N116" s="1371" t="s">
        <v>233</v>
      </c>
      <c r="P116" s="1371" t="s">
        <v>231</v>
      </c>
      <c r="W116" s="1371" t="s">
        <v>228</v>
      </c>
    </row>
    <row r="117" spans="1:23">
      <c r="A117" s="1370">
        <v>7536134</v>
      </c>
      <c r="B117" s="1371" t="s">
        <v>583</v>
      </c>
      <c r="C117" s="1371">
        <v>955241202</v>
      </c>
      <c r="D117" s="1371" t="s">
        <v>584</v>
      </c>
      <c r="G117" s="1371" t="s">
        <v>225</v>
      </c>
      <c r="H117" s="1371" t="s">
        <v>245</v>
      </c>
      <c r="I117" s="1371" t="s">
        <v>316</v>
      </c>
      <c r="J117" s="1371" t="s">
        <v>221</v>
      </c>
      <c r="K117" s="1371" t="s">
        <v>259</v>
      </c>
      <c r="L117" s="1371" t="s">
        <v>259</v>
      </c>
      <c r="N117" s="1371" t="s">
        <v>231</v>
      </c>
      <c r="W117" s="1371" t="s">
        <v>227</v>
      </c>
    </row>
    <row r="118" spans="1:23">
      <c r="A118" s="1370">
        <v>7545957</v>
      </c>
      <c r="B118" s="1371" t="s">
        <v>585</v>
      </c>
      <c r="C118" s="1371">
        <v>951901006</v>
      </c>
      <c r="D118" s="1371" t="s">
        <v>586</v>
      </c>
      <c r="E118" s="1371" t="s">
        <v>347</v>
      </c>
      <c r="F118" s="1371" t="s">
        <v>260</v>
      </c>
      <c r="G118" s="1371" t="s">
        <v>223</v>
      </c>
      <c r="H118" s="1371" t="s">
        <v>245</v>
      </c>
      <c r="I118" s="1371" t="s">
        <v>316</v>
      </c>
      <c r="M118" s="1372">
        <v>45845</v>
      </c>
      <c r="N118" s="1371" t="s">
        <v>233</v>
      </c>
      <c r="O118" s="1371" t="s">
        <v>236</v>
      </c>
      <c r="P118" s="1371" t="s">
        <v>350</v>
      </c>
      <c r="W118" s="1371" t="s">
        <v>226</v>
      </c>
    </row>
    <row r="119" spans="1:23">
      <c r="A119" s="1370">
        <v>7566401</v>
      </c>
      <c r="B119" s="1371" t="s">
        <v>587</v>
      </c>
      <c r="C119" s="1371">
        <v>51943985688</v>
      </c>
      <c r="D119" s="1371" t="s">
        <v>588</v>
      </c>
      <c r="G119" s="1371" t="s">
        <v>225</v>
      </c>
      <c r="H119" s="1371" t="s">
        <v>245</v>
      </c>
      <c r="J119" s="1371" t="s">
        <v>221</v>
      </c>
      <c r="K119" s="1371" t="s">
        <v>269</v>
      </c>
      <c r="L119" s="1371" t="s">
        <v>269</v>
      </c>
      <c r="N119" s="1371" t="s">
        <v>233</v>
      </c>
      <c r="W119" s="1371" t="s">
        <v>228</v>
      </c>
    </row>
    <row r="120" spans="1:23">
      <c r="A120" s="1370">
        <v>7567406</v>
      </c>
      <c r="B120" s="1371" t="s">
        <v>589</v>
      </c>
      <c r="C120" s="1371">
        <v>51943985688</v>
      </c>
      <c r="D120" s="1371" t="s">
        <v>588</v>
      </c>
      <c r="E120" s="1371" t="s">
        <v>347</v>
      </c>
      <c r="G120" s="1371" t="s">
        <v>225</v>
      </c>
      <c r="H120" s="1371" t="s">
        <v>245</v>
      </c>
      <c r="K120" s="1371" t="s">
        <v>262</v>
      </c>
      <c r="L120" s="1371" t="s">
        <v>262</v>
      </c>
      <c r="M120" s="1372">
        <v>45870</v>
      </c>
      <c r="N120" s="1371" t="s">
        <v>233</v>
      </c>
      <c r="O120" s="1371" t="s">
        <v>236</v>
      </c>
      <c r="W120" s="1371" t="s">
        <v>230</v>
      </c>
    </row>
    <row r="121" spans="1:23">
      <c r="A121" s="1370">
        <v>7568677</v>
      </c>
      <c r="B121" s="1371" t="s">
        <v>590</v>
      </c>
      <c r="C121" s="1371">
        <v>51995465421</v>
      </c>
      <c r="D121" s="1371" t="s">
        <v>591</v>
      </c>
      <c r="E121" s="1371" t="s">
        <v>347</v>
      </c>
      <c r="G121" s="1371" t="s">
        <v>223</v>
      </c>
      <c r="H121" s="1371" t="s">
        <v>245</v>
      </c>
      <c r="K121" s="1371" t="s">
        <v>274</v>
      </c>
      <c r="L121" s="1371" t="s">
        <v>262</v>
      </c>
      <c r="M121" s="1372">
        <v>45876</v>
      </c>
      <c r="N121" s="1371" t="s">
        <v>233</v>
      </c>
      <c r="O121" s="1371" t="s">
        <v>236</v>
      </c>
      <c r="V121" s="1371" t="s">
        <v>592</v>
      </c>
      <c r="W121" s="1371" t="s">
        <v>230</v>
      </c>
    </row>
    <row r="122" spans="1:23">
      <c r="A122" s="1370">
        <v>7630178</v>
      </c>
      <c r="B122" s="1371" t="s">
        <v>593</v>
      </c>
      <c r="C122" s="1371">
        <v>947220805</v>
      </c>
      <c r="D122" s="1371" t="s">
        <v>594</v>
      </c>
      <c r="E122" s="1371" t="s">
        <v>373</v>
      </c>
      <c r="G122" s="1371" t="s">
        <v>224</v>
      </c>
      <c r="H122" s="1371" t="s">
        <v>245</v>
      </c>
      <c r="L122" s="1371" t="s">
        <v>271</v>
      </c>
      <c r="M122" s="1372">
        <v>45844</v>
      </c>
      <c r="N122" s="1371" t="s">
        <v>233</v>
      </c>
      <c r="O122" s="1371" t="s">
        <v>236</v>
      </c>
      <c r="W122" s="1371" t="s">
        <v>230</v>
      </c>
    </row>
    <row r="123" spans="1:23">
      <c r="A123" s="1370">
        <v>7635524</v>
      </c>
      <c r="B123" s="1371" t="s">
        <v>595</v>
      </c>
      <c r="C123" s="1371">
        <v>51990183107</v>
      </c>
      <c r="D123" s="1371" t="s">
        <v>596</v>
      </c>
      <c r="G123" s="1371" t="s">
        <v>225</v>
      </c>
      <c r="H123" s="1371" t="s">
        <v>245</v>
      </c>
      <c r="J123" s="1371" t="s">
        <v>221</v>
      </c>
      <c r="K123" s="1371" t="s">
        <v>259</v>
      </c>
      <c r="L123" s="1371" t="s">
        <v>259</v>
      </c>
      <c r="N123" s="1371" t="s">
        <v>236</v>
      </c>
      <c r="W123" s="1371" t="s">
        <v>228</v>
      </c>
    </row>
    <row r="124" spans="1:23">
      <c r="A124" s="1370">
        <v>7683415</v>
      </c>
      <c r="B124" s="1371" t="s">
        <v>597</v>
      </c>
      <c r="C124" s="1371">
        <v>904407460</v>
      </c>
      <c r="D124" s="1371" t="s">
        <v>598</v>
      </c>
      <c r="G124" s="1371" t="s">
        <v>223</v>
      </c>
      <c r="H124" s="1371" t="s">
        <v>243</v>
      </c>
      <c r="I124" s="1371" t="s">
        <v>316</v>
      </c>
      <c r="J124" s="1371" t="s">
        <v>249</v>
      </c>
      <c r="N124" s="1371" t="s">
        <v>233</v>
      </c>
      <c r="O124" s="1371" t="s">
        <v>233</v>
      </c>
      <c r="P124" s="1371" t="s">
        <v>236</v>
      </c>
      <c r="W124" s="1371" t="s">
        <v>226</v>
      </c>
    </row>
    <row r="125" spans="1:23">
      <c r="A125" s="1370">
        <v>7749489</v>
      </c>
      <c r="B125" s="1371" t="s">
        <v>599</v>
      </c>
      <c r="C125" s="1371">
        <v>51993324451</v>
      </c>
      <c r="D125" s="1371" t="s">
        <v>600</v>
      </c>
      <c r="G125" s="1371" t="s">
        <v>224</v>
      </c>
      <c r="H125" s="1371" t="s">
        <v>245</v>
      </c>
      <c r="I125" s="1371" t="s">
        <v>316</v>
      </c>
      <c r="J125" s="1371" t="s">
        <v>221</v>
      </c>
      <c r="K125" s="1371" t="s">
        <v>269</v>
      </c>
      <c r="L125" s="1371" t="s">
        <v>269</v>
      </c>
      <c r="N125" s="1371" t="s">
        <v>233</v>
      </c>
      <c r="O125" s="1371" t="s">
        <v>236</v>
      </c>
      <c r="P125" s="1371" t="s">
        <v>350</v>
      </c>
      <c r="W125" s="1371" t="s">
        <v>226</v>
      </c>
    </row>
    <row r="126" spans="1:23">
      <c r="A126" s="1370">
        <v>7750605</v>
      </c>
      <c r="B126" s="1371" t="s">
        <v>601</v>
      </c>
      <c r="C126" s="1371">
        <v>51981346425</v>
      </c>
      <c r="D126" s="1371" t="s">
        <v>602</v>
      </c>
      <c r="E126" s="1371" t="s">
        <v>507</v>
      </c>
      <c r="G126" s="1371" t="s">
        <v>223</v>
      </c>
      <c r="H126" s="1371" t="s">
        <v>245</v>
      </c>
      <c r="J126" s="1371" t="s">
        <v>221</v>
      </c>
      <c r="L126" s="1371" t="s">
        <v>271</v>
      </c>
      <c r="N126" s="1371" t="s">
        <v>233</v>
      </c>
      <c r="W126" s="1371" t="s">
        <v>230</v>
      </c>
    </row>
    <row r="127" spans="1:23">
      <c r="A127" s="1370">
        <v>7750680</v>
      </c>
      <c r="B127" s="1371" t="s">
        <v>601</v>
      </c>
      <c r="C127" s="1371">
        <v>51981346425</v>
      </c>
      <c r="D127" s="1371" t="s">
        <v>602</v>
      </c>
      <c r="E127" s="1371" t="s">
        <v>376</v>
      </c>
      <c r="F127" s="1371" t="s">
        <v>260</v>
      </c>
      <c r="G127" s="1371" t="s">
        <v>223</v>
      </c>
      <c r="H127" s="1371" t="s">
        <v>245</v>
      </c>
      <c r="I127" s="1371" t="s">
        <v>316</v>
      </c>
      <c r="J127" s="1371" t="s">
        <v>221</v>
      </c>
      <c r="N127" s="1371" t="s">
        <v>236</v>
      </c>
      <c r="W127" s="1371" t="s">
        <v>227</v>
      </c>
    </row>
    <row r="128" spans="1:23">
      <c r="A128" s="1370">
        <v>7752328</v>
      </c>
      <c r="B128" s="1371" t="s">
        <v>601</v>
      </c>
      <c r="C128" s="1371">
        <v>981346425</v>
      </c>
      <c r="D128" s="1371" t="s">
        <v>602</v>
      </c>
      <c r="G128" s="1371" t="s">
        <v>223</v>
      </c>
      <c r="H128" s="1371" t="s">
        <v>245</v>
      </c>
      <c r="I128" s="1371" t="s">
        <v>316</v>
      </c>
      <c r="J128" s="1371" t="s">
        <v>221</v>
      </c>
      <c r="N128" s="1371" t="s">
        <v>233</v>
      </c>
      <c r="O128" s="1371" t="s">
        <v>236</v>
      </c>
      <c r="P128" s="1371" t="s">
        <v>350</v>
      </c>
      <c r="W128" s="1371" t="s">
        <v>229</v>
      </c>
    </row>
    <row r="129" spans="1:23">
      <c r="A129" s="1370">
        <v>7758643</v>
      </c>
      <c r="B129" s="1371" t="s">
        <v>603</v>
      </c>
      <c r="C129" s="1371">
        <v>964006213</v>
      </c>
      <c r="D129" s="1371" t="s">
        <v>604</v>
      </c>
      <c r="F129" s="1371" t="s">
        <v>362</v>
      </c>
      <c r="G129" s="1371" t="s">
        <v>224</v>
      </c>
      <c r="H129" s="1371" t="s">
        <v>248</v>
      </c>
      <c r="J129" s="1371" t="s">
        <v>221</v>
      </c>
      <c r="N129" s="1371" t="s">
        <v>233</v>
      </c>
      <c r="O129" s="1371" t="s">
        <v>332</v>
      </c>
      <c r="P129" s="1371" t="s">
        <v>332</v>
      </c>
      <c r="W129" s="1371" t="s">
        <v>229</v>
      </c>
    </row>
    <row r="130" spans="1:23">
      <c r="A130" s="1370">
        <v>7766200</v>
      </c>
      <c r="B130" s="1371" t="s">
        <v>605</v>
      </c>
      <c r="C130" s="1371">
        <v>944992377</v>
      </c>
      <c r="D130" s="1371" t="s">
        <v>606</v>
      </c>
      <c r="G130" s="1371" t="s">
        <v>224</v>
      </c>
      <c r="H130" s="1371" t="s">
        <v>11</v>
      </c>
      <c r="I130" s="1371" t="s">
        <v>7</v>
      </c>
      <c r="L130" s="1371" t="s">
        <v>271</v>
      </c>
      <c r="M130" s="1372">
        <v>45854</v>
      </c>
      <c r="N130" s="1371" t="s">
        <v>368</v>
      </c>
      <c r="O130" s="1371" t="s">
        <v>236</v>
      </c>
      <c r="W130" s="1371" t="s">
        <v>226</v>
      </c>
    </row>
    <row r="131" spans="1:23">
      <c r="A131" s="1370">
        <v>7828197</v>
      </c>
      <c r="B131" s="1371" t="s">
        <v>607</v>
      </c>
      <c r="C131" s="1371">
        <v>900591705</v>
      </c>
      <c r="G131" s="1371" t="s">
        <v>223</v>
      </c>
      <c r="H131" s="1371" t="s">
        <v>245</v>
      </c>
      <c r="I131" s="1371" t="s">
        <v>316</v>
      </c>
      <c r="J131" s="1371" t="s">
        <v>221</v>
      </c>
      <c r="N131" s="1371" t="s">
        <v>233</v>
      </c>
      <c r="W131" s="1371" t="s">
        <v>227</v>
      </c>
    </row>
    <row r="132" spans="1:23">
      <c r="A132" s="1370">
        <v>7848804</v>
      </c>
      <c r="B132" s="1371" t="s">
        <v>608</v>
      </c>
      <c r="C132" s="1371">
        <v>951398128</v>
      </c>
      <c r="D132" s="1371" t="s">
        <v>609</v>
      </c>
      <c r="G132" s="1371" t="s">
        <v>224</v>
      </c>
      <c r="H132" s="1371" t="s">
        <v>243</v>
      </c>
      <c r="I132" s="1371" t="s">
        <v>316</v>
      </c>
      <c r="J132" s="1371" t="s">
        <v>249</v>
      </c>
      <c r="N132" s="1371" t="s">
        <v>233</v>
      </c>
      <c r="O132" s="1371" t="s">
        <v>236</v>
      </c>
      <c r="P132" s="1371" t="s">
        <v>236</v>
      </c>
      <c r="W132" s="1371" t="s">
        <v>226</v>
      </c>
    </row>
    <row r="133" spans="1:23">
      <c r="A133" s="1370">
        <v>7869934</v>
      </c>
      <c r="B133" s="1371" t="s">
        <v>610</v>
      </c>
      <c r="C133" s="1371">
        <v>51920373745</v>
      </c>
      <c r="D133" s="1371" t="s">
        <v>611</v>
      </c>
      <c r="E133" s="1371" t="s">
        <v>347</v>
      </c>
      <c r="G133" s="1371" t="s">
        <v>223</v>
      </c>
      <c r="H133" s="1371" t="s">
        <v>245</v>
      </c>
      <c r="K133" s="1371" t="s">
        <v>271</v>
      </c>
      <c r="M133" s="1372">
        <v>45854</v>
      </c>
      <c r="W133" s="1371" t="s">
        <v>228</v>
      </c>
    </row>
    <row r="134" spans="1:23">
      <c r="A134" s="1370">
        <v>7871033</v>
      </c>
      <c r="B134" s="1371" t="s">
        <v>612</v>
      </c>
      <c r="C134" s="1371">
        <v>980445048</v>
      </c>
      <c r="D134" s="1371" t="s">
        <v>613</v>
      </c>
      <c r="G134" s="1371" t="s">
        <v>223</v>
      </c>
      <c r="H134" s="1371" t="s">
        <v>11</v>
      </c>
      <c r="L134" s="1371" t="s">
        <v>262</v>
      </c>
      <c r="M134" s="1372">
        <v>45880</v>
      </c>
      <c r="N134" s="1371" t="s">
        <v>368</v>
      </c>
      <c r="W134" s="1371" t="s">
        <v>226</v>
      </c>
    </row>
    <row r="135" spans="1:23">
      <c r="A135" s="1370">
        <v>7880196</v>
      </c>
      <c r="B135" s="1371" t="s">
        <v>614</v>
      </c>
      <c r="C135" s="1371">
        <v>959629750</v>
      </c>
      <c r="D135" s="1371" t="s">
        <v>615</v>
      </c>
      <c r="G135" s="1371" t="s">
        <v>223</v>
      </c>
      <c r="H135" s="1371" t="s">
        <v>245</v>
      </c>
      <c r="I135" s="1371" t="s">
        <v>316</v>
      </c>
      <c r="J135" s="1371" t="s">
        <v>221</v>
      </c>
      <c r="K135" s="1371" t="s">
        <v>269</v>
      </c>
      <c r="L135" s="1371" t="s">
        <v>269</v>
      </c>
      <c r="N135" s="1371" t="s">
        <v>236</v>
      </c>
      <c r="W135" s="1371" t="s">
        <v>227</v>
      </c>
    </row>
    <row r="136" spans="1:23">
      <c r="A136" s="1370">
        <v>7881832</v>
      </c>
      <c r="B136" s="1371" t="s">
        <v>616</v>
      </c>
      <c r="C136" s="1371">
        <v>51998192949</v>
      </c>
      <c r="D136" s="1371" t="s">
        <v>617</v>
      </c>
      <c r="E136" s="1371" t="s">
        <v>347</v>
      </c>
      <c r="G136" s="1371" t="s">
        <v>223</v>
      </c>
      <c r="H136" s="1371" t="s">
        <v>245</v>
      </c>
      <c r="K136" s="1371" t="s">
        <v>262</v>
      </c>
      <c r="L136" s="1371" t="s">
        <v>262</v>
      </c>
      <c r="M136" s="1372">
        <v>45873</v>
      </c>
      <c r="N136" s="1371" t="s">
        <v>233</v>
      </c>
      <c r="P136" s="1371" t="s">
        <v>329</v>
      </c>
      <c r="W136" s="1371" t="s">
        <v>228</v>
      </c>
    </row>
    <row r="137" spans="1:23">
      <c r="A137" s="1370">
        <v>7897515</v>
      </c>
      <c r="B137" s="1371" t="s">
        <v>618</v>
      </c>
      <c r="C137" s="1371">
        <v>947242200</v>
      </c>
      <c r="D137" s="1371" t="s">
        <v>619</v>
      </c>
      <c r="E137" s="1371" t="s">
        <v>451</v>
      </c>
      <c r="G137" s="1371" t="s">
        <v>224</v>
      </c>
      <c r="H137" s="1371" t="s">
        <v>245</v>
      </c>
      <c r="K137" s="1371" t="s">
        <v>262</v>
      </c>
      <c r="L137" s="1371" t="s">
        <v>262</v>
      </c>
      <c r="M137" s="1372">
        <v>45868</v>
      </c>
      <c r="N137" s="1371" t="s">
        <v>368</v>
      </c>
      <c r="O137" s="1371" t="s">
        <v>236</v>
      </c>
      <c r="P137" s="1371" t="s">
        <v>236</v>
      </c>
      <c r="W137" s="1371" t="s">
        <v>226</v>
      </c>
    </row>
    <row r="138" spans="1:23">
      <c r="A138" s="1370">
        <v>7945588</v>
      </c>
      <c r="B138" s="1371" t="s">
        <v>620</v>
      </c>
      <c r="C138" s="1371">
        <v>997375005</v>
      </c>
      <c r="D138" s="1371" t="s">
        <v>621</v>
      </c>
      <c r="G138" s="1371" t="s">
        <v>223</v>
      </c>
      <c r="H138" s="1371" t="s">
        <v>243</v>
      </c>
      <c r="I138" s="1371" t="s">
        <v>316</v>
      </c>
      <c r="J138" s="1371" t="s">
        <v>249</v>
      </c>
      <c r="N138" s="1371" t="s">
        <v>233</v>
      </c>
      <c r="O138" s="1371" t="s">
        <v>236</v>
      </c>
      <c r="P138" s="1371" t="s">
        <v>236</v>
      </c>
      <c r="W138" s="1371" t="s">
        <v>229</v>
      </c>
    </row>
    <row r="139" spans="1:23">
      <c r="A139" s="1370">
        <v>7970131</v>
      </c>
      <c r="B139" s="1371" t="s">
        <v>622</v>
      </c>
      <c r="C139" s="1371">
        <v>51963830883</v>
      </c>
      <c r="D139" s="1371" t="s">
        <v>623</v>
      </c>
      <c r="E139" s="1371" t="s">
        <v>624</v>
      </c>
      <c r="G139" s="1371" t="s">
        <v>224</v>
      </c>
      <c r="H139" s="1371" t="s">
        <v>245</v>
      </c>
      <c r="K139" s="1371" t="s">
        <v>262</v>
      </c>
      <c r="L139" s="1371" t="s">
        <v>262</v>
      </c>
      <c r="M139" s="1372">
        <v>45873</v>
      </c>
      <c r="N139" s="1371" t="s">
        <v>231</v>
      </c>
      <c r="P139" s="1371" t="s">
        <v>329</v>
      </c>
      <c r="W139" s="1371" t="s">
        <v>227</v>
      </c>
    </row>
    <row r="140" spans="1:23">
      <c r="A140" s="1370">
        <v>7972766</v>
      </c>
      <c r="B140" s="1371" t="s">
        <v>625</v>
      </c>
      <c r="C140" s="1371">
        <v>51990274389</v>
      </c>
      <c r="D140" s="1371" t="s">
        <v>626</v>
      </c>
      <c r="G140" s="1371" t="s">
        <v>224</v>
      </c>
      <c r="H140" s="1371" t="s">
        <v>11</v>
      </c>
      <c r="J140" s="1371" t="s">
        <v>221</v>
      </c>
      <c r="M140" s="1372">
        <v>45841</v>
      </c>
      <c r="N140" s="1371" t="s">
        <v>231</v>
      </c>
      <c r="O140" s="1371" t="s">
        <v>231</v>
      </c>
      <c r="P140" s="1371" t="s">
        <v>231</v>
      </c>
      <c r="V140" s="1371" t="s">
        <v>11</v>
      </c>
      <c r="W140" s="1371" t="s">
        <v>226</v>
      </c>
    </row>
    <row r="141" spans="1:23">
      <c r="A141" s="1370">
        <v>8029604</v>
      </c>
      <c r="B141" s="1371" t="s">
        <v>627</v>
      </c>
      <c r="C141" s="1371">
        <v>920290700</v>
      </c>
      <c r="F141" s="1371" t="s">
        <v>254</v>
      </c>
      <c r="G141" s="1371" t="s">
        <v>225</v>
      </c>
      <c r="H141" s="1371" t="s">
        <v>238</v>
      </c>
      <c r="J141" s="1371" t="s">
        <v>221</v>
      </c>
      <c r="L141" s="1371" t="s">
        <v>271</v>
      </c>
      <c r="N141" s="1371" t="s">
        <v>231</v>
      </c>
      <c r="O141" s="1371" t="s">
        <v>231</v>
      </c>
      <c r="Q141" s="1371" t="s">
        <v>445</v>
      </c>
      <c r="R141" s="1371" t="s">
        <v>312</v>
      </c>
      <c r="S141" s="1371" t="s">
        <v>318</v>
      </c>
      <c r="T141" s="1371" t="s">
        <v>628</v>
      </c>
      <c r="U141" s="1371" t="s">
        <v>255</v>
      </c>
      <c r="W141" s="1371" t="s">
        <v>230</v>
      </c>
    </row>
    <row r="142" spans="1:23">
      <c r="A142" s="1370">
        <v>8084085</v>
      </c>
      <c r="B142" s="1371" t="s">
        <v>629</v>
      </c>
      <c r="C142" s="1371">
        <v>51934921710</v>
      </c>
      <c r="D142" s="1371" t="s">
        <v>630</v>
      </c>
      <c r="G142" s="1371" t="s">
        <v>223</v>
      </c>
      <c r="H142" s="1371" t="s">
        <v>245</v>
      </c>
      <c r="J142" s="1371" t="s">
        <v>221</v>
      </c>
      <c r="K142" s="1371" t="s">
        <v>269</v>
      </c>
      <c r="L142" s="1371" t="s">
        <v>271</v>
      </c>
      <c r="N142" s="1371" t="s">
        <v>236</v>
      </c>
      <c r="W142" s="1371" t="s">
        <v>230</v>
      </c>
    </row>
    <row r="143" spans="1:23">
      <c r="A143" s="1370">
        <v>8087363</v>
      </c>
      <c r="B143" s="1371" t="s">
        <v>631</v>
      </c>
      <c r="C143" s="1371">
        <v>51994023056</v>
      </c>
      <c r="D143" s="1371" t="s">
        <v>632</v>
      </c>
      <c r="E143" s="1371" t="s">
        <v>451</v>
      </c>
      <c r="G143" s="1371" t="s">
        <v>223</v>
      </c>
      <c r="H143" s="1371" t="s">
        <v>245</v>
      </c>
      <c r="K143" s="1371" t="s">
        <v>280</v>
      </c>
      <c r="L143" s="1371" t="s">
        <v>280</v>
      </c>
      <c r="M143" s="1372">
        <v>45880</v>
      </c>
      <c r="N143" s="1371" t="s">
        <v>233</v>
      </c>
      <c r="W143" s="1371" t="s">
        <v>228</v>
      </c>
    </row>
    <row r="144" spans="1:23">
      <c r="A144" s="1370">
        <v>8109717</v>
      </c>
      <c r="B144" s="1371" t="s">
        <v>633</v>
      </c>
      <c r="C144" s="1371">
        <v>51964940300</v>
      </c>
      <c r="D144" s="1371" t="s">
        <v>634</v>
      </c>
      <c r="G144" s="1371" t="s">
        <v>225</v>
      </c>
      <c r="H144" s="1371" t="s">
        <v>11</v>
      </c>
      <c r="J144" s="1371" t="s">
        <v>249</v>
      </c>
      <c r="L144" s="1371" t="s">
        <v>271</v>
      </c>
      <c r="M144" s="1372">
        <v>45854</v>
      </c>
      <c r="N144" s="1371" t="s">
        <v>233</v>
      </c>
      <c r="O144" s="1371" t="s">
        <v>329</v>
      </c>
      <c r="W144" s="1371" t="s">
        <v>229</v>
      </c>
    </row>
    <row r="145" spans="1:23">
      <c r="A145" s="1370">
        <v>8112977</v>
      </c>
      <c r="B145" s="1371" t="s">
        <v>635</v>
      </c>
      <c r="C145" s="1371">
        <v>946590586</v>
      </c>
      <c r="D145" s="1371" t="s">
        <v>636</v>
      </c>
      <c r="G145" s="1371" t="s">
        <v>224</v>
      </c>
      <c r="H145" s="1371" t="s">
        <v>11</v>
      </c>
      <c r="J145" s="1371" t="s">
        <v>221</v>
      </c>
      <c r="M145" s="1372">
        <v>45841</v>
      </c>
      <c r="N145" s="1371" t="s">
        <v>233</v>
      </c>
      <c r="V145" s="1371" t="s">
        <v>11</v>
      </c>
      <c r="W145" s="1371" t="s">
        <v>226</v>
      </c>
    </row>
    <row r="146" spans="1:23">
      <c r="A146" s="1370">
        <v>8138778</v>
      </c>
      <c r="B146" s="1371" t="s">
        <v>637</v>
      </c>
      <c r="C146" s="1371">
        <v>51996810557</v>
      </c>
      <c r="D146" s="1371" t="s">
        <v>638</v>
      </c>
      <c r="G146" s="1371" t="s">
        <v>224</v>
      </c>
      <c r="H146" s="1371" t="s">
        <v>11</v>
      </c>
      <c r="J146" s="1371" t="s">
        <v>221</v>
      </c>
      <c r="M146" s="1372">
        <v>45841</v>
      </c>
      <c r="N146" s="1371" t="s">
        <v>233</v>
      </c>
      <c r="V146" s="1371" t="s">
        <v>11</v>
      </c>
      <c r="W146" s="1371" t="s">
        <v>228</v>
      </c>
    </row>
    <row r="147" spans="1:23">
      <c r="A147" s="1370">
        <v>8140134</v>
      </c>
      <c r="B147" s="1371" t="s">
        <v>639</v>
      </c>
      <c r="C147" s="1371">
        <v>51990790377</v>
      </c>
      <c r="D147" s="1371" t="s">
        <v>640</v>
      </c>
      <c r="G147" s="1371" t="s">
        <v>224</v>
      </c>
      <c r="H147" s="1371" t="s">
        <v>245</v>
      </c>
      <c r="J147" s="1371" t="s">
        <v>221</v>
      </c>
      <c r="K147" s="1371" t="s">
        <v>269</v>
      </c>
      <c r="L147" s="1371" t="s">
        <v>271</v>
      </c>
      <c r="N147" s="1371" t="s">
        <v>236</v>
      </c>
      <c r="W147" s="1371" t="s">
        <v>230</v>
      </c>
    </row>
    <row r="148" spans="1:23">
      <c r="A148" s="1370">
        <v>8157613</v>
      </c>
      <c r="B148" s="1371" t="s">
        <v>641</v>
      </c>
      <c r="C148" s="1371">
        <v>935738009</v>
      </c>
      <c r="D148" s="1371" t="s">
        <v>642</v>
      </c>
      <c r="E148" s="1371" t="s">
        <v>451</v>
      </c>
      <c r="G148" s="1371" t="s">
        <v>224</v>
      </c>
      <c r="H148" s="1371" t="s">
        <v>245</v>
      </c>
      <c r="K148" s="1371" t="s">
        <v>262</v>
      </c>
      <c r="L148" s="1371" t="s">
        <v>262</v>
      </c>
      <c r="M148" s="1372">
        <v>45874</v>
      </c>
      <c r="N148" s="1371" t="s">
        <v>368</v>
      </c>
      <c r="W148" s="1371" t="s">
        <v>226</v>
      </c>
    </row>
    <row r="149" spans="1:23">
      <c r="A149" s="1370">
        <v>8161771</v>
      </c>
      <c r="B149" s="1371" t="s">
        <v>643</v>
      </c>
      <c r="C149" s="1371">
        <v>51940454967</v>
      </c>
      <c r="D149" s="1371" t="s">
        <v>644</v>
      </c>
      <c r="E149" s="1371" t="s">
        <v>373</v>
      </c>
      <c r="G149" s="1371" t="s">
        <v>224</v>
      </c>
      <c r="H149" s="1371" t="s">
        <v>245</v>
      </c>
      <c r="K149" s="1371" t="s">
        <v>271</v>
      </c>
      <c r="L149" s="1371" t="s">
        <v>271</v>
      </c>
      <c r="M149" s="1372">
        <v>45844</v>
      </c>
      <c r="N149" s="1371" t="s">
        <v>233</v>
      </c>
      <c r="W149" s="1371" t="s">
        <v>227</v>
      </c>
    </row>
    <row r="150" spans="1:23">
      <c r="A150" s="1370">
        <v>8169360</v>
      </c>
      <c r="B150" s="1371" t="s">
        <v>645</v>
      </c>
      <c r="C150" s="1371">
        <v>51991041741</v>
      </c>
      <c r="D150" s="1371" t="s">
        <v>646</v>
      </c>
      <c r="G150" s="1371" t="s">
        <v>223</v>
      </c>
      <c r="H150" s="1371" t="s">
        <v>245</v>
      </c>
      <c r="J150" s="1371" t="s">
        <v>221</v>
      </c>
      <c r="K150" s="1371" t="s">
        <v>269</v>
      </c>
      <c r="L150" s="1371" t="s">
        <v>269</v>
      </c>
      <c r="N150" s="1371" t="s">
        <v>236</v>
      </c>
      <c r="W150" s="1371" t="s">
        <v>228</v>
      </c>
    </row>
    <row r="151" spans="1:23">
      <c r="A151" s="1370">
        <v>8274105</v>
      </c>
      <c r="B151" s="1371" t="s">
        <v>647</v>
      </c>
      <c r="C151" s="1371">
        <v>51975947143</v>
      </c>
      <c r="D151" s="1371" t="s">
        <v>648</v>
      </c>
      <c r="E151" s="1371" t="s">
        <v>451</v>
      </c>
      <c r="G151" s="1371" t="s">
        <v>223</v>
      </c>
      <c r="H151" s="1371" t="s">
        <v>245</v>
      </c>
      <c r="K151" s="1371" t="s">
        <v>262</v>
      </c>
      <c r="L151" s="1371" t="s">
        <v>262</v>
      </c>
      <c r="M151" s="1372">
        <v>45868</v>
      </c>
      <c r="N151" s="1371" t="s">
        <v>233</v>
      </c>
      <c r="W151" s="1371" t="s">
        <v>228</v>
      </c>
    </row>
    <row r="152" spans="1:23">
      <c r="A152" s="1370">
        <v>8339207</v>
      </c>
      <c r="B152" s="1371" t="s">
        <v>649</v>
      </c>
      <c r="C152" s="1371">
        <v>997080919</v>
      </c>
      <c r="D152" s="1371" t="s">
        <v>650</v>
      </c>
      <c r="E152" s="1371" t="s">
        <v>347</v>
      </c>
      <c r="G152" s="1371" t="s">
        <v>223</v>
      </c>
      <c r="H152" s="1371" t="s">
        <v>245</v>
      </c>
      <c r="K152" s="1371" t="s">
        <v>280</v>
      </c>
      <c r="M152" s="1372">
        <v>45851</v>
      </c>
      <c r="N152" s="1371" t="s">
        <v>368</v>
      </c>
      <c r="O152" s="1371" t="s">
        <v>236</v>
      </c>
      <c r="P152" s="1371" t="s">
        <v>350</v>
      </c>
      <c r="W152" s="1371" t="s">
        <v>226</v>
      </c>
    </row>
    <row r="153" spans="1:23">
      <c r="A153" s="1370">
        <v>8345597</v>
      </c>
      <c r="B153" s="1371" t="s">
        <v>651</v>
      </c>
      <c r="C153" s="1371">
        <v>982079690</v>
      </c>
      <c r="D153" s="1371" t="s">
        <v>652</v>
      </c>
      <c r="E153" s="1371" t="s">
        <v>451</v>
      </c>
      <c r="G153" s="1371" t="s">
        <v>225</v>
      </c>
      <c r="H153" s="1371" t="s">
        <v>245</v>
      </c>
      <c r="K153" s="1371" t="s">
        <v>271</v>
      </c>
      <c r="L153" s="1371" t="s">
        <v>271</v>
      </c>
      <c r="M153" s="1372">
        <v>45850</v>
      </c>
      <c r="N153" s="1371" t="s">
        <v>233</v>
      </c>
      <c r="O153" s="1371" t="s">
        <v>231</v>
      </c>
      <c r="W153" s="1371" t="s">
        <v>230</v>
      </c>
    </row>
    <row r="154" spans="1:23">
      <c r="A154" s="1370">
        <v>8467699</v>
      </c>
      <c r="B154" s="1371" t="s">
        <v>653</v>
      </c>
      <c r="C154" s="1371">
        <v>940005120</v>
      </c>
      <c r="D154" s="1371" t="s">
        <v>654</v>
      </c>
      <c r="G154" s="1371" t="s">
        <v>224</v>
      </c>
      <c r="H154" s="1371" t="s">
        <v>243</v>
      </c>
      <c r="I154" s="1371" t="s">
        <v>316</v>
      </c>
      <c r="J154" s="1371" t="s">
        <v>221</v>
      </c>
      <c r="N154" s="1371" t="s">
        <v>236</v>
      </c>
      <c r="O154" s="1371" t="s">
        <v>236</v>
      </c>
      <c r="W154" s="1371" t="s">
        <v>227</v>
      </c>
    </row>
    <row r="155" spans="1:23">
      <c r="A155" s="1370">
        <v>8523753</v>
      </c>
      <c r="B155" s="1371" t="s">
        <v>655</v>
      </c>
      <c r="C155" s="1371">
        <v>51938166161</v>
      </c>
      <c r="D155" s="1371" t="s">
        <v>656</v>
      </c>
      <c r="E155" s="1371" t="s">
        <v>347</v>
      </c>
      <c r="G155" s="1371" t="s">
        <v>224</v>
      </c>
      <c r="H155" s="1371" t="s">
        <v>245</v>
      </c>
      <c r="K155" s="1371" t="s">
        <v>278</v>
      </c>
      <c r="L155" s="1371" t="s">
        <v>278</v>
      </c>
      <c r="M155" s="1372">
        <v>45880</v>
      </c>
      <c r="N155" s="1371" t="s">
        <v>233</v>
      </c>
      <c r="W155" s="1371" t="s">
        <v>227</v>
      </c>
    </row>
    <row r="156" spans="1:23">
      <c r="A156" s="1370">
        <v>8611848</v>
      </c>
      <c r="B156" s="1371" t="s">
        <v>657</v>
      </c>
      <c r="C156" s="1371">
        <v>914919804</v>
      </c>
      <c r="D156" s="1371" t="s">
        <v>658</v>
      </c>
      <c r="G156" s="1371" t="s">
        <v>223</v>
      </c>
      <c r="H156" s="1371" t="s">
        <v>245</v>
      </c>
      <c r="I156" s="1371" t="s">
        <v>316</v>
      </c>
      <c r="J156" s="1371" t="s">
        <v>221</v>
      </c>
      <c r="N156" s="1371" t="s">
        <v>233</v>
      </c>
      <c r="O156" s="1371" t="s">
        <v>231</v>
      </c>
      <c r="P156" s="1371" t="s">
        <v>231</v>
      </c>
      <c r="W156" s="1371" t="s">
        <v>229</v>
      </c>
    </row>
    <row r="157" spans="1:23">
      <c r="A157" s="1370">
        <v>8648517</v>
      </c>
      <c r="B157" s="1371" t="s">
        <v>659</v>
      </c>
      <c r="C157" s="1371">
        <v>968825975</v>
      </c>
      <c r="D157" s="1371" t="s">
        <v>660</v>
      </c>
      <c r="E157" s="1371" t="s">
        <v>451</v>
      </c>
      <c r="G157" s="1371" t="s">
        <v>223</v>
      </c>
      <c r="H157" s="1371" t="s">
        <v>245</v>
      </c>
      <c r="K157" s="1371" t="s">
        <v>280</v>
      </c>
      <c r="M157" s="1372">
        <v>45852</v>
      </c>
      <c r="N157" s="1371" t="s">
        <v>368</v>
      </c>
      <c r="O157" s="1371" t="s">
        <v>236</v>
      </c>
      <c r="P157" s="1371" t="s">
        <v>350</v>
      </c>
      <c r="W157" s="1371" t="s">
        <v>226</v>
      </c>
    </row>
    <row r="158" spans="1:23">
      <c r="A158" s="1370">
        <v>8661995</v>
      </c>
      <c r="B158" s="1371" t="s">
        <v>661</v>
      </c>
      <c r="C158" s="1371">
        <v>984281628</v>
      </c>
      <c r="D158" s="1371" t="s">
        <v>662</v>
      </c>
      <c r="F158" s="1371" t="s">
        <v>362</v>
      </c>
      <c r="G158" s="1371" t="s">
        <v>223</v>
      </c>
      <c r="H158" s="1371" t="s">
        <v>248</v>
      </c>
      <c r="J158" s="1371" t="s">
        <v>221</v>
      </c>
      <c r="M158" s="1372">
        <v>45841</v>
      </c>
      <c r="W158" s="1371" t="s">
        <v>227</v>
      </c>
    </row>
    <row r="159" spans="1:23">
      <c r="A159" s="1370">
        <v>8676719</v>
      </c>
      <c r="B159" s="1371" t="s">
        <v>663</v>
      </c>
      <c r="C159" s="1371">
        <v>51997641691</v>
      </c>
      <c r="D159" s="1371" t="s">
        <v>664</v>
      </c>
      <c r="E159" s="1371" t="s">
        <v>451</v>
      </c>
      <c r="F159" s="1371" t="s">
        <v>260</v>
      </c>
      <c r="G159" s="1371" t="s">
        <v>224</v>
      </c>
      <c r="H159" s="1371" t="s">
        <v>245</v>
      </c>
      <c r="J159" s="1371" t="s">
        <v>249</v>
      </c>
      <c r="L159" s="1371" t="s">
        <v>271</v>
      </c>
      <c r="N159" s="1371" t="s">
        <v>233</v>
      </c>
      <c r="W159" s="1371" t="s">
        <v>230</v>
      </c>
    </row>
    <row r="160" spans="1:23">
      <c r="A160" s="1370">
        <v>8711555</v>
      </c>
      <c r="B160" s="1371" t="s">
        <v>665</v>
      </c>
      <c r="C160" s="1371">
        <v>953611067</v>
      </c>
      <c r="D160" s="1371" t="s">
        <v>666</v>
      </c>
      <c r="G160" s="1371" t="s">
        <v>223</v>
      </c>
      <c r="H160" s="1371" t="s">
        <v>11</v>
      </c>
      <c r="L160" s="1371" t="s">
        <v>262</v>
      </c>
      <c r="M160" s="1372">
        <v>45880</v>
      </c>
      <c r="N160" s="1371" t="s">
        <v>368</v>
      </c>
      <c r="W160" s="1371" t="s">
        <v>226</v>
      </c>
    </row>
    <row r="161" spans="1:23">
      <c r="A161" s="1370">
        <v>8741376</v>
      </c>
      <c r="B161" s="1371" t="s">
        <v>667</v>
      </c>
      <c r="C161" s="1371">
        <v>989766117</v>
      </c>
      <c r="D161" s="1371" t="s">
        <v>668</v>
      </c>
      <c r="E161" s="1371" t="s">
        <v>451</v>
      </c>
      <c r="F161" s="1371" t="s">
        <v>254</v>
      </c>
      <c r="G161" s="1371" t="s">
        <v>223</v>
      </c>
      <c r="H161" s="1371" t="s">
        <v>245</v>
      </c>
      <c r="K161" s="1371" t="s">
        <v>271</v>
      </c>
      <c r="L161" s="1371" t="s">
        <v>271</v>
      </c>
      <c r="M161" s="1372">
        <v>45853</v>
      </c>
      <c r="N161" s="1371" t="s">
        <v>388</v>
      </c>
      <c r="O161" s="1371" t="s">
        <v>329</v>
      </c>
      <c r="W161" s="1371" t="s">
        <v>226</v>
      </c>
    </row>
    <row r="162" spans="1:23">
      <c r="A162" s="1370">
        <v>8747915</v>
      </c>
      <c r="B162" s="1371" t="s">
        <v>667</v>
      </c>
      <c r="C162" s="1371">
        <v>51989766117</v>
      </c>
      <c r="D162" s="1371" t="s">
        <v>668</v>
      </c>
      <c r="G162" s="1371" t="s">
        <v>223</v>
      </c>
      <c r="H162" s="1371" t="s">
        <v>245</v>
      </c>
      <c r="J162" s="1371" t="s">
        <v>221</v>
      </c>
      <c r="K162" s="1371" t="s">
        <v>269</v>
      </c>
      <c r="L162" s="1371" t="s">
        <v>269</v>
      </c>
      <c r="N162" s="1371" t="s">
        <v>233</v>
      </c>
      <c r="W162" s="1371" t="s">
        <v>228</v>
      </c>
    </row>
    <row r="163" spans="1:23">
      <c r="A163" s="1370">
        <v>8824644</v>
      </c>
      <c r="B163" s="1371" t="s">
        <v>669</v>
      </c>
      <c r="C163" s="1371">
        <v>51953112256</v>
      </c>
      <c r="D163" s="1371" t="s">
        <v>670</v>
      </c>
      <c r="E163" s="1371" t="s">
        <v>507</v>
      </c>
      <c r="F163" s="1371" t="s">
        <v>240</v>
      </c>
      <c r="G163" s="1371" t="s">
        <v>225</v>
      </c>
      <c r="H163" s="1371" t="s">
        <v>245</v>
      </c>
      <c r="J163" s="1371" t="s">
        <v>221</v>
      </c>
      <c r="N163" s="1371" t="s">
        <v>236</v>
      </c>
      <c r="W163" s="1371" t="s">
        <v>228</v>
      </c>
    </row>
    <row r="164" spans="1:23">
      <c r="A164" s="1370">
        <v>8874402</v>
      </c>
      <c r="B164" s="1371" t="s">
        <v>671</v>
      </c>
      <c r="C164" s="1371">
        <v>947478351</v>
      </c>
      <c r="D164" s="1371" t="s">
        <v>672</v>
      </c>
      <c r="E164" s="1371" t="s">
        <v>624</v>
      </c>
      <c r="G164" s="1371" t="s">
        <v>224</v>
      </c>
      <c r="H164" s="1371" t="s">
        <v>245</v>
      </c>
      <c r="K164" s="1371" t="s">
        <v>271</v>
      </c>
      <c r="L164" s="1371" t="s">
        <v>271</v>
      </c>
      <c r="M164" s="1372">
        <v>45846</v>
      </c>
      <c r="N164" s="1371" t="s">
        <v>231</v>
      </c>
      <c r="O164" s="1371" t="s">
        <v>329</v>
      </c>
      <c r="W164" s="1371" t="s">
        <v>229</v>
      </c>
    </row>
    <row r="165" spans="1:23">
      <c r="A165" s="1370">
        <v>8877088</v>
      </c>
      <c r="B165" s="1371" t="s">
        <v>673</v>
      </c>
      <c r="C165" s="1371">
        <v>998451542</v>
      </c>
      <c r="D165" s="1371" t="s">
        <v>674</v>
      </c>
      <c r="G165" s="1371" t="s">
        <v>224</v>
      </c>
      <c r="H165" s="1371" t="s">
        <v>11</v>
      </c>
      <c r="J165" s="1371" t="s">
        <v>221</v>
      </c>
      <c r="N165" s="1371" t="s">
        <v>233</v>
      </c>
      <c r="O165" s="1371" t="s">
        <v>231</v>
      </c>
      <c r="P165" s="1371" t="s">
        <v>231</v>
      </c>
      <c r="W165" s="1371" t="s">
        <v>229</v>
      </c>
    </row>
    <row r="166" spans="1:23">
      <c r="A166" s="1370">
        <v>8888162</v>
      </c>
      <c r="B166" s="1371" t="s">
        <v>675</v>
      </c>
      <c r="C166" s="1371">
        <v>51998168978</v>
      </c>
      <c r="D166" s="1371" t="s">
        <v>676</v>
      </c>
      <c r="F166" s="1371" t="s">
        <v>254</v>
      </c>
      <c r="G166" s="1371" t="s">
        <v>224</v>
      </c>
      <c r="H166" s="1371" t="s">
        <v>245</v>
      </c>
      <c r="I166" s="1371" t="s">
        <v>316</v>
      </c>
      <c r="J166" s="1371" t="s">
        <v>221</v>
      </c>
      <c r="N166" s="1371" t="s">
        <v>236</v>
      </c>
      <c r="O166" s="1371" t="s">
        <v>236</v>
      </c>
      <c r="P166" s="1371" t="s">
        <v>350</v>
      </c>
      <c r="W166" s="1371" t="s">
        <v>226</v>
      </c>
    </row>
    <row r="167" spans="1:23">
      <c r="A167" s="1370">
        <v>8888940</v>
      </c>
      <c r="B167" s="1371" t="s">
        <v>677</v>
      </c>
      <c r="C167" s="1371">
        <v>51986524990</v>
      </c>
      <c r="D167" s="1371" t="s">
        <v>678</v>
      </c>
      <c r="G167" s="1371" t="s">
        <v>223</v>
      </c>
      <c r="H167" s="1371" t="s">
        <v>245</v>
      </c>
      <c r="J167" s="1371" t="s">
        <v>221</v>
      </c>
      <c r="K167" s="1371" t="s">
        <v>269</v>
      </c>
      <c r="L167" s="1371" t="s">
        <v>269</v>
      </c>
      <c r="N167" s="1371" t="s">
        <v>236</v>
      </c>
      <c r="W167" s="1371" t="s">
        <v>228</v>
      </c>
    </row>
    <row r="168" spans="1:23">
      <c r="A168" s="1370">
        <v>8902214</v>
      </c>
      <c r="B168" s="1371" t="s">
        <v>679</v>
      </c>
      <c r="C168" s="1371">
        <v>51914985745</v>
      </c>
      <c r="D168" s="1371" t="s">
        <v>680</v>
      </c>
      <c r="E168" s="1371" t="s">
        <v>347</v>
      </c>
      <c r="G168" s="1371" t="s">
        <v>225</v>
      </c>
      <c r="H168" s="1371" t="s">
        <v>245</v>
      </c>
      <c r="K168" s="1371" t="s">
        <v>278</v>
      </c>
      <c r="L168" s="1371" t="s">
        <v>262</v>
      </c>
      <c r="M168" s="1372">
        <v>45856</v>
      </c>
      <c r="N168" s="1371" t="s">
        <v>314</v>
      </c>
      <c r="O168" s="1371" t="s">
        <v>314</v>
      </c>
      <c r="P168" s="1371" t="s">
        <v>314</v>
      </c>
      <c r="V168" s="1371" t="s">
        <v>681</v>
      </c>
      <c r="W168" s="1371" t="s">
        <v>230</v>
      </c>
    </row>
    <row r="169" spans="1:23">
      <c r="A169" s="1370">
        <v>8964688</v>
      </c>
      <c r="B169" s="1371" t="s">
        <v>682</v>
      </c>
      <c r="C169" s="1371" t="s">
        <v>683</v>
      </c>
      <c r="D169" s="1371" t="s">
        <v>684</v>
      </c>
      <c r="E169" s="1371" t="s">
        <v>685</v>
      </c>
      <c r="F169" s="1371" t="s">
        <v>254</v>
      </c>
      <c r="G169" s="1371" t="s">
        <v>225</v>
      </c>
      <c r="H169" s="1371" t="s">
        <v>245</v>
      </c>
      <c r="J169" s="1371" t="s">
        <v>221</v>
      </c>
      <c r="K169" s="1371" t="s">
        <v>274</v>
      </c>
      <c r="M169" s="1372">
        <v>45849</v>
      </c>
      <c r="N169" s="1371" t="s">
        <v>231</v>
      </c>
      <c r="V169" s="1371" t="s">
        <v>592</v>
      </c>
      <c r="W169" s="1371" t="s">
        <v>228</v>
      </c>
    </row>
    <row r="170" spans="1:23">
      <c r="A170" s="1370">
        <v>9031852</v>
      </c>
      <c r="B170" s="1371" t="s">
        <v>686</v>
      </c>
      <c r="C170" s="1371">
        <v>51964498717</v>
      </c>
      <c r="D170" s="1371" t="s">
        <v>687</v>
      </c>
      <c r="E170" s="1371" t="s">
        <v>451</v>
      </c>
      <c r="G170" s="1371" t="s">
        <v>223</v>
      </c>
      <c r="H170" s="1371" t="s">
        <v>245</v>
      </c>
      <c r="K170" s="1371" t="s">
        <v>262</v>
      </c>
      <c r="L170" s="1371" t="s">
        <v>262</v>
      </c>
      <c r="M170" s="1372">
        <v>45860</v>
      </c>
      <c r="N170" s="1371" t="s">
        <v>233</v>
      </c>
      <c r="W170" s="1371" t="s">
        <v>229</v>
      </c>
    </row>
    <row r="171" spans="1:23">
      <c r="A171" s="1370">
        <v>9127668</v>
      </c>
      <c r="B171" s="1371" t="s">
        <v>688</v>
      </c>
      <c r="C171" s="1371">
        <v>939005775</v>
      </c>
      <c r="D171" s="1371" t="s">
        <v>689</v>
      </c>
      <c r="F171" s="1371" t="s">
        <v>362</v>
      </c>
      <c r="G171" s="1371" t="s">
        <v>223</v>
      </c>
      <c r="H171" s="1371" t="s">
        <v>248</v>
      </c>
      <c r="J171" s="1371" t="s">
        <v>221</v>
      </c>
      <c r="L171" s="1371" t="s">
        <v>271</v>
      </c>
      <c r="M171" s="1372">
        <v>45841</v>
      </c>
      <c r="N171" s="1371" t="s">
        <v>233</v>
      </c>
      <c r="W171" s="1371" t="s">
        <v>230</v>
      </c>
    </row>
    <row r="172" spans="1:23">
      <c r="A172" s="1370">
        <v>9142562</v>
      </c>
      <c r="B172" s="1371" t="s">
        <v>690</v>
      </c>
      <c r="C172" s="1371">
        <v>51920403958</v>
      </c>
      <c r="D172" s="1371" t="s">
        <v>691</v>
      </c>
      <c r="E172" s="1371" t="s">
        <v>473</v>
      </c>
      <c r="F172" s="1371" t="s">
        <v>240</v>
      </c>
      <c r="G172" s="1371" t="s">
        <v>225</v>
      </c>
      <c r="H172" s="1371" t="s">
        <v>245</v>
      </c>
      <c r="J172" s="1371" t="s">
        <v>221</v>
      </c>
      <c r="N172" s="1371" t="s">
        <v>233</v>
      </c>
      <c r="W172" s="1371" t="s">
        <v>228</v>
      </c>
    </row>
    <row r="173" spans="1:23">
      <c r="A173" s="1370">
        <v>9172861</v>
      </c>
      <c r="B173" s="1371" t="s">
        <v>692</v>
      </c>
      <c r="C173" s="1371">
        <v>51937739960</v>
      </c>
      <c r="D173" s="1371" t="s">
        <v>693</v>
      </c>
      <c r="G173" s="1371" t="s">
        <v>223</v>
      </c>
      <c r="H173" s="1371" t="s">
        <v>245</v>
      </c>
      <c r="J173" s="1371" t="s">
        <v>221</v>
      </c>
      <c r="K173" s="1371" t="s">
        <v>269</v>
      </c>
      <c r="L173" s="1371" t="s">
        <v>269</v>
      </c>
      <c r="N173" s="1371" t="s">
        <v>233</v>
      </c>
      <c r="W173" s="1371" t="s">
        <v>228</v>
      </c>
    </row>
    <row r="174" spans="1:23">
      <c r="A174" s="1370">
        <v>9185936</v>
      </c>
      <c r="B174" s="1371" t="s">
        <v>694</v>
      </c>
      <c r="C174" s="1371">
        <v>924902426</v>
      </c>
      <c r="D174" s="1371" t="s">
        <v>695</v>
      </c>
      <c r="G174" s="1371" t="s">
        <v>225</v>
      </c>
      <c r="H174" s="1371" t="s">
        <v>11</v>
      </c>
      <c r="J174" s="1371" t="s">
        <v>221</v>
      </c>
      <c r="M174" s="1372">
        <v>45841</v>
      </c>
      <c r="N174" s="1371" t="s">
        <v>233</v>
      </c>
      <c r="V174" s="1371" t="s">
        <v>11</v>
      </c>
      <c r="W174" s="1371" t="s">
        <v>228</v>
      </c>
    </row>
    <row r="175" spans="1:23">
      <c r="A175" s="1370">
        <v>9192373</v>
      </c>
      <c r="B175" s="1371" t="s">
        <v>399</v>
      </c>
      <c r="C175" s="1371">
        <v>51915269388</v>
      </c>
      <c r="D175" s="1371" t="s">
        <v>400</v>
      </c>
      <c r="E175" s="1371" t="s">
        <v>347</v>
      </c>
      <c r="G175" s="1371" t="s">
        <v>223</v>
      </c>
      <c r="H175" s="1371" t="s">
        <v>245</v>
      </c>
      <c r="K175" s="1371" t="s">
        <v>271</v>
      </c>
      <c r="L175" s="1371" t="s">
        <v>271</v>
      </c>
      <c r="M175" s="1372">
        <v>45846</v>
      </c>
      <c r="N175" s="1371" t="s">
        <v>233</v>
      </c>
      <c r="W175" s="1371" t="s">
        <v>227</v>
      </c>
    </row>
    <row r="176" spans="1:23">
      <c r="A176" s="1370">
        <v>9224199</v>
      </c>
      <c r="B176" s="1371" t="s">
        <v>696</v>
      </c>
      <c r="C176" s="1371">
        <v>51949796774</v>
      </c>
      <c r="D176" s="1371" t="s">
        <v>697</v>
      </c>
      <c r="G176" s="1371" t="s">
        <v>225</v>
      </c>
      <c r="H176" s="1371" t="s">
        <v>11</v>
      </c>
      <c r="L176" s="1371" t="s">
        <v>271</v>
      </c>
      <c r="M176" s="1372">
        <v>45854</v>
      </c>
      <c r="N176" s="1371" t="s">
        <v>233</v>
      </c>
      <c r="W176" s="1371" t="s">
        <v>230</v>
      </c>
    </row>
    <row r="177" spans="1:23">
      <c r="A177" s="1370">
        <v>9224236</v>
      </c>
      <c r="B177" s="1371" t="s">
        <v>698</v>
      </c>
      <c r="C177" s="1371">
        <v>937042201</v>
      </c>
      <c r="D177" s="1371" t="s">
        <v>699</v>
      </c>
      <c r="G177" s="1371" t="s">
        <v>224</v>
      </c>
      <c r="H177" s="1371" t="s">
        <v>11</v>
      </c>
      <c r="L177" s="1371" t="s">
        <v>271</v>
      </c>
      <c r="M177" s="1372">
        <v>45854</v>
      </c>
      <c r="N177" s="1371" t="s">
        <v>368</v>
      </c>
      <c r="O177" s="1371" t="s">
        <v>231</v>
      </c>
      <c r="W177" s="1371" t="s">
        <v>226</v>
      </c>
    </row>
    <row r="178" spans="1:23">
      <c r="A178" s="1370">
        <v>9277926</v>
      </c>
      <c r="B178" s="1371" t="s">
        <v>700</v>
      </c>
      <c r="C178" s="1371">
        <v>51997408637</v>
      </c>
      <c r="D178" s="1371" t="s">
        <v>701</v>
      </c>
      <c r="G178" s="1371" t="s">
        <v>225</v>
      </c>
      <c r="H178" s="1371" t="s">
        <v>245</v>
      </c>
      <c r="J178" s="1371" t="s">
        <v>221</v>
      </c>
      <c r="K178" s="1371" t="s">
        <v>259</v>
      </c>
      <c r="L178" s="1371" t="s">
        <v>271</v>
      </c>
      <c r="N178" s="1371" t="s">
        <v>231</v>
      </c>
      <c r="O178" s="1371" t="s">
        <v>231</v>
      </c>
      <c r="W178" s="1371" t="s">
        <v>230</v>
      </c>
    </row>
    <row r="179" spans="1:23">
      <c r="A179" s="1370">
        <v>9296274</v>
      </c>
      <c r="B179" s="1371" t="s">
        <v>702</v>
      </c>
      <c r="C179" s="1371">
        <v>957703784</v>
      </c>
      <c r="D179" s="1371" t="s">
        <v>703</v>
      </c>
      <c r="E179" s="1371" t="s">
        <v>347</v>
      </c>
      <c r="G179" s="1371" t="s">
        <v>225</v>
      </c>
      <c r="H179" s="1371" t="s">
        <v>245</v>
      </c>
      <c r="K179" s="1371" t="s">
        <v>262</v>
      </c>
      <c r="L179" s="1371" t="s">
        <v>262</v>
      </c>
      <c r="M179" s="1372">
        <v>45869</v>
      </c>
      <c r="N179" s="1371" t="s">
        <v>388</v>
      </c>
      <c r="O179" s="1371" t="s">
        <v>329</v>
      </c>
      <c r="P179" s="1371" t="s">
        <v>329</v>
      </c>
      <c r="W179" s="1371" t="s">
        <v>226</v>
      </c>
    </row>
    <row r="180" spans="1:23">
      <c r="A180" s="1370">
        <v>9312861</v>
      </c>
      <c r="B180" s="1371" t="s">
        <v>704</v>
      </c>
      <c r="C180" s="1371">
        <v>51999434993</v>
      </c>
      <c r="D180" s="1371" t="s">
        <v>705</v>
      </c>
      <c r="G180" s="1371" t="s">
        <v>225</v>
      </c>
      <c r="H180" s="1371" t="s">
        <v>245</v>
      </c>
      <c r="I180" s="1371" t="s">
        <v>316</v>
      </c>
      <c r="J180" s="1371" t="s">
        <v>221</v>
      </c>
      <c r="K180" s="1371" t="s">
        <v>259</v>
      </c>
      <c r="L180" s="1371" t="s">
        <v>259</v>
      </c>
      <c r="N180" s="1371" t="s">
        <v>233</v>
      </c>
      <c r="W180" s="1371" t="s">
        <v>228</v>
      </c>
    </row>
    <row r="181" spans="1:23">
      <c r="A181" s="1370">
        <v>9331655</v>
      </c>
      <c r="B181" s="1371" t="s">
        <v>706</v>
      </c>
      <c r="C181" s="1371">
        <v>51999417418</v>
      </c>
      <c r="D181" s="1371" t="s">
        <v>707</v>
      </c>
      <c r="G181" s="1371" t="s">
        <v>223</v>
      </c>
      <c r="H181" s="1371" t="s">
        <v>245</v>
      </c>
      <c r="J181" s="1371" t="s">
        <v>221</v>
      </c>
      <c r="K181" s="1371" t="s">
        <v>269</v>
      </c>
      <c r="L181" s="1371" t="s">
        <v>269</v>
      </c>
      <c r="N181" s="1371" t="s">
        <v>233</v>
      </c>
      <c r="W181" s="1371" t="s">
        <v>228</v>
      </c>
    </row>
    <row r="182" spans="1:23">
      <c r="A182" s="1370">
        <v>9332499</v>
      </c>
      <c r="B182" s="1371" t="s">
        <v>708</v>
      </c>
      <c r="C182" s="1371">
        <v>948046173</v>
      </c>
      <c r="D182" s="1371" t="s">
        <v>709</v>
      </c>
      <c r="E182" s="1371" t="s">
        <v>451</v>
      </c>
      <c r="G182" s="1371" t="s">
        <v>223</v>
      </c>
      <c r="H182" s="1371" t="s">
        <v>245</v>
      </c>
      <c r="K182" s="1371" t="s">
        <v>274</v>
      </c>
      <c r="L182" s="1371" t="s">
        <v>262</v>
      </c>
      <c r="M182" s="1372">
        <v>45873</v>
      </c>
      <c r="N182" s="1371" t="s">
        <v>388</v>
      </c>
      <c r="O182" s="1371" t="s">
        <v>329</v>
      </c>
      <c r="P182" s="1371" t="s">
        <v>329</v>
      </c>
      <c r="V182" s="1371" t="s">
        <v>710</v>
      </c>
      <c r="W182" s="1371" t="s">
        <v>226</v>
      </c>
    </row>
    <row r="183" spans="1:23">
      <c r="A183" s="1370">
        <v>9334198</v>
      </c>
      <c r="B183" s="1371" t="s">
        <v>711</v>
      </c>
      <c r="C183" s="1371">
        <v>993103936</v>
      </c>
      <c r="D183" s="1371" t="s">
        <v>712</v>
      </c>
      <c r="G183" s="1371" t="s">
        <v>224</v>
      </c>
      <c r="H183" s="1371" t="s">
        <v>243</v>
      </c>
      <c r="I183" s="1371" t="s">
        <v>316</v>
      </c>
      <c r="J183" s="1371" t="s">
        <v>221</v>
      </c>
      <c r="N183" s="1371" t="s">
        <v>236</v>
      </c>
      <c r="O183" s="1371" t="s">
        <v>236</v>
      </c>
      <c r="P183" s="1371" t="s">
        <v>241</v>
      </c>
      <c r="W183" s="1371" t="s">
        <v>228</v>
      </c>
    </row>
    <row r="184" spans="1:23">
      <c r="A184" s="1370">
        <v>9338990</v>
      </c>
      <c r="B184" s="1371" t="s">
        <v>713</v>
      </c>
      <c r="C184" s="1371">
        <v>51948844452</v>
      </c>
      <c r="D184" s="1371" t="s">
        <v>714</v>
      </c>
      <c r="G184" s="1371" t="s">
        <v>223</v>
      </c>
      <c r="H184" s="1371" t="s">
        <v>11</v>
      </c>
      <c r="J184" s="1371" t="s">
        <v>221</v>
      </c>
      <c r="L184" s="1371" t="s">
        <v>271</v>
      </c>
      <c r="M184" s="1372">
        <v>45841</v>
      </c>
      <c r="N184" s="1371" t="s">
        <v>233</v>
      </c>
      <c r="V184" s="1371" t="s">
        <v>11</v>
      </c>
      <c r="W184" s="1371" t="s">
        <v>230</v>
      </c>
    </row>
    <row r="185" spans="1:23">
      <c r="A185" s="1370">
        <v>9342643</v>
      </c>
      <c r="B185" s="1371" t="s">
        <v>715</v>
      </c>
      <c r="C185" s="1371">
        <v>51929321868</v>
      </c>
      <c r="D185" s="1371" t="s">
        <v>716</v>
      </c>
      <c r="E185" s="1371" t="s">
        <v>347</v>
      </c>
      <c r="G185" s="1371" t="s">
        <v>224</v>
      </c>
      <c r="H185" s="1371" t="s">
        <v>245</v>
      </c>
      <c r="K185" s="1371" t="s">
        <v>274</v>
      </c>
      <c r="L185" s="1371" t="s">
        <v>274</v>
      </c>
      <c r="M185" s="1372">
        <v>45848</v>
      </c>
      <c r="N185" s="1371" t="s">
        <v>233</v>
      </c>
      <c r="V185" s="1371" t="s">
        <v>710</v>
      </c>
      <c r="W185" s="1371" t="s">
        <v>228</v>
      </c>
    </row>
    <row r="186" spans="1:23">
      <c r="A186" s="1370">
        <v>9366558</v>
      </c>
      <c r="B186" s="1371" t="s">
        <v>717</v>
      </c>
      <c r="C186" s="1371">
        <v>990261790</v>
      </c>
      <c r="D186" s="1371" t="s">
        <v>718</v>
      </c>
      <c r="E186" s="1371" t="s">
        <v>347</v>
      </c>
      <c r="G186" s="1371" t="s">
        <v>223</v>
      </c>
      <c r="H186" s="1371" t="s">
        <v>245</v>
      </c>
      <c r="K186" s="1371" t="s">
        <v>271</v>
      </c>
      <c r="M186" s="1372">
        <v>45851</v>
      </c>
      <c r="N186" s="1371" t="s">
        <v>233</v>
      </c>
      <c r="P186" s="1371" t="s">
        <v>350</v>
      </c>
      <c r="W186" s="1371" t="s">
        <v>228</v>
      </c>
    </row>
    <row r="187" spans="1:23">
      <c r="A187" s="1370">
        <v>9390228</v>
      </c>
      <c r="B187" s="1371" t="s">
        <v>719</v>
      </c>
      <c r="C187" s="1371">
        <v>51969231098</v>
      </c>
      <c r="D187" s="1371" t="s">
        <v>720</v>
      </c>
      <c r="G187" s="1371" t="s">
        <v>224</v>
      </c>
      <c r="H187" s="1371" t="s">
        <v>245</v>
      </c>
      <c r="J187" s="1371" t="s">
        <v>221</v>
      </c>
      <c r="L187" s="1371" t="s">
        <v>271</v>
      </c>
      <c r="N187" s="1371" t="s">
        <v>236</v>
      </c>
      <c r="W187" s="1371" t="s">
        <v>230</v>
      </c>
    </row>
    <row r="188" spans="1:23">
      <c r="A188" s="1370">
        <v>9390936</v>
      </c>
      <c r="B188" s="1371" t="s">
        <v>721</v>
      </c>
      <c r="C188" s="1371">
        <v>51945346412</v>
      </c>
      <c r="D188" s="1371" t="s">
        <v>722</v>
      </c>
      <c r="E188" s="1371" t="s">
        <v>451</v>
      </c>
      <c r="G188" s="1371" t="s">
        <v>224</v>
      </c>
      <c r="H188" s="1371" t="s">
        <v>245</v>
      </c>
      <c r="K188" s="1371" t="s">
        <v>262</v>
      </c>
      <c r="L188" s="1371" t="s">
        <v>262</v>
      </c>
      <c r="M188" s="1372">
        <v>45880</v>
      </c>
      <c r="N188" s="1371" t="s">
        <v>233</v>
      </c>
      <c r="W188" s="1371" t="s">
        <v>228</v>
      </c>
    </row>
    <row r="189" spans="1:23">
      <c r="A189" s="1370">
        <v>9399733</v>
      </c>
      <c r="B189" s="1371" t="s">
        <v>723</v>
      </c>
      <c r="C189" s="1371">
        <v>998785743</v>
      </c>
      <c r="D189" s="1371" t="s">
        <v>724</v>
      </c>
      <c r="E189" s="1371" t="s">
        <v>347</v>
      </c>
      <c r="G189" s="1371" t="s">
        <v>224</v>
      </c>
      <c r="H189" s="1371" t="s">
        <v>245</v>
      </c>
      <c r="K189" s="1371" t="s">
        <v>262</v>
      </c>
      <c r="L189" s="1371" t="s">
        <v>262</v>
      </c>
      <c r="M189" s="1372">
        <v>45880</v>
      </c>
      <c r="N189" s="1371" t="s">
        <v>233</v>
      </c>
      <c r="W189" s="1371" t="s">
        <v>227</v>
      </c>
    </row>
    <row r="190" spans="1:23">
      <c r="A190" s="1370">
        <v>9408646</v>
      </c>
      <c r="B190" s="1371" t="s">
        <v>725</v>
      </c>
      <c r="C190" s="1371">
        <v>968109525</v>
      </c>
      <c r="D190" s="1371" t="s">
        <v>726</v>
      </c>
      <c r="G190" s="1371" t="s">
        <v>224</v>
      </c>
      <c r="H190" s="1371" t="s">
        <v>245</v>
      </c>
      <c r="I190" s="1371" t="s">
        <v>316</v>
      </c>
      <c r="J190" s="1371" t="s">
        <v>221</v>
      </c>
      <c r="N190" s="1371" t="s">
        <v>233</v>
      </c>
      <c r="O190" s="1371" t="s">
        <v>236</v>
      </c>
      <c r="W190" s="1371" t="s">
        <v>229</v>
      </c>
    </row>
    <row r="191" spans="1:23">
      <c r="A191" s="1370">
        <v>9426178</v>
      </c>
      <c r="B191" s="1371" t="s">
        <v>727</v>
      </c>
      <c r="C191" s="1371">
        <v>51993406652</v>
      </c>
      <c r="D191" s="1371" t="s">
        <v>728</v>
      </c>
      <c r="G191" s="1371" t="s">
        <v>223</v>
      </c>
      <c r="H191" s="1371" t="s">
        <v>245</v>
      </c>
      <c r="J191" s="1371" t="s">
        <v>221</v>
      </c>
      <c r="K191" s="1371" t="s">
        <v>259</v>
      </c>
      <c r="L191" s="1371" t="s">
        <v>271</v>
      </c>
      <c r="N191" s="1371" t="s">
        <v>231</v>
      </c>
      <c r="O191" s="1371" t="s">
        <v>231</v>
      </c>
      <c r="W191" s="1371" t="s">
        <v>230</v>
      </c>
    </row>
    <row r="192" spans="1:23">
      <c r="A192" s="1370">
        <v>9432918</v>
      </c>
      <c r="B192" s="1371" t="s">
        <v>729</v>
      </c>
      <c r="C192" s="1371">
        <v>51903563550</v>
      </c>
      <c r="D192" s="1371" t="s">
        <v>730</v>
      </c>
      <c r="E192" s="1371" t="s">
        <v>347</v>
      </c>
      <c r="G192" s="1371" t="s">
        <v>224</v>
      </c>
      <c r="H192" s="1371" t="s">
        <v>245</v>
      </c>
      <c r="K192" s="1371" t="s">
        <v>280</v>
      </c>
      <c r="L192" s="1371" t="s">
        <v>280</v>
      </c>
      <c r="M192" s="1372">
        <v>45876</v>
      </c>
      <c r="N192" s="1371" t="s">
        <v>233</v>
      </c>
      <c r="W192" s="1371" t="s">
        <v>228</v>
      </c>
    </row>
    <row r="193" spans="1:23">
      <c r="A193" s="1370">
        <v>9448357</v>
      </c>
      <c r="B193" s="1371" t="s">
        <v>731</v>
      </c>
      <c r="C193" s="1371">
        <v>51990608380</v>
      </c>
      <c r="D193" s="1371" t="s">
        <v>732</v>
      </c>
      <c r="E193" s="1371" t="s">
        <v>347</v>
      </c>
      <c r="G193" s="1371" t="s">
        <v>224</v>
      </c>
      <c r="H193" s="1371" t="s">
        <v>245</v>
      </c>
      <c r="K193" s="1371" t="s">
        <v>280</v>
      </c>
      <c r="L193" s="1371" t="s">
        <v>262</v>
      </c>
      <c r="M193" s="1372">
        <v>45876</v>
      </c>
      <c r="N193" s="1371" t="s">
        <v>314</v>
      </c>
      <c r="O193" s="1371" t="s">
        <v>314</v>
      </c>
      <c r="P193" s="1371" t="s">
        <v>314</v>
      </c>
      <c r="V193" s="1371" t="s">
        <v>733</v>
      </c>
      <c r="W193" s="1371" t="s">
        <v>230</v>
      </c>
    </row>
    <row r="194" spans="1:23">
      <c r="A194" s="1370">
        <v>9448489</v>
      </c>
      <c r="B194" s="1371" t="s">
        <v>734</v>
      </c>
      <c r="C194" s="1371">
        <v>51943771581</v>
      </c>
      <c r="D194" s="1371" t="s">
        <v>735</v>
      </c>
      <c r="G194" s="1371" t="s">
        <v>224</v>
      </c>
      <c r="H194" s="1371" t="s">
        <v>11</v>
      </c>
      <c r="J194" s="1371" t="s">
        <v>221</v>
      </c>
      <c r="M194" s="1372">
        <v>45841</v>
      </c>
      <c r="N194" s="1371" t="s">
        <v>233</v>
      </c>
      <c r="V194" s="1371" t="s">
        <v>11</v>
      </c>
      <c r="W194" s="1371" t="s">
        <v>228</v>
      </c>
    </row>
    <row r="195" spans="1:23">
      <c r="A195" s="1370">
        <v>9449815</v>
      </c>
      <c r="B195" s="1371" t="s">
        <v>736</v>
      </c>
      <c r="C195" s="1371">
        <v>998741246</v>
      </c>
      <c r="D195" s="1371" t="s">
        <v>737</v>
      </c>
      <c r="E195" s="1371" t="s">
        <v>347</v>
      </c>
      <c r="G195" s="1371" t="s">
        <v>224</v>
      </c>
      <c r="H195" s="1371" t="s">
        <v>245</v>
      </c>
      <c r="K195" s="1371" t="s">
        <v>280</v>
      </c>
      <c r="L195" s="1371" t="s">
        <v>280</v>
      </c>
      <c r="M195" s="1372">
        <v>45854</v>
      </c>
      <c r="N195" s="1371" t="s">
        <v>738</v>
      </c>
      <c r="O195" s="1371" t="s">
        <v>231</v>
      </c>
      <c r="P195" s="1371" t="s">
        <v>231</v>
      </c>
      <c r="W195" s="1371" t="s">
        <v>226</v>
      </c>
    </row>
    <row r="196" spans="1:23">
      <c r="A196" s="1370">
        <v>9488173</v>
      </c>
      <c r="B196" s="1371" t="s">
        <v>739</v>
      </c>
      <c r="C196" s="1371">
        <v>978437597</v>
      </c>
      <c r="D196" s="1371" t="s">
        <v>740</v>
      </c>
      <c r="E196" s="1371" t="s">
        <v>347</v>
      </c>
      <c r="G196" s="1371" t="s">
        <v>223</v>
      </c>
      <c r="H196" s="1371" t="s">
        <v>245</v>
      </c>
      <c r="K196" s="1371" t="s">
        <v>271</v>
      </c>
      <c r="L196" s="1371" t="s">
        <v>271</v>
      </c>
      <c r="M196" s="1372">
        <v>45850</v>
      </c>
      <c r="N196" s="1371" t="s">
        <v>233</v>
      </c>
      <c r="O196" s="1371" t="s">
        <v>350</v>
      </c>
      <c r="W196" s="1371" t="s">
        <v>230</v>
      </c>
    </row>
    <row r="197" spans="1:23">
      <c r="A197" s="1370">
        <v>9535967</v>
      </c>
      <c r="B197" s="1371" t="s">
        <v>741</v>
      </c>
      <c r="C197" s="1371">
        <v>51992623337</v>
      </c>
      <c r="D197" s="1371" t="s">
        <v>742</v>
      </c>
      <c r="G197" s="1371" t="s">
        <v>224</v>
      </c>
      <c r="H197" s="1371" t="s">
        <v>245</v>
      </c>
      <c r="J197" s="1371" t="s">
        <v>221</v>
      </c>
      <c r="K197" s="1371" t="s">
        <v>259</v>
      </c>
      <c r="L197" s="1371" t="s">
        <v>271</v>
      </c>
      <c r="N197" s="1371" t="s">
        <v>233</v>
      </c>
      <c r="W197" s="1371" t="s">
        <v>230</v>
      </c>
    </row>
    <row r="198" spans="1:23">
      <c r="A198" s="1370">
        <v>9540960</v>
      </c>
      <c r="B198" s="1371" t="s">
        <v>743</v>
      </c>
      <c r="C198" s="1371">
        <v>968122727</v>
      </c>
      <c r="D198" s="1371" t="s">
        <v>744</v>
      </c>
      <c r="F198" s="1371" t="s">
        <v>362</v>
      </c>
      <c r="G198" s="1371" t="s">
        <v>223</v>
      </c>
      <c r="H198" s="1371" t="s">
        <v>248</v>
      </c>
      <c r="J198" s="1371" t="s">
        <v>221</v>
      </c>
      <c r="N198" s="1371" t="s">
        <v>233</v>
      </c>
      <c r="O198" s="1371" t="s">
        <v>331</v>
      </c>
      <c r="W198" s="1371" t="s">
        <v>229</v>
      </c>
    </row>
    <row r="199" spans="1:23">
      <c r="A199" s="1370">
        <v>9542969</v>
      </c>
      <c r="B199" s="1371" t="s">
        <v>745</v>
      </c>
      <c r="C199" s="1371">
        <v>970543628</v>
      </c>
      <c r="D199" s="1371" t="s">
        <v>746</v>
      </c>
      <c r="E199" s="1371" t="s">
        <v>347</v>
      </c>
      <c r="G199" s="1371" t="s">
        <v>223</v>
      </c>
      <c r="H199" s="1371" t="s">
        <v>245</v>
      </c>
      <c r="K199" s="1371" t="s">
        <v>278</v>
      </c>
      <c r="L199" s="1371" t="s">
        <v>278</v>
      </c>
      <c r="M199" s="1372">
        <v>45874</v>
      </c>
      <c r="N199" s="1371" t="s">
        <v>368</v>
      </c>
      <c r="W199" s="1371" t="s">
        <v>226</v>
      </c>
    </row>
    <row r="200" spans="1:23">
      <c r="A200" s="1370">
        <v>9545488</v>
      </c>
      <c r="B200" s="1371" t="s">
        <v>747</v>
      </c>
      <c r="C200" s="1371">
        <v>906720146</v>
      </c>
      <c r="D200" s="1371" t="s">
        <v>748</v>
      </c>
      <c r="G200" s="1371" t="s">
        <v>223</v>
      </c>
      <c r="H200" s="1371" t="s">
        <v>11</v>
      </c>
      <c r="L200" s="1371" t="s">
        <v>262</v>
      </c>
      <c r="M200" s="1372">
        <v>45880</v>
      </c>
      <c r="N200" s="1371" t="s">
        <v>368</v>
      </c>
      <c r="W200" s="1371" t="s">
        <v>226</v>
      </c>
    </row>
    <row r="201" spans="1:23">
      <c r="A201" s="1370">
        <v>9550663</v>
      </c>
      <c r="B201" s="1371" t="s">
        <v>749</v>
      </c>
      <c r="C201" s="1371">
        <v>51949598607</v>
      </c>
      <c r="D201" s="1371" t="s">
        <v>750</v>
      </c>
      <c r="E201" s="1371" t="s">
        <v>451</v>
      </c>
      <c r="G201" s="1371" t="s">
        <v>223</v>
      </c>
      <c r="H201" s="1371" t="s">
        <v>245</v>
      </c>
      <c r="J201" s="1371" t="s">
        <v>249</v>
      </c>
      <c r="L201" s="1371" t="s">
        <v>271</v>
      </c>
      <c r="N201" s="1371" t="s">
        <v>233</v>
      </c>
      <c r="W201" s="1371" t="s">
        <v>230</v>
      </c>
    </row>
    <row r="202" spans="1:23">
      <c r="A202" s="1370">
        <v>9555920</v>
      </c>
      <c r="B202" s="1371" t="s">
        <v>751</v>
      </c>
      <c r="C202" s="1371">
        <v>983204260</v>
      </c>
      <c r="D202" s="1371" t="s">
        <v>752</v>
      </c>
      <c r="E202" s="1371" t="s">
        <v>347</v>
      </c>
      <c r="G202" s="1371" t="s">
        <v>223</v>
      </c>
      <c r="H202" s="1371" t="s">
        <v>245</v>
      </c>
      <c r="K202" s="1371" t="s">
        <v>271</v>
      </c>
      <c r="L202" s="1371" t="s">
        <v>271</v>
      </c>
      <c r="M202" s="1372">
        <v>45850</v>
      </c>
      <c r="N202" s="1371" t="s">
        <v>231</v>
      </c>
      <c r="O202" s="1371" t="s">
        <v>331</v>
      </c>
      <c r="W202" s="1371" t="s">
        <v>229</v>
      </c>
    </row>
    <row r="203" spans="1:23">
      <c r="A203" s="1370">
        <v>9592714</v>
      </c>
      <c r="B203" s="1371" t="s">
        <v>753</v>
      </c>
      <c r="C203" s="1371">
        <v>51912319166</v>
      </c>
      <c r="D203" s="1371" t="s">
        <v>754</v>
      </c>
      <c r="E203" s="1371" t="s">
        <v>451</v>
      </c>
      <c r="G203" s="1371" t="s">
        <v>225</v>
      </c>
      <c r="H203" s="1371" t="s">
        <v>245</v>
      </c>
      <c r="K203" s="1371" t="s">
        <v>262</v>
      </c>
      <c r="L203" s="1371" t="s">
        <v>262</v>
      </c>
      <c r="M203" s="1372">
        <v>45870</v>
      </c>
      <c r="N203" s="1371" t="s">
        <v>231</v>
      </c>
      <c r="O203" s="1371" t="s">
        <v>231</v>
      </c>
      <c r="P203" s="1371" t="s">
        <v>231</v>
      </c>
      <c r="W203" s="1371" t="s">
        <v>230</v>
      </c>
    </row>
    <row r="204" spans="1:23">
      <c r="A204" s="1370">
        <v>9598891</v>
      </c>
      <c r="B204" s="1371" t="s">
        <v>755</v>
      </c>
      <c r="C204" s="1371">
        <v>985414001</v>
      </c>
      <c r="D204" s="1371" t="s">
        <v>756</v>
      </c>
      <c r="G204" s="1371" t="s">
        <v>224</v>
      </c>
      <c r="H204" s="1371" t="s">
        <v>245</v>
      </c>
      <c r="I204" s="1371" t="s">
        <v>316</v>
      </c>
      <c r="J204" s="1371" t="s">
        <v>221</v>
      </c>
      <c r="K204" s="1371" t="s">
        <v>269</v>
      </c>
      <c r="L204" s="1371" t="s">
        <v>269</v>
      </c>
      <c r="N204" s="1371" t="s">
        <v>233</v>
      </c>
      <c r="O204" s="1371" t="s">
        <v>233</v>
      </c>
      <c r="P204" s="1371" t="s">
        <v>233</v>
      </c>
      <c r="W204" s="1371" t="s">
        <v>226</v>
      </c>
    </row>
    <row r="205" spans="1:23">
      <c r="A205" s="1370">
        <v>9600429</v>
      </c>
      <c r="B205" s="1371" t="s">
        <v>757</v>
      </c>
      <c r="C205" s="1371">
        <v>51995422694</v>
      </c>
      <c r="D205" s="1371" t="s">
        <v>758</v>
      </c>
      <c r="E205" s="1371" t="s">
        <v>347</v>
      </c>
      <c r="G205" s="1371" t="s">
        <v>225</v>
      </c>
      <c r="H205" s="1371" t="s">
        <v>245</v>
      </c>
      <c r="K205" s="1371" t="s">
        <v>262</v>
      </c>
      <c r="L205" s="1371" t="s">
        <v>262</v>
      </c>
      <c r="M205" s="1372">
        <v>45868</v>
      </c>
      <c r="N205" s="1371" t="s">
        <v>233</v>
      </c>
      <c r="W205" s="1371" t="s">
        <v>228</v>
      </c>
    </row>
    <row r="206" spans="1:23">
      <c r="A206" s="1370">
        <v>9615693</v>
      </c>
      <c r="B206" s="1371" t="s">
        <v>759</v>
      </c>
      <c r="C206" s="1371">
        <v>947142972</v>
      </c>
      <c r="D206" s="1371" t="s">
        <v>362</v>
      </c>
      <c r="G206" s="1371" t="s">
        <v>224</v>
      </c>
      <c r="H206" s="1371" t="s">
        <v>11</v>
      </c>
      <c r="J206" s="1371" t="s">
        <v>221</v>
      </c>
      <c r="M206" s="1372">
        <v>45841</v>
      </c>
      <c r="N206" s="1371" t="s">
        <v>233</v>
      </c>
      <c r="V206" s="1371" t="s">
        <v>11</v>
      </c>
      <c r="W206" s="1371" t="s">
        <v>226</v>
      </c>
    </row>
    <row r="207" spans="1:23">
      <c r="A207" s="1370">
        <v>9616491</v>
      </c>
      <c r="B207" s="1371" t="s">
        <v>760</v>
      </c>
      <c r="C207" s="1371">
        <v>51987972148</v>
      </c>
      <c r="D207" s="1371" t="s">
        <v>761</v>
      </c>
      <c r="E207" s="1371" t="s">
        <v>347</v>
      </c>
      <c r="G207" s="1371" t="s">
        <v>224</v>
      </c>
      <c r="H207" s="1371" t="s">
        <v>245</v>
      </c>
      <c r="K207" s="1371" t="s">
        <v>274</v>
      </c>
      <c r="L207" s="1371" t="s">
        <v>274</v>
      </c>
      <c r="M207" s="1372">
        <v>45876</v>
      </c>
      <c r="N207" s="1371" t="s">
        <v>233</v>
      </c>
      <c r="V207" s="1371" t="s">
        <v>351</v>
      </c>
      <c r="W207" s="1371" t="s">
        <v>228</v>
      </c>
    </row>
    <row r="208" spans="1:23">
      <c r="A208" s="1370">
        <v>9618694</v>
      </c>
      <c r="B208" s="1371" t="s">
        <v>762</v>
      </c>
      <c r="C208" s="1371">
        <v>51947267153</v>
      </c>
      <c r="D208" s="1371" t="s">
        <v>763</v>
      </c>
      <c r="E208" s="1371" t="s">
        <v>451</v>
      </c>
      <c r="G208" s="1371" t="s">
        <v>223</v>
      </c>
      <c r="H208" s="1371" t="s">
        <v>245</v>
      </c>
      <c r="K208" s="1371" t="s">
        <v>262</v>
      </c>
      <c r="L208" s="1371" t="s">
        <v>262</v>
      </c>
      <c r="M208" s="1372">
        <v>45877</v>
      </c>
      <c r="N208" s="1371" t="s">
        <v>233</v>
      </c>
      <c r="W208" s="1371" t="s">
        <v>229</v>
      </c>
    </row>
    <row r="209" spans="1:23">
      <c r="A209" s="1370">
        <v>9673184</v>
      </c>
      <c r="B209" s="1371" t="s">
        <v>764</v>
      </c>
      <c r="C209" s="1371">
        <v>51997450512</v>
      </c>
      <c r="D209" s="1371" t="s">
        <v>765</v>
      </c>
      <c r="F209" s="1371" t="s">
        <v>254</v>
      </c>
      <c r="G209" s="1371" t="s">
        <v>224</v>
      </c>
      <c r="H209" s="1371" t="s">
        <v>245</v>
      </c>
      <c r="J209" s="1371" t="s">
        <v>221</v>
      </c>
      <c r="N209" s="1371" t="s">
        <v>233</v>
      </c>
      <c r="W209" s="1371" t="s">
        <v>228</v>
      </c>
    </row>
    <row r="210" spans="1:23">
      <c r="A210" s="1370">
        <v>9696350</v>
      </c>
      <c r="B210" s="1371" t="s">
        <v>766</v>
      </c>
      <c r="C210" s="1371">
        <v>51969314258</v>
      </c>
      <c r="D210" s="1371" t="s">
        <v>767</v>
      </c>
      <c r="G210" s="1371" t="s">
        <v>224</v>
      </c>
      <c r="H210" s="1371" t="s">
        <v>11</v>
      </c>
      <c r="J210" s="1371" t="s">
        <v>221</v>
      </c>
      <c r="L210" s="1371" t="s">
        <v>271</v>
      </c>
      <c r="M210" s="1372">
        <v>45841</v>
      </c>
      <c r="N210" s="1371" t="s">
        <v>233</v>
      </c>
      <c r="V210" s="1371" t="s">
        <v>11</v>
      </c>
      <c r="W210" s="1371" t="s">
        <v>230</v>
      </c>
    </row>
    <row r="211" spans="1:23">
      <c r="A211" s="1370">
        <v>9704851</v>
      </c>
      <c r="B211" s="1371" t="s">
        <v>768</v>
      </c>
      <c r="C211" s="1371">
        <v>51936344740</v>
      </c>
      <c r="D211" s="1371" t="s">
        <v>769</v>
      </c>
      <c r="G211" s="1371" t="s">
        <v>224</v>
      </c>
      <c r="H211" s="1371" t="s">
        <v>11</v>
      </c>
      <c r="J211" s="1371" t="s">
        <v>221</v>
      </c>
      <c r="M211" s="1372">
        <v>45841</v>
      </c>
      <c r="N211" s="1371" t="s">
        <v>233</v>
      </c>
      <c r="O211" s="1371" t="s">
        <v>236</v>
      </c>
      <c r="W211" s="1371" t="s">
        <v>227</v>
      </c>
    </row>
    <row r="212" spans="1:23">
      <c r="A212" s="1370">
        <v>9708559</v>
      </c>
      <c r="B212" s="1371" t="s">
        <v>770</v>
      </c>
      <c r="C212" s="1371">
        <v>997024325</v>
      </c>
      <c r="D212" s="1371" t="s">
        <v>771</v>
      </c>
      <c r="G212" s="1371" t="s">
        <v>223</v>
      </c>
      <c r="H212" s="1371" t="s">
        <v>11</v>
      </c>
      <c r="L212" s="1371" t="s">
        <v>262</v>
      </c>
      <c r="M212" s="1372">
        <v>45880</v>
      </c>
      <c r="N212" s="1371" t="s">
        <v>368</v>
      </c>
      <c r="W212" s="1371" t="s">
        <v>226</v>
      </c>
    </row>
    <row r="213" spans="1:23">
      <c r="A213" s="1370">
        <v>9714024</v>
      </c>
      <c r="B213" s="1371" t="s">
        <v>772</v>
      </c>
      <c r="C213" s="1371">
        <v>999330606</v>
      </c>
      <c r="D213" s="1371" t="s">
        <v>773</v>
      </c>
      <c r="G213" s="1371" t="s">
        <v>224</v>
      </c>
      <c r="H213" s="1371" t="s">
        <v>245</v>
      </c>
      <c r="I213" s="1371" t="s">
        <v>316</v>
      </c>
      <c r="J213" s="1371" t="s">
        <v>221</v>
      </c>
      <c r="K213" s="1371" t="s">
        <v>269</v>
      </c>
      <c r="L213" s="1371" t="s">
        <v>269</v>
      </c>
      <c r="N213" s="1371" t="s">
        <v>236</v>
      </c>
      <c r="O213" s="1371" t="s">
        <v>236</v>
      </c>
      <c r="P213" s="1371" t="s">
        <v>350</v>
      </c>
      <c r="W213" s="1371" t="s">
        <v>227</v>
      </c>
    </row>
    <row r="214" spans="1:23">
      <c r="A214" s="1370">
        <v>9714513</v>
      </c>
      <c r="B214" s="1371" t="s">
        <v>774</v>
      </c>
      <c r="C214" s="1371">
        <v>51995555501</v>
      </c>
      <c r="D214" s="1371" t="s">
        <v>775</v>
      </c>
      <c r="E214" s="1371" t="s">
        <v>347</v>
      </c>
      <c r="G214" s="1371" t="s">
        <v>223</v>
      </c>
      <c r="H214" s="1371" t="s">
        <v>245</v>
      </c>
      <c r="K214" s="1371" t="s">
        <v>271</v>
      </c>
      <c r="M214" s="1372">
        <v>45855</v>
      </c>
      <c r="N214" s="1371" t="s">
        <v>233</v>
      </c>
      <c r="W214" s="1371" t="s">
        <v>228</v>
      </c>
    </row>
    <row r="215" spans="1:23">
      <c r="A215" s="1370">
        <v>9716395</v>
      </c>
      <c r="B215" s="1371" t="s">
        <v>776</v>
      </c>
      <c r="C215" s="1371">
        <v>51986773731</v>
      </c>
      <c r="D215" s="1371" t="s">
        <v>777</v>
      </c>
      <c r="G215" s="1371" t="s">
        <v>224</v>
      </c>
      <c r="H215" s="1371" t="s">
        <v>11</v>
      </c>
      <c r="J215" s="1371" t="s">
        <v>221</v>
      </c>
      <c r="M215" s="1372">
        <v>45841</v>
      </c>
      <c r="N215" s="1371" t="s">
        <v>233</v>
      </c>
      <c r="V215" s="1371" t="s">
        <v>11</v>
      </c>
      <c r="W215" s="1371" t="s">
        <v>226</v>
      </c>
    </row>
    <row r="216" spans="1:23">
      <c r="A216" s="1370">
        <v>9719820</v>
      </c>
      <c r="B216" s="1371" t="s">
        <v>778</v>
      </c>
      <c r="C216" s="1371">
        <v>987082011</v>
      </c>
      <c r="D216" s="1371" t="s">
        <v>779</v>
      </c>
      <c r="E216" s="1371" t="s">
        <v>347</v>
      </c>
      <c r="G216" s="1371" t="s">
        <v>224</v>
      </c>
      <c r="H216" s="1371" t="s">
        <v>245</v>
      </c>
      <c r="K216" s="1371" t="s">
        <v>280</v>
      </c>
      <c r="L216" s="1371" t="s">
        <v>280</v>
      </c>
      <c r="M216" s="1372">
        <v>45847</v>
      </c>
      <c r="N216" s="1371" t="s">
        <v>233</v>
      </c>
      <c r="O216" s="1371" t="s">
        <v>331</v>
      </c>
      <c r="W216" s="1371" t="s">
        <v>229</v>
      </c>
    </row>
    <row r="217" spans="1:23">
      <c r="A217" s="1370">
        <v>9722329</v>
      </c>
      <c r="B217" s="1371" t="s">
        <v>780</v>
      </c>
      <c r="C217" s="1371">
        <v>949089520</v>
      </c>
      <c r="D217" s="1371" t="s">
        <v>781</v>
      </c>
      <c r="G217" s="1371" t="s">
        <v>223</v>
      </c>
      <c r="H217" s="1371" t="s">
        <v>11</v>
      </c>
      <c r="J217" s="1371" t="s">
        <v>221</v>
      </c>
      <c r="L217" s="1371" t="s">
        <v>271</v>
      </c>
      <c r="M217" s="1372">
        <v>45841</v>
      </c>
      <c r="N217" s="1371" t="s">
        <v>233</v>
      </c>
      <c r="V217" s="1371" t="s">
        <v>11</v>
      </c>
      <c r="W217" s="1371" t="s">
        <v>230</v>
      </c>
    </row>
    <row r="218" spans="1:23">
      <c r="A218" s="1370">
        <v>9735016</v>
      </c>
      <c r="B218" s="1371" t="s">
        <v>782</v>
      </c>
      <c r="C218" s="1371">
        <v>51999782101</v>
      </c>
      <c r="D218" s="1371" t="s">
        <v>783</v>
      </c>
      <c r="G218" s="1371" t="s">
        <v>224</v>
      </c>
      <c r="H218" s="1371" t="s">
        <v>11</v>
      </c>
      <c r="J218" s="1371" t="s">
        <v>221</v>
      </c>
      <c r="M218" s="1372">
        <v>45841</v>
      </c>
      <c r="N218" s="1371" t="s">
        <v>233</v>
      </c>
      <c r="O218" s="1371" t="s">
        <v>231</v>
      </c>
      <c r="P218" s="1371" t="s">
        <v>314</v>
      </c>
      <c r="W218" s="1371" t="s">
        <v>227</v>
      </c>
    </row>
    <row r="219" spans="1:23">
      <c r="A219" s="1370">
        <v>9743495</v>
      </c>
      <c r="B219" s="1371" t="s">
        <v>784</v>
      </c>
      <c r="C219" s="1371">
        <v>51983234431</v>
      </c>
      <c r="D219" s="1371" t="s">
        <v>785</v>
      </c>
      <c r="G219" s="1371" t="s">
        <v>224</v>
      </c>
      <c r="H219" s="1371" t="s">
        <v>11</v>
      </c>
      <c r="I219" s="1371" t="s">
        <v>13</v>
      </c>
      <c r="M219" s="1372">
        <v>45854</v>
      </c>
      <c r="N219" s="1371" t="s">
        <v>233</v>
      </c>
      <c r="W219" s="1371" t="s">
        <v>229</v>
      </c>
    </row>
    <row r="220" spans="1:23">
      <c r="A220" s="1370">
        <v>9743637</v>
      </c>
      <c r="B220" s="1371" t="s">
        <v>786</v>
      </c>
      <c r="C220" s="1371">
        <v>51929889959</v>
      </c>
      <c r="D220" s="1371" t="s">
        <v>787</v>
      </c>
      <c r="G220" s="1371" t="s">
        <v>224</v>
      </c>
      <c r="H220" s="1371" t="s">
        <v>11</v>
      </c>
      <c r="J220" s="1371" t="s">
        <v>221</v>
      </c>
      <c r="M220" s="1372">
        <v>45841</v>
      </c>
      <c r="N220" s="1371" t="s">
        <v>233</v>
      </c>
      <c r="V220" s="1371" t="s">
        <v>11</v>
      </c>
      <c r="W220" s="1371" t="s">
        <v>228</v>
      </c>
    </row>
    <row r="221" spans="1:23">
      <c r="A221" s="1370">
        <v>9762523</v>
      </c>
      <c r="B221" s="1371" t="s">
        <v>788</v>
      </c>
      <c r="C221" s="1371">
        <v>51951241271</v>
      </c>
      <c r="D221" s="1371" t="s">
        <v>789</v>
      </c>
      <c r="G221" s="1371" t="s">
        <v>224</v>
      </c>
      <c r="H221" s="1371" t="s">
        <v>245</v>
      </c>
      <c r="J221" s="1371" t="s">
        <v>221</v>
      </c>
      <c r="K221" s="1371" t="s">
        <v>269</v>
      </c>
      <c r="L221" s="1371" t="s">
        <v>271</v>
      </c>
      <c r="N221" s="1371" t="s">
        <v>236</v>
      </c>
      <c r="W221" s="1371" t="s">
        <v>230</v>
      </c>
    </row>
    <row r="222" spans="1:23">
      <c r="A222" s="1370">
        <v>9769936</v>
      </c>
      <c r="B222" s="1371" t="s">
        <v>790</v>
      </c>
      <c r="C222" s="1371">
        <v>990374043</v>
      </c>
      <c r="D222" s="1371" t="s">
        <v>791</v>
      </c>
      <c r="G222" s="1371" t="s">
        <v>223</v>
      </c>
      <c r="H222" s="1371" t="s">
        <v>245</v>
      </c>
      <c r="I222" s="1371" t="s">
        <v>316</v>
      </c>
      <c r="J222" s="1371" t="s">
        <v>221</v>
      </c>
      <c r="K222" s="1371" t="s">
        <v>259</v>
      </c>
      <c r="L222" s="1371" t="s">
        <v>259</v>
      </c>
      <c r="N222" s="1371" t="s">
        <v>233</v>
      </c>
      <c r="O222" s="1371" t="s">
        <v>236</v>
      </c>
      <c r="P222" s="1371" t="s">
        <v>350</v>
      </c>
      <c r="W222" s="1371" t="s">
        <v>226</v>
      </c>
    </row>
    <row r="223" spans="1:23">
      <c r="A223" s="1370">
        <v>9773107</v>
      </c>
      <c r="B223" s="1371" t="s">
        <v>792</v>
      </c>
      <c r="C223" s="1371">
        <v>51907679770</v>
      </c>
      <c r="D223" s="1371" t="s">
        <v>793</v>
      </c>
      <c r="E223" s="1371" t="s">
        <v>347</v>
      </c>
      <c r="G223" s="1371" t="s">
        <v>224</v>
      </c>
      <c r="H223" s="1371" t="s">
        <v>245</v>
      </c>
      <c r="K223" s="1371" t="s">
        <v>280</v>
      </c>
      <c r="L223" s="1371" t="s">
        <v>280</v>
      </c>
      <c r="M223" s="1372">
        <v>45873</v>
      </c>
      <c r="N223" s="1371" t="s">
        <v>233</v>
      </c>
      <c r="W223" s="1371" t="s">
        <v>228</v>
      </c>
    </row>
    <row r="224" spans="1:23">
      <c r="A224" s="1370">
        <v>9782093</v>
      </c>
      <c r="B224" s="1371" t="s">
        <v>794</v>
      </c>
      <c r="C224" s="1371">
        <v>51925566110</v>
      </c>
      <c r="D224" s="1371" t="s">
        <v>795</v>
      </c>
      <c r="E224" s="1371" t="s">
        <v>373</v>
      </c>
      <c r="G224" s="1371" t="s">
        <v>224</v>
      </c>
      <c r="H224" s="1371" t="s">
        <v>245</v>
      </c>
      <c r="K224" s="1371" t="s">
        <v>271</v>
      </c>
      <c r="L224" s="1371" t="s">
        <v>271</v>
      </c>
      <c r="M224" s="1372">
        <v>45844</v>
      </c>
      <c r="N224" s="1371" t="s">
        <v>233</v>
      </c>
      <c r="O224" s="1371" t="s">
        <v>236</v>
      </c>
      <c r="W224" s="1371" t="s">
        <v>227</v>
      </c>
    </row>
    <row r="225" spans="1:23">
      <c r="A225" s="1370">
        <v>9804884</v>
      </c>
      <c r="B225" s="1371" t="s">
        <v>796</v>
      </c>
      <c r="C225" s="1371">
        <v>933796260</v>
      </c>
      <c r="D225" s="1371" t="s">
        <v>797</v>
      </c>
      <c r="G225" s="1371" t="s">
        <v>224</v>
      </c>
      <c r="H225" s="1371" t="s">
        <v>11</v>
      </c>
      <c r="J225" s="1371" t="s">
        <v>221</v>
      </c>
      <c r="L225" s="1371" t="s">
        <v>271</v>
      </c>
      <c r="M225" s="1372">
        <v>45841</v>
      </c>
      <c r="N225" s="1371" t="s">
        <v>233</v>
      </c>
      <c r="V225" s="1371" t="s">
        <v>11</v>
      </c>
      <c r="W225" s="1371" t="s">
        <v>230</v>
      </c>
    </row>
    <row r="226" spans="1:23">
      <c r="A226" s="1370">
        <v>9806240</v>
      </c>
      <c r="B226" s="1371" t="s">
        <v>798</v>
      </c>
      <c r="C226" s="1371">
        <v>51956796489</v>
      </c>
      <c r="D226" s="1371" t="s">
        <v>799</v>
      </c>
      <c r="G226" s="1371" t="s">
        <v>224</v>
      </c>
      <c r="H226" s="1371" t="s">
        <v>243</v>
      </c>
      <c r="J226" s="1371" t="s">
        <v>221</v>
      </c>
      <c r="L226" s="1371" t="s">
        <v>271</v>
      </c>
      <c r="N226" s="1371" t="s">
        <v>236</v>
      </c>
      <c r="W226" s="1371" t="s">
        <v>230</v>
      </c>
    </row>
    <row r="227" spans="1:23">
      <c r="A227" s="1370">
        <v>9813483</v>
      </c>
      <c r="B227" s="1371" t="s">
        <v>800</v>
      </c>
      <c r="C227" s="1371">
        <v>926286360</v>
      </c>
      <c r="D227" s="1371" t="s">
        <v>801</v>
      </c>
      <c r="G227" s="1371" t="s">
        <v>224</v>
      </c>
      <c r="H227" s="1371" t="s">
        <v>11</v>
      </c>
      <c r="J227" s="1371" t="s">
        <v>221</v>
      </c>
      <c r="M227" s="1372">
        <v>45841</v>
      </c>
      <c r="N227" s="1371" t="s">
        <v>233</v>
      </c>
      <c r="V227" s="1371" t="s">
        <v>11</v>
      </c>
      <c r="W227" s="1371" t="s">
        <v>226</v>
      </c>
    </row>
    <row r="228" spans="1:23">
      <c r="A228" s="1370">
        <v>9842603</v>
      </c>
      <c r="B228" s="1371" t="s">
        <v>802</v>
      </c>
      <c r="C228" s="1371">
        <v>51998131914</v>
      </c>
      <c r="D228" s="1371" t="s">
        <v>803</v>
      </c>
      <c r="G228" s="1371" t="s">
        <v>224</v>
      </c>
      <c r="H228" s="1371" t="s">
        <v>245</v>
      </c>
      <c r="J228" s="1371" t="s">
        <v>221</v>
      </c>
      <c r="K228" s="1371" t="s">
        <v>269</v>
      </c>
      <c r="L228" s="1371" t="s">
        <v>271</v>
      </c>
      <c r="N228" s="1371" t="s">
        <v>236</v>
      </c>
      <c r="W228" s="1371" t="s">
        <v>230</v>
      </c>
    </row>
    <row r="229" spans="1:23">
      <c r="A229" s="1370">
        <v>9843416</v>
      </c>
      <c r="B229" s="1371" t="s">
        <v>804</v>
      </c>
      <c r="C229" s="1371">
        <v>51985005005</v>
      </c>
      <c r="D229" s="1371" t="s">
        <v>805</v>
      </c>
      <c r="E229" s="1371" t="s">
        <v>451</v>
      </c>
      <c r="G229" s="1371" t="s">
        <v>224</v>
      </c>
      <c r="H229" s="1371" t="s">
        <v>245</v>
      </c>
      <c r="K229" s="1371" t="s">
        <v>262</v>
      </c>
      <c r="L229" s="1371" t="s">
        <v>262</v>
      </c>
      <c r="M229" s="1372">
        <v>45877</v>
      </c>
      <c r="N229" s="1371" t="s">
        <v>233</v>
      </c>
      <c r="W229" s="1371" t="s">
        <v>230</v>
      </c>
    </row>
    <row r="230" spans="1:23">
      <c r="A230" s="1370">
        <v>9844012</v>
      </c>
      <c r="B230" s="1371" t="s">
        <v>806</v>
      </c>
      <c r="C230" s="1371">
        <v>51942238476</v>
      </c>
      <c r="D230" s="1371" t="s">
        <v>807</v>
      </c>
      <c r="E230" s="1371" t="s">
        <v>451</v>
      </c>
      <c r="G230" s="1371" t="s">
        <v>224</v>
      </c>
      <c r="H230" s="1371" t="s">
        <v>245</v>
      </c>
      <c r="K230" s="1371" t="s">
        <v>262</v>
      </c>
      <c r="L230" s="1371" t="s">
        <v>262</v>
      </c>
      <c r="M230" s="1372">
        <v>45873</v>
      </c>
      <c r="N230" s="1371" t="s">
        <v>233</v>
      </c>
      <c r="O230" s="1371" t="s">
        <v>231</v>
      </c>
      <c r="P230" s="1371" t="s">
        <v>329</v>
      </c>
      <c r="W230" s="1371" t="s">
        <v>229</v>
      </c>
    </row>
    <row r="231" spans="1:23">
      <c r="A231" s="1370">
        <v>9846920</v>
      </c>
      <c r="B231" s="1371" t="s">
        <v>808</v>
      </c>
      <c r="C231" s="1371">
        <v>913058243</v>
      </c>
      <c r="D231" s="1371" t="s">
        <v>809</v>
      </c>
      <c r="G231" s="1371" t="s">
        <v>224</v>
      </c>
      <c r="H231" s="1371" t="s">
        <v>245</v>
      </c>
      <c r="I231" s="1371" t="s">
        <v>316</v>
      </c>
      <c r="J231" s="1371" t="s">
        <v>221</v>
      </c>
      <c r="N231" s="1371" t="s">
        <v>233</v>
      </c>
      <c r="O231" s="1371" t="s">
        <v>231</v>
      </c>
      <c r="W231" s="1371" t="s">
        <v>229</v>
      </c>
    </row>
    <row r="232" spans="1:23">
      <c r="A232" s="1370">
        <v>9855340</v>
      </c>
      <c r="B232" s="1371" t="s">
        <v>810</v>
      </c>
      <c r="C232" s="1371">
        <v>51990644062</v>
      </c>
      <c r="D232" s="1371" t="s">
        <v>811</v>
      </c>
      <c r="G232" s="1371" t="s">
        <v>223</v>
      </c>
      <c r="H232" s="1371" t="s">
        <v>245</v>
      </c>
      <c r="I232" s="1371" t="s">
        <v>316</v>
      </c>
      <c r="J232" s="1371" t="s">
        <v>221</v>
      </c>
      <c r="K232" s="1371" t="s">
        <v>269</v>
      </c>
      <c r="L232" s="1371" t="s">
        <v>269</v>
      </c>
      <c r="N232" s="1371" t="s">
        <v>241</v>
      </c>
      <c r="W232" s="1371" t="s">
        <v>228</v>
      </c>
    </row>
    <row r="233" spans="1:23">
      <c r="A233" s="1370">
        <v>9863610</v>
      </c>
      <c r="B233" s="1371" t="s">
        <v>812</v>
      </c>
      <c r="C233" s="1371">
        <v>51966724153</v>
      </c>
      <c r="D233" s="1371" t="s">
        <v>813</v>
      </c>
      <c r="E233" s="1371" t="s">
        <v>347</v>
      </c>
      <c r="G233" s="1371" t="s">
        <v>223</v>
      </c>
      <c r="H233" s="1371" t="s">
        <v>245</v>
      </c>
      <c r="K233" s="1371" t="s">
        <v>278</v>
      </c>
      <c r="L233" s="1371" t="s">
        <v>278</v>
      </c>
      <c r="M233" s="1372">
        <v>45849</v>
      </c>
      <c r="N233" s="1371" t="s">
        <v>233</v>
      </c>
      <c r="P233" s="1371" t="s">
        <v>350</v>
      </c>
      <c r="W233" s="1371" t="s">
        <v>228</v>
      </c>
    </row>
    <row r="234" spans="1:23">
      <c r="A234" s="1370">
        <v>9875448</v>
      </c>
      <c r="B234" s="1371" t="s">
        <v>814</v>
      </c>
      <c r="C234" s="1371">
        <v>981949778</v>
      </c>
      <c r="D234" s="1371" t="s">
        <v>815</v>
      </c>
      <c r="E234" s="1371" t="s">
        <v>347</v>
      </c>
      <c r="G234" s="1371" t="s">
        <v>223</v>
      </c>
      <c r="H234" s="1371" t="s">
        <v>245</v>
      </c>
      <c r="K234" s="1371" t="s">
        <v>271</v>
      </c>
      <c r="L234" s="1371" t="s">
        <v>271</v>
      </c>
      <c r="M234" s="1372">
        <v>45850</v>
      </c>
      <c r="N234" s="1371" t="s">
        <v>231</v>
      </c>
      <c r="O234" s="1371" t="s">
        <v>329</v>
      </c>
      <c r="W234" s="1371" t="s">
        <v>229</v>
      </c>
    </row>
    <row r="235" spans="1:23">
      <c r="A235" s="1370">
        <v>9877154</v>
      </c>
      <c r="B235" s="1371" t="s">
        <v>816</v>
      </c>
      <c r="C235" s="1371">
        <v>51999343475</v>
      </c>
      <c r="D235" s="1371" t="s">
        <v>817</v>
      </c>
      <c r="G235" s="1371" t="s">
        <v>223</v>
      </c>
      <c r="H235" s="1371" t="s">
        <v>245</v>
      </c>
      <c r="I235" s="1371" t="s">
        <v>316</v>
      </c>
      <c r="J235" s="1371" t="s">
        <v>221</v>
      </c>
      <c r="N235" s="1371" t="s">
        <v>233</v>
      </c>
      <c r="O235" s="1371" t="s">
        <v>236</v>
      </c>
      <c r="P235" s="1371" t="s">
        <v>350</v>
      </c>
      <c r="W235" s="1371" t="s">
        <v>229</v>
      </c>
    </row>
    <row r="236" spans="1:23">
      <c r="A236" s="1370">
        <v>9886735</v>
      </c>
      <c r="B236" s="1371" t="s">
        <v>818</v>
      </c>
      <c r="C236" s="1371">
        <v>51949181091</v>
      </c>
      <c r="D236" s="1371" t="s">
        <v>819</v>
      </c>
      <c r="G236" s="1371" t="s">
        <v>223</v>
      </c>
      <c r="H236" s="1371" t="s">
        <v>245</v>
      </c>
      <c r="J236" s="1371" t="s">
        <v>221</v>
      </c>
      <c r="K236" s="1371" t="s">
        <v>269</v>
      </c>
      <c r="L236" s="1371" t="s">
        <v>269</v>
      </c>
      <c r="N236" s="1371" t="s">
        <v>233</v>
      </c>
      <c r="W236" s="1371" t="s">
        <v>228</v>
      </c>
    </row>
    <row r="237" spans="1:23">
      <c r="A237" s="1370">
        <v>9887548</v>
      </c>
      <c r="B237" s="1371" t="s">
        <v>820</v>
      </c>
      <c r="C237" s="1371">
        <v>951791791</v>
      </c>
      <c r="D237" s="1371" t="s">
        <v>821</v>
      </c>
      <c r="G237" s="1371" t="s">
        <v>223</v>
      </c>
      <c r="H237" s="1371" t="s">
        <v>245</v>
      </c>
      <c r="I237" s="1371" t="s">
        <v>316</v>
      </c>
      <c r="J237" s="1371" t="s">
        <v>221</v>
      </c>
      <c r="K237" s="1371" t="s">
        <v>269</v>
      </c>
      <c r="L237" s="1371" t="s">
        <v>269</v>
      </c>
      <c r="N237" s="1371" t="s">
        <v>236</v>
      </c>
      <c r="O237" s="1371" t="s">
        <v>233</v>
      </c>
      <c r="P237" s="1371" t="s">
        <v>233</v>
      </c>
      <c r="W237" s="1371" t="s">
        <v>226</v>
      </c>
    </row>
    <row r="238" spans="1:23">
      <c r="A238" s="1370">
        <v>9900558</v>
      </c>
      <c r="B238" s="1371" t="s">
        <v>822</v>
      </c>
      <c r="C238" s="1371">
        <v>51960442980</v>
      </c>
      <c r="D238" s="1371" t="s">
        <v>823</v>
      </c>
      <c r="G238" s="1371" t="s">
        <v>224</v>
      </c>
      <c r="H238" s="1371" t="s">
        <v>11</v>
      </c>
      <c r="I238" s="1371" t="s">
        <v>13</v>
      </c>
      <c r="M238" s="1372">
        <v>45854</v>
      </c>
      <c r="N238" s="1371" t="s">
        <v>233</v>
      </c>
      <c r="W238" s="1371" t="s">
        <v>229</v>
      </c>
    </row>
    <row r="239" spans="1:23">
      <c r="A239" s="1370">
        <v>9901927</v>
      </c>
      <c r="B239" s="1371" t="s">
        <v>824</v>
      </c>
      <c r="C239" s="1371">
        <v>51954544355</v>
      </c>
      <c r="D239" s="1371" t="s">
        <v>825</v>
      </c>
      <c r="E239" s="1371" t="s">
        <v>451</v>
      </c>
      <c r="G239" s="1371" t="s">
        <v>224</v>
      </c>
      <c r="H239" s="1371" t="s">
        <v>245</v>
      </c>
      <c r="K239" s="1371" t="s">
        <v>262</v>
      </c>
      <c r="L239" s="1371" t="s">
        <v>262</v>
      </c>
      <c r="M239" s="1372">
        <v>45860</v>
      </c>
      <c r="N239" s="1371" t="s">
        <v>233</v>
      </c>
      <c r="W239" s="1371" t="s">
        <v>227</v>
      </c>
    </row>
    <row r="240" spans="1:23">
      <c r="A240" s="1370">
        <v>9907101</v>
      </c>
      <c r="B240" s="1371" t="s">
        <v>826</v>
      </c>
      <c r="C240" s="1371">
        <v>972164504</v>
      </c>
      <c r="D240" s="1371" t="s">
        <v>827</v>
      </c>
      <c r="E240" s="1371" t="s">
        <v>347</v>
      </c>
      <c r="G240" s="1371" t="s">
        <v>225</v>
      </c>
      <c r="H240" s="1371" t="s">
        <v>245</v>
      </c>
      <c r="M240" s="1372">
        <v>45847</v>
      </c>
      <c r="N240" s="1371" t="s">
        <v>233</v>
      </c>
      <c r="O240" s="1371" t="s">
        <v>236</v>
      </c>
      <c r="P240" s="1371" t="s">
        <v>350</v>
      </c>
      <c r="V240" s="1371" t="s">
        <v>710</v>
      </c>
      <c r="W240" s="1371" t="s">
        <v>226</v>
      </c>
    </row>
    <row r="241" spans="1:23">
      <c r="A241" s="1370">
        <v>9913197</v>
      </c>
      <c r="B241" s="1371" t="s">
        <v>828</v>
      </c>
      <c r="C241" s="1371">
        <v>51946066350</v>
      </c>
      <c r="D241" s="1371" t="s">
        <v>829</v>
      </c>
      <c r="G241" s="1371" t="s">
        <v>225</v>
      </c>
      <c r="H241" s="1371" t="s">
        <v>245</v>
      </c>
      <c r="I241" s="1371" t="s">
        <v>316</v>
      </c>
      <c r="J241" s="1371" t="s">
        <v>221</v>
      </c>
      <c r="K241" s="1371" t="s">
        <v>259</v>
      </c>
      <c r="L241" s="1371" t="s">
        <v>259</v>
      </c>
      <c r="N241" s="1371" t="s">
        <v>236</v>
      </c>
      <c r="O241" s="1371" t="s">
        <v>236</v>
      </c>
      <c r="P241" s="1371" t="s">
        <v>350</v>
      </c>
      <c r="W241" s="1371" t="s">
        <v>226</v>
      </c>
    </row>
    <row r="242" spans="1:23">
      <c r="A242" s="1370">
        <v>9933829</v>
      </c>
      <c r="B242" s="1371" t="s">
        <v>830</v>
      </c>
      <c r="C242" s="1371">
        <v>51993713958</v>
      </c>
      <c r="D242" s="1371" t="s">
        <v>831</v>
      </c>
      <c r="G242" s="1371" t="s">
        <v>224</v>
      </c>
      <c r="H242" s="1371" t="s">
        <v>245</v>
      </c>
      <c r="I242" s="1371" t="s">
        <v>316</v>
      </c>
      <c r="J242" s="1371" t="s">
        <v>221</v>
      </c>
      <c r="N242" s="1371" t="s">
        <v>233</v>
      </c>
      <c r="O242" s="1371" t="s">
        <v>236</v>
      </c>
      <c r="W242" s="1371" t="s">
        <v>229</v>
      </c>
    </row>
    <row r="243" spans="1:23">
      <c r="A243" s="1370">
        <v>9934018</v>
      </c>
      <c r="B243" s="1371" t="s">
        <v>832</v>
      </c>
      <c r="C243" s="1371">
        <v>51994883441</v>
      </c>
      <c r="D243" s="1371" t="s">
        <v>833</v>
      </c>
      <c r="E243" s="1371" t="s">
        <v>347</v>
      </c>
      <c r="G243" s="1371" t="s">
        <v>223</v>
      </c>
      <c r="H243" s="1371" t="s">
        <v>245</v>
      </c>
      <c r="K243" s="1371" t="s">
        <v>262</v>
      </c>
      <c r="L243" s="1371" t="s">
        <v>262</v>
      </c>
      <c r="M243" s="1372">
        <v>45859</v>
      </c>
      <c r="N243" s="1371" t="s">
        <v>233</v>
      </c>
      <c r="W243" s="1371" t="s">
        <v>230</v>
      </c>
    </row>
    <row r="244" spans="1:23">
      <c r="A244" s="1370">
        <v>9938293</v>
      </c>
      <c r="B244" s="1371" t="s">
        <v>834</v>
      </c>
      <c r="C244" s="1371">
        <v>912214191</v>
      </c>
      <c r="D244" s="1371" t="s">
        <v>835</v>
      </c>
      <c r="G244" s="1371" t="s">
        <v>224</v>
      </c>
      <c r="H244" s="1371" t="s">
        <v>11</v>
      </c>
      <c r="J244" s="1371" t="s">
        <v>221</v>
      </c>
      <c r="M244" s="1372">
        <v>45841</v>
      </c>
      <c r="N244" s="1371" t="s">
        <v>233</v>
      </c>
      <c r="V244" s="1371" t="s">
        <v>11</v>
      </c>
      <c r="W244" s="1371" t="s">
        <v>226</v>
      </c>
    </row>
    <row r="245" spans="1:23">
      <c r="A245" s="1370">
        <v>9940460</v>
      </c>
      <c r="B245" s="1371" t="s">
        <v>836</v>
      </c>
      <c r="C245" s="1371">
        <v>51985986440</v>
      </c>
      <c r="D245" s="1371" t="s">
        <v>837</v>
      </c>
      <c r="E245" s="1371" t="s">
        <v>376</v>
      </c>
      <c r="F245" s="1371" t="s">
        <v>254</v>
      </c>
      <c r="G245" s="1371" t="s">
        <v>224</v>
      </c>
      <c r="H245" s="1371" t="s">
        <v>245</v>
      </c>
      <c r="J245" s="1371" t="s">
        <v>221</v>
      </c>
      <c r="N245" s="1371" t="s">
        <v>233</v>
      </c>
      <c r="W245" s="1371" t="s">
        <v>228</v>
      </c>
    </row>
    <row r="246" spans="1:23">
      <c r="A246" s="1370">
        <v>9971956</v>
      </c>
      <c r="B246" s="1371" t="s">
        <v>838</v>
      </c>
      <c r="C246" s="1371">
        <v>972481080</v>
      </c>
      <c r="D246" s="1371" t="s">
        <v>839</v>
      </c>
      <c r="G246" s="1371" t="s">
        <v>224</v>
      </c>
      <c r="H246" s="1371" t="s">
        <v>11</v>
      </c>
      <c r="J246" s="1371" t="s">
        <v>221</v>
      </c>
      <c r="N246" s="1371" t="s">
        <v>233</v>
      </c>
      <c r="W246" s="1371" t="s">
        <v>229</v>
      </c>
    </row>
    <row r="247" spans="1:23">
      <c r="A247" s="1370">
        <v>9991447</v>
      </c>
      <c r="B247" s="1371" t="s">
        <v>840</v>
      </c>
      <c r="C247" s="1371">
        <v>986618904</v>
      </c>
      <c r="D247" s="1371" t="s">
        <v>841</v>
      </c>
      <c r="G247" s="1371" t="s">
        <v>223</v>
      </c>
      <c r="H247" s="1371" t="s">
        <v>245</v>
      </c>
      <c r="I247" s="1371" t="s">
        <v>316</v>
      </c>
      <c r="J247" s="1371" t="s">
        <v>221</v>
      </c>
      <c r="N247" s="1371" t="s">
        <v>233</v>
      </c>
      <c r="O247" s="1371" t="s">
        <v>231</v>
      </c>
      <c r="P247" s="1371" t="s">
        <v>231</v>
      </c>
      <c r="W247" s="1371" t="s">
        <v>229</v>
      </c>
    </row>
    <row r="248" spans="1:23">
      <c r="A248" s="1370">
        <v>9995884</v>
      </c>
      <c r="B248" s="1371" t="s">
        <v>842</v>
      </c>
      <c r="C248" s="1371">
        <v>51998072625</v>
      </c>
      <c r="D248" s="1371" t="s">
        <v>843</v>
      </c>
      <c r="E248" s="1371" t="s">
        <v>451</v>
      </c>
      <c r="F248" s="1371" t="s">
        <v>254</v>
      </c>
      <c r="G248" s="1371" t="s">
        <v>224</v>
      </c>
      <c r="H248" s="1371" t="s">
        <v>245</v>
      </c>
      <c r="I248" s="1371" t="s">
        <v>316</v>
      </c>
      <c r="J248" s="1371" t="s">
        <v>221</v>
      </c>
      <c r="N248" s="1371" t="s">
        <v>236</v>
      </c>
      <c r="O248" s="1371" t="s">
        <v>236</v>
      </c>
      <c r="P248" s="1371" t="s">
        <v>350</v>
      </c>
      <c r="W248" s="1371" t="s">
        <v>226</v>
      </c>
    </row>
    <row r="249" spans="1:23">
      <c r="A249" s="1370">
        <v>9997526</v>
      </c>
      <c r="B249" s="1371" t="s">
        <v>844</v>
      </c>
      <c r="C249" s="1371">
        <v>51906481305</v>
      </c>
      <c r="D249" s="1371" t="s">
        <v>845</v>
      </c>
      <c r="G249" s="1371" t="s">
        <v>223</v>
      </c>
      <c r="H249" s="1371" t="s">
        <v>245</v>
      </c>
      <c r="J249" s="1371" t="s">
        <v>221</v>
      </c>
      <c r="K249" s="1371" t="s">
        <v>269</v>
      </c>
      <c r="L249" s="1371" t="s">
        <v>269</v>
      </c>
      <c r="N249" s="1371" t="s">
        <v>236</v>
      </c>
      <c r="W249" s="1371" t="s">
        <v>228</v>
      </c>
    </row>
    <row r="250" spans="1:23" ht="14.25" customHeight="1">
      <c r="A250" s="1370">
        <v>10000772</v>
      </c>
      <c r="B250" s="1371" t="s">
        <v>846</v>
      </c>
      <c r="C250" s="1371">
        <v>935012702</v>
      </c>
      <c r="D250" s="1371" t="s">
        <v>847</v>
      </c>
      <c r="G250" s="1371" t="s">
        <v>225</v>
      </c>
      <c r="H250" s="1371" t="s">
        <v>245</v>
      </c>
      <c r="I250" s="1371" t="s">
        <v>316</v>
      </c>
      <c r="J250" s="1371" t="s">
        <v>221</v>
      </c>
      <c r="K250" s="1371" t="s">
        <v>259</v>
      </c>
      <c r="L250" s="1371" t="s">
        <v>259</v>
      </c>
      <c r="N250" s="1371" t="s">
        <v>231</v>
      </c>
      <c r="O250" s="1371" t="s">
        <v>231</v>
      </c>
      <c r="P250" s="1371" t="s">
        <v>231</v>
      </c>
      <c r="W250" s="1371" t="s">
        <v>226</v>
      </c>
    </row>
    <row r="251" spans="1:23">
      <c r="A251" s="1370">
        <v>10011224</v>
      </c>
      <c r="B251" s="1371" t="s">
        <v>848</v>
      </c>
      <c r="C251" s="1371">
        <v>51947296968</v>
      </c>
      <c r="D251" s="1371" t="s">
        <v>849</v>
      </c>
      <c r="E251" s="1371" t="s">
        <v>451</v>
      </c>
      <c r="G251" s="1371" t="s">
        <v>224</v>
      </c>
      <c r="H251" s="1371" t="s">
        <v>245</v>
      </c>
      <c r="K251" s="1371" t="s">
        <v>262</v>
      </c>
      <c r="L251" s="1371" t="s">
        <v>262</v>
      </c>
      <c r="M251" s="1372">
        <v>45876</v>
      </c>
      <c r="N251" s="1371" t="s">
        <v>233</v>
      </c>
      <c r="O251" s="1371" t="s">
        <v>236</v>
      </c>
      <c r="W251" s="1371" t="s">
        <v>230</v>
      </c>
    </row>
    <row r="252" spans="1:23">
      <c r="A252" s="1370">
        <v>10012129</v>
      </c>
      <c r="B252" s="1371" t="s">
        <v>850</v>
      </c>
      <c r="C252" s="1371">
        <v>51949655654</v>
      </c>
      <c r="D252" s="1371" t="s">
        <v>851</v>
      </c>
      <c r="E252" s="1371" t="s">
        <v>347</v>
      </c>
      <c r="F252" s="1371" t="s">
        <v>254</v>
      </c>
      <c r="G252" s="1371" t="s">
        <v>224</v>
      </c>
      <c r="H252" s="1371" t="s">
        <v>245</v>
      </c>
      <c r="K252" s="1371" t="s">
        <v>280</v>
      </c>
      <c r="L252" s="1371" t="s">
        <v>280</v>
      </c>
      <c r="M252" s="1372">
        <v>45853</v>
      </c>
      <c r="N252" s="1371" t="s">
        <v>233</v>
      </c>
      <c r="W252" s="1371" t="s">
        <v>228</v>
      </c>
    </row>
    <row r="253" spans="1:23">
      <c r="A253" s="1370">
        <v>10026374</v>
      </c>
      <c r="B253" s="1371" t="s">
        <v>852</v>
      </c>
      <c r="C253" s="1371">
        <v>51989316481</v>
      </c>
      <c r="D253" s="1371" t="s">
        <v>853</v>
      </c>
      <c r="E253" s="1371" t="s">
        <v>451</v>
      </c>
      <c r="G253" s="1371" t="s">
        <v>223</v>
      </c>
      <c r="H253" s="1371" t="s">
        <v>245</v>
      </c>
      <c r="K253" s="1371" t="s">
        <v>262</v>
      </c>
      <c r="L253" s="1371" t="s">
        <v>262</v>
      </c>
      <c r="M253" s="1372">
        <v>45859</v>
      </c>
      <c r="N253" s="1371" t="s">
        <v>233</v>
      </c>
      <c r="O253" s="1371" t="s">
        <v>231</v>
      </c>
      <c r="P253" s="1371" t="s">
        <v>350</v>
      </c>
      <c r="W253" s="1371" t="s">
        <v>229</v>
      </c>
    </row>
    <row r="254" spans="1:23">
      <c r="A254" s="1370">
        <v>10044549</v>
      </c>
      <c r="B254" s="1371" t="s">
        <v>854</v>
      </c>
      <c r="C254" s="1371">
        <v>957961660</v>
      </c>
      <c r="D254" s="1371" t="s">
        <v>855</v>
      </c>
      <c r="G254" s="1371" t="s">
        <v>223</v>
      </c>
      <c r="H254" s="1371" t="s">
        <v>245</v>
      </c>
      <c r="I254" s="1371" t="s">
        <v>316</v>
      </c>
      <c r="J254" s="1371" t="s">
        <v>221</v>
      </c>
      <c r="K254" s="1371" t="s">
        <v>269</v>
      </c>
      <c r="L254" s="1371" t="s">
        <v>269</v>
      </c>
      <c r="N254" s="1371" t="s">
        <v>236</v>
      </c>
      <c r="W254" s="1371" t="s">
        <v>227</v>
      </c>
    </row>
    <row r="255" spans="1:23">
      <c r="A255" s="1370">
        <v>10051831</v>
      </c>
      <c r="B255" s="1371" t="s">
        <v>856</v>
      </c>
      <c r="C255" s="1371">
        <v>51940129455</v>
      </c>
      <c r="D255" s="1371" t="s">
        <v>857</v>
      </c>
      <c r="G255" s="1371" t="s">
        <v>224</v>
      </c>
      <c r="H255" s="1371" t="s">
        <v>245</v>
      </c>
      <c r="J255" s="1371" t="s">
        <v>221</v>
      </c>
      <c r="K255" s="1371" t="s">
        <v>259</v>
      </c>
      <c r="L255" s="1371" t="s">
        <v>271</v>
      </c>
      <c r="N255" s="1371" t="s">
        <v>231</v>
      </c>
      <c r="O255" s="1371" t="s">
        <v>231</v>
      </c>
      <c r="W255" s="1371" t="s">
        <v>230</v>
      </c>
    </row>
    <row r="256" spans="1:23">
      <c r="A256" s="1370">
        <v>10057129</v>
      </c>
      <c r="B256" s="1371" t="s">
        <v>858</v>
      </c>
      <c r="C256" s="1371">
        <v>993429766</v>
      </c>
      <c r="D256" s="1371" t="s">
        <v>859</v>
      </c>
      <c r="G256" s="1371" t="s">
        <v>223</v>
      </c>
      <c r="H256" s="1371" t="s">
        <v>11</v>
      </c>
      <c r="J256" s="1371" t="s">
        <v>221</v>
      </c>
      <c r="M256" s="1372">
        <v>45841</v>
      </c>
      <c r="N256" s="1371" t="s">
        <v>233</v>
      </c>
      <c r="O256" s="1371" t="s">
        <v>236</v>
      </c>
      <c r="P256" s="1371" t="s">
        <v>350</v>
      </c>
      <c r="V256" s="1371" t="s">
        <v>11</v>
      </c>
      <c r="W256" s="1371" t="s">
        <v>226</v>
      </c>
    </row>
    <row r="257" spans="1:23">
      <c r="A257" s="1370">
        <v>10057423</v>
      </c>
      <c r="B257" s="1371" t="s">
        <v>860</v>
      </c>
      <c r="C257" s="1371">
        <v>991967793</v>
      </c>
      <c r="D257" s="1371" t="s">
        <v>861</v>
      </c>
      <c r="G257" s="1371" t="s">
        <v>223</v>
      </c>
      <c r="H257" s="1371" t="s">
        <v>243</v>
      </c>
      <c r="I257" s="1371" t="s">
        <v>316</v>
      </c>
      <c r="J257" s="1371" t="s">
        <v>221</v>
      </c>
      <c r="N257" s="1371" t="s">
        <v>236</v>
      </c>
      <c r="W257" s="1371" t="s">
        <v>227</v>
      </c>
    </row>
    <row r="258" spans="1:23">
      <c r="A258" s="1370">
        <v>10082792</v>
      </c>
      <c r="B258" s="1371" t="s">
        <v>862</v>
      </c>
      <c r="C258" s="1371">
        <v>51997735524</v>
      </c>
      <c r="D258" s="1371" t="s">
        <v>863</v>
      </c>
      <c r="E258" s="1371" t="s">
        <v>451</v>
      </c>
      <c r="G258" s="1371" t="s">
        <v>225</v>
      </c>
      <c r="H258" s="1371" t="s">
        <v>245</v>
      </c>
      <c r="K258" s="1371" t="s">
        <v>262</v>
      </c>
      <c r="L258" s="1371" t="s">
        <v>262</v>
      </c>
      <c r="M258" s="1372">
        <v>45873</v>
      </c>
      <c r="N258" s="1371" t="s">
        <v>233</v>
      </c>
      <c r="W258" s="1371" t="s">
        <v>228</v>
      </c>
    </row>
    <row r="259" spans="1:23">
      <c r="A259" s="1370">
        <v>10089306</v>
      </c>
      <c r="B259" s="1371" t="s">
        <v>864</v>
      </c>
      <c r="C259" s="1371">
        <v>51959990302</v>
      </c>
      <c r="D259" s="1371" t="s">
        <v>865</v>
      </c>
      <c r="G259" s="1371" t="s">
        <v>223</v>
      </c>
      <c r="H259" s="1371" t="s">
        <v>243</v>
      </c>
      <c r="I259" s="1371" t="s">
        <v>316</v>
      </c>
      <c r="J259" s="1371" t="s">
        <v>249</v>
      </c>
      <c r="N259" s="1371" t="s">
        <v>236</v>
      </c>
      <c r="O259" s="1371" t="s">
        <v>236</v>
      </c>
      <c r="P259" s="1371" t="s">
        <v>236</v>
      </c>
      <c r="W259" s="1371" t="s">
        <v>228</v>
      </c>
    </row>
    <row r="260" spans="1:23">
      <c r="A260" s="1370">
        <v>10091056</v>
      </c>
      <c r="B260" s="1371" t="s">
        <v>866</v>
      </c>
      <c r="C260" s="1371">
        <v>51993963038</v>
      </c>
      <c r="D260" s="1371" t="s">
        <v>867</v>
      </c>
      <c r="G260" s="1371" t="s">
        <v>223</v>
      </c>
      <c r="H260" s="1371" t="s">
        <v>245</v>
      </c>
      <c r="J260" s="1371" t="s">
        <v>221</v>
      </c>
      <c r="K260" s="1371" t="s">
        <v>269</v>
      </c>
      <c r="L260" s="1371" t="s">
        <v>269</v>
      </c>
      <c r="N260" s="1371" t="s">
        <v>233</v>
      </c>
      <c r="W260" s="1371" t="s">
        <v>228</v>
      </c>
    </row>
    <row r="261" spans="1:23">
      <c r="A261" s="1370">
        <v>10104243</v>
      </c>
      <c r="B261" s="1371" t="s">
        <v>868</v>
      </c>
      <c r="C261" s="1371">
        <v>993649338</v>
      </c>
      <c r="D261" s="1371" t="s">
        <v>869</v>
      </c>
      <c r="F261" s="1371" t="s">
        <v>254</v>
      </c>
      <c r="G261" s="1371" t="s">
        <v>224</v>
      </c>
      <c r="H261" s="1371" t="s">
        <v>243</v>
      </c>
      <c r="I261" s="1371" t="s">
        <v>316</v>
      </c>
      <c r="J261" s="1371" t="s">
        <v>221</v>
      </c>
      <c r="N261" s="1371" t="s">
        <v>231</v>
      </c>
      <c r="O261" s="1371" t="s">
        <v>231</v>
      </c>
      <c r="P261" s="1371" t="s">
        <v>231</v>
      </c>
      <c r="W261" s="1371" t="s">
        <v>226</v>
      </c>
    </row>
    <row r="262" spans="1:23">
      <c r="A262" s="1370">
        <v>10111676</v>
      </c>
      <c r="B262" s="1371" t="s">
        <v>870</v>
      </c>
      <c r="C262" s="1371">
        <v>51957323136</v>
      </c>
      <c r="D262" s="1371" t="s">
        <v>871</v>
      </c>
      <c r="E262" s="1371" t="s">
        <v>347</v>
      </c>
      <c r="G262" s="1371" t="s">
        <v>223</v>
      </c>
      <c r="H262" s="1371" t="s">
        <v>245</v>
      </c>
      <c r="K262" s="1371" t="s">
        <v>262</v>
      </c>
      <c r="L262" s="1371" t="s">
        <v>262</v>
      </c>
      <c r="M262" s="1372">
        <v>45873</v>
      </c>
      <c r="N262" s="1371" t="s">
        <v>233</v>
      </c>
      <c r="O262" s="1371" t="s">
        <v>231</v>
      </c>
      <c r="P262" s="1371" t="s">
        <v>329</v>
      </c>
      <c r="W262" s="1371" t="s">
        <v>229</v>
      </c>
    </row>
    <row r="263" spans="1:23">
      <c r="A263" s="1370">
        <v>10116173</v>
      </c>
      <c r="B263" s="1371" t="s">
        <v>872</v>
      </c>
      <c r="C263" s="1371">
        <v>999787276</v>
      </c>
      <c r="D263" s="1371" t="s">
        <v>873</v>
      </c>
      <c r="E263" s="1371" t="s">
        <v>874</v>
      </c>
      <c r="G263" s="1371" t="s">
        <v>223</v>
      </c>
      <c r="H263" s="1371" t="s">
        <v>245</v>
      </c>
      <c r="I263" s="1371" t="s">
        <v>316</v>
      </c>
      <c r="L263" s="1371" t="s">
        <v>271</v>
      </c>
      <c r="M263" s="1372">
        <v>45844</v>
      </c>
      <c r="N263" s="1371" t="s">
        <v>233</v>
      </c>
      <c r="O263" s="1371" t="s">
        <v>231</v>
      </c>
      <c r="W263" s="1371" t="s">
        <v>226</v>
      </c>
    </row>
    <row r="264" spans="1:23">
      <c r="A264" s="1370">
        <v>10119327</v>
      </c>
      <c r="B264" s="1371" t="s">
        <v>875</v>
      </c>
      <c r="C264" s="1371">
        <v>51980769656</v>
      </c>
      <c r="D264" s="1371" t="s">
        <v>876</v>
      </c>
      <c r="G264" s="1371" t="s">
        <v>223</v>
      </c>
      <c r="H264" s="1371" t="s">
        <v>245</v>
      </c>
      <c r="I264" s="1371" t="s">
        <v>316</v>
      </c>
      <c r="J264" s="1371" t="s">
        <v>221</v>
      </c>
      <c r="N264" s="1371" t="s">
        <v>233</v>
      </c>
      <c r="O264" s="1371" t="s">
        <v>236</v>
      </c>
      <c r="P264" s="1371" t="s">
        <v>350</v>
      </c>
      <c r="W264" s="1371" t="s">
        <v>229</v>
      </c>
    </row>
    <row r="265" spans="1:23">
      <c r="A265" s="1370">
        <v>10120779</v>
      </c>
      <c r="B265" s="1371" t="s">
        <v>877</v>
      </c>
      <c r="C265" s="1371">
        <v>51954932721</v>
      </c>
      <c r="D265" s="1371" t="s">
        <v>878</v>
      </c>
      <c r="E265" s="1371" t="s">
        <v>347</v>
      </c>
      <c r="G265" s="1371" t="s">
        <v>224</v>
      </c>
      <c r="H265" s="1371" t="s">
        <v>245</v>
      </c>
      <c r="K265" s="1371" t="s">
        <v>278</v>
      </c>
      <c r="L265" s="1371" t="s">
        <v>278</v>
      </c>
      <c r="M265" s="1372">
        <v>45877</v>
      </c>
      <c r="N265" s="1371" t="s">
        <v>233</v>
      </c>
      <c r="W265" s="1371" t="s">
        <v>229</v>
      </c>
    </row>
    <row r="266" spans="1:23">
      <c r="A266" s="1370">
        <v>10124630</v>
      </c>
      <c r="B266" s="1371" t="s">
        <v>879</v>
      </c>
      <c r="C266" s="1371">
        <v>991257197</v>
      </c>
      <c r="D266" s="1371" t="s">
        <v>880</v>
      </c>
      <c r="E266" s="1371" t="s">
        <v>347</v>
      </c>
      <c r="G266" s="1371" t="s">
        <v>223</v>
      </c>
      <c r="H266" s="1371" t="s">
        <v>245</v>
      </c>
      <c r="K266" s="1371" t="s">
        <v>271</v>
      </c>
      <c r="L266" s="1371" t="s">
        <v>271</v>
      </c>
      <c r="M266" s="1372">
        <v>45848</v>
      </c>
      <c r="N266" s="1371" t="s">
        <v>231</v>
      </c>
      <c r="O266" s="1371" t="s">
        <v>231</v>
      </c>
      <c r="W266" s="1371" t="s">
        <v>226</v>
      </c>
    </row>
    <row r="267" spans="1:23">
      <c r="A267" s="1370">
        <v>10125627</v>
      </c>
      <c r="B267" s="1371" t="s">
        <v>881</v>
      </c>
      <c r="C267" s="1371">
        <v>51996950250</v>
      </c>
      <c r="D267" s="1371" t="s">
        <v>882</v>
      </c>
      <c r="G267" s="1371" t="s">
        <v>224</v>
      </c>
      <c r="H267" s="1371" t="s">
        <v>245</v>
      </c>
      <c r="J267" s="1371" t="s">
        <v>221</v>
      </c>
      <c r="K267" s="1371" t="s">
        <v>259</v>
      </c>
      <c r="N267" s="1371" t="s">
        <v>233</v>
      </c>
      <c r="W267" s="1371" t="s">
        <v>228</v>
      </c>
    </row>
    <row r="268" spans="1:23">
      <c r="A268" s="1370">
        <v>10128951</v>
      </c>
      <c r="B268" s="1371" t="s">
        <v>883</v>
      </c>
      <c r="C268" s="1371">
        <v>951345939</v>
      </c>
      <c r="D268" s="1371" t="s">
        <v>884</v>
      </c>
      <c r="E268" s="1371" t="s">
        <v>347</v>
      </c>
      <c r="G268" s="1371" t="s">
        <v>224</v>
      </c>
      <c r="H268" s="1371" t="s">
        <v>245</v>
      </c>
      <c r="K268" s="1371" t="s">
        <v>262</v>
      </c>
      <c r="L268" s="1371" t="s">
        <v>262</v>
      </c>
      <c r="M268" s="1372">
        <v>45880</v>
      </c>
      <c r="N268" s="1371" t="s">
        <v>233</v>
      </c>
      <c r="W268" s="1371" t="s">
        <v>227</v>
      </c>
    </row>
    <row r="269" spans="1:23">
      <c r="A269" s="1370">
        <v>10132925</v>
      </c>
      <c r="B269" s="1371" t="s">
        <v>885</v>
      </c>
      <c r="C269" s="1371">
        <v>980197912</v>
      </c>
      <c r="D269" s="1371" t="s">
        <v>886</v>
      </c>
      <c r="G269" s="1371" t="s">
        <v>224</v>
      </c>
      <c r="H269" s="1371" t="s">
        <v>245</v>
      </c>
      <c r="I269" s="1371" t="s">
        <v>316</v>
      </c>
      <c r="J269" s="1371" t="s">
        <v>221</v>
      </c>
      <c r="N269" s="1371" t="s">
        <v>233</v>
      </c>
      <c r="O269" s="1371" t="s">
        <v>236</v>
      </c>
      <c r="W269" s="1371" t="s">
        <v>229</v>
      </c>
    </row>
    <row r="270" spans="1:23">
      <c r="A270" s="1370">
        <v>10136816</v>
      </c>
      <c r="B270" s="1371" t="s">
        <v>887</v>
      </c>
      <c r="C270" s="1371">
        <v>51921127327</v>
      </c>
      <c r="D270" s="1371" t="s">
        <v>888</v>
      </c>
      <c r="G270" s="1371" t="s">
        <v>224</v>
      </c>
      <c r="H270" s="1371" t="s">
        <v>243</v>
      </c>
      <c r="J270" s="1371" t="s">
        <v>249</v>
      </c>
      <c r="L270" s="1371" t="s">
        <v>271</v>
      </c>
      <c r="N270" s="1371" t="s">
        <v>231</v>
      </c>
      <c r="W270" s="1371" t="s">
        <v>230</v>
      </c>
    </row>
    <row r="271" spans="1:23">
      <c r="A271" s="1370">
        <v>10143761</v>
      </c>
      <c r="B271" s="1371" t="s">
        <v>889</v>
      </c>
      <c r="C271" s="1371">
        <v>51991047770</v>
      </c>
      <c r="D271" s="1371" t="s">
        <v>890</v>
      </c>
      <c r="E271" s="1371" t="s">
        <v>451</v>
      </c>
      <c r="G271" s="1371" t="s">
        <v>223</v>
      </c>
      <c r="H271" s="1371" t="s">
        <v>245</v>
      </c>
      <c r="K271" s="1371" t="s">
        <v>262</v>
      </c>
      <c r="L271" s="1371" t="s">
        <v>262</v>
      </c>
      <c r="M271" s="1372">
        <v>45880</v>
      </c>
      <c r="N271" s="1371" t="s">
        <v>233</v>
      </c>
      <c r="W271" s="1371" t="s">
        <v>230</v>
      </c>
    </row>
    <row r="272" spans="1:23">
      <c r="A272" s="1370">
        <v>10144235</v>
      </c>
      <c r="B272" s="1371" t="s">
        <v>891</v>
      </c>
      <c r="C272" s="1371">
        <v>932507264</v>
      </c>
      <c r="D272" s="1371" t="s">
        <v>892</v>
      </c>
      <c r="G272" s="1371" t="s">
        <v>224</v>
      </c>
      <c r="H272" s="1371" t="s">
        <v>11</v>
      </c>
      <c r="J272" s="1371" t="s">
        <v>221</v>
      </c>
      <c r="N272" s="1371" t="s">
        <v>233</v>
      </c>
      <c r="W272" s="1371" t="s">
        <v>229</v>
      </c>
    </row>
    <row r="273" spans="1:23">
      <c r="A273" s="1370">
        <v>10149007</v>
      </c>
      <c r="B273" s="1371" t="s">
        <v>893</v>
      </c>
      <c r="C273" s="1371">
        <v>969400070</v>
      </c>
      <c r="D273" s="1371" t="s">
        <v>894</v>
      </c>
      <c r="G273" s="1371" t="s">
        <v>223</v>
      </c>
      <c r="H273" s="1371" t="s">
        <v>245</v>
      </c>
      <c r="I273" s="1371" t="s">
        <v>316</v>
      </c>
      <c r="J273" s="1371" t="s">
        <v>221</v>
      </c>
      <c r="N273" s="1371" t="s">
        <v>233</v>
      </c>
      <c r="O273" s="1371" t="s">
        <v>231</v>
      </c>
      <c r="P273" s="1371" t="s">
        <v>231</v>
      </c>
      <c r="W273" s="1371" t="s">
        <v>229</v>
      </c>
    </row>
    <row r="274" spans="1:23">
      <c r="A274" s="1370">
        <v>10171138</v>
      </c>
      <c r="B274" s="1371" t="s">
        <v>895</v>
      </c>
      <c r="C274" s="1371">
        <v>51950436814</v>
      </c>
      <c r="D274" s="1371" t="s">
        <v>896</v>
      </c>
      <c r="E274" s="1371" t="s">
        <v>347</v>
      </c>
      <c r="G274" s="1371" t="s">
        <v>223</v>
      </c>
      <c r="H274" s="1371" t="s">
        <v>245</v>
      </c>
      <c r="K274" s="1371" t="s">
        <v>271</v>
      </c>
      <c r="L274" s="1371" t="s">
        <v>271</v>
      </c>
      <c r="M274" s="1372">
        <v>45852</v>
      </c>
      <c r="N274" s="1371" t="s">
        <v>233</v>
      </c>
      <c r="W274" s="1371" t="s">
        <v>227</v>
      </c>
    </row>
    <row r="275" spans="1:23">
      <c r="A275" s="1370">
        <v>10171723</v>
      </c>
      <c r="B275" s="1371" t="s">
        <v>897</v>
      </c>
      <c r="C275" s="1371">
        <v>989047121</v>
      </c>
      <c r="D275" s="1371" t="s">
        <v>898</v>
      </c>
      <c r="G275" s="1371" t="s">
        <v>225</v>
      </c>
      <c r="H275" s="1371" t="s">
        <v>245</v>
      </c>
      <c r="I275" s="1371" t="s">
        <v>316</v>
      </c>
      <c r="J275" s="1371" t="s">
        <v>221</v>
      </c>
      <c r="K275" s="1371" t="s">
        <v>269</v>
      </c>
      <c r="L275" s="1371" t="s">
        <v>269</v>
      </c>
      <c r="N275" s="1371" t="s">
        <v>233</v>
      </c>
      <c r="O275" s="1371" t="s">
        <v>231</v>
      </c>
      <c r="P275" s="1371" t="s">
        <v>231</v>
      </c>
      <c r="W275" s="1371" t="s">
        <v>226</v>
      </c>
    </row>
    <row r="276" spans="1:23">
      <c r="A276" s="1370">
        <v>10177803</v>
      </c>
      <c r="B276" s="1371" t="s">
        <v>899</v>
      </c>
      <c r="C276" s="1371">
        <v>51991762552</v>
      </c>
      <c r="D276" s="1371" t="s">
        <v>900</v>
      </c>
      <c r="E276" s="1371" t="s">
        <v>347</v>
      </c>
      <c r="G276" s="1371" t="s">
        <v>223</v>
      </c>
      <c r="H276" s="1371" t="s">
        <v>245</v>
      </c>
      <c r="K276" s="1371" t="s">
        <v>274</v>
      </c>
      <c r="L276" s="1371" t="s">
        <v>274</v>
      </c>
      <c r="M276" s="1372">
        <v>45880</v>
      </c>
      <c r="N276" s="1371" t="s">
        <v>233</v>
      </c>
      <c r="V276" s="1371" t="s">
        <v>901</v>
      </c>
      <c r="W276" s="1371" t="s">
        <v>230</v>
      </c>
    </row>
    <row r="277" spans="1:23">
      <c r="A277" s="1370">
        <v>10179752</v>
      </c>
      <c r="B277" s="1371" t="s">
        <v>902</v>
      </c>
      <c r="C277" s="1371">
        <v>973487203</v>
      </c>
      <c r="D277" s="1371" t="s">
        <v>903</v>
      </c>
      <c r="G277" s="1371" t="s">
        <v>224</v>
      </c>
      <c r="H277" s="1371" t="s">
        <v>11</v>
      </c>
      <c r="J277" s="1371" t="s">
        <v>221</v>
      </c>
      <c r="N277" s="1371" t="s">
        <v>233</v>
      </c>
      <c r="O277" s="1371" t="s">
        <v>231</v>
      </c>
      <c r="W277" s="1371" t="s">
        <v>229</v>
      </c>
    </row>
    <row r="278" spans="1:23">
      <c r="A278" s="1370">
        <v>10180480</v>
      </c>
      <c r="B278" s="1371" t="s">
        <v>904</v>
      </c>
      <c r="C278" s="1371">
        <v>51971400863</v>
      </c>
      <c r="D278" s="1371" t="s">
        <v>905</v>
      </c>
      <c r="E278" s="1371" t="s">
        <v>507</v>
      </c>
      <c r="F278" s="1371" t="s">
        <v>240</v>
      </c>
      <c r="G278" s="1371" t="s">
        <v>225</v>
      </c>
      <c r="H278" s="1371" t="s">
        <v>245</v>
      </c>
      <c r="J278" s="1371" t="s">
        <v>221</v>
      </c>
      <c r="N278" s="1371" t="s">
        <v>233</v>
      </c>
      <c r="W278" s="1371" t="s">
        <v>228</v>
      </c>
    </row>
    <row r="279" spans="1:23">
      <c r="A279" s="1370">
        <v>10182830</v>
      </c>
      <c r="B279" s="1371" t="s">
        <v>906</v>
      </c>
      <c r="C279" s="1371">
        <v>51990970648</v>
      </c>
      <c r="D279" s="1371">
        <v>2</v>
      </c>
      <c r="E279" s="1371" t="s">
        <v>376</v>
      </c>
      <c r="F279" s="1371" t="s">
        <v>260</v>
      </c>
      <c r="G279" s="1371" t="s">
        <v>225</v>
      </c>
      <c r="H279" s="1371" t="s">
        <v>245</v>
      </c>
      <c r="J279" s="1371" t="s">
        <v>221</v>
      </c>
      <c r="N279" s="1371" t="s">
        <v>236</v>
      </c>
      <c r="W279" s="1371" t="s">
        <v>228</v>
      </c>
    </row>
    <row r="280" spans="1:23">
      <c r="A280" s="1370">
        <v>10184272</v>
      </c>
      <c r="B280" s="1371" t="s">
        <v>907</v>
      </c>
      <c r="C280" s="1371">
        <v>51991297263</v>
      </c>
      <c r="D280" s="1371" t="s">
        <v>908</v>
      </c>
      <c r="G280" s="1371" t="s">
        <v>225</v>
      </c>
      <c r="H280" s="1371" t="s">
        <v>245</v>
      </c>
      <c r="J280" s="1371" t="s">
        <v>221</v>
      </c>
      <c r="K280" s="1371" t="s">
        <v>259</v>
      </c>
      <c r="L280" s="1371" t="s">
        <v>271</v>
      </c>
      <c r="N280" s="1371" t="s">
        <v>231</v>
      </c>
      <c r="O280" s="1371" t="s">
        <v>231</v>
      </c>
      <c r="W280" s="1371" t="s">
        <v>230</v>
      </c>
    </row>
    <row r="281" spans="1:23">
      <c r="A281" s="1370">
        <v>10190872</v>
      </c>
      <c r="B281" s="1371" t="s">
        <v>909</v>
      </c>
      <c r="C281" s="1371">
        <v>994043514</v>
      </c>
      <c r="D281" s="1371" t="s">
        <v>910</v>
      </c>
      <c r="G281" s="1371" t="s">
        <v>224</v>
      </c>
      <c r="H281" s="1371" t="s">
        <v>11</v>
      </c>
      <c r="I281" s="1371" t="s">
        <v>7</v>
      </c>
      <c r="L281" s="1371" t="s">
        <v>271</v>
      </c>
      <c r="M281" s="1372">
        <v>45854</v>
      </c>
      <c r="N281" s="1371" t="s">
        <v>368</v>
      </c>
      <c r="O281" s="1371" t="s">
        <v>236</v>
      </c>
      <c r="W281" s="1371" t="s">
        <v>226</v>
      </c>
    </row>
    <row r="282" spans="1:23">
      <c r="A282" s="1370">
        <v>10194023</v>
      </c>
      <c r="B282" s="1371" t="s">
        <v>911</v>
      </c>
      <c r="C282" s="1371">
        <v>51966463455</v>
      </c>
      <c r="D282" s="1371" t="s">
        <v>912</v>
      </c>
      <c r="E282" s="1371" t="s">
        <v>347</v>
      </c>
      <c r="F282" s="1371" t="s">
        <v>254</v>
      </c>
      <c r="G282" s="1371" t="s">
        <v>223</v>
      </c>
      <c r="H282" s="1371" t="s">
        <v>245</v>
      </c>
      <c r="K282" s="1371" t="s">
        <v>271</v>
      </c>
      <c r="M282" s="1372">
        <v>45853</v>
      </c>
      <c r="N282" s="1371" t="s">
        <v>233</v>
      </c>
      <c r="P282" s="1371" t="s">
        <v>350</v>
      </c>
      <c r="W282" s="1371" t="s">
        <v>228</v>
      </c>
    </row>
    <row r="283" spans="1:23">
      <c r="A283" s="1370">
        <v>10194632</v>
      </c>
      <c r="B283" s="1371" t="s">
        <v>913</v>
      </c>
      <c r="C283" s="1371">
        <v>51963359988</v>
      </c>
      <c r="D283" s="1371" t="s">
        <v>914</v>
      </c>
      <c r="G283" s="1371" t="s">
        <v>224</v>
      </c>
      <c r="H283" s="1371" t="s">
        <v>11</v>
      </c>
      <c r="J283" s="1371" t="s">
        <v>221</v>
      </c>
      <c r="M283" s="1372">
        <v>45841</v>
      </c>
      <c r="N283" s="1371" t="s">
        <v>233</v>
      </c>
      <c r="V283" s="1371" t="s">
        <v>11</v>
      </c>
      <c r="W283" s="1371" t="s">
        <v>228</v>
      </c>
    </row>
    <row r="284" spans="1:23">
      <c r="A284" s="1370">
        <v>10200734</v>
      </c>
      <c r="B284" s="1371" t="s">
        <v>915</v>
      </c>
      <c r="C284" s="1371">
        <v>51959735549</v>
      </c>
      <c r="D284" s="1371" t="s">
        <v>916</v>
      </c>
      <c r="G284" s="1371" t="s">
        <v>224</v>
      </c>
      <c r="H284" s="1371" t="s">
        <v>11</v>
      </c>
      <c r="I284" s="1371" t="s">
        <v>7</v>
      </c>
      <c r="M284" s="1372">
        <v>45854</v>
      </c>
      <c r="N284" s="1371" t="s">
        <v>233</v>
      </c>
      <c r="W284" s="1371" t="s">
        <v>229</v>
      </c>
    </row>
    <row r="285" spans="1:23">
      <c r="A285" s="1370">
        <v>10200964</v>
      </c>
      <c r="B285" s="1371" t="s">
        <v>917</v>
      </c>
      <c r="C285" s="1371">
        <v>51980668187</v>
      </c>
      <c r="D285" s="1371" t="s">
        <v>918</v>
      </c>
      <c r="E285" s="1371" t="s">
        <v>347</v>
      </c>
      <c r="G285" s="1371" t="s">
        <v>225</v>
      </c>
      <c r="H285" s="1371" t="s">
        <v>245</v>
      </c>
      <c r="K285" s="1371" t="s">
        <v>278</v>
      </c>
      <c r="L285" s="1371" t="s">
        <v>278</v>
      </c>
      <c r="M285" s="1372">
        <v>45877</v>
      </c>
      <c r="N285" s="1371" t="s">
        <v>233</v>
      </c>
      <c r="W285" s="1371" t="s">
        <v>228</v>
      </c>
    </row>
    <row r="286" spans="1:23">
      <c r="A286" s="1370">
        <v>10201400</v>
      </c>
      <c r="B286" s="1371" t="s">
        <v>919</v>
      </c>
      <c r="C286" s="1371">
        <v>51987864622</v>
      </c>
      <c r="D286" s="1371" t="s">
        <v>920</v>
      </c>
      <c r="E286" s="1371" t="s">
        <v>347</v>
      </c>
      <c r="G286" s="1371" t="s">
        <v>223</v>
      </c>
      <c r="H286" s="1371" t="s">
        <v>245</v>
      </c>
      <c r="K286" s="1371" t="s">
        <v>271</v>
      </c>
      <c r="L286" s="1371" t="s">
        <v>271</v>
      </c>
      <c r="M286" s="1372">
        <v>45854</v>
      </c>
      <c r="N286" s="1371" t="s">
        <v>233</v>
      </c>
      <c r="W286" s="1371" t="s">
        <v>227</v>
      </c>
    </row>
    <row r="287" spans="1:23">
      <c r="A287" s="1370">
        <v>10213356</v>
      </c>
      <c r="B287" s="1371" t="s">
        <v>921</v>
      </c>
      <c r="C287" s="1371">
        <v>51981305991</v>
      </c>
      <c r="D287" s="1371" t="s">
        <v>922</v>
      </c>
      <c r="E287" s="1371" t="s">
        <v>347</v>
      </c>
      <c r="G287" s="1371" t="s">
        <v>223</v>
      </c>
      <c r="H287" s="1371" t="s">
        <v>245</v>
      </c>
      <c r="K287" s="1371" t="s">
        <v>262</v>
      </c>
      <c r="L287" s="1371" t="s">
        <v>262</v>
      </c>
      <c r="M287" s="1372">
        <v>45874</v>
      </c>
      <c r="N287" s="1371" t="s">
        <v>233</v>
      </c>
      <c r="O287" s="1371" t="s">
        <v>332</v>
      </c>
      <c r="W287" s="1371" t="s">
        <v>230</v>
      </c>
    </row>
    <row r="288" spans="1:23">
      <c r="A288" s="1370">
        <v>10216296</v>
      </c>
      <c r="B288" s="1371" t="s">
        <v>923</v>
      </c>
      <c r="C288" s="1371">
        <v>51997536374</v>
      </c>
      <c r="D288" s="1371" t="s">
        <v>924</v>
      </c>
      <c r="G288" s="1371" t="s">
        <v>224</v>
      </c>
      <c r="H288" s="1371" t="s">
        <v>11</v>
      </c>
      <c r="J288" s="1371" t="s">
        <v>221</v>
      </c>
      <c r="M288" s="1372">
        <v>45841</v>
      </c>
      <c r="N288" s="1371" t="s">
        <v>233</v>
      </c>
      <c r="V288" s="1371" t="s">
        <v>11</v>
      </c>
      <c r="W288" s="1371" t="s">
        <v>228</v>
      </c>
    </row>
    <row r="289" spans="1:23">
      <c r="A289" s="1370">
        <v>10230478</v>
      </c>
      <c r="B289" s="1371" t="s">
        <v>925</v>
      </c>
      <c r="C289" s="1371">
        <v>904073501</v>
      </c>
      <c r="D289" s="1371" t="s">
        <v>926</v>
      </c>
      <c r="E289" s="1371" t="s">
        <v>347</v>
      </c>
      <c r="G289" s="1371" t="s">
        <v>224</v>
      </c>
      <c r="H289" s="1371" t="s">
        <v>245</v>
      </c>
      <c r="K289" s="1371" t="s">
        <v>280</v>
      </c>
      <c r="L289" s="1371" t="s">
        <v>280</v>
      </c>
      <c r="M289" s="1372">
        <v>45868</v>
      </c>
      <c r="N289" s="1371" t="s">
        <v>368</v>
      </c>
      <c r="W289" s="1371" t="s">
        <v>226</v>
      </c>
    </row>
    <row r="290" spans="1:23">
      <c r="A290" s="1370">
        <v>10239100</v>
      </c>
      <c r="B290" s="1371" t="s">
        <v>927</v>
      </c>
      <c r="C290" s="1371">
        <v>51991370061</v>
      </c>
      <c r="D290" s="1371" t="s">
        <v>928</v>
      </c>
      <c r="G290" s="1371" t="s">
        <v>224</v>
      </c>
      <c r="H290" s="1371" t="s">
        <v>11</v>
      </c>
      <c r="J290" s="1371" t="s">
        <v>221</v>
      </c>
      <c r="L290" s="1371" t="s">
        <v>271</v>
      </c>
      <c r="M290" s="1372">
        <v>45841</v>
      </c>
      <c r="N290" s="1371" t="s">
        <v>233</v>
      </c>
      <c r="V290" s="1371" t="s">
        <v>11</v>
      </c>
      <c r="W290" s="1371" t="s">
        <v>230</v>
      </c>
    </row>
    <row r="291" spans="1:23">
      <c r="A291" s="1370">
        <v>10248602</v>
      </c>
      <c r="B291" s="1371" t="s">
        <v>929</v>
      </c>
      <c r="C291" s="1371">
        <v>51977181723</v>
      </c>
      <c r="D291" s="1371" t="s">
        <v>930</v>
      </c>
      <c r="E291" s="1371" t="s">
        <v>347</v>
      </c>
      <c r="G291" s="1371" t="s">
        <v>223</v>
      </c>
      <c r="H291" s="1371" t="s">
        <v>245</v>
      </c>
      <c r="K291" s="1371" t="s">
        <v>262</v>
      </c>
      <c r="L291" s="1371" t="s">
        <v>262</v>
      </c>
      <c r="M291" s="1372">
        <v>45859</v>
      </c>
      <c r="P291" s="1371" t="s">
        <v>231</v>
      </c>
      <c r="W291" s="1371" t="s">
        <v>228</v>
      </c>
    </row>
    <row r="292" spans="1:23">
      <c r="A292" s="1370">
        <v>10251192</v>
      </c>
      <c r="B292" s="1371" t="s">
        <v>931</v>
      </c>
      <c r="C292" s="1371">
        <v>920612151</v>
      </c>
      <c r="D292" s="1371" t="s">
        <v>932</v>
      </c>
      <c r="G292" s="1371" t="s">
        <v>225</v>
      </c>
      <c r="H292" s="1371" t="s">
        <v>248</v>
      </c>
      <c r="M292" s="1372">
        <v>45847</v>
      </c>
      <c r="N292" s="1371" t="s">
        <v>241</v>
      </c>
      <c r="V292" s="1371" t="s">
        <v>933</v>
      </c>
      <c r="W292" s="1371" t="s">
        <v>228</v>
      </c>
    </row>
    <row r="293" spans="1:23">
      <c r="A293" s="1370">
        <v>10252431</v>
      </c>
      <c r="B293" s="1371" t="s">
        <v>934</v>
      </c>
      <c r="C293" s="1371">
        <v>994052372</v>
      </c>
      <c r="D293" s="1371" t="s">
        <v>935</v>
      </c>
      <c r="G293" s="1371" t="s">
        <v>224</v>
      </c>
      <c r="H293" s="1371" t="s">
        <v>11</v>
      </c>
      <c r="J293" s="1371" t="s">
        <v>221</v>
      </c>
      <c r="N293" s="1371" t="s">
        <v>233</v>
      </c>
      <c r="W293" s="1371" t="s">
        <v>229</v>
      </c>
    </row>
    <row r="294" spans="1:23">
      <c r="A294" s="1370">
        <v>10260812</v>
      </c>
      <c r="B294" s="1371" t="s">
        <v>936</v>
      </c>
      <c r="C294" s="1371">
        <v>940242197</v>
      </c>
      <c r="D294" s="1371" t="s">
        <v>937</v>
      </c>
      <c r="E294" s="1371" t="s">
        <v>624</v>
      </c>
      <c r="G294" s="1371" t="s">
        <v>223</v>
      </c>
      <c r="H294" s="1371" t="s">
        <v>245</v>
      </c>
      <c r="K294" s="1371" t="s">
        <v>271</v>
      </c>
      <c r="L294" s="1371" t="s">
        <v>271</v>
      </c>
      <c r="M294" s="1372">
        <v>45850</v>
      </c>
      <c r="N294" s="1371" t="s">
        <v>233</v>
      </c>
      <c r="O294" s="1371" t="s">
        <v>239</v>
      </c>
      <c r="W294" s="1371" t="s">
        <v>230</v>
      </c>
    </row>
    <row r="295" spans="1:23">
      <c r="A295" s="1370">
        <v>10263682</v>
      </c>
      <c r="B295" s="1371" t="s">
        <v>938</v>
      </c>
      <c r="C295" s="1371">
        <v>51951746268</v>
      </c>
      <c r="D295" s="1371" t="s">
        <v>939</v>
      </c>
      <c r="E295" s="1371" t="s">
        <v>451</v>
      </c>
      <c r="G295" s="1371" t="s">
        <v>224</v>
      </c>
      <c r="J295" s="1371" t="s">
        <v>249</v>
      </c>
      <c r="L295" s="1371" t="s">
        <v>271</v>
      </c>
      <c r="N295" s="1371" t="s">
        <v>233</v>
      </c>
      <c r="W295" s="1371" t="s">
        <v>230</v>
      </c>
    </row>
    <row r="296" spans="1:23">
      <c r="A296" s="1370">
        <v>10269158</v>
      </c>
      <c r="B296" s="1371" t="s">
        <v>940</v>
      </c>
      <c r="C296" s="1371">
        <v>956211109</v>
      </c>
      <c r="D296" s="1371" t="s">
        <v>941</v>
      </c>
      <c r="E296" s="1371" t="s">
        <v>373</v>
      </c>
      <c r="G296" s="1371" t="s">
        <v>223</v>
      </c>
      <c r="H296" s="1371" t="s">
        <v>245</v>
      </c>
      <c r="M296" s="1372">
        <v>45843</v>
      </c>
      <c r="N296" s="1371" t="s">
        <v>233</v>
      </c>
      <c r="O296" s="1371" t="s">
        <v>331</v>
      </c>
      <c r="W296" s="1371" t="s">
        <v>229</v>
      </c>
    </row>
    <row r="297" spans="1:23">
      <c r="A297" s="1370">
        <v>10272486</v>
      </c>
      <c r="B297" s="1371" t="s">
        <v>942</v>
      </c>
      <c r="C297" s="1371">
        <v>51975032946</v>
      </c>
      <c r="D297" s="1371" t="s">
        <v>943</v>
      </c>
      <c r="G297" s="1371" t="s">
        <v>224</v>
      </c>
      <c r="H297" s="1371" t="s">
        <v>245</v>
      </c>
      <c r="J297" s="1371" t="s">
        <v>221</v>
      </c>
      <c r="K297" s="1371" t="s">
        <v>259</v>
      </c>
      <c r="L297" s="1371" t="s">
        <v>271</v>
      </c>
      <c r="N297" s="1371" t="s">
        <v>233</v>
      </c>
      <c r="O297" s="1371" t="s">
        <v>236</v>
      </c>
      <c r="W297" s="1371" t="s">
        <v>230</v>
      </c>
    </row>
    <row r="298" spans="1:23">
      <c r="A298" s="1370">
        <v>10276627</v>
      </c>
      <c r="B298" s="1371" t="s">
        <v>944</v>
      </c>
      <c r="C298" s="1371">
        <v>51945558108</v>
      </c>
      <c r="D298" s="1371" t="s">
        <v>945</v>
      </c>
      <c r="E298" s="1371" t="s">
        <v>347</v>
      </c>
      <c r="G298" s="1371" t="s">
        <v>224</v>
      </c>
      <c r="H298" s="1371" t="s">
        <v>245</v>
      </c>
      <c r="K298" s="1371" t="s">
        <v>280</v>
      </c>
      <c r="L298" s="1371" t="s">
        <v>280</v>
      </c>
      <c r="M298" s="1372">
        <v>45873</v>
      </c>
      <c r="N298" s="1371" t="s">
        <v>233</v>
      </c>
      <c r="W298" s="1371" t="s">
        <v>229</v>
      </c>
    </row>
    <row r="299" spans="1:23">
      <c r="A299" s="1370">
        <v>10285784</v>
      </c>
      <c r="B299" s="1371" t="s">
        <v>946</v>
      </c>
      <c r="C299" s="1371">
        <v>51970779449</v>
      </c>
      <c r="D299" s="1371" t="s">
        <v>947</v>
      </c>
      <c r="G299" s="1371" t="s">
        <v>224</v>
      </c>
      <c r="H299" s="1371" t="s">
        <v>243</v>
      </c>
      <c r="J299" s="1371" t="s">
        <v>221</v>
      </c>
      <c r="L299" s="1371" t="s">
        <v>271</v>
      </c>
      <c r="N299" s="1371" t="s">
        <v>231</v>
      </c>
      <c r="W299" s="1371" t="s">
        <v>230</v>
      </c>
    </row>
    <row r="300" spans="1:23">
      <c r="A300" s="1370">
        <v>10301195</v>
      </c>
      <c r="B300" s="1371" t="s">
        <v>948</v>
      </c>
      <c r="C300" s="1371">
        <v>935604056</v>
      </c>
      <c r="D300" s="1371" t="s">
        <v>949</v>
      </c>
      <c r="F300" s="1371" t="s">
        <v>362</v>
      </c>
      <c r="G300" s="1371" t="s">
        <v>223</v>
      </c>
      <c r="H300" s="1371" t="s">
        <v>248</v>
      </c>
      <c r="J300" s="1371" t="s">
        <v>221</v>
      </c>
      <c r="M300" s="1372">
        <v>45841</v>
      </c>
      <c r="W300" s="1371" t="s">
        <v>227</v>
      </c>
    </row>
    <row r="301" spans="1:23">
      <c r="A301" s="1370">
        <v>10318207</v>
      </c>
      <c r="B301" s="1371" t="s">
        <v>950</v>
      </c>
      <c r="C301" s="1371">
        <v>51967579172</v>
      </c>
      <c r="D301" s="1371" t="s">
        <v>951</v>
      </c>
      <c r="G301" s="1371" t="s">
        <v>223</v>
      </c>
      <c r="H301" s="1371" t="s">
        <v>245</v>
      </c>
      <c r="J301" s="1371" t="s">
        <v>221</v>
      </c>
      <c r="K301" s="1371" t="s">
        <v>259</v>
      </c>
      <c r="L301" s="1371" t="s">
        <v>259</v>
      </c>
      <c r="N301" s="1371" t="s">
        <v>231</v>
      </c>
      <c r="O301" s="1371" t="s">
        <v>233</v>
      </c>
      <c r="P301" s="1371" t="s">
        <v>233</v>
      </c>
      <c r="W301" s="1371" t="s">
        <v>228</v>
      </c>
    </row>
    <row r="302" spans="1:23">
      <c r="A302" s="1370">
        <v>10328700</v>
      </c>
      <c r="B302" s="1371" t="s">
        <v>952</v>
      </c>
      <c r="C302" s="1371">
        <v>952919519</v>
      </c>
      <c r="D302" s="1371" t="s">
        <v>953</v>
      </c>
      <c r="G302" s="1371" t="s">
        <v>223</v>
      </c>
      <c r="H302" s="1371" t="s">
        <v>243</v>
      </c>
      <c r="I302" s="1371" t="s">
        <v>316</v>
      </c>
      <c r="J302" s="1371" t="s">
        <v>249</v>
      </c>
      <c r="N302" s="1371" t="s">
        <v>233</v>
      </c>
      <c r="W302" s="1371" t="s">
        <v>228</v>
      </c>
    </row>
    <row r="303" spans="1:23">
      <c r="A303" s="1370">
        <v>10332039</v>
      </c>
      <c r="B303" s="1371" t="s">
        <v>954</v>
      </c>
      <c r="C303" s="1371">
        <v>51987095732</v>
      </c>
      <c r="D303" s="1371" t="s">
        <v>955</v>
      </c>
      <c r="G303" s="1371" t="s">
        <v>223</v>
      </c>
      <c r="H303" s="1371" t="s">
        <v>11</v>
      </c>
      <c r="J303" s="1371" t="s">
        <v>221</v>
      </c>
      <c r="L303" s="1371" t="s">
        <v>271</v>
      </c>
      <c r="M303" s="1372">
        <v>45841</v>
      </c>
      <c r="N303" s="1371" t="s">
        <v>233</v>
      </c>
      <c r="V303" s="1371" t="s">
        <v>11</v>
      </c>
      <c r="W303" s="1371" t="s">
        <v>230</v>
      </c>
    </row>
    <row r="304" spans="1:23">
      <c r="A304" s="1370">
        <v>10333165</v>
      </c>
      <c r="B304" s="1371" t="s">
        <v>956</v>
      </c>
      <c r="C304" s="1371">
        <v>929744826</v>
      </c>
      <c r="D304" s="1371" t="s">
        <v>957</v>
      </c>
      <c r="E304" s="1371" t="s">
        <v>451</v>
      </c>
      <c r="G304" s="1371" t="s">
        <v>224</v>
      </c>
      <c r="H304" s="1371" t="s">
        <v>245</v>
      </c>
      <c r="K304" s="1371" t="s">
        <v>262</v>
      </c>
      <c r="L304" s="1371" t="s">
        <v>262</v>
      </c>
      <c r="M304" s="1372">
        <v>45880</v>
      </c>
      <c r="N304" s="1371" t="s">
        <v>368</v>
      </c>
      <c r="W304" s="1371" t="s">
        <v>226</v>
      </c>
    </row>
    <row r="305" spans="1:23">
      <c r="A305" s="1370">
        <v>10343229</v>
      </c>
      <c r="B305" s="1371" t="s">
        <v>958</v>
      </c>
      <c r="C305" s="1371">
        <v>51912433285</v>
      </c>
      <c r="D305" s="1371" t="s">
        <v>959</v>
      </c>
      <c r="E305" s="1371" t="s">
        <v>347</v>
      </c>
      <c r="G305" s="1371" t="s">
        <v>224</v>
      </c>
      <c r="H305" s="1371" t="s">
        <v>245</v>
      </c>
      <c r="K305" s="1371" t="s">
        <v>278</v>
      </c>
      <c r="L305" s="1371" t="s">
        <v>278</v>
      </c>
      <c r="M305" s="1372">
        <v>45877</v>
      </c>
      <c r="N305" s="1371" t="s">
        <v>233</v>
      </c>
      <c r="W305" s="1371" t="s">
        <v>228</v>
      </c>
    </row>
    <row r="306" spans="1:23">
      <c r="A306" s="1370">
        <v>10343729</v>
      </c>
      <c r="B306" s="1371" t="s">
        <v>960</v>
      </c>
      <c r="C306" s="1371">
        <v>949874087</v>
      </c>
      <c r="D306" s="1371" t="s">
        <v>961</v>
      </c>
      <c r="G306" s="1371" t="s">
        <v>225</v>
      </c>
      <c r="H306" s="1371" t="s">
        <v>245</v>
      </c>
      <c r="I306" s="1371" t="s">
        <v>316</v>
      </c>
      <c r="J306" s="1371" t="s">
        <v>221</v>
      </c>
      <c r="K306" s="1371" t="s">
        <v>269</v>
      </c>
      <c r="L306" s="1371" t="s">
        <v>269</v>
      </c>
      <c r="N306" s="1371" t="s">
        <v>231</v>
      </c>
      <c r="W306" s="1371" t="s">
        <v>227</v>
      </c>
    </row>
    <row r="307" spans="1:23">
      <c r="A307" s="1370">
        <v>10346893</v>
      </c>
      <c r="B307" s="1371" t="s">
        <v>962</v>
      </c>
      <c r="C307" s="1371">
        <v>997440835</v>
      </c>
      <c r="D307" s="1371" t="s">
        <v>963</v>
      </c>
      <c r="E307" s="1371" t="s">
        <v>347</v>
      </c>
      <c r="G307" s="1371" t="s">
        <v>223</v>
      </c>
      <c r="H307" s="1371" t="s">
        <v>245</v>
      </c>
      <c r="K307" s="1371" t="s">
        <v>280</v>
      </c>
      <c r="L307" s="1371" t="s">
        <v>280</v>
      </c>
      <c r="M307" s="1372">
        <v>45880</v>
      </c>
      <c r="N307" s="1371" t="s">
        <v>368</v>
      </c>
      <c r="W307" s="1371" t="s">
        <v>226</v>
      </c>
    </row>
    <row r="308" spans="1:23">
      <c r="A308" s="1370">
        <v>10348347</v>
      </c>
      <c r="B308" s="1371" t="s">
        <v>964</v>
      </c>
      <c r="C308" s="1371">
        <v>51992873834</v>
      </c>
      <c r="D308" s="1371" t="s">
        <v>965</v>
      </c>
      <c r="E308" s="1371" t="s">
        <v>376</v>
      </c>
      <c r="G308" s="1371" t="s">
        <v>223</v>
      </c>
      <c r="H308" s="1371" t="s">
        <v>245</v>
      </c>
      <c r="J308" s="1371" t="s">
        <v>221</v>
      </c>
      <c r="L308" s="1371" t="s">
        <v>271</v>
      </c>
      <c r="N308" s="1371" t="s">
        <v>233</v>
      </c>
      <c r="W308" s="1371" t="s">
        <v>230</v>
      </c>
    </row>
    <row r="309" spans="1:23" ht="17.25" customHeight="1">
      <c r="A309" s="1370">
        <v>10352456</v>
      </c>
      <c r="B309" s="1371" t="s">
        <v>966</v>
      </c>
      <c r="C309" s="1371">
        <v>901297846</v>
      </c>
      <c r="D309" s="1371" t="s">
        <v>967</v>
      </c>
      <c r="F309" s="1371" t="s">
        <v>254</v>
      </c>
      <c r="G309" s="1371" t="s">
        <v>223</v>
      </c>
      <c r="H309" s="1371" t="s">
        <v>238</v>
      </c>
      <c r="I309" s="1371" t="s">
        <v>316</v>
      </c>
      <c r="J309" s="1371" t="s">
        <v>221</v>
      </c>
      <c r="N309" s="1371" t="s">
        <v>233</v>
      </c>
      <c r="O309" s="1371" t="s">
        <v>237</v>
      </c>
      <c r="P309" s="1371" t="s">
        <v>237</v>
      </c>
      <c r="W309" s="1371" t="s">
        <v>229</v>
      </c>
    </row>
    <row r="310" spans="1:23">
      <c r="A310" s="1370">
        <v>10363981</v>
      </c>
      <c r="B310" s="1371" t="s">
        <v>968</v>
      </c>
      <c r="C310" s="1371">
        <v>51954318932</v>
      </c>
      <c r="D310" s="1373" t="s">
        <v>969</v>
      </c>
      <c r="E310" s="1371" t="s">
        <v>347</v>
      </c>
      <c r="G310" s="1371" t="s">
        <v>224</v>
      </c>
      <c r="H310" s="1371" t="s">
        <v>245</v>
      </c>
      <c r="K310" s="1371" t="s">
        <v>262</v>
      </c>
      <c r="L310" s="1371" t="s">
        <v>262</v>
      </c>
      <c r="M310" s="1372">
        <v>45863</v>
      </c>
      <c r="N310" s="1371" t="s">
        <v>231</v>
      </c>
      <c r="O310" s="1371" t="s">
        <v>231</v>
      </c>
      <c r="P310" s="1371" t="s">
        <v>329</v>
      </c>
      <c r="W310" s="1371" t="s">
        <v>230</v>
      </c>
    </row>
    <row r="311" spans="1:23">
      <c r="A311" s="1370">
        <v>10374445</v>
      </c>
      <c r="B311" s="1371" t="s">
        <v>970</v>
      </c>
      <c r="C311" s="1371">
        <v>51938667718</v>
      </c>
      <c r="D311" s="1371" t="s">
        <v>971</v>
      </c>
      <c r="G311" s="1371" t="s">
        <v>223</v>
      </c>
      <c r="H311" s="1371" t="s">
        <v>245</v>
      </c>
      <c r="J311" s="1371" t="s">
        <v>221</v>
      </c>
      <c r="K311" s="1371" t="s">
        <v>259</v>
      </c>
      <c r="L311" s="1371" t="s">
        <v>259</v>
      </c>
      <c r="N311" s="1371" t="s">
        <v>233</v>
      </c>
      <c r="W311" s="1371" t="s">
        <v>228</v>
      </c>
    </row>
    <row r="312" spans="1:23">
      <c r="A312" s="1370">
        <v>10411439</v>
      </c>
      <c r="B312" s="1371" t="s">
        <v>972</v>
      </c>
      <c r="C312" s="1371">
        <v>968370508</v>
      </c>
      <c r="D312" s="1371" t="s">
        <v>973</v>
      </c>
      <c r="E312" s="1371" t="s">
        <v>373</v>
      </c>
      <c r="G312" s="1371" t="s">
        <v>224</v>
      </c>
      <c r="H312" s="1371" t="s">
        <v>245</v>
      </c>
      <c r="L312" s="1371" t="s">
        <v>271</v>
      </c>
      <c r="M312" s="1372">
        <v>45845</v>
      </c>
      <c r="N312" s="1371" t="s">
        <v>231</v>
      </c>
      <c r="O312" s="1371" t="s">
        <v>329</v>
      </c>
      <c r="Q312" s="1371" t="s">
        <v>324</v>
      </c>
      <c r="R312" s="1371" t="s">
        <v>232</v>
      </c>
      <c r="S312" s="1371" t="s">
        <v>318</v>
      </c>
      <c r="T312" s="1371" t="s">
        <v>323</v>
      </c>
      <c r="U312" s="1371" t="s">
        <v>255</v>
      </c>
      <c r="W312" s="1371" t="s">
        <v>230</v>
      </c>
    </row>
    <row r="313" spans="1:23">
      <c r="A313" s="1370">
        <v>10438204</v>
      </c>
      <c r="B313" s="1371" t="s">
        <v>974</v>
      </c>
      <c r="C313" s="1371">
        <v>962761359</v>
      </c>
      <c r="D313" s="1371" t="s">
        <v>975</v>
      </c>
      <c r="G313" s="1371" t="s">
        <v>223</v>
      </c>
      <c r="H313" s="1371" t="s">
        <v>11</v>
      </c>
      <c r="J313" s="1371" t="s">
        <v>221</v>
      </c>
      <c r="M313" s="1372">
        <v>45841</v>
      </c>
      <c r="N313" s="1371" t="s">
        <v>233</v>
      </c>
      <c r="V313" s="1371" t="s">
        <v>11</v>
      </c>
      <c r="W313" s="1371" t="s">
        <v>226</v>
      </c>
    </row>
    <row r="314" spans="1:23">
      <c r="A314" s="1370">
        <v>10447478</v>
      </c>
      <c r="B314" s="1371" t="s">
        <v>976</v>
      </c>
      <c r="C314" s="1371">
        <v>51910400112</v>
      </c>
      <c r="D314" s="1371" t="s">
        <v>977</v>
      </c>
      <c r="G314" s="1371" t="s">
        <v>224</v>
      </c>
      <c r="H314" s="1371" t="s">
        <v>11</v>
      </c>
      <c r="J314" s="1371" t="s">
        <v>221</v>
      </c>
      <c r="M314" s="1372">
        <v>45841</v>
      </c>
      <c r="N314" s="1371" t="s">
        <v>233</v>
      </c>
      <c r="V314" s="1371" t="s">
        <v>11</v>
      </c>
      <c r="W314" s="1371" t="s">
        <v>226</v>
      </c>
    </row>
    <row r="315" spans="1:23">
      <c r="A315" s="1370">
        <v>10470389</v>
      </c>
      <c r="B315" s="1371" t="s">
        <v>978</v>
      </c>
      <c r="C315" s="1371">
        <v>986744448</v>
      </c>
      <c r="D315" s="1371" t="s">
        <v>979</v>
      </c>
      <c r="G315" s="1371" t="s">
        <v>224</v>
      </c>
      <c r="H315" s="1371" t="s">
        <v>11</v>
      </c>
      <c r="J315" s="1371" t="s">
        <v>221</v>
      </c>
      <c r="L315" s="1371" t="s">
        <v>271</v>
      </c>
      <c r="M315" s="1372">
        <v>45841</v>
      </c>
      <c r="N315" s="1371" t="s">
        <v>434</v>
      </c>
      <c r="O315" s="1371" t="s">
        <v>434</v>
      </c>
      <c r="V315" s="1371" t="s">
        <v>980</v>
      </c>
      <c r="W315" s="1371" t="s">
        <v>230</v>
      </c>
    </row>
    <row r="316" spans="1:23">
      <c r="A316" s="1370">
        <v>10478909</v>
      </c>
      <c r="B316" s="1371" t="s">
        <v>981</v>
      </c>
      <c r="C316" s="1371">
        <v>51987774324</v>
      </c>
      <c r="D316" s="1371" t="s">
        <v>982</v>
      </c>
      <c r="G316" s="1371" t="s">
        <v>223</v>
      </c>
      <c r="H316" s="1371" t="s">
        <v>245</v>
      </c>
      <c r="I316" s="1371" t="s">
        <v>316</v>
      </c>
      <c r="J316" s="1371" t="s">
        <v>221</v>
      </c>
      <c r="K316" s="1371" t="s">
        <v>269</v>
      </c>
      <c r="L316" s="1371" t="s">
        <v>269</v>
      </c>
      <c r="N316" s="1371" t="s">
        <v>236</v>
      </c>
      <c r="W316" s="1371" t="s">
        <v>228</v>
      </c>
    </row>
    <row r="317" spans="1:23">
      <c r="A317" s="1370">
        <v>10479333</v>
      </c>
      <c r="B317" s="1371" t="s">
        <v>983</v>
      </c>
      <c r="C317" s="1371">
        <v>920521032</v>
      </c>
      <c r="D317" s="1371" t="s">
        <v>984</v>
      </c>
      <c r="G317" s="1371" t="s">
        <v>224</v>
      </c>
      <c r="H317" s="1371" t="s">
        <v>11</v>
      </c>
      <c r="J317" s="1371" t="s">
        <v>221</v>
      </c>
      <c r="L317" s="1371" t="s">
        <v>271</v>
      </c>
      <c r="M317" s="1372">
        <v>45841</v>
      </c>
      <c r="N317" s="1371" t="s">
        <v>233</v>
      </c>
      <c r="O317" s="1371" t="s">
        <v>236</v>
      </c>
      <c r="V317" s="1371" t="s">
        <v>11</v>
      </c>
      <c r="W317" s="1371" t="s">
        <v>230</v>
      </c>
    </row>
    <row r="318" spans="1:23">
      <c r="A318" s="1370">
        <v>10494214</v>
      </c>
      <c r="B318" s="1371" t="s">
        <v>985</v>
      </c>
      <c r="C318" s="1371">
        <v>990447002</v>
      </c>
      <c r="D318" s="1371" t="s">
        <v>986</v>
      </c>
      <c r="E318" s="1371" t="s">
        <v>347</v>
      </c>
      <c r="G318" s="1371" t="s">
        <v>225</v>
      </c>
      <c r="H318" s="1371" t="s">
        <v>248</v>
      </c>
      <c r="K318" s="1371" t="s">
        <v>280</v>
      </c>
      <c r="L318" s="1371" t="s">
        <v>280</v>
      </c>
      <c r="M318" s="1372">
        <v>45873</v>
      </c>
      <c r="N318" s="1371" t="s">
        <v>233</v>
      </c>
      <c r="W318" s="1371" t="s">
        <v>228</v>
      </c>
    </row>
    <row r="319" spans="1:23">
      <c r="A319" s="1370">
        <v>10496120</v>
      </c>
      <c r="B319" s="1371" t="s">
        <v>987</v>
      </c>
      <c r="C319" s="1371">
        <v>969108129</v>
      </c>
      <c r="D319" s="1371" t="s">
        <v>988</v>
      </c>
      <c r="E319" s="1371" t="s">
        <v>451</v>
      </c>
      <c r="G319" s="1371" t="s">
        <v>223</v>
      </c>
      <c r="H319" s="1371" t="s">
        <v>245</v>
      </c>
      <c r="K319" s="1371" t="s">
        <v>271</v>
      </c>
      <c r="M319" s="1372">
        <v>45851</v>
      </c>
      <c r="N319" s="1371" t="s">
        <v>233</v>
      </c>
      <c r="P319" s="1371" t="s">
        <v>350</v>
      </c>
      <c r="W319" s="1371" t="s">
        <v>228</v>
      </c>
    </row>
    <row r="320" spans="1:23">
      <c r="A320" s="1370">
        <v>10514405</v>
      </c>
      <c r="B320" s="1371" t="s">
        <v>989</v>
      </c>
      <c r="C320" s="1371">
        <v>910982991</v>
      </c>
      <c r="D320" s="1371" t="s">
        <v>990</v>
      </c>
      <c r="E320" s="1371" t="s">
        <v>347</v>
      </c>
      <c r="G320" s="1371" t="s">
        <v>224</v>
      </c>
      <c r="H320" s="1371" t="s">
        <v>245</v>
      </c>
      <c r="K320" s="1371" t="s">
        <v>278</v>
      </c>
      <c r="L320" s="1371" t="s">
        <v>278</v>
      </c>
      <c r="M320" s="1372">
        <v>45869</v>
      </c>
      <c r="N320" s="1371" t="s">
        <v>368</v>
      </c>
      <c r="O320" s="1371" t="s">
        <v>236</v>
      </c>
      <c r="P320" s="1371" t="s">
        <v>236</v>
      </c>
      <c r="W320" s="1371" t="s">
        <v>226</v>
      </c>
    </row>
    <row r="321" spans="1:23">
      <c r="A321" s="1370">
        <v>10542328</v>
      </c>
      <c r="B321" s="1371" t="s">
        <v>991</v>
      </c>
      <c r="C321" s="1371">
        <v>51920159484</v>
      </c>
      <c r="D321" s="1371" t="s">
        <v>992</v>
      </c>
      <c r="E321" s="1371" t="s">
        <v>347</v>
      </c>
      <c r="G321" s="1371" t="s">
        <v>224</v>
      </c>
      <c r="H321" s="1371" t="s">
        <v>245</v>
      </c>
      <c r="K321" s="1371" t="s">
        <v>280</v>
      </c>
      <c r="L321" s="1371" t="s">
        <v>280</v>
      </c>
      <c r="M321" s="1372">
        <v>45876</v>
      </c>
      <c r="N321" s="1371" t="s">
        <v>233</v>
      </c>
      <c r="W321" s="1371" t="s">
        <v>229</v>
      </c>
    </row>
    <row r="322" spans="1:23">
      <c r="A322" s="1370">
        <v>10566061</v>
      </c>
      <c r="B322" s="1371" t="s">
        <v>993</v>
      </c>
      <c r="C322" s="1371">
        <v>51975059391</v>
      </c>
      <c r="D322" s="1371" t="s">
        <v>994</v>
      </c>
      <c r="G322" s="1371" t="s">
        <v>224</v>
      </c>
      <c r="H322" s="1371" t="s">
        <v>245</v>
      </c>
      <c r="J322" s="1371" t="s">
        <v>221</v>
      </c>
      <c r="K322" s="1371" t="s">
        <v>269</v>
      </c>
      <c r="L322" s="1371" t="s">
        <v>269</v>
      </c>
      <c r="N322" s="1371" t="s">
        <v>233</v>
      </c>
      <c r="W322" s="1371" t="s">
        <v>228</v>
      </c>
    </row>
    <row r="323" spans="1:23">
      <c r="A323" s="1370">
        <v>10584315</v>
      </c>
      <c r="B323" s="1371" t="s">
        <v>995</v>
      </c>
      <c r="C323" s="1371">
        <v>945542012</v>
      </c>
      <c r="D323" s="1371" t="s">
        <v>996</v>
      </c>
      <c r="G323" s="1371" t="s">
        <v>223</v>
      </c>
      <c r="H323" s="1371" t="s">
        <v>11</v>
      </c>
      <c r="L323" s="1371" t="s">
        <v>262</v>
      </c>
      <c r="M323" s="1372">
        <v>45880</v>
      </c>
      <c r="N323" s="1371" t="s">
        <v>368</v>
      </c>
      <c r="W323" s="1371" t="s">
        <v>226</v>
      </c>
    </row>
    <row r="324" spans="1:23">
      <c r="A324" s="1370">
        <v>10585430</v>
      </c>
      <c r="B324" s="1371" t="s">
        <v>997</v>
      </c>
      <c r="C324" s="1371">
        <v>51983256940</v>
      </c>
      <c r="D324" s="1371" t="s">
        <v>998</v>
      </c>
      <c r="G324" s="1371" t="s">
        <v>223</v>
      </c>
      <c r="H324" s="1371" t="s">
        <v>245</v>
      </c>
      <c r="J324" s="1371" t="s">
        <v>221</v>
      </c>
      <c r="K324" s="1371" t="s">
        <v>269</v>
      </c>
      <c r="L324" s="1371" t="s">
        <v>271</v>
      </c>
      <c r="N324" s="1371" t="s">
        <v>236</v>
      </c>
      <c r="W324" s="1371" t="s">
        <v>230</v>
      </c>
    </row>
    <row r="325" spans="1:23">
      <c r="A325" s="1370">
        <v>10602234</v>
      </c>
      <c r="B325" s="1371" t="s">
        <v>999</v>
      </c>
      <c r="C325" s="1371">
        <v>991474044</v>
      </c>
      <c r="D325" s="1371" t="s">
        <v>1000</v>
      </c>
      <c r="G325" s="1371" t="s">
        <v>223</v>
      </c>
      <c r="H325" s="1371" t="s">
        <v>245</v>
      </c>
      <c r="I325" s="1371" t="s">
        <v>316</v>
      </c>
      <c r="J325" s="1371" t="s">
        <v>221</v>
      </c>
      <c r="N325" s="1371" t="s">
        <v>233</v>
      </c>
      <c r="O325" s="1371" t="s">
        <v>231</v>
      </c>
      <c r="P325" s="1371" t="s">
        <v>236</v>
      </c>
      <c r="W325" s="1371" t="s">
        <v>229</v>
      </c>
    </row>
    <row r="326" spans="1:23">
      <c r="A326" s="1370">
        <v>10602585</v>
      </c>
      <c r="B326" s="1371" t="s">
        <v>1001</v>
      </c>
      <c r="C326" s="1371">
        <v>51997908781</v>
      </c>
      <c r="D326" s="1371" t="s">
        <v>1002</v>
      </c>
      <c r="G326" s="1371" t="s">
        <v>224</v>
      </c>
      <c r="H326" s="1371" t="s">
        <v>11</v>
      </c>
      <c r="J326" s="1371" t="s">
        <v>221</v>
      </c>
      <c r="L326" s="1371" t="s">
        <v>271</v>
      </c>
      <c r="M326" s="1372">
        <v>45841</v>
      </c>
      <c r="N326" s="1371" t="s">
        <v>233</v>
      </c>
      <c r="V326" s="1371" t="s">
        <v>11</v>
      </c>
      <c r="W326" s="1371" t="s">
        <v>230</v>
      </c>
    </row>
    <row r="327" spans="1:23">
      <c r="A327" s="1370">
        <v>10605971</v>
      </c>
      <c r="B327" s="1371" t="s">
        <v>1003</v>
      </c>
      <c r="C327" s="1371">
        <v>51992548236</v>
      </c>
      <c r="D327" s="1371" t="s">
        <v>1004</v>
      </c>
      <c r="G327" s="1371" t="s">
        <v>223</v>
      </c>
      <c r="H327" s="1371" t="s">
        <v>243</v>
      </c>
      <c r="I327" s="1371" t="s">
        <v>316</v>
      </c>
      <c r="J327" s="1371" t="s">
        <v>221</v>
      </c>
      <c r="N327" s="1371" t="s">
        <v>241</v>
      </c>
      <c r="O327" s="1371" t="s">
        <v>241</v>
      </c>
      <c r="P327" s="1371" t="s">
        <v>241</v>
      </c>
      <c r="W327" s="1371" t="s">
        <v>228</v>
      </c>
    </row>
    <row r="328" spans="1:23">
      <c r="A328" s="1370">
        <v>10606703</v>
      </c>
      <c r="B328" s="1371" t="s">
        <v>1005</v>
      </c>
      <c r="C328" s="1371">
        <v>51998344355</v>
      </c>
      <c r="D328" s="1371" t="s">
        <v>1006</v>
      </c>
      <c r="E328" s="1371" t="s">
        <v>451</v>
      </c>
      <c r="G328" s="1371" t="s">
        <v>223</v>
      </c>
      <c r="H328" s="1371" t="s">
        <v>245</v>
      </c>
      <c r="K328" s="1371" t="s">
        <v>262</v>
      </c>
      <c r="L328" s="1371" t="s">
        <v>262</v>
      </c>
      <c r="M328" s="1372">
        <v>45873</v>
      </c>
      <c r="N328" s="1371" t="s">
        <v>233</v>
      </c>
      <c r="W328" s="1371" t="s">
        <v>229</v>
      </c>
    </row>
    <row r="329" spans="1:23">
      <c r="A329" s="1370">
        <v>10606953</v>
      </c>
      <c r="B329" s="1371" t="s">
        <v>1007</v>
      </c>
      <c r="C329" s="1371">
        <v>992140956</v>
      </c>
      <c r="D329" s="1371" t="s">
        <v>1008</v>
      </c>
      <c r="G329" s="1371" t="s">
        <v>225</v>
      </c>
      <c r="H329" s="1371" t="s">
        <v>243</v>
      </c>
      <c r="I329" s="1371" t="s">
        <v>316</v>
      </c>
      <c r="J329" s="1371" t="s">
        <v>249</v>
      </c>
      <c r="N329" s="1371" t="s">
        <v>233</v>
      </c>
      <c r="O329" s="1371" t="s">
        <v>236</v>
      </c>
      <c r="P329" s="1371" t="s">
        <v>236</v>
      </c>
      <c r="W329" s="1371" t="s">
        <v>229</v>
      </c>
    </row>
    <row r="330" spans="1:23">
      <c r="A330" s="1370">
        <v>10614741</v>
      </c>
      <c r="B330" s="1371" t="s">
        <v>1009</v>
      </c>
      <c r="C330" s="1371">
        <v>980737074</v>
      </c>
      <c r="D330" s="1371" t="s">
        <v>1010</v>
      </c>
      <c r="E330" s="1371" t="s">
        <v>347</v>
      </c>
      <c r="G330" s="1371" t="s">
        <v>223</v>
      </c>
      <c r="H330" s="1371" t="s">
        <v>248</v>
      </c>
      <c r="K330" s="1371" t="s">
        <v>280</v>
      </c>
      <c r="L330" s="1371" t="s">
        <v>280</v>
      </c>
      <c r="M330" s="1372">
        <v>45873</v>
      </c>
      <c r="N330" s="1371" t="s">
        <v>233</v>
      </c>
      <c r="W330" s="1371" t="s">
        <v>228</v>
      </c>
    </row>
    <row r="331" spans="1:23">
      <c r="A331" s="1370">
        <v>10621418</v>
      </c>
      <c r="B331" s="1371" t="s">
        <v>1011</v>
      </c>
      <c r="C331" s="1371">
        <v>51982529696</v>
      </c>
      <c r="D331" s="1371" t="s">
        <v>1012</v>
      </c>
      <c r="E331" s="1371" t="s">
        <v>347</v>
      </c>
      <c r="G331" s="1371" t="s">
        <v>223</v>
      </c>
      <c r="H331" s="1371" t="s">
        <v>245</v>
      </c>
      <c r="K331" s="1371" t="s">
        <v>262</v>
      </c>
      <c r="L331" s="1371" t="s">
        <v>262</v>
      </c>
      <c r="M331" s="1372">
        <v>45862</v>
      </c>
      <c r="N331" s="1371" t="s">
        <v>233</v>
      </c>
      <c r="O331" s="1371" t="s">
        <v>236</v>
      </c>
      <c r="W331" s="1371" t="s">
        <v>230</v>
      </c>
    </row>
    <row r="332" spans="1:23">
      <c r="A332" s="1370">
        <v>10641930</v>
      </c>
      <c r="B332" s="1371" t="s">
        <v>1013</v>
      </c>
      <c r="C332" s="1371">
        <v>927961137</v>
      </c>
      <c r="D332" s="1371" t="s">
        <v>1014</v>
      </c>
      <c r="G332" s="1371" t="s">
        <v>225</v>
      </c>
      <c r="H332" s="1371" t="s">
        <v>245</v>
      </c>
      <c r="I332" s="1371" t="s">
        <v>316</v>
      </c>
      <c r="J332" s="1371" t="s">
        <v>221</v>
      </c>
      <c r="K332" s="1371" t="s">
        <v>262</v>
      </c>
      <c r="L332" s="1371" t="s">
        <v>262</v>
      </c>
      <c r="N332" s="1371" t="s">
        <v>233</v>
      </c>
      <c r="W332" s="1371" t="s">
        <v>227</v>
      </c>
    </row>
    <row r="333" spans="1:23">
      <c r="A333" s="1370">
        <v>10661246</v>
      </c>
      <c r="B333" s="1371" t="s">
        <v>1015</v>
      </c>
      <c r="C333" s="1371">
        <v>51912968627</v>
      </c>
      <c r="D333" s="1371" t="s">
        <v>1016</v>
      </c>
      <c r="E333" s="1371" t="s">
        <v>347</v>
      </c>
      <c r="G333" s="1371" t="s">
        <v>224</v>
      </c>
      <c r="H333" s="1371" t="s">
        <v>245</v>
      </c>
      <c r="K333" s="1371" t="s">
        <v>280</v>
      </c>
      <c r="L333" s="1371" t="s">
        <v>280</v>
      </c>
      <c r="M333" s="1372">
        <v>45862</v>
      </c>
      <c r="N333" s="1371" t="s">
        <v>233</v>
      </c>
      <c r="W333" s="1371" t="s">
        <v>229</v>
      </c>
    </row>
    <row r="334" spans="1:23">
      <c r="A334" s="1370">
        <v>10665301</v>
      </c>
      <c r="B334" s="1371" t="s">
        <v>1017</v>
      </c>
      <c r="C334" s="1371">
        <v>51912202781</v>
      </c>
      <c r="D334" s="1371" t="s">
        <v>1018</v>
      </c>
      <c r="G334" s="1371" t="s">
        <v>224</v>
      </c>
      <c r="H334" s="1371" t="s">
        <v>243</v>
      </c>
      <c r="J334" s="1371" t="s">
        <v>221</v>
      </c>
      <c r="L334" s="1371" t="s">
        <v>271</v>
      </c>
      <c r="N334" s="1371" t="s">
        <v>236</v>
      </c>
      <c r="W334" s="1371" t="s">
        <v>230</v>
      </c>
    </row>
    <row r="335" spans="1:23">
      <c r="A335" s="1370">
        <v>10676327</v>
      </c>
      <c r="B335" s="1371" t="s">
        <v>1019</v>
      </c>
      <c r="C335" s="1371">
        <v>901225402</v>
      </c>
      <c r="D335" s="1371" t="s">
        <v>1020</v>
      </c>
      <c r="E335" s="1371" t="s">
        <v>451</v>
      </c>
      <c r="F335" s="1371" t="s">
        <v>254</v>
      </c>
      <c r="G335" s="1371" t="s">
        <v>224</v>
      </c>
      <c r="H335" s="1371" t="s">
        <v>245</v>
      </c>
      <c r="M335" s="1372">
        <v>45845</v>
      </c>
      <c r="N335" s="1371" t="s">
        <v>233</v>
      </c>
      <c r="O335" s="1371" t="s">
        <v>331</v>
      </c>
      <c r="W335" s="1371" t="s">
        <v>229</v>
      </c>
    </row>
    <row r="336" spans="1:23">
      <c r="A336" s="1370">
        <v>10679570</v>
      </c>
      <c r="B336" s="1371" t="s">
        <v>1021</v>
      </c>
      <c r="C336" s="1371">
        <v>51941807895</v>
      </c>
      <c r="D336" s="1371" t="s">
        <v>1022</v>
      </c>
      <c r="E336" s="1371" t="s">
        <v>347</v>
      </c>
      <c r="G336" s="1371" t="s">
        <v>224</v>
      </c>
      <c r="H336" s="1371" t="s">
        <v>245</v>
      </c>
      <c r="K336" s="1371" t="s">
        <v>274</v>
      </c>
      <c r="L336" s="1371" t="s">
        <v>274</v>
      </c>
      <c r="M336" s="1372">
        <v>45880</v>
      </c>
      <c r="N336" s="1371" t="s">
        <v>233</v>
      </c>
      <c r="V336" s="1371" t="s">
        <v>710</v>
      </c>
      <c r="W336" s="1371" t="s">
        <v>228</v>
      </c>
    </row>
    <row r="337" spans="1:23">
      <c r="A337" s="1370">
        <v>10694745</v>
      </c>
      <c r="B337" s="1371" t="s">
        <v>1023</v>
      </c>
      <c r="C337" s="1371">
        <v>51938314945</v>
      </c>
      <c r="D337" s="1371" t="s">
        <v>1024</v>
      </c>
      <c r="G337" s="1371" t="s">
        <v>224</v>
      </c>
      <c r="H337" s="1371" t="s">
        <v>245</v>
      </c>
      <c r="I337" s="1371" t="s">
        <v>316</v>
      </c>
      <c r="J337" s="1371" t="s">
        <v>221</v>
      </c>
      <c r="K337" s="1371" t="s">
        <v>259</v>
      </c>
      <c r="L337" s="1371" t="s">
        <v>259</v>
      </c>
      <c r="N337" s="1371" t="s">
        <v>239</v>
      </c>
      <c r="O337" s="1371" t="s">
        <v>239</v>
      </c>
      <c r="P337" s="1371" t="s">
        <v>239</v>
      </c>
      <c r="W337" s="1371" t="s">
        <v>226</v>
      </c>
    </row>
    <row r="338" spans="1:23">
      <c r="A338" s="1370">
        <v>10699425</v>
      </c>
      <c r="B338" s="1371" t="s">
        <v>1025</v>
      </c>
      <c r="C338" s="1371">
        <v>982056458</v>
      </c>
      <c r="G338" s="1371" t="s">
        <v>223</v>
      </c>
      <c r="H338" s="1371" t="s">
        <v>245</v>
      </c>
      <c r="J338" s="1371" t="s">
        <v>221</v>
      </c>
      <c r="K338" s="1371" t="s">
        <v>259</v>
      </c>
      <c r="L338" s="1371" t="s">
        <v>271</v>
      </c>
      <c r="N338" s="1371" t="s">
        <v>231</v>
      </c>
      <c r="O338" s="1371" t="s">
        <v>231</v>
      </c>
      <c r="W338" s="1371" t="s">
        <v>230</v>
      </c>
    </row>
    <row r="339" spans="1:23">
      <c r="A339" s="1370">
        <v>10707384</v>
      </c>
      <c r="B339" s="1371" t="s">
        <v>1026</v>
      </c>
      <c r="C339" s="1371">
        <v>51931663262</v>
      </c>
      <c r="D339" s="1371" t="s">
        <v>1027</v>
      </c>
      <c r="G339" s="1371" t="s">
        <v>223</v>
      </c>
      <c r="H339" s="1371" t="s">
        <v>245</v>
      </c>
      <c r="J339" s="1371" t="s">
        <v>221</v>
      </c>
      <c r="K339" s="1371" t="s">
        <v>269</v>
      </c>
      <c r="L339" s="1371" t="s">
        <v>269</v>
      </c>
      <c r="N339" s="1371" t="s">
        <v>233</v>
      </c>
      <c r="W339" s="1371" t="s">
        <v>228</v>
      </c>
    </row>
    <row r="340" spans="1:23">
      <c r="A340" s="1370">
        <v>10709361</v>
      </c>
      <c r="B340" s="1371" t="s">
        <v>1028</v>
      </c>
      <c r="C340" s="1371">
        <v>51987087869</v>
      </c>
      <c r="D340" s="1371" t="s">
        <v>1029</v>
      </c>
      <c r="E340" s="1371" t="s">
        <v>451</v>
      </c>
      <c r="G340" s="1371" t="s">
        <v>223</v>
      </c>
      <c r="H340" s="1371" t="s">
        <v>245</v>
      </c>
      <c r="K340" s="1371" t="s">
        <v>262</v>
      </c>
      <c r="L340" s="1371" t="s">
        <v>262</v>
      </c>
      <c r="M340" s="1372">
        <v>45880</v>
      </c>
      <c r="N340" s="1371" t="s">
        <v>233</v>
      </c>
      <c r="W340" s="1371" t="s">
        <v>230</v>
      </c>
    </row>
    <row r="341" spans="1:23">
      <c r="A341" s="1370">
        <v>10726556</v>
      </c>
      <c r="B341" s="1371" t="s">
        <v>1030</v>
      </c>
      <c r="C341" s="1371">
        <v>51977814974</v>
      </c>
      <c r="D341" s="1371" t="s">
        <v>1031</v>
      </c>
      <c r="G341" s="1371" t="s">
        <v>224</v>
      </c>
      <c r="H341" s="1371" t="s">
        <v>11</v>
      </c>
      <c r="J341" s="1371" t="s">
        <v>221</v>
      </c>
      <c r="L341" s="1371" t="s">
        <v>271</v>
      </c>
      <c r="M341" s="1372">
        <v>45841</v>
      </c>
      <c r="N341" s="1371" t="s">
        <v>233</v>
      </c>
      <c r="V341" s="1371" t="s">
        <v>11</v>
      </c>
      <c r="W341" s="1371" t="s">
        <v>230</v>
      </c>
    </row>
    <row r="342" spans="1:23">
      <c r="A342" s="1370">
        <v>10738996</v>
      </c>
      <c r="B342" s="1371" t="s">
        <v>1032</v>
      </c>
      <c r="C342" s="1371">
        <v>51961611547</v>
      </c>
      <c r="D342" s="1371" t="s">
        <v>1033</v>
      </c>
      <c r="E342" s="1371" t="s">
        <v>347</v>
      </c>
      <c r="G342" s="1371" t="s">
        <v>223</v>
      </c>
      <c r="H342" s="1371" t="s">
        <v>245</v>
      </c>
      <c r="K342" s="1371" t="s">
        <v>274</v>
      </c>
      <c r="L342" s="1371" t="s">
        <v>274</v>
      </c>
      <c r="M342" s="1372">
        <v>45859</v>
      </c>
      <c r="N342" s="1371" t="s">
        <v>233</v>
      </c>
      <c r="P342" s="1371" t="s">
        <v>350</v>
      </c>
      <c r="W342" s="1371" t="s">
        <v>229</v>
      </c>
    </row>
    <row r="343" spans="1:23">
      <c r="A343" s="1370">
        <v>10739490</v>
      </c>
      <c r="B343" s="1371" t="s">
        <v>1034</v>
      </c>
      <c r="C343" s="1371">
        <v>51977252356</v>
      </c>
      <c r="D343" s="1371" t="s">
        <v>1035</v>
      </c>
      <c r="E343" s="1371" t="s">
        <v>624</v>
      </c>
      <c r="G343" s="1371" t="s">
        <v>225</v>
      </c>
      <c r="H343" s="1371" t="s">
        <v>245</v>
      </c>
      <c r="J343" s="1371" t="s">
        <v>249</v>
      </c>
      <c r="N343" s="1371" t="s">
        <v>233</v>
      </c>
      <c r="W343" s="1371" t="s">
        <v>228</v>
      </c>
    </row>
    <row r="344" spans="1:23">
      <c r="A344" s="1370">
        <v>10751652</v>
      </c>
      <c r="B344" s="1371" t="s">
        <v>1036</v>
      </c>
      <c r="C344" s="1371">
        <v>981631143</v>
      </c>
      <c r="D344" s="1371" t="s">
        <v>1037</v>
      </c>
      <c r="E344" s="1371" t="s">
        <v>451</v>
      </c>
      <c r="G344" s="1371" t="s">
        <v>223</v>
      </c>
      <c r="H344" s="1371" t="s">
        <v>245</v>
      </c>
      <c r="K344" s="1371" t="s">
        <v>271</v>
      </c>
      <c r="L344" s="1371" t="s">
        <v>271</v>
      </c>
      <c r="M344" s="1372">
        <v>45849</v>
      </c>
      <c r="N344" s="1371" t="s">
        <v>233</v>
      </c>
      <c r="W344" s="1371" t="s">
        <v>227</v>
      </c>
    </row>
    <row r="345" spans="1:23">
      <c r="A345" s="1370">
        <v>10763072</v>
      </c>
      <c r="B345" s="1371" t="s">
        <v>1038</v>
      </c>
      <c r="C345" s="1371">
        <v>977365474</v>
      </c>
      <c r="D345" s="1371" t="s">
        <v>1039</v>
      </c>
      <c r="E345" s="1371" t="s">
        <v>347</v>
      </c>
      <c r="G345" s="1371" t="s">
        <v>225</v>
      </c>
      <c r="H345" s="1371" t="s">
        <v>245</v>
      </c>
      <c r="K345" s="1371" t="s">
        <v>278</v>
      </c>
      <c r="L345" s="1371" t="s">
        <v>278</v>
      </c>
      <c r="M345" s="1372">
        <v>45854</v>
      </c>
      <c r="N345" s="1371" t="s">
        <v>233</v>
      </c>
      <c r="W345" s="1371" t="s">
        <v>227</v>
      </c>
    </row>
    <row r="346" spans="1:23">
      <c r="A346" s="1370">
        <v>10764044</v>
      </c>
      <c r="B346" s="1371" t="s">
        <v>1040</v>
      </c>
      <c r="C346" s="1371">
        <v>51915127512</v>
      </c>
      <c r="D346" s="1371" t="s">
        <v>1041</v>
      </c>
      <c r="E346" s="1371" t="s">
        <v>347</v>
      </c>
      <c r="G346" s="1371" t="s">
        <v>224</v>
      </c>
      <c r="H346" s="1371" t="s">
        <v>245</v>
      </c>
      <c r="K346" s="1371" t="s">
        <v>262</v>
      </c>
      <c r="L346" s="1371" t="s">
        <v>262</v>
      </c>
      <c r="M346" s="1372">
        <v>45863</v>
      </c>
      <c r="W346" s="1371" t="s">
        <v>228</v>
      </c>
    </row>
    <row r="347" spans="1:23">
      <c r="A347" s="1370">
        <v>10764935</v>
      </c>
      <c r="B347" s="1371" t="s">
        <v>1042</v>
      </c>
      <c r="C347" s="1371">
        <v>51961841653</v>
      </c>
      <c r="D347" s="1371" t="s">
        <v>1043</v>
      </c>
      <c r="E347" s="1371" t="s">
        <v>451</v>
      </c>
      <c r="G347" s="1371" t="s">
        <v>224</v>
      </c>
      <c r="H347" s="1371" t="s">
        <v>245</v>
      </c>
      <c r="K347" s="1371" t="s">
        <v>262</v>
      </c>
      <c r="L347" s="1371" t="s">
        <v>262</v>
      </c>
      <c r="M347" s="1372">
        <v>45880</v>
      </c>
      <c r="N347" s="1371" t="s">
        <v>233</v>
      </c>
      <c r="O347" s="1371" t="s">
        <v>231</v>
      </c>
      <c r="P347" s="1371" t="s">
        <v>329</v>
      </c>
      <c r="W347" s="1371" t="s">
        <v>229</v>
      </c>
    </row>
    <row r="348" spans="1:23">
      <c r="A348" s="1370">
        <v>10790114</v>
      </c>
      <c r="B348" s="1371" t="s">
        <v>1044</v>
      </c>
      <c r="C348" s="1371">
        <v>51949373278</v>
      </c>
      <c r="D348" s="1371" t="s">
        <v>1045</v>
      </c>
      <c r="E348" s="1371" t="s">
        <v>347</v>
      </c>
      <c r="G348" s="1371" t="s">
        <v>224</v>
      </c>
      <c r="H348" s="1371" t="s">
        <v>245</v>
      </c>
      <c r="K348" s="1371" t="s">
        <v>278</v>
      </c>
      <c r="L348" s="1371" t="s">
        <v>262</v>
      </c>
      <c r="M348" s="1372">
        <v>45868</v>
      </c>
      <c r="N348" s="1371" t="s">
        <v>233</v>
      </c>
      <c r="O348" s="1371" t="s">
        <v>231</v>
      </c>
      <c r="W348" s="1371" t="s">
        <v>230</v>
      </c>
    </row>
    <row r="349" spans="1:23">
      <c r="A349" s="1370">
        <v>10790724</v>
      </c>
      <c r="B349" s="1371" t="s">
        <v>1046</v>
      </c>
      <c r="C349" s="1371">
        <v>51931908509</v>
      </c>
      <c r="D349" s="1371" t="s">
        <v>1047</v>
      </c>
      <c r="E349" s="1371" t="s">
        <v>347</v>
      </c>
      <c r="F349" s="1371" t="s">
        <v>254</v>
      </c>
      <c r="G349" s="1371" t="s">
        <v>224</v>
      </c>
      <c r="H349" s="1371" t="s">
        <v>245</v>
      </c>
      <c r="M349" s="1372">
        <v>45843</v>
      </c>
      <c r="N349" s="1371" t="s">
        <v>233</v>
      </c>
      <c r="W349" s="1371" t="s">
        <v>228</v>
      </c>
    </row>
    <row r="350" spans="1:23">
      <c r="A350" s="1370">
        <v>10792638</v>
      </c>
      <c r="B350" s="1371" t="s">
        <v>1048</v>
      </c>
      <c r="C350" s="1371">
        <v>994377236</v>
      </c>
      <c r="D350" s="1371" t="s">
        <v>1049</v>
      </c>
      <c r="G350" s="1371" t="s">
        <v>224</v>
      </c>
      <c r="H350" s="1371" t="s">
        <v>11</v>
      </c>
      <c r="J350" s="1371" t="s">
        <v>221</v>
      </c>
      <c r="L350" s="1371" t="s">
        <v>271</v>
      </c>
      <c r="M350" s="1372">
        <v>45841</v>
      </c>
      <c r="N350" s="1371" t="s">
        <v>233</v>
      </c>
      <c r="O350" s="1371" t="s">
        <v>236</v>
      </c>
      <c r="V350" s="1371" t="s">
        <v>11</v>
      </c>
      <c r="W350" s="1371" t="s">
        <v>230</v>
      </c>
    </row>
    <row r="351" spans="1:23">
      <c r="A351" s="1370">
        <v>10792638</v>
      </c>
      <c r="B351" s="1371" t="s">
        <v>1050</v>
      </c>
      <c r="C351" s="1371">
        <v>994377236</v>
      </c>
      <c r="D351" s="1371" t="s">
        <v>1049</v>
      </c>
      <c r="E351" s="1371" t="s">
        <v>347</v>
      </c>
      <c r="G351" s="1371" t="s">
        <v>224</v>
      </c>
      <c r="H351" s="1371" t="s">
        <v>245</v>
      </c>
      <c r="K351" s="1371" t="s">
        <v>262</v>
      </c>
      <c r="L351" s="1371" t="s">
        <v>262</v>
      </c>
      <c r="M351" s="1372">
        <v>45880</v>
      </c>
      <c r="N351" s="1371" t="s">
        <v>233</v>
      </c>
      <c r="W351" s="1371" t="s">
        <v>227</v>
      </c>
    </row>
    <row r="352" spans="1:23">
      <c r="A352" s="1370">
        <v>10811852</v>
      </c>
      <c r="B352" s="1371" t="s">
        <v>1051</v>
      </c>
      <c r="C352" s="1371">
        <v>51994757951</v>
      </c>
      <c r="D352" s="1371" t="s">
        <v>1052</v>
      </c>
      <c r="E352" s="1371" t="s">
        <v>376</v>
      </c>
      <c r="G352" s="1371" t="s">
        <v>224</v>
      </c>
      <c r="H352" s="1371" t="s">
        <v>245</v>
      </c>
      <c r="J352" s="1371" t="s">
        <v>221</v>
      </c>
      <c r="L352" s="1371" t="s">
        <v>271</v>
      </c>
      <c r="N352" s="1371" t="s">
        <v>233</v>
      </c>
      <c r="O352" s="1371" t="s">
        <v>236</v>
      </c>
      <c r="W352" s="1371" t="s">
        <v>230</v>
      </c>
    </row>
    <row r="353" spans="1:23">
      <c r="A353" s="1370">
        <v>10818798</v>
      </c>
      <c r="B353" s="1371" t="s">
        <v>1053</v>
      </c>
      <c r="C353" s="1371">
        <v>989910731</v>
      </c>
      <c r="D353" s="1371" t="s">
        <v>1054</v>
      </c>
      <c r="F353" s="1371" t="s">
        <v>254</v>
      </c>
      <c r="G353" s="1371" t="s">
        <v>223</v>
      </c>
      <c r="H353" s="1371" t="s">
        <v>238</v>
      </c>
      <c r="I353" s="1371" t="s">
        <v>316</v>
      </c>
      <c r="J353" s="1371" t="s">
        <v>221</v>
      </c>
      <c r="N353" s="1371" t="s">
        <v>233</v>
      </c>
      <c r="O353" s="1371" t="s">
        <v>236</v>
      </c>
      <c r="P353" s="1371" t="s">
        <v>350</v>
      </c>
      <c r="W353" s="1371" t="s">
        <v>229</v>
      </c>
    </row>
    <row r="354" spans="1:23">
      <c r="A354" s="1370">
        <v>10862188</v>
      </c>
      <c r="B354" s="1371" t="s">
        <v>1055</v>
      </c>
      <c r="C354" s="1371">
        <v>51950171007</v>
      </c>
      <c r="D354" s="1371" t="s">
        <v>1056</v>
      </c>
      <c r="E354" s="1371" t="s">
        <v>347</v>
      </c>
      <c r="F354" s="1371" t="s">
        <v>247</v>
      </c>
      <c r="G354" s="1371" t="s">
        <v>224</v>
      </c>
      <c r="H354" s="1371" t="s">
        <v>245</v>
      </c>
      <c r="K354" s="1371" t="s">
        <v>278</v>
      </c>
      <c r="L354" s="1371" t="s">
        <v>278</v>
      </c>
      <c r="M354" s="1372">
        <v>45880</v>
      </c>
      <c r="N354" s="1371" t="s">
        <v>233</v>
      </c>
      <c r="O354" s="1371" t="s">
        <v>231</v>
      </c>
      <c r="W354" s="1371" t="s">
        <v>230</v>
      </c>
    </row>
    <row r="355" spans="1:23">
      <c r="A355" s="1370">
        <v>10866240</v>
      </c>
      <c r="B355" s="1371" t="s">
        <v>1057</v>
      </c>
      <c r="C355" s="1371">
        <v>967477296</v>
      </c>
      <c r="D355" s="1371" t="s">
        <v>1058</v>
      </c>
      <c r="G355" s="1371" t="s">
        <v>223</v>
      </c>
      <c r="I355" s="1371" t="s">
        <v>316</v>
      </c>
      <c r="J355" s="1371" t="s">
        <v>221</v>
      </c>
      <c r="K355" s="1371" t="s">
        <v>262</v>
      </c>
      <c r="L355" s="1371" t="s">
        <v>262</v>
      </c>
      <c r="N355" s="1371" t="s">
        <v>233</v>
      </c>
      <c r="O355" s="1371" t="s">
        <v>231</v>
      </c>
      <c r="P355" s="1371" t="s">
        <v>329</v>
      </c>
      <c r="W355" s="1371" t="s">
        <v>229</v>
      </c>
    </row>
    <row r="356" spans="1:23">
      <c r="A356" s="1370">
        <v>10880909</v>
      </c>
      <c r="B356" s="1371" t="s">
        <v>1059</v>
      </c>
      <c r="C356" s="1371">
        <v>951431750</v>
      </c>
      <c r="D356" s="1371" t="s">
        <v>1060</v>
      </c>
      <c r="G356" s="1371" t="s">
        <v>224</v>
      </c>
      <c r="H356" s="1371" t="s">
        <v>245</v>
      </c>
      <c r="I356" s="1371" t="s">
        <v>316</v>
      </c>
      <c r="J356" s="1371" t="s">
        <v>221</v>
      </c>
      <c r="K356" s="1371" t="s">
        <v>269</v>
      </c>
      <c r="L356" s="1371" t="s">
        <v>269</v>
      </c>
      <c r="N356" s="1371" t="s">
        <v>231</v>
      </c>
      <c r="O356" s="1371" t="s">
        <v>231</v>
      </c>
      <c r="P356" s="1371" t="s">
        <v>231</v>
      </c>
      <c r="W356" s="1371" t="s">
        <v>226</v>
      </c>
    </row>
    <row r="357" spans="1:23">
      <c r="A357" s="1370">
        <v>11111111</v>
      </c>
      <c r="B357" s="1371" t="s">
        <v>1061</v>
      </c>
      <c r="C357" s="1371">
        <v>51977178596</v>
      </c>
      <c r="D357" s="1371" t="s">
        <v>1062</v>
      </c>
      <c r="E357" s="1371" t="s">
        <v>451</v>
      </c>
      <c r="G357" s="1371" t="s">
        <v>224</v>
      </c>
      <c r="H357" s="1371" t="s">
        <v>245</v>
      </c>
      <c r="K357" s="1371" t="s">
        <v>262</v>
      </c>
      <c r="L357" s="1371" t="s">
        <v>262</v>
      </c>
      <c r="M357" s="1372">
        <v>45870</v>
      </c>
      <c r="N357" s="1371" t="s">
        <v>233</v>
      </c>
      <c r="P357" s="1371" t="s">
        <v>329</v>
      </c>
      <c r="W357" s="1371" t="s">
        <v>228</v>
      </c>
    </row>
    <row r="358" spans="1:23">
      <c r="A358" s="1370">
        <v>11223344</v>
      </c>
      <c r="B358" s="1371" t="s">
        <v>1063</v>
      </c>
      <c r="C358" s="1371">
        <v>914108770</v>
      </c>
      <c r="D358" s="1371" t="s">
        <v>1064</v>
      </c>
      <c r="G358" s="1371" t="s">
        <v>225</v>
      </c>
      <c r="H358" s="1371" t="s">
        <v>11</v>
      </c>
      <c r="J358" s="1371" t="s">
        <v>221</v>
      </c>
      <c r="M358" s="1372">
        <v>45841</v>
      </c>
      <c r="N358" s="1371" t="s">
        <v>233</v>
      </c>
      <c r="V358" s="1371" t="s">
        <v>11</v>
      </c>
      <c r="W358" s="1371" t="s">
        <v>228</v>
      </c>
    </row>
    <row r="359" spans="1:23">
      <c r="A359" s="1370">
        <v>12345678</v>
      </c>
      <c r="B359" s="1371" t="s">
        <v>1065</v>
      </c>
      <c r="C359" s="1371">
        <v>997701365</v>
      </c>
      <c r="D359" s="1371" t="s">
        <v>1066</v>
      </c>
      <c r="E359" s="1371" t="s">
        <v>347</v>
      </c>
      <c r="G359" s="1371" t="s">
        <v>223</v>
      </c>
      <c r="H359" s="1371" t="s">
        <v>245</v>
      </c>
      <c r="K359" s="1371" t="s">
        <v>271</v>
      </c>
      <c r="M359" s="1372">
        <v>45851</v>
      </c>
      <c r="N359" s="1371" t="s">
        <v>233</v>
      </c>
      <c r="W359" s="1371" t="s">
        <v>228</v>
      </c>
    </row>
    <row r="360" spans="1:23">
      <c r="A360" s="1370">
        <v>12397769</v>
      </c>
      <c r="B360" s="1371" t="s">
        <v>1067</v>
      </c>
      <c r="C360" s="1371">
        <v>917946621</v>
      </c>
      <c r="D360" s="1371" t="s">
        <v>1068</v>
      </c>
      <c r="G360" s="1371" t="s">
        <v>223</v>
      </c>
      <c r="H360" s="1371" t="s">
        <v>11</v>
      </c>
      <c r="J360" s="1371" t="s">
        <v>221</v>
      </c>
      <c r="M360" s="1372">
        <v>45841</v>
      </c>
      <c r="N360" s="1371" t="s">
        <v>233</v>
      </c>
      <c r="V360" s="1371" t="s">
        <v>11</v>
      </c>
      <c r="W360" s="1371" t="s">
        <v>228</v>
      </c>
    </row>
    <row r="361" spans="1:23">
      <c r="A361" s="1370">
        <v>15385183</v>
      </c>
      <c r="B361" s="1371" t="s">
        <v>1069</v>
      </c>
      <c r="C361" s="1371">
        <v>945723834</v>
      </c>
      <c r="D361" s="1371" t="s">
        <v>1070</v>
      </c>
      <c r="E361" s="1371" t="s">
        <v>624</v>
      </c>
      <c r="G361" s="1371" t="s">
        <v>223</v>
      </c>
      <c r="H361" s="1371" t="s">
        <v>245</v>
      </c>
      <c r="K361" s="1371" t="s">
        <v>271</v>
      </c>
      <c r="L361" s="1371" t="s">
        <v>271</v>
      </c>
      <c r="M361" s="1372">
        <v>45856</v>
      </c>
      <c r="N361" s="1371" t="s">
        <v>368</v>
      </c>
      <c r="W361" s="1371" t="s">
        <v>226</v>
      </c>
    </row>
    <row r="362" spans="1:23">
      <c r="A362" s="1370">
        <v>15421119</v>
      </c>
      <c r="B362" s="1371" t="s">
        <v>1071</v>
      </c>
      <c r="C362" s="1371">
        <v>51982540985</v>
      </c>
      <c r="D362" s="1371" t="s">
        <v>1072</v>
      </c>
      <c r="G362" s="1371" t="s">
        <v>224</v>
      </c>
      <c r="H362" s="1371" t="s">
        <v>11</v>
      </c>
      <c r="J362" s="1371" t="s">
        <v>221</v>
      </c>
      <c r="M362" s="1372">
        <v>45841</v>
      </c>
      <c r="N362" s="1371" t="s">
        <v>233</v>
      </c>
      <c r="V362" s="1371" t="s">
        <v>11</v>
      </c>
      <c r="W362" s="1371" t="s">
        <v>226</v>
      </c>
    </row>
    <row r="363" spans="1:23">
      <c r="A363" s="1370">
        <v>15708956</v>
      </c>
      <c r="B363" s="1371" t="s">
        <v>1073</v>
      </c>
      <c r="C363" s="1371">
        <v>947723002</v>
      </c>
      <c r="D363" s="1371" t="s">
        <v>1074</v>
      </c>
      <c r="G363" s="1371" t="s">
        <v>223</v>
      </c>
      <c r="H363" s="1371" t="s">
        <v>11</v>
      </c>
      <c r="L363" s="1371" t="s">
        <v>262</v>
      </c>
      <c r="M363" s="1372">
        <v>45880</v>
      </c>
      <c r="N363" s="1371" t="s">
        <v>368</v>
      </c>
      <c r="W363" s="1371" t="s">
        <v>226</v>
      </c>
    </row>
    <row r="364" spans="1:23">
      <c r="A364" s="1370">
        <v>15727536</v>
      </c>
      <c r="B364" s="1371" t="s">
        <v>1075</v>
      </c>
      <c r="C364" s="1371">
        <v>901121301</v>
      </c>
      <c r="D364" s="1371" t="s">
        <v>1076</v>
      </c>
      <c r="F364" s="1371" t="s">
        <v>362</v>
      </c>
      <c r="G364" s="1371" t="s">
        <v>223</v>
      </c>
      <c r="H364" s="1371" t="s">
        <v>248</v>
      </c>
      <c r="J364" s="1371" t="s">
        <v>221</v>
      </c>
      <c r="M364" s="1372">
        <v>45841</v>
      </c>
      <c r="N364" s="1371" t="s">
        <v>233</v>
      </c>
      <c r="W364" s="1371" t="s">
        <v>228</v>
      </c>
    </row>
    <row r="365" spans="1:23">
      <c r="A365" s="1370">
        <v>15728880</v>
      </c>
      <c r="B365" s="1371" t="s">
        <v>1077</v>
      </c>
      <c r="C365" s="1371">
        <v>51959585790</v>
      </c>
      <c r="D365" s="1371" t="s">
        <v>1078</v>
      </c>
      <c r="G365" s="1371" t="s">
        <v>224</v>
      </c>
      <c r="H365" s="1371" t="s">
        <v>245</v>
      </c>
      <c r="J365" s="1371" t="s">
        <v>221</v>
      </c>
      <c r="K365" s="1371" t="s">
        <v>259</v>
      </c>
      <c r="L365" s="1371" t="s">
        <v>259</v>
      </c>
      <c r="N365" s="1371" t="s">
        <v>233</v>
      </c>
      <c r="W365" s="1371" t="s">
        <v>228</v>
      </c>
    </row>
    <row r="366" spans="1:23">
      <c r="A366" s="1370">
        <v>15735927</v>
      </c>
      <c r="B366" s="1371" t="s">
        <v>1079</v>
      </c>
      <c r="C366" s="1371">
        <v>51920343171</v>
      </c>
      <c r="D366" s="1371" t="s">
        <v>1080</v>
      </c>
      <c r="E366" s="1371" t="s">
        <v>347</v>
      </c>
      <c r="G366" s="1371" t="s">
        <v>224</v>
      </c>
      <c r="H366" s="1371" t="s">
        <v>245</v>
      </c>
      <c r="K366" s="1371" t="s">
        <v>262</v>
      </c>
      <c r="L366" s="1371" t="s">
        <v>262</v>
      </c>
      <c r="M366" s="1372">
        <v>45880</v>
      </c>
      <c r="N366" s="1371" t="s">
        <v>233</v>
      </c>
      <c r="W366" s="1371" t="s">
        <v>228</v>
      </c>
    </row>
    <row r="367" spans="1:23">
      <c r="A367" s="1370">
        <v>15753429</v>
      </c>
      <c r="B367" s="1371" t="s">
        <v>1081</v>
      </c>
      <c r="C367" s="1371">
        <v>51983408987</v>
      </c>
      <c r="D367" s="1371" t="s">
        <v>1082</v>
      </c>
      <c r="G367" s="1371" t="s">
        <v>225</v>
      </c>
      <c r="H367" s="1371" t="s">
        <v>11</v>
      </c>
      <c r="J367" s="1371" t="s">
        <v>221</v>
      </c>
      <c r="L367" s="1371" t="s">
        <v>271</v>
      </c>
      <c r="M367" s="1372">
        <v>45841</v>
      </c>
      <c r="N367" s="1371" t="s">
        <v>236</v>
      </c>
      <c r="V367" s="1371" t="s">
        <v>11</v>
      </c>
      <c r="W367" s="1371" t="s">
        <v>230</v>
      </c>
    </row>
    <row r="368" spans="1:23">
      <c r="A368" s="1370">
        <v>15763766</v>
      </c>
      <c r="B368" s="1371" t="s">
        <v>1083</v>
      </c>
      <c r="C368" s="1371">
        <v>986855928</v>
      </c>
      <c r="D368" s="1371" t="s">
        <v>1084</v>
      </c>
      <c r="G368" s="1371" t="s">
        <v>223</v>
      </c>
      <c r="H368" s="1371" t="s">
        <v>245</v>
      </c>
      <c r="I368" s="1371" t="s">
        <v>316</v>
      </c>
      <c r="J368" s="1371" t="s">
        <v>221</v>
      </c>
      <c r="K368" s="1371" t="s">
        <v>262</v>
      </c>
      <c r="L368" s="1371" t="s">
        <v>262</v>
      </c>
      <c r="N368" s="1371" t="s">
        <v>233</v>
      </c>
      <c r="W368" s="1371" t="s">
        <v>227</v>
      </c>
    </row>
    <row r="369" spans="1:23">
      <c r="A369" s="1370">
        <v>16022414</v>
      </c>
      <c r="B369" s="1371" t="s">
        <v>1085</v>
      </c>
      <c r="C369" s="1371">
        <v>51936587467</v>
      </c>
      <c r="D369" s="1371" t="s">
        <v>1086</v>
      </c>
      <c r="G369" s="1371" t="s">
        <v>224</v>
      </c>
      <c r="H369" s="1371" t="s">
        <v>245</v>
      </c>
      <c r="J369" s="1371" t="s">
        <v>221</v>
      </c>
      <c r="K369" s="1371" t="s">
        <v>259</v>
      </c>
      <c r="L369" s="1371" t="s">
        <v>271</v>
      </c>
      <c r="N369" s="1371" t="s">
        <v>236</v>
      </c>
      <c r="W369" s="1371" t="s">
        <v>230</v>
      </c>
    </row>
    <row r="370" spans="1:23">
      <c r="A370" s="1370">
        <v>16122763</v>
      </c>
      <c r="B370" s="1371" t="s">
        <v>1087</v>
      </c>
      <c r="C370" s="1371">
        <v>965144119</v>
      </c>
      <c r="D370" s="1371" t="s">
        <v>1088</v>
      </c>
      <c r="G370" s="1371" t="s">
        <v>223</v>
      </c>
      <c r="H370" s="1371" t="s">
        <v>243</v>
      </c>
      <c r="I370" s="1371" t="s">
        <v>316</v>
      </c>
      <c r="J370" s="1371" t="s">
        <v>249</v>
      </c>
      <c r="K370" s="1371" t="s">
        <v>259</v>
      </c>
      <c r="L370" s="1371" t="s">
        <v>259</v>
      </c>
      <c r="N370" s="1371" t="s">
        <v>236</v>
      </c>
      <c r="O370" s="1371" t="s">
        <v>236</v>
      </c>
      <c r="P370" s="1371" t="s">
        <v>236</v>
      </c>
      <c r="W370" s="1371" t="s">
        <v>228</v>
      </c>
    </row>
    <row r="371" spans="1:23">
      <c r="A371" s="1370">
        <v>16125456</v>
      </c>
      <c r="B371" s="1371" t="s">
        <v>1089</v>
      </c>
      <c r="C371" s="1371">
        <v>966945005</v>
      </c>
      <c r="D371" s="1371" t="s">
        <v>1090</v>
      </c>
      <c r="G371" s="1371" t="s">
        <v>225</v>
      </c>
      <c r="H371" s="1371" t="s">
        <v>11</v>
      </c>
      <c r="L371" s="1371" t="s">
        <v>271</v>
      </c>
      <c r="M371" s="1372">
        <v>45854</v>
      </c>
      <c r="N371" s="1371" t="s">
        <v>233</v>
      </c>
      <c r="W371" s="1371" t="s">
        <v>227</v>
      </c>
    </row>
    <row r="372" spans="1:23">
      <c r="A372" s="1370">
        <v>16168891</v>
      </c>
      <c r="B372" s="1371" t="s">
        <v>1091</v>
      </c>
      <c r="C372" s="1371">
        <v>998934479</v>
      </c>
      <c r="D372" s="1371" t="s">
        <v>1092</v>
      </c>
      <c r="F372" s="1371" t="s">
        <v>240</v>
      </c>
      <c r="G372" s="1371" t="s">
        <v>223</v>
      </c>
      <c r="H372" s="1371" t="s">
        <v>245</v>
      </c>
      <c r="L372" s="1371" t="s">
        <v>271</v>
      </c>
      <c r="M372" s="1372">
        <v>45843</v>
      </c>
      <c r="N372" s="1371" t="s">
        <v>233</v>
      </c>
      <c r="O372" s="1371" t="s">
        <v>236</v>
      </c>
      <c r="W372" s="1371" t="s">
        <v>230</v>
      </c>
    </row>
    <row r="373" spans="1:23">
      <c r="A373" s="1370">
        <v>16325872</v>
      </c>
      <c r="B373" s="1371" t="s">
        <v>1093</v>
      </c>
      <c r="C373" s="1371">
        <v>51923035171</v>
      </c>
      <c r="D373" s="1371" t="s">
        <v>1094</v>
      </c>
      <c r="E373" s="1371" t="s">
        <v>347</v>
      </c>
      <c r="G373" s="1371" t="s">
        <v>224</v>
      </c>
      <c r="H373" s="1371" t="s">
        <v>245</v>
      </c>
      <c r="K373" s="1371" t="s">
        <v>262</v>
      </c>
      <c r="L373" s="1371" t="s">
        <v>262</v>
      </c>
      <c r="M373" s="1372">
        <v>45874</v>
      </c>
      <c r="N373" s="1371" t="s">
        <v>233</v>
      </c>
      <c r="W373" s="1371" t="s">
        <v>229</v>
      </c>
    </row>
    <row r="374" spans="1:23">
      <c r="A374" s="1370">
        <v>16432990</v>
      </c>
      <c r="B374" s="1371" t="s">
        <v>1095</v>
      </c>
      <c r="C374" s="1371">
        <v>975074009</v>
      </c>
      <c r="D374" s="1371" t="s">
        <v>1096</v>
      </c>
      <c r="E374" s="1371" t="s">
        <v>1097</v>
      </c>
      <c r="F374" s="1371" t="s">
        <v>240</v>
      </c>
      <c r="G374" s="1371" t="s">
        <v>225</v>
      </c>
      <c r="H374" s="1371" t="s">
        <v>245</v>
      </c>
      <c r="I374" s="1371" t="s">
        <v>316</v>
      </c>
      <c r="J374" s="1371" t="s">
        <v>221</v>
      </c>
      <c r="N374" s="1371" t="s">
        <v>236</v>
      </c>
      <c r="W374" s="1371" t="s">
        <v>227</v>
      </c>
    </row>
    <row r="375" spans="1:23">
      <c r="A375" s="1370">
        <v>16569143</v>
      </c>
      <c r="B375" s="1371" t="s">
        <v>1098</v>
      </c>
      <c r="C375" s="1371">
        <v>954031125</v>
      </c>
      <c r="D375" s="1371" t="s">
        <v>1099</v>
      </c>
      <c r="E375" s="1371" t="s">
        <v>347</v>
      </c>
      <c r="G375" s="1371" t="s">
        <v>224</v>
      </c>
      <c r="H375" s="1371" t="s">
        <v>245</v>
      </c>
      <c r="K375" s="1371" t="s">
        <v>280</v>
      </c>
      <c r="L375" s="1371" t="s">
        <v>262</v>
      </c>
      <c r="M375" s="1372">
        <v>45876</v>
      </c>
      <c r="N375" s="1371" t="s">
        <v>388</v>
      </c>
      <c r="O375" s="1371" t="s">
        <v>329</v>
      </c>
      <c r="P375" s="1371" t="s">
        <v>329</v>
      </c>
      <c r="W375" s="1371" t="s">
        <v>226</v>
      </c>
    </row>
    <row r="376" spans="1:23">
      <c r="A376" s="1370">
        <v>16693149</v>
      </c>
      <c r="B376" s="1371" t="s">
        <v>1100</v>
      </c>
      <c r="C376" s="1371">
        <v>939438411</v>
      </c>
      <c r="D376" s="1371" t="s">
        <v>1101</v>
      </c>
      <c r="G376" s="1371" t="s">
        <v>225</v>
      </c>
      <c r="H376" s="1371" t="s">
        <v>11</v>
      </c>
      <c r="M376" s="1372">
        <v>45859</v>
      </c>
      <c r="N376" s="1371" t="s">
        <v>233</v>
      </c>
      <c r="W376" s="1371" t="s">
        <v>227</v>
      </c>
    </row>
    <row r="377" spans="1:23">
      <c r="A377" s="1370">
        <v>16729280</v>
      </c>
      <c r="B377" s="1371" t="s">
        <v>1102</v>
      </c>
      <c r="C377" s="1371">
        <v>984344860</v>
      </c>
      <c r="D377" s="1371" t="s">
        <v>1103</v>
      </c>
      <c r="E377" s="1371" t="s">
        <v>1104</v>
      </c>
      <c r="G377" s="1371" t="s">
        <v>223</v>
      </c>
      <c r="H377" s="1371" t="s">
        <v>243</v>
      </c>
      <c r="I377" s="1371" t="s">
        <v>316</v>
      </c>
      <c r="J377" s="1371" t="s">
        <v>249</v>
      </c>
      <c r="N377" s="1371" t="s">
        <v>233</v>
      </c>
      <c r="O377" s="1371" t="s">
        <v>236</v>
      </c>
      <c r="P377" s="1371" t="s">
        <v>236</v>
      </c>
      <c r="W377" s="1371" t="s">
        <v>226</v>
      </c>
    </row>
    <row r="378" spans="1:23">
      <c r="A378" s="1370">
        <v>16729482</v>
      </c>
      <c r="B378" s="1371" t="s">
        <v>1105</v>
      </c>
      <c r="C378" s="1371">
        <v>51993205029</v>
      </c>
      <c r="D378" s="1371" t="s">
        <v>1106</v>
      </c>
      <c r="G378" s="1371" t="s">
        <v>224</v>
      </c>
      <c r="H378" s="1371" t="s">
        <v>245</v>
      </c>
      <c r="I378" s="1371" t="s">
        <v>316</v>
      </c>
      <c r="J378" s="1371" t="s">
        <v>221</v>
      </c>
      <c r="K378" s="1371" t="s">
        <v>259</v>
      </c>
      <c r="L378" s="1371" t="s">
        <v>259</v>
      </c>
      <c r="N378" s="1371" t="s">
        <v>236</v>
      </c>
      <c r="O378" s="1371" t="s">
        <v>236</v>
      </c>
      <c r="P378" s="1371" t="s">
        <v>350</v>
      </c>
      <c r="W378" s="1371" t="s">
        <v>226</v>
      </c>
    </row>
    <row r="379" spans="1:23">
      <c r="A379" s="1370">
        <v>16793418</v>
      </c>
      <c r="B379" s="1371" t="s">
        <v>1107</v>
      </c>
      <c r="C379" s="1371">
        <v>934093082</v>
      </c>
      <c r="D379" s="1371" t="s">
        <v>1108</v>
      </c>
      <c r="G379" s="1371" t="s">
        <v>224</v>
      </c>
      <c r="H379" s="1371" t="s">
        <v>11</v>
      </c>
      <c r="J379" s="1371" t="s">
        <v>221</v>
      </c>
      <c r="L379" s="1371" t="s">
        <v>271</v>
      </c>
      <c r="M379" s="1372">
        <v>45841</v>
      </c>
      <c r="N379" s="1371" t="s">
        <v>233</v>
      </c>
      <c r="V379" s="1371" t="s">
        <v>11</v>
      </c>
      <c r="W379" s="1371" t="s">
        <v>230</v>
      </c>
    </row>
    <row r="380" spans="1:23">
      <c r="A380" s="1370">
        <v>16806159</v>
      </c>
      <c r="B380" s="1371" t="s">
        <v>1109</v>
      </c>
      <c r="C380" s="1371">
        <v>979264334</v>
      </c>
      <c r="D380" s="1371" t="s">
        <v>1110</v>
      </c>
      <c r="G380" s="1371" t="s">
        <v>224</v>
      </c>
      <c r="H380" s="1371" t="s">
        <v>11</v>
      </c>
      <c r="J380" s="1371" t="s">
        <v>221</v>
      </c>
      <c r="L380" s="1371" t="s">
        <v>271</v>
      </c>
      <c r="M380" s="1372">
        <v>45841</v>
      </c>
      <c r="N380" s="1371" t="s">
        <v>233</v>
      </c>
      <c r="O380" s="1371" t="s">
        <v>236</v>
      </c>
      <c r="V380" s="1371" t="s">
        <v>11</v>
      </c>
      <c r="W380" s="1371" t="s">
        <v>230</v>
      </c>
    </row>
    <row r="381" spans="1:23">
      <c r="A381" s="1370">
        <v>17043359</v>
      </c>
      <c r="B381" s="1371" t="s">
        <v>1111</v>
      </c>
      <c r="C381" s="1371">
        <v>51923557641</v>
      </c>
      <c r="D381" s="1371" t="s">
        <v>1112</v>
      </c>
      <c r="G381" s="1371" t="s">
        <v>223</v>
      </c>
      <c r="H381" s="1371" t="s">
        <v>11</v>
      </c>
      <c r="M381" s="1372">
        <v>45854</v>
      </c>
      <c r="N381" s="1371" t="s">
        <v>233</v>
      </c>
      <c r="W381" s="1371" t="s">
        <v>228</v>
      </c>
    </row>
    <row r="382" spans="1:23">
      <c r="A382" s="1370">
        <v>17151703</v>
      </c>
      <c r="B382" s="1371" t="s">
        <v>1113</v>
      </c>
      <c r="C382" s="1371">
        <v>997302245</v>
      </c>
      <c r="D382" s="1371" t="s">
        <v>1114</v>
      </c>
      <c r="G382" s="1371" t="s">
        <v>225</v>
      </c>
      <c r="H382" s="1371" t="s">
        <v>11</v>
      </c>
      <c r="J382" s="1371" t="s">
        <v>221</v>
      </c>
      <c r="L382" s="1371" t="s">
        <v>271</v>
      </c>
      <c r="M382" s="1372">
        <v>45841</v>
      </c>
      <c r="N382" s="1371" t="s">
        <v>233</v>
      </c>
      <c r="V382" s="1371" t="s">
        <v>11</v>
      </c>
      <c r="W382" s="1371" t="s">
        <v>230</v>
      </c>
    </row>
    <row r="383" spans="1:23">
      <c r="A383" s="1370">
        <v>17433937</v>
      </c>
      <c r="B383" s="1371" t="s">
        <v>1115</v>
      </c>
      <c r="C383" s="1371">
        <v>51989813425</v>
      </c>
      <c r="D383" s="1371" t="s">
        <v>1116</v>
      </c>
      <c r="E383" s="1371" t="s">
        <v>347</v>
      </c>
      <c r="G383" s="1371" t="s">
        <v>224</v>
      </c>
      <c r="H383" s="1371" t="s">
        <v>245</v>
      </c>
      <c r="K383" s="1371" t="s">
        <v>280</v>
      </c>
      <c r="L383" s="1371" t="s">
        <v>280</v>
      </c>
      <c r="M383" s="1372">
        <v>45876</v>
      </c>
      <c r="N383" s="1371" t="s">
        <v>233</v>
      </c>
      <c r="W383" s="1371" t="s">
        <v>228</v>
      </c>
    </row>
    <row r="384" spans="1:23">
      <c r="A384" s="1370">
        <v>17600137</v>
      </c>
      <c r="B384" s="1371" t="s">
        <v>1117</v>
      </c>
      <c r="C384" s="1371">
        <v>979695274</v>
      </c>
      <c r="D384" s="1371" t="s">
        <v>1118</v>
      </c>
      <c r="E384" s="1371" t="s">
        <v>347</v>
      </c>
      <c r="G384" s="1371" t="s">
        <v>224</v>
      </c>
      <c r="H384" s="1371" t="s">
        <v>245</v>
      </c>
      <c r="K384" s="1371" t="s">
        <v>271</v>
      </c>
      <c r="L384" s="1371" t="s">
        <v>271</v>
      </c>
      <c r="M384" s="1372">
        <v>45850</v>
      </c>
      <c r="N384" s="1371" t="s">
        <v>233</v>
      </c>
      <c r="O384" s="1371" t="s">
        <v>231</v>
      </c>
      <c r="W384" s="1371" t="s">
        <v>230</v>
      </c>
    </row>
    <row r="385" spans="1:23">
      <c r="A385" s="1370">
        <v>17632637</v>
      </c>
      <c r="B385" s="1371" t="s">
        <v>1119</v>
      </c>
      <c r="C385" s="1371">
        <v>51943400127</v>
      </c>
      <c r="D385" s="1371" t="s">
        <v>1120</v>
      </c>
      <c r="G385" s="1371" t="s">
        <v>224</v>
      </c>
      <c r="H385" s="1371" t="s">
        <v>11</v>
      </c>
      <c r="J385" s="1371" t="s">
        <v>221</v>
      </c>
      <c r="L385" s="1371" t="s">
        <v>271</v>
      </c>
      <c r="M385" s="1372">
        <v>45841</v>
      </c>
      <c r="N385" s="1371" t="s">
        <v>231</v>
      </c>
      <c r="O385" s="1371" t="s">
        <v>231</v>
      </c>
      <c r="V385" s="1371" t="s">
        <v>1121</v>
      </c>
      <c r="W385" s="1371" t="s">
        <v>230</v>
      </c>
    </row>
    <row r="386" spans="1:23">
      <c r="A386" s="1370">
        <v>17640383</v>
      </c>
      <c r="B386" s="1371" t="s">
        <v>1122</v>
      </c>
      <c r="C386" s="1371">
        <v>51951499816</v>
      </c>
      <c r="D386" s="1371" t="s">
        <v>1123</v>
      </c>
      <c r="G386" s="1371" t="s">
        <v>224</v>
      </c>
      <c r="H386" s="1371" t="s">
        <v>11</v>
      </c>
      <c r="J386" s="1371" t="s">
        <v>221</v>
      </c>
      <c r="L386" s="1371" t="s">
        <v>271</v>
      </c>
      <c r="M386" s="1372">
        <v>45841</v>
      </c>
      <c r="N386" s="1371" t="s">
        <v>233</v>
      </c>
      <c r="V386" s="1371" t="s">
        <v>11</v>
      </c>
      <c r="W386" s="1371" t="s">
        <v>230</v>
      </c>
    </row>
    <row r="387" spans="1:23">
      <c r="A387" s="1370">
        <v>17925829</v>
      </c>
      <c r="B387" s="1371" t="s">
        <v>1124</v>
      </c>
      <c r="C387" s="1371">
        <v>51989480004</v>
      </c>
      <c r="D387" s="1371" t="s">
        <v>1125</v>
      </c>
      <c r="G387" s="1371" t="s">
        <v>224</v>
      </c>
      <c r="H387" s="1371" t="s">
        <v>11</v>
      </c>
      <c r="J387" s="1371" t="s">
        <v>221</v>
      </c>
      <c r="M387" s="1372">
        <v>45841</v>
      </c>
      <c r="N387" s="1371" t="s">
        <v>233</v>
      </c>
      <c r="V387" s="1371" t="s">
        <v>11</v>
      </c>
      <c r="W387" s="1371" t="s">
        <v>228</v>
      </c>
    </row>
    <row r="388" spans="1:23">
      <c r="A388" s="1370">
        <v>18068198</v>
      </c>
      <c r="B388" s="1371" t="s">
        <v>1126</v>
      </c>
      <c r="C388" s="1371">
        <v>907905123</v>
      </c>
      <c r="D388" s="1371" t="s">
        <v>1127</v>
      </c>
      <c r="G388" s="1371" t="s">
        <v>225</v>
      </c>
      <c r="H388" s="1371" t="s">
        <v>11</v>
      </c>
      <c r="M388" s="1372">
        <v>45859</v>
      </c>
      <c r="N388" s="1371" t="s">
        <v>233</v>
      </c>
      <c r="W388" s="1371" t="s">
        <v>229</v>
      </c>
    </row>
    <row r="389" spans="1:23">
      <c r="A389" s="1370">
        <v>18074196</v>
      </c>
      <c r="B389" s="1371" t="s">
        <v>1128</v>
      </c>
      <c r="C389" s="1371">
        <v>974114981</v>
      </c>
      <c r="D389" s="1371" t="s">
        <v>1129</v>
      </c>
      <c r="G389" s="1371" t="s">
        <v>224</v>
      </c>
      <c r="H389" s="1371" t="s">
        <v>11</v>
      </c>
      <c r="I389" s="1371" t="s">
        <v>7</v>
      </c>
      <c r="L389" s="1371" t="s">
        <v>271</v>
      </c>
      <c r="M389" s="1372">
        <v>45854</v>
      </c>
      <c r="N389" s="1371" t="s">
        <v>368</v>
      </c>
      <c r="O389" s="1371" t="s">
        <v>231</v>
      </c>
      <c r="W389" s="1371" t="s">
        <v>226</v>
      </c>
    </row>
    <row r="390" spans="1:23">
      <c r="A390" s="1370">
        <v>18550961</v>
      </c>
      <c r="B390" s="1371" t="s">
        <v>1130</v>
      </c>
      <c r="C390" s="1371">
        <v>928339838</v>
      </c>
      <c r="D390" s="1371" t="s">
        <v>1131</v>
      </c>
      <c r="G390" s="1371" t="s">
        <v>223</v>
      </c>
      <c r="H390" s="1371" t="s">
        <v>245</v>
      </c>
      <c r="I390" s="1371" t="s">
        <v>316</v>
      </c>
      <c r="J390" s="1371" t="s">
        <v>221</v>
      </c>
      <c r="N390" s="1371" t="s">
        <v>233</v>
      </c>
      <c r="O390" s="1371" t="s">
        <v>231</v>
      </c>
      <c r="P390" s="1371" t="s">
        <v>231</v>
      </c>
      <c r="W390" s="1371" t="s">
        <v>229</v>
      </c>
    </row>
    <row r="391" spans="1:23">
      <c r="A391" s="1370">
        <v>18743541</v>
      </c>
      <c r="B391" s="1371" t="s">
        <v>1132</v>
      </c>
      <c r="C391" s="1371">
        <v>51992257929</v>
      </c>
      <c r="D391" s="1371" t="s">
        <v>1133</v>
      </c>
      <c r="G391" s="1371" t="s">
        <v>224</v>
      </c>
      <c r="H391" s="1371" t="s">
        <v>11</v>
      </c>
      <c r="J391" s="1371" t="s">
        <v>221</v>
      </c>
      <c r="M391" s="1372">
        <v>45841</v>
      </c>
      <c r="N391" s="1371" t="s">
        <v>233</v>
      </c>
      <c r="O391" s="1371" t="s">
        <v>236</v>
      </c>
      <c r="W391" s="1371" t="s">
        <v>227</v>
      </c>
    </row>
    <row r="392" spans="1:23">
      <c r="A392" s="1370">
        <v>19868314</v>
      </c>
      <c r="B392" s="1371" t="s">
        <v>1134</v>
      </c>
      <c r="C392" s="1371">
        <v>954831231</v>
      </c>
      <c r="D392" s="1371" t="s">
        <v>1135</v>
      </c>
      <c r="G392" s="1371" t="s">
        <v>223</v>
      </c>
      <c r="H392" s="1371" t="s">
        <v>11</v>
      </c>
      <c r="L392" s="1371" t="s">
        <v>262</v>
      </c>
      <c r="M392" s="1372">
        <v>45880</v>
      </c>
      <c r="N392" s="1371" t="s">
        <v>368</v>
      </c>
      <c r="W392" s="1371" t="s">
        <v>226</v>
      </c>
    </row>
    <row r="393" spans="1:23">
      <c r="A393" s="1370">
        <v>20025975</v>
      </c>
      <c r="B393" s="1371" t="s">
        <v>1136</v>
      </c>
      <c r="C393" s="1371">
        <v>51961658257</v>
      </c>
      <c r="D393" s="1371" t="s">
        <v>1137</v>
      </c>
      <c r="G393" s="1371" t="s">
        <v>223</v>
      </c>
      <c r="H393" s="1371" t="s">
        <v>245</v>
      </c>
      <c r="I393" s="1371" t="s">
        <v>316</v>
      </c>
      <c r="J393" s="1371" t="s">
        <v>221</v>
      </c>
      <c r="K393" s="1371" t="s">
        <v>259</v>
      </c>
      <c r="L393" s="1371" t="s">
        <v>259</v>
      </c>
      <c r="N393" s="1371" t="s">
        <v>231</v>
      </c>
      <c r="W393" s="1371" t="s">
        <v>228</v>
      </c>
    </row>
    <row r="394" spans="1:23">
      <c r="A394" s="1370">
        <v>20030056</v>
      </c>
      <c r="B394" s="1371" t="s">
        <v>1138</v>
      </c>
      <c r="C394" s="1371">
        <v>988292240</v>
      </c>
      <c r="D394" s="1371" t="s">
        <v>1139</v>
      </c>
      <c r="E394" s="1371" t="s">
        <v>347</v>
      </c>
      <c r="G394" s="1371" t="s">
        <v>223</v>
      </c>
      <c r="H394" s="1371" t="s">
        <v>245</v>
      </c>
      <c r="K394" s="1371" t="s">
        <v>271</v>
      </c>
      <c r="L394" s="1371" t="s">
        <v>271</v>
      </c>
      <c r="M394" s="1372">
        <v>45850</v>
      </c>
      <c r="N394" s="1371" t="s">
        <v>233</v>
      </c>
      <c r="O394" s="1371" t="s">
        <v>331</v>
      </c>
      <c r="W394" s="1371" t="s">
        <v>229</v>
      </c>
    </row>
    <row r="395" spans="1:23">
      <c r="A395" s="1370">
        <v>20057620</v>
      </c>
      <c r="B395" s="1371" t="s">
        <v>1140</v>
      </c>
      <c r="C395" s="1371">
        <v>51967872980</v>
      </c>
      <c r="D395" s="1371" t="s">
        <v>1141</v>
      </c>
      <c r="G395" s="1371" t="s">
        <v>223</v>
      </c>
      <c r="H395" s="1371" t="s">
        <v>11</v>
      </c>
      <c r="J395" s="1371" t="s">
        <v>221</v>
      </c>
      <c r="M395" s="1372">
        <v>45841</v>
      </c>
      <c r="N395" s="1371" t="s">
        <v>233</v>
      </c>
      <c r="O395" s="1371" t="s">
        <v>236</v>
      </c>
      <c r="W395" s="1371" t="s">
        <v>227</v>
      </c>
    </row>
    <row r="396" spans="1:23">
      <c r="A396" s="1370">
        <v>20088077</v>
      </c>
      <c r="B396" s="1371" t="s">
        <v>1142</v>
      </c>
      <c r="C396" s="1371">
        <v>51943224410</v>
      </c>
      <c r="D396" s="1371" t="s">
        <v>1143</v>
      </c>
      <c r="G396" s="1371" t="s">
        <v>223</v>
      </c>
      <c r="H396" s="1371" t="s">
        <v>245</v>
      </c>
      <c r="J396" s="1371" t="s">
        <v>221</v>
      </c>
      <c r="K396" s="1371" t="s">
        <v>259</v>
      </c>
      <c r="L396" s="1371" t="s">
        <v>259</v>
      </c>
      <c r="N396" s="1371" t="s">
        <v>233</v>
      </c>
      <c r="W396" s="1371" t="s">
        <v>228</v>
      </c>
    </row>
    <row r="397" spans="1:23">
      <c r="A397" s="1370">
        <v>20111001</v>
      </c>
      <c r="B397" s="1371" t="s">
        <v>1144</v>
      </c>
      <c r="C397" s="1371">
        <v>51964864242</v>
      </c>
      <c r="D397" s="1371" t="s">
        <v>1145</v>
      </c>
      <c r="G397" s="1371" t="s">
        <v>223</v>
      </c>
      <c r="H397" s="1371" t="s">
        <v>245</v>
      </c>
      <c r="J397" s="1371" t="s">
        <v>221</v>
      </c>
      <c r="K397" s="1371" t="s">
        <v>259</v>
      </c>
      <c r="L397" s="1371" t="s">
        <v>259</v>
      </c>
      <c r="N397" s="1371" t="s">
        <v>233</v>
      </c>
      <c r="W397" s="1371" t="s">
        <v>228</v>
      </c>
    </row>
    <row r="398" spans="1:23">
      <c r="A398" s="1370">
        <v>20119063</v>
      </c>
      <c r="B398" s="1371" t="s">
        <v>1146</v>
      </c>
      <c r="C398" s="1371">
        <v>930612647</v>
      </c>
      <c r="D398" s="1371" t="s">
        <v>1147</v>
      </c>
      <c r="G398" s="1371" t="s">
        <v>224</v>
      </c>
      <c r="H398" s="1371" t="s">
        <v>11</v>
      </c>
      <c r="J398" s="1371" t="s">
        <v>221</v>
      </c>
      <c r="N398" s="1371" t="s">
        <v>233</v>
      </c>
      <c r="O398" s="1371" t="s">
        <v>236</v>
      </c>
      <c r="W398" s="1371" t="s">
        <v>229</v>
      </c>
    </row>
    <row r="399" spans="1:23">
      <c r="A399" s="1370">
        <v>20727822</v>
      </c>
      <c r="B399" s="1371" t="s">
        <v>1148</v>
      </c>
      <c r="C399" s="1371">
        <v>954172656</v>
      </c>
      <c r="D399" s="1371" t="s">
        <v>1149</v>
      </c>
      <c r="G399" s="1371" t="s">
        <v>224</v>
      </c>
      <c r="H399" s="1371" t="s">
        <v>245</v>
      </c>
      <c r="I399" s="1371" t="s">
        <v>316</v>
      </c>
      <c r="J399" s="1371" t="s">
        <v>221</v>
      </c>
      <c r="N399" s="1371" t="s">
        <v>233</v>
      </c>
      <c r="O399" s="1371" t="s">
        <v>236</v>
      </c>
      <c r="W399" s="1371" t="s">
        <v>229</v>
      </c>
    </row>
    <row r="400" spans="1:23">
      <c r="A400" s="1370">
        <v>20905075</v>
      </c>
      <c r="B400" s="1371" t="s">
        <v>1150</v>
      </c>
      <c r="C400" s="1371">
        <v>963636860</v>
      </c>
      <c r="D400" s="1371" t="s">
        <v>1151</v>
      </c>
      <c r="G400" s="1371" t="s">
        <v>223</v>
      </c>
      <c r="I400" s="1371" t="s">
        <v>316</v>
      </c>
      <c r="J400" s="1371" t="s">
        <v>221</v>
      </c>
      <c r="K400" s="1371" t="s">
        <v>269</v>
      </c>
      <c r="L400" s="1371" t="s">
        <v>269</v>
      </c>
      <c r="N400" s="1371" t="s">
        <v>236</v>
      </c>
      <c r="W400" s="1371" t="s">
        <v>227</v>
      </c>
    </row>
    <row r="401" spans="1:23">
      <c r="A401" s="1370">
        <v>21093973</v>
      </c>
      <c r="B401" s="1371" t="s">
        <v>1152</v>
      </c>
      <c r="C401" s="1371">
        <v>34946499673</v>
      </c>
      <c r="D401" s="1371" t="s">
        <v>1153</v>
      </c>
      <c r="G401" s="1371" t="s">
        <v>225</v>
      </c>
      <c r="H401" s="1371" t="s">
        <v>11</v>
      </c>
      <c r="L401" s="1371" t="s">
        <v>271</v>
      </c>
      <c r="M401" s="1372">
        <v>45854</v>
      </c>
      <c r="N401" s="1371" t="s">
        <v>233</v>
      </c>
      <c r="W401" s="1371" t="s">
        <v>230</v>
      </c>
    </row>
    <row r="402" spans="1:23">
      <c r="A402" s="1370">
        <v>21139947</v>
      </c>
      <c r="B402" s="1371" t="s">
        <v>1154</v>
      </c>
      <c r="C402" s="1371">
        <v>999333701</v>
      </c>
      <c r="D402" s="1371" t="s">
        <v>1155</v>
      </c>
      <c r="G402" s="1371" t="s">
        <v>223</v>
      </c>
      <c r="H402" s="1371" t="s">
        <v>243</v>
      </c>
      <c r="I402" s="1371" t="s">
        <v>316</v>
      </c>
      <c r="J402" s="1371" t="s">
        <v>221</v>
      </c>
      <c r="N402" s="1371" t="s">
        <v>231</v>
      </c>
      <c r="W402" s="1371" t="s">
        <v>227</v>
      </c>
    </row>
    <row r="403" spans="1:23">
      <c r="A403" s="1370">
        <v>21543606</v>
      </c>
      <c r="B403" s="1371" t="s">
        <v>1156</v>
      </c>
      <c r="C403" s="1371">
        <v>51904866438</v>
      </c>
      <c r="D403" s="1371" t="s">
        <v>1157</v>
      </c>
      <c r="E403" s="1371" t="s">
        <v>507</v>
      </c>
      <c r="F403" s="1371" t="s">
        <v>240</v>
      </c>
      <c r="G403" s="1371" t="s">
        <v>223</v>
      </c>
      <c r="H403" s="1371" t="s">
        <v>245</v>
      </c>
      <c r="J403" s="1371" t="s">
        <v>221</v>
      </c>
      <c r="L403" s="1371" t="s">
        <v>271</v>
      </c>
      <c r="N403" s="1371" t="s">
        <v>237</v>
      </c>
      <c r="W403" s="1371" t="s">
        <v>230</v>
      </c>
    </row>
    <row r="404" spans="1:23">
      <c r="A404" s="1370">
        <v>21574210</v>
      </c>
      <c r="B404" s="1371" t="s">
        <v>1158</v>
      </c>
      <c r="C404" s="1371">
        <v>51999618790</v>
      </c>
      <c r="D404" s="1371" t="s">
        <v>1159</v>
      </c>
      <c r="E404" s="1371" t="s">
        <v>347</v>
      </c>
      <c r="G404" s="1371" t="s">
        <v>224</v>
      </c>
      <c r="H404" s="1371" t="s">
        <v>245</v>
      </c>
      <c r="K404" s="1371" t="s">
        <v>278</v>
      </c>
      <c r="L404" s="1371" t="s">
        <v>278</v>
      </c>
      <c r="M404" s="1372">
        <v>45859</v>
      </c>
      <c r="N404" s="1371" t="s">
        <v>233</v>
      </c>
      <c r="W404" s="1371" t="s">
        <v>227</v>
      </c>
    </row>
    <row r="405" spans="1:23">
      <c r="A405" s="1370">
        <v>21884019</v>
      </c>
      <c r="B405" s="1371" t="s">
        <v>1160</v>
      </c>
      <c r="C405" s="1371">
        <v>942349733</v>
      </c>
      <c r="D405" s="1371" t="s">
        <v>1161</v>
      </c>
      <c r="E405" s="1371" t="s">
        <v>1104</v>
      </c>
      <c r="G405" s="1371" t="s">
        <v>224</v>
      </c>
      <c r="H405" s="1371" t="s">
        <v>244</v>
      </c>
      <c r="J405" s="1371" t="s">
        <v>249</v>
      </c>
      <c r="L405" s="1371" t="s">
        <v>271</v>
      </c>
      <c r="N405" s="1371" t="s">
        <v>233</v>
      </c>
      <c r="W405" s="1371" t="s">
        <v>230</v>
      </c>
    </row>
    <row r="406" spans="1:23">
      <c r="A406" s="1370">
        <v>22082416</v>
      </c>
      <c r="B406" s="1371" t="s">
        <v>1162</v>
      </c>
      <c r="C406" s="1371">
        <v>51990499706</v>
      </c>
      <c r="D406" s="1371" t="s">
        <v>1163</v>
      </c>
      <c r="E406" s="1371" t="s">
        <v>451</v>
      </c>
      <c r="G406" s="1371" t="s">
        <v>224</v>
      </c>
      <c r="H406" s="1371" t="s">
        <v>245</v>
      </c>
      <c r="K406" s="1371" t="s">
        <v>280</v>
      </c>
      <c r="L406" s="1371" t="s">
        <v>280</v>
      </c>
      <c r="M406" s="1372">
        <v>45880</v>
      </c>
      <c r="N406" s="1371" t="s">
        <v>233</v>
      </c>
      <c r="W406" s="1371" t="s">
        <v>227</v>
      </c>
    </row>
    <row r="407" spans="1:23">
      <c r="A407" s="1370">
        <v>22302042</v>
      </c>
      <c r="B407" s="1371" t="s">
        <v>1164</v>
      </c>
      <c r="C407" s="1371">
        <v>949164129</v>
      </c>
      <c r="D407" s="1371" t="s">
        <v>1165</v>
      </c>
      <c r="F407" s="1371" t="s">
        <v>260</v>
      </c>
      <c r="G407" s="1371" t="s">
        <v>223</v>
      </c>
      <c r="H407" s="1371" t="s">
        <v>245</v>
      </c>
      <c r="I407" s="1371" t="s">
        <v>316</v>
      </c>
      <c r="J407" s="1371" t="s">
        <v>221</v>
      </c>
      <c r="N407" s="1371" t="s">
        <v>236</v>
      </c>
      <c r="W407" s="1371" t="s">
        <v>227</v>
      </c>
    </row>
    <row r="408" spans="1:23">
      <c r="A408" s="1370">
        <v>22502215</v>
      </c>
      <c r="B408" s="1371" t="s">
        <v>1166</v>
      </c>
      <c r="C408" s="1371">
        <v>51906162752</v>
      </c>
      <c r="D408" s="1371" t="s">
        <v>1167</v>
      </c>
      <c r="E408" s="1371" t="s">
        <v>451</v>
      </c>
      <c r="G408" s="1371" t="s">
        <v>224</v>
      </c>
      <c r="H408" s="1371" t="s">
        <v>245</v>
      </c>
      <c r="K408" s="1371" t="s">
        <v>262</v>
      </c>
      <c r="L408" s="1371" t="s">
        <v>262</v>
      </c>
      <c r="M408" s="1372">
        <v>45868</v>
      </c>
      <c r="N408" s="1371" t="s">
        <v>233</v>
      </c>
      <c r="W408" s="1371" t="s">
        <v>229</v>
      </c>
    </row>
    <row r="409" spans="1:23">
      <c r="A409" s="1370">
        <v>22503479</v>
      </c>
      <c r="B409" s="1371" t="s">
        <v>1168</v>
      </c>
      <c r="C409" s="1371">
        <v>51928867927</v>
      </c>
      <c r="D409" s="1371" t="s">
        <v>1169</v>
      </c>
      <c r="E409" s="1371" t="s">
        <v>451</v>
      </c>
      <c r="G409" s="1371" t="s">
        <v>223</v>
      </c>
      <c r="H409" s="1371" t="s">
        <v>245</v>
      </c>
      <c r="K409" s="1371" t="s">
        <v>271</v>
      </c>
      <c r="L409" s="1371" t="s">
        <v>262</v>
      </c>
      <c r="M409" s="1372">
        <v>45854</v>
      </c>
      <c r="N409" s="1371" t="s">
        <v>236</v>
      </c>
      <c r="W409" s="1371" t="s">
        <v>230</v>
      </c>
    </row>
    <row r="410" spans="1:23">
      <c r="A410" s="1370">
        <v>22505608</v>
      </c>
      <c r="B410" s="1371" t="s">
        <v>1170</v>
      </c>
      <c r="C410" s="1371">
        <v>51935968705</v>
      </c>
      <c r="D410" s="1371" t="s">
        <v>1171</v>
      </c>
      <c r="G410" s="1371" t="s">
        <v>224</v>
      </c>
      <c r="H410" s="1371" t="s">
        <v>11</v>
      </c>
      <c r="J410" s="1371" t="s">
        <v>221</v>
      </c>
      <c r="M410" s="1372">
        <v>45841</v>
      </c>
      <c r="N410" s="1371" t="s">
        <v>233</v>
      </c>
      <c r="V410" s="1371" t="s">
        <v>11</v>
      </c>
      <c r="W410" s="1371" t="s">
        <v>228</v>
      </c>
    </row>
    <row r="411" spans="1:23">
      <c r="A411" s="1370">
        <v>22520971</v>
      </c>
      <c r="B411" s="1371" t="s">
        <v>1172</v>
      </c>
      <c r="C411" s="1371">
        <v>939846895</v>
      </c>
      <c r="D411" s="1371" t="s">
        <v>1173</v>
      </c>
      <c r="E411" s="1371" t="s">
        <v>451</v>
      </c>
      <c r="G411" s="1371" t="s">
        <v>223</v>
      </c>
      <c r="H411" s="1371" t="s">
        <v>245</v>
      </c>
      <c r="K411" s="1371" t="s">
        <v>280</v>
      </c>
      <c r="M411" s="1372">
        <v>45852</v>
      </c>
      <c r="N411" s="1371" t="s">
        <v>368</v>
      </c>
      <c r="O411" s="1371" t="s">
        <v>236</v>
      </c>
      <c r="P411" s="1371" t="s">
        <v>350</v>
      </c>
      <c r="W411" s="1371" t="s">
        <v>226</v>
      </c>
    </row>
    <row r="412" spans="1:23">
      <c r="A412" s="1370">
        <v>22996662</v>
      </c>
      <c r="B412" s="1371" t="s">
        <v>1174</v>
      </c>
      <c r="C412" s="1371">
        <v>51956946356</v>
      </c>
      <c r="D412" s="1371" t="s">
        <v>1175</v>
      </c>
      <c r="G412" s="1371" t="s">
        <v>225</v>
      </c>
      <c r="H412" s="1371" t="s">
        <v>11</v>
      </c>
      <c r="I412" s="1371" t="s">
        <v>7</v>
      </c>
      <c r="M412" s="1372">
        <v>45854</v>
      </c>
      <c r="N412" s="1371" t="s">
        <v>233</v>
      </c>
      <c r="W412" s="1371" t="s">
        <v>228</v>
      </c>
    </row>
    <row r="413" spans="1:23">
      <c r="A413" s="1370">
        <v>23828496</v>
      </c>
      <c r="B413" s="1371" t="s">
        <v>1176</v>
      </c>
      <c r="C413" s="1371">
        <v>952076426</v>
      </c>
      <c r="D413" s="1371" t="s">
        <v>1177</v>
      </c>
      <c r="E413" s="1371" t="s">
        <v>451</v>
      </c>
      <c r="G413" s="1371" t="s">
        <v>223</v>
      </c>
      <c r="H413" s="1371" t="s">
        <v>245</v>
      </c>
      <c r="K413" s="1371" t="s">
        <v>271</v>
      </c>
      <c r="L413" s="1371" t="s">
        <v>271</v>
      </c>
      <c r="M413" s="1372">
        <v>45854</v>
      </c>
      <c r="N413" s="1371" t="s">
        <v>368</v>
      </c>
      <c r="O413" s="1371" t="s">
        <v>236</v>
      </c>
      <c r="W413" s="1371" t="s">
        <v>226</v>
      </c>
    </row>
    <row r="414" spans="1:23">
      <c r="A414" s="1370">
        <v>23876487</v>
      </c>
      <c r="B414" s="1371" t="s">
        <v>1178</v>
      </c>
      <c r="C414" s="1371">
        <v>51997637283</v>
      </c>
      <c r="D414" s="1371" t="s">
        <v>1179</v>
      </c>
      <c r="G414" s="1371" t="s">
        <v>225</v>
      </c>
      <c r="H414" s="1371" t="s">
        <v>11</v>
      </c>
      <c r="L414" s="1371" t="s">
        <v>271</v>
      </c>
      <c r="M414" s="1372">
        <v>45854</v>
      </c>
      <c r="N414" s="1371" t="s">
        <v>233</v>
      </c>
      <c r="W414" s="1371" t="s">
        <v>230</v>
      </c>
    </row>
    <row r="415" spans="1:23">
      <c r="A415" s="1370">
        <v>23926503</v>
      </c>
      <c r="B415" s="1371" t="s">
        <v>1180</v>
      </c>
      <c r="C415" s="1371">
        <v>973537980</v>
      </c>
      <c r="D415" s="1371" t="s">
        <v>1181</v>
      </c>
      <c r="G415" s="1371" t="s">
        <v>223</v>
      </c>
      <c r="I415" s="1371" t="s">
        <v>316</v>
      </c>
      <c r="J415" s="1371" t="s">
        <v>221</v>
      </c>
      <c r="K415" s="1371" t="s">
        <v>269</v>
      </c>
      <c r="L415" s="1371" t="s">
        <v>269</v>
      </c>
      <c r="N415" s="1371" t="s">
        <v>236</v>
      </c>
      <c r="W415" s="1371" t="s">
        <v>227</v>
      </c>
    </row>
    <row r="416" spans="1:23">
      <c r="A416" s="1370">
        <v>23926644</v>
      </c>
      <c r="B416" s="1371" t="s">
        <v>1182</v>
      </c>
      <c r="C416" s="1371">
        <v>51928538153</v>
      </c>
      <c r="D416" s="1371" t="s">
        <v>1183</v>
      </c>
      <c r="F416" s="1371" t="s">
        <v>240</v>
      </c>
      <c r="G416" s="1371" t="s">
        <v>223</v>
      </c>
      <c r="H416" s="1371" t="s">
        <v>245</v>
      </c>
      <c r="K416" s="1371" t="s">
        <v>262</v>
      </c>
      <c r="L416" s="1371" t="s">
        <v>262</v>
      </c>
      <c r="M416" s="1372">
        <v>45843</v>
      </c>
      <c r="N416" s="1371" t="s">
        <v>233</v>
      </c>
      <c r="W416" s="1371" t="s">
        <v>227</v>
      </c>
    </row>
    <row r="417" spans="1:23">
      <c r="A417" s="1370">
        <v>23944445</v>
      </c>
      <c r="B417" s="1371" t="s">
        <v>1184</v>
      </c>
      <c r="C417" s="1371">
        <v>51986916517</v>
      </c>
      <c r="D417" s="1371" t="s">
        <v>1185</v>
      </c>
      <c r="G417" s="1371" t="s">
        <v>224</v>
      </c>
      <c r="H417" s="1371" t="s">
        <v>245</v>
      </c>
      <c r="I417" s="1371" t="s">
        <v>316</v>
      </c>
      <c r="J417" s="1371" t="s">
        <v>221</v>
      </c>
      <c r="K417" s="1371" t="s">
        <v>259</v>
      </c>
      <c r="L417" s="1371" t="s">
        <v>259</v>
      </c>
      <c r="N417" s="1371" t="s">
        <v>233</v>
      </c>
      <c r="O417" s="1371" t="s">
        <v>231</v>
      </c>
      <c r="P417" s="1371" t="s">
        <v>231</v>
      </c>
      <c r="W417" s="1371" t="s">
        <v>226</v>
      </c>
    </row>
    <row r="418" spans="1:23">
      <c r="A418" s="1370">
        <v>23945704</v>
      </c>
      <c r="B418" s="1371" t="s">
        <v>1186</v>
      </c>
      <c r="C418" s="1371">
        <v>51964501370</v>
      </c>
      <c r="D418" s="1371" t="s">
        <v>1187</v>
      </c>
      <c r="E418" s="1371" t="s">
        <v>451</v>
      </c>
      <c r="G418" s="1371" t="s">
        <v>223</v>
      </c>
      <c r="H418" s="1371" t="s">
        <v>245</v>
      </c>
      <c r="K418" s="1371" t="s">
        <v>271</v>
      </c>
      <c r="L418" s="1371" t="s">
        <v>271</v>
      </c>
      <c r="M418" s="1372">
        <v>45856</v>
      </c>
      <c r="N418" s="1371" t="s">
        <v>233</v>
      </c>
      <c r="O418" s="1371" t="s">
        <v>331</v>
      </c>
      <c r="W418" s="1371" t="s">
        <v>229</v>
      </c>
    </row>
    <row r="419" spans="1:23">
      <c r="A419" s="1370">
        <v>23954478</v>
      </c>
      <c r="B419" s="1371" t="s">
        <v>1188</v>
      </c>
      <c r="C419" s="1371">
        <v>928008415</v>
      </c>
      <c r="D419" s="1371" t="s">
        <v>1189</v>
      </c>
      <c r="E419" s="1371" t="s">
        <v>507</v>
      </c>
      <c r="F419" s="1371" t="s">
        <v>240</v>
      </c>
      <c r="G419" s="1371" t="s">
        <v>225</v>
      </c>
      <c r="I419" s="1371" t="s">
        <v>316</v>
      </c>
      <c r="J419" s="1371" t="s">
        <v>221</v>
      </c>
      <c r="N419" s="1371" t="s">
        <v>233</v>
      </c>
      <c r="O419" s="1371" t="s">
        <v>231</v>
      </c>
      <c r="P419" s="1371" t="s">
        <v>236</v>
      </c>
      <c r="W419" s="1371" t="s">
        <v>229</v>
      </c>
    </row>
    <row r="420" spans="1:23">
      <c r="A420" s="1370">
        <v>23965648</v>
      </c>
      <c r="B420" s="1371" t="s">
        <v>1190</v>
      </c>
      <c r="C420" s="1371">
        <v>51950761887</v>
      </c>
      <c r="D420" s="1371" t="s">
        <v>1191</v>
      </c>
      <c r="E420" s="1371" t="s">
        <v>507</v>
      </c>
      <c r="F420" s="1371" t="s">
        <v>240</v>
      </c>
      <c r="G420" s="1371" t="s">
        <v>225</v>
      </c>
      <c r="H420" s="1371" t="s">
        <v>245</v>
      </c>
      <c r="I420" s="1371" t="s">
        <v>316</v>
      </c>
      <c r="J420" s="1371" t="s">
        <v>221</v>
      </c>
      <c r="N420" s="1371" t="s">
        <v>233</v>
      </c>
      <c r="O420" s="1371" t="s">
        <v>236</v>
      </c>
      <c r="P420" s="1371" t="s">
        <v>350</v>
      </c>
      <c r="W420" s="1371" t="s">
        <v>226</v>
      </c>
    </row>
    <row r="421" spans="1:23">
      <c r="A421" s="1370">
        <v>23989586</v>
      </c>
      <c r="B421" s="1371" t="s">
        <v>1192</v>
      </c>
      <c r="C421" s="1371">
        <v>51939406782</v>
      </c>
      <c r="D421" s="1371" t="s">
        <v>1193</v>
      </c>
      <c r="E421" s="1371" t="s">
        <v>507</v>
      </c>
      <c r="F421" s="1371" t="s">
        <v>240</v>
      </c>
      <c r="G421" s="1371" t="s">
        <v>223</v>
      </c>
      <c r="H421" s="1371" t="s">
        <v>245</v>
      </c>
      <c r="I421" s="1371" t="s">
        <v>316</v>
      </c>
      <c r="J421" s="1371" t="s">
        <v>221</v>
      </c>
      <c r="N421" s="1371" t="s">
        <v>233</v>
      </c>
      <c r="W421" s="1371" t="s">
        <v>228</v>
      </c>
    </row>
    <row r="422" spans="1:23">
      <c r="A422" s="1370">
        <v>24001748</v>
      </c>
      <c r="B422" s="1371" t="s">
        <v>1194</v>
      </c>
      <c r="C422" s="1371">
        <v>51966982376</v>
      </c>
      <c r="D422" s="1371" t="s">
        <v>1195</v>
      </c>
      <c r="E422" s="1371" t="s">
        <v>1196</v>
      </c>
      <c r="F422" s="1371" t="s">
        <v>273</v>
      </c>
      <c r="G422" s="1371" t="s">
        <v>224</v>
      </c>
      <c r="H422" s="1371" t="s">
        <v>243</v>
      </c>
      <c r="I422" s="1371" t="s">
        <v>316</v>
      </c>
      <c r="J422" s="1371" t="s">
        <v>249</v>
      </c>
      <c r="N422" s="1371" t="s">
        <v>236</v>
      </c>
      <c r="O422" s="1371" t="s">
        <v>231</v>
      </c>
      <c r="P422" s="1371" t="s">
        <v>231</v>
      </c>
      <c r="W422" s="1371" t="s">
        <v>227</v>
      </c>
    </row>
    <row r="423" spans="1:23">
      <c r="A423" s="1370">
        <v>24002795</v>
      </c>
      <c r="B423" s="1371" t="s">
        <v>1197</v>
      </c>
      <c r="C423" s="1371">
        <v>968133263</v>
      </c>
      <c r="D423" s="1371" t="s">
        <v>1198</v>
      </c>
      <c r="E423" s="1371" t="s">
        <v>376</v>
      </c>
      <c r="F423" s="1371" t="s">
        <v>254</v>
      </c>
      <c r="G423" s="1371" t="s">
        <v>224</v>
      </c>
      <c r="H423" s="1371" t="s">
        <v>245</v>
      </c>
      <c r="I423" s="1371" t="s">
        <v>316</v>
      </c>
      <c r="J423" s="1371" t="s">
        <v>221</v>
      </c>
      <c r="K423" s="1371" t="s">
        <v>259</v>
      </c>
      <c r="L423" s="1371" t="s">
        <v>259</v>
      </c>
      <c r="N423" s="1371" t="s">
        <v>233</v>
      </c>
      <c r="O423" s="1371" t="s">
        <v>231</v>
      </c>
      <c r="P423" s="1371" t="s">
        <v>231</v>
      </c>
      <c r="W423" s="1371" t="s">
        <v>226</v>
      </c>
    </row>
    <row r="424" spans="1:23">
      <c r="A424" s="1370">
        <v>24486580</v>
      </c>
      <c r="B424" s="1371" t="s">
        <v>1199</v>
      </c>
      <c r="C424" s="1371">
        <v>51973598321</v>
      </c>
      <c r="D424" s="1371" t="s">
        <v>1200</v>
      </c>
      <c r="E424" s="1371" t="s">
        <v>347</v>
      </c>
      <c r="G424" s="1371" t="s">
        <v>223</v>
      </c>
      <c r="H424" s="1371" t="s">
        <v>245</v>
      </c>
      <c r="K424" s="1371" t="s">
        <v>271</v>
      </c>
      <c r="L424" s="1371" t="s">
        <v>271</v>
      </c>
      <c r="M424" s="1372">
        <v>45854</v>
      </c>
      <c r="N424" s="1371" t="s">
        <v>233</v>
      </c>
      <c r="O424" s="1371" t="s">
        <v>329</v>
      </c>
      <c r="W424" s="1371" t="s">
        <v>229</v>
      </c>
    </row>
    <row r="425" spans="1:23">
      <c r="A425" s="1370">
        <v>24990642</v>
      </c>
      <c r="B425" s="1371" t="s">
        <v>1201</v>
      </c>
      <c r="C425" s="1371">
        <v>51914799404</v>
      </c>
      <c r="D425" s="1371" t="s">
        <v>1202</v>
      </c>
      <c r="E425" s="1371" t="s">
        <v>451</v>
      </c>
      <c r="G425" s="1371" t="s">
        <v>223</v>
      </c>
      <c r="H425" s="1371" t="s">
        <v>245</v>
      </c>
      <c r="K425" s="1371" t="s">
        <v>262</v>
      </c>
      <c r="L425" s="1371" t="s">
        <v>262</v>
      </c>
      <c r="M425" s="1372">
        <v>45873</v>
      </c>
      <c r="N425" s="1371" t="s">
        <v>233</v>
      </c>
      <c r="O425" s="1371" t="s">
        <v>231</v>
      </c>
      <c r="P425" s="1371" t="s">
        <v>329</v>
      </c>
      <c r="W425" s="1371" t="s">
        <v>229</v>
      </c>
    </row>
    <row r="426" spans="1:23">
      <c r="A426" s="1370">
        <v>25304921</v>
      </c>
      <c r="B426" s="1371" t="s">
        <v>1203</v>
      </c>
      <c r="C426" s="1371">
        <v>900545368</v>
      </c>
      <c r="D426" s="1371" t="s">
        <v>1204</v>
      </c>
      <c r="F426" s="1371" t="s">
        <v>240</v>
      </c>
      <c r="G426" s="1371" t="s">
        <v>225</v>
      </c>
      <c r="H426" s="1371" t="s">
        <v>245</v>
      </c>
      <c r="I426" s="1371" t="s">
        <v>316</v>
      </c>
      <c r="K426" s="1371" t="s">
        <v>282</v>
      </c>
      <c r="M426" s="1372">
        <v>45846</v>
      </c>
      <c r="N426" s="1371" t="s">
        <v>233</v>
      </c>
      <c r="O426" s="1371" t="s">
        <v>236</v>
      </c>
      <c r="P426" s="1371" t="s">
        <v>350</v>
      </c>
      <c r="V426" s="1371" t="s">
        <v>429</v>
      </c>
      <c r="W426" s="1371" t="s">
        <v>226</v>
      </c>
    </row>
    <row r="427" spans="1:23">
      <c r="A427" s="1370">
        <v>25563048</v>
      </c>
      <c r="B427" s="1371" t="s">
        <v>1205</v>
      </c>
      <c r="C427" s="1371">
        <v>51924098536</v>
      </c>
      <c r="D427" s="1371" t="s">
        <v>1206</v>
      </c>
      <c r="G427" s="1371" t="s">
        <v>223</v>
      </c>
      <c r="H427" s="1371" t="s">
        <v>245</v>
      </c>
      <c r="J427" s="1371" t="s">
        <v>221</v>
      </c>
      <c r="K427" s="1371" t="s">
        <v>269</v>
      </c>
      <c r="L427" s="1371" t="s">
        <v>271</v>
      </c>
      <c r="N427" s="1371" t="s">
        <v>236</v>
      </c>
      <c r="W427" s="1371" t="s">
        <v>230</v>
      </c>
    </row>
    <row r="428" spans="1:23">
      <c r="A428" s="1370">
        <v>25699076</v>
      </c>
      <c r="B428" s="1371" t="s">
        <v>1207</v>
      </c>
      <c r="C428" s="1371">
        <v>51956033304</v>
      </c>
      <c r="D428" s="1371" t="s">
        <v>1208</v>
      </c>
      <c r="E428" s="1371" t="s">
        <v>376</v>
      </c>
      <c r="F428" s="1371" t="s">
        <v>377</v>
      </c>
      <c r="G428" s="1371" t="s">
        <v>223</v>
      </c>
      <c r="H428" s="1371" t="s">
        <v>245</v>
      </c>
      <c r="I428" s="1371" t="s">
        <v>316</v>
      </c>
      <c r="J428" s="1371" t="s">
        <v>221</v>
      </c>
      <c r="N428" s="1371" t="s">
        <v>233</v>
      </c>
      <c r="W428" s="1371" t="s">
        <v>228</v>
      </c>
    </row>
    <row r="429" spans="1:23">
      <c r="A429" s="1370">
        <v>25710737</v>
      </c>
      <c r="B429" s="1371" t="s">
        <v>1209</v>
      </c>
      <c r="C429" s="1371">
        <v>951899780</v>
      </c>
      <c r="D429" s="1371" t="s">
        <v>1210</v>
      </c>
      <c r="E429" s="1371" t="s">
        <v>347</v>
      </c>
      <c r="G429" s="1371" t="s">
        <v>223</v>
      </c>
      <c r="H429" s="1371" t="s">
        <v>245</v>
      </c>
      <c r="K429" s="1371" t="s">
        <v>271</v>
      </c>
      <c r="L429" s="1371" t="s">
        <v>271</v>
      </c>
      <c r="M429" s="1372">
        <v>45850</v>
      </c>
      <c r="N429" s="1371" t="s">
        <v>233</v>
      </c>
      <c r="O429" s="1371" t="s">
        <v>350</v>
      </c>
      <c r="W429" s="1371" t="s">
        <v>230</v>
      </c>
    </row>
    <row r="430" spans="1:23">
      <c r="A430" s="1370">
        <v>25720210</v>
      </c>
      <c r="B430" s="1371" t="s">
        <v>1211</v>
      </c>
      <c r="C430" s="1371">
        <v>51999934498</v>
      </c>
      <c r="D430" s="1371" t="s">
        <v>1212</v>
      </c>
      <c r="E430" s="1371" t="s">
        <v>451</v>
      </c>
      <c r="G430" s="1371" t="s">
        <v>224</v>
      </c>
      <c r="H430" s="1371" t="s">
        <v>245</v>
      </c>
      <c r="K430" s="1371" t="s">
        <v>262</v>
      </c>
      <c r="L430" s="1371" t="s">
        <v>262</v>
      </c>
      <c r="M430" s="1372">
        <v>45856</v>
      </c>
      <c r="N430" s="1371" t="s">
        <v>233</v>
      </c>
      <c r="W430" s="1371" t="s">
        <v>227</v>
      </c>
    </row>
    <row r="431" spans="1:23">
      <c r="A431" s="1370">
        <v>25761621</v>
      </c>
      <c r="B431" s="1371" t="s">
        <v>1213</v>
      </c>
      <c r="C431" s="1371">
        <v>51997631867</v>
      </c>
      <c r="D431" s="1371" t="s">
        <v>1214</v>
      </c>
      <c r="E431" s="1371" t="s">
        <v>1215</v>
      </c>
      <c r="F431" s="1371" t="s">
        <v>254</v>
      </c>
      <c r="G431" s="1371" t="s">
        <v>224</v>
      </c>
      <c r="H431" s="1371" t="s">
        <v>245</v>
      </c>
      <c r="J431" s="1371" t="s">
        <v>221</v>
      </c>
      <c r="L431" s="1371" t="s">
        <v>271</v>
      </c>
      <c r="N431" s="1371" t="s">
        <v>241</v>
      </c>
      <c r="O431" s="1371" t="s">
        <v>241</v>
      </c>
      <c r="W431" s="1371" t="s">
        <v>230</v>
      </c>
    </row>
    <row r="432" spans="1:23">
      <c r="A432" s="1370">
        <v>25765157</v>
      </c>
      <c r="B432" s="1371" t="s">
        <v>1216</v>
      </c>
      <c r="C432" s="1371">
        <v>51982112614</v>
      </c>
      <c r="D432" s="1371" t="s">
        <v>1217</v>
      </c>
      <c r="G432" s="1371" t="s">
        <v>225</v>
      </c>
      <c r="H432" s="1371" t="s">
        <v>11</v>
      </c>
      <c r="J432" s="1371" t="s">
        <v>221</v>
      </c>
      <c r="L432" s="1371" t="s">
        <v>262</v>
      </c>
      <c r="M432" s="1372">
        <v>45841</v>
      </c>
      <c r="N432" s="1371" t="s">
        <v>233</v>
      </c>
      <c r="P432" s="1371" t="s">
        <v>329</v>
      </c>
      <c r="V432" s="1371" t="s">
        <v>11</v>
      </c>
      <c r="W432" s="1371" t="s">
        <v>228</v>
      </c>
    </row>
    <row r="433" spans="1:23">
      <c r="A433" s="1370">
        <v>25769679</v>
      </c>
      <c r="B433" s="1371" t="s">
        <v>1218</v>
      </c>
      <c r="C433" s="1371">
        <v>51998345335</v>
      </c>
      <c r="D433" s="1371" t="s">
        <v>1219</v>
      </c>
      <c r="G433" s="1371" t="s">
        <v>223</v>
      </c>
      <c r="H433" s="1371" t="s">
        <v>245</v>
      </c>
      <c r="J433" s="1371" t="s">
        <v>221</v>
      </c>
      <c r="K433" s="1371" t="s">
        <v>269</v>
      </c>
      <c r="L433" s="1371" t="s">
        <v>269</v>
      </c>
      <c r="N433" s="1371" t="s">
        <v>236</v>
      </c>
      <c r="W433" s="1371" t="s">
        <v>228</v>
      </c>
    </row>
    <row r="434" spans="1:23">
      <c r="A434" s="1370">
        <v>25773726</v>
      </c>
      <c r="B434" s="1371" t="s">
        <v>1220</v>
      </c>
      <c r="C434" s="1371">
        <v>965445940</v>
      </c>
      <c r="D434" s="1371" t="s">
        <v>1221</v>
      </c>
      <c r="G434" s="1371" t="s">
        <v>225</v>
      </c>
      <c r="H434" s="1371" t="s">
        <v>11</v>
      </c>
      <c r="J434" s="1371" t="s">
        <v>221</v>
      </c>
      <c r="L434" s="1371" t="s">
        <v>271</v>
      </c>
      <c r="M434" s="1372">
        <v>45841</v>
      </c>
      <c r="N434" s="1371" t="s">
        <v>233</v>
      </c>
      <c r="V434" s="1371" t="s">
        <v>11</v>
      </c>
      <c r="W434" s="1371" t="s">
        <v>230</v>
      </c>
    </row>
    <row r="435" spans="1:23">
      <c r="A435" s="1370">
        <v>25774226</v>
      </c>
      <c r="B435" s="1371" t="s">
        <v>1222</v>
      </c>
      <c r="C435" s="1371">
        <v>51982080700</v>
      </c>
      <c r="D435" s="1371" t="s">
        <v>1223</v>
      </c>
      <c r="G435" s="1371" t="s">
        <v>223</v>
      </c>
      <c r="H435" s="1371" t="s">
        <v>11</v>
      </c>
      <c r="J435" s="1371" t="s">
        <v>221</v>
      </c>
      <c r="M435" s="1372">
        <v>45841</v>
      </c>
      <c r="N435" s="1371" t="s">
        <v>233</v>
      </c>
      <c r="V435" s="1371" t="s">
        <v>11</v>
      </c>
      <c r="W435" s="1371" t="s">
        <v>226</v>
      </c>
    </row>
    <row r="436" spans="1:23">
      <c r="A436" s="1370">
        <v>25775759</v>
      </c>
      <c r="B436" s="1371" t="s">
        <v>1224</v>
      </c>
      <c r="C436" s="1371">
        <v>969480364</v>
      </c>
      <c r="D436" s="1371" t="s">
        <v>1225</v>
      </c>
      <c r="E436" s="1371" t="s">
        <v>347</v>
      </c>
      <c r="F436" s="1371" t="s">
        <v>260</v>
      </c>
      <c r="G436" s="1371" t="s">
        <v>223</v>
      </c>
      <c r="H436" s="1371" t="s">
        <v>245</v>
      </c>
      <c r="I436" s="1371" t="s">
        <v>316</v>
      </c>
      <c r="J436" s="1371" t="s">
        <v>221</v>
      </c>
      <c r="N436" s="1371" t="s">
        <v>236</v>
      </c>
      <c r="W436" s="1371" t="s">
        <v>227</v>
      </c>
    </row>
    <row r="437" spans="1:23">
      <c r="A437" s="1370">
        <v>25777079</v>
      </c>
      <c r="B437" s="1371" t="s">
        <v>1226</v>
      </c>
      <c r="C437" s="1371">
        <v>51980423804</v>
      </c>
      <c r="D437" s="1371" t="s">
        <v>1227</v>
      </c>
      <c r="G437" s="1371" t="s">
        <v>224</v>
      </c>
      <c r="H437" s="1371" t="s">
        <v>11</v>
      </c>
      <c r="J437" s="1371" t="s">
        <v>221</v>
      </c>
      <c r="M437" s="1372">
        <v>45841</v>
      </c>
      <c r="N437" s="1371" t="s">
        <v>233</v>
      </c>
      <c r="O437" s="1371" t="s">
        <v>236</v>
      </c>
      <c r="P437" s="1371" t="s">
        <v>237</v>
      </c>
      <c r="W437" s="1371" t="s">
        <v>227</v>
      </c>
    </row>
    <row r="438" spans="1:23">
      <c r="A438" s="1370">
        <v>25786275</v>
      </c>
      <c r="B438" s="1371" t="s">
        <v>1228</v>
      </c>
      <c r="C438" s="1371">
        <v>941974498</v>
      </c>
      <c r="D438" s="1371" t="s">
        <v>1229</v>
      </c>
      <c r="G438" s="1371" t="s">
        <v>223</v>
      </c>
      <c r="H438" s="1371" t="s">
        <v>11</v>
      </c>
      <c r="L438" s="1371" t="s">
        <v>262</v>
      </c>
      <c r="M438" s="1372">
        <v>45880</v>
      </c>
      <c r="N438" s="1371" t="s">
        <v>368</v>
      </c>
      <c r="W438" s="1371" t="s">
        <v>226</v>
      </c>
    </row>
    <row r="439" spans="1:23">
      <c r="A439" s="1370">
        <v>25800607</v>
      </c>
      <c r="B439" s="1371" t="s">
        <v>1230</v>
      </c>
      <c r="C439" s="1371">
        <v>51941347750</v>
      </c>
      <c r="D439" s="1371" t="s">
        <v>1231</v>
      </c>
      <c r="E439" s="1371" t="s">
        <v>451</v>
      </c>
      <c r="G439" s="1371" t="s">
        <v>224</v>
      </c>
      <c r="H439" s="1371" t="s">
        <v>245</v>
      </c>
      <c r="K439" s="1371" t="s">
        <v>262</v>
      </c>
      <c r="L439" s="1371" t="s">
        <v>262</v>
      </c>
      <c r="M439" s="1372">
        <v>45880</v>
      </c>
      <c r="N439" s="1371" t="s">
        <v>233</v>
      </c>
      <c r="W439" s="1371" t="s">
        <v>228</v>
      </c>
    </row>
    <row r="440" spans="1:23">
      <c r="A440" s="1370">
        <v>25802242</v>
      </c>
      <c r="B440" s="1371" t="s">
        <v>1232</v>
      </c>
      <c r="C440" s="1371">
        <v>943570272</v>
      </c>
      <c r="D440" s="1371" t="s">
        <v>1233</v>
      </c>
      <c r="E440" s="1371" t="s">
        <v>347</v>
      </c>
      <c r="G440" s="1371" t="s">
        <v>225</v>
      </c>
      <c r="H440" s="1371" t="s">
        <v>245</v>
      </c>
      <c r="K440" s="1371" t="s">
        <v>262</v>
      </c>
      <c r="L440" s="1371" t="s">
        <v>262</v>
      </c>
      <c r="M440" s="1372">
        <v>45868</v>
      </c>
      <c r="N440" s="1371" t="s">
        <v>388</v>
      </c>
      <c r="O440" s="1371" t="s">
        <v>331</v>
      </c>
      <c r="P440" s="1371" t="s">
        <v>331</v>
      </c>
      <c r="W440" s="1371" t="s">
        <v>226</v>
      </c>
    </row>
    <row r="441" spans="1:23">
      <c r="A441" s="1370">
        <v>25811446</v>
      </c>
      <c r="B441" s="1371" t="s">
        <v>1234</v>
      </c>
      <c r="C441" s="1371">
        <v>51991830276</v>
      </c>
      <c r="D441" s="1371" t="s">
        <v>1235</v>
      </c>
      <c r="G441" s="1371" t="s">
        <v>224</v>
      </c>
      <c r="H441" s="1371" t="s">
        <v>245</v>
      </c>
      <c r="J441" s="1371" t="s">
        <v>221</v>
      </c>
      <c r="K441" s="1371" t="s">
        <v>269</v>
      </c>
      <c r="L441" s="1371" t="s">
        <v>269</v>
      </c>
      <c r="N441" s="1371" t="s">
        <v>236</v>
      </c>
      <c r="W441" s="1371" t="s">
        <v>228</v>
      </c>
    </row>
    <row r="442" spans="1:23">
      <c r="A442" s="1370">
        <v>25830377</v>
      </c>
      <c r="B442" s="1371" t="s">
        <v>1236</v>
      </c>
      <c r="C442" s="1371">
        <v>921936947</v>
      </c>
      <c r="D442" s="1371" t="s">
        <v>1237</v>
      </c>
      <c r="E442" s="1371" t="s">
        <v>376</v>
      </c>
      <c r="F442" s="1371" t="s">
        <v>254</v>
      </c>
      <c r="G442" s="1371" t="s">
        <v>224</v>
      </c>
      <c r="H442" s="1371" t="s">
        <v>242</v>
      </c>
      <c r="I442" s="1371" t="s">
        <v>10</v>
      </c>
      <c r="J442" s="1371" t="s">
        <v>221</v>
      </c>
      <c r="N442" s="1371" t="s">
        <v>231</v>
      </c>
      <c r="Q442" s="1371" t="s">
        <v>445</v>
      </c>
      <c r="R442" s="1371" t="s">
        <v>232</v>
      </c>
      <c r="S442" s="1371" t="s">
        <v>318</v>
      </c>
      <c r="T442" s="1371" t="s">
        <v>628</v>
      </c>
      <c r="U442" s="1371" t="s">
        <v>255</v>
      </c>
      <c r="W442" s="1371" t="s">
        <v>227</v>
      </c>
    </row>
    <row r="443" spans="1:23">
      <c r="A443" s="1370">
        <v>25838987</v>
      </c>
      <c r="B443" s="1371" t="s">
        <v>1238</v>
      </c>
      <c r="C443" s="1371">
        <v>959064960</v>
      </c>
      <c r="D443" s="1371" t="s">
        <v>1239</v>
      </c>
      <c r="F443" s="1371" t="s">
        <v>254</v>
      </c>
      <c r="G443" s="1371" t="s">
        <v>225</v>
      </c>
      <c r="H443" s="1371" t="s">
        <v>238</v>
      </c>
      <c r="I443" s="1371" t="s">
        <v>316</v>
      </c>
      <c r="J443" s="1371" t="s">
        <v>221</v>
      </c>
      <c r="N443" s="1371" t="s">
        <v>231</v>
      </c>
      <c r="O443" s="1371" t="s">
        <v>231</v>
      </c>
      <c r="P443" s="1371" t="s">
        <v>231</v>
      </c>
      <c r="W443" s="1371" t="s">
        <v>229</v>
      </c>
    </row>
    <row r="444" spans="1:23">
      <c r="A444" s="1370">
        <v>25839541</v>
      </c>
      <c r="B444" s="1371" t="s">
        <v>1240</v>
      </c>
      <c r="C444" s="1371">
        <v>998812102</v>
      </c>
      <c r="D444" s="1371" t="s">
        <v>1241</v>
      </c>
      <c r="G444" s="1371" t="s">
        <v>223</v>
      </c>
      <c r="H444" s="1371" t="s">
        <v>245</v>
      </c>
      <c r="I444" s="1371" t="s">
        <v>316</v>
      </c>
      <c r="J444" s="1371" t="s">
        <v>221</v>
      </c>
      <c r="K444" s="1371" t="s">
        <v>259</v>
      </c>
      <c r="L444" s="1371" t="s">
        <v>259</v>
      </c>
      <c r="N444" s="1371" t="s">
        <v>231</v>
      </c>
      <c r="W444" s="1371" t="s">
        <v>227</v>
      </c>
    </row>
    <row r="445" spans="1:23">
      <c r="A445" s="1370">
        <v>25839693</v>
      </c>
      <c r="B445" s="1371" t="s">
        <v>1242</v>
      </c>
      <c r="C445" s="1371">
        <v>945746185</v>
      </c>
      <c r="D445" s="1371" t="s">
        <v>1243</v>
      </c>
      <c r="G445" s="1371" t="s">
        <v>224</v>
      </c>
      <c r="H445" s="1371" t="s">
        <v>11</v>
      </c>
      <c r="M445" s="1372">
        <v>45859</v>
      </c>
      <c r="N445" s="1371" t="s">
        <v>233</v>
      </c>
      <c r="W445" s="1371" t="s">
        <v>227</v>
      </c>
    </row>
    <row r="446" spans="1:23">
      <c r="A446" s="1370">
        <v>25843485</v>
      </c>
      <c r="B446" s="1371" t="s">
        <v>1244</v>
      </c>
      <c r="C446" s="1371">
        <v>986918799</v>
      </c>
      <c r="D446" s="1371" t="s">
        <v>1245</v>
      </c>
      <c r="G446" s="1371" t="s">
        <v>223</v>
      </c>
      <c r="H446" s="1371" t="s">
        <v>11</v>
      </c>
      <c r="L446" s="1371" t="s">
        <v>262</v>
      </c>
      <c r="M446" s="1372">
        <v>45880</v>
      </c>
      <c r="N446" s="1371" t="s">
        <v>368</v>
      </c>
      <c r="W446" s="1371" t="s">
        <v>226</v>
      </c>
    </row>
    <row r="447" spans="1:23">
      <c r="A447" s="1370">
        <v>25847119</v>
      </c>
      <c r="B447" s="1371" t="s">
        <v>1246</v>
      </c>
      <c r="C447" s="1371">
        <v>51989762229</v>
      </c>
      <c r="D447" s="1371" t="s">
        <v>1247</v>
      </c>
      <c r="G447" s="1371" t="s">
        <v>224</v>
      </c>
      <c r="H447" s="1371" t="s">
        <v>245</v>
      </c>
      <c r="J447" s="1371" t="s">
        <v>221</v>
      </c>
      <c r="K447" s="1371" t="s">
        <v>269</v>
      </c>
      <c r="L447" s="1371" t="s">
        <v>271</v>
      </c>
      <c r="N447" s="1371" t="s">
        <v>236</v>
      </c>
      <c r="W447" s="1371" t="s">
        <v>230</v>
      </c>
    </row>
    <row r="448" spans="1:23">
      <c r="A448" s="1370">
        <v>25848105</v>
      </c>
      <c r="B448" s="1371" t="s">
        <v>1248</v>
      </c>
      <c r="C448" s="1371">
        <v>968010615</v>
      </c>
      <c r="D448" s="1371" t="s">
        <v>1249</v>
      </c>
      <c r="G448" s="1371" t="s">
        <v>224</v>
      </c>
      <c r="H448" s="1371" t="s">
        <v>243</v>
      </c>
      <c r="I448" s="1371" t="s">
        <v>316</v>
      </c>
      <c r="J448" s="1371" t="s">
        <v>221</v>
      </c>
      <c r="N448" s="1371" t="s">
        <v>231</v>
      </c>
      <c r="O448" s="1371" t="s">
        <v>236</v>
      </c>
      <c r="W448" s="1371" t="s">
        <v>227</v>
      </c>
    </row>
    <row r="449" spans="1:23">
      <c r="A449" s="1370">
        <v>25849831</v>
      </c>
      <c r="B449" s="1371" t="s">
        <v>1250</v>
      </c>
      <c r="C449" s="1371">
        <v>51942768449</v>
      </c>
      <c r="D449" s="1371" t="s">
        <v>1251</v>
      </c>
      <c r="E449" s="1371" t="s">
        <v>347</v>
      </c>
      <c r="G449" s="1371" t="s">
        <v>224</v>
      </c>
      <c r="H449" s="1371" t="s">
        <v>245</v>
      </c>
      <c r="K449" s="1371" t="s">
        <v>278</v>
      </c>
      <c r="L449" s="1371" t="s">
        <v>262</v>
      </c>
      <c r="M449" s="1372">
        <v>45860</v>
      </c>
      <c r="N449" s="1371" t="s">
        <v>233</v>
      </c>
      <c r="O449" s="1371" t="s">
        <v>236</v>
      </c>
      <c r="W449" s="1371" t="s">
        <v>230</v>
      </c>
    </row>
    <row r="450" spans="1:23">
      <c r="A450" s="1370">
        <v>25857233</v>
      </c>
      <c r="B450" s="1371" t="s">
        <v>1252</v>
      </c>
      <c r="C450" s="1371">
        <v>990165470</v>
      </c>
      <c r="D450" s="1371" t="s">
        <v>1253</v>
      </c>
      <c r="G450" s="1371" t="s">
        <v>223</v>
      </c>
      <c r="H450" s="1371" t="s">
        <v>245</v>
      </c>
      <c r="I450" s="1371" t="s">
        <v>316</v>
      </c>
      <c r="J450" s="1371" t="s">
        <v>221</v>
      </c>
      <c r="N450" s="1371" t="s">
        <v>233</v>
      </c>
      <c r="O450" s="1371" t="s">
        <v>236</v>
      </c>
      <c r="W450" s="1371" t="s">
        <v>229</v>
      </c>
    </row>
    <row r="451" spans="1:23">
      <c r="A451" s="1370">
        <v>25857876</v>
      </c>
      <c r="B451" s="1371" t="s">
        <v>1254</v>
      </c>
      <c r="C451" s="1371">
        <v>936775832</v>
      </c>
      <c r="D451" s="1371" t="s">
        <v>1255</v>
      </c>
      <c r="E451" s="1371" t="s">
        <v>347</v>
      </c>
      <c r="G451" s="1371" t="s">
        <v>225</v>
      </c>
      <c r="H451" s="1371" t="s">
        <v>245</v>
      </c>
      <c r="I451" s="1371" t="s">
        <v>316</v>
      </c>
      <c r="K451" s="1371" t="s">
        <v>274</v>
      </c>
      <c r="L451" s="1371" t="s">
        <v>274</v>
      </c>
      <c r="M451" s="1372">
        <v>45845</v>
      </c>
      <c r="N451" s="1371" t="s">
        <v>233</v>
      </c>
      <c r="O451" s="1371" t="s">
        <v>314</v>
      </c>
      <c r="P451" s="1371" t="s">
        <v>314</v>
      </c>
      <c r="V451" s="1371" t="s">
        <v>351</v>
      </c>
      <c r="W451" s="1371" t="s">
        <v>226</v>
      </c>
    </row>
    <row r="452" spans="1:23">
      <c r="A452" s="1370">
        <v>27722610</v>
      </c>
      <c r="B452" s="1371" t="s">
        <v>1256</v>
      </c>
      <c r="C452" s="1371">
        <v>978542705</v>
      </c>
      <c r="D452" s="1371" t="s">
        <v>1257</v>
      </c>
      <c r="G452" s="1371" t="s">
        <v>223</v>
      </c>
      <c r="H452" s="1371" t="s">
        <v>11</v>
      </c>
      <c r="L452" s="1371" t="s">
        <v>262</v>
      </c>
      <c r="M452" s="1372">
        <v>45880</v>
      </c>
      <c r="N452" s="1371" t="s">
        <v>368</v>
      </c>
      <c r="W452" s="1371" t="s">
        <v>226</v>
      </c>
    </row>
    <row r="453" spans="1:23">
      <c r="A453" s="1370">
        <v>27752604</v>
      </c>
      <c r="B453" s="1371" t="s">
        <v>1258</v>
      </c>
      <c r="C453" s="1371">
        <v>999034876</v>
      </c>
      <c r="D453" s="1371" t="s">
        <v>1259</v>
      </c>
      <c r="F453" s="1371" t="s">
        <v>254</v>
      </c>
      <c r="G453" s="1371" t="s">
        <v>224</v>
      </c>
      <c r="H453" s="1371" t="s">
        <v>238</v>
      </c>
      <c r="I453" s="1371" t="s">
        <v>316</v>
      </c>
      <c r="J453" s="1371" t="s">
        <v>221</v>
      </c>
      <c r="N453" s="1371" t="s">
        <v>233</v>
      </c>
      <c r="O453" s="1371" t="s">
        <v>231</v>
      </c>
      <c r="W453" s="1371" t="s">
        <v>229</v>
      </c>
    </row>
    <row r="454" spans="1:23">
      <c r="A454" s="1370">
        <v>28297581</v>
      </c>
      <c r="B454" s="1371" t="s">
        <v>1260</v>
      </c>
      <c r="C454" s="1371">
        <v>999014265</v>
      </c>
      <c r="D454" s="1371" t="s">
        <v>1261</v>
      </c>
      <c r="G454" s="1371" t="s">
        <v>224</v>
      </c>
      <c r="H454" s="1371" t="s">
        <v>245</v>
      </c>
      <c r="I454" s="1371" t="s">
        <v>316</v>
      </c>
      <c r="J454" s="1371" t="s">
        <v>221</v>
      </c>
      <c r="N454" s="1371" t="s">
        <v>233</v>
      </c>
      <c r="O454" s="1371" t="s">
        <v>236</v>
      </c>
      <c r="W454" s="1371" t="s">
        <v>229</v>
      </c>
    </row>
    <row r="455" spans="1:23">
      <c r="A455" s="1370">
        <v>28314863</v>
      </c>
      <c r="B455" s="1371" t="s">
        <v>1262</v>
      </c>
      <c r="C455" s="1371">
        <v>93894462578</v>
      </c>
      <c r="D455" s="1371" t="s">
        <v>1263</v>
      </c>
      <c r="E455" s="1371" t="s">
        <v>347</v>
      </c>
      <c r="G455" s="1371" t="s">
        <v>224</v>
      </c>
      <c r="H455" s="1371" t="s">
        <v>245</v>
      </c>
      <c r="K455" s="1371" t="s">
        <v>280</v>
      </c>
      <c r="L455" s="1371" t="s">
        <v>280</v>
      </c>
      <c r="M455" s="1372">
        <v>45868</v>
      </c>
      <c r="N455" s="1371" t="s">
        <v>237</v>
      </c>
      <c r="W455" s="1371" t="s">
        <v>229</v>
      </c>
    </row>
    <row r="456" spans="1:23">
      <c r="A456" s="1370">
        <v>28771220</v>
      </c>
      <c r="B456" s="1371" t="s">
        <v>1264</v>
      </c>
      <c r="C456" s="1371">
        <v>51937397588</v>
      </c>
      <c r="D456" s="1371" t="s">
        <v>1265</v>
      </c>
      <c r="G456" s="1371" t="s">
        <v>225</v>
      </c>
      <c r="H456" s="1371" t="s">
        <v>11</v>
      </c>
      <c r="J456" s="1371" t="s">
        <v>221</v>
      </c>
      <c r="L456" s="1371" t="s">
        <v>271</v>
      </c>
      <c r="M456" s="1372">
        <v>45841</v>
      </c>
      <c r="N456" s="1371" t="s">
        <v>233</v>
      </c>
      <c r="V456" s="1371" t="s">
        <v>11</v>
      </c>
      <c r="W456" s="1371" t="s">
        <v>230</v>
      </c>
    </row>
    <row r="457" spans="1:23">
      <c r="A457" s="1370">
        <v>29102299</v>
      </c>
      <c r="B457" s="1371" t="s">
        <v>1266</v>
      </c>
      <c r="C457" s="1371">
        <v>938244057</v>
      </c>
      <c r="D457" s="1371" t="s">
        <v>1267</v>
      </c>
      <c r="E457" s="1371" t="s">
        <v>347</v>
      </c>
      <c r="G457" s="1371" t="s">
        <v>223</v>
      </c>
      <c r="H457" s="1371" t="s">
        <v>245</v>
      </c>
      <c r="K457" s="1371" t="s">
        <v>271</v>
      </c>
      <c r="L457" s="1371" t="s">
        <v>271</v>
      </c>
      <c r="M457" s="1372">
        <v>45856</v>
      </c>
      <c r="N457" s="1371" t="s">
        <v>368</v>
      </c>
      <c r="W457" s="1371" t="s">
        <v>226</v>
      </c>
    </row>
    <row r="458" spans="1:23">
      <c r="A458" s="1370">
        <v>29302061</v>
      </c>
      <c r="B458" s="1371" t="s">
        <v>1268</v>
      </c>
      <c r="C458" s="1371">
        <v>916521189</v>
      </c>
      <c r="D458" s="1371" t="s">
        <v>1269</v>
      </c>
      <c r="G458" s="1371" t="s">
        <v>224</v>
      </c>
      <c r="H458" s="1371" t="s">
        <v>11</v>
      </c>
      <c r="I458" s="1371" t="s">
        <v>7</v>
      </c>
      <c r="L458" s="1371" t="s">
        <v>271</v>
      </c>
      <c r="M458" s="1372">
        <v>45854</v>
      </c>
      <c r="N458" s="1371" t="s">
        <v>233</v>
      </c>
      <c r="W458" s="1371" t="s">
        <v>227</v>
      </c>
    </row>
    <row r="459" spans="1:23">
      <c r="A459" s="1370">
        <v>29425599</v>
      </c>
      <c r="B459" s="1371" t="s">
        <v>1270</v>
      </c>
      <c r="C459" s="1371">
        <v>51974786646</v>
      </c>
      <c r="D459" s="1371" t="s">
        <v>1271</v>
      </c>
      <c r="G459" s="1371" t="s">
        <v>223</v>
      </c>
      <c r="H459" s="1371" t="s">
        <v>245</v>
      </c>
      <c r="J459" s="1371" t="s">
        <v>221</v>
      </c>
      <c r="K459" s="1371" t="s">
        <v>269</v>
      </c>
      <c r="L459" s="1371" t="s">
        <v>269</v>
      </c>
      <c r="N459" s="1371" t="s">
        <v>236</v>
      </c>
      <c r="W459" s="1371" t="s">
        <v>228</v>
      </c>
    </row>
    <row r="460" spans="1:23">
      <c r="A460" s="1370">
        <v>29426299</v>
      </c>
      <c r="B460" s="1371" t="s">
        <v>1272</v>
      </c>
      <c r="C460" s="1371">
        <v>51958314430</v>
      </c>
      <c r="D460" s="1371" t="s">
        <v>1273</v>
      </c>
      <c r="E460" s="1371" t="s">
        <v>473</v>
      </c>
      <c r="F460" s="1371" t="s">
        <v>240</v>
      </c>
      <c r="G460" s="1371" t="s">
        <v>223</v>
      </c>
      <c r="H460" s="1371" t="s">
        <v>245</v>
      </c>
      <c r="I460" s="1371" t="s">
        <v>316</v>
      </c>
      <c r="J460" s="1371" t="s">
        <v>221</v>
      </c>
      <c r="K460" s="1371" t="s">
        <v>259</v>
      </c>
      <c r="L460" s="1371" t="s">
        <v>259</v>
      </c>
      <c r="N460" s="1371" t="s">
        <v>236</v>
      </c>
      <c r="O460" s="1371" t="s">
        <v>236</v>
      </c>
      <c r="P460" s="1371" t="s">
        <v>350</v>
      </c>
      <c r="W460" s="1371" t="s">
        <v>226</v>
      </c>
    </row>
    <row r="461" spans="1:23">
      <c r="A461" s="1370">
        <v>29468740</v>
      </c>
      <c r="B461" s="1371" t="s">
        <v>1274</v>
      </c>
      <c r="C461" s="1371">
        <v>958140517</v>
      </c>
      <c r="D461" s="1371" t="s">
        <v>1275</v>
      </c>
      <c r="G461" s="1371" t="s">
        <v>224</v>
      </c>
      <c r="H461" s="1371" t="s">
        <v>11</v>
      </c>
      <c r="M461" s="1372">
        <v>45854</v>
      </c>
      <c r="N461" s="1371" t="s">
        <v>233</v>
      </c>
      <c r="W461" s="1371" t="s">
        <v>229</v>
      </c>
    </row>
    <row r="462" spans="1:23">
      <c r="A462" s="1370">
        <v>29571052</v>
      </c>
      <c r="B462" s="1371" t="s">
        <v>1276</v>
      </c>
      <c r="C462" s="1371">
        <v>51975555912</v>
      </c>
      <c r="D462" s="1371" t="s">
        <v>1277</v>
      </c>
      <c r="E462" s="1371" t="s">
        <v>451</v>
      </c>
      <c r="F462" s="1371" t="s">
        <v>254</v>
      </c>
      <c r="G462" s="1371" t="s">
        <v>224</v>
      </c>
      <c r="H462" s="1371" t="s">
        <v>245</v>
      </c>
      <c r="K462" s="1371" t="s">
        <v>271</v>
      </c>
      <c r="L462" s="1371" t="s">
        <v>271</v>
      </c>
      <c r="M462" s="1372">
        <v>45852</v>
      </c>
      <c r="N462" s="1371" t="s">
        <v>233</v>
      </c>
      <c r="W462" s="1371" t="s">
        <v>230</v>
      </c>
    </row>
    <row r="463" spans="1:23">
      <c r="A463" s="1370">
        <v>29610905</v>
      </c>
      <c r="B463" s="1371" t="s">
        <v>1278</v>
      </c>
      <c r="D463" s="1371" t="s">
        <v>1279</v>
      </c>
      <c r="G463" s="1371" t="s">
        <v>225</v>
      </c>
      <c r="H463" s="1371" t="s">
        <v>245</v>
      </c>
      <c r="I463" s="1371" t="s">
        <v>316</v>
      </c>
      <c r="J463" s="1371" t="s">
        <v>221</v>
      </c>
      <c r="K463" s="1371" t="s">
        <v>259</v>
      </c>
      <c r="L463" s="1371" t="s">
        <v>259</v>
      </c>
      <c r="N463" s="1371" t="s">
        <v>233</v>
      </c>
      <c r="W463" s="1371" t="s">
        <v>228</v>
      </c>
    </row>
    <row r="464" spans="1:23">
      <c r="A464" s="1370">
        <v>29656516</v>
      </c>
      <c r="B464" s="1371" t="s">
        <v>1280</v>
      </c>
      <c r="C464" s="1371">
        <v>996681001</v>
      </c>
      <c r="D464" s="1371" t="s">
        <v>1281</v>
      </c>
      <c r="G464" s="1371" t="s">
        <v>224</v>
      </c>
      <c r="H464" s="1371" t="s">
        <v>11</v>
      </c>
      <c r="J464" s="1371" t="s">
        <v>221</v>
      </c>
      <c r="L464" s="1371" t="s">
        <v>271</v>
      </c>
      <c r="M464" s="1372">
        <v>45841</v>
      </c>
      <c r="N464" s="1371" t="s">
        <v>233</v>
      </c>
      <c r="O464" s="1371" t="s">
        <v>434</v>
      </c>
      <c r="V464" s="1371" t="s">
        <v>11</v>
      </c>
      <c r="W464" s="1371" t="s">
        <v>230</v>
      </c>
    </row>
    <row r="465" spans="1:23">
      <c r="A465" s="1370">
        <v>29663088</v>
      </c>
      <c r="B465" s="1371" t="s">
        <v>1282</v>
      </c>
      <c r="C465" s="1371">
        <v>51988114338</v>
      </c>
      <c r="D465" s="1371" t="s">
        <v>1283</v>
      </c>
      <c r="G465" s="1371" t="s">
        <v>224</v>
      </c>
      <c r="H465" s="1371" t="s">
        <v>11</v>
      </c>
      <c r="J465" s="1371" t="s">
        <v>221</v>
      </c>
      <c r="L465" s="1371" t="s">
        <v>271</v>
      </c>
      <c r="M465" s="1372">
        <v>45841</v>
      </c>
      <c r="N465" s="1371" t="s">
        <v>233</v>
      </c>
      <c r="V465" s="1371" t="s">
        <v>11</v>
      </c>
      <c r="W465" s="1371" t="s">
        <v>230</v>
      </c>
    </row>
    <row r="466" spans="1:23">
      <c r="A466" s="1370">
        <v>29670512</v>
      </c>
      <c r="B466" s="1371" t="s">
        <v>1284</v>
      </c>
      <c r="C466" s="1371">
        <v>51974538920</v>
      </c>
      <c r="D466" s="1371" t="s">
        <v>1285</v>
      </c>
      <c r="G466" s="1371" t="s">
        <v>225</v>
      </c>
      <c r="H466" s="1371" t="s">
        <v>11</v>
      </c>
      <c r="L466" s="1371" t="s">
        <v>271</v>
      </c>
      <c r="M466" s="1372">
        <v>45854</v>
      </c>
      <c r="N466" s="1371" t="s">
        <v>233</v>
      </c>
      <c r="O466" s="1371" t="s">
        <v>331</v>
      </c>
      <c r="W466" s="1371" t="s">
        <v>229</v>
      </c>
    </row>
    <row r="467" spans="1:23">
      <c r="A467" s="1370">
        <v>29674644</v>
      </c>
      <c r="B467" s="1371" t="s">
        <v>1286</v>
      </c>
      <c r="C467" s="1371">
        <v>51947533848</v>
      </c>
      <c r="D467" s="1371" t="s">
        <v>1287</v>
      </c>
      <c r="G467" s="1371" t="s">
        <v>224</v>
      </c>
      <c r="H467" s="1371" t="s">
        <v>11</v>
      </c>
      <c r="J467" s="1371" t="s">
        <v>221</v>
      </c>
      <c r="M467" s="1372">
        <v>45841</v>
      </c>
      <c r="N467" s="1371" t="s">
        <v>233</v>
      </c>
      <c r="V467" s="1371" t="s">
        <v>11</v>
      </c>
      <c r="W467" s="1371" t="s">
        <v>226</v>
      </c>
    </row>
    <row r="468" spans="1:23">
      <c r="A468" s="1370">
        <v>29731669</v>
      </c>
      <c r="B468" s="1371" t="s">
        <v>1288</v>
      </c>
      <c r="C468" s="1371">
        <v>51915190154</v>
      </c>
      <c r="D468" s="1371" t="s">
        <v>1289</v>
      </c>
      <c r="G468" s="1371" t="s">
        <v>224</v>
      </c>
      <c r="H468" s="1371" t="s">
        <v>11</v>
      </c>
      <c r="I468" s="1371" t="s">
        <v>316</v>
      </c>
      <c r="J468" s="1371" t="s">
        <v>221</v>
      </c>
      <c r="M468" s="1372">
        <v>45841</v>
      </c>
      <c r="N468" s="1371" t="s">
        <v>231</v>
      </c>
      <c r="W468" s="1371" t="s">
        <v>227</v>
      </c>
    </row>
    <row r="469" spans="1:23">
      <c r="A469" s="1370">
        <v>30869526</v>
      </c>
      <c r="B469" s="1371" t="s">
        <v>1290</v>
      </c>
      <c r="C469" s="1371">
        <v>965296026</v>
      </c>
      <c r="D469" s="1371" t="s">
        <v>1291</v>
      </c>
      <c r="E469" s="1371" t="s">
        <v>376</v>
      </c>
      <c r="G469" s="1371" t="s">
        <v>225</v>
      </c>
      <c r="H469" s="1371" t="s">
        <v>245</v>
      </c>
      <c r="I469" s="1371" t="s">
        <v>316</v>
      </c>
      <c r="J469" s="1371" t="s">
        <v>221</v>
      </c>
      <c r="N469" s="1371" t="s">
        <v>236</v>
      </c>
      <c r="W469" s="1371" t="s">
        <v>227</v>
      </c>
    </row>
    <row r="470" spans="1:23">
      <c r="A470" s="1370">
        <v>31038206</v>
      </c>
      <c r="B470" s="1371" t="s">
        <v>1292</v>
      </c>
      <c r="C470" s="1371">
        <v>51989330138</v>
      </c>
      <c r="D470" s="1371" t="s">
        <v>1293</v>
      </c>
      <c r="E470" s="1371" t="s">
        <v>347</v>
      </c>
      <c r="G470" s="1371" t="s">
        <v>223</v>
      </c>
      <c r="H470" s="1371" t="s">
        <v>245</v>
      </c>
      <c r="K470" s="1371" t="s">
        <v>271</v>
      </c>
      <c r="L470" s="1371" t="s">
        <v>262</v>
      </c>
      <c r="M470" s="1372">
        <v>45856</v>
      </c>
      <c r="N470" s="1371" t="s">
        <v>233</v>
      </c>
      <c r="W470" s="1371" t="s">
        <v>230</v>
      </c>
    </row>
    <row r="471" spans="1:23">
      <c r="A471" s="1370">
        <v>31667295</v>
      </c>
      <c r="B471" s="1371" t="s">
        <v>1294</v>
      </c>
      <c r="C471" s="1371">
        <v>931608777</v>
      </c>
      <c r="D471" s="1371" t="s">
        <v>1295</v>
      </c>
      <c r="F471" s="1371" t="s">
        <v>1296</v>
      </c>
      <c r="G471" s="1371" t="s">
        <v>223</v>
      </c>
      <c r="H471" s="1371" t="s">
        <v>245</v>
      </c>
      <c r="I471" s="1371" t="s">
        <v>316</v>
      </c>
      <c r="J471" s="1371" t="s">
        <v>221</v>
      </c>
      <c r="N471" s="1371" t="s">
        <v>233</v>
      </c>
      <c r="O471" s="1371" t="s">
        <v>236</v>
      </c>
      <c r="W471" s="1371" t="s">
        <v>229</v>
      </c>
    </row>
    <row r="472" spans="1:23">
      <c r="A472" s="1370">
        <v>32049568</v>
      </c>
      <c r="B472" s="1371" t="s">
        <v>1297</v>
      </c>
      <c r="C472" s="1371">
        <v>940212135</v>
      </c>
      <c r="D472" s="1371" t="s">
        <v>1298</v>
      </c>
      <c r="G472" s="1371" t="s">
        <v>223</v>
      </c>
      <c r="H472" s="1371" t="s">
        <v>11</v>
      </c>
      <c r="J472" s="1371" t="s">
        <v>221</v>
      </c>
      <c r="M472" s="1372">
        <v>45841</v>
      </c>
      <c r="N472" s="1371" t="s">
        <v>233</v>
      </c>
      <c r="V472" s="1371" t="s">
        <v>11</v>
      </c>
      <c r="W472" s="1371" t="s">
        <v>226</v>
      </c>
    </row>
    <row r="473" spans="1:23">
      <c r="A473" s="1370">
        <v>32135721</v>
      </c>
      <c r="B473" s="1371" t="s">
        <v>1299</v>
      </c>
      <c r="C473" s="1371">
        <v>51915932344</v>
      </c>
      <c r="D473" s="1371" t="s">
        <v>1300</v>
      </c>
      <c r="E473" s="1371" t="s">
        <v>451</v>
      </c>
      <c r="F473" s="1371" t="s">
        <v>254</v>
      </c>
      <c r="G473" s="1371" t="s">
        <v>223</v>
      </c>
      <c r="H473" s="1371" t="s">
        <v>245</v>
      </c>
      <c r="K473" s="1371" t="s">
        <v>271</v>
      </c>
      <c r="L473" s="1371" t="s">
        <v>271</v>
      </c>
      <c r="M473" s="1372">
        <v>45852</v>
      </c>
      <c r="N473" s="1371" t="s">
        <v>233</v>
      </c>
      <c r="O473" s="1371" t="s">
        <v>331</v>
      </c>
      <c r="W473" s="1371" t="s">
        <v>229</v>
      </c>
    </row>
    <row r="474" spans="1:23">
      <c r="A474" s="1370">
        <v>32153762</v>
      </c>
      <c r="B474" s="1371" t="s">
        <v>1301</v>
      </c>
      <c r="C474" s="1371">
        <v>978743183</v>
      </c>
      <c r="D474" s="1371" t="s">
        <v>362</v>
      </c>
      <c r="G474" s="1371" t="s">
        <v>225</v>
      </c>
      <c r="H474" s="1371" t="s">
        <v>11</v>
      </c>
      <c r="J474" s="1371" t="s">
        <v>221</v>
      </c>
      <c r="L474" s="1371" t="s">
        <v>271</v>
      </c>
      <c r="N474" s="1371" t="s">
        <v>233</v>
      </c>
      <c r="O474" s="1371" t="s">
        <v>231</v>
      </c>
      <c r="W474" s="1371" t="s">
        <v>229</v>
      </c>
    </row>
    <row r="475" spans="1:23">
      <c r="A475" s="1370">
        <v>32616223</v>
      </c>
      <c r="B475" s="1371" t="s">
        <v>1302</v>
      </c>
      <c r="C475" s="1371">
        <v>929154356</v>
      </c>
      <c r="D475" s="1371" t="s">
        <v>1303</v>
      </c>
      <c r="G475" s="1371" t="s">
        <v>224</v>
      </c>
      <c r="H475" s="1371" t="s">
        <v>243</v>
      </c>
      <c r="J475" s="1371" t="s">
        <v>221</v>
      </c>
      <c r="N475" s="1371" t="s">
        <v>233</v>
      </c>
      <c r="W475" s="1371" t="s">
        <v>228</v>
      </c>
    </row>
    <row r="476" spans="1:23">
      <c r="A476" s="1370">
        <v>32643987</v>
      </c>
      <c r="B476" s="1371" t="s">
        <v>1304</v>
      </c>
      <c r="C476" s="1371">
        <v>995521779</v>
      </c>
      <c r="D476" s="1371" t="s">
        <v>1305</v>
      </c>
      <c r="F476" s="1371" t="s">
        <v>254</v>
      </c>
      <c r="G476" s="1371" t="s">
        <v>224</v>
      </c>
      <c r="H476" s="1371" t="s">
        <v>243</v>
      </c>
      <c r="I476" s="1371" t="s">
        <v>316</v>
      </c>
      <c r="J476" s="1371" t="s">
        <v>221</v>
      </c>
      <c r="N476" s="1371" t="s">
        <v>231</v>
      </c>
      <c r="O476" s="1371" t="s">
        <v>233</v>
      </c>
      <c r="P476" s="1371" t="s">
        <v>233</v>
      </c>
      <c r="W476" s="1371" t="s">
        <v>226</v>
      </c>
    </row>
    <row r="477" spans="1:23">
      <c r="A477" s="1370">
        <v>32952220</v>
      </c>
      <c r="B477" s="1371" t="s">
        <v>1306</v>
      </c>
      <c r="C477" s="1371">
        <v>946381758</v>
      </c>
      <c r="D477" s="1371" t="s">
        <v>1307</v>
      </c>
      <c r="G477" s="1371" t="s">
        <v>223</v>
      </c>
      <c r="H477" s="1371" t="s">
        <v>11</v>
      </c>
      <c r="L477" s="1371" t="s">
        <v>262</v>
      </c>
      <c r="M477" s="1372">
        <v>45880</v>
      </c>
      <c r="N477" s="1371" t="s">
        <v>368</v>
      </c>
      <c r="W477" s="1371" t="s">
        <v>226</v>
      </c>
    </row>
    <row r="478" spans="1:23">
      <c r="A478" s="1370">
        <v>32964496</v>
      </c>
      <c r="B478" s="1371" t="s">
        <v>1308</v>
      </c>
      <c r="C478" s="1371">
        <v>988276787</v>
      </c>
      <c r="D478" s="1371" t="s">
        <v>1309</v>
      </c>
      <c r="G478" s="1371" t="s">
        <v>223</v>
      </c>
      <c r="I478" s="1371" t="s">
        <v>316</v>
      </c>
      <c r="J478" s="1371" t="s">
        <v>221</v>
      </c>
      <c r="N478" s="1371" t="s">
        <v>233</v>
      </c>
      <c r="O478" s="1371" t="s">
        <v>231</v>
      </c>
      <c r="P478" s="1371" t="s">
        <v>231</v>
      </c>
      <c r="W478" s="1371" t="s">
        <v>229</v>
      </c>
    </row>
    <row r="479" spans="1:23">
      <c r="A479" s="1370">
        <v>33184004</v>
      </c>
      <c r="B479" s="1371" t="s">
        <v>1310</v>
      </c>
      <c r="C479" s="1371">
        <v>967231264</v>
      </c>
      <c r="D479" s="1371" t="s">
        <v>1311</v>
      </c>
      <c r="E479" s="1371" t="s">
        <v>1312</v>
      </c>
      <c r="F479" s="1371" t="s">
        <v>8</v>
      </c>
      <c r="G479" s="1371" t="s">
        <v>225</v>
      </c>
      <c r="H479" s="1371" t="s">
        <v>243</v>
      </c>
      <c r="J479" s="1371" t="s">
        <v>249</v>
      </c>
      <c r="L479" s="1371" t="s">
        <v>271</v>
      </c>
      <c r="N479" s="1371" t="s">
        <v>233</v>
      </c>
      <c r="W479" s="1371" t="s">
        <v>230</v>
      </c>
    </row>
    <row r="480" spans="1:23">
      <c r="A480" s="1370">
        <v>33579119</v>
      </c>
      <c r="B480" s="1371" t="s">
        <v>1313</v>
      </c>
      <c r="C480" s="1371">
        <v>51988989660</v>
      </c>
      <c r="D480" s="1371" t="s">
        <v>1314</v>
      </c>
      <c r="E480" s="1371" t="s">
        <v>1315</v>
      </c>
      <c r="F480" s="1371" t="s">
        <v>240</v>
      </c>
      <c r="G480" s="1371" t="s">
        <v>225</v>
      </c>
      <c r="H480" s="1371" t="s">
        <v>245</v>
      </c>
      <c r="J480" s="1371" t="s">
        <v>221</v>
      </c>
      <c r="L480" s="1371" t="s">
        <v>271</v>
      </c>
      <c r="N480" s="1371" t="s">
        <v>241</v>
      </c>
      <c r="O480" s="1371" t="s">
        <v>241</v>
      </c>
      <c r="V480" s="1371" t="s">
        <v>1316</v>
      </c>
      <c r="W480" s="1371" t="s">
        <v>230</v>
      </c>
    </row>
    <row r="481" spans="1:23">
      <c r="A481" s="1370">
        <v>33678947</v>
      </c>
      <c r="B481" s="1371" t="s">
        <v>1317</v>
      </c>
      <c r="C481" s="1371">
        <v>943134096</v>
      </c>
      <c r="D481" s="1371" t="s">
        <v>1318</v>
      </c>
      <c r="E481" s="1371" t="s">
        <v>473</v>
      </c>
      <c r="F481" s="1371" t="s">
        <v>240</v>
      </c>
      <c r="G481" s="1371" t="s">
        <v>223</v>
      </c>
      <c r="H481" s="1371" t="s">
        <v>245</v>
      </c>
      <c r="I481" s="1371" t="s">
        <v>316</v>
      </c>
      <c r="J481" s="1371" t="s">
        <v>221</v>
      </c>
      <c r="N481" s="1371" t="s">
        <v>233</v>
      </c>
      <c r="O481" s="1371" t="s">
        <v>231</v>
      </c>
      <c r="P481" s="1371" t="s">
        <v>231</v>
      </c>
      <c r="W481" s="1371" t="s">
        <v>229</v>
      </c>
    </row>
    <row r="482" spans="1:23">
      <c r="A482" s="1370">
        <v>34372100</v>
      </c>
      <c r="B482" s="1371" t="s">
        <v>1319</v>
      </c>
      <c r="C482" s="1371">
        <v>903198671</v>
      </c>
      <c r="D482" s="1371" t="s">
        <v>1320</v>
      </c>
      <c r="E482" s="1371" t="s">
        <v>451</v>
      </c>
      <c r="G482" s="1371" t="s">
        <v>224</v>
      </c>
      <c r="H482" s="1371" t="s">
        <v>245</v>
      </c>
      <c r="K482" s="1371" t="s">
        <v>278</v>
      </c>
      <c r="L482" s="1371" t="s">
        <v>278</v>
      </c>
      <c r="M482" s="1372">
        <v>45873</v>
      </c>
      <c r="N482" s="1371" t="s">
        <v>368</v>
      </c>
      <c r="W482" s="1371" t="s">
        <v>226</v>
      </c>
    </row>
    <row r="483" spans="1:23">
      <c r="A483" s="1370">
        <v>40030211</v>
      </c>
      <c r="B483" s="1371" t="s">
        <v>1321</v>
      </c>
      <c r="C483" s="1371">
        <v>51991405952</v>
      </c>
      <c r="D483" s="1371" t="s">
        <v>1322</v>
      </c>
      <c r="G483" s="1371" t="s">
        <v>223</v>
      </c>
      <c r="H483" s="1371" t="s">
        <v>245</v>
      </c>
      <c r="I483" s="1371" t="s">
        <v>316</v>
      </c>
      <c r="J483" s="1371" t="s">
        <v>221</v>
      </c>
      <c r="N483" s="1371" t="s">
        <v>233</v>
      </c>
      <c r="O483" s="1371" t="s">
        <v>236</v>
      </c>
      <c r="P483" s="1371" t="s">
        <v>350</v>
      </c>
      <c r="W483" s="1371" t="s">
        <v>229</v>
      </c>
    </row>
    <row r="484" spans="1:23">
      <c r="A484" s="1370">
        <v>40030250</v>
      </c>
      <c r="B484" s="1371" t="s">
        <v>1323</v>
      </c>
      <c r="C484" s="1371">
        <v>925798109</v>
      </c>
      <c r="D484" s="1371" t="s">
        <v>1324</v>
      </c>
      <c r="G484" s="1371" t="s">
        <v>223</v>
      </c>
      <c r="H484" s="1371" t="s">
        <v>245</v>
      </c>
      <c r="I484" s="1371" t="s">
        <v>316</v>
      </c>
      <c r="J484" s="1371" t="s">
        <v>221</v>
      </c>
      <c r="K484" s="1371" t="s">
        <v>269</v>
      </c>
      <c r="L484" s="1371" t="s">
        <v>269</v>
      </c>
      <c r="N484" s="1371" t="s">
        <v>233</v>
      </c>
      <c r="O484" s="1371" t="s">
        <v>233</v>
      </c>
      <c r="P484" s="1371" t="s">
        <v>233</v>
      </c>
      <c r="W484" s="1371" t="s">
        <v>226</v>
      </c>
    </row>
    <row r="485" spans="1:23">
      <c r="A485" s="1370">
        <v>40030788</v>
      </c>
      <c r="B485" s="1371" t="s">
        <v>1325</v>
      </c>
      <c r="C485" s="1371">
        <v>51997848825</v>
      </c>
      <c r="D485" s="1371" t="s">
        <v>1326</v>
      </c>
      <c r="G485" s="1371" t="s">
        <v>224</v>
      </c>
      <c r="H485" s="1371" t="s">
        <v>245</v>
      </c>
      <c r="I485" s="1371" t="s">
        <v>316</v>
      </c>
      <c r="J485" s="1371" t="s">
        <v>221</v>
      </c>
      <c r="K485" s="1371" t="s">
        <v>259</v>
      </c>
      <c r="L485" s="1371" t="s">
        <v>259</v>
      </c>
      <c r="N485" s="1371" t="s">
        <v>233</v>
      </c>
      <c r="O485" s="1371" t="s">
        <v>233</v>
      </c>
      <c r="P485" s="1371" t="s">
        <v>233</v>
      </c>
      <c r="W485" s="1371" t="s">
        <v>226</v>
      </c>
    </row>
    <row r="486" spans="1:23">
      <c r="A486" s="1370">
        <v>40032171</v>
      </c>
      <c r="B486" s="1371" t="s">
        <v>1327</v>
      </c>
      <c r="C486" s="1371">
        <v>51961439412</v>
      </c>
      <c r="D486" s="1371" t="s">
        <v>1328</v>
      </c>
      <c r="G486" s="1371" t="s">
        <v>224</v>
      </c>
      <c r="H486" s="1371" t="s">
        <v>245</v>
      </c>
      <c r="J486" s="1371" t="s">
        <v>221</v>
      </c>
      <c r="K486" s="1371" t="s">
        <v>269</v>
      </c>
      <c r="L486" s="1371" t="s">
        <v>269</v>
      </c>
      <c r="N486" s="1371" t="s">
        <v>233</v>
      </c>
      <c r="W486" s="1371" t="s">
        <v>228</v>
      </c>
    </row>
    <row r="487" spans="1:23">
      <c r="A487" s="1370">
        <v>40049844</v>
      </c>
      <c r="B487" s="1371" t="s">
        <v>1329</v>
      </c>
      <c r="C487" s="1371">
        <v>903048369</v>
      </c>
      <c r="D487" s="1371" t="s">
        <v>1330</v>
      </c>
      <c r="E487" s="1371" t="s">
        <v>347</v>
      </c>
      <c r="G487" s="1371" t="s">
        <v>223</v>
      </c>
      <c r="H487" s="1371" t="s">
        <v>245</v>
      </c>
      <c r="K487" s="1371" t="s">
        <v>271</v>
      </c>
      <c r="L487" s="1371" t="s">
        <v>271</v>
      </c>
      <c r="M487" s="1372">
        <v>45849</v>
      </c>
      <c r="N487" s="1371" t="s">
        <v>233</v>
      </c>
      <c r="W487" s="1371" t="s">
        <v>227</v>
      </c>
    </row>
    <row r="488" spans="1:23">
      <c r="A488" s="1370">
        <v>40052949</v>
      </c>
      <c r="B488" s="1371" t="s">
        <v>1331</v>
      </c>
      <c r="C488" s="1371">
        <v>51999277863</v>
      </c>
      <c r="D488" s="1371" t="s">
        <v>1332</v>
      </c>
      <c r="G488" s="1371" t="s">
        <v>225</v>
      </c>
      <c r="H488" s="1371" t="s">
        <v>245</v>
      </c>
      <c r="J488" s="1371" t="s">
        <v>221</v>
      </c>
      <c r="K488" s="1371" t="s">
        <v>259</v>
      </c>
      <c r="L488" s="1371" t="s">
        <v>259</v>
      </c>
      <c r="N488" s="1371" t="s">
        <v>233</v>
      </c>
      <c r="W488" s="1371" t="s">
        <v>228</v>
      </c>
    </row>
    <row r="489" spans="1:23">
      <c r="A489" s="1370">
        <v>40065820</v>
      </c>
      <c r="B489" s="1371" t="s">
        <v>1333</v>
      </c>
      <c r="C489" s="1371">
        <v>51955657770</v>
      </c>
      <c r="D489" s="1371" t="s">
        <v>1334</v>
      </c>
      <c r="E489" s="1371" t="s">
        <v>347</v>
      </c>
      <c r="G489" s="1371" t="s">
        <v>224</v>
      </c>
      <c r="H489" s="1371" t="s">
        <v>245</v>
      </c>
      <c r="K489" s="1371" t="s">
        <v>278</v>
      </c>
      <c r="L489" s="1371" t="s">
        <v>262</v>
      </c>
      <c r="M489" s="1372">
        <v>45868</v>
      </c>
      <c r="N489" s="1371" t="s">
        <v>233</v>
      </c>
      <c r="O489" s="1371" t="s">
        <v>236</v>
      </c>
      <c r="W489" s="1371" t="s">
        <v>230</v>
      </c>
    </row>
    <row r="490" spans="1:23">
      <c r="A490" s="1370">
        <v>40066376</v>
      </c>
      <c r="B490" s="1371" t="s">
        <v>1335</v>
      </c>
      <c r="C490" s="1371">
        <v>51992310702</v>
      </c>
      <c r="D490" s="1371" t="s">
        <v>1336</v>
      </c>
      <c r="E490" s="1371" t="s">
        <v>347</v>
      </c>
      <c r="G490" s="1371" t="s">
        <v>224</v>
      </c>
      <c r="H490" s="1371" t="s">
        <v>245</v>
      </c>
      <c r="K490" s="1371" t="s">
        <v>280</v>
      </c>
      <c r="L490" s="1371" t="s">
        <v>262</v>
      </c>
      <c r="M490" s="1372">
        <v>45873</v>
      </c>
      <c r="N490" s="1371" t="s">
        <v>314</v>
      </c>
      <c r="O490" s="1371" t="s">
        <v>314</v>
      </c>
      <c r="P490" s="1371" t="s">
        <v>314</v>
      </c>
      <c r="V490" s="1371" t="s">
        <v>1337</v>
      </c>
      <c r="W490" s="1371" t="s">
        <v>230</v>
      </c>
    </row>
    <row r="491" spans="1:23">
      <c r="A491" s="1370">
        <v>40102833</v>
      </c>
      <c r="B491" s="1371" t="s">
        <v>1338</v>
      </c>
      <c r="C491" s="1371">
        <v>51987402030</v>
      </c>
      <c r="D491" s="1371" t="s">
        <v>1339</v>
      </c>
      <c r="E491" s="1371" t="s">
        <v>347</v>
      </c>
      <c r="F491" s="1371" t="s">
        <v>254</v>
      </c>
      <c r="G491" s="1371" t="s">
        <v>224</v>
      </c>
      <c r="H491" s="1371" t="s">
        <v>245</v>
      </c>
      <c r="K491" s="1371" t="s">
        <v>280</v>
      </c>
      <c r="L491" s="1371" t="s">
        <v>280</v>
      </c>
      <c r="M491" s="1372">
        <v>45849</v>
      </c>
      <c r="N491" s="1371" t="s">
        <v>233</v>
      </c>
      <c r="O491" s="1371" t="s">
        <v>331</v>
      </c>
      <c r="W491" s="1371" t="s">
        <v>229</v>
      </c>
    </row>
    <row r="492" spans="1:23">
      <c r="A492" s="1370">
        <v>40103533</v>
      </c>
      <c r="B492" s="1371" t="s">
        <v>1340</v>
      </c>
      <c r="C492" s="1371">
        <v>964811179</v>
      </c>
      <c r="D492" s="1371" t="s">
        <v>1341</v>
      </c>
      <c r="E492" s="1371" t="s">
        <v>451</v>
      </c>
      <c r="G492" s="1371" t="s">
        <v>223</v>
      </c>
      <c r="H492" s="1371" t="s">
        <v>245</v>
      </c>
      <c r="K492" s="1371" t="s">
        <v>262</v>
      </c>
      <c r="L492" s="1371" t="s">
        <v>262</v>
      </c>
      <c r="M492" s="1372">
        <v>45880</v>
      </c>
      <c r="N492" s="1371" t="s">
        <v>368</v>
      </c>
      <c r="W492" s="1371" t="s">
        <v>226</v>
      </c>
    </row>
    <row r="493" spans="1:23">
      <c r="A493" s="1370">
        <v>40106717</v>
      </c>
      <c r="B493" s="1371" t="s">
        <v>1342</v>
      </c>
      <c r="C493" s="1371">
        <v>968269161</v>
      </c>
      <c r="D493" s="1371" t="s">
        <v>1343</v>
      </c>
      <c r="G493" s="1371" t="s">
        <v>223</v>
      </c>
      <c r="H493" s="1371" t="s">
        <v>245</v>
      </c>
      <c r="J493" s="1371" t="s">
        <v>221</v>
      </c>
      <c r="K493" s="1371" t="s">
        <v>269</v>
      </c>
      <c r="L493" s="1371" t="s">
        <v>271</v>
      </c>
      <c r="N493" s="1371" t="s">
        <v>233</v>
      </c>
      <c r="O493" s="1371" t="s">
        <v>236</v>
      </c>
      <c r="W493" s="1371" t="s">
        <v>230</v>
      </c>
    </row>
    <row r="494" spans="1:23">
      <c r="A494" s="1370">
        <v>40137758</v>
      </c>
      <c r="B494" s="1371" t="s">
        <v>1344</v>
      </c>
      <c r="C494" s="1371">
        <v>992358312</v>
      </c>
      <c r="D494" s="1371" t="s">
        <v>1345</v>
      </c>
      <c r="E494" s="1371" t="s">
        <v>347</v>
      </c>
      <c r="G494" s="1371" t="s">
        <v>223</v>
      </c>
      <c r="H494" s="1371" t="s">
        <v>245</v>
      </c>
      <c r="K494" s="1371" t="s">
        <v>280</v>
      </c>
      <c r="M494" s="1372">
        <v>45851</v>
      </c>
      <c r="N494" s="1371" t="s">
        <v>368</v>
      </c>
      <c r="O494" s="1371" t="s">
        <v>236</v>
      </c>
      <c r="P494" s="1371" t="s">
        <v>350</v>
      </c>
      <c r="W494" s="1371" t="s">
        <v>226</v>
      </c>
    </row>
    <row r="495" spans="1:23">
      <c r="A495" s="1370">
        <v>40147239</v>
      </c>
      <c r="B495" s="1371" t="s">
        <v>1346</v>
      </c>
      <c r="C495" s="1371">
        <v>51963459883</v>
      </c>
      <c r="D495" s="1371" t="s">
        <v>1347</v>
      </c>
      <c r="E495" s="1371" t="s">
        <v>451</v>
      </c>
      <c r="G495" s="1371" t="s">
        <v>224</v>
      </c>
      <c r="H495" s="1371" t="s">
        <v>245</v>
      </c>
      <c r="I495" s="1371" t="s">
        <v>316</v>
      </c>
      <c r="J495" s="1371" t="s">
        <v>249</v>
      </c>
      <c r="N495" s="1371" t="s">
        <v>233</v>
      </c>
      <c r="W495" s="1371" t="s">
        <v>227</v>
      </c>
    </row>
    <row r="496" spans="1:23">
      <c r="A496" s="1370">
        <v>40173299</v>
      </c>
      <c r="B496" s="1371" t="s">
        <v>1348</v>
      </c>
      <c r="C496" s="1371">
        <v>997087492</v>
      </c>
      <c r="D496" s="1371" t="s">
        <v>1349</v>
      </c>
      <c r="G496" s="1371" t="s">
        <v>224</v>
      </c>
      <c r="H496" s="1371" t="s">
        <v>245</v>
      </c>
      <c r="I496" s="1371" t="s">
        <v>316</v>
      </c>
      <c r="J496" s="1371" t="s">
        <v>221</v>
      </c>
      <c r="K496" s="1371" t="s">
        <v>259</v>
      </c>
      <c r="L496" s="1371" t="s">
        <v>259</v>
      </c>
      <c r="N496" s="1371" t="s">
        <v>233</v>
      </c>
      <c r="O496" s="1371" t="s">
        <v>233</v>
      </c>
      <c r="P496" s="1371" t="s">
        <v>233</v>
      </c>
      <c r="W496" s="1371" t="s">
        <v>226</v>
      </c>
    </row>
    <row r="497" spans="1:23">
      <c r="A497" s="1370">
        <v>40173733</v>
      </c>
      <c r="B497" s="1371" t="s">
        <v>1350</v>
      </c>
      <c r="C497" s="1371">
        <v>907387364</v>
      </c>
      <c r="D497" s="1371" t="s">
        <v>1351</v>
      </c>
      <c r="G497" s="1371" t="s">
        <v>225</v>
      </c>
      <c r="H497" s="1371" t="s">
        <v>11</v>
      </c>
      <c r="J497" s="1371" t="s">
        <v>221</v>
      </c>
      <c r="L497" s="1371" t="s">
        <v>271</v>
      </c>
      <c r="M497" s="1372">
        <v>45841</v>
      </c>
      <c r="N497" s="1371" t="s">
        <v>233</v>
      </c>
      <c r="V497" s="1371" t="s">
        <v>11</v>
      </c>
      <c r="W497" s="1371" t="s">
        <v>230</v>
      </c>
    </row>
    <row r="498" spans="1:23">
      <c r="A498" s="1370">
        <v>40183648</v>
      </c>
      <c r="B498" s="1371" t="s">
        <v>1352</v>
      </c>
      <c r="C498" s="1371">
        <v>972622587</v>
      </c>
      <c r="D498" s="1371" t="s">
        <v>1353</v>
      </c>
      <c r="G498" s="1371" t="s">
        <v>223</v>
      </c>
      <c r="H498" s="1371" t="s">
        <v>245</v>
      </c>
      <c r="I498" s="1371" t="s">
        <v>316</v>
      </c>
      <c r="J498" s="1371" t="s">
        <v>221</v>
      </c>
      <c r="N498" s="1371" t="s">
        <v>233</v>
      </c>
      <c r="O498" s="1371" t="s">
        <v>236</v>
      </c>
      <c r="P498" s="1371" t="s">
        <v>350</v>
      </c>
      <c r="W498" s="1371" t="s">
        <v>229</v>
      </c>
    </row>
    <row r="499" spans="1:23">
      <c r="A499" s="1370">
        <v>40192496</v>
      </c>
      <c r="B499" s="1371" t="s">
        <v>1354</v>
      </c>
      <c r="C499" s="1371">
        <v>51923642561</v>
      </c>
      <c r="D499" s="1371" t="s">
        <v>1355</v>
      </c>
      <c r="E499" s="1371" t="s">
        <v>451</v>
      </c>
      <c r="G499" s="1371" t="s">
        <v>224</v>
      </c>
      <c r="H499" s="1371" t="s">
        <v>245</v>
      </c>
      <c r="K499" s="1371" t="s">
        <v>262</v>
      </c>
      <c r="L499" s="1371" t="s">
        <v>262</v>
      </c>
      <c r="M499" s="1372">
        <v>45874</v>
      </c>
      <c r="N499" s="1371" t="s">
        <v>233</v>
      </c>
      <c r="W499" s="1371" t="s">
        <v>228</v>
      </c>
    </row>
    <row r="500" spans="1:23">
      <c r="A500" s="1370">
        <v>40194265</v>
      </c>
      <c r="B500" s="1371" t="s">
        <v>1356</v>
      </c>
      <c r="C500" s="1371">
        <v>51987256239</v>
      </c>
      <c r="D500" s="1371" t="s">
        <v>1357</v>
      </c>
      <c r="G500" s="1371" t="s">
        <v>224</v>
      </c>
      <c r="H500" s="1371" t="s">
        <v>245</v>
      </c>
      <c r="I500" s="1371" t="s">
        <v>316</v>
      </c>
      <c r="J500" s="1371" t="s">
        <v>221</v>
      </c>
      <c r="K500" s="1371" t="s">
        <v>259</v>
      </c>
      <c r="L500" s="1371" t="s">
        <v>259</v>
      </c>
      <c r="N500" s="1371" t="s">
        <v>233</v>
      </c>
      <c r="O500" s="1371" t="s">
        <v>236</v>
      </c>
      <c r="P500" s="1371" t="s">
        <v>350</v>
      </c>
      <c r="W500" s="1371" t="s">
        <v>226</v>
      </c>
    </row>
    <row r="501" spans="1:23">
      <c r="A501" s="1370">
        <v>40203318</v>
      </c>
      <c r="B501" s="1371" t="s">
        <v>1358</v>
      </c>
      <c r="C501" s="1371">
        <v>51923422415</v>
      </c>
      <c r="D501" s="1371" t="s">
        <v>1359</v>
      </c>
      <c r="G501" s="1371" t="s">
        <v>224</v>
      </c>
      <c r="H501" s="1371" t="s">
        <v>245</v>
      </c>
      <c r="I501" s="1371" t="s">
        <v>316</v>
      </c>
      <c r="J501" s="1371" t="s">
        <v>221</v>
      </c>
      <c r="N501" s="1371" t="s">
        <v>233</v>
      </c>
      <c r="O501" s="1371" t="s">
        <v>231</v>
      </c>
      <c r="W501" s="1371" t="s">
        <v>229</v>
      </c>
    </row>
    <row r="502" spans="1:23">
      <c r="A502" s="1370">
        <v>40215071</v>
      </c>
      <c r="B502" s="1371" t="s">
        <v>1360</v>
      </c>
      <c r="C502" s="1371">
        <v>51936240962</v>
      </c>
      <c r="D502" s="1371" t="s">
        <v>1361</v>
      </c>
      <c r="E502" s="1371" t="s">
        <v>1362</v>
      </c>
      <c r="F502" s="1371" t="s">
        <v>240</v>
      </c>
      <c r="G502" s="1371" t="s">
        <v>225</v>
      </c>
      <c r="H502" s="1371" t="s">
        <v>245</v>
      </c>
      <c r="J502" s="1371" t="s">
        <v>221</v>
      </c>
      <c r="L502" s="1371" t="s">
        <v>271</v>
      </c>
      <c r="N502" s="1371" t="s">
        <v>231</v>
      </c>
      <c r="O502" s="1371" t="s">
        <v>241</v>
      </c>
      <c r="W502" s="1371" t="s">
        <v>230</v>
      </c>
    </row>
    <row r="503" spans="1:23">
      <c r="A503" s="1370">
        <v>40215776</v>
      </c>
      <c r="B503" s="1371" t="s">
        <v>1363</v>
      </c>
      <c r="C503" s="1371">
        <v>51974639606</v>
      </c>
      <c r="D503" s="1371" t="s">
        <v>1364</v>
      </c>
      <c r="E503" s="1371" t="s">
        <v>347</v>
      </c>
      <c r="F503" s="1371" t="s">
        <v>254</v>
      </c>
      <c r="G503" s="1371" t="s">
        <v>224</v>
      </c>
      <c r="H503" s="1371" t="s">
        <v>245</v>
      </c>
      <c r="M503" s="1372">
        <v>45843</v>
      </c>
      <c r="N503" s="1371" t="s">
        <v>233</v>
      </c>
      <c r="O503" s="1371" t="s">
        <v>231</v>
      </c>
      <c r="W503" s="1371" t="s">
        <v>227</v>
      </c>
    </row>
    <row r="504" spans="1:23">
      <c r="A504" s="1370">
        <v>40229635</v>
      </c>
      <c r="B504" s="1371" t="s">
        <v>1365</v>
      </c>
      <c r="C504" s="1371">
        <v>912755755</v>
      </c>
      <c r="D504" s="1371" t="s">
        <v>1366</v>
      </c>
      <c r="E504" s="1371" t="s">
        <v>451</v>
      </c>
      <c r="G504" s="1371" t="s">
        <v>223</v>
      </c>
      <c r="H504" s="1371" t="s">
        <v>245</v>
      </c>
      <c r="K504" s="1371" t="s">
        <v>262</v>
      </c>
      <c r="L504" s="1371" t="s">
        <v>262</v>
      </c>
      <c r="M504" s="1372">
        <v>45880</v>
      </c>
      <c r="N504" s="1371" t="s">
        <v>388</v>
      </c>
      <c r="O504" s="1371" t="s">
        <v>329</v>
      </c>
      <c r="P504" s="1371" t="s">
        <v>329</v>
      </c>
      <c r="W504" s="1371" t="s">
        <v>226</v>
      </c>
    </row>
    <row r="505" spans="1:23">
      <c r="A505" s="1370">
        <v>40230260</v>
      </c>
      <c r="B505" s="1371" t="s">
        <v>1367</v>
      </c>
      <c r="C505" s="1371">
        <v>952108930</v>
      </c>
      <c r="D505" s="1371" t="s">
        <v>1368</v>
      </c>
      <c r="E505" s="1371" t="s">
        <v>451</v>
      </c>
      <c r="G505" s="1371" t="s">
        <v>223</v>
      </c>
      <c r="H505" s="1371" t="s">
        <v>243</v>
      </c>
      <c r="I505" s="1371" t="s">
        <v>316</v>
      </c>
      <c r="J505" s="1371" t="s">
        <v>249</v>
      </c>
      <c r="N505" s="1371" t="s">
        <v>233</v>
      </c>
      <c r="O505" s="1371" t="s">
        <v>236</v>
      </c>
      <c r="P505" s="1371" t="s">
        <v>236</v>
      </c>
      <c r="W505" s="1371" t="s">
        <v>226</v>
      </c>
    </row>
    <row r="506" spans="1:23">
      <c r="A506" s="1370">
        <v>40235858</v>
      </c>
      <c r="B506" s="1371" t="s">
        <v>1369</v>
      </c>
      <c r="C506" s="1371">
        <v>994695426</v>
      </c>
      <c r="D506" s="1371" t="s">
        <v>1370</v>
      </c>
      <c r="G506" s="1371" t="s">
        <v>224</v>
      </c>
      <c r="H506" s="1371" t="s">
        <v>243</v>
      </c>
      <c r="I506" s="1371" t="s">
        <v>316</v>
      </c>
      <c r="J506" s="1371" t="s">
        <v>249</v>
      </c>
      <c r="N506" s="1371" t="s">
        <v>233</v>
      </c>
      <c r="O506" s="1371" t="s">
        <v>231</v>
      </c>
      <c r="P506" s="1371" t="s">
        <v>231</v>
      </c>
      <c r="W506" s="1371" t="s">
        <v>226</v>
      </c>
    </row>
    <row r="507" spans="1:23">
      <c r="A507" s="1370">
        <v>40241697</v>
      </c>
      <c r="B507" s="1371" t="s">
        <v>1371</v>
      </c>
      <c r="C507" s="1371">
        <v>51933622389</v>
      </c>
      <c r="D507" s="1371" t="s">
        <v>1372</v>
      </c>
      <c r="E507" s="1371" t="s">
        <v>347</v>
      </c>
      <c r="G507" s="1371" t="s">
        <v>224</v>
      </c>
      <c r="H507" s="1371" t="s">
        <v>245</v>
      </c>
      <c r="K507" s="1371" t="s">
        <v>280</v>
      </c>
      <c r="L507" s="1371" t="s">
        <v>280</v>
      </c>
      <c r="M507" s="1372">
        <v>45847</v>
      </c>
      <c r="N507" s="1371" t="s">
        <v>233</v>
      </c>
      <c r="W507" s="1371" t="s">
        <v>227</v>
      </c>
    </row>
    <row r="508" spans="1:23">
      <c r="A508" s="1370">
        <v>40244173</v>
      </c>
      <c r="B508" s="1371" t="s">
        <v>1373</v>
      </c>
      <c r="C508" s="1371">
        <v>948938213</v>
      </c>
      <c r="D508" s="1371" t="s">
        <v>1374</v>
      </c>
      <c r="E508" s="1371" t="s">
        <v>376</v>
      </c>
      <c r="F508" s="1371" t="s">
        <v>254</v>
      </c>
      <c r="G508" s="1371" t="s">
        <v>224</v>
      </c>
      <c r="H508" s="1371" t="s">
        <v>245</v>
      </c>
      <c r="I508" s="1371" t="s">
        <v>316</v>
      </c>
      <c r="J508" s="1371" t="s">
        <v>221</v>
      </c>
      <c r="N508" s="1371" t="s">
        <v>237</v>
      </c>
      <c r="W508" s="1371" t="s">
        <v>227</v>
      </c>
    </row>
    <row r="509" spans="1:23">
      <c r="A509" s="1370">
        <v>40260242</v>
      </c>
      <c r="B509" s="1371" t="s">
        <v>1375</v>
      </c>
      <c r="C509" s="1371">
        <v>51984745238</v>
      </c>
      <c r="D509" s="1371" t="s">
        <v>1376</v>
      </c>
      <c r="E509" s="1371" t="s">
        <v>347</v>
      </c>
      <c r="G509" s="1371" t="s">
        <v>224</v>
      </c>
      <c r="H509" s="1371" t="s">
        <v>245</v>
      </c>
      <c r="K509" s="1371" t="s">
        <v>280</v>
      </c>
      <c r="L509" s="1371" t="s">
        <v>280</v>
      </c>
      <c r="M509" s="1372">
        <v>45868</v>
      </c>
      <c r="N509" s="1371" t="s">
        <v>233</v>
      </c>
      <c r="W509" s="1371" t="s">
        <v>227</v>
      </c>
    </row>
    <row r="510" spans="1:23">
      <c r="A510" s="1370">
        <v>40262765</v>
      </c>
      <c r="B510" s="1371" t="s">
        <v>1377</v>
      </c>
      <c r="C510" s="1371">
        <v>925696027</v>
      </c>
      <c r="D510" s="1371" t="s">
        <v>1378</v>
      </c>
      <c r="G510" s="1371" t="s">
        <v>224</v>
      </c>
      <c r="H510" s="1371" t="s">
        <v>11</v>
      </c>
      <c r="J510" s="1371" t="s">
        <v>221</v>
      </c>
      <c r="L510" s="1371" t="s">
        <v>271</v>
      </c>
      <c r="M510" s="1372">
        <v>45841</v>
      </c>
      <c r="N510" s="1371" t="s">
        <v>233</v>
      </c>
      <c r="O510" s="1371" t="s">
        <v>236</v>
      </c>
      <c r="V510" s="1371" t="s">
        <v>11</v>
      </c>
      <c r="W510" s="1371" t="s">
        <v>230</v>
      </c>
    </row>
    <row r="511" spans="1:23">
      <c r="A511" s="1370">
        <v>40271495</v>
      </c>
      <c r="B511" s="1371" t="s">
        <v>1379</v>
      </c>
      <c r="C511" s="1371">
        <v>992583218</v>
      </c>
      <c r="D511" s="1371" t="s">
        <v>1380</v>
      </c>
      <c r="G511" s="1371" t="s">
        <v>225</v>
      </c>
      <c r="H511" s="1371" t="s">
        <v>11</v>
      </c>
      <c r="J511" s="1371" t="s">
        <v>221</v>
      </c>
      <c r="L511" s="1371" t="s">
        <v>271</v>
      </c>
      <c r="M511" s="1372">
        <v>45841</v>
      </c>
      <c r="N511" s="1371" t="s">
        <v>233</v>
      </c>
      <c r="O511" s="1371" t="s">
        <v>332</v>
      </c>
      <c r="V511" s="1371" t="s">
        <v>11</v>
      </c>
      <c r="W511" s="1371" t="s">
        <v>230</v>
      </c>
    </row>
    <row r="512" spans="1:23">
      <c r="A512" s="1370">
        <v>40272555</v>
      </c>
      <c r="B512" s="1371" t="s">
        <v>1381</v>
      </c>
      <c r="C512" s="1371">
        <v>51962361821</v>
      </c>
      <c r="D512" s="1371" t="s">
        <v>1382</v>
      </c>
      <c r="E512" s="1371" t="s">
        <v>376</v>
      </c>
      <c r="F512" s="1371" t="s">
        <v>254</v>
      </c>
      <c r="G512" s="1371" t="s">
        <v>224</v>
      </c>
      <c r="H512" s="1371" t="s">
        <v>245</v>
      </c>
      <c r="J512" s="1371" t="s">
        <v>221</v>
      </c>
      <c r="N512" s="1371" t="s">
        <v>233</v>
      </c>
      <c r="W512" s="1371" t="s">
        <v>228</v>
      </c>
    </row>
    <row r="513" spans="1:23">
      <c r="A513" s="1370">
        <v>40274169</v>
      </c>
      <c r="B513" s="1371" t="s">
        <v>1383</v>
      </c>
      <c r="C513" s="1371">
        <v>51940189507</v>
      </c>
      <c r="D513" s="1371" t="s">
        <v>1384</v>
      </c>
      <c r="F513" s="1371" t="s">
        <v>240</v>
      </c>
      <c r="G513" s="1371" t="s">
        <v>225</v>
      </c>
      <c r="H513" s="1371" t="s">
        <v>245</v>
      </c>
      <c r="M513" s="1372">
        <v>45844</v>
      </c>
      <c r="N513" s="1371" t="s">
        <v>241</v>
      </c>
      <c r="V513" s="1371" t="s">
        <v>1385</v>
      </c>
      <c r="W513" s="1371" t="s">
        <v>228</v>
      </c>
    </row>
    <row r="514" spans="1:23">
      <c r="A514" s="1370">
        <v>40282655</v>
      </c>
      <c r="B514" s="1371" t="s">
        <v>1386</v>
      </c>
      <c r="C514" s="1371">
        <v>51910329961</v>
      </c>
      <c r="D514" s="1371" t="s">
        <v>1387</v>
      </c>
      <c r="F514" s="1371" t="s">
        <v>254</v>
      </c>
      <c r="G514" s="1371" t="s">
        <v>224</v>
      </c>
      <c r="H514" s="1371" t="s">
        <v>243</v>
      </c>
      <c r="I514" s="1371" t="s">
        <v>316</v>
      </c>
      <c r="J514" s="1371" t="s">
        <v>221</v>
      </c>
      <c r="N514" s="1371" t="s">
        <v>231</v>
      </c>
      <c r="O514" s="1371" t="s">
        <v>231</v>
      </c>
      <c r="P514" s="1371" t="s">
        <v>231</v>
      </c>
      <c r="W514" s="1371" t="s">
        <v>226</v>
      </c>
    </row>
    <row r="515" spans="1:23">
      <c r="A515" s="1370">
        <v>40304471</v>
      </c>
      <c r="B515" s="1371" t="s">
        <v>1388</v>
      </c>
      <c r="C515" s="1371">
        <v>925016398</v>
      </c>
      <c r="D515" s="1371" t="s">
        <v>1389</v>
      </c>
      <c r="E515" s="1371" t="s">
        <v>347</v>
      </c>
      <c r="G515" s="1371" t="s">
        <v>224</v>
      </c>
      <c r="H515" s="1371" t="s">
        <v>245</v>
      </c>
      <c r="K515" s="1371" t="s">
        <v>262</v>
      </c>
      <c r="L515" s="1371" t="s">
        <v>262</v>
      </c>
      <c r="M515" s="1372">
        <v>45868</v>
      </c>
      <c r="N515" s="1371" t="s">
        <v>388</v>
      </c>
      <c r="O515" s="1371" t="s">
        <v>329</v>
      </c>
      <c r="P515" s="1371" t="s">
        <v>329</v>
      </c>
      <c r="W515" s="1371" t="s">
        <v>226</v>
      </c>
    </row>
    <row r="516" spans="1:23">
      <c r="A516" s="1370">
        <v>40342736</v>
      </c>
      <c r="B516" s="1371" t="s">
        <v>1390</v>
      </c>
      <c r="C516" s="1371">
        <v>992275349</v>
      </c>
      <c r="D516" s="1371" t="s">
        <v>1391</v>
      </c>
      <c r="E516" s="1371" t="s">
        <v>1392</v>
      </c>
      <c r="G516" s="1371" t="s">
        <v>223</v>
      </c>
      <c r="H516" s="1371" t="s">
        <v>245</v>
      </c>
      <c r="I516" s="1371" t="s">
        <v>316</v>
      </c>
      <c r="J516" s="1371" t="s">
        <v>221</v>
      </c>
      <c r="N516" s="1371" t="s">
        <v>233</v>
      </c>
      <c r="O516" s="1371" t="s">
        <v>236</v>
      </c>
      <c r="W516" s="1371" t="s">
        <v>229</v>
      </c>
    </row>
    <row r="517" spans="1:23">
      <c r="A517" s="1370">
        <v>40345665</v>
      </c>
      <c r="B517" s="1371" t="s">
        <v>1393</v>
      </c>
      <c r="C517" s="1371">
        <v>51964326140</v>
      </c>
      <c r="D517" s="1371" t="s">
        <v>1394</v>
      </c>
      <c r="E517" s="1371" t="s">
        <v>347</v>
      </c>
      <c r="G517" s="1371" t="s">
        <v>224</v>
      </c>
      <c r="H517" s="1371" t="s">
        <v>245</v>
      </c>
      <c r="K517" s="1371" t="s">
        <v>280</v>
      </c>
      <c r="L517" s="1371" t="s">
        <v>280</v>
      </c>
      <c r="M517" s="1372">
        <v>45860</v>
      </c>
      <c r="N517" s="1371" t="s">
        <v>233</v>
      </c>
      <c r="W517" s="1371" t="s">
        <v>227</v>
      </c>
    </row>
    <row r="518" spans="1:23">
      <c r="A518" s="1370">
        <v>40357509</v>
      </c>
      <c r="B518" s="1371" t="s">
        <v>1395</v>
      </c>
      <c r="C518" s="1371">
        <v>51980928584</v>
      </c>
      <c r="D518" s="1371" t="s">
        <v>1396</v>
      </c>
      <c r="E518" s="1371" t="s">
        <v>347</v>
      </c>
      <c r="G518" s="1371" t="s">
        <v>224</v>
      </c>
      <c r="H518" s="1371" t="s">
        <v>245</v>
      </c>
      <c r="K518" s="1371" t="s">
        <v>280</v>
      </c>
      <c r="L518" s="1371" t="s">
        <v>280</v>
      </c>
      <c r="M518" s="1372">
        <v>45873</v>
      </c>
      <c r="N518" s="1371" t="s">
        <v>233</v>
      </c>
      <c r="W518" s="1371" t="s">
        <v>228</v>
      </c>
    </row>
    <row r="519" spans="1:23">
      <c r="A519" s="1370">
        <v>40388419</v>
      </c>
      <c r="B519" s="1371" t="s">
        <v>1397</v>
      </c>
      <c r="C519" s="1371">
        <v>51991332220</v>
      </c>
      <c r="D519" s="1371" t="s">
        <v>1398</v>
      </c>
      <c r="E519" s="1371" t="s">
        <v>347</v>
      </c>
      <c r="G519" s="1371" t="s">
        <v>224</v>
      </c>
      <c r="H519" s="1371" t="s">
        <v>245</v>
      </c>
      <c r="K519" s="1371" t="s">
        <v>280</v>
      </c>
      <c r="L519" s="1371" t="s">
        <v>280</v>
      </c>
      <c r="M519" s="1372">
        <v>45854</v>
      </c>
      <c r="W519" s="1371" t="s">
        <v>228</v>
      </c>
    </row>
    <row r="520" spans="1:23">
      <c r="A520" s="1370">
        <v>40401760</v>
      </c>
      <c r="B520" s="1371" t="s">
        <v>1399</v>
      </c>
      <c r="C520" s="1371">
        <v>51960368458</v>
      </c>
      <c r="D520" s="1371" t="s">
        <v>1400</v>
      </c>
      <c r="E520" s="1371" t="s">
        <v>347</v>
      </c>
      <c r="G520" s="1371" t="s">
        <v>224</v>
      </c>
      <c r="H520" s="1371" t="s">
        <v>245</v>
      </c>
      <c r="K520" s="1371" t="s">
        <v>262</v>
      </c>
      <c r="L520" s="1371" t="s">
        <v>262</v>
      </c>
      <c r="M520" s="1372">
        <v>45859</v>
      </c>
      <c r="N520" s="1371" t="s">
        <v>233</v>
      </c>
      <c r="O520" s="1371" t="s">
        <v>332</v>
      </c>
      <c r="W520" s="1371" t="s">
        <v>229</v>
      </c>
    </row>
    <row r="521" spans="1:23">
      <c r="A521" s="1370">
        <v>40413998</v>
      </c>
      <c r="B521" s="1371" t="s">
        <v>1401</v>
      </c>
      <c r="C521" s="1371">
        <v>51954063365</v>
      </c>
      <c r="D521" s="1371" t="s">
        <v>1402</v>
      </c>
      <c r="G521" s="1371" t="s">
        <v>224</v>
      </c>
      <c r="H521" s="1371" t="s">
        <v>245</v>
      </c>
      <c r="I521" s="1371" t="s">
        <v>316</v>
      </c>
      <c r="J521" s="1371" t="s">
        <v>221</v>
      </c>
      <c r="K521" s="1371" t="s">
        <v>269</v>
      </c>
      <c r="L521" s="1371" t="s">
        <v>269</v>
      </c>
      <c r="N521" s="1371" t="s">
        <v>233</v>
      </c>
      <c r="O521" s="1371" t="s">
        <v>233</v>
      </c>
      <c r="P521" s="1371" t="s">
        <v>233</v>
      </c>
      <c r="W521" s="1371" t="s">
        <v>226</v>
      </c>
    </row>
    <row r="522" spans="1:23">
      <c r="A522" s="1370">
        <v>40420064</v>
      </c>
      <c r="B522" s="1371" t="s">
        <v>1403</v>
      </c>
      <c r="C522" s="1371">
        <v>980770112</v>
      </c>
      <c r="D522" s="1371" t="s">
        <v>1404</v>
      </c>
      <c r="E522" s="1371" t="s">
        <v>347</v>
      </c>
      <c r="G522" s="1371" t="s">
        <v>224</v>
      </c>
      <c r="H522" s="1371" t="s">
        <v>245</v>
      </c>
      <c r="K522" s="1371" t="s">
        <v>262</v>
      </c>
      <c r="L522" s="1371" t="s">
        <v>262</v>
      </c>
      <c r="M522" s="1372">
        <v>45876</v>
      </c>
      <c r="N522" s="1371" t="s">
        <v>368</v>
      </c>
      <c r="W522" s="1371" t="s">
        <v>226</v>
      </c>
    </row>
    <row r="523" spans="1:23">
      <c r="A523" s="1370">
        <v>40424440</v>
      </c>
      <c r="B523" s="1371" t="s">
        <v>1405</v>
      </c>
      <c r="C523" s="1371">
        <v>51964989266</v>
      </c>
      <c r="D523" s="1371" t="s">
        <v>1406</v>
      </c>
      <c r="G523" s="1371" t="s">
        <v>225</v>
      </c>
      <c r="H523" s="1371" t="s">
        <v>243</v>
      </c>
      <c r="J523" s="1371" t="s">
        <v>249</v>
      </c>
      <c r="L523" s="1371" t="s">
        <v>271</v>
      </c>
      <c r="N523" s="1371" t="s">
        <v>236</v>
      </c>
      <c r="W523" s="1371" t="s">
        <v>230</v>
      </c>
    </row>
    <row r="524" spans="1:23">
      <c r="A524" s="1370">
        <v>40430652</v>
      </c>
      <c r="B524" s="1371" t="s">
        <v>1407</v>
      </c>
      <c r="C524" s="1371">
        <v>982131567</v>
      </c>
      <c r="D524" s="1371" t="s">
        <v>1408</v>
      </c>
      <c r="F524" s="1371" t="s">
        <v>362</v>
      </c>
      <c r="G524" s="1371" t="s">
        <v>225</v>
      </c>
      <c r="H524" s="1371" t="s">
        <v>248</v>
      </c>
      <c r="J524" s="1371" t="s">
        <v>221</v>
      </c>
      <c r="M524" s="1372">
        <v>45841</v>
      </c>
      <c r="W524" s="1371" t="s">
        <v>227</v>
      </c>
    </row>
    <row r="525" spans="1:23">
      <c r="A525" s="1370">
        <v>40432947</v>
      </c>
      <c r="B525" s="1371" t="s">
        <v>1409</v>
      </c>
      <c r="C525" s="1371">
        <v>992604919</v>
      </c>
      <c r="D525" s="1371" t="s">
        <v>1410</v>
      </c>
      <c r="E525" s="1371" t="s">
        <v>347</v>
      </c>
      <c r="G525" s="1371" t="s">
        <v>224</v>
      </c>
      <c r="H525" s="1371" t="s">
        <v>245</v>
      </c>
      <c r="K525" s="1371" t="s">
        <v>278</v>
      </c>
      <c r="L525" s="1371" t="s">
        <v>278</v>
      </c>
      <c r="M525" s="1372">
        <v>45862</v>
      </c>
      <c r="N525" s="1371" t="s">
        <v>368</v>
      </c>
      <c r="W525" s="1371" t="s">
        <v>226</v>
      </c>
    </row>
    <row r="526" spans="1:23">
      <c r="A526" s="1370">
        <v>40444852</v>
      </c>
      <c r="B526" s="1371" t="s">
        <v>1411</v>
      </c>
      <c r="C526" s="1371">
        <v>51943910999</v>
      </c>
      <c r="D526" s="1371" t="s">
        <v>1412</v>
      </c>
      <c r="E526" s="1371" t="s">
        <v>376</v>
      </c>
      <c r="F526" s="1371" t="s">
        <v>377</v>
      </c>
      <c r="G526" s="1371" t="s">
        <v>224</v>
      </c>
      <c r="H526" s="1371" t="s">
        <v>245</v>
      </c>
      <c r="I526" s="1371" t="s">
        <v>316</v>
      </c>
      <c r="J526" s="1371" t="s">
        <v>221</v>
      </c>
      <c r="N526" s="1371" t="s">
        <v>233</v>
      </c>
      <c r="W526" s="1371" t="s">
        <v>228</v>
      </c>
    </row>
    <row r="527" spans="1:23">
      <c r="A527" s="1370">
        <v>40451109</v>
      </c>
      <c r="B527" s="1371" t="s">
        <v>1413</v>
      </c>
      <c r="C527" s="1371">
        <v>51983735030</v>
      </c>
      <c r="D527" s="1371" t="s">
        <v>1414</v>
      </c>
      <c r="E527" s="1371" t="s">
        <v>347</v>
      </c>
      <c r="G527" s="1371" t="s">
        <v>224</v>
      </c>
      <c r="H527" s="1371" t="s">
        <v>245</v>
      </c>
      <c r="K527" s="1371" t="s">
        <v>280</v>
      </c>
      <c r="L527" s="1371" t="s">
        <v>262</v>
      </c>
      <c r="M527" s="1372">
        <v>45868</v>
      </c>
      <c r="N527" s="1371" t="s">
        <v>233</v>
      </c>
      <c r="O527" s="1371" t="s">
        <v>236</v>
      </c>
      <c r="W527" s="1371" t="s">
        <v>230</v>
      </c>
    </row>
    <row r="528" spans="1:23">
      <c r="A528" s="1370">
        <v>40468940</v>
      </c>
      <c r="B528" s="1371" t="s">
        <v>1415</v>
      </c>
      <c r="C528" s="1371">
        <v>51969822927</v>
      </c>
      <c r="D528" s="1371" t="s">
        <v>1416</v>
      </c>
      <c r="E528" s="1371" t="s">
        <v>347</v>
      </c>
      <c r="F528" s="1371" t="s">
        <v>254</v>
      </c>
      <c r="G528" s="1371" t="s">
        <v>224</v>
      </c>
      <c r="H528" s="1371" t="s">
        <v>245</v>
      </c>
      <c r="M528" s="1372">
        <v>45844</v>
      </c>
      <c r="N528" s="1371" t="s">
        <v>233</v>
      </c>
      <c r="W528" s="1371" t="s">
        <v>228</v>
      </c>
    </row>
    <row r="529" spans="1:23">
      <c r="A529" s="1370">
        <v>40492174</v>
      </c>
      <c r="B529" s="1371" t="s">
        <v>1417</v>
      </c>
      <c r="C529" s="1371">
        <v>51991279767</v>
      </c>
      <c r="D529" s="1371" t="s">
        <v>1418</v>
      </c>
      <c r="E529" s="1371" t="s">
        <v>347</v>
      </c>
      <c r="G529" s="1371" t="s">
        <v>224</v>
      </c>
      <c r="H529" s="1371" t="s">
        <v>245</v>
      </c>
      <c r="K529" s="1371" t="s">
        <v>278</v>
      </c>
      <c r="L529" s="1371" t="s">
        <v>262</v>
      </c>
      <c r="M529" s="1372">
        <v>45876</v>
      </c>
      <c r="N529" s="1371" t="s">
        <v>231</v>
      </c>
      <c r="O529" s="1371" t="s">
        <v>231</v>
      </c>
      <c r="P529" s="1371" t="s">
        <v>231</v>
      </c>
      <c r="V529" s="1371" t="s">
        <v>1419</v>
      </c>
      <c r="W529" s="1371" t="s">
        <v>230</v>
      </c>
    </row>
    <row r="530" spans="1:23">
      <c r="A530" s="1370">
        <v>40493373</v>
      </c>
      <c r="B530" s="1371" t="s">
        <v>1420</v>
      </c>
      <c r="C530" s="1371">
        <v>51997974686</v>
      </c>
      <c r="D530" s="1371" t="s">
        <v>1421</v>
      </c>
      <c r="E530" s="1371" t="s">
        <v>347</v>
      </c>
      <c r="G530" s="1371" t="s">
        <v>224</v>
      </c>
      <c r="H530" s="1371" t="s">
        <v>245</v>
      </c>
      <c r="K530" s="1371" t="s">
        <v>280</v>
      </c>
      <c r="L530" s="1371" t="s">
        <v>280</v>
      </c>
      <c r="M530" s="1372">
        <v>45876</v>
      </c>
      <c r="N530" s="1371" t="s">
        <v>233</v>
      </c>
      <c r="W530" s="1371" t="s">
        <v>229</v>
      </c>
    </row>
    <row r="531" spans="1:23">
      <c r="A531" s="1370">
        <v>40494212</v>
      </c>
      <c r="B531" s="1371" t="s">
        <v>1422</v>
      </c>
      <c r="C531" s="1371">
        <v>993220185</v>
      </c>
      <c r="D531" s="1371" t="s">
        <v>1423</v>
      </c>
      <c r="G531" s="1371" t="s">
        <v>223</v>
      </c>
      <c r="H531" s="1371" t="s">
        <v>243</v>
      </c>
      <c r="I531" s="1371" t="s">
        <v>316</v>
      </c>
      <c r="J531" s="1371" t="s">
        <v>249</v>
      </c>
      <c r="N531" s="1371" t="s">
        <v>231</v>
      </c>
      <c r="O531" s="1371" t="s">
        <v>231</v>
      </c>
      <c r="P531" s="1371" t="s">
        <v>231</v>
      </c>
      <c r="W531" s="1371" t="s">
        <v>226</v>
      </c>
    </row>
    <row r="532" spans="1:23">
      <c r="A532" s="1370">
        <v>40510905</v>
      </c>
      <c r="B532" s="1371" t="s">
        <v>1424</v>
      </c>
      <c r="C532" s="1371">
        <v>989308284</v>
      </c>
      <c r="D532" s="1371" t="s">
        <v>1425</v>
      </c>
      <c r="E532" s="1371" t="s">
        <v>347</v>
      </c>
      <c r="G532" s="1371" t="s">
        <v>225</v>
      </c>
      <c r="H532" s="1371" t="s">
        <v>245</v>
      </c>
      <c r="K532" s="1371" t="s">
        <v>262</v>
      </c>
      <c r="L532" s="1371" t="s">
        <v>262</v>
      </c>
      <c r="M532" s="1372">
        <v>45877</v>
      </c>
      <c r="N532" s="1371" t="s">
        <v>368</v>
      </c>
      <c r="W532" s="1371" t="s">
        <v>226</v>
      </c>
    </row>
    <row r="533" spans="1:23">
      <c r="A533" s="1370">
        <v>40511868</v>
      </c>
      <c r="B533" s="1371" t="s">
        <v>1426</v>
      </c>
      <c r="C533" s="1371">
        <v>51944455450</v>
      </c>
      <c r="D533" s="1371" t="s">
        <v>1427</v>
      </c>
      <c r="E533" s="1371" t="s">
        <v>347</v>
      </c>
      <c r="G533" s="1371" t="s">
        <v>224</v>
      </c>
      <c r="H533" s="1371" t="s">
        <v>245</v>
      </c>
      <c r="K533" s="1371" t="s">
        <v>278</v>
      </c>
      <c r="L533" s="1371" t="s">
        <v>278</v>
      </c>
      <c r="M533" s="1372">
        <v>45876</v>
      </c>
      <c r="N533" s="1371" t="s">
        <v>233</v>
      </c>
      <c r="W533" s="1371" t="s">
        <v>228</v>
      </c>
    </row>
    <row r="534" spans="1:23">
      <c r="A534" s="1370">
        <v>40522102</v>
      </c>
      <c r="B534" s="1371" t="s">
        <v>1428</v>
      </c>
      <c r="C534" s="1371">
        <v>51945080533</v>
      </c>
      <c r="D534" s="1371" t="s">
        <v>1429</v>
      </c>
      <c r="E534" s="1371" t="s">
        <v>507</v>
      </c>
      <c r="F534" s="1371" t="s">
        <v>240</v>
      </c>
      <c r="G534" s="1371" t="s">
        <v>223</v>
      </c>
      <c r="H534" s="1371" t="s">
        <v>245</v>
      </c>
      <c r="I534" s="1371" t="s">
        <v>316</v>
      </c>
      <c r="J534" s="1371" t="s">
        <v>221</v>
      </c>
      <c r="N534" s="1371" t="s">
        <v>236</v>
      </c>
      <c r="W534" s="1371" t="s">
        <v>227</v>
      </c>
    </row>
    <row r="535" spans="1:23">
      <c r="A535" s="1370">
        <v>40527991</v>
      </c>
      <c r="B535" s="1371" t="s">
        <v>1430</v>
      </c>
      <c r="C535" s="1371">
        <v>987150702</v>
      </c>
      <c r="D535" s="1371" t="s">
        <v>1431</v>
      </c>
      <c r="F535" s="1371" t="s">
        <v>260</v>
      </c>
      <c r="G535" s="1371" t="s">
        <v>223</v>
      </c>
      <c r="H535" s="1371" t="s">
        <v>245</v>
      </c>
      <c r="I535" s="1371" t="s">
        <v>316</v>
      </c>
      <c r="J535" s="1371" t="s">
        <v>221</v>
      </c>
      <c r="K535" s="1371" t="s">
        <v>262</v>
      </c>
      <c r="L535" s="1371" t="s">
        <v>262</v>
      </c>
      <c r="N535" s="1371" t="s">
        <v>233</v>
      </c>
      <c r="O535" s="1371" t="s">
        <v>231</v>
      </c>
      <c r="P535" s="1371" t="s">
        <v>329</v>
      </c>
      <c r="Q535" s="1371" t="s">
        <v>324</v>
      </c>
      <c r="R535" s="1371" t="s">
        <v>234</v>
      </c>
      <c r="S535" s="1371" t="s">
        <v>318</v>
      </c>
      <c r="T535" s="1371" t="s">
        <v>326</v>
      </c>
      <c r="U535" s="1371" t="s">
        <v>255</v>
      </c>
      <c r="W535" s="1371" t="s">
        <v>229</v>
      </c>
    </row>
    <row r="536" spans="1:23">
      <c r="A536" s="1370">
        <v>40528517</v>
      </c>
      <c r="B536" s="1371" t="s">
        <v>1432</v>
      </c>
      <c r="C536" s="1371">
        <v>51991761697</v>
      </c>
      <c r="D536" s="1371" t="s">
        <v>1433</v>
      </c>
      <c r="E536" s="1371" t="s">
        <v>451</v>
      </c>
      <c r="F536" s="1371" t="s">
        <v>240</v>
      </c>
      <c r="G536" s="1371" t="s">
        <v>223</v>
      </c>
      <c r="H536" s="1371" t="s">
        <v>245</v>
      </c>
      <c r="I536" s="1371" t="s">
        <v>316</v>
      </c>
      <c r="J536" s="1371" t="s">
        <v>249</v>
      </c>
      <c r="N536" s="1371" t="s">
        <v>231</v>
      </c>
      <c r="P536" s="1371" t="s">
        <v>231</v>
      </c>
      <c r="Q536" s="1371" t="s">
        <v>445</v>
      </c>
      <c r="R536" s="1371" t="s">
        <v>232</v>
      </c>
      <c r="S536" s="1371" t="s">
        <v>318</v>
      </c>
      <c r="T536" s="1371" t="s">
        <v>323</v>
      </c>
      <c r="W536" s="1371" t="s">
        <v>228</v>
      </c>
    </row>
    <row r="537" spans="1:23">
      <c r="A537" s="1370">
        <v>40528660</v>
      </c>
      <c r="B537" s="1371" t="s">
        <v>1434</v>
      </c>
      <c r="C537" s="1371">
        <v>51992752737</v>
      </c>
      <c r="D537" s="1371" t="s">
        <v>1435</v>
      </c>
      <c r="G537" s="1371" t="s">
        <v>224</v>
      </c>
      <c r="H537" s="1371" t="s">
        <v>245</v>
      </c>
      <c r="J537" s="1371" t="s">
        <v>221</v>
      </c>
      <c r="K537" s="1371" t="s">
        <v>269</v>
      </c>
      <c r="L537" s="1371" t="s">
        <v>269</v>
      </c>
      <c r="N537" s="1371" t="s">
        <v>233</v>
      </c>
      <c r="W537" s="1371" t="s">
        <v>228</v>
      </c>
    </row>
    <row r="538" spans="1:23">
      <c r="A538" s="1370">
        <v>40530068</v>
      </c>
      <c r="B538" s="1371" t="s">
        <v>1436</v>
      </c>
      <c r="C538" s="1371">
        <v>51965892397</v>
      </c>
      <c r="D538" s="1371" t="s">
        <v>1437</v>
      </c>
      <c r="E538" s="1371" t="s">
        <v>451</v>
      </c>
      <c r="G538" s="1371" t="s">
        <v>224</v>
      </c>
      <c r="H538" s="1371" t="s">
        <v>245</v>
      </c>
      <c r="K538" s="1371" t="s">
        <v>278</v>
      </c>
      <c r="L538" s="1371" t="s">
        <v>278</v>
      </c>
      <c r="M538" s="1372">
        <v>45868</v>
      </c>
      <c r="W538" s="1371" t="s">
        <v>228</v>
      </c>
    </row>
    <row r="539" spans="1:23">
      <c r="A539" s="1370">
        <v>40531174</v>
      </c>
      <c r="B539" s="1371" t="s">
        <v>1438</v>
      </c>
      <c r="C539" s="1371">
        <v>992209888</v>
      </c>
      <c r="D539" s="1371" t="s">
        <v>1439</v>
      </c>
      <c r="E539" s="1371" t="s">
        <v>347</v>
      </c>
      <c r="F539" s="1371" t="s">
        <v>260</v>
      </c>
      <c r="G539" s="1371" t="s">
        <v>224</v>
      </c>
      <c r="H539" s="1371" t="s">
        <v>245</v>
      </c>
      <c r="L539" s="1371" t="s">
        <v>271</v>
      </c>
      <c r="M539" s="1372">
        <v>45845</v>
      </c>
      <c r="N539" s="1371" t="s">
        <v>233</v>
      </c>
      <c r="O539" s="1371" t="s">
        <v>236</v>
      </c>
      <c r="W539" s="1371" t="s">
        <v>230</v>
      </c>
    </row>
    <row r="540" spans="1:23">
      <c r="A540" s="1370">
        <v>40532883</v>
      </c>
      <c r="B540" s="1371" t="s">
        <v>1440</v>
      </c>
      <c r="C540" s="1371">
        <v>51977564293</v>
      </c>
      <c r="D540" s="1371" t="s">
        <v>1441</v>
      </c>
      <c r="G540" s="1371" t="s">
        <v>223</v>
      </c>
      <c r="H540" s="1371" t="s">
        <v>11</v>
      </c>
      <c r="L540" s="1371" t="s">
        <v>271</v>
      </c>
      <c r="M540" s="1372">
        <v>45854</v>
      </c>
      <c r="N540" s="1371" t="s">
        <v>233</v>
      </c>
      <c r="W540" s="1371" t="s">
        <v>230</v>
      </c>
    </row>
    <row r="541" spans="1:23">
      <c r="A541" s="1370">
        <v>40533659</v>
      </c>
      <c r="B541" s="1371" t="s">
        <v>1442</v>
      </c>
      <c r="C541" s="1371">
        <v>921044006</v>
      </c>
      <c r="D541" s="1371" t="s">
        <v>1443</v>
      </c>
      <c r="E541" s="1371" t="s">
        <v>451</v>
      </c>
      <c r="G541" s="1371" t="s">
        <v>225</v>
      </c>
      <c r="H541" s="1371" t="s">
        <v>245</v>
      </c>
      <c r="K541" s="1371" t="s">
        <v>262</v>
      </c>
      <c r="L541" s="1371" t="s">
        <v>262</v>
      </c>
      <c r="M541" s="1372">
        <v>45859</v>
      </c>
      <c r="N541" s="1371" t="s">
        <v>368</v>
      </c>
      <c r="O541" s="1371" t="s">
        <v>236</v>
      </c>
      <c r="P541" s="1371" t="s">
        <v>350</v>
      </c>
      <c r="W541" s="1371" t="s">
        <v>226</v>
      </c>
    </row>
    <row r="542" spans="1:23">
      <c r="A542" s="1370">
        <v>40534236</v>
      </c>
      <c r="B542" s="1371" t="s">
        <v>1444</v>
      </c>
      <c r="C542" s="1371">
        <v>998554936</v>
      </c>
      <c r="D542" s="1371" t="s">
        <v>1445</v>
      </c>
      <c r="E542" s="1371" t="s">
        <v>373</v>
      </c>
      <c r="G542" s="1371" t="s">
        <v>223</v>
      </c>
      <c r="H542" s="1371" t="s">
        <v>245</v>
      </c>
      <c r="M542" s="1372">
        <v>45843</v>
      </c>
      <c r="N542" s="1371" t="s">
        <v>233</v>
      </c>
      <c r="O542" s="1371" t="s">
        <v>331</v>
      </c>
      <c r="W542" s="1371" t="s">
        <v>229</v>
      </c>
    </row>
    <row r="543" spans="1:23">
      <c r="A543" s="1370">
        <v>40553507</v>
      </c>
      <c r="B543" s="1371" t="s">
        <v>1446</v>
      </c>
      <c r="C543" s="1371">
        <v>969588832</v>
      </c>
      <c r="D543" s="1371" t="s">
        <v>1447</v>
      </c>
      <c r="E543" s="1371" t="s">
        <v>347</v>
      </c>
      <c r="G543" s="1371" t="s">
        <v>223</v>
      </c>
      <c r="H543" s="1371" t="s">
        <v>245</v>
      </c>
      <c r="K543" s="1371" t="s">
        <v>271</v>
      </c>
      <c r="L543" s="1371" t="s">
        <v>271</v>
      </c>
      <c r="M543" s="1372">
        <v>45850</v>
      </c>
      <c r="N543" s="1371" t="s">
        <v>231</v>
      </c>
      <c r="O543" s="1371" t="s">
        <v>331</v>
      </c>
      <c r="W543" s="1371" t="s">
        <v>229</v>
      </c>
    </row>
    <row r="544" spans="1:23">
      <c r="A544" s="1370">
        <v>40557656</v>
      </c>
      <c r="B544" s="1371" t="s">
        <v>1448</v>
      </c>
      <c r="C544" s="1371" t="s">
        <v>1449</v>
      </c>
      <c r="D544" s="1371" t="s">
        <v>1391</v>
      </c>
      <c r="E544" s="1371" t="s">
        <v>1392</v>
      </c>
      <c r="G544" s="1371" t="s">
        <v>223</v>
      </c>
      <c r="H544" s="1371" t="s">
        <v>245</v>
      </c>
      <c r="I544" s="1371" t="s">
        <v>316</v>
      </c>
      <c r="J544" s="1371" t="s">
        <v>221</v>
      </c>
      <c r="K544" s="1371" t="s">
        <v>259</v>
      </c>
      <c r="L544" s="1371" t="s">
        <v>259</v>
      </c>
      <c r="N544" s="1371" t="s">
        <v>233</v>
      </c>
      <c r="O544" s="1371" t="s">
        <v>236</v>
      </c>
      <c r="P544" s="1371" t="s">
        <v>350</v>
      </c>
      <c r="W544" s="1371" t="s">
        <v>226</v>
      </c>
    </row>
    <row r="545" spans="1:23">
      <c r="A545" s="1370">
        <v>40560690</v>
      </c>
      <c r="B545" s="1371" t="s">
        <v>1450</v>
      </c>
      <c r="C545" s="1371">
        <v>959942056</v>
      </c>
      <c r="D545" s="1371" t="s">
        <v>1451</v>
      </c>
      <c r="F545" s="1371" t="s">
        <v>362</v>
      </c>
      <c r="G545" s="1371" t="s">
        <v>223</v>
      </c>
      <c r="H545" s="1371" t="s">
        <v>248</v>
      </c>
      <c r="J545" s="1371" t="s">
        <v>221</v>
      </c>
      <c r="N545" s="1371" t="s">
        <v>233</v>
      </c>
      <c r="O545" s="1371" t="s">
        <v>331</v>
      </c>
      <c r="W545" s="1371" t="s">
        <v>229</v>
      </c>
    </row>
    <row r="546" spans="1:23">
      <c r="A546" s="1370">
        <v>40580601</v>
      </c>
      <c r="B546" s="1371" t="s">
        <v>1452</v>
      </c>
      <c r="C546" s="1371">
        <v>51900470409</v>
      </c>
      <c r="D546" s="1371" t="s">
        <v>1453</v>
      </c>
      <c r="E546" s="1371" t="s">
        <v>373</v>
      </c>
      <c r="G546" s="1371" t="s">
        <v>225</v>
      </c>
      <c r="H546" s="1371" t="s">
        <v>245</v>
      </c>
      <c r="M546" s="1372">
        <v>45846</v>
      </c>
      <c r="N546" s="1371" t="s">
        <v>233</v>
      </c>
      <c r="W546" s="1371" t="s">
        <v>228</v>
      </c>
    </row>
    <row r="547" spans="1:23">
      <c r="A547" s="1370">
        <v>40590182</v>
      </c>
      <c r="B547" s="1371" t="s">
        <v>1454</v>
      </c>
      <c r="C547" s="1371">
        <v>993576709</v>
      </c>
      <c r="D547" s="1371" t="s">
        <v>1455</v>
      </c>
      <c r="G547" s="1371" t="s">
        <v>223</v>
      </c>
      <c r="H547" s="1371" t="s">
        <v>245</v>
      </c>
      <c r="I547" s="1371" t="s">
        <v>316</v>
      </c>
      <c r="J547" s="1371" t="s">
        <v>221</v>
      </c>
      <c r="N547" s="1371" t="s">
        <v>233</v>
      </c>
      <c r="O547" s="1371" t="s">
        <v>231</v>
      </c>
      <c r="P547" s="1371" t="s">
        <v>231</v>
      </c>
      <c r="W547" s="1371" t="s">
        <v>229</v>
      </c>
    </row>
    <row r="548" spans="1:23">
      <c r="A548" s="1370">
        <v>40596157</v>
      </c>
      <c r="B548" s="1371" t="s">
        <v>1456</v>
      </c>
      <c r="C548" s="1371">
        <v>51906733656</v>
      </c>
      <c r="D548" s="1371" t="s">
        <v>1457</v>
      </c>
      <c r="E548" s="1371" t="s">
        <v>451</v>
      </c>
      <c r="G548" s="1371" t="s">
        <v>223</v>
      </c>
      <c r="H548" s="1371" t="s">
        <v>245</v>
      </c>
      <c r="K548" s="1371" t="s">
        <v>278</v>
      </c>
      <c r="L548" s="1371" t="s">
        <v>262</v>
      </c>
      <c r="M548" s="1372">
        <v>45869</v>
      </c>
      <c r="N548" s="1371" t="s">
        <v>233</v>
      </c>
      <c r="O548" s="1371" t="s">
        <v>236</v>
      </c>
      <c r="W548" s="1371" t="s">
        <v>230</v>
      </c>
    </row>
    <row r="549" spans="1:23">
      <c r="A549" s="1370">
        <v>40597261</v>
      </c>
      <c r="B549" s="1371" t="s">
        <v>1458</v>
      </c>
      <c r="C549" s="1371">
        <v>957985306</v>
      </c>
      <c r="D549" s="1371" t="s">
        <v>1459</v>
      </c>
      <c r="E549" s="1371" t="s">
        <v>347</v>
      </c>
      <c r="G549" s="1371" t="s">
        <v>223</v>
      </c>
      <c r="H549" s="1371" t="s">
        <v>245</v>
      </c>
      <c r="K549" s="1371" t="s">
        <v>271</v>
      </c>
      <c r="M549" s="1372">
        <v>45851</v>
      </c>
      <c r="N549" s="1371" t="s">
        <v>233</v>
      </c>
      <c r="W549" s="1371" t="s">
        <v>228</v>
      </c>
    </row>
    <row r="550" spans="1:23">
      <c r="A550" s="1370">
        <v>40610867</v>
      </c>
      <c r="B550" s="1371" t="s">
        <v>1460</v>
      </c>
      <c r="C550" s="1371">
        <v>990361362</v>
      </c>
      <c r="D550" s="1371" t="s">
        <v>1461</v>
      </c>
      <c r="E550" s="1371" t="s">
        <v>451</v>
      </c>
      <c r="G550" s="1371" t="s">
        <v>224</v>
      </c>
      <c r="H550" s="1371" t="s">
        <v>245</v>
      </c>
      <c r="K550" s="1371" t="s">
        <v>280</v>
      </c>
      <c r="L550" s="1371" t="s">
        <v>280</v>
      </c>
      <c r="M550" s="1372">
        <v>45862</v>
      </c>
      <c r="N550" s="1371" t="s">
        <v>368</v>
      </c>
      <c r="O550" s="1371" t="s">
        <v>236</v>
      </c>
      <c r="P550" s="1371" t="s">
        <v>350</v>
      </c>
      <c r="W550" s="1371" t="s">
        <v>226</v>
      </c>
    </row>
    <row r="551" spans="1:23">
      <c r="A551" s="1370">
        <v>40615278</v>
      </c>
      <c r="B551" s="1371" t="s">
        <v>1462</v>
      </c>
      <c r="C551" s="1371">
        <v>51960844911</v>
      </c>
      <c r="D551" s="1371" t="s">
        <v>1463</v>
      </c>
      <c r="G551" s="1371" t="s">
        <v>224</v>
      </c>
      <c r="H551" s="1371" t="s">
        <v>245</v>
      </c>
      <c r="J551" s="1371" t="s">
        <v>221</v>
      </c>
      <c r="K551" s="1371" t="s">
        <v>259</v>
      </c>
      <c r="L551" s="1371" t="s">
        <v>259</v>
      </c>
      <c r="N551" s="1371" t="s">
        <v>233</v>
      </c>
      <c r="W551" s="1371" t="s">
        <v>228</v>
      </c>
    </row>
    <row r="552" spans="1:23">
      <c r="A552" s="1370">
        <v>40615674</v>
      </c>
      <c r="B552" s="1371" t="s">
        <v>1464</v>
      </c>
      <c r="C552" s="1371">
        <v>913007951</v>
      </c>
      <c r="D552" s="1371" t="s">
        <v>1465</v>
      </c>
      <c r="E552" s="1371" t="s">
        <v>373</v>
      </c>
      <c r="G552" s="1371" t="s">
        <v>223</v>
      </c>
      <c r="H552" s="1371" t="s">
        <v>245</v>
      </c>
      <c r="I552" s="1371" t="s">
        <v>316</v>
      </c>
      <c r="J552" s="1371" t="s">
        <v>249</v>
      </c>
      <c r="L552" s="1371" t="s">
        <v>262</v>
      </c>
      <c r="N552" s="1371" t="s">
        <v>231</v>
      </c>
      <c r="O552" s="1371" t="s">
        <v>331</v>
      </c>
      <c r="P552" s="1371" t="s">
        <v>331</v>
      </c>
      <c r="W552" s="1371" t="s">
        <v>226</v>
      </c>
    </row>
    <row r="553" spans="1:23">
      <c r="A553" s="1370">
        <v>40617244</v>
      </c>
      <c r="B553" s="1371" t="s">
        <v>1466</v>
      </c>
      <c r="C553" s="1371">
        <v>941627987</v>
      </c>
      <c r="D553" s="1371" t="s">
        <v>1467</v>
      </c>
      <c r="G553" s="1371" t="s">
        <v>224</v>
      </c>
      <c r="H553" s="1371" t="s">
        <v>11</v>
      </c>
      <c r="J553" s="1371" t="s">
        <v>221</v>
      </c>
      <c r="L553" s="1371" t="s">
        <v>271</v>
      </c>
      <c r="M553" s="1372">
        <v>45841</v>
      </c>
      <c r="N553" s="1371" t="s">
        <v>233</v>
      </c>
      <c r="O553" s="1371" t="s">
        <v>236</v>
      </c>
      <c r="V553" s="1371" t="s">
        <v>11</v>
      </c>
      <c r="W553" s="1371" t="s">
        <v>230</v>
      </c>
    </row>
    <row r="554" spans="1:23">
      <c r="A554" s="1370">
        <v>40618665</v>
      </c>
      <c r="B554" s="1371" t="s">
        <v>1468</v>
      </c>
      <c r="C554" s="1371">
        <v>940699018</v>
      </c>
      <c r="D554" s="1371" t="s">
        <v>1469</v>
      </c>
      <c r="E554" s="1371" t="s">
        <v>347</v>
      </c>
      <c r="F554" s="1371" t="s">
        <v>377</v>
      </c>
      <c r="G554" s="1371" t="s">
        <v>224</v>
      </c>
      <c r="H554" s="1371" t="s">
        <v>245</v>
      </c>
      <c r="I554" s="1371" t="s">
        <v>316</v>
      </c>
      <c r="J554" s="1371" t="s">
        <v>221</v>
      </c>
      <c r="N554" s="1371" t="s">
        <v>233</v>
      </c>
      <c r="O554" s="1371" t="s">
        <v>236</v>
      </c>
      <c r="P554" s="1371" t="s">
        <v>350</v>
      </c>
      <c r="W554" s="1371" t="s">
        <v>226</v>
      </c>
    </row>
    <row r="555" spans="1:23">
      <c r="A555" s="1370">
        <v>40620014</v>
      </c>
      <c r="B555" s="1371" t="s">
        <v>1470</v>
      </c>
      <c r="C555" s="1371">
        <v>51992319753</v>
      </c>
      <c r="D555" s="1371" t="s">
        <v>1471</v>
      </c>
      <c r="G555" s="1371" t="s">
        <v>223</v>
      </c>
      <c r="H555" s="1371" t="s">
        <v>243</v>
      </c>
      <c r="I555" s="1371" t="s">
        <v>316</v>
      </c>
      <c r="J555" s="1371" t="s">
        <v>249</v>
      </c>
      <c r="K555" s="1371" t="s">
        <v>256</v>
      </c>
      <c r="L555" s="1371" t="s">
        <v>256</v>
      </c>
      <c r="N555" s="1371" t="s">
        <v>236</v>
      </c>
      <c r="W555" s="1371" t="s">
        <v>227</v>
      </c>
    </row>
    <row r="556" spans="1:23">
      <c r="A556" s="1370">
        <v>40633476</v>
      </c>
      <c r="B556" s="1371" t="s">
        <v>1472</v>
      </c>
      <c r="C556" s="1371">
        <v>51995104799</v>
      </c>
      <c r="D556" s="1371" t="s">
        <v>1473</v>
      </c>
      <c r="G556" s="1371" t="s">
        <v>223</v>
      </c>
      <c r="H556" s="1371" t="s">
        <v>243</v>
      </c>
      <c r="J556" s="1371" t="s">
        <v>249</v>
      </c>
      <c r="L556" s="1371" t="s">
        <v>271</v>
      </c>
      <c r="N556" s="1371" t="s">
        <v>233</v>
      </c>
      <c r="W556" s="1371" t="s">
        <v>230</v>
      </c>
    </row>
    <row r="557" spans="1:23">
      <c r="A557" s="1370">
        <v>40637971</v>
      </c>
      <c r="B557" s="1371" t="s">
        <v>1474</v>
      </c>
      <c r="C557" s="1371">
        <v>51967329825</v>
      </c>
      <c r="D557" s="1371" t="s">
        <v>1475</v>
      </c>
      <c r="G557" s="1371" t="s">
        <v>223</v>
      </c>
      <c r="H557" s="1371" t="s">
        <v>245</v>
      </c>
      <c r="J557" s="1371" t="s">
        <v>221</v>
      </c>
      <c r="K557" s="1371" t="s">
        <v>259</v>
      </c>
      <c r="L557" s="1371" t="s">
        <v>259</v>
      </c>
      <c r="N557" s="1371" t="s">
        <v>233</v>
      </c>
      <c r="W557" s="1371" t="s">
        <v>228</v>
      </c>
    </row>
    <row r="558" spans="1:23">
      <c r="A558" s="1370">
        <v>40643844</v>
      </c>
      <c r="B558" s="1371" t="s">
        <v>1476</v>
      </c>
      <c r="C558" s="1371">
        <v>931295901</v>
      </c>
      <c r="D558" s="1371" t="s">
        <v>1477</v>
      </c>
      <c r="E558" s="1371" t="s">
        <v>347</v>
      </c>
      <c r="G558" s="1371" t="s">
        <v>223</v>
      </c>
      <c r="H558" s="1371" t="s">
        <v>245</v>
      </c>
      <c r="K558" s="1371" t="s">
        <v>280</v>
      </c>
      <c r="M558" s="1372">
        <v>45851</v>
      </c>
      <c r="N558" s="1371" t="s">
        <v>368</v>
      </c>
      <c r="O558" s="1371" t="s">
        <v>236</v>
      </c>
      <c r="P558" s="1371" t="s">
        <v>350</v>
      </c>
      <c r="W558" s="1371" t="s">
        <v>226</v>
      </c>
    </row>
    <row r="559" spans="1:23">
      <c r="A559" s="1370">
        <v>40649791</v>
      </c>
      <c r="B559" s="1371" t="s">
        <v>1478</v>
      </c>
      <c r="C559" s="1371">
        <v>952177850</v>
      </c>
      <c r="D559" s="1371" t="s">
        <v>1479</v>
      </c>
      <c r="G559" s="1371" t="s">
        <v>223</v>
      </c>
      <c r="H559" s="1371" t="s">
        <v>11</v>
      </c>
      <c r="L559" s="1371" t="s">
        <v>262</v>
      </c>
      <c r="M559" s="1372">
        <v>45880</v>
      </c>
      <c r="N559" s="1371" t="s">
        <v>368</v>
      </c>
      <c r="W559" s="1371" t="s">
        <v>226</v>
      </c>
    </row>
    <row r="560" spans="1:23">
      <c r="A560" s="1370">
        <v>40651993</v>
      </c>
      <c r="B560" s="1371" t="s">
        <v>1480</v>
      </c>
      <c r="C560" s="1371">
        <v>992763336</v>
      </c>
      <c r="D560" s="1371" t="s">
        <v>1481</v>
      </c>
      <c r="G560" s="1371" t="s">
        <v>223</v>
      </c>
      <c r="H560" s="1371" t="s">
        <v>245</v>
      </c>
      <c r="I560" s="1371" t="s">
        <v>316</v>
      </c>
      <c r="J560" s="1371" t="s">
        <v>221</v>
      </c>
      <c r="K560" s="1371" t="s">
        <v>259</v>
      </c>
      <c r="L560" s="1371" t="s">
        <v>259</v>
      </c>
      <c r="N560" s="1371" t="s">
        <v>233</v>
      </c>
      <c r="O560" s="1371" t="s">
        <v>231</v>
      </c>
      <c r="P560" s="1371" t="s">
        <v>231</v>
      </c>
      <c r="W560" s="1371" t="s">
        <v>226</v>
      </c>
    </row>
    <row r="561" spans="1:23">
      <c r="A561" s="1370">
        <v>40659188</v>
      </c>
      <c r="B561" s="1371" t="s">
        <v>1482</v>
      </c>
      <c r="C561" s="1371">
        <v>51918820355</v>
      </c>
      <c r="D561" s="1371" t="s">
        <v>1483</v>
      </c>
      <c r="E561" s="1371" t="s">
        <v>347</v>
      </c>
      <c r="G561" s="1371" t="s">
        <v>224</v>
      </c>
      <c r="H561" s="1371" t="s">
        <v>245</v>
      </c>
      <c r="K561" s="1371" t="s">
        <v>280</v>
      </c>
      <c r="L561" s="1371" t="s">
        <v>280</v>
      </c>
      <c r="M561" s="1372">
        <v>45876</v>
      </c>
      <c r="N561" s="1371" t="s">
        <v>233</v>
      </c>
      <c r="W561" s="1371" t="s">
        <v>228</v>
      </c>
    </row>
    <row r="562" spans="1:23">
      <c r="A562" s="1370">
        <v>40684175</v>
      </c>
      <c r="B562" s="1371" t="s">
        <v>1484</v>
      </c>
      <c r="C562" s="1371">
        <v>952317311</v>
      </c>
      <c r="D562" s="1371" t="s">
        <v>1485</v>
      </c>
      <c r="G562" s="1371" t="s">
        <v>223</v>
      </c>
      <c r="H562" s="1371" t="s">
        <v>11</v>
      </c>
      <c r="M562" s="1372">
        <v>45859</v>
      </c>
      <c r="N562" s="1371" t="s">
        <v>233</v>
      </c>
      <c r="W562" s="1371" t="s">
        <v>229</v>
      </c>
    </row>
    <row r="563" spans="1:23">
      <c r="A563" s="1370">
        <v>40697434</v>
      </c>
      <c r="B563" s="1371" t="s">
        <v>1486</v>
      </c>
      <c r="C563" s="1371">
        <v>51978366870</v>
      </c>
      <c r="D563" s="1371" t="s">
        <v>1487</v>
      </c>
      <c r="E563" s="1371" t="s">
        <v>347</v>
      </c>
      <c r="F563" s="1371" t="s">
        <v>254</v>
      </c>
      <c r="G563" s="1371" t="s">
        <v>224</v>
      </c>
      <c r="H563" s="1371" t="s">
        <v>245</v>
      </c>
      <c r="M563" s="1372">
        <v>45844</v>
      </c>
      <c r="N563" s="1371" t="s">
        <v>241</v>
      </c>
      <c r="V563" s="1371" t="s">
        <v>1488</v>
      </c>
      <c r="W563" s="1371" t="s">
        <v>228</v>
      </c>
    </row>
    <row r="564" spans="1:23">
      <c r="A564" s="1370">
        <v>40697882</v>
      </c>
      <c r="B564" s="1371" t="s">
        <v>1489</v>
      </c>
      <c r="C564" s="1371">
        <v>987780447</v>
      </c>
      <c r="D564" s="1371" t="s">
        <v>1490</v>
      </c>
      <c r="G564" s="1371" t="s">
        <v>224</v>
      </c>
      <c r="H564" s="1371" t="s">
        <v>11</v>
      </c>
      <c r="J564" s="1371" t="s">
        <v>221</v>
      </c>
      <c r="N564" s="1371" t="s">
        <v>233</v>
      </c>
      <c r="W564" s="1371" t="s">
        <v>229</v>
      </c>
    </row>
    <row r="565" spans="1:23">
      <c r="A565" s="1370">
        <v>40698371</v>
      </c>
      <c r="B565" s="1371" t="s">
        <v>1491</v>
      </c>
      <c r="C565" s="1371">
        <v>946634022</v>
      </c>
      <c r="D565" s="1371" t="s">
        <v>1492</v>
      </c>
      <c r="F565" s="1371" t="s">
        <v>254</v>
      </c>
      <c r="G565" s="1371" t="s">
        <v>224</v>
      </c>
      <c r="H565" s="1371" t="s">
        <v>243</v>
      </c>
      <c r="I565" s="1371" t="s">
        <v>316</v>
      </c>
      <c r="J565" s="1371" t="s">
        <v>221</v>
      </c>
      <c r="N565" s="1371" t="s">
        <v>231</v>
      </c>
      <c r="O565" s="1371" t="s">
        <v>231</v>
      </c>
      <c r="P565" s="1371" t="s">
        <v>239</v>
      </c>
      <c r="W565" s="1371" t="s">
        <v>226</v>
      </c>
    </row>
    <row r="566" spans="1:23">
      <c r="A566" s="1370">
        <v>40699472</v>
      </c>
      <c r="B566" s="1371" t="s">
        <v>1493</v>
      </c>
      <c r="C566" s="1371">
        <v>51998114253</v>
      </c>
      <c r="D566" s="1371" t="s">
        <v>1494</v>
      </c>
      <c r="G566" s="1371" t="s">
        <v>223</v>
      </c>
      <c r="H566" s="1371" t="s">
        <v>245</v>
      </c>
      <c r="J566" s="1371" t="s">
        <v>221</v>
      </c>
      <c r="K566" s="1371" t="s">
        <v>259</v>
      </c>
      <c r="L566" s="1371" t="s">
        <v>259</v>
      </c>
      <c r="N566" s="1371" t="s">
        <v>236</v>
      </c>
      <c r="W566" s="1371" t="s">
        <v>228</v>
      </c>
    </row>
    <row r="567" spans="1:23">
      <c r="A567" s="1370">
        <v>40711324</v>
      </c>
      <c r="B567" s="1371" t="s">
        <v>1495</v>
      </c>
      <c r="C567" s="1371">
        <v>51934629374</v>
      </c>
      <c r="D567" s="1371" t="s">
        <v>1496</v>
      </c>
      <c r="E567" s="1371" t="s">
        <v>451</v>
      </c>
      <c r="G567" s="1371" t="s">
        <v>224</v>
      </c>
      <c r="H567" s="1371" t="s">
        <v>245</v>
      </c>
      <c r="K567" s="1371" t="s">
        <v>280</v>
      </c>
      <c r="L567" s="1371" t="s">
        <v>262</v>
      </c>
      <c r="M567" s="1372">
        <v>45868</v>
      </c>
      <c r="N567" s="1371" t="s">
        <v>231</v>
      </c>
      <c r="O567" s="1371" t="s">
        <v>231</v>
      </c>
      <c r="P567" s="1371" t="s">
        <v>231</v>
      </c>
      <c r="W567" s="1371" t="s">
        <v>230</v>
      </c>
    </row>
    <row r="568" spans="1:23">
      <c r="A568" s="1370">
        <v>40726383</v>
      </c>
      <c r="B568" s="1371" t="s">
        <v>1497</v>
      </c>
      <c r="C568" s="1371">
        <v>969361302</v>
      </c>
      <c r="D568" s="1371" t="s">
        <v>1498</v>
      </c>
      <c r="E568" s="1371" t="s">
        <v>347</v>
      </c>
      <c r="G568" s="1371" t="s">
        <v>224</v>
      </c>
      <c r="H568" s="1371" t="s">
        <v>245</v>
      </c>
      <c r="K568" s="1371" t="s">
        <v>262</v>
      </c>
      <c r="L568" s="1371" t="s">
        <v>262</v>
      </c>
      <c r="M568" s="1372">
        <v>45877</v>
      </c>
      <c r="N568" s="1371" t="s">
        <v>231</v>
      </c>
      <c r="P568" s="1371" t="s">
        <v>329</v>
      </c>
      <c r="W568" s="1371" t="s">
        <v>227</v>
      </c>
    </row>
    <row r="569" spans="1:23">
      <c r="A569" s="1370">
        <v>40736071</v>
      </c>
      <c r="B569" s="1371" t="s">
        <v>1499</v>
      </c>
      <c r="C569" s="1371">
        <v>997597202</v>
      </c>
      <c r="D569" s="1371" t="s">
        <v>1500</v>
      </c>
      <c r="E569" s="1371" t="s">
        <v>1097</v>
      </c>
      <c r="F569" s="1371" t="s">
        <v>240</v>
      </c>
      <c r="G569" s="1371" t="s">
        <v>225</v>
      </c>
      <c r="H569" s="1371" t="s">
        <v>245</v>
      </c>
      <c r="I569" s="1371" t="s">
        <v>316</v>
      </c>
      <c r="J569" s="1371" t="s">
        <v>221</v>
      </c>
      <c r="N569" s="1371" t="s">
        <v>233</v>
      </c>
      <c r="O569" s="1371" t="s">
        <v>231</v>
      </c>
      <c r="P569" s="1371" t="s">
        <v>231</v>
      </c>
      <c r="W569" s="1371" t="s">
        <v>229</v>
      </c>
    </row>
    <row r="570" spans="1:23">
      <c r="A570" s="1370">
        <v>40743478</v>
      </c>
      <c r="B570" s="1371" t="s">
        <v>1501</v>
      </c>
      <c r="C570" s="1371">
        <v>992626520</v>
      </c>
      <c r="D570" s="1371" t="s">
        <v>1502</v>
      </c>
      <c r="G570" s="1371" t="s">
        <v>223</v>
      </c>
      <c r="H570" s="1371" t="s">
        <v>11</v>
      </c>
      <c r="L570" s="1371" t="s">
        <v>262</v>
      </c>
      <c r="M570" s="1372">
        <v>45880</v>
      </c>
      <c r="N570" s="1371" t="s">
        <v>368</v>
      </c>
      <c r="W570" s="1371" t="s">
        <v>226</v>
      </c>
    </row>
    <row r="571" spans="1:23">
      <c r="A571" s="1370">
        <v>40749341</v>
      </c>
      <c r="B571" s="1371" t="s">
        <v>1503</v>
      </c>
      <c r="C571" s="1371">
        <v>948292218</v>
      </c>
      <c r="D571" s="1371" t="s">
        <v>1504</v>
      </c>
      <c r="E571" s="1371" t="s">
        <v>347</v>
      </c>
      <c r="G571" s="1371" t="s">
        <v>223</v>
      </c>
      <c r="H571" s="1371" t="s">
        <v>248</v>
      </c>
      <c r="K571" s="1371" t="s">
        <v>280</v>
      </c>
      <c r="L571" s="1371" t="s">
        <v>280</v>
      </c>
      <c r="M571" s="1372">
        <v>45873</v>
      </c>
      <c r="N571" s="1371" t="s">
        <v>233</v>
      </c>
      <c r="W571" s="1371" t="s">
        <v>227</v>
      </c>
    </row>
    <row r="572" spans="1:23">
      <c r="A572" s="1370">
        <v>40760607</v>
      </c>
      <c r="B572" s="1371" t="s">
        <v>1505</v>
      </c>
      <c r="C572" s="1371">
        <v>968362809</v>
      </c>
      <c r="D572" s="1371" t="s">
        <v>1506</v>
      </c>
      <c r="G572" s="1371" t="s">
        <v>224</v>
      </c>
      <c r="H572" s="1371" t="s">
        <v>245</v>
      </c>
      <c r="I572" s="1371" t="s">
        <v>316</v>
      </c>
      <c r="J572" s="1371" t="s">
        <v>221</v>
      </c>
      <c r="K572" s="1371" t="s">
        <v>259</v>
      </c>
      <c r="L572" s="1371" t="s">
        <v>259</v>
      </c>
      <c r="N572" s="1371" t="s">
        <v>233</v>
      </c>
      <c r="O572" s="1371" t="s">
        <v>231</v>
      </c>
      <c r="P572" s="1371" t="s">
        <v>231</v>
      </c>
      <c r="W572" s="1371" t="s">
        <v>226</v>
      </c>
    </row>
    <row r="573" spans="1:23">
      <c r="A573" s="1370">
        <v>40784320</v>
      </c>
      <c r="B573" s="1371" t="s">
        <v>1507</v>
      </c>
      <c r="C573" s="1371">
        <v>51996254495</v>
      </c>
      <c r="D573" s="1371" t="s">
        <v>1508</v>
      </c>
      <c r="E573" s="1371" t="s">
        <v>347</v>
      </c>
      <c r="G573" s="1371" t="s">
        <v>223</v>
      </c>
      <c r="H573" s="1371" t="s">
        <v>245</v>
      </c>
      <c r="K573" s="1371" t="s">
        <v>271</v>
      </c>
      <c r="M573" s="1372">
        <v>45856</v>
      </c>
      <c r="N573" s="1371" t="s">
        <v>233</v>
      </c>
      <c r="P573" s="1371" t="s">
        <v>350</v>
      </c>
      <c r="W573" s="1371" t="s">
        <v>228</v>
      </c>
    </row>
    <row r="574" spans="1:23">
      <c r="A574" s="1370">
        <v>40791234</v>
      </c>
      <c r="B574" s="1371" t="s">
        <v>1509</v>
      </c>
      <c r="C574" s="1371">
        <v>51910979708</v>
      </c>
      <c r="D574" s="1371" t="s">
        <v>1510</v>
      </c>
      <c r="E574" s="1371" t="s">
        <v>347</v>
      </c>
      <c r="G574" s="1371" t="s">
        <v>224</v>
      </c>
      <c r="H574" s="1371" t="s">
        <v>245</v>
      </c>
      <c r="K574" s="1371" t="s">
        <v>280</v>
      </c>
      <c r="L574" s="1371" t="s">
        <v>280</v>
      </c>
      <c r="M574" s="1372">
        <v>45862</v>
      </c>
      <c r="N574" s="1371" t="s">
        <v>233</v>
      </c>
      <c r="W574" s="1371" t="s">
        <v>227</v>
      </c>
    </row>
    <row r="575" spans="1:23">
      <c r="A575" s="1370">
        <v>40792932</v>
      </c>
      <c r="B575" s="1371" t="s">
        <v>1511</v>
      </c>
      <c r="C575" s="1371">
        <v>51994938349</v>
      </c>
      <c r="D575" s="1371" t="s">
        <v>1512</v>
      </c>
      <c r="G575" s="1371" t="s">
        <v>223</v>
      </c>
      <c r="H575" s="1371" t="s">
        <v>245</v>
      </c>
      <c r="J575" s="1371" t="s">
        <v>221</v>
      </c>
      <c r="K575" s="1371" t="s">
        <v>259</v>
      </c>
      <c r="L575" s="1371" t="s">
        <v>259</v>
      </c>
      <c r="N575" s="1371" t="s">
        <v>233</v>
      </c>
      <c r="W575" s="1371" t="s">
        <v>228</v>
      </c>
    </row>
    <row r="576" spans="1:23">
      <c r="A576" s="1370">
        <v>40799382</v>
      </c>
      <c r="B576" s="1371" t="s">
        <v>1513</v>
      </c>
      <c r="C576" s="1371">
        <v>51999577158</v>
      </c>
      <c r="D576" s="1371" t="s">
        <v>1514</v>
      </c>
      <c r="E576" s="1371" t="s">
        <v>347</v>
      </c>
      <c r="G576" s="1371" t="s">
        <v>223</v>
      </c>
      <c r="H576" s="1371" t="s">
        <v>245</v>
      </c>
      <c r="K576" s="1371" t="s">
        <v>271</v>
      </c>
      <c r="M576" s="1372">
        <v>45856</v>
      </c>
      <c r="N576" s="1371" t="s">
        <v>233</v>
      </c>
      <c r="P576" s="1371" t="s">
        <v>231</v>
      </c>
      <c r="W576" s="1371" t="s">
        <v>228</v>
      </c>
    </row>
    <row r="577" spans="1:23">
      <c r="A577" s="1370">
        <v>40799971</v>
      </c>
      <c r="B577" s="1371" t="s">
        <v>1515</v>
      </c>
      <c r="C577" s="1371">
        <v>51908749769</v>
      </c>
      <c r="D577" s="1371" t="s">
        <v>1516</v>
      </c>
      <c r="G577" s="1371" t="s">
        <v>224</v>
      </c>
      <c r="H577" s="1371" t="s">
        <v>245</v>
      </c>
      <c r="J577" s="1371" t="s">
        <v>221</v>
      </c>
      <c r="K577" s="1371" t="s">
        <v>269</v>
      </c>
      <c r="L577" s="1371" t="s">
        <v>269</v>
      </c>
      <c r="N577" s="1371" t="s">
        <v>236</v>
      </c>
      <c r="W577" s="1371" t="s">
        <v>228</v>
      </c>
    </row>
    <row r="578" spans="1:23">
      <c r="A578" s="1370">
        <v>40821463</v>
      </c>
      <c r="B578" s="1371" t="s">
        <v>1517</v>
      </c>
      <c r="C578" s="1371">
        <v>51973516290</v>
      </c>
      <c r="D578" s="1371" t="s">
        <v>1518</v>
      </c>
      <c r="E578" s="1371" t="s">
        <v>1519</v>
      </c>
      <c r="F578" s="1371" t="s">
        <v>254</v>
      </c>
      <c r="G578" s="1371" t="s">
        <v>224</v>
      </c>
      <c r="H578" s="1371" t="s">
        <v>245</v>
      </c>
      <c r="J578" s="1371" t="s">
        <v>221</v>
      </c>
      <c r="L578" s="1371" t="s">
        <v>271</v>
      </c>
      <c r="N578" s="1371" t="s">
        <v>233</v>
      </c>
      <c r="O578" s="1371" t="s">
        <v>241</v>
      </c>
      <c r="W578" s="1371" t="s">
        <v>230</v>
      </c>
    </row>
    <row r="579" spans="1:23">
      <c r="A579" s="1370">
        <v>40821670</v>
      </c>
      <c r="B579" s="1371" t="s">
        <v>1520</v>
      </c>
      <c r="C579" s="1371">
        <v>51922320602</v>
      </c>
      <c r="D579" s="1371" t="s">
        <v>1521</v>
      </c>
      <c r="E579" s="1371" t="s">
        <v>451</v>
      </c>
      <c r="G579" s="1371" t="s">
        <v>224</v>
      </c>
      <c r="H579" s="1371" t="s">
        <v>245</v>
      </c>
      <c r="K579" s="1371" t="s">
        <v>278</v>
      </c>
      <c r="L579" s="1371" t="s">
        <v>278</v>
      </c>
      <c r="M579" s="1372">
        <v>45860</v>
      </c>
      <c r="W579" s="1371" t="s">
        <v>228</v>
      </c>
    </row>
    <row r="580" spans="1:23">
      <c r="A580" s="1370">
        <v>40837981</v>
      </c>
      <c r="B580" s="1371" t="s">
        <v>1522</v>
      </c>
      <c r="C580" s="1371">
        <v>51919520413</v>
      </c>
      <c r="D580" s="1371" t="s">
        <v>1523</v>
      </c>
      <c r="E580" s="1371" t="s">
        <v>347</v>
      </c>
      <c r="F580" s="1371" t="s">
        <v>260</v>
      </c>
      <c r="G580" s="1371" t="s">
        <v>224</v>
      </c>
      <c r="H580" s="1371" t="s">
        <v>245</v>
      </c>
      <c r="K580" s="1371" t="s">
        <v>278</v>
      </c>
      <c r="L580" s="1371" t="s">
        <v>278</v>
      </c>
      <c r="M580" s="1372">
        <v>45852</v>
      </c>
      <c r="N580" s="1371" t="s">
        <v>233</v>
      </c>
      <c r="P580" s="1371" t="s">
        <v>231</v>
      </c>
      <c r="W580" s="1371" t="s">
        <v>228</v>
      </c>
    </row>
    <row r="581" spans="1:23">
      <c r="A581" s="1370">
        <v>40844428</v>
      </c>
      <c r="B581" s="1371" t="s">
        <v>1524</v>
      </c>
      <c r="C581" s="1371">
        <v>51980298480</v>
      </c>
      <c r="D581" s="1371" t="s">
        <v>1525</v>
      </c>
      <c r="G581" s="1371" t="s">
        <v>224</v>
      </c>
      <c r="H581" s="1371" t="s">
        <v>245</v>
      </c>
      <c r="J581" s="1371" t="s">
        <v>221</v>
      </c>
      <c r="K581" s="1371" t="s">
        <v>259</v>
      </c>
      <c r="L581" s="1371" t="s">
        <v>271</v>
      </c>
      <c r="N581" s="1371" t="s">
        <v>233</v>
      </c>
      <c r="O581" s="1371" t="s">
        <v>236</v>
      </c>
      <c r="W581" s="1371" t="s">
        <v>230</v>
      </c>
    </row>
    <row r="582" spans="1:23">
      <c r="A582" s="1370">
        <v>40855932</v>
      </c>
      <c r="B582" s="1371" t="s">
        <v>1526</v>
      </c>
      <c r="C582" s="1371">
        <v>51906843144</v>
      </c>
      <c r="D582" s="1371" t="s">
        <v>1527</v>
      </c>
      <c r="E582" s="1371" t="s">
        <v>347</v>
      </c>
      <c r="G582" s="1371" t="s">
        <v>223</v>
      </c>
      <c r="H582" s="1371" t="s">
        <v>245</v>
      </c>
      <c r="K582" s="1371" t="s">
        <v>262</v>
      </c>
      <c r="L582" s="1371" t="s">
        <v>262</v>
      </c>
      <c r="M582" s="1372">
        <v>45862</v>
      </c>
      <c r="N582" s="1371" t="s">
        <v>231</v>
      </c>
      <c r="P582" s="1371" t="s">
        <v>329</v>
      </c>
      <c r="W582" s="1371" t="s">
        <v>227</v>
      </c>
    </row>
    <row r="583" spans="1:23">
      <c r="A583" s="1370">
        <v>40897306</v>
      </c>
      <c r="B583" s="1371" t="s">
        <v>1528</v>
      </c>
      <c r="C583" s="1371">
        <v>51935669178</v>
      </c>
      <c r="D583" s="1371" t="s">
        <v>1529</v>
      </c>
      <c r="E583" s="1371" t="s">
        <v>347</v>
      </c>
      <c r="G583" s="1371" t="s">
        <v>224</v>
      </c>
      <c r="H583" s="1371" t="s">
        <v>245</v>
      </c>
      <c r="K583" s="1371" t="s">
        <v>280</v>
      </c>
      <c r="L583" s="1371" t="s">
        <v>262</v>
      </c>
      <c r="M583" s="1372">
        <v>45868</v>
      </c>
      <c r="N583" s="1371" t="s">
        <v>233</v>
      </c>
      <c r="O583" s="1371" t="s">
        <v>236</v>
      </c>
      <c r="W583" s="1371" t="s">
        <v>230</v>
      </c>
    </row>
    <row r="584" spans="1:23">
      <c r="A584" s="1370">
        <v>40913640</v>
      </c>
      <c r="B584" s="1371" t="s">
        <v>1530</v>
      </c>
      <c r="C584" s="1371">
        <v>959605933</v>
      </c>
      <c r="D584" s="1371" t="s">
        <v>1531</v>
      </c>
      <c r="G584" s="1371" t="s">
        <v>224</v>
      </c>
      <c r="H584" s="1371" t="s">
        <v>11</v>
      </c>
      <c r="J584" s="1371" t="s">
        <v>221</v>
      </c>
      <c r="L584" s="1371" t="s">
        <v>271</v>
      </c>
      <c r="M584" s="1372">
        <v>45841</v>
      </c>
      <c r="N584" s="1371" t="s">
        <v>233</v>
      </c>
      <c r="O584" s="1371" t="s">
        <v>237</v>
      </c>
      <c r="V584" s="1371" t="s">
        <v>11</v>
      </c>
      <c r="W584" s="1371" t="s">
        <v>230</v>
      </c>
    </row>
    <row r="585" spans="1:23">
      <c r="A585" s="1370">
        <v>40926652</v>
      </c>
      <c r="B585" s="1371" t="s">
        <v>1532</v>
      </c>
      <c r="C585" s="1371">
        <v>51900469615</v>
      </c>
      <c r="D585" s="1371" t="s">
        <v>1533</v>
      </c>
      <c r="G585" s="1371" t="s">
        <v>223</v>
      </c>
      <c r="H585" s="1371" t="s">
        <v>245</v>
      </c>
      <c r="J585" s="1371" t="s">
        <v>221</v>
      </c>
      <c r="K585" s="1371" t="s">
        <v>259</v>
      </c>
      <c r="L585" s="1371" t="s">
        <v>259</v>
      </c>
      <c r="N585" s="1371" t="s">
        <v>233</v>
      </c>
      <c r="W585" s="1371" t="s">
        <v>228</v>
      </c>
    </row>
    <row r="586" spans="1:23">
      <c r="A586" s="1370">
        <v>40933883</v>
      </c>
      <c r="B586" s="1371" t="s">
        <v>1534</v>
      </c>
      <c r="C586" s="1371">
        <v>900225252</v>
      </c>
      <c r="D586" s="1371" t="s">
        <v>1535</v>
      </c>
      <c r="G586" s="1371" t="s">
        <v>225</v>
      </c>
      <c r="H586" s="1371" t="s">
        <v>11</v>
      </c>
      <c r="L586" s="1371" t="s">
        <v>271</v>
      </c>
      <c r="M586" s="1372">
        <v>45854</v>
      </c>
      <c r="N586" s="1371" t="s">
        <v>237</v>
      </c>
      <c r="W586" s="1371" t="s">
        <v>227</v>
      </c>
    </row>
    <row r="587" spans="1:23">
      <c r="A587" s="1370">
        <v>40936381</v>
      </c>
      <c r="B587" s="1371" t="s">
        <v>1536</v>
      </c>
      <c r="C587" s="1371">
        <v>979238236</v>
      </c>
      <c r="D587" s="1371" t="s">
        <v>1537</v>
      </c>
      <c r="G587" s="1371" t="s">
        <v>224</v>
      </c>
      <c r="H587" s="1371" t="s">
        <v>11</v>
      </c>
      <c r="L587" s="1371" t="s">
        <v>262</v>
      </c>
      <c r="M587" s="1372">
        <v>45880</v>
      </c>
      <c r="N587" s="1371" t="s">
        <v>368</v>
      </c>
      <c r="W587" s="1371" t="s">
        <v>226</v>
      </c>
    </row>
    <row r="588" spans="1:23">
      <c r="A588" s="1370">
        <v>40940630</v>
      </c>
      <c r="B588" s="1371" t="s">
        <v>1538</v>
      </c>
      <c r="C588" s="1371">
        <v>51989479136</v>
      </c>
      <c r="D588" s="1371" t="s">
        <v>1539</v>
      </c>
      <c r="G588" s="1371" t="s">
        <v>224</v>
      </c>
      <c r="H588" s="1371" t="s">
        <v>245</v>
      </c>
      <c r="J588" s="1371" t="s">
        <v>221</v>
      </c>
      <c r="K588" s="1371" t="s">
        <v>259</v>
      </c>
      <c r="L588" s="1371" t="s">
        <v>259</v>
      </c>
      <c r="N588" s="1371" t="s">
        <v>236</v>
      </c>
      <c r="W588" s="1371" t="s">
        <v>228</v>
      </c>
    </row>
    <row r="589" spans="1:23">
      <c r="A589" s="1370">
        <v>40946106</v>
      </c>
      <c r="B589" s="1371" t="s">
        <v>1540</v>
      </c>
      <c r="C589" s="1371">
        <v>51992288193</v>
      </c>
      <c r="D589" s="1371" t="s">
        <v>1541</v>
      </c>
      <c r="G589" s="1371" t="s">
        <v>223</v>
      </c>
      <c r="H589" s="1371" t="s">
        <v>245</v>
      </c>
      <c r="I589" s="1371" t="s">
        <v>316</v>
      </c>
      <c r="J589" s="1371" t="s">
        <v>221</v>
      </c>
      <c r="K589" s="1371" t="s">
        <v>269</v>
      </c>
      <c r="L589" s="1371" t="s">
        <v>269</v>
      </c>
      <c r="N589" s="1371" t="s">
        <v>233</v>
      </c>
      <c r="O589" s="1371" t="s">
        <v>231</v>
      </c>
      <c r="P589" s="1371" t="s">
        <v>231</v>
      </c>
      <c r="W589" s="1371" t="s">
        <v>226</v>
      </c>
    </row>
    <row r="590" spans="1:23">
      <c r="A590" s="1370">
        <v>40958646</v>
      </c>
      <c r="B590" s="1371" t="s">
        <v>1542</v>
      </c>
      <c r="C590" s="1371">
        <v>972502801322</v>
      </c>
      <c r="D590" s="1371" t="s">
        <v>1543</v>
      </c>
      <c r="E590" s="1371" t="s">
        <v>347</v>
      </c>
      <c r="G590" s="1371" t="s">
        <v>223</v>
      </c>
      <c r="H590" s="1371" t="s">
        <v>248</v>
      </c>
      <c r="K590" s="1371" t="s">
        <v>280</v>
      </c>
      <c r="L590" s="1371" t="s">
        <v>280</v>
      </c>
      <c r="M590" s="1372">
        <v>45873</v>
      </c>
      <c r="N590" s="1371" t="s">
        <v>237</v>
      </c>
      <c r="O590" s="1371" t="s">
        <v>237</v>
      </c>
      <c r="P590" s="1371" t="s">
        <v>237</v>
      </c>
      <c r="W590" s="1371" t="s">
        <v>229</v>
      </c>
    </row>
    <row r="591" spans="1:23">
      <c r="A591" s="1370">
        <v>40960866</v>
      </c>
      <c r="B591" s="1371" t="s">
        <v>1544</v>
      </c>
      <c r="C591" s="1371">
        <v>956283799</v>
      </c>
      <c r="D591" s="1371" t="s">
        <v>1545</v>
      </c>
      <c r="E591" s="1371" t="s">
        <v>347</v>
      </c>
      <c r="F591" s="1371" t="s">
        <v>254</v>
      </c>
      <c r="G591" s="1371" t="s">
        <v>224</v>
      </c>
      <c r="H591" s="1371" t="s">
        <v>245</v>
      </c>
      <c r="M591" s="1372">
        <v>45845</v>
      </c>
      <c r="N591" s="1371" t="s">
        <v>233</v>
      </c>
      <c r="O591" s="1371" t="s">
        <v>331</v>
      </c>
      <c r="W591" s="1371" t="s">
        <v>229</v>
      </c>
    </row>
    <row r="592" spans="1:23">
      <c r="A592" s="1370">
        <v>40964079</v>
      </c>
      <c r="B592" s="1371" t="s">
        <v>1546</v>
      </c>
      <c r="C592" s="1371">
        <v>992813196</v>
      </c>
      <c r="D592" s="1371" t="s">
        <v>1547</v>
      </c>
      <c r="E592" s="1371" t="s">
        <v>347</v>
      </c>
      <c r="G592" s="1371" t="s">
        <v>223</v>
      </c>
      <c r="H592" s="1371" t="s">
        <v>245</v>
      </c>
      <c r="K592" s="1371" t="s">
        <v>271</v>
      </c>
      <c r="L592" s="1371" t="s">
        <v>271</v>
      </c>
      <c r="M592" s="1372">
        <v>45849</v>
      </c>
      <c r="N592" s="1371" t="s">
        <v>233</v>
      </c>
      <c r="O592" s="1371" t="s">
        <v>331</v>
      </c>
      <c r="W592" s="1371" t="s">
        <v>229</v>
      </c>
    </row>
    <row r="593" spans="1:23">
      <c r="A593" s="1370">
        <v>40969001</v>
      </c>
      <c r="B593" s="1371" t="s">
        <v>1548</v>
      </c>
      <c r="C593" s="1371">
        <v>925848235</v>
      </c>
      <c r="D593" s="1371" t="s">
        <v>1549</v>
      </c>
      <c r="G593" s="1371" t="s">
        <v>224</v>
      </c>
      <c r="H593" s="1371" t="s">
        <v>11</v>
      </c>
      <c r="J593" s="1371" t="s">
        <v>221</v>
      </c>
      <c r="L593" s="1371" t="s">
        <v>271</v>
      </c>
      <c r="M593" s="1372">
        <v>45841</v>
      </c>
      <c r="N593" s="1371" t="s">
        <v>233</v>
      </c>
      <c r="O593" s="1371" t="s">
        <v>236</v>
      </c>
      <c r="V593" s="1371" t="s">
        <v>11</v>
      </c>
      <c r="W593" s="1371" t="s">
        <v>230</v>
      </c>
    </row>
    <row r="594" spans="1:23">
      <c r="A594" s="1370">
        <v>40971995</v>
      </c>
      <c r="B594" s="1371" t="s">
        <v>1550</v>
      </c>
      <c r="C594" s="1371">
        <v>51959086691</v>
      </c>
      <c r="D594" s="1371" t="s">
        <v>1551</v>
      </c>
      <c r="E594" s="1371" t="s">
        <v>451</v>
      </c>
      <c r="G594" s="1371" t="s">
        <v>224</v>
      </c>
      <c r="H594" s="1371" t="s">
        <v>245</v>
      </c>
      <c r="K594" s="1371" t="s">
        <v>280</v>
      </c>
      <c r="L594" s="1371" t="s">
        <v>280</v>
      </c>
      <c r="M594" s="1372">
        <v>45856</v>
      </c>
      <c r="N594" s="1371" t="s">
        <v>233</v>
      </c>
      <c r="W594" s="1371" t="s">
        <v>227</v>
      </c>
    </row>
    <row r="595" spans="1:23">
      <c r="A595" s="1370">
        <v>40984216</v>
      </c>
      <c r="B595" s="1371" t="s">
        <v>1552</v>
      </c>
      <c r="C595" s="1371">
        <v>51960904262</v>
      </c>
      <c r="D595" s="1371" t="s">
        <v>1553</v>
      </c>
      <c r="G595" s="1371" t="s">
        <v>223</v>
      </c>
      <c r="H595" s="1371" t="s">
        <v>245</v>
      </c>
      <c r="I595" s="1371" t="s">
        <v>316</v>
      </c>
      <c r="J595" s="1371" t="s">
        <v>221</v>
      </c>
      <c r="N595" s="1371" t="s">
        <v>233</v>
      </c>
      <c r="O595" s="1371" t="s">
        <v>231</v>
      </c>
      <c r="P595" s="1371" t="s">
        <v>231</v>
      </c>
      <c r="W595" s="1371" t="s">
        <v>229</v>
      </c>
    </row>
    <row r="596" spans="1:23">
      <c r="A596" s="1370">
        <v>40985322</v>
      </c>
      <c r="B596" s="1371" t="s">
        <v>1554</v>
      </c>
      <c r="C596" s="1371">
        <v>51983401396</v>
      </c>
      <c r="D596" s="1371" t="s">
        <v>1555</v>
      </c>
      <c r="G596" s="1371" t="s">
        <v>225</v>
      </c>
      <c r="H596" s="1371" t="s">
        <v>243</v>
      </c>
      <c r="J596" s="1371" t="s">
        <v>221</v>
      </c>
      <c r="L596" s="1371" t="s">
        <v>271</v>
      </c>
      <c r="N596" s="1371" t="s">
        <v>236</v>
      </c>
      <c r="W596" s="1371" t="s">
        <v>230</v>
      </c>
    </row>
    <row r="597" spans="1:23">
      <c r="A597" s="1370">
        <v>41000771</v>
      </c>
      <c r="B597" s="1371" t="s">
        <v>1556</v>
      </c>
      <c r="C597" s="1371">
        <v>51968923308</v>
      </c>
      <c r="D597" s="1371" t="s">
        <v>1557</v>
      </c>
      <c r="E597" s="1371" t="s">
        <v>451</v>
      </c>
      <c r="G597" s="1371" t="s">
        <v>225</v>
      </c>
      <c r="H597" s="1371" t="s">
        <v>245</v>
      </c>
      <c r="K597" s="1371" t="s">
        <v>262</v>
      </c>
      <c r="L597" s="1371" t="s">
        <v>262</v>
      </c>
      <c r="M597" s="1372">
        <v>45863</v>
      </c>
      <c r="W597" s="1371" t="s">
        <v>228</v>
      </c>
    </row>
    <row r="598" spans="1:23">
      <c r="A598" s="1370">
        <v>41010373</v>
      </c>
      <c r="B598" s="1371" t="s">
        <v>1558</v>
      </c>
      <c r="C598" s="1371">
        <v>51965739859</v>
      </c>
      <c r="D598" s="1371" t="s">
        <v>1559</v>
      </c>
      <c r="G598" s="1371" t="s">
        <v>224</v>
      </c>
      <c r="H598" s="1371" t="s">
        <v>11</v>
      </c>
      <c r="L598" s="1371" t="s">
        <v>271</v>
      </c>
      <c r="M598" s="1372">
        <v>45854</v>
      </c>
      <c r="N598" s="1371" t="s">
        <v>233</v>
      </c>
      <c r="W598" s="1371" t="s">
        <v>230</v>
      </c>
    </row>
    <row r="599" spans="1:23">
      <c r="A599" s="1370">
        <v>41024430</v>
      </c>
      <c r="B599" s="1371" t="s">
        <v>1560</v>
      </c>
      <c r="C599" s="1371">
        <v>986952440</v>
      </c>
      <c r="D599" s="1371" t="s">
        <v>1561</v>
      </c>
      <c r="G599" s="1371" t="s">
        <v>225</v>
      </c>
      <c r="H599" s="1371" t="s">
        <v>248</v>
      </c>
      <c r="L599" s="1371" t="s">
        <v>271</v>
      </c>
      <c r="M599" s="1372">
        <v>45845</v>
      </c>
      <c r="N599" s="1371" t="s">
        <v>233</v>
      </c>
      <c r="W599" s="1371" t="s">
        <v>230</v>
      </c>
    </row>
    <row r="600" spans="1:23">
      <c r="A600" s="1370">
        <v>41027361</v>
      </c>
      <c r="B600" s="1371" t="s">
        <v>1562</v>
      </c>
      <c r="C600" s="1371">
        <v>51949357694</v>
      </c>
      <c r="D600" s="1371" t="s">
        <v>1563</v>
      </c>
      <c r="E600" s="1371" t="s">
        <v>347</v>
      </c>
      <c r="G600" s="1371" t="s">
        <v>224</v>
      </c>
      <c r="H600" s="1371" t="s">
        <v>245</v>
      </c>
      <c r="K600" s="1371" t="s">
        <v>280</v>
      </c>
      <c r="L600" s="1371" t="s">
        <v>262</v>
      </c>
      <c r="M600" s="1372">
        <v>45868</v>
      </c>
      <c r="N600" s="1371" t="s">
        <v>314</v>
      </c>
      <c r="O600" s="1371" t="s">
        <v>314</v>
      </c>
      <c r="P600" s="1371" t="s">
        <v>314</v>
      </c>
      <c r="V600" s="1371" t="s">
        <v>1564</v>
      </c>
      <c r="W600" s="1371" t="s">
        <v>230</v>
      </c>
    </row>
    <row r="601" spans="1:23">
      <c r="A601" s="1370">
        <v>41036102</v>
      </c>
      <c r="B601" s="1371" t="s">
        <v>1565</v>
      </c>
      <c r="C601" s="1371">
        <v>51984715540</v>
      </c>
      <c r="D601" s="1371" t="s">
        <v>1566</v>
      </c>
      <c r="G601" s="1371" t="s">
        <v>225</v>
      </c>
      <c r="H601" s="1371" t="s">
        <v>11</v>
      </c>
      <c r="J601" s="1371" t="s">
        <v>221</v>
      </c>
      <c r="L601" s="1371" t="s">
        <v>262</v>
      </c>
      <c r="M601" s="1372">
        <v>45841</v>
      </c>
      <c r="N601" s="1371" t="s">
        <v>233</v>
      </c>
      <c r="P601" s="1371" t="s">
        <v>329</v>
      </c>
      <c r="V601" s="1371" t="s">
        <v>11</v>
      </c>
      <c r="W601" s="1371" t="s">
        <v>228</v>
      </c>
    </row>
    <row r="602" spans="1:23">
      <c r="A602" s="1370">
        <v>41040232</v>
      </c>
      <c r="B602" s="1371" t="s">
        <v>1567</v>
      </c>
      <c r="C602" s="1371">
        <v>51918496885</v>
      </c>
      <c r="D602" s="1371" t="s">
        <v>1568</v>
      </c>
      <c r="E602" s="1371" t="s">
        <v>347</v>
      </c>
      <c r="F602" s="1371" t="s">
        <v>254</v>
      </c>
      <c r="G602" s="1371" t="s">
        <v>224</v>
      </c>
      <c r="H602" s="1371" t="s">
        <v>245</v>
      </c>
      <c r="M602" s="1372">
        <v>45843</v>
      </c>
      <c r="N602" s="1371" t="s">
        <v>233</v>
      </c>
      <c r="W602" s="1371" t="s">
        <v>228</v>
      </c>
    </row>
    <row r="603" spans="1:23">
      <c r="A603" s="1370">
        <v>41041750</v>
      </c>
      <c r="B603" s="1371" t="s">
        <v>1569</v>
      </c>
      <c r="C603" s="1371">
        <v>923985366</v>
      </c>
      <c r="D603" s="1371" t="s">
        <v>1570</v>
      </c>
      <c r="E603" s="1371" t="s">
        <v>347</v>
      </c>
      <c r="F603" s="1371" t="s">
        <v>254</v>
      </c>
      <c r="G603" s="1371" t="s">
        <v>224</v>
      </c>
      <c r="H603" s="1371" t="s">
        <v>245</v>
      </c>
      <c r="M603" s="1372">
        <v>45844</v>
      </c>
      <c r="N603" s="1371" t="s">
        <v>233</v>
      </c>
      <c r="O603" s="1371" t="s">
        <v>331</v>
      </c>
      <c r="W603" s="1371" t="s">
        <v>229</v>
      </c>
    </row>
    <row r="604" spans="1:23">
      <c r="A604" s="1370">
        <v>41043221</v>
      </c>
      <c r="B604" s="1371" t="s">
        <v>1571</v>
      </c>
      <c r="C604" s="1371">
        <v>916462268</v>
      </c>
      <c r="D604" s="1371" t="s">
        <v>1572</v>
      </c>
      <c r="E604" s="1371" t="s">
        <v>451</v>
      </c>
      <c r="G604" s="1371" t="s">
        <v>223</v>
      </c>
      <c r="H604" s="1371" t="s">
        <v>245</v>
      </c>
      <c r="K604" s="1371" t="s">
        <v>262</v>
      </c>
      <c r="L604" s="1371" t="s">
        <v>262</v>
      </c>
      <c r="M604" s="1372">
        <v>45880</v>
      </c>
      <c r="N604" s="1371" t="s">
        <v>368</v>
      </c>
      <c r="W604" s="1371" t="s">
        <v>226</v>
      </c>
    </row>
    <row r="605" spans="1:23">
      <c r="A605" s="1370">
        <v>41043990</v>
      </c>
      <c r="B605" s="1371" t="s">
        <v>1573</v>
      </c>
      <c r="C605" s="1371">
        <v>51972974762</v>
      </c>
      <c r="D605" s="1371" t="s">
        <v>1574</v>
      </c>
      <c r="E605" s="1371" t="s">
        <v>451</v>
      </c>
      <c r="G605" s="1371" t="s">
        <v>224</v>
      </c>
      <c r="H605" s="1371" t="s">
        <v>245</v>
      </c>
      <c r="K605" s="1371" t="s">
        <v>278</v>
      </c>
      <c r="L605" s="1371" t="s">
        <v>278</v>
      </c>
      <c r="M605" s="1372">
        <v>45880</v>
      </c>
      <c r="N605" s="1371" t="s">
        <v>233</v>
      </c>
      <c r="W605" s="1371" t="s">
        <v>230</v>
      </c>
    </row>
    <row r="606" spans="1:23">
      <c r="A606" s="1370">
        <v>41043990</v>
      </c>
      <c r="B606" s="1371" t="s">
        <v>1573</v>
      </c>
      <c r="C606" s="1371">
        <v>972974762</v>
      </c>
      <c r="D606" s="1371" t="s">
        <v>1574</v>
      </c>
      <c r="G606" s="1371" t="s">
        <v>224</v>
      </c>
      <c r="H606" s="1371" t="s">
        <v>245</v>
      </c>
      <c r="I606" s="1371" t="s">
        <v>316</v>
      </c>
      <c r="J606" s="1371" t="s">
        <v>221</v>
      </c>
      <c r="N606" s="1371" t="s">
        <v>233</v>
      </c>
      <c r="O606" s="1371" t="s">
        <v>236</v>
      </c>
      <c r="W606" s="1371" t="s">
        <v>229</v>
      </c>
    </row>
    <row r="607" spans="1:23">
      <c r="A607" s="1370">
        <v>41055748</v>
      </c>
      <c r="B607" s="1371" t="s">
        <v>1575</v>
      </c>
      <c r="C607" s="1371">
        <v>965792384</v>
      </c>
      <c r="D607" s="1371" t="s">
        <v>1576</v>
      </c>
      <c r="G607" s="1371" t="s">
        <v>223</v>
      </c>
      <c r="H607" s="1371" t="s">
        <v>11</v>
      </c>
      <c r="L607" s="1371" t="s">
        <v>262</v>
      </c>
      <c r="M607" s="1372">
        <v>45880</v>
      </c>
      <c r="N607" s="1371" t="s">
        <v>368</v>
      </c>
      <c r="W607" s="1371" t="s">
        <v>226</v>
      </c>
    </row>
    <row r="608" spans="1:23">
      <c r="A608" s="1370">
        <v>41069322</v>
      </c>
      <c r="B608" s="1371" t="s">
        <v>1577</v>
      </c>
      <c r="C608" s="1371">
        <v>953718692</v>
      </c>
      <c r="D608" s="1371" t="s">
        <v>1578</v>
      </c>
      <c r="G608" s="1371" t="s">
        <v>225</v>
      </c>
      <c r="H608" s="1371" t="s">
        <v>245</v>
      </c>
      <c r="I608" s="1371" t="s">
        <v>316</v>
      </c>
      <c r="J608" s="1371" t="s">
        <v>221</v>
      </c>
      <c r="N608" s="1371" t="s">
        <v>233</v>
      </c>
      <c r="O608" s="1371" t="s">
        <v>231</v>
      </c>
      <c r="P608" s="1371" t="s">
        <v>231</v>
      </c>
      <c r="W608" s="1371" t="s">
        <v>229</v>
      </c>
    </row>
    <row r="609" spans="1:23">
      <c r="A609" s="1370">
        <v>41072802</v>
      </c>
      <c r="B609" s="1371" t="s">
        <v>1579</v>
      </c>
      <c r="C609" s="1371">
        <v>979285477</v>
      </c>
      <c r="D609" s="1371" t="s">
        <v>1580</v>
      </c>
      <c r="G609" s="1371" t="s">
        <v>224</v>
      </c>
      <c r="H609" s="1371" t="s">
        <v>243</v>
      </c>
      <c r="J609" s="1371" t="s">
        <v>249</v>
      </c>
      <c r="L609" s="1371" t="s">
        <v>271</v>
      </c>
      <c r="N609" s="1371" t="s">
        <v>434</v>
      </c>
      <c r="W609" s="1371" t="s">
        <v>230</v>
      </c>
    </row>
    <row r="610" spans="1:23">
      <c r="A610" s="1370">
        <v>41073355</v>
      </c>
      <c r="B610" s="1371" t="s">
        <v>1581</v>
      </c>
      <c r="C610" s="1371">
        <v>994808733</v>
      </c>
      <c r="D610" s="1371" t="s">
        <v>1582</v>
      </c>
      <c r="G610" s="1371" t="s">
        <v>223</v>
      </c>
      <c r="H610" s="1371" t="s">
        <v>245</v>
      </c>
      <c r="J610" s="1371" t="s">
        <v>221</v>
      </c>
      <c r="K610" s="1371" t="s">
        <v>259</v>
      </c>
      <c r="L610" s="1371" t="s">
        <v>271</v>
      </c>
      <c r="N610" s="1371" t="s">
        <v>233</v>
      </c>
      <c r="O610" s="1371" t="s">
        <v>236</v>
      </c>
      <c r="W610" s="1371" t="s">
        <v>230</v>
      </c>
    </row>
    <row r="611" spans="1:23">
      <c r="A611" s="1370">
        <v>41077939</v>
      </c>
      <c r="B611" s="1371" t="s">
        <v>1583</v>
      </c>
      <c r="C611" s="1371">
        <v>947122981</v>
      </c>
      <c r="D611" s="1371" t="s">
        <v>1584</v>
      </c>
      <c r="G611" s="1371" t="s">
        <v>223</v>
      </c>
      <c r="H611" s="1371" t="s">
        <v>11</v>
      </c>
      <c r="J611" s="1371" t="s">
        <v>221</v>
      </c>
      <c r="M611" s="1372">
        <v>45841</v>
      </c>
      <c r="N611" s="1371" t="s">
        <v>233</v>
      </c>
      <c r="V611" s="1371" t="s">
        <v>11</v>
      </c>
      <c r="W611" s="1371" t="s">
        <v>226</v>
      </c>
    </row>
    <row r="612" spans="1:23">
      <c r="A612" s="1370">
        <v>41080572</v>
      </c>
      <c r="B612" s="1371" t="s">
        <v>1585</v>
      </c>
      <c r="C612" s="1371">
        <v>51954987434</v>
      </c>
      <c r="D612" s="1371" t="s">
        <v>1586</v>
      </c>
      <c r="E612" s="1371" t="s">
        <v>451</v>
      </c>
      <c r="G612" s="1371" t="s">
        <v>224</v>
      </c>
      <c r="H612" s="1371" t="s">
        <v>245</v>
      </c>
      <c r="K612" s="1371" t="s">
        <v>262</v>
      </c>
      <c r="L612" s="1371" t="s">
        <v>262</v>
      </c>
      <c r="M612" s="1372">
        <v>45880</v>
      </c>
      <c r="N612" s="1371" t="s">
        <v>233</v>
      </c>
      <c r="W612" s="1371" t="s">
        <v>229</v>
      </c>
    </row>
    <row r="613" spans="1:23">
      <c r="A613" s="1370">
        <v>41110251</v>
      </c>
      <c r="B613" s="1371" t="s">
        <v>1587</v>
      </c>
      <c r="C613" s="1371">
        <v>51955023043</v>
      </c>
      <c r="D613" s="1371" t="s">
        <v>1588</v>
      </c>
      <c r="E613" s="1371" t="s">
        <v>347</v>
      </c>
      <c r="G613" s="1371" t="s">
        <v>223</v>
      </c>
      <c r="H613" s="1371" t="s">
        <v>245</v>
      </c>
      <c r="K613" s="1371" t="s">
        <v>274</v>
      </c>
      <c r="L613" s="1371" t="s">
        <v>262</v>
      </c>
      <c r="M613" s="1372">
        <v>45859</v>
      </c>
      <c r="N613" s="1371" t="s">
        <v>231</v>
      </c>
      <c r="O613" s="1371" t="s">
        <v>231</v>
      </c>
      <c r="P613" s="1371" t="s">
        <v>231</v>
      </c>
      <c r="W613" s="1371" t="s">
        <v>230</v>
      </c>
    </row>
    <row r="614" spans="1:23">
      <c r="A614" s="1370">
        <v>41117072</v>
      </c>
      <c r="B614" s="1371" t="s">
        <v>1589</v>
      </c>
      <c r="C614" s="1371">
        <v>51960119403</v>
      </c>
      <c r="D614" s="1371" t="s">
        <v>1590</v>
      </c>
      <c r="G614" s="1371" t="s">
        <v>224</v>
      </c>
      <c r="H614" s="1371" t="s">
        <v>245</v>
      </c>
      <c r="J614" s="1371" t="s">
        <v>221</v>
      </c>
      <c r="K614" s="1371" t="s">
        <v>259</v>
      </c>
      <c r="L614" s="1371" t="s">
        <v>271</v>
      </c>
      <c r="N614" s="1371" t="s">
        <v>233</v>
      </c>
      <c r="W614" s="1371" t="s">
        <v>230</v>
      </c>
    </row>
    <row r="615" spans="1:23">
      <c r="A615" s="1370">
        <v>41119926</v>
      </c>
      <c r="B615" s="1371" t="s">
        <v>1591</v>
      </c>
      <c r="C615" s="1371">
        <v>51901277732</v>
      </c>
      <c r="D615" s="1371" t="s">
        <v>1592</v>
      </c>
      <c r="G615" s="1371" t="s">
        <v>223</v>
      </c>
      <c r="H615" s="1371" t="s">
        <v>245</v>
      </c>
      <c r="I615" s="1371" t="s">
        <v>316</v>
      </c>
      <c r="J615" s="1371" t="s">
        <v>221</v>
      </c>
      <c r="K615" s="1371" t="s">
        <v>259</v>
      </c>
      <c r="L615" s="1371" t="s">
        <v>259</v>
      </c>
      <c r="N615" s="1371" t="s">
        <v>233</v>
      </c>
      <c r="O615" s="1371" t="s">
        <v>236</v>
      </c>
      <c r="P615" s="1371" t="s">
        <v>350</v>
      </c>
      <c r="W615" s="1371" t="s">
        <v>226</v>
      </c>
    </row>
    <row r="616" spans="1:23">
      <c r="A616" s="1370">
        <v>41132274</v>
      </c>
      <c r="B616" s="1371" t="s">
        <v>1593</v>
      </c>
      <c r="C616" s="1371">
        <v>51939642678</v>
      </c>
      <c r="D616" s="1371" t="s">
        <v>1594</v>
      </c>
      <c r="G616" s="1371" t="s">
        <v>223</v>
      </c>
      <c r="H616" s="1371" t="s">
        <v>245</v>
      </c>
      <c r="J616" s="1371" t="s">
        <v>221</v>
      </c>
      <c r="K616" s="1371" t="s">
        <v>259</v>
      </c>
      <c r="L616" s="1371" t="s">
        <v>271</v>
      </c>
      <c r="N616" s="1371" t="s">
        <v>233</v>
      </c>
      <c r="W616" s="1371" t="s">
        <v>230</v>
      </c>
    </row>
    <row r="617" spans="1:23">
      <c r="A617" s="1370">
        <v>41161202</v>
      </c>
      <c r="B617" s="1371" t="s">
        <v>1595</v>
      </c>
      <c r="C617" s="1371">
        <v>51953700416</v>
      </c>
      <c r="D617" s="1371" t="s">
        <v>1596</v>
      </c>
      <c r="G617" s="1371" t="s">
        <v>225</v>
      </c>
      <c r="H617" s="1371" t="s">
        <v>11</v>
      </c>
      <c r="L617" s="1371" t="s">
        <v>271</v>
      </c>
      <c r="M617" s="1372">
        <v>45854</v>
      </c>
      <c r="N617" s="1371" t="s">
        <v>233</v>
      </c>
      <c r="W617" s="1371" t="s">
        <v>230</v>
      </c>
    </row>
    <row r="618" spans="1:23">
      <c r="A618" s="1370">
        <v>41176084</v>
      </c>
      <c r="B618" s="1371" t="s">
        <v>1597</v>
      </c>
      <c r="C618" s="1371">
        <v>51962819389</v>
      </c>
      <c r="D618" s="1371" t="s">
        <v>1598</v>
      </c>
      <c r="G618" s="1371" t="s">
        <v>224</v>
      </c>
      <c r="H618" s="1371" t="s">
        <v>243</v>
      </c>
      <c r="J618" s="1371" t="s">
        <v>221</v>
      </c>
      <c r="L618" s="1371" t="s">
        <v>271</v>
      </c>
      <c r="N618" s="1371" t="s">
        <v>231</v>
      </c>
      <c r="W618" s="1371" t="s">
        <v>230</v>
      </c>
    </row>
    <row r="619" spans="1:23">
      <c r="A619" s="1370">
        <v>41177430</v>
      </c>
      <c r="B619" s="1371" t="s">
        <v>1599</v>
      </c>
      <c r="C619" s="1371">
        <v>51960566977</v>
      </c>
      <c r="D619" s="1371" t="s">
        <v>1600</v>
      </c>
      <c r="G619" s="1371" t="s">
        <v>223</v>
      </c>
      <c r="H619" s="1371" t="s">
        <v>245</v>
      </c>
      <c r="J619" s="1371" t="s">
        <v>221</v>
      </c>
      <c r="K619" s="1371" t="s">
        <v>259</v>
      </c>
      <c r="L619" s="1371" t="s">
        <v>271</v>
      </c>
      <c r="N619" s="1371" t="s">
        <v>236</v>
      </c>
      <c r="W619" s="1371" t="s">
        <v>230</v>
      </c>
    </row>
    <row r="620" spans="1:23">
      <c r="A620" s="1370">
        <v>41182467</v>
      </c>
      <c r="B620" s="1371" t="s">
        <v>1601</v>
      </c>
      <c r="C620" s="1371">
        <v>992515939</v>
      </c>
      <c r="D620" s="1371" t="s">
        <v>1602</v>
      </c>
      <c r="E620" s="1371" t="s">
        <v>347</v>
      </c>
      <c r="G620" s="1371" t="s">
        <v>224</v>
      </c>
      <c r="H620" s="1371" t="s">
        <v>248</v>
      </c>
      <c r="K620" s="1371" t="s">
        <v>280</v>
      </c>
      <c r="L620" s="1371" t="s">
        <v>280</v>
      </c>
      <c r="M620" s="1372">
        <v>45873</v>
      </c>
      <c r="N620" s="1371" t="s">
        <v>368</v>
      </c>
      <c r="W620" s="1371" t="s">
        <v>226</v>
      </c>
    </row>
    <row r="621" spans="1:23">
      <c r="A621" s="1370">
        <v>41186280</v>
      </c>
      <c r="B621" s="1371" t="s">
        <v>1603</v>
      </c>
      <c r="C621" s="1371">
        <v>51955488587</v>
      </c>
      <c r="D621" s="1371" t="s">
        <v>1604</v>
      </c>
      <c r="E621" s="1371" t="s">
        <v>347</v>
      </c>
      <c r="G621" s="1371" t="s">
        <v>224</v>
      </c>
      <c r="H621" s="1371" t="s">
        <v>245</v>
      </c>
      <c r="K621" s="1371" t="s">
        <v>280</v>
      </c>
      <c r="L621" s="1371" t="s">
        <v>280</v>
      </c>
      <c r="M621" s="1372">
        <v>45868</v>
      </c>
      <c r="N621" s="1371" t="s">
        <v>231</v>
      </c>
      <c r="O621" s="1371" t="s">
        <v>332</v>
      </c>
      <c r="P621" s="1371" t="s">
        <v>332</v>
      </c>
      <c r="W621" s="1371" t="s">
        <v>227</v>
      </c>
    </row>
    <row r="622" spans="1:23">
      <c r="A622" s="1370">
        <v>41187505</v>
      </c>
      <c r="B622" s="1371" t="s">
        <v>1605</v>
      </c>
      <c r="C622" s="1371">
        <v>949365194</v>
      </c>
      <c r="D622" s="1371" t="s">
        <v>1606</v>
      </c>
      <c r="E622" s="1371" t="s">
        <v>376</v>
      </c>
      <c r="F622" s="1371" t="s">
        <v>377</v>
      </c>
      <c r="G622" s="1371" t="s">
        <v>224</v>
      </c>
      <c r="H622" s="1371" t="s">
        <v>245</v>
      </c>
      <c r="I622" s="1371" t="s">
        <v>316</v>
      </c>
      <c r="J622" s="1371" t="s">
        <v>221</v>
      </c>
      <c r="N622" s="1371" t="s">
        <v>231</v>
      </c>
      <c r="W622" s="1371" t="s">
        <v>227</v>
      </c>
    </row>
    <row r="623" spans="1:23">
      <c r="A623" s="1370">
        <v>41188491</v>
      </c>
      <c r="B623" s="1371" t="s">
        <v>1607</v>
      </c>
      <c r="C623" s="1371">
        <v>986850944</v>
      </c>
      <c r="D623" s="1371" t="s">
        <v>1608</v>
      </c>
      <c r="G623" s="1371" t="s">
        <v>225</v>
      </c>
      <c r="H623" s="1371" t="s">
        <v>11</v>
      </c>
      <c r="L623" s="1371" t="s">
        <v>271</v>
      </c>
      <c r="M623" s="1372">
        <v>45854</v>
      </c>
      <c r="N623" s="1371" t="s">
        <v>233</v>
      </c>
      <c r="W623" s="1371" t="s">
        <v>227</v>
      </c>
    </row>
    <row r="624" spans="1:23">
      <c r="A624" s="1370">
        <v>41189354</v>
      </c>
      <c r="B624" s="1371" t="s">
        <v>1609</v>
      </c>
      <c r="C624" s="1371">
        <v>940964209</v>
      </c>
      <c r="D624" s="1371" t="s">
        <v>1610</v>
      </c>
      <c r="G624" s="1371" t="s">
        <v>223</v>
      </c>
      <c r="H624" s="1371" t="s">
        <v>11</v>
      </c>
      <c r="L624" s="1371" t="s">
        <v>262</v>
      </c>
      <c r="M624" s="1372">
        <v>45880</v>
      </c>
      <c r="N624" s="1371" t="s">
        <v>368</v>
      </c>
      <c r="W624" s="1371" t="s">
        <v>226</v>
      </c>
    </row>
    <row r="625" spans="1:23">
      <c r="A625" s="1370">
        <v>41190953</v>
      </c>
      <c r="B625" s="1371" t="s">
        <v>1611</v>
      </c>
      <c r="C625" s="1371">
        <v>51992752194</v>
      </c>
      <c r="D625" s="1371" t="s">
        <v>1612</v>
      </c>
      <c r="G625" s="1371" t="s">
        <v>224</v>
      </c>
      <c r="H625" s="1371" t="s">
        <v>11</v>
      </c>
      <c r="J625" s="1371" t="s">
        <v>221</v>
      </c>
      <c r="L625" s="1371" t="s">
        <v>262</v>
      </c>
      <c r="M625" s="1372">
        <v>45841</v>
      </c>
      <c r="N625" s="1371" t="s">
        <v>233</v>
      </c>
      <c r="P625" s="1371" t="s">
        <v>329</v>
      </c>
      <c r="V625" s="1371" t="s">
        <v>11</v>
      </c>
      <c r="W625" s="1371" t="s">
        <v>228</v>
      </c>
    </row>
    <row r="626" spans="1:23">
      <c r="A626" s="1370">
        <v>41197346</v>
      </c>
      <c r="B626" s="1371" t="s">
        <v>1613</v>
      </c>
      <c r="C626" s="1371">
        <v>993090581</v>
      </c>
      <c r="D626" s="1371" t="s">
        <v>1614</v>
      </c>
      <c r="E626" s="1371" t="s">
        <v>347</v>
      </c>
      <c r="G626" s="1371" t="s">
        <v>223</v>
      </c>
      <c r="H626" s="1371" t="s">
        <v>245</v>
      </c>
      <c r="K626" s="1371" t="s">
        <v>280</v>
      </c>
      <c r="L626" s="1371" t="s">
        <v>280</v>
      </c>
      <c r="M626" s="1372">
        <v>45874</v>
      </c>
      <c r="N626" s="1371" t="s">
        <v>388</v>
      </c>
      <c r="O626" s="1371" t="s">
        <v>331</v>
      </c>
      <c r="P626" s="1371" t="s">
        <v>331</v>
      </c>
      <c r="W626" s="1371" t="s">
        <v>226</v>
      </c>
    </row>
    <row r="627" spans="1:23">
      <c r="A627" s="1370">
        <v>41202879</v>
      </c>
      <c r="B627" s="1371" t="s">
        <v>1615</v>
      </c>
      <c r="C627" s="1371">
        <v>51959155819</v>
      </c>
      <c r="D627" s="1371" t="s">
        <v>1616</v>
      </c>
      <c r="G627" s="1371" t="s">
        <v>224</v>
      </c>
      <c r="H627" s="1371" t="s">
        <v>11</v>
      </c>
      <c r="J627" s="1371" t="s">
        <v>249</v>
      </c>
      <c r="L627" s="1371" t="s">
        <v>271</v>
      </c>
      <c r="M627" s="1372">
        <v>45841</v>
      </c>
      <c r="N627" s="1371" t="s">
        <v>233</v>
      </c>
      <c r="V627" s="1371" t="s">
        <v>1617</v>
      </c>
      <c r="W627" s="1371" t="s">
        <v>230</v>
      </c>
    </row>
    <row r="628" spans="1:23">
      <c r="A628" s="1370">
        <v>41211898</v>
      </c>
      <c r="B628" s="1371" t="s">
        <v>1618</v>
      </c>
      <c r="C628" s="1371">
        <v>51936411827</v>
      </c>
      <c r="D628" s="1371" t="s">
        <v>1619</v>
      </c>
      <c r="G628" s="1371" t="s">
        <v>224</v>
      </c>
      <c r="H628" s="1371" t="s">
        <v>245</v>
      </c>
      <c r="J628" s="1371" t="s">
        <v>221</v>
      </c>
      <c r="K628" s="1371" t="s">
        <v>269</v>
      </c>
      <c r="L628" s="1371" t="s">
        <v>269</v>
      </c>
      <c r="N628" s="1371" t="s">
        <v>236</v>
      </c>
      <c r="W628" s="1371" t="s">
        <v>228</v>
      </c>
    </row>
    <row r="629" spans="1:23">
      <c r="A629" s="1370">
        <v>41233499</v>
      </c>
      <c r="B629" s="1371" t="s">
        <v>1620</v>
      </c>
      <c r="C629" s="1371">
        <v>51986960981</v>
      </c>
      <c r="D629" s="1371" t="s">
        <v>1621</v>
      </c>
      <c r="G629" s="1371" t="s">
        <v>223</v>
      </c>
      <c r="H629" s="1371" t="s">
        <v>245</v>
      </c>
      <c r="J629" s="1371" t="s">
        <v>221</v>
      </c>
      <c r="K629" s="1371" t="s">
        <v>259</v>
      </c>
      <c r="L629" s="1371" t="s">
        <v>271</v>
      </c>
      <c r="N629" s="1371" t="s">
        <v>236</v>
      </c>
      <c r="W629" s="1371" t="s">
        <v>230</v>
      </c>
    </row>
    <row r="630" spans="1:23">
      <c r="A630" s="1370">
        <v>41247788</v>
      </c>
      <c r="B630" s="1371" t="s">
        <v>1622</v>
      </c>
      <c r="C630" s="1371">
        <v>997333777</v>
      </c>
      <c r="D630" s="1371" t="s">
        <v>1623</v>
      </c>
      <c r="E630" s="1371" t="s">
        <v>347</v>
      </c>
      <c r="G630" s="1371" t="s">
        <v>223</v>
      </c>
      <c r="H630" s="1371" t="s">
        <v>245</v>
      </c>
      <c r="K630" s="1371" t="s">
        <v>271</v>
      </c>
      <c r="L630" s="1371" t="s">
        <v>271</v>
      </c>
      <c r="M630" s="1372">
        <v>45851</v>
      </c>
      <c r="N630" s="1371" t="s">
        <v>233</v>
      </c>
      <c r="O630" s="1371" t="s">
        <v>231</v>
      </c>
      <c r="W630" s="1371" t="s">
        <v>230</v>
      </c>
    </row>
    <row r="631" spans="1:23">
      <c r="A631" s="1370">
        <v>41248491</v>
      </c>
      <c r="B631" s="1371" t="s">
        <v>1624</v>
      </c>
      <c r="C631" s="1371">
        <v>51931646881</v>
      </c>
      <c r="D631" s="1371" t="s">
        <v>1625</v>
      </c>
      <c r="E631" s="1371" t="s">
        <v>347</v>
      </c>
      <c r="G631" s="1371" t="s">
        <v>225</v>
      </c>
      <c r="H631" s="1371" t="s">
        <v>245</v>
      </c>
      <c r="K631" s="1371" t="s">
        <v>271</v>
      </c>
      <c r="L631" s="1371" t="s">
        <v>262</v>
      </c>
      <c r="M631" s="1372">
        <v>45855</v>
      </c>
      <c r="N631" s="1371" t="s">
        <v>233</v>
      </c>
      <c r="W631" s="1371" t="s">
        <v>230</v>
      </c>
    </row>
    <row r="632" spans="1:23">
      <c r="A632" s="1370">
        <v>41252080</v>
      </c>
      <c r="B632" s="1371" t="s">
        <v>1626</v>
      </c>
      <c r="C632" s="1371">
        <v>51997111563</v>
      </c>
      <c r="D632" s="1371" t="s">
        <v>1627</v>
      </c>
      <c r="E632" s="1371" t="s">
        <v>347</v>
      </c>
      <c r="G632" s="1371" t="s">
        <v>225</v>
      </c>
      <c r="H632" s="1371" t="s">
        <v>245</v>
      </c>
      <c r="K632" s="1371" t="s">
        <v>262</v>
      </c>
      <c r="L632" s="1371" t="s">
        <v>262</v>
      </c>
      <c r="M632" s="1372">
        <v>45880</v>
      </c>
      <c r="N632" s="1371" t="s">
        <v>233</v>
      </c>
      <c r="W632" s="1371" t="s">
        <v>229</v>
      </c>
    </row>
    <row r="633" spans="1:23">
      <c r="A633" s="1370">
        <v>41262766</v>
      </c>
      <c r="B633" s="1371" t="s">
        <v>1628</v>
      </c>
      <c r="C633" s="1371">
        <v>51948636572</v>
      </c>
      <c r="D633" s="1371" t="s">
        <v>1629</v>
      </c>
      <c r="G633" s="1371" t="s">
        <v>224</v>
      </c>
      <c r="H633" s="1371" t="s">
        <v>243</v>
      </c>
      <c r="I633" s="1371" t="s">
        <v>316</v>
      </c>
      <c r="J633" s="1371" t="s">
        <v>249</v>
      </c>
      <c r="N633" s="1371" t="s">
        <v>236</v>
      </c>
      <c r="W633" s="1371" t="s">
        <v>227</v>
      </c>
    </row>
    <row r="634" spans="1:23">
      <c r="A634" s="1370">
        <v>41276114</v>
      </c>
      <c r="B634" s="1371" t="s">
        <v>1630</v>
      </c>
      <c r="C634" s="1371">
        <v>51977469594</v>
      </c>
      <c r="D634" s="1371" t="s">
        <v>1631</v>
      </c>
      <c r="G634" s="1371" t="s">
        <v>223</v>
      </c>
      <c r="H634" s="1371" t="s">
        <v>245</v>
      </c>
      <c r="J634" s="1371" t="s">
        <v>221</v>
      </c>
      <c r="K634" s="1371" t="s">
        <v>259</v>
      </c>
      <c r="L634" s="1371" t="s">
        <v>259</v>
      </c>
      <c r="N634" s="1371" t="s">
        <v>233</v>
      </c>
      <c r="W634" s="1371" t="s">
        <v>228</v>
      </c>
    </row>
    <row r="635" spans="1:23">
      <c r="A635" s="1370">
        <v>41290163</v>
      </c>
      <c r="B635" s="1371" t="s">
        <v>1632</v>
      </c>
      <c r="C635" s="1371">
        <v>51932991256</v>
      </c>
      <c r="D635" s="1371" t="s">
        <v>1633</v>
      </c>
      <c r="E635" s="1371" t="s">
        <v>451</v>
      </c>
      <c r="G635" s="1371" t="s">
        <v>224</v>
      </c>
      <c r="H635" s="1371" t="s">
        <v>245</v>
      </c>
      <c r="K635" s="1371" t="s">
        <v>274</v>
      </c>
      <c r="L635" s="1371" t="s">
        <v>274</v>
      </c>
      <c r="M635" s="1372">
        <v>45873</v>
      </c>
      <c r="N635" s="1371" t="s">
        <v>239</v>
      </c>
      <c r="P635" s="1371" t="s">
        <v>330</v>
      </c>
      <c r="W635" s="1371" t="s">
        <v>227</v>
      </c>
    </row>
    <row r="636" spans="1:23">
      <c r="A636" s="1370">
        <v>41307117</v>
      </c>
      <c r="B636" s="1371" t="s">
        <v>1634</v>
      </c>
      <c r="C636" s="1371">
        <v>988084597</v>
      </c>
      <c r="D636" s="1371" t="s">
        <v>1635</v>
      </c>
      <c r="G636" s="1371" t="s">
        <v>223</v>
      </c>
      <c r="H636" s="1371" t="s">
        <v>245</v>
      </c>
      <c r="I636" s="1371" t="s">
        <v>316</v>
      </c>
      <c r="J636" s="1371" t="s">
        <v>221</v>
      </c>
      <c r="N636" s="1371" t="s">
        <v>233</v>
      </c>
      <c r="O636" s="1371" t="s">
        <v>236</v>
      </c>
      <c r="W636" s="1371" t="s">
        <v>229</v>
      </c>
    </row>
    <row r="637" spans="1:23">
      <c r="A637" s="1370">
        <v>41313030</v>
      </c>
      <c r="B637" s="1371" t="s">
        <v>1636</v>
      </c>
      <c r="C637" s="1371">
        <v>51975759030</v>
      </c>
      <c r="D637" s="1371" t="s">
        <v>1637</v>
      </c>
      <c r="E637" s="1371" t="s">
        <v>1638</v>
      </c>
      <c r="F637" s="1371" t="s">
        <v>240</v>
      </c>
      <c r="G637" s="1371" t="s">
        <v>225</v>
      </c>
      <c r="H637" s="1371" t="s">
        <v>245</v>
      </c>
      <c r="J637" s="1371" t="s">
        <v>221</v>
      </c>
      <c r="L637" s="1371" t="s">
        <v>271</v>
      </c>
      <c r="N637" s="1371" t="s">
        <v>241</v>
      </c>
      <c r="W637" s="1371" t="s">
        <v>230</v>
      </c>
    </row>
    <row r="638" spans="1:23">
      <c r="A638" s="1370">
        <v>41350545</v>
      </c>
      <c r="B638" s="1371" t="s">
        <v>1639</v>
      </c>
      <c r="C638" s="1371">
        <v>992066665</v>
      </c>
      <c r="D638" s="1371" t="s">
        <v>1640</v>
      </c>
      <c r="G638" s="1371" t="s">
        <v>224</v>
      </c>
      <c r="H638" s="1371" t="s">
        <v>11</v>
      </c>
      <c r="J638" s="1371" t="s">
        <v>221</v>
      </c>
      <c r="L638" s="1371" t="s">
        <v>271</v>
      </c>
      <c r="M638" s="1372">
        <v>45841</v>
      </c>
      <c r="N638" s="1371" t="s">
        <v>233</v>
      </c>
      <c r="V638" s="1371" t="s">
        <v>11</v>
      </c>
      <c r="W638" s="1371" t="s">
        <v>230</v>
      </c>
    </row>
    <row r="639" spans="1:23">
      <c r="A639" s="1370">
        <v>41360433</v>
      </c>
      <c r="B639" s="1371" t="s">
        <v>1641</v>
      </c>
      <c r="C639" s="1371">
        <v>51999935437</v>
      </c>
      <c r="D639" s="1371" t="s">
        <v>1642</v>
      </c>
      <c r="G639" s="1371" t="s">
        <v>225</v>
      </c>
      <c r="H639" s="1371" t="s">
        <v>245</v>
      </c>
      <c r="J639" s="1371" t="s">
        <v>221</v>
      </c>
      <c r="K639" s="1371" t="s">
        <v>259</v>
      </c>
      <c r="L639" s="1371" t="s">
        <v>259</v>
      </c>
      <c r="N639" s="1371" t="s">
        <v>236</v>
      </c>
      <c r="W639" s="1371" t="s">
        <v>228</v>
      </c>
    </row>
    <row r="640" spans="1:23">
      <c r="A640" s="1370">
        <v>41363337</v>
      </c>
      <c r="B640" s="1371" t="s">
        <v>1643</v>
      </c>
      <c r="C640" s="1371">
        <v>968035020</v>
      </c>
      <c r="D640" s="1371" t="s">
        <v>1644</v>
      </c>
      <c r="G640" s="1371" t="s">
        <v>223</v>
      </c>
      <c r="H640" s="1371" t="s">
        <v>11</v>
      </c>
      <c r="J640" s="1371" t="s">
        <v>221</v>
      </c>
      <c r="L640" s="1371" t="s">
        <v>271</v>
      </c>
      <c r="M640" s="1372">
        <v>45841</v>
      </c>
      <c r="N640" s="1371" t="s">
        <v>233</v>
      </c>
      <c r="V640" s="1371" t="s">
        <v>11</v>
      </c>
      <c r="W640" s="1371" t="s">
        <v>230</v>
      </c>
    </row>
    <row r="641" spans="1:23">
      <c r="A641" s="1370">
        <v>41365806</v>
      </c>
      <c r="B641" s="1371" t="s">
        <v>1645</v>
      </c>
      <c r="C641" s="1371" t="s">
        <v>1646</v>
      </c>
      <c r="D641" s="1371" t="s">
        <v>1647</v>
      </c>
      <c r="E641" s="1371" t="s">
        <v>347</v>
      </c>
      <c r="G641" s="1371" t="s">
        <v>225</v>
      </c>
      <c r="H641" s="1371" t="s">
        <v>245</v>
      </c>
      <c r="K641" s="1371" t="s">
        <v>271</v>
      </c>
      <c r="L641" s="1371" t="s">
        <v>271</v>
      </c>
      <c r="M641" s="1372">
        <v>45855</v>
      </c>
      <c r="N641" s="1371" t="s">
        <v>388</v>
      </c>
      <c r="O641" s="1371" t="s">
        <v>329</v>
      </c>
      <c r="W641" s="1371" t="s">
        <v>226</v>
      </c>
    </row>
    <row r="642" spans="1:23">
      <c r="A642" s="1370">
        <v>41371503</v>
      </c>
      <c r="B642" s="1371" t="s">
        <v>1648</v>
      </c>
      <c r="C642" s="1371">
        <v>51936971497</v>
      </c>
      <c r="D642" s="1371" t="s">
        <v>1649</v>
      </c>
      <c r="E642" s="1371" t="s">
        <v>451</v>
      </c>
      <c r="G642" s="1371" t="s">
        <v>224</v>
      </c>
      <c r="H642" s="1371" t="s">
        <v>245</v>
      </c>
      <c r="K642" s="1371" t="s">
        <v>262</v>
      </c>
      <c r="L642" s="1371" t="s">
        <v>262</v>
      </c>
      <c r="M642" s="1372">
        <v>45876</v>
      </c>
      <c r="N642" s="1371" t="s">
        <v>233</v>
      </c>
      <c r="W642" s="1371" t="s">
        <v>227</v>
      </c>
    </row>
    <row r="643" spans="1:23">
      <c r="A643" s="1370">
        <v>41394700</v>
      </c>
      <c r="B643" s="1371" t="s">
        <v>1650</v>
      </c>
      <c r="C643" s="1371">
        <v>993708412</v>
      </c>
      <c r="D643" s="1371" t="s">
        <v>1651</v>
      </c>
      <c r="E643" s="1371" t="s">
        <v>347</v>
      </c>
      <c r="G643" s="1371" t="s">
        <v>224</v>
      </c>
      <c r="H643" s="1371" t="s">
        <v>245</v>
      </c>
      <c r="K643" s="1371" t="s">
        <v>280</v>
      </c>
      <c r="L643" s="1371" t="s">
        <v>280</v>
      </c>
      <c r="M643" s="1372">
        <v>45873</v>
      </c>
      <c r="N643" s="1371" t="s">
        <v>368</v>
      </c>
      <c r="W643" s="1371" t="s">
        <v>226</v>
      </c>
    </row>
    <row r="644" spans="1:23">
      <c r="A644" s="1370">
        <v>41394713</v>
      </c>
      <c r="B644" s="1371" t="s">
        <v>1652</v>
      </c>
      <c r="C644" s="1371">
        <v>51972414532</v>
      </c>
      <c r="D644" s="1371" t="s">
        <v>1653</v>
      </c>
      <c r="E644" s="1371" t="s">
        <v>347</v>
      </c>
      <c r="G644" s="1371" t="s">
        <v>224</v>
      </c>
      <c r="H644" s="1371" t="s">
        <v>245</v>
      </c>
      <c r="K644" s="1371" t="s">
        <v>262</v>
      </c>
      <c r="L644" s="1371" t="s">
        <v>262</v>
      </c>
      <c r="M644" s="1372">
        <v>45874</v>
      </c>
      <c r="N644" s="1371" t="s">
        <v>233</v>
      </c>
      <c r="W644" s="1371" t="s">
        <v>227</v>
      </c>
    </row>
    <row r="645" spans="1:23">
      <c r="A645" s="1370">
        <v>41403268</v>
      </c>
      <c r="B645" s="1371" t="s">
        <v>1654</v>
      </c>
      <c r="C645" s="1371">
        <v>945369228</v>
      </c>
      <c r="D645" s="1371" t="s">
        <v>1655</v>
      </c>
      <c r="G645" s="1371" t="s">
        <v>224</v>
      </c>
      <c r="H645" s="1371" t="s">
        <v>243</v>
      </c>
      <c r="I645" s="1371" t="s">
        <v>316</v>
      </c>
      <c r="J645" s="1371" t="s">
        <v>249</v>
      </c>
      <c r="N645" s="1371" t="s">
        <v>233</v>
      </c>
      <c r="O645" s="1371" t="s">
        <v>231</v>
      </c>
      <c r="P645" s="1371" t="s">
        <v>231</v>
      </c>
      <c r="W645" s="1371" t="s">
        <v>226</v>
      </c>
    </row>
    <row r="646" spans="1:23">
      <c r="A646" s="1370">
        <v>41407673</v>
      </c>
      <c r="B646" s="1371" t="s">
        <v>1656</v>
      </c>
      <c r="C646" s="1371">
        <v>953922168</v>
      </c>
      <c r="D646" s="1371" t="s">
        <v>1657</v>
      </c>
      <c r="G646" s="1371" t="s">
        <v>223</v>
      </c>
      <c r="H646" s="1371" t="s">
        <v>245</v>
      </c>
      <c r="K646" s="1371" t="s">
        <v>282</v>
      </c>
      <c r="M646" s="1372">
        <v>45846</v>
      </c>
      <c r="N646" s="1371" t="s">
        <v>233</v>
      </c>
      <c r="O646" s="1371" t="s">
        <v>236</v>
      </c>
      <c r="P646" s="1371" t="s">
        <v>350</v>
      </c>
      <c r="V646" s="1371" t="s">
        <v>429</v>
      </c>
      <c r="W646" s="1371" t="s">
        <v>226</v>
      </c>
    </row>
    <row r="647" spans="1:23">
      <c r="A647" s="1370">
        <v>41409235</v>
      </c>
      <c r="B647" s="1371" t="s">
        <v>1658</v>
      </c>
      <c r="C647" s="1371">
        <v>51969696364</v>
      </c>
      <c r="D647" s="1371" t="s">
        <v>1659</v>
      </c>
      <c r="G647" s="1371" t="s">
        <v>225</v>
      </c>
      <c r="H647" s="1371" t="s">
        <v>11</v>
      </c>
      <c r="L647" s="1371" t="s">
        <v>271</v>
      </c>
      <c r="M647" s="1372">
        <v>45854</v>
      </c>
      <c r="N647" s="1371" t="s">
        <v>233</v>
      </c>
      <c r="W647" s="1371" t="s">
        <v>230</v>
      </c>
    </row>
    <row r="648" spans="1:23">
      <c r="A648" s="1370">
        <v>41410368</v>
      </c>
      <c r="B648" s="1371" t="s">
        <v>1660</v>
      </c>
      <c r="C648" s="1371">
        <v>930477063</v>
      </c>
      <c r="D648" s="1371" t="s">
        <v>1661</v>
      </c>
      <c r="E648" s="1371" t="s">
        <v>347</v>
      </c>
      <c r="F648" s="1371" t="s">
        <v>377</v>
      </c>
      <c r="G648" s="1371" t="s">
        <v>224</v>
      </c>
      <c r="H648" s="1371" t="s">
        <v>245</v>
      </c>
      <c r="I648" s="1371" t="s">
        <v>316</v>
      </c>
      <c r="J648" s="1371" t="s">
        <v>221</v>
      </c>
      <c r="N648" s="1371" t="s">
        <v>233</v>
      </c>
      <c r="O648" s="1371" t="s">
        <v>231</v>
      </c>
      <c r="W648" s="1371" t="s">
        <v>229</v>
      </c>
    </row>
    <row r="649" spans="1:23">
      <c r="A649" s="1370">
        <v>41414146</v>
      </c>
      <c r="B649" s="1371" t="s">
        <v>1662</v>
      </c>
      <c r="C649" s="1371">
        <v>928219518</v>
      </c>
      <c r="D649" s="1371" t="s">
        <v>1663</v>
      </c>
      <c r="G649" s="1371" t="s">
        <v>223</v>
      </c>
      <c r="H649" s="1371" t="s">
        <v>11</v>
      </c>
      <c r="I649" s="1371" t="s">
        <v>316</v>
      </c>
      <c r="J649" s="1371" t="s">
        <v>221</v>
      </c>
      <c r="N649" s="1371" t="s">
        <v>233</v>
      </c>
      <c r="W649" s="1371" t="s">
        <v>229</v>
      </c>
    </row>
    <row r="650" spans="1:23">
      <c r="A650" s="1370">
        <v>41416564</v>
      </c>
      <c r="B650" s="1371" t="s">
        <v>1664</v>
      </c>
      <c r="C650" s="1371">
        <v>51995648086</v>
      </c>
      <c r="D650" s="1371" t="s">
        <v>1665</v>
      </c>
      <c r="G650" s="1371" t="s">
        <v>224</v>
      </c>
      <c r="H650" s="1371" t="s">
        <v>11</v>
      </c>
      <c r="J650" s="1371" t="s">
        <v>221</v>
      </c>
      <c r="M650" s="1372">
        <v>45841</v>
      </c>
      <c r="N650" s="1371" t="s">
        <v>233</v>
      </c>
      <c r="V650" s="1371" t="s">
        <v>11</v>
      </c>
      <c r="W650" s="1371" t="s">
        <v>226</v>
      </c>
    </row>
    <row r="651" spans="1:23">
      <c r="A651" s="1370">
        <v>41418899</v>
      </c>
      <c r="B651" s="1371" t="s">
        <v>1666</v>
      </c>
      <c r="C651" s="1371">
        <v>946803366</v>
      </c>
      <c r="D651" s="1371" t="s">
        <v>1667</v>
      </c>
      <c r="F651" s="1371" t="s">
        <v>254</v>
      </c>
      <c r="G651" s="1371" t="s">
        <v>224</v>
      </c>
      <c r="H651" s="1371" t="s">
        <v>238</v>
      </c>
      <c r="I651" s="1371" t="s">
        <v>316</v>
      </c>
      <c r="J651" s="1371" t="s">
        <v>221</v>
      </c>
      <c r="N651" s="1371" t="s">
        <v>231</v>
      </c>
      <c r="O651" s="1371" t="s">
        <v>231</v>
      </c>
      <c r="W651" s="1371" t="s">
        <v>229</v>
      </c>
    </row>
    <row r="652" spans="1:23">
      <c r="A652" s="1370">
        <v>41420405</v>
      </c>
      <c r="B652" s="1371" t="s">
        <v>1668</v>
      </c>
      <c r="C652" s="1371">
        <v>51963713566</v>
      </c>
      <c r="D652" s="1371" t="s">
        <v>1669</v>
      </c>
      <c r="E652" s="1371" t="s">
        <v>451</v>
      </c>
      <c r="F652" s="1371" t="s">
        <v>254</v>
      </c>
      <c r="G652" s="1371" t="s">
        <v>223</v>
      </c>
      <c r="H652" s="1371" t="s">
        <v>245</v>
      </c>
      <c r="K652" s="1371" t="s">
        <v>271</v>
      </c>
      <c r="M652" s="1372">
        <v>45853</v>
      </c>
      <c r="N652" s="1371" t="s">
        <v>233</v>
      </c>
      <c r="P652" s="1371" t="s">
        <v>350</v>
      </c>
      <c r="W652" s="1371" t="s">
        <v>228</v>
      </c>
    </row>
    <row r="653" spans="1:23">
      <c r="A653" s="1370">
        <v>41428177</v>
      </c>
      <c r="B653" s="1371" t="s">
        <v>1670</v>
      </c>
      <c r="C653" s="1371">
        <v>51983458274</v>
      </c>
      <c r="D653" s="1371" t="s">
        <v>1671</v>
      </c>
      <c r="E653" s="1371" t="s">
        <v>347</v>
      </c>
      <c r="G653" s="1371" t="s">
        <v>224</v>
      </c>
      <c r="H653" s="1371" t="s">
        <v>245</v>
      </c>
      <c r="L653" s="1371" t="s">
        <v>262</v>
      </c>
      <c r="M653" s="1372">
        <v>45859</v>
      </c>
      <c r="N653" s="1371" t="s">
        <v>233</v>
      </c>
      <c r="O653" s="1371" t="s">
        <v>231</v>
      </c>
      <c r="P653" s="1371" t="s">
        <v>350</v>
      </c>
      <c r="W653" s="1371" t="s">
        <v>229</v>
      </c>
    </row>
    <row r="654" spans="1:23">
      <c r="A654" s="1370">
        <v>41433439</v>
      </c>
      <c r="B654" s="1371" t="s">
        <v>1672</v>
      </c>
      <c r="C654" s="1371">
        <v>993659776</v>
      </c>
      <c r="D654" s="1371" t="s">
        <v>1673</v>
      </c>
      <c r="G654" s="1371" t="s">
        <v>224</v>
      </c>
      <c r="H654" s="1371" t="s">
        <v>243</v>
      </c>
      <c r="I654" s="1371" t="s">
        <v>316</v>
      </c>
      <c r="J654" s="1371" t="s">
        <v>221</v>
      </c>
      <c r="N654" s="1371" t="s">
        <v>236</v>
      </c>
      <c r="O654" s="1371" t="s">
        <v>236</v>
      </c>
      <c r="P654" s="1371" t="s">
        <v>330</v>
      </c>
      <c r="W654" s="1371" t="s">
        <v>226</v>
      </c>
    </row>
    <row r="655" spans="1:23">
      <c r="A655" s="1370">
        <v>41438954</v>
      </c>
      <c r="B655" s="1371" t="s">
        <v>1674</v>
      </c>
      <c r="C655" s="1371">
        <v>51991210597</v>
      </c>
      <c r="D655" s="1371" t="s">
        <v>1675</v>
      </c>
      <c r="E655" s="1371" t="s">
        <v>347</v>
      </c>
      <c r="G655" s="1371" t="s">
        <v>224</v>
      </c>
      <c r="H655" s="1371" t="s">
        <v>245</v>
      </c>
      <c r="K655" s="1371" t="s">
        <v>278</v>
      </c>
      <c r="L655" s="1371" t="s">
        <v>278</v>
      </c>
      <c r="M655" s="1372">
        <v>45854</v>
      </c>
      <c r="N655" s="1371" t="s">
        <v>233</v>
      </c>
      <c r="W655" s="1371" t="s">
        <v>227</v>
      </c>
    </row>
    <row r="656" spans="1:23">
      <c r="A656" s="1370">
        <v>41439511</v>
      </c>
      <c r="B656" s="1371" t="s">
        <v>1676</v>
      </c>
      <c r="C656" s="1371">
        <v>51999377150</v>
      </c>
      <c r="D656" s="1371" t="s">
        <v>1677</v>
      </c>
      <c r="F656" s="1371" t="s">
        <v>254</v>
      </c>
      <c r="G656" s="1371" t="s">
        <v>225</v>
      </c>
      <c r="H656" s="1371" t="s">
        <v>243</v>
      </c>
      <c r="I656" s="1371" t="s">
        <v>316</v>
      </c>
      <c r="J656" s="1371" t="s">
        <v>221</v>
      </c>
      <c r="N656" s="1371" t="s">
        <v>231</v>
      </c>
      <c r="O656" s="1371" t="s">
        <v>233</v>
      </c>
      <c r="P656" s="1371" t="s">
        <v>233</v>
      </c>
      <c r="W656" s="1371" t="s">
        <v>226</v>
      </c>
    </row>
    <row r="657" spans="1:23">
      <c r="A657" s="1370">
        <v>41454178</v>
      </c>
      <c r="B657" s="1371" t="s">
        <v>1678</v>
      </c>
      <c r="C657" s="1371">
        <v>51945460996</v>
      </c>
      <c r="D657" s="1371" t="s">
        <v>1679</v>
      </c>
      <c r="G657" s="1371" t="s">
        <v>224</v>
      </c>
      <c r="H657" s="1371" t="s">
        <v>245</v>
      </c>
      <c r="J657" s="1371" t="s">
        <v>221</v>
      </c>
      <c r="K657" s="1371" t="s">
        <v>269</v>
      </c>
      <c r="L657" s="1371" t="s">
        <v>271</v>
      </c>
      <c r="N657" s="1371" t="s">
        <v>231</v>
      </c>
      <c r="W657" s="1371" t="s">
        <v>230</v>
      </c>
    </row>
    <row r="658" spans="1:23">
      <c r="A658" s="1370">
        <v>41456418</v>
      </c>
      <c r="B658" s="1371" t="s">
        <v>1680</v>
      </c>
      <c r="C658" s="1371">
        <v>51987636014</v>
      </c>
      <c r="D658" s="1371" t="s">
        <v>1681</v>
      </c>
      <c r="E658" s="1371" t="s">
        <v>347</v>
      </c>
      <c r="G658" s="1371" t="s">
        <v>224</v>
      </c>
      <c r="H658" s="1371" t="s">
        <v>245</v>
      </c>
      <c r="K658" s="1371" t="s">
        <v>278</v>
      </c>
      <c r="L658" s="1371" t="s">
        <v>278</v>
      </c>
      <c r="M658" s="1372">
        <v>45862</v>
      </c>
      <c r="N658" s="1371" t="s">
        <v>233</v>
      </c>
      <c r="W658" s="1371" t="s">
        <v>229</v>
      </c>
    </row>
    <row r="659" spans="1:23">
      <c r="A659" s="1370">
        <v>41464247</v>
      </c>
      <c r="B659" s="1371" t="s">
        <v>1682</v>
      </c>
      <c r="C659" s="1371">
        <v>51969713958</v>
      </c>
      <c r="D659" s="1371" t="s">
        <v>1683</v>
      </c>
      <c r="E659" s="1371" t="s">
        <v>347</v>
      </c>
      <c r="G659" s="1371" t="s">
        <v>223</v>
      </c>
      <c r="H659" s="1371" t="s">
        <v>245</v>
      </c>
      <c r="K659" s="1371" t="s">
        <v>262</v>
      </c>
      <c r="L659" s="1371" t="s">
        <v>262</v>
      </c>
      <c r="M659" s="1372">
        <v>45876</v>
      </c>
      <c r="N659" s="1371" t="s">
        <v>233</v>
      </c>
      <c r="W659" s="1371" t="s">
        <v>228</v>
      </c>
    </row>
    <row r="660" spans="1:23">
      <c r="A660" s="1370">
        <v>41480603</v>
      </c>
      <c r="B660" s="1371" t="s">
        <v>1684</v>
      </c>
      <c r="C660" s="1371">
        <v>904639016</v>
      </c>
      <c r="D660" s="1371" t="s">
        <v>1685</v>
      </c>
      <c r="E660" s="1371" t="s">
        <v>347</v>
      </c>
      <c r="F660" s="1371" t="s">
        <v>260</v>
      </c>
      <c r="G660" s="1371" t="s">
        <v>224</v>
      </c>
      <c r="H660" s="1371" t="s">
        <v>245</v>
      </c>
      <c r="K660" s="1371" t="s">
        <v>278</v>
      </c>
      <c r="L660" s="1371" t="s">
        <v>278</v>
      </c>
      <c r="M660" s="1372">
        <v>45851</v>
      </c>
      <c r="N660" s="1371" t="s">
        <v>368</v>
      </c>
      <c r="O660" s="1371" t="s">
        <v>236</v>
      </c>
      <c r="P660" s="1371" t="s">
        <v>350</v>
      </c>
      <c r="W660" s="1371" t="s">
        <v>226</v>
      </c>
    </row>
    <row r="661" spans="1:23">
      <c r="A661" s="1370">
        <v>41488455</v>
      </c>
      <c r="B661" s="1371" t="s">
        <v>1686</v>
      </c>
      <c r="C661" s="1371">
        <v>987701640</v>
      </c>
      <c r="D661" s="1371" t="s">
        <v>1687</v>
      </c>
      <c r="E661" s="1371" t="s">
        <v>347</v>
      </c>
      <c r="G661" s="1371" t="s">
        <v>224</v>
      </c>
      <c r="H661" s="1371" t="s">
        <v>245</v>
      </c>
      <c r="K661" s="1371" t="s">
        <v>278</v>
      </c>
      <c r="L661" s="1371" t="s">
        <v>278</v>
      </c>
      <c r="M661" s="1372">
        <v>45869</v>
      </c>
      <c r="N661" s="1371" t="s">
        <v>388</v>
      </c>
      <c r="O661" s="1371" t="s">
        <v>388</v>
      </c>
      <c r="P661" s="1371" t="s">
        <v>388</v>
      </c>
      <c r="W661" s="1371" t="s">
        <v>226</v>
      </c>
    </row>
    <row r="662" spans="1:23">
      <c r="A662" s="1370">
        <v>41498013</v>
      </c>
      <c r="B662" s="1371" t="s">
        <v>1688</v>
      </c>
      <c r="C662" s="1371">
        <v>51976393926</v>
      </c>
      <c r="D662" s="1371" t="s">
        <v>1689</v>
      </c>
      <c r="E662" s="1371" t="s">
        <v>347</v>
      </c>
      <c r="G662" s="1371" t="s">
        <v>223</v>
      </c>
      <c r="H662" s="1371" t="s">
        <v>245</v>
      </c>
      <c r="K662" s="1371" t="s">
        <v>262</v>
      </c>
      <c r="L662" s="1371" t="s">
        <v>262</v>
      </c>
      <c r="M662" s="1372">
        <v>45873</v>
      </c>
      <c r="N662" s="1371" t="s">
        <v>233</v>
      </c>
      <c r="O662" s="1371" t="s">
        <v>231</v>
      </c>
      <c r="P662" s="1371" t="s">
        <v>329</v>
      </c>
      <c r="W662" s="1371" t="s">
        <v>229</v>
      </c>
    </row>
    <row r="663" spans="1:23">
      <c r="A663" s="1370">
        <v>41500340</v>
      </c>
      <c r="B663" s="1371" t="s">
        <v>1690</v>
      </c>
      <c r="C663" s="1371">
        <v>51991775318</v>
      </c>
      <c r="D663" s="1371" t="s">
        <v>1691</v>
      </c>
      <c r="G663" s="1371" t="s">
        <v>223</v>
      </c>
      <c r="H663" s="1371" t="s">
        <v>245</v>
      </c>
      <c r="I663" s="1371" t="s">
        <v>316</v>
      </c>
      <c r="J663" s="1371" t="s">
        <v>221</v>
      </c>
      <c r="K663" s="1371" t="s">
        <v>269</v>
      </c>
      <c r="L663" s="1371" t="s">
        <v>269</v>
      </c>
      <c r="N663" s="1371" t="s">
        <v>237</v>
      </c>
      <c r="W663" s="1371" t="s">
        <v>228</v>
      </c>
    </row>
    <row r="664" spans="1:23">
      <c r="A664" s="1370">
        <v>41501492</v>
      </c>
      <c r="B664" s="1371" t="s">
        <v>1692</v>
      </c>
      <c r="C664" s="1371">
        <v>933106302</v>
      </c>
      <c r="D664" s="1371" t="s">
        <v>1693</v>
      </c>
      <c r="E664" s="1371" t="s">
        <v>347</v>
      </c>
      <c r="G664" s="1371" t="s">
        <v>223</v>
      </c>
      <c r="H664" s="1371" t="s">
        <v>245</v>
      </c>
      <c r="K664" s="1371" t="s">
        <v>271</v>
      </c>
      <c r="M664" s="1372">
        <v>45851</v>
      </c>
      <c r="N664" s="1371" t="s">
        <v>233</v>
      </c>
      <c r="P664" s="1371" t="s">
        <v>350</v>
      </c>
      <c r="W664" s="1371" t="s">
        <v>228</v>
      </c>
    </row>
    <row r="665" spans="1:23">
      <c r="A665" s="1370">
        <v>41516767</v>
      </c>
      <c r="B665" s="1371" t="s">
        <v>1694</v>
      </c>
      <c r="C665" s="1371">
        <v>51920108254</v>
      </c>
      <c r="D665" s="1371" t="s">
        <v>1695</v>
      </c>
      <c r="E665" s="1371" t="s">
        <v>451</v>
      </c>
      <c r="G665" s="1371" t="s">
        <v>223</v>
      </c>
      <c r="H665" s="1371" t="s">
        <v>245</v>
      </c>
      <c r="K665" s="1371" t="s">
        <v>262</v>
      </c>
      <c r="L665" s="1371" t="s">
        <v>262</v>
      </c>
      <c r="M665" s="1372">
        <v>45880</v>
      </c>
      <c r="N665" s="1371" t="s">
        <v>233</v>
      </c>
      <c r="W665" s="1371" t="s">
        <v>229</v>
      </c>
    </row>
    <row r="666" spans="1:23">
      <c r="A666" s="1370">
        <v>41526043</v>
      </c>
      <c r="B666" s="1371" t="s">
        <v>1696</v>
      </c>
      <c r="C666" s="1371">
        <v>51966055075</v>
      </c>
      <c r="D666" s="1371" t="s">
        <v>1697</v>
      </c>
      <c r="E666" s="1371" t="s">
        <v>347</v>
      </c>
      <c r="G666" s="1371" t="s">
        <v>224</v>
      </c>
      <c r="H666" s="1371" t="s">
        <v>245</v>
      </c>
      <c r="K666" s="1371" t="s">
        <v>280</v>
      </c>
      <c r="L666" s="1371" t="s">
        <v>280</v>
      </c>
      <c r="M666" s="1372">
        <v>45868</v>
      </c>
      <c r="W666" s="1371" t="s">
        <v>228</v>
      </c>
    </row>
    <row r="667" spans="1:23">
      <c r="A667" s="1370">
        <v>41532043</v>
      </c>
      <c r="B667" s="1371" t="s">
        <v>1698</v>
      </c>
      <c r="C667" s="1371">
        <v>51949018650</v>
      </c>
      <c r="D667" s="1371" t="s">
        <v>1699</v>
      </c>
      <c r="G667" s="1371" t="s">
        <v>224</v>
      </c>
      <c r="H667" s="1371" t="s">
        <v>245</v>
      </c>
      <c r="I667" s="1371" t="s">
        <v>316</v>
      </c>
      <c r="J667" s="1371" t="s">
        <v>221</v>
      </c>
      <c r="K667" s="1371" t="s">
        <v>259</v>
      </c>
      <c r="L667" s="1371" t="s">
        <v>259</v>
      </c>
      <c r="N667" s="1371" t="s">
        <v>231</v>
      </c>
      <c r="W667" s="1371" t="s">
        <v>228</v>
      </c>
    </row>
    <row r="668" spans="1:23">
      <c r="A668" s="1370">
        <v>41540511</v>
      </c>
      <c r="B668" s="1371" t="s">
        <v>1700</v>
      </c>
      <c r="C668" s="1371">
        <v>51926839109</v>
      </c>
      <c r="D668" s="1371" t="s">
        <v>1701</v>
      </c>
      <c r="G668" s="1371" t="s">
        <v>224</v>
      </c>
      <c r="H668" s="1371" t="s">
        <v>245</v>
      </c>
      <c r="J668" s="1371" t="s">
        <v>221</v>
      </c>
      <c r="L668" s="1371" t="s">
        <v>271</v>
      </c>
      <c r="N668" s="1371" t="s">
        <v>231</v>
      </c>
      <c r="W668" s="1371" t="s">
        <v>230</v>
      </c>
    </row>
    <row r="669" spans="1:23">
      <c r="A669" s="1370">
        <v>41581217</v>
      </c>
      <c r="B669" s="1371" t="s">
        <v>1702</v>
      </c>
      <c r="C669" s="1371">
        <v>918822295</v>
      </c>
      <c r="D669" s="1371" t="s">
        <v>1703</v>
      </c>
      <c r="G669" s="1371" t="s">
        <v>225</v>
      </c>
      <c r="H669" s="1371" t="s">
        <v>11</v>
      </c>
      <c r="M669" s="1372">
        <v>45859</v>
      </c>
      <c r="N669" s="1371" t="s">
        <v>233</v>
      </c>
      <c r="W669" s="1371" t="s">
        <v>229</v>
      </c>
    </row>
    <row r="670" spans="1:23">
      <c r="A670" s="1370">
        <v>41592545</v>
      </c>
      <c r="B670" s="1371" t="s">
        <v>1704</v>
      </c>
      <c r="C670" s="1371">
        <v>51962116421</v>
      </c>
      <c r="D670" s="1371" t="s">
        <v>1705</v>
      </c>
      <c r="E670" s="1371" t="s">
        <v>507</v>
      </c>
      <c r="F670" s="1371" t="s">
        <v>240</v>
      </c>
      <c r="G670" s="1371" t="s">
        <v>223</v>
      </c>
      <c r="H670" s="1371" t="s">
        <v>245</v>
      </c>
      <c r="J670" s="1371" t="s">
        <v>221</v>
      </c>
      <c r="N670" s="1371" t="s">
        <v>233</v>
      </c>
      <c r="W670" s="1371" t="s">
        <v>228</v>
      </c>
    </row>
    <row r="671" spans="1:23">
      <c r="A671" s="1370">
        <v>41602540</v>
      </c>
      <c r="B671" s="1371" t="s">
        <v>1706</v>
      </c>
      <c r="C671" s="1371">
        <v>51987298548</v>
      </c>
      <c r="D671" s="1371" t="s">
        <v>1707</v>
      </c>
      <c r="G671" s="1371" t="s">
        <v>225</v>
      </c>
      <c r="H671" s="1371" t="s">
        <v>11</v>
      </c>
      <c r="J671" s="1371" t="s">
        <v>221</v>
      </c>
      <c r="M671" s="1372">
        <v>45841</v>
      </c>
      <c r="N671" s="1371" t="s">
        <v>233</v>
      </c>
      <c r="O671" s="1371" t="s">
        <v>236</v>
      </c>
      <c r="W671" s="1371" t="s">
        <v>227</v>
      </c>
    </row>
    <row r="672" spans="1:23">
      <c r="A672" s="1370">
        <v>41610608</v>
      </c>
      <c r="B672" s="1371" t="s">
        <v>1708</v>
      </c>
      <c r="C672" s="1371">
        <v>51927130904</v>
      </c>
      <c r="D672" s="1371" t="s">
        <v>1709</v>
      </c>
      <c r="G672" s="1371" t="s">
        <v>225</v>
      </c>
      <c r="H672" s="1371" t="s">
        <v>243</v>
      </c>
      <c r="I672" s="1371" t="s">
        <v>316</v>
      </c>
      <c r="J672" s="1371" t="s">
        <v>249</v>
      </c>
      <c r="N672" s="1371" t="s">
        <v>236</v>
      </c>
      <c r="O672" s="1371" t="s">
        <v>236</v>
      </c>
      <c r="P672" s="1371" t="s">
        <v>236</v>
      </c>
      <c r="W672" s="1371" t="s">
        <v>228</v>
      </c>
    </row>
    <row r="673" spans="1:23">
      <c r="A673" s="1370">
        <v>41632081</v>
      </c>
      <c r="B673" s="1371" t="s">
        <v>1710</v>
      </c>
      <c r="C673" s="1371">
        <v>51987200386</v>
      </c>
      <c r="D673" s="1371" t="s">
        <v>1711</v>
      </c>
      <c r="E673" s="1371" t="s">
        <v>451</v>
      </c>
      <c r="G673" s="1371" t="s">
        <v>223</v>
      </c>
      <c r="H673" s="1371" t="s">
        <v>245</v>
      </c>
      <c r="K673" s="1371" t="s">
        <v>278</v>
      </c>
      <c r="M673" s="1372">
        <v>45847</v>
      </c>
      <c r="N673" s="1371" t="s">
        <v>233</v>
      </c>
      <c r="W673" s="1371" t="s">
        <v>228</v>
      </c>
    </row>
    <row r="674" spans="1:23">
      <c r="A674" s="1370">
        <v>41653358</v>
      </c>
      <c r="B674" s="1371" t="s">
        <v>1712</v>
      </c>
      <c r="C674" s="1371">
        <v>51921822721</v>
      </c>
      <c r="D674" s="1371" t="s">
        <v>1713</v>
      </c>
      <c r="G674" s="1371" t="s">
        <v>224</v>
      </c>
      <c r="H674" s="1371" t="s">
        <v>245</v>
      </c>
      <c r="J674" s="1371" t="s">
        <v>221</v>
      </c>
      <c r="K674" s="1371" t="s">
        <v>269</v>
      </c>
      <c r="L674" s="1371" t="s">
        <v>269</v>
      </c>
      <c r="N674" s="1371" t="s">
        <v>236</v>
      </c>
      <c r="W674" s="1371" t="s">
        <v>228</v>
      </c>
    </row>
    <row r="675" spans="1:23">
      <c r="A675" s="1370">
        <v>41666749</v>
      </c>
      <c r="B675" s="1371" t="s">
        <v>1714</v>
      </c>
      <c r="C675" s="1371">
        <v>51977389624</v>
      </c>
      <c r="D675" s="1371" t="s">
        <v>1715</v>
      </c>
      <c r="E675" s="1371" t="s">
        <v>347</v>
      </c>
      <c r="F675" s="1371" t="s">
        <v>260</v>
      </c>
      <c r="G675" s="1371" t="s">
        <v>224</v>
      </c>
      <c r="H675" s="1371" t="s">
        <v>245</v>
      </c>
      <c r="K675" s="1371" t="s">
        <v>278</v>
      </c>
      <c r="L675" s="1371" t="s">
        <v>262</v>
      </c>
      <c r="M675" s="1372">
        <v>45850</v>
      </c>
      <c r="N675" s="1371" t="s">
        <v>233</v>
      </c>
      <c r="P675" s="1371" t="s">
        <v>329</v>
      </c>
      <c r="W675" s="1371" t="s">
        <v>228</v>
      </c>
    </row>
    <row r="676" spans="1:23">
      <c r="A676" s="1370">
        <v>41671592</v>
      </c>
      <c r="B676" s="1371" t="s">
        <v>1716</v>
      </c>
      <c r="C676" s="1371">
        <v>922396080</v>
      </c>
      <c r="D676" s="1371" t="s">
        <v>1717</v>
      </c>
      <c r="G676" s="1371" t="s">
        <v>224</v>
      </c>
      <c r="H676" s="1371" t="s">
        <v>245</v>
      </c>
      <c r="I676" s="1371" t="s">
        <v>316</v>
      </c>
      <c r="J676" s="1371" t="s">
        <v>221</v>
      </c>
      <c r="N676" s="1371" t="s">
        <v>233</v>
      </c>
      <c r="O676" s="1371" t="s">
        <v>236</v>
      </c>
      <c r="W676" s="1371" t="s">
        <v>229</v>
      </c>
    </row>
    <row r="677" spans="1:23">
      <c r="A677" s="1370">
        <v>41678714</v>
      </c>
      <c r="B677" s="1371" t="s">
        <v>1718</v>
      </c>
      <c r="C677" s="1371" t="s">
        <v>1719</v>
      </c>
      <c r="D677" s="1371" t="s">
        <v>1720</v>
      </c>
      <c r="G677" s="1371" t="s">
        <v>225</v>
      </c>
      <c r="H677" s="1371" t="s">
        <v>245</v>
      </c>
      <c r="I677" s="1371" t="s">
        <v>316</v>
      </c>
      <c r="J677" s="1371" t="s">
        <v>221</v>
      </c>
      <c r="K677" s="1371" t="s">
        <v>259</v>
      </c>
      <c r="L677" s="1371" t="s">
        <v>259</v>
      </c>
      <c r="N677" s="1371" t="s">
        <v>233</v>
      </c>
      <c r="O677" s="1371" t="s">
        <v>236</v>
      </c>
      <c r="P677" s="1371" t="s">
        <v>350</v>
      </c>
      <c r="W677" s="1371" t="s">
        <v>226</v>
      </c>
    </row>
    <row r="678" spans="1:23">
      <c r="A678" s="1370">
        <v>41681768</v>
      </c>
      <c r="B678" s="1371" t="s">
        <v>1721</v>
      </c>
      <c r="C678" s="1371">
        <v>983481703</v>
      </c>
      <c r="D678" s="1371" t="s">
        <v>1722</v>
      </c>
      <c r="G678" s="1371" t="s">
        <v>224</v>
      </c>
      <c r="H678" s="1371" t="s">
        <v>245</v>
      </c>
      <c r="I678" s="1371" t="s">
        <v>316</v>
      </c>
      <c r="J678" s="1371" t="s">
        <v>221</v>
      </c>
      <c r="N678" s="1371" t="s">
        <v>233</v>
      </c>
      <c r="O678" s="1371" t="s">
        <v>231</v>
      </c>
      <c r="W678" s="1371" t="s">
        <v>229</v>
      </c>
    </row>
    <row r="679" spans="1:23">
      <c r="A679" s="1370">
        <v>41699047</v>
      </c>
      <c r="B679" s="1371" t="s">
        <v>1723</v>
      </c>
      <c r="C679" s="1371">
        <v>51998050622</v>
      </c>
      <c r="D679" s="1371" t="s">
        <v>1724</v>
      </c>
      <c r="E679" s="1371" t="s">
        <v>347</v>
      </c>
      <c r="G679" s="1371" t="s">
        <v>224</v>
      </c>
      <c r="H679" s="1371" t="s">
        <v>245</v>
      </c>
      <c r="K679" s="1371" t="s">
        <v>262</v>
      </c>
      <c r="L679" s="1371" t="s">
        <v>262</v>
      </c>
      <c r="M679" s="1372">
        <v>45876</v>
      </c>
      <c r="N679" s="1371" t="s">
        <v>233</v>
      </c>
      <c r="O679" s="1371" t="s">
        <v>236</v>
      </c>
      <c r="W679" s="1371" t="s">
        <v>230</v>
      </c>
    </row>
    <row r="680" spans="1:23">
      <c r="A680" s="1370">
        <v>41701751</v>
      </c>
      <c r="B680" s="1371" t="s">
        <v>1725</v>
      </c>
      <c r="C680" s="1371">
        <v>920004093</v>
      </c>
      <c r="D680" s="1371" t="s">
        <v>1726</v>
      </c>
      <c r="E680" s="1371" t="s">
        <v>347</v>
      </c>
      <c r="G680" s="1371" t="s">
        <v>224</v>
      </c>
      <c r="H680" s="1371" t="s">
        <v>245</v>
      </c>
      <c r="K680" s="1371" t="s">
        <v>278</v>
      </c>
      <c r="L680" s="1371" t="s">
        <v>278</v>
      </c>
      <c r="M680" s="1372">
        <v>45868</v>
      </c>
      <c r="N680" s="1371" t="s">
        <v>388</v>
      </c>
      <c r="O680" s="1371" t="s">
        <v>388</v>
      </c>
      <c r="P680" s="1371" t="s">
        <v>388</v>
      </c>
      <c r="W680" s="1371" t="s">
        <v>226</v>
      </c>
    </row>
    <row r="681" spans="1:23">
      <c r="A681" s="1370">
        <v>41709652</v>
      </c>
      <c r="B681" s="1371" t="s">
        <v>1727</v>
      </c>
      <c r="C681" s="1371">
        <v>902434612</v>
      </c>
      <c r="D681" s="1371" t="s">
        <v>1728</v>
      </c>
      <c r="G681" s="1371" t="s">
        <v>223</v>
      </c>
      <c r="H681" s="1371" t="s">
        <v>11</v>
      </c>
      <c r="J681" s="1371" t="s">
        <v>221</v>
      </c>
      <c r="L681" s="1371" t="s">
        <v>271</v>
      </c>
      <c r="M681" s="1372">
        <v>45841</v>
      </c>
      <c r="N681" s="1371" t="s">
        <v>434</v>
      </c>
      <c r="O681" s="1371" t="s">
        <v>434</v>
      </c>
      <c r="W681" s="1371" t="s">
        <v>230</v>
      </c>
    </row>
    <row r="682" spans="1:23">
      <c r="A682" s="1370">
        <v>41712381</v>
      </c>
      <c r="B682" s="1371" t="s">
        <v>1729</v>
      </c>
      <c r="C682" s="1371">
        <v>51957148465</v>
      </c>
      <c r="D682" s="1371" t="s">
        <v>1730</v>
      </c>
      <c r="G682" s="1371" t="s">
        <v>223</v>
      </c>
      <c r="H682" s="1371" t="s">
        <v>245</v>
      </c>
      <c r="I682" s="1371" t="s">
        <v>316</v>
      </c>
      <c r="J682" s="1371" t="s">
        <v>221</v>
      </c>
      <c r="K682" s="1371" t="s">
        <v>259</v>
      </c>
      <c r="L682" s="1371" t="s">
        <v>259</v>
      </c>
      <c r="N682" s="1371" t="s">
        <v>233</v>
      </c>
      <c r="O682" s="1371" t="s">
        <v>233</v>
      </c>
      <c r="P682" s="1371" t="s">
        <v>233</v>
      </c>
      <c r="W682" s="1371" t="s">
        <v>226</v>
      </c>
    </row>
    <row r="683" spans="1:23">
      <c r="A683" s="1370">
        <v>41715521</v>
      </c>
      <c r="B683" s="1371" t="s">
        <v>1731</v>
      </c>
      <c r="C683" s="1371">
        <v>51969983606</v>
      </c>
      <c r="D683" s="1371" t="s">
        <v>1732</v>
      </c>
      <c r="G683" s="1371" t="s">
        <v>224</v>
      </c>
      <c r="H683" s="1371" t="s">
        <v>245</v>
      </c>
      <c r="I683" s="1371" t="s">
        <v>316</v>
      </c>
      <c r="J683" s="1371" t="s">
        <v>221</v>
      </c>
      <c r="K683" s="1371" t="s">
        <v>269</v>
      </c>
      <c r="L683" s="1371" t="s">
        <v>269</v>
      </c>
      <c r="N683" s="1371" t="s">
        <v>233</v>
      </c>
      <c r="O683" s="1371" t="s">
        <v>236</v>
      </c>
      <c r="P683" s="1371" t="s">
        <v>350</v>
      </c>
      <c r="W683" s="1371" t="s">
        <v>226</v>
      </c>
    </row>
    <row r="684" spans="1:23">
      <c r="A684" s="1370">
        <v>41725887</v>
      </c>
      <c r="B684" s="1371" t="s">
        <v>1733</v>
      </c>
      <c r="C684" s="1371">
        <v>993541129</v>
      </c>
      <c r="D684" s="1371" t="s">
        <v>1734</v>
      </c>
      <c r="G684" s="1371" t="s">
        <v>223</v>
      </c>
      <c r="H684" s="1371" t="s">
        <v>11</v>
      </c>
      <c r="L684" s="1371" t="s">
        <v>262</v>
      </c>
      <c r="M684" s="1372">
        <v>45880</v>
      </c>
      <c r="N684" s="1371" t="s">
        <v>368</v>
      </c>
      <c r="W684" s="1371" t="s">
        <v>226</v>
      </c>
    </row>
    <row r="685" spans="1:23">
      <c r="A685" s="1370">
        <v>41730261</v>
      </c>
      <c r="B685" s="1371" t="s">
        <v>1735</v>
      </c>
      <c r="C685" s="1371">
        <v>981105506</v>
      </c>
      <c r="D685" s="1371" t="s">
        <v>1736</v>
      </c>
      <c r="G685" s="1371" t="s">
        <v>225</v>
      </c>
      <c r="H685" s="1371" t="s">
        <v>245</v>
      </c>
      <c r="I685" s="1371" t="s">
        <v>316</v>
      </c>
      <c r="J685" s="1371" t="s">
        <v>221</v>
      </c>
      <c r="N685" s="1371" t="s">
        <v>233</v>
      </c>
      <c r="O685" s="1371" t="s">
        <v>236</v>
      </c>
      <c r="P685" s="1371" t="s">
        <v>350</v>
      </c>
      <c r="W685" s="1371" t="s">
        <v>229</v>
      </c>
    </row>
    <row r="686" spans="1:23">
      <c r="A686" s="1370">
        <v>41738230</v>
      </c>
      <c r="B686" s="1371" t="s">
        <v>1737</v>
      </c>
      <c r="C686" s="1371">
        <v>51928066877</v>
      </c>
      <c r="D686" s="1371" t="s">
        <v>1738</v>
      </c>
      <c r="G686" s="1371" t="s">
        <v>224</v>
      </c>
      <c r="H686" s="1371" t="s">
        <v>11</v>
      </c>
      <c r="J686" s="1371" t="s">
        <v>221</v>
      </c>
      <c r="N686" s="1371" t="s">
        <v>233</v>
      </c>
      <c r="W686" s="1371" t="s">
        <v>229</v>
      </c>
    </row>
    <row r="687" spans="1:23">
      <c r="A687" s="1370">
        <v>41750118</v>
      </c>
      <c r="B687" s="1371" t="s">
        <v>1739</v>
      </c>
      <c r="C687" s="1371">
        <v>923888436</v>
      </c>
      <c r="D687" s="1371" t="s">
        <v>1740</v>
      </c>
      <c r="G687" s="1371" t="s">
        <v>223</v>
      </c>
      <c r="H687" s="1371" t="s">
        <v>245</v>
      </c>
      <c r="I687" s="1371" t="s">
        <v>316</v>
      </c>
      <c r="J687" s="1371" t="s">
        <v>221</v>
      </c>
      <c r="K687" s="1371" t="s">
        <v>269</v>
      </c>
      <c r="L687" s="1371" t="s">
        <v>269</v>
      </c>
      <c r="N687" s="1371" t="s">
        <v>236</v>
      </c>
      <c r="W687" s="1371" t="s">
        <v>227</v>
      </c>
    </row>
    <row r="688" spans="1:23">
      <c r="A688" s="1370">
        <v>41754843</v>
      </c>
      <c r="B688" s="1371" t="s">
        <v>1741</v>
      </c>
      <c r="C688" s="1371">
        <v>51991288250</v>
      </c>
      <c r="D688" s="1371" t="s">
        <v>1742</v>
      </c>
      <c r="E688" s="1371" t="s">
        <v>451</v>
      </c>
      <c r="G688" s="1371" t="s">
        <v>224</v>
      </c>
      <c r="H688" s="1371" t="s">
        <v>245</v>
      </c>
      <c r="K688" s="1371" t="s">
        <v>262</v>
      </c>
      <c r="L688" s="1371" t="s">
        <v>262</v>
      </c>
      <c r="M688" s="1372">
        <v>45876</v>
      </c>
      <c r="N688" s="1371" t="s">
        <v>233</v>
      </c>
      <c r="W688" s="1371" t="s">
        <v>229</v>
      </c>
    </row>
    <row r="689" spans="1:23">
      <c r="A689" s="1370">
        <v>41765348</v>
      </c>
      <c r="B689" s="1371" t="s">
        <v>1743</v>
      </c>
      <c r="C689" s="1371">
        <v>51981653688</v>
      </c>
      <c r="D689" s="1371" t="s">
        <v>1744</v>
      </c>
      <c r="G689" s="1371" t="s">
        <v>224</v>
      </c>
      <c r="H689" s="1371" t="s">
        <v>245</v>
      </c>
      <c r="J689" s="1371" t="s">
        <v>221</v>
      </c>
      <c r="K689" s="1371" t="s">
        <v>269</v>
      </c>
      <c r="L689" s="1371" t="s">
        <v>269</v>
      </c>
      <c r="N689" s="1371" t="s">
        <v>236</v>
      </c>
      <c r="W689" s="1371" t="s">
        <v>228</v>
      </c>
    </row>
    <row r="690" spans="1:23">
      <c r="A690" s="1370">
        <v>41806121</v>
      </c>
      <c r="B690" s="1371" t="s">
        <v>1745</v>
      </c>
      <c r="C690" s="1371">
        <v>51943521356</v>
      </c>
      <c r="D690" s="1371" t="s">
        <v>1746</v>
      </c>
      <c r="G690" s="1371" t="s">
        <v>225</v>
      </c>
      <c r="H690" s="1371" t="s">
        <v>11</v>
      </c>
      <c r="J690" s="1371" t="s">
        <v>221</v>
      </c>
      <c r="M690" s="1372">
        <v>45841</v>
      </c>
      <c r="N690" s="1371" t="s">
        <v>233</v>
      </c>
      <c r="V690" s="1371" t="s">
        <v>11</v>
      </c>
      <c r="W690" s="1371" t="s">
        <v>228</v>
      </c>
    </row>
    <row r="691" spans="1:23">
      <c r="A691" s="1370">
        <v>41807419</v>
      </c>
      <c r="B691" s="1371" t="s">
        <v>1747</v>
      </c>
      <c r="C691" s="1371">
        <v>51976646002</v>
      </c>
      <c r="D691" s="1371" t="s">
        <v>1748</v>
      </c>
      <c r="G691" s="1371" t="s">
        <v>224</v>
      </c>
      <c r="H691" s="1371" t="s">
        <v>11</v>
      </c>
      <c r="J691" s="1371" t="s">
        <v>221</v>
      </c>
      <c r="M691" s="1372">
        <v>45841</v>
      </c>
      <c r="N691" s="1371" t="s">
        <v>233</v>
      </c>
      <c r="V691" s="1371" t="s">
        <v>11</v>
      </c>
      <c r="W691" s="1371" t="s">
        <v>226</v>
      </c>
    </row>
    <row r="692" spans="1:23">
      <c r="A692" s="1370">
        <v>41810776</v>
      </c>
      <c r="B692" s="1371" t="s">
        <v>1749</v>
      </c>
      <c r="C692" s="1371">
        <v>951199456</v>
      </c>
      <c r="D692" s="1371" t="s">
        <v>1750</v>
      </c>
      <c r="G692" s="1371" t="s">
        <v>223</v>
      </c>
      <c r="H692" s="1371" t="s">
        <v>245</v>
      </c>
      <c r="I692" s="1371" t="s">
        <v>316</v>
      </c>
      <c r="J692" s="1371" t="s">
        <v>221</v>
      </c>
      <c r="K692" s="1371" t="s">
        <v>269</v>
      </c>
      <c r="L692" s="1371" t="s">
        <v>262</v>
      </c>
      <c r="N692" s="1371" t="s">
        <v>233</v>
      </c>
      <c r="O692" s="1371" t="s">
        <v>331</v>
      </c>
      <c r="P692" s="1371" t="s">
        <v>331</v>
      </c>
      <c r="W692" s="1371" t="s">
        <v>226</v>
      </c>
    </row>
    <row r="693" spans="1:23">
      <c r="A693" s="1370">
        <v>41813501</v>
      </c>
      <c r="B693" s="1371" t="s">
        <v>1751</v>
      </c>
      <c r="C693" s="1371">
        <v>966928020</v>
      </c>
      <c r="D693" s="1371" t="s">
        <v>1752</v>
      </c>
      <c r="E693" s="1371" t="s">
        <v>451</v>
      </c>
      <c r="G693" s="1371" t="s">
        <v>225</v>
      </c>
      <c r="H693" s="1371" t="s">
        <v>245</v>
      </c>
      <c r="J693" s="1371" t="s">
        <v>249</v>
      </c>
      <c r="K693" s="1371" t="s">
        <v>271</v>
      </c>
      <c r="L693" s="1371" t="s">
        <v>271</v>
      </c>
      <c r="M693" s="1372">
        <v>45846</v>
      </c>
      <c r="N693" s="1371" t="s">
        <v>233</v>
      </c>
      <c r="O693" s="1371" t="s">
        <v>329</v>
      </c>
      <c r="W693" s="1371" t="s">
        <v>229</v>
      </c>
    </row>
    <row r="694" spans="1:23">
      <c r="A694" s="1370">
        <v>41814832</v>
      </c>
      <c r="B694" s="1371" t="s">
        <v>1753</v>
      </c>
      <c r="C694" s="1371">
        <v>51952063649</v>
      </c>
      <c r="D694" s="1371" t="s">
        <v>1754</v>
      </c>
      <c r="G694" s="1371" t="s">
        <v>223</v>
      </c>
      <c r="H694" s="1371" t="s">
        <v>245</v>
      </c>
      <c r="I694" s="1371" t="s">
        <v>316</v>
      </c>
      <c r="J694" s="1371" t="s">
        <v>221</v>
      </c>
      <c r="K694" s="1371" t="s">
        <v>269</v>
      </c>
      <c r="N694" s="1371" t="s">
        <v>233</v>
      </c>
      <c r="W694" s="1371" t="s">
        <v>228</v>
      </c>
    </row>
    <row r="695" spans="1:23">
      <c r="A695" s="1370">
        <v>41827361</v>
      </c>
      <c r="B695" s="1371" t="s">
        <v>1755</v>
      </c>
      <c r="C695" s="1371">
        <v>51949357694</v>
      </c>
      <c r="D695" s="1371" t="s">
        <v>1563</v>
      </c>
      <c r="E695" s="1371" t="s">
        <v>347</v>
      </c>
      <c r="G695" s="1371" t="s">
        <v>224</v>
      </c>
      <c r="H695" s="1371" t="s">
        <v>245</v>
      </c>
      <c r="K695" s="1371" t="s">
        <v>280</v>
      </c>
      <c r="L695" s="1371" t="s">
        <v>262</v>
      </c>
      <c r="M695" s="1372">
        <v>45873</v>
      </c>
      <c r="N695" s="1371" t="s">
        <v>314</v>
      </c>
      <c r="O695" s="1371" t="s">
        <v>314</v>
      </c>
      <c r="P695" s="1371" t="s">
        <v>314</v>
      </c>
      <c r="V695" s="1371" t="s">
        <v>1756</v>
      </c>
      <c r="W695" s="1371" t="s">
        <v>230</v>
      </c>
    </row>
    <row r="696" spans="1:23">
      <c r="A696" s="1370">
        <v>41828387</v>
      </c>
      <c r="B696" s="1371" t="s">
        <v>1757</v>
      </c>
      <c r="C696" s="1371">
        <v>51958793880</v>
      </c>
      <c r="D696" s="1371" t="s">
        <v>1758</v>
      </c>
      <c r="E696" s="1371" t="s">
        <v>451</v>
      </c>
      <c r="G696" s="1371" t="s">
        <v>223</v>
      </c>
      <c r="H696" s="1371" t="s">
        <v>245</v>
      </c>
      <c r="K696" s="1371" t="s">
        <v>262</v>
      </c>
      <c r="L696" s="1371" t="s">
        <v>262</v>
      </c>
      <c r="M696" s="1372">
        <v>45870</v>
      </c>
      <c r="N696" s="1371" t="s">
        <v>233</v>
      </c>
      <c r="W696" s="1371" t="s">
        <v>228</v>
      </c>
    </row>
    <row r="697" spans="1:23">
      <c r="A697" s="1370">
        <v>41831929</v>
      </c>
      <c r="B697" s="1371" t="s">
        <v>1759</v>
      </c>
      <c r="C697" s="1371">
        <v>51993752444</v>
      </c>
      <c r="D697" s="1371" t="s">
        <v>1760</v>
      </c>
      <c r="G697" s="1371" t="s">
        <v>224</v>
      </c>
      <c r="H697" s="1371" t="s">
        <v>245</v>
      </c>
      <c r="I697" s="1371" t="s">
        <v>316</v>
      </c>
      <c r="J697" s="1371" t="s">
        <v>221</v>
      </c>
      <c r="K697" s="1371" t="s">
        <v>256</v>
      </c>
      <c r="L697" s="1371" t="s">
        <v>256</v>
      </c>
      <c r="N697" s="1371" t="s">
        <v>233</v>
      </c>
      <c r="O697" s="1371" t="s">
        <v>233</v>
      </c>
      <c r="P697" s="1371" t="s">
        <v>233</v>
      </c>
      <c r="W697" s="1371" t="s">
        <v>228</v>
      </c>
    </row>
    <row r="698" spans="1:23">
      <c r="A698" s="1370">
        <v>41833454</v>
      </c>
      <c r="B698" s="1371" t="s">
        <v>1761</v>
      </c>
      <c r="C698" s="1371">
        <v>51948470818</v>
      </c>
      <c r="D698" s="1371" t="s">
        <v>1762</v>
      </c>
      <c r="G698" s="1371" t="s">
        <v>225</v>
      </c>
      <c r="H698" s="1371" t="s">
        <v>245</v>
      </c>
      <c r="J698" s="1371" t="s">
        <v>221</v>
      </c>
      <c r="K698" s="1371" t="s">
        <v>259</v>
      </c>
      <c r="L698" s="1371" t="s">
        <v>271</v>
      </c>
      <c r="N698" s="1371" t="s">
        <v>233</v>
      </c>
      <c r="W698" s="1371" t="s">
        <v>230</v>
      </c>
    </row>
    <row r="699" spans="1:23">
      <c r="A699" s="1370">
        <v>41839452</v>
      </c>
      <c r="B699" s="1371" t="s">
        <v>1763</v>
      </c>
      <c r="C699" s="1371">
        <v>994244644</v>
      </c>
      <c r="D699" s="1371" t="s">
        <v>1764</v>
      </c>
      <c r="G699" s="1371" t="s">
        <v>225</v>
      </c>
      <c r="H699" s="1371" t="s">
        <v>245</v>
      </c>
      <c r="I699" s="1371" t="s">
        <v>316</v>
      </c>
      <c r="J699" s="1371" t="s">
        <v>221</v>
      </c>
      <c r="N699" s="1371" t="s">
        <v>233</v>
      </c>
      <c r="O699" s="1371" t="s">
        <v>236</v>
      </c>
      <c r="P699" s="1371" t="s">
        <v>350</v>
      </c>
      <c r="W699" s="1371" t="s">
        <v>229</v>
      </c>
    </row>
    <row r="700" spans="1:23">
      <c r="A700" s="1370">
        <v>41839931</v>
      </c>
      <c r="B700" s="1371" t="s">
        <v>1765</v>
      </c>
      <c r="C700" s="1371">
        <v>51976205620</v>
      </c>
      <c r="D700" s="1371" t="s">
        <v>1766</v>
      </c>
      <c r="G700" s="1371" t="s">
        <v>224</v>
      </c>
      <c r="H700" s="1371" t="s">
        <v>11</v>
      </c>
      <c r="I700" s="1371" t="s">
        <v>7</v>
      </c>
      <c r="M700" s="1372">
        <v>45854</v>
      </c>
      <c r="N700" s="1371" t="s">
        <v>233</v>
      </c>
      <c r="W700" s="1371" t="s">
        <v>229</v>
      </c>
    </row>
    <row r="701" spans="1:23">
      <c r="A701" s="1370">
        <v>41840464</v>
      </c>
      <c r="B701" s="1371" t="s">
        <v>1767</v>
      </c>
      <c r="C701" s="1371">
        <v>51950760613</v>
      </c>
      <c r="D701" s="1371" t="s">
        <v>1768</v>
      </c>
      <c r="E701" s="1371" t="s">
        <v>347</v>
      </c>
      <c r="G701" s="1371" t="s">
        <v>224</v>
      </c>
      <c r="H701" s="1371" t="s">
        <v>245</v>
      </c>
      <c r="K701" s="1371" t="s">
        <v>262</v>
      </c>
      <c r="L701" s="1371" t="s">
        <v>262</v>
      </c>
      <c r="M701" s="1372">
        <v>45876</v>
      </c>
      <c r="N701" s="1371" t="s">
        <v>233</v>
      </c>
      <c r="W701" s="1371" t="s">
        <v>229</v>
      </c>
    </row>
    <row r="702" spans="1:23">
      <c r="A702" s="1370">
        <v>41884499</v>
      </c>
      <c r="B702" s="1371" t="s">
        <v>1769</v>
      </c>
      <c r="C702" s="1371">
        <v>977340480</v>
      </c>
      <c r="D702" s="1371" t="s">
        <v>1770</v>
      </c>
      <c r="G702" s="1371" t="s">
        <v>224</v>
      </c>
      <c r="H702" s="1371" t="s">
        <v>11</v>
      </c>
      <c r="I702" s="1371" t="s">
        <v>7</v>
      </c>
      <c r="M702" s="1372">
        <v>45859</v>
      </c>
      <c r="N702" s="1371" t="s">
        <v>233</v>
      </c>
      <c r="W702" s="1371" t="s">
        <v>228</v>
      </c>
    </row>
    <row r="703" spans="1:23">
      <c r="A703" s="1370">
        <v>41884820</v>
      </c>
      <c r="B703" s="1371" t="s">
        <v>1771</v>
      </c>
      <c r="C703" s="1371">
        <v>51974256493</v>
      </c>
      <c r="D703" s="1371" t="s">
        <v>1772</v>
      </c>
      <c r="G703" s="1371" t="s">
        <v>225</v>
      </c>
      <c r="H703" s="1371" t="s">
        <v>11</v>
      </c>
      <c r="L703" s="1371" t="s">
        <v>271</v>
      </c>
      <c r="M703" s="1372">
        <v>45854</v>
      </c>
      <c r="N703" s="1371" t="s">
        <v>233</v>
      </c>
      <c r="O703" s="1371" t="s">
        <v>331</v>
      </c>
      <c r="W703" s="1371" t="s">
        <v>229</v>
      </c>
    </row>
    <row r="704" spans="1:23">
      <c r="A704" s="1370">
        <v>41914633</v>
      </c>
      <c r="B704" s="1371" t="s">
        <v>1773</v>
      </c>
      <c r="C704" s="1371">
        <v>51942318635</v>
      </c>
      <c r="D704" s="1371" t="s">
        <v>1774</v>
      </c>
      <c r="E704" s="1371" t="s">
        <v>451</v>
      </c>
      <c r="G704" s="1371" t="s">
        <v>224</v>
      </c>
      <c r="H704" s="1371" t="s">
        <v>245</v>
      </c>
      <c r="K704" s="1371" t="s">
        <v>274</v>
      </c>
      <c r="L704" s="1371" t="s">
        <v>274</v>
      </c>
      <c r="M704" s="1372">
        <v>45873</v>
      </c>
      <c r="N704" s="1371" t="s">
        <v>233</v>
      </c>
      <c r="V704" s="1371" t="s">
        <v>710</v>
      </c>
      <c r="W704" s="1371" t="s">
        <v>229</v>
      </c>
    </row>
    <row r="705" spans="1:23">
      <c r="A705" s="1370">
        <v>41925884</v>
      </c>
      <c r="B705" s="1371" t="s">
        <v>1775</v>
      </c>
      <c r="C705" s="1371">
        <v>51931325800</v>
      </c>
      <c r="D705" s="1371" t="s">
        <v>1776</v>
      </c>
      <c r="E705" s="1371" t="s">
        <v>347</v>
      </c>
      <c r="G705" s="1371" t="s">
        <v>225</v>
      </c>
      <c r="H705" s="1371" t="s">
        <v>245</v>
      </c>
      <c r="K705" s="1371" t="s">
        <v>262</v>
      </c>
      <c r="L705" s="1371" t="s">
        <v>262</v>
      </c>
      <c r="M705" s="1372">
        <v>45873</v>
      </c>
      <c r="N705" s="1371" t="s">
        <v>231</v>
      </c>
      <c r="P705" s="1371" t="s">
        <v>329</v>
      </c>
      <c r="W705" s="1371" t="s">
        <v>227</v>
      </c>
    </row>
    <row r="706" spans="1:23">
      <c r="A706" s="1370">
        <v>41937818</v>
      </c>
      <c r="B706" s="1371" t="s">
        <v>1777</v>
      </c>
      <c r="C706" s="1371">
        <v>51983658162</v>
      </c>
      <c r="D706" s="1371" t="s">
        <v>1778</v>
      </c>
      <c r="G706" s="1371" t="s">
        <v>224</v>
      </c>
      <c r="H706" s="1371" t="s">
        <v>245</v>
      </c>
      <c r="I706" s="1371" t="s">
        <v>10</v>
      </c>
      <c r="J706" s="1371" t="s">
        <v>221</v>
      </c>
      <c r="K706" s="1371" t="s">
        <v>259</v>
      </c>
      <c r="L706" s="1371" t="s">
        <v>259</v>
      </c>
      <c r="N706" s="1371" t="s">
        <v>231</v>
      </c>
      <c r="W706" s="1371" t="s">
        <v>228</v>
      </c>
    </row>
    <row r="707" spans="1:23">
      <c r="A707" s="1370">
        <v>41940055</v>
      </c>
      <c r="B707" s="1371" t="s">
        <v>1779</v>
      </c>
      <c r="C707" s="1371">
        <v>51933809247</v>
      </c>
      <c r="D707" s="1371" t="s">
        <v>1780</v>
      </c>
      <c r="G707" s="1371" t="s">
        <v>224</v>
      </c>
      <c r="H707" s="1371" t="s">
        <v>245</v>
      </c>
      <c r="J707" s="1371" t="s">
        <v>221</v>
      </c>
      <c r="K707" s="1371" t="s">
        <v>259</v>
      </c>
      <c r="L707" s="1371" t="s">
        <v>259</v>
      </c>
      <c r="N707" s="1371" t="s">
        <v>233</v>
      </c>
      <c r="W707" s="1371" t="s">
        <v>228</v>
      </c>
    </row>
    <row r="708" spans="1:23">
      <c r="A708" s="1370">
        <v>41941321</v>
      </c>
      <c r="B708" s="1371" t="s">
        <v>1781</v>
      </c>
      <c r="C708" s="1371">
        <v>927433660</v>
      </c>
      <c r="D708" s="1371" t="s">
        <v>1782</v>
      </c>
      <c r="E708" s="1371" t="s">
        <v>376</v>
      </c>
      <c r="F708" s="1371" t="s">
        <v>257</v>
      </c>
      <c r="G708" s="1371" t="s">
        <v>224</v>
      </c>
      <c r="H708" s="1371" t="s">
        <v>245</v>
      </c>
      <c r="I708" s="1371" t="s">
        <v>316</v>
      </c>
      <c r="J708" s="1371" t="s">
        <v>221</v>
      </c>
      <c r="N708" s="1371" t="s">
        <v>233</v>
      </c>
      <c r="O708" s="1371" t="s">
        <v>239</v>
      </c>
      <c r="W708" s="1371" t="s">
        <v>229</v>
      </c>
    </row>
    <row r="709" spans="1:23">
      <c r="A709" s="1370">
        <v>41998716</v>
      </c>
      <c r="B709" s="1371" t="s">
        <v>1783</v>
      </c>
      <c r="C709" s="1371">
        <v>51986913047</v>
      </c>
      <c r="D709" s="1371" t="s">
        <v>1784</v>
      </c>
      <c r="E709" s="1371" t="s">
        <v>451</v>
      </c>
      <c r="G709" s="1371" t="s">
        <v>224</v>
      </c>
      <c r="H709" s="1371" t="s">
        <v>245</v>
      </c>
      <c r="K709" s="1371" t="s">
        <v>271</v>
      </c>
      <c r="L709" s="1371" t="s">
        <v>271</v>
      </c>
      <c r="M709" s="1372">
        <v>45848</v>
      </c>
      <c r="N709" s="1371" t="s">
        <v>231</v>
      </c>
      <c r="O709" s="1371" t="s">
        <v>331</v>
      </c>
      <c r="W709" s="1371" t="s">
        <v>229</v>
      </c>
    </row>
    <row r="710" spans="1:23">
      <c r="A710" s="1370">
        <v>42007491</v>
      </c>
      <c r="B710" s="1371" t="s">
        <v>1785</v>
      </c>
      <c r="C710" s="1371">
        <v>933766967</v>
      </c>
      <c r="D710" s="1371" t="s">
        <v>1786</v>
      </c>
      <c r="G710" s="1371" t="s">
        <v>225</v>
      </c>
      <c r="H710" s="1371" t="s">
        <v>245</v>
      </c>
      <c r="I710" s="1371" t="s">
        <v>316</v>
      </c>
      <c r="J710" s="1371" t="s">
        <v>221</v>
      </c>
      <c r="K710" s="1371" t="s">
        <v>259</v>
      </c>
      <c r="L710" s="1371" t="s">
        <v>259</v>
      </c>
      <c r="N710" s="1371" t="s">
        <v>236</v>
      </c>
      <c r="W710" s="1371" t="s">
        <v>227</v>
      </c>
    </row>
    <row r="711" spans="1:23">
      <c r="A711" s="1370">
        <v>42008365</v>
      </c>
      <c r="B711" s="1371" t="s">
        <v>1787</v>
      </c>
      <c r="C711" s="1371">
        <v>51937693775</v>
      </c>
      <c r="D711" s="1371" t="s">
        <v>1788</v>
      </c>
      <c r="G711" s="1371" t="s">
        <v>224</v>
      </c>
      <c r="H711" s="1371" t="s">
        <v>245</v>
      </c>
      <c r="J711" s="1371" t="s">
        <v>221</v>
      </c>
      <c r="L711" s="1371" t="s">
        <v>271</v>
      </c>
      <c r="N711" s="1371" t="s">
        <v>236</v>
      </c>
      <c r="W711" s="1371" t="s">
        <v>230</v>
      </c>
    </row>
    <row r="712" spans="1:23">
      <c r="A712" s="1370">
        <v>42019021</v>
      </c>
      <c r="B712" s="1371" t="s">
        <v>1789</v>
      </c>
      <c r="C712" s="1371">
        <v>918377966</v>
      </c>
      <c r="D712" s="1371" t="s">
        <v>1790</v>
      </c>
      <c r="F712" s="1371" t="s">
        <v>362</v>
      </c>
      <c r="G712" s="1371" t="s">
        <v>224</v>
      </c>
      <c r="H712" s="1371" t="s">
        <v>248</v>
      </c>
      <c r="J712" s="1371" t="s">
        <v>221</v>
      </c>
      <c r="M712" s="1372">
        <v>45841</v>
      </c>
      <c r="W712" s="1371" t="s">
        <v>227</v>
      </c>
    </row>
    <row r="713" spans="1:23">
      <c r="A713" s="1370">
        <v>42033744</v>
      </c>
      <c r="B713" s="1371" t="s">
        <v>1791</v>
      </c>
      <c r="C713" s="1371">
        <v>930230958</v>
      </c>
      <c r="E713" s="1371" t="s">
        <v>1792</v>
      </c>
      <c r="G713" s="1371" t="s">
        <v>224</v>
      </c>
      <c r="H713" s="1371" t="s">
        <v>242</v>
      </c>
      <c r="J713" s="1371" t="s">
        <v>221</v>
      </c>
      <c r="L713" s="1371" t="s">
        <v>271</v>
      </c>
      <c r="N713" s="1371" t="s">
        <v>231</v>
      </c>
      <c r="W713" s="1371" t="s">
        <v>230</v>
      </c>
    </row>
    <row r="714" spans="1:23">
      <c r="A714" s="1370">
        <v>42038865</v>
      </c>
      <c r="B714" s="1371" t="s">
        <v>1793</v>
      </c>
      <c r="C714" s="1371">
        <v>9997052477</v>
      </c>
      <c r="D714" s="1371" t="s">
        <v>1794</v>
      </c>
      <c r="F714" s="1371" t="s">
        <v>362</v>
      </c>
      <c r="G714" s="1371" t="s">
        <v>224</v>
      </c>
      <c r="H714" s="1371" t="s">
        <v>248</v>
      </c>
      <c r="J714" s="1371" t="s">
        <v>221</v>
      </c>
      <c r="N714" s="1371" t="s">
        <v>237</v>
      </c>
      <c r="O714" s="1371" t="s">
        <v>332</v>
      </c>
      <c r="P714" s="1371" t="s">
        <v>237</v>
      </c>
      <c r="W714" s="1371" t="s">
        <v>229</v>
      </c>
    </row>
    <row r="715" spans="1:23">
      <c r="A715" s="1370">
        <v>42039365</v>
      </c>
      <c r="B715" s="1371" t="s">
        <v>1795</v>
      </c>
      <c r="C715" s="1371">
        <v>51904449736</v>
      </c>
      <c r="D715" s="1371" t="s">
        <v>1796</v>
      </c>
      <c r="G715" s="1371" t="s">
        <v>225</v>
      </c>
      <c r="H715" s="1371" t="s">
        <v>243</v>
      </c>
      <c r="J715" s="1371" t="s">
        <v>221</v>
      </c>
      <c r="L715" s="1371" t="s">
        <v>271</v>
      </c>
      <c r="N715" s="1371" t="s">
        <v>236</v>
      </c>
      <c r="W715" s="1371" t="s">
        <v>230</v>
      </c>
    </row>
    <row r="716" spans="1:23">
      <c r="A716" s="1370">
        <v>42050274</v>
      </c>
      <c r="B716" s="1371" t="s">
        <v>1797</v>
      </c>
      <c r="C716" s="1371">
        <v>51957206985</v>
      </c>
      <c r="D716" s="1371" t="s">
        <v>1798</v>
      </c>
      <c r="G716" s="1371" t="s">
        <v>223</v>
      </c>
      <c r="H716" s="1371" t="s">
        <v>243</v>
      </c>
      <c r="J716" s="1371" t="s">
        <v>221</v>
      </c>
      <c r="L716" s="1371" t="s">
        <v>271</v>
      </c>
      <c r="N716" s="1371" t="s">
        <v>236</v>
      </c>
      <c r="W716" s="1371" t="s">
        <v>230</v>
      </c>
    </row>
    <row r="717" spans="1:23">
      <c r="A717" s="1370">
        <v>42066322</v>
      </c>
      <c r="B717" s="1371" t="s">
        <v>1799</v>
      </c>
      <c r="C717" s="1371">
        <v>922943873</v>
      </c>
      <c r="D717" s="1371" t="s">
        <v>1800</v>
      </c>
      <c r="F717" s="1371" t="s">
        <v>362</v>
      </c>
      <c r="G717" s="1371" t="s">
        <v>224</v>
      </c>
      <c r="H717" s="1371" t="s">
        <v>248</v>
      </c>
      <c r="J717" s="1371" t="s">
        <v>221</v>
      </c>
      <c r="L717" s="1371" t="s">
        <v>262</v>
      </c>
      <c r="N717" s="1371" t="s">
        <v>233</v>
      </c>
      <c r="O717" s="1371" t="s">
        <v>331</v>
      </c>
      <c r="W717" s="1371" t="s">
        <v>229</v>
      </c>
    </row>
    <row r="718" spans="1:23">
      <c r="A718" s="1370">
        <v>42072972</v>
      </c>
      <c r="B718" s="1371" t="s">
        <v>1801</v>
      </c>
      <c r="C718" s="1371">
        <v>51959273302</v>
      </c>
      <c r="D718" s="1371" t="s">
        <v>1802</v>
      </c>
      <c r="E718" s="1371" t="s">
        <v>347</v>
      </c>
      <c r="G718" s="1371" t="s">
        <v>225</v>
      </c>
      <c r="H718" s="1371" t="s">
        <v>245</v>
      </c>
      <c r="K718" s="1371" t="s">
        <v>274</v>
      </c>
      <c r="L718" s="1371" t="s">
        <v>262</v>
      </c>
      <c r="M718" s="1372">
        <v>45874</v>
      </c>
      <c r="N718" s="1371" t="s">
        <v>231</v>
      </c>
      <c r="O718" s="1371" t="s">
        <v>231</v>
      </c>
      <c r="P718" s="1371" t="s">
        <v>329</v>
      </c>
      <c r="W718" s="1371" t="s">
        <v>230</v>
      </c>
    </row>
    <row r="719" spans="1:23">
      <c r="A719" s="1370">
        <v>42075464</v>
      </c>
      <c r="B719" s="1371" t="s">
        <v>1803</v>
      </c>
      <c r="C719" s="1371">
        <v>51965325437</v>
      </c>
      <c r="D719" s="1371" t="s">
        <v>1804</v>
      </c>
      <c r="E719" s="1371" t="s">
        <v>347</v>
      </c>
      <c r="F719" s="1371" t="s">
        <v>254</v>
      </c>
      <c r="G719" s="1371" t="s">
        <v>224</v>
      </c>
      <c r="H719" s="1371" t="s">
        <v>245</v>
      </c>
      <c r="L719" s="1371" t="s">
        <v>271</v>
      </c>
      <c r="M719" s="1372">
        <v>45841</v>
      </c>
      <c r="N719" s="1371" t="s">
        <v>233</v>
      </c>
      <c r="W719" s="1371" t="s">
        <v>230</v>
      </c>
    </row>
    <row r="720" spans="1:23">
      <c r="A720" s="1370">
        <v>42079836</v>
      </c>
      <c r="B720" s="1371" t="s">
        <v>1805</v>
      </c>
      <c r="C720" s="1371">
        <v>926226947</v>
      </c>
      <c r="D720" s="1371" t="s">
        <v>1806</v>
      </c>
      <c r="E720" s="1371" t="s">
        <v>451</v>
      </c>
      <c r="G720" s="1371" t="s">
        <v>223</v>
      </c>
      <c r="H720" s="1371" t="s">
        <v>245</v>
      </c>
      <c r="K720" s="1371" t="s">
        <v>271</v>
      </c>
      <c r="L720" s="1371" t="s">
        <v>271</v>
      </c>
      <c r="M720" s="1372">
        <v>45854</v>
      </c>
      <c r="N720" s="1371" t="s">
        <v>368</v>
      </c>
      <c r="O720" s="1371" t="s">
        <v>236</v>
      </c>
      <c r="W720" s="1371" t="s">
        <v>226</v>
      </c>
    </row>
    <row r="721" spans="1:23">
      <c r="A721" s="1370">
        <v>42082645</v>
      </c>
      <c r="B721" s="1371" t="s">
        <v>1807</v>
      </c>
      <c r="C721" s="1371">
        <v>981360481</v>
      </c>
      <c r="D721" s="1371" t="s">
        <v>1808</v>
      </c>
      <c r="E721" s="1371" t="s">
        <v>347</v>
      </c>
      <c r="G721" s="1371" t="s">
        <v>224</v>
      </c>
      <c r="H721" s="1371" t="s">
        <v>245</v>
      </c>
      <c r="K721" s="1371" t="s">
        <v>274</v>
      </c>
      <c r="L721" s="1371" t="s">
        <v>274</v>
      </c>
      <c r="M721" s="1372">
        <v>45854</v>
      </c>
      <c r="N721" s="1371" t="s">
        <v>368</v>
      </c>
      <c r="O721" s="1371" t="s">
        <v>236</v>
      </c>
      <c r="P721" s="1371" t="s">
        <v>350</v>
      </c>
      <c r="W721" s="1371" t="s">
        <v>226</v>
      </c>
    </row>
    <row r="722" spans="1:23">
      <c r="A722" s="1370">
        <v>42083206</v>
      </c>
      <c r="B722" s="1371" t="s">
        <v>1809</v>
      </c>
      <c r="C722" s="1371">
        <v>51984247110</v>
      </c>
      <c r="D722" s="1371" t="s">
        <v>1810</v>
      </c>
      <c r="E722" s="1371" t="s">
        <v>347</v>
      </c>
      <c r="F722" s="1371" t="s">
        <v>254</v>
      </c>
      <c r="G722" s="1371" t="s">
        <v>224</v>
      </c>
      <c r="H722" s="1371" t="s">
        <v>245</v>
      </c>
      <c r="I722" s="1371" t="s">
        <v>316</v>
      </c>
      <c r="J722" s="1371" t="s">
        <v>221</v>
      </c>
      <c r="N722" s="1371" t="s">
        <v>233</v>
      </c>
      <c r="O722" s="1371" t="s">
        <v>231</v>
      </c>
      <c r="P722" s="1371" t="s">
        <v>231</v>
      </c>
      <c r="W722" s="1371" t="s">
        <v>226</v>
      </c>
    </row>
    <row r="723" spans="1:23">
      <c r="A723" s="1370">
        <v>42093716</v>
      </c>
      <c r="B723" s="1371" t="s">
        <v>1811</v>
      </c>
      <c r="C723" s="1371">
        <v>989309379</v>
      </c>
      <c r="D723" s="1371" t="s">
        <v>1812</v>
      </c>
      <c r="E723" s="1371" t="s">
        <v>347</v>
      </c>
      <c r="G723" s="1371" t="s">
        <v>224</v>
      </c>
      <c r="H723" s="1371" t="s">
        <v>245</v>
      </c>
      <c r="K723" s="1371" t="s">
        <v>278</v>
      </c>
      <c r="L723" s="1371" t="s">
        <v>278</v>
      </c>
      <c r="M723" s="1372">
        <v>45873</v>
      </c>
      <c r="N723" s="1371" t="s">
        <v>388</v>
      </c>
      <c r="O723" s="1371" t="s">
        <v>388</v>
      </c>
      <c r="P723" s="1371" t="s">
        <v>388</v>
      </c>
      <c r="W723" s="1371" t="s">
        <v>226</v>
      </c>
    </row>
    <row r="724" spans="1:23">
      <c r="A724" s="1370">
        <v>42122660</v>
      </c>
      <c r="B724" s="1371" t="s">
        <v>1813</v>
      </c>
      <c r="C724" s="1371">
        <v>925992672</v>
      </c>
      <c r="D724" s="1371" t="s">
        <v>1814</v>
      </c>
      <c r="G724" s="1371" t="s">
        <v>224</v>
      </c>
      <c r="H724" s="1371" t="s">
        <v>11</v>
      </c>
      <c r="J724" s="1371" t="s">
        <v>221</v>
      </c>
      <c r="N724" s="1371" t="s">
        <v>233</v>
      </c>
      <c r="W724" s="1371" t="s">
        <v>229</v>
      </c>
    </row>
    <row r="725" spans="1:23">
      <c r="A725" s="1370">
        <v>42138511</v>
      </c>
      <c r="B725" s="1371" t="s">
        <v>1815</v>
      </c>
      <c r="C725" s="1371">
        <v>51927505007</v>
      </c>
      <c r="D725" s="1371" t="s">
        <v>1816</v>
      </c>
      <c r="E725" s="1371" t="s">
        <v>347</v>
      </c>
      <c r="F725" s="1371" t="s">
        <v>254</v>
      </c>
      <c r="G725" s="1371" t="s">
        <v>223</v>
      </c>
      <c r="H725" s="1371" t="s">
        <v>245</v>
      </c>
      <c r="K725" s="1371" t="s">
        <v>271</v>
      </c>
      <c r="M725" s="1372">
        <v>45853</v>
      </c>
      <c r="N725" s="1371" t="s">
        <v>233</v>
      </c>
      <c r="P725" s="1371" t="s">
        <v>350</v>
      </c>
      <c r="W725" s="1371" t="s">
        <v>228</v>
      </c>
    </row>
    <row r="726" spans="1:23">
      <c r="A726" s="1370">
        <v>42161786</v>
      </c>
      <c r="B726" s="1371" t="s">
        <v>1817</v>
      </c>
      <c r="C726" s="1371">
        <v>929063126</v>
      </c>
      <c r="D726" s="1371" t="s">
        <v>1818</v>
      </c>
      <c r="E726" s="1371" t="s">
        <v>451</v>
      </c>
      <c r="F726" s="1371" t="s">
        <v>377</v>
      </c>
      <c r="G726" s="1371" t="s">
        <v>224</v>
      </c>
      <c r="H726" s="1371" t="s">
        <v>243</v>
      </c>
      <c r="I726" s="1371" t="s">
        <v>316</v>
      </c>
      <c r="J726" s="1371" t="s">
        <v>249</v>
      </c>
      <c r="N726" s="1371" t="s">
        <v>233</v>
      </c>
      <c r="O726" s="1371" t="s">
        <v>236</v>
      </c>
      <c r="P726" s="1371" t="s">
        <v>236</v>
      </c>
      <c r="W726" s="1371" t="s">
        <v>226</v>
      </c>
    </row>
    <row r="727" spans="1:23">
      <c r="A727" s="1370">
        <v>42167638</v>
      </c>
      <c r="B727" s="1371" t="s">
        <v>1819</v>
      </c>
      <c r="C727" s="1371">
        <v>51970433525</v>
      </c>
      <c r="D727" s="1371" t="s">
        <v>1820</v>
      </c>
      <c r="E727" s="1371" t="s">
        <v>451</v>
      </c>
      <c r="F727" s="1371" t="s">
        <v>377</v>
      </c>
      <c r="G727" s="1371" t="s">
        <v>224</v>
      </c>
      <c r="H727" s="1371" t="s">
        <v>245</v>
      </c>
      <c r="J727" s="1371" t="s">
        <v>249</v>
      </c>
      <c r="N727" s="1371" t="s">
        <v>233</v>
      </c>
      <c r="W727" s="1371" t="s">
        <v>228</v>
      </c>
    </row>
    <row r="728" spans="1:23">
      <c r="A728" s="1370">
        <v>42174949</v>
      </c>
      <c r="B728" s="1371" t="s">
        <v>1821</v>
      </c>
      <c r="C728" s="1371">
        <v>999065983</v>
      </c>
      <c r="D728" s="1371" t="s">
        <v>1822</v>
      </c>
      <c r="E728" s="1371" t="s">
        <v>347</v>
      </c>
      <c r="G728" s="1371" t="s">
        <v>223</v>
      </c>
      <c r="H728" s="1371" t="s">
        <v>245</v>
      </c>
      <c r="K728" s="1371" t="s">
        <v>280</v>
      </c>
      <c r="M728" s="1372">
        <v>45851</v>
      </c>
      <c r="N728" s="1371" t="s">
        <v>368</v>
      </c>
      <c r="O728" s="1371" t="s">
        <v>236</v>
      </c>
      <c r="P728" s="1371" t="s">
        <v>350</v>
      </c>
      <c r="W728" s="1371" t="s">
        <v>226</v>
      </c>
    </row>
    <row r="729" spans="1:23">
      <c r="A729" s="1370">
        <v>42184387</v>
      </c>
      <c r="B729" s="1371" t="s">
        <v>1823</v>
      </c>
      <c r="C729" s="1371">
        <v>963179287</v>
      </c>
      <c r="D729" s="1371" t="s">
        <v>1824</v>
      </c>
      <c r="E729" s="1371" t="s">
        <v>507</v>
      </c>
      <c r="F729" s="1371" t="s">
        <v>240</v>
      </c>
      <c r="G729" s="1371" t="s">
        <v>225</v>
      </c>
      <c r="H729" s="1371" t="s">
        <v>245</v>
      </c>
      <c r="I729" s="1371" t="s">
        <v>316</v>
      </c>
      <c r="J729" s="1371" t="s">
        <v>221</v>
      </c>
      <c r="N729" s="1371" t="s">
        <v>233</v>
      </c>
      <c r="O729" s="1371" t="s">
        <v>236</v>
      </c>
      <c r="P729" s="1371" t="s">
        <v>350</v>
      </c>
      <c r="W729" s="1371" t="s">
        <v>229</v>
      </c>
    </row>
    <row r="730" spans="1:23">
      <c r="A730" s="1370">
        <v>42214204</v>
      </c>
      <c r="B730" s="1371" t="s">
        <v>1825</v>
      </c>
      <c r="C730" s="1371">
        <v>991679767</v>
      </c>
      <c r="D730" s="1371" t="s">
        <v>1826</v>
      </c>
      <c r="G730" s="1371" t="s">
        <v>224</v>
      </c>
      <c r="H730" s="1371" t="s">
        <v>11</v>
      </c>
      <c r="J730" s="1371" t="s">
        <v>221</v>
      </c>
      <c r="L730" s="1371" t="s">
        <v>271</v>
      </c>
      <c r="M730" s="1372">
        <v>45841</v>
      </c>
      <c r="N730" s="1371" t="s">
        <v>233</v>
      </c>
      <c r="O730" s="1371" t="s">
        <v>236</v>
      </c>
      <c r="V730" s="1371" t="s">
        <v>11</v>
      </c>
      <c r="W730" s="1371" t="s">
        <v>230</v>
      </c>
    </row>
    <row r="731" spans="1:23">
      <c r="A731" s="1370">
        <v>42220526</v>
      </c>
      <c r="B731" s="1371" t="s">
        <v>1827</v>
      </c>
      <c r="C731" s="1371">
        <v>51966504210</v>
      </c>
      <c r="D731" s="1371" t="s">
        <v>1828</v>
      </c>
      <c r="G731" s="1371" t="s">
        <v>224</v>
      </c>
      <c r="H731" s="1371" t="s">
        <v>11</v>
      </c>
      <c r="J731" s="1371" t="s">
        <v>221</v>
      </c>
      <c r="M731" s="1372">
        <v>45841</v>
      </c>
      <c r="N731" s="1371" t="s">
        <v>233</v>
      </c>
      <c r="V731" s="1371" t="s">
        <v>11</v>
      </c>
      <c r="W731" s="1371" t="s">
        <v>228</v>
      </c>
    </row>
    <row r="732" spans="1:23">
      <c r="A732" s="1370">
        <v>42258994</v>
      </c>
      <c r="B732" s="1371" t="s">
        <v>1829</v>
      </c>
      <c r="C732" s="1371">
        <v>922863982</v>
      </c>
      <c r="D732" s="1371" t="s">
        <v>1830</v>
      </c>
      <c r="G732" s="1371" t="s">
        <v>223</v>
      </c>
      <c r="H732" s="1371" t="s">
        <v>245</v>
      </c>
      <c r="I732" s="1371" t="s">
        <v>316</v>
      </c>
      <c r="J732" s="1371" t="s">
        <v>221</v>
      </c>
      <c r="K732" s="1371" t="s">
        <v>271</v>
      </c>
      <c r="L732" s="1371" t="s">
        <v>262</v>
      </c>
      <c r="N732" s="1371" t="s">
        <v>233</v>
      </c>
      <c r="O732" s="1371" t="s">
        <v>331</v>
      </c>
      <c r="P732" s="1371" t="s">
        <v>331</v>
      </c>
      <c r="W732" s="1371" t="s">
        <v>226</v>
      </c>
    </row>
    <row r="733" spans="1:23">
      <c r="A733" s="1370">
        <v>42266692</v>
      </c>
      <c r="B733" s="1371" t="s">
        <v>1831</v>
      </c>
      <c r="C733" s="1371">
        <v>941553219</v>
      </c>
      <c r="D733" s="1371" t="s">
        <v>1832</v>
      </c>
      <c r="G733" s="1371" t="s">
        <v>224</v>
      </c>
      <c r="H733" s="1371" t="s">
        <v>243</v>
      </c>
      <c r="I733" s="1371" t="s">
        <v>316</v>
      </c>
      <c r="J733" s="1371" t="s">
        <v>249</v>
      </c>
      <c r="N733" s="1371" t="s">
        <v>233</v>
      </c>
      <c r="O733" s="1371" t="s">
        <v>236</v>
      </c>
      <c r="W733" s="1371" t="s">
        <v>229</v>
      </c>
    </row>
    <row r="734" spans="1:23">
      <c r="A734" s="1370">
        <v>42269393</v>
      </c>
      <c r="B734" s="1371" t="s">
        <v>1833</v>
      </c>
      <c r="C734" s="1371">
        <v>51930190540</v>
      </c>
      <c r="D734" s="1371" t="s">
        <v>1834</v>
      </c>
      <c r="E734" s="1371" t="s">
        <v>451</v>
      </c>
      <c r="G734" s="1371" t="s">
        <v>223</v>
      </c>
      <c r="H734" s="1371" t="s">
        <v>245</v>
      </c>
      <c r="K734" s="1371" t="s">
        <v>262</v>
      </c>
      <c r="L734" s="1371" t="s">
        <v>262</v>
      </c>
      <c r="M734" s="1372">
        <v>45859</v>
      </c>
      <c r="N734" s="1371" t="s">
        <v>233</v>
      </c>
      <c r="W734" s="1371" t="s">
        <v>227</v>
      </c>
    </row>
    <row r="735" spans="1:23">
      <c r="A735" s="1370">
        <v>42270726</v>
      </c>
      <c r="B735" s="1371" t="s">
        <v>1835</v>
      </c>
      <c r="C735" s="1371">
        <v>51952292078</v>
      </c>
      <c r="D735" s="1371" t="s">
        <v>1836</v>
      </c>
      <c r="G735" s="1371" t="s">
        <v>225</v>
      </c>
      <c r="H735" s="1371" t="s">
        <v>11</v>
      </c>
      <c r="L735" s="1371" t="s">
        <v>271</v>
      </c>
      <c r="M735" s="1372">
        <v>45854</v>
      </c>
      <c r="N735" s="1371" t="s">
        <v>233</v>
      </c>
      <c r="W735" s="1371" t="s">
        <v>230</v>
      </c>
    </row>
    <row r="736" spans="1:23">
      <c r="A736" s="1370">
        <v>42281167</v>
      </c>
      <c r="B736" s="1371" t="s">
        <v>1837</v>
      </c>
      <c r="C736" s="1371">
        <v>51961522168</v>
      </c>
      <c r="D736" s="1371" t="s">
        <v>1838</v>
      </c>
      <c r="E736" s="1371" t="s">
        <v>376</v>
      </c>
      <c r="F736" s="1371" t="s">
        <v>260</v>
      </c>
      <c r="G736" s="1371" t="s">
        <v>224</v>
      </c>
      <c r="H736" s="1371" t="s">
        <v>245</v>
      </c>
      <c r="I736" s="1371" t="s">
        <v>316</v>
      </c>
      <c r="J736" s="1371" t="s">
        <v>221</v>
      </c>
      <c r="N736" s="1371" t="s">
        <v>233</v>
      </c>
      <c r="O736" s="1371" t="s">
        <v>239</v>
      </c>
      <c r="P736" s="1371" t="s">
        <v>239</v>
      </c>
      <c r="W736" s="1371" t="s">
        <v>226</v>
      </c>
    </row>
    <row r="737" spans="1:23">
      <c r="A737" s="1370">
        <v>42295627</v>
      </c>
      <c r="B737" s="1371" t="s">
        <v>1839</v>
      </c>
      <c r="C737" s="1371">
        <v>51957394883</v>
      </c>
      <c r="D737" s="1371" t="s">
        <v>1840</v>
      </c>
      <c r="E737" s="1371" t="s">
        <v>347</v>
      </c>
      <c r="G737" s="1371" t="s">
        <v>224</v>
      </c>
      <c r="H737" s="1371" t="s">
        <v>245</v>
      </c>
      <c r="K737" s="1371" t="s">
        <v>278</v>
      </c>
      <c r="L737" s="1371" t="s">
        <v>278</v>
      </c>
      <c r="M737" s="1372">
        <v>45868</v>
      </c>
      <c r="N737" s="1371" t="s">
        <v>233</v>
      </c>
      <c r="W737" s="1371" t="s">
        <v>229</v>
      </c>
    </row>
    <row r="738" spans="1:23">
      <c r="A738" s="1370">
        <v>42311896</v>
      </c>
      <c r="B738" s="1371" t="s">
        <v>1841</v>
      </c>
      <c r="C738" s="1371">
        <v>942067896</v>
      </c>
      <c r="D738" s="1371" t="s">
        <v>1842</v>
      </c>
      <c r="G738" s="1371" t="s">
        <v>223</v>
      </c>
      <c r="H738" s="1371" t="s">
        <v>245</v>
      </c>
      <c r="I738" s="1371" t="s">
        <v>316</v>
      </c>
      <c r="J738" s="1371" t="s">
        <v>221</v>
      </c>
      <c r="N738" s="1371" t="s">
        <v>233</v>
      </c>
      <c r="O738" s="1371" t="s">
        <v>236</v>
      </c>
      <c r="W738" s="1371" t="s">
        <v>229</v>
      </c>
    </row>
    <row r="739" spans="1:23">
      <c r="A739" s="1370">
        <v>42321484</v>
      </c>
      <c r="B739" s="1371" t="s">
        <v>1843</v>
      </c>
      <c r="C739" s="1371">
        <v>51984106358</v>
      </c>
      <c r="D739" s="1371" t="s">
        <v>1844</v>
      </c>
      <c r="G739" s="1371" t="s">
        <v>225</v>
      </c>
      <c r="H739" s="1371" t="s">
        <v>11</v>
      </c>
      <c r="L739" s="1371" t="s">
        <v>271</v>
      </c>
      <c r="M739" s="1372">
        <v>45854</v>
      </c>
      <c r="N739" s="1371" t="s">
        <v>233</v>
      </c>
      <c r="W739" s="1371" t="s">
        <v>230</v>
      </c>
    </row>
    <row r="740" spans="1:23">
      <c r="A740" s="1370">
        <v>42336390</v>
      </c>
      <c r="B740" s="1371" t="s">
        <v>1845</v>
      </c>
      <c r="C740" s="1371">
        <v>51992127975</v>
      </c>
      <c r="D740" s="1371" t="s">
        <v>1846</v>
      </c>
      <c r="G740" s="1371" t="s">
        <v>223</v>
      </c>
      <c r="H740" s="1371" t="s">
        <v>245</v>
      </c>
      <c r="J740" s="1371" t="s">
        <v>221</v>
      </c>
      <c r="K740" s="1371" t="s">
        <v>259</v>
      </c>
      <c r="L740" s="1371" t="s">
        <v>259</v>
      </c>
      <c r="N740" s="1371" t="s">
        <v>233</v>
      </c>
      <c r="W740" s="1371" t="s">
        <v>228</v>
      </c>
    </row>
    <row r="741" spans="1:23">
      <c r="A741" s="1370">
        <v>42340967</v>
      </c>
      <c r="B741" s="1371" t="s">
        <v>1847</v>
      </c>
      <c r="C741" s="1371">
        <v>51981679620</v>
      </c>
      <c r="D741" s="1371" t="s">
        <v>1848</v>
      </c>
      <c r="G741" s="1371" t="s">
        <v>225</v>
      </c>
      <c r="H741" s="1371" t="s">
        <v>245</v>
      </c>
      <c r="J741" s="1371" t="s">
        <v>221</v>
      </c>
      <c r="K741" s="1371" t="s">
        <v>269</v>
      </c>
      <c r="L741" s="1371" t="s">
        <v>269</v>
      </c>
      <c r="N741" s="1371" t="s">
        <v>236</v>
      </c>
      <c r="W741" s="1371" t="s">
        <v>228</v>
      </c>
    </row>
    <row r="742" spans="1:23">
      <c r="A742" s="1370">
        <v>42348083</v>
      </c>
      <c r="B742" s="1371" t="s">
        <v>1849</v>
      </c>
      <c r="C742" s="1371">
        <v>51914101376</v>
      </c>
      <c r="D742" s="1371" t="s">
        <v>1850</v>
      </c>
      <c r="E742" s="1371" t="s">
        <v>473</v>
      </c>
      <c r="F742" s="1371" t="s">
        <v>240</v>
      </c>
      <c r="G742" s="1371" t="s">
        <v>225</v>
      </c>
      <c r="H742" s="1371" t="s">
        <v>245</v>
      </c>
      <c r="J742" s="1371" t="s">
        <v>221</v>
      </c>
      <c r="N742" s="1371" t="s">
        <v>236</v>
      </c>
      <c r="W742" s="1371" t="s">
        <v>228</v>
      </c>
    </row>
    <row r="743" spans="1:23">
      <c r="A743" s="1370">
        <v>42360841</v>
      </c>
      <c r="B743" s="1371" t="s">
        <v>1851</v>
      </c>
      <c r="C743" s="1371">
        <v>51917557412</v>
      </c>
      <c r="D743" s="1371" t="s">
        <v>1852</v>
      </c>
      <c r="G743" s="1371" t="s">
        <v>223</v>
      </c>
      <c r="H743" s="1371" t="s">
        <v>11</v>
      </c>
      <c r="J743" s="1371" t="s">
        <v>221</v>
      </c>
      <c r="L743" s="1371" t="s">
        <v>271</v>
      </c>
      <c r="M743" s="1372">
        <v>45841</v>
      </c>
      <c r="N743" s="1371" t="s">
        <v>233</v>
      </c>
      <c r="V743" s="1371" t="s">
        <v>11</v>
      </c>
      <c r="W743" s="1371" t="s">
        <v>230</v>
      </c>
    </row>
    <row r="744" spans="1:23">
      <c r="A744" s="1370">
        <v>42362005</v>
      </c>
      <c r="B744" s="1371" t="s">
        <v>1853</v>
      </c>
      <c r="C744" s="1371">
        <v>51992263205</v>
      </c>
      <c r="D744" s="1371" t="s">
        <v>1854</v>
      </c>
      <c r="E744" s="1371" t="s">
        <v>874</v>
      </c>
      <c r="G744" s="1371" t="s">
        <v>223</v>
      </c>
      <c r="H744" s="1371" t="s">
        <v>245</v>
      </c>
      <c r="M744" s="1372">
        <v>45843</v>
      </c>
      <c r="N744" s="1371" t="s">
        <v>233</v>
      </c>
      <c r="W744" s="1371" t="s">
        <v>228</v>
      </c>
    </row>
    <row r="745" spans="1:23">
      <c r="A745" s="1370">
        <v>42366631</v>
      </c>
      <c r="B745" s="1371" t="s">
        <v>1855</v>
      </c>
      <c r="C745" s="1371">
        <v>51994699167</v>
      </c>
      <c r="D745" s="1371" t="s">
        <v>1856</v>
      </c>
      <c r="G745" s="1371" t="s">
        <v>224</v>
      </c>
      <c r="H745" s="1371" t="s">
        <v>245</v>
      </c>
      <c r="J745" s="1371" t="s">
        <v>221</v>
      </c>
      <c r="K745" s="1371" t="s">
        <v>259</v>
      </c>
      <c r="L745" s="1371" t="s">
        <v>259</v>
      </c>
      <c r="N745" s="1371" t="s">
        <v>231</v>
      </c>
      <c r="W745" s="1371" t="s">
        <v>228</v>
      </c>
    </row>
    <row r="746" spans="1:23">
      <c r="A746" s="1370">
        <v>42375540</v>
      </c>
      <c r="B746" s="1371" t="s">
        <v>1857</v>
      </c>
      <c r="C746" s="1371">
        <v>993165586</v>
      </c>
      <c r="F746" s="1371" t="s">
        <v>254</v>
      </c>
      <c r="G746" s="1371" t="s">
        <v>223</v>
      </c>
      <c r="H746" s="1371" t="s">
        <v>242</v>
      </c>
      <c r="L746" s="1371" t="s">
        <v>271</v>
      </c>
      <c r="M746" s="1372">
        <v>45853</v>
      </c>
      <c r="N746" s="1371" t="s">
        <v>329</v>
      </c>
      <c r="O746" s="1371" t="s">
        <v>329</v>
      </c>
      <c r="W746" s="1371" t="s">
        <v>230</v>
      </c>
    </row>
    <row r="747" spans="1:23">
      <c r="A747" s="1370">
        <v>42379337</v>
      </c>
      <c r="B747" s="1371" t="s">
        <v>1858</v>
      </c>
      <c r="C747" s="1371">
        <v>937769183</v>
      </c>
      <c r="D747" s="1371" t="s">
        <v>1859</v>
      </c>
      <c r="G747" s="1371" t="s">
        <v>225</v>
      </c>
      <c r="H747" s="1371" t="s">
        <v>245</v>
      </c>
      <c r="I747" s="1371" t="s">
        <v>316</v>
      </c>
      <c r="J747" s="1371" t="s">
        <v>221</v>
      </c>
      <c r="K747" s="1371" t="s">
        <v>259</v>
      </c>
      <c r="L747" s="1371" t="s">
        <v>259</v>
      </c>
      <c r="N747" s="1371" t="s">
        <v>231</v>
      </c>
      <c r="W747" s="1371" t="s">
        <v>227</v>
      </c>
    </row>
    <row r="748" spans="1:23">
      <c r="A748" s="1370">
        <v>42381229</v>
      </c>
      <c r="B748" s="1371" t="s">
        <v>1860</v>
      </c>
      <c r="C748" s="1371">
        <v>51927289438</v>
      </c>
      <c r="D748" s="1371" t="s">
        <v>1861</v>
      </c>
      <c r="G748" s="1371" t="s">
        <v>225</v>
      </c>
      <c r="H748" s="1371" t="s">
        <v>11</v>
      </c>
      <c r="J748" s="1371" t="s">
        <v>221</v>
      </c>
      <c r="M748" s="1372">
        <v>45841</v>
      </c>
      <c r="N748" s="1371" t="s">
        <v>233</v>
      </c>
      <c r="V748" s="1371" t="s">
        <v>11</v>
      </c>
      <c r="W748" s="1371" t="s">
        <v>226</v>
      </c>
    </row>
    <row r="749" spans="1:23">
      <c r="A749" s="1370">
        <v>42389216</v>
      </c>
      <c r="B749" s="1371" t="s">
        <v>1862</v>
      </c>
      <c r="C749" s="1371">
        <v>51970735881</v>
      </c>
      <c r="D749" s="1371" t="s">
        <v>1863</v>
      </c>
      <c r="G749" s="1371" t="s">
        <v>223</v>
      </c>
      <c r="H749" s="1371" t="s">
        <v>245</v>
      </c>
      <c r="I749" s="1371" t="s">
        <v>316</v>
      </c>
      <c r="J749" s="1371" t="s">
        <v>221</v>
      </c>
      <c r="N749" s="1371" t="s">
        <v>233</v>
      </c>
      <c r="O749" s="1371" t="s">
        <v>231</v>
      </c>
      <c r="P749" s="1371" t="s">
        <v>231</v>
      </c>
      <c r="W749" s="1371" t="s">
        <v>229</v>
      </c>
    </row>
    <row r="750" spans="1:23">
      <c r="A750" s="1370">
        <v>42389828</v>
      </c>
      <c r="B750" s="1371" t="s">
        <v>1864</v>
      </c>
      <c r="C750" s="1371">
        <v>51952367679</v>
      </c>
      <c r="D750" s="1371" t="s">
        <v>1865</v>
      </c>
      <c r="E750" s="1371" t="s">
        <v>347</v>
      </c>
      <c r="G750" s="1371" t="s">
        <v>223</v>
      </c>
      <c r="H750" s="1371" t="s">
        <v>245</v>
      </c>
      <c r="K750" s="1371" t="s">
        <v>262</v>
      </c>
      <c r="L750" s="1371" t="s">
        <v>262</v>
      </c>
      <c r="M750" s="1372">
        <v>45876</v>
      </c>
      <c r="N750" s="1371" t="s">
        <v>241</v>
      </c>
      <c r="V750" s="1371" t="s">
        <v>1866</v>
      </c>
      <c r="W750" s="1371" t="s">
        <v>228</v>
      </c>
    </row>
    <row r="751" spans="1:23">
      <c r="A751" s="1370">
        <v>42404775</v>
      </c>
      <c r="B751" s="1371" t="s">
        <v>1867</v>
      </c>
      <c r="C751" s="1371">
        <v>51982479397</v>
      </c>
      <c r="D751" s="1371" t="s">
        <v>1868</v>
      </c>
      <c r="G751" s="1371" t="s">
        <v>225</v>
      </c>
      <c r="H751" s="1371" t="s">
        <v>11</v>
      </c>
      <c r="J751" s="1371" t="s">
        <v>221</v>
      </c>
      <c r="M751" s="1372">
        <v>45841</v>
      </c>
      <c r="N751" s="1371" t="s">
        <v>233</v>
      </c>
      <c r="V751" s="1371" t="s">
        <v>11</v>
      </c>
      <c r="W751" s="1371" t="s">
        <v>228</v>
      </c>
    </row>
    <row r="752" spans="1:23">
      <c r="A752" s="1370">
        <v>42406378</v>
      </c>
      <c r="B752" s="1371" t="s">
        <v>1869</v>
      </c>
      <c r="C752" s="1371">
        <v>941874023</v>
      </c>
      <c r="D752" s="1371" t="s">
        <v>1870</v>
      </c>
      <c r="E752" s="1371" t="s">
        <v>347</v>
      </c>
      <c r="G752" s="1371" t="s">
        <v>224</v>
      </c>
      <c r="H752" s="1371" t="s">
        <v>245</v>
      </c>
      <c r="K752" s="1371" t="s">
        <v>280</v>
      </c>
      <c r="L752" s="1371" t="s">
        <v>280</v>
      </c>
      <c r="M752" s="1372">
        <v>45868</v>
      </c>
      <c r="N752" s="1371" t="s">
        <v>368</v>
      </c>
      <c r="O752" s="1371" t="s">
        <v>239</v>
      </c>
      <c r="P752" s="1371" t="s">
        <v>239</v>
      </c>
      <c r="W752" s="1371" t="s">
        <v>226</v>
      </c>
    </row>
    <row r="753" spans="1:23">
      <c r="A753" s="1370">
        <v>42426445</v>
      </c>
      <c r="B753" s="1371" t="s">
        <v>1871</v>
      </c>
      <c r="C753" s="1371">
        <v>51989344699</v>
      </c>
      <c r="D753" s="1371" t="s">
        <v>1872</v>
      </c>
      <c r="G753" s="1371" t="s">
        <v>224</v>
      </c>
      <c r="H753" s="1371" t="s">
        <v>245</v>
      </c>
      <c r="I753" s="1371" t="s">
        <v>316</v>
      </c>
      <c r="J753" s="1371" t="s">
        <v>221</v>
      </c>
      <c r="K753" s="1371" t="s">
        <v>259</v>
      </c>
      <c r="L753" s="1371" t="s">
        <v>259</v>
      </c>
      <c r="N753" s="1371" t="s">
        <v>233</v>
      </c>
      <c r="O753" s="1371" t="s">
        <v>236</v>
      </c>
      <c r="P753" s="1371" t="s">
        <v>350</v>
      </c>
      <c r="W753" s="1371" t="s">
        <v>226</v>
      </c>
    </row>
    <row r="754" spans="1:23">
      <c r="A754" s="1370">
        <v>42428369</v>
      </c>
      <c r="B754" s="1371" t="s">
        <v>1873</v>
      </c>
      <c r="C754" s="1371">
        <v>51994009817</v>
      </c>
      <c r="D754" s="1371" t="s">
        <v>1874</v>
      </c>
      <c r="E754" s="1371" t="s">
        <v>347</v>
      </c>
      <c r="G754" s="1371" t="s">
        <v>223</v>
      </c>
      <c r="H754" s="1371" t="s">
        <v>245</v>
      </c>
      <c r="L754" s="1371" t="s">
        <v>274</v>
      </c>
      <c r="M754" s="1372">
        <v>45844</v>
      </c>
      <c r="N754" s="1371" t="s">
        <v>233</v>
      </c>
      <c r="V754" s="1371" t="s">
        <v>592</v>
      </c>
      <c r="W754" s="1371" t="s">
        <v>228</v>
      </c>
    </row>
    <row r="755" spans="1:23">
      <c r="A755" s="1370">
        <v>42438754</v>
      </c>
      <c r="B755" s="1371" t="s">
        <v>1875</v>
      </c>
      <c r="C755" s="1371">
        <v>920281990</v>
      </c>
      <c r="D755" s="1371" t="s">
        <v>1876</v>
      </c>
      <c r="G755" s="1371" t="s">
        <v>223</v>
      </c>
      <c r="H755" s="1371" t="s">
        <v>248</v>
      </c>
      <c r="L755" s="1371" t="s">
        <v>271</v>
      </c>
      <c r="M755" s="1372">
        <v>45846</v>
      </c>
      <c r="N755" s="1371" t="s">
        <v>314</v>
      </c>
      <c r="O755" s="1371" t="s">
        <v>314</v>
      </c>
      <c r="V755" s="1371" t="s">
        <v>1877</v>
      </c>
      <c r="W755" s="1371" t="s">
        <v>230</v>
      </c>
    </row>
    <row r="756" spans="1:23">
      <c r="A756" s="1370">
        <v>42441394</v>
      </c>
      <c r="B756" s="1371" t="s">
        <v>1878</v>
      </c>
      <c r="C756" s="1371">
        <v>996062794</v>
      </c>
      <c r="D756" s="1371" t="s">
        <v>1879</v>
      </c>
      <c r="E756" s="1371" t="s">
        <v>347</v>
      </c>
      <c r="F756" s="1371" t="s">
        <v>260</v>
      </c>
      <c r="G756" s="1371" t="s">
        <v>224</v>
      </c>
      <c r="H756" s="1371" t="s">
        <v>245</v>
      </c>
      <c r="M756" s="1372">
        <v>45843</v>
      </c>
      <c r="N756" s="1371" t="s">
        <v>233</v>
      </c>
      <c r="O756" s="1371" t="s">
        <v>331</v>
      </c>
      <c r="W756" s="1371" t="s">
        <v>229</v>
      </c>
    </row>
    <row r="757" spans="1:23">
      <c r="A757" s="1370">
        <v>42443933</v>
      </c>
      <c r="B757" s="1371" t="s">
        <v>1880</v>
      </c>
      <c r="C757" s="1371">
        <v>942774962</v>
      </c>
      <c r="D757" s="1371" t="s">
        <v>1881</v>
      </c>
      <c r="G757" s="1371" t="s">
        <v>224</v>
      </c>
      <c r="H757" s="1371" t="s">
        <v>11</v>
      </c>
      <c r="I757" s="1371" t="s">
        <v>7</v>
      </c>
      <c r="L757" s="1371" t="s">
        <v>271</v>
      </c>
      <c r="M757" s="1372">
        <v>45854</v>
      </c>
      <c r="N757" s="1371" t="s">
        <v>368</v>
      </c>
      <c r="O757" s="1371" t="s">
        <v>233</v>
      </c>
      <c r="W757" s="1371" t="s">
        <v>226</v>
      </c>
    </row>
    <row r="758" spans="1:23">
      <c r="A758" s="1370">
        <v>42446156</v>
      </c>
      <c r="B758" s="1371" t="s">
        <v>1882</v>
      </c>
      <c r="C758" s="1371">
        <v>51940209309</v>
      </c>
      <c r="D758" s="1371" t="s">
        <v>1883</v>
      </c>
      <c r="E758" s="1371" t="s">
        <v>451</v>
      </c>
      <c r="G758" s="1371" t="s">
        <v>224</v>
      </c>
      <c r="H758" s="1371" t="s">
        <v>245</v>
      </c>
      <c r="K758" s="1371" t="s">
        <v>262</v>
      </c>
      <c r="L758" s="1371" t="s">
        <v>262</v>
      </c>
      <c r="M758" s="1372">
        <v>45876</v>
      </c>
      <c r="N758" s="1371" t="s">
        <v>233</v>
      </c>
      <c r="W758" s="1371" t="s">
        <v>227</v>
      </c>
    </row>
    <row r="759" spans="1:23">
      <c r="A759" s="1370">
        <v>42448517</v>
      </c>
      <c r="B759" s="1371" t="s">
        <v>1884</v>
      </c>
      <c r="C759" s="1371">
        <v>51959143106</v>
      </c>
      <c r="D759" s="1371" t="s">
        <v>1885</v>
      </c>
      <c r="E759" s="1371" t="s">
        <v>507</v>
      </c>
      <c r="F759" s="1371" t="s">
        <v>240</v>
      </c>
      <c r="G759" s="1371" t="s">
        <v>225</v>
      </c>
      <c r="H759" s="1371" t="s">
        <v>245</v>
      </c>
      <c r="I759" s="1371" t="s">
        <v>316</v>
      </c>
      <c r="J759" s="1371" t="s">
        <v>221</v>
      </c>
      <c r="N759" s="1371" t="s">
        <v>233</v>
      </c>
      <c r="O759" s="1371" t="s">
        <v>236</v>
      </c>
      <c r="P759" s="1371" t="s">
        <v>350</v>
      </c>
      <c r="W759" s="1371" t="s">
        <v>226</v>
      </c>
    </row>
    <row r="760" spans="1:23">
      <c r="A760" s="1370">
        <v>42459225</v>
      </c>
      <c r="B760" s="1371" t="s">
        <v>1886</v>
      </c>
      <c r="C760" s="1371">
        <v>51955459239</v>
      </c>
      <c r="D760" s="1371" t="s">
        <v>1887</v>
      </c>
      <c r="G760" s="1371" t="s">
        <v>224</v>
      </c>
      <c r="H760" s="1371" t="s">
        <v>11</v>
      </c>
      <c r="J760" s="1371" t="s">
        <v>221</v>
      </c>
      <c r="L760" s="1371" t="s">
        <v>271</v>
      </c>
      <c r="M760" s="1372">
        <v>45841</v>
      </c>
      <c r="N760" s="1371" t="s">
        <v>233</v>
      </c>
      <c r="V760" s="1371" t="s">
        <v>11</v>
      </c>
      <c r="W760" s="1371" t="s">
        <v>230</v>
      </c>
    </row>
    <row r="761" spans="1:23">
      <c r="A761" s="1370">
        <v>42466996</v>
      </c>
      <c r="B761" s="1371" t="s">
        <v>1888</v>
      </c>
      <c r="C761" s="1371">
        <v>51943043962</v>
      </c>
      <c r="D761" s="1371" t="s">
        <v>1889</v>
      </c>
      <c r="E761" s="1371" t="s">
        <v>451</v>
      </c>
      <c r="F761" s="1371" t="s">
        <v>260</v>
      </c>
      <c r="G761" s="1371" t="s">
        <v>223</v>
      </c>
      <c r="H761" s="1371" t="s">
        <v>245</v>
      </c>
      <c r="K761" s="1371" t="s">
        <v>278</v>
      </c>
      <c r="L761" s="1371" t="s">
        <v>278</v>
      </c>
      <c r="M761" s="1372">
        <v>45852</v>
      </c>
      <c r="N761" s="1371" t="s">
        <v>233</v>
      </c>
      <c r="W761" s="1371" t="s">
        <v>230</v>
      </c>
    </row>
    <row r="762" spans="1:23">
      <c r="A762" s="1370">
        <v>42497249</v>
      </c>
      <c r="B762" s="1371" t="s">
        <v>1890</v>
      </c>
      <c r="C762" s="1371">
        <v>923467639</v>
      </c>
      <c r="D762" s="1371" t="s">
        <v>1891</v>
      </c>
      <c r="G762" s="1371" t="s">
        <v>224</v>
      </c>
      <c r="H762" s="1371" t="s">
        <v>245</v>
      </c>
      <c r="J762" s="1371" t="s">
        <v>221</v>
      </c>
      <c r="K762" s="1371" t="s">
        <v>269</v>
      </c>
      <c r="L762" s="1371" t="s">
        <v>271</v>
      </c>
      <c r="N762" s="1371" t="s">
        <v>233</v>
      </c>
      <c r="O762" s="1371" t="s">
        <v>236</v>
      </c>
      <c r="W762" s="1371" t="s">
        <v>230</v>
      </c>
    </row>
    <row r="763" spans="1:23">
      <c r="A763" s="1370">
        <v>42505630</v>
      </c>
      <c r="B763" s="1371" t="s">
        <v>1892</v>
      </c>
      <c r="C763" s="1371">
        <v>944446406</v>
      </c>
      <c r="D763" s="1371" t="s">
        <v>1893</v>
      </c>
      <c r="G763" s="1371" t="s">
        <v>225</v>
      </c>
      <c r="H763" s="1371" t="s">
        <v>245</v>
      </c>
      <c r="I763" s="1371" t="s">
        <v>316</v>
      </c>
      <c r="J763" s="1371" t="s">
        <v>221</v>
      </c>
      <c r="N763" s="1371" t="s">
        <v>233</v>
      </c>
      <c r="O763" s="1371" t="s">
        <v>236</v>
      </c>
      <c r="P763" s="1371" t="s">
        <v>350</v>
      </c>
      <c r="W763" s="1371" t="s">
        <v>229</v>
      </c>
    </row>
    <row r="764" spans="1:23">
      <c r="A764" s="1370">
        <v>42508831</v>
      </c>
      <c r="B764" s="1371" t="s">
        <v>1894</v>
      </c>
      <c r="C764" s="1371">
        <v>51990064443</v>
      </c>
      <c r="D764" s="1371" t="s">
        <v>1895</v>
      </c>
      <c r="E764" s="1371" t="s">
        <v>347</v>
      </c>
      <c r="F764" s="1371" t="s">
        <v>254</v>
      </c>
      <c r="G764" s="1371" t="s">
        <v>224</v>
      </c>
      <c r="H764" s="1371" t="s">
        <v>245</v>
      </c>
      <c r="K764" s="1371" t="s">
        <v>280</v>
      </c>
      <c r="L764" s="1371" t="s">
        <v>280</v>
      </c>
      <c r="M764" s="1372">
        <v>45853</v>
      </c>
      <c r="N764" s="1371" t="s">
        <v>233</v>
      </c>
      <c r="W764" s="1371" t="s">
        <v>230</v>
      </c>
    </row>
    <row r="765" spans="1:23">
      <c r="A765" s="1370">
        <v>42512860</v>
      </c>
      <c r="B765" s="1371" t="s">
        <v>1896</v>
      </c>
      <c r="C765" s="1371">
        <v>933671229</v>
      </c>
      <c r="G765" s="1371" t="s">
        <v>224</v>
      </c>
      <c r="H765" s="1371" t="s">
        <v>243</v>
      </c>
      <c r="I765" s="1371" t="s">
        <v>316</v>
      </c>
      <c r="J765" s="1371" t="s">
        <v>221</v>
      </c>
      <c r="N765" s="1371" t="s">
        <v>231</v>
      </c>
      <c r="O765" s="1371" t="s">
        <v>231</v>
      </c>
      <c r="P765" s="1371" t="s">
        <v>231</v>
      </c>
      <c r="Q765" s="1371" t="s">
        <v>324</v>
      </c>
      <c r="R765" s="1371" t="s">
        <v>232</v>
      </c>
      <c r="S765" s="1371" t="s">
        <v>318</v>
      </c>
      <c r="T765" s="1371" t="s">
        <v>323</v>
      </c>
      <c r="U765" s="1371" t="s">
        <v>255</v>
      </c>
      <c r="W765" s="1371" t="s">
        <v>226</v>
      </c>
    </row>
    <row r="766" spans="1:23">
      <c r="A766" s="1370">
        <v>42539219</v>
      </c>
      <c r="B766" s="1371" t="s">
        <v>1897</v>
      </c>
      <c r="C766" s="1371">
        <v>939884335</v>
      </c>
      <c r="D766" s="1371" t="s">
        <v>1898</v>
      </c>
      <c r="G766" s="1371" t="s">
        <v>223</v>
      </c>
      <c r="H766" s="1371" t="s">
        <v>11</v>
      </c>
      <c r="L766" s="1371" t="s">
        <v>262</v>
      </c>
      <c r="M766" s="1372">
        <v>45880</v>
      </c>
      <c r="N766" s="1371" t="s">
        <v>368</v>
      </c>
      <c r="W766" s="1371" t="s">
        <v>226</v>
      </c>
    </row>
    <row r="767" spans="1:23">
      <c r="A767" s="1370">
        <v>42545886</v>
      </c>
      <c r="B767" s="1371" t="s">
        <v>1899</v>
      </c>
      <c r="C767" s="1371">
        <v>959311247</v>
      </c>
      <c r="D767" s="1371" t="s">
        <v>1900</v>
      </c>
      <c r="G767" s="1371" t="s">
        <v>223</v>
      </c>
      <c r="H767" s="1371" t="s">
        <v>245</v>
      </c>
      <c r="I767" s="1371" t="s">
        <v>316</v>
      </c>
      <c r="J767" s="1371" t="s">
        <v>221</v>
      </c>
      <c r="K767" s="1371" t="s">
        <v>259</v>
      </c>
      <c r="L767" s="1371" t="s">
        <v>259</v>
      </c>
      <c r="N767" s="1371" t="s">
        <v>236</v>
      </c>
      <c r="W767" s="1371" t="s">
        <v>227</v>
      </c>
    </row>
    <row r="768" spans="1:23">
      <c r="A768" s="1370">
        <v>42547556</v>
      </c>
      <c r="B768" s="1371" t="s">
        <v>1901</v>
      </c>
      <c r="C768" s="1371">
        <v>51931537530</v>
      </c>
      <c r="D768" s="1371" t="s">
        <v>1902</v>
      </c>
      <c r="G768" s="1371" t="s">
        <v>224</v>
      </c>
      <c r="H768" s="1371" t="s">
        <v>245</v>
      </c>
      <c r="J768" s="1371" t="s">
        <v>221</v>
      </c>
      <c r="K768" s="1371" t="s">
        <v>269</v>
      </c>
      <c r="L768" s="1371" t="s">
        <v>271</v>
      </c>
      <c r="N768" s="1371" t="s">
        <v>231</v>
      </c>
      <c r="O768" s="1371" t="s">
        <v>231</v>
      </c>
      <c r="W768" s="1371" t="s">
        <v>230</v>
      </c>
    </row>
    <row r="769" spans="1:23">
      <c r="A769" s="1370">
        <v>42548573</v>
      </c>
      <c r="B769" s="1371" t="s">
        <v>1903</v>
      </c>
      <c r="C769" s="1371">
        <v>934112615</v>
      </c>
      <c r="D769" s="1371" t="s">
        <v>1904</v>
      </c>
      <c r="E769" s="1371" t="s">
        <v>376</v>
      </c>
      <c r="F769" s="1371" t="s">
        <v>377</v>
      </c>
      <c r="G769" s="1371" t="s">
        <v>224</v>
      </c>
      <c r="H769" s="1371" t="s">
        <v>245</v>
      </c>
      <c r="I769" s="1371" t="s">
        <v>316</v>
      </c>
      <c r="J769" s="1371" t="s">
        <v>221</v>
      </c>
      <c r="N769" s="1371" t="s">
        <v>233</v>
      </c>
      <c r="O769" s="1371" t="s">
        <v>236</v>
      </c>
      <c r="P769" s="1371" t="s">
        <v>350</v>
      </c>
      <c r="W769" s="1371" t="s">
        <v>226</v>
      </c>
    </row>
    <row r="770" spans="1:23">
      <c r="A770" s="1370">
        <v>42568549</v>
      </c>
      <c r="B770" s="1371" t="s">
        <v>1905</v>
      </c>
      <c r="C770" s="1371">
        <v>51952829287</v>
      </c>
      <c r="D770" s="1371" t="s">
        <v>1906</v>
      </c>
      <c r="E770" s="1371" t="s">
        <v>347</v>
      </c>
      <c r="F770" s="1371" t="s">
        <v>254</v>
      </c>
      <c r="G770" s="1371" t="s">
        <v>224</v>
      </c>
      <c r="H770" s="1371" t="s">
        <v>245</v>
      </c>
      <c r="K770" s="1371" t="s">
        <v>280</v>
      </c>
      <c r="L770" s="1371" t="s">
        <v>280</v>
      </c>
      <c r="M770" s="1372">
        <v>45852</v>
      </c>
      <c r="N770" s="1371" t="s">
        <v>233</v>
      </c>
      <c r="O770" s="1371" t="s">
        <v>331</v>
      </c>
      <c r="W770" s="1371" t="s">
        <v>229</v>
      </c>
    </row>
    <row r="771" spans="1:23">
      <c r="A771" s="1370">
        <v>42570595</v>
      </c>
      <c r="B771" s="1371" t="s">
        <v>1907</v>
      </c>
      <c r="C771" s="1371">
        <v>924264904</v>
      </c>
      <c r="D771" s="1371" t="s">
        <v>1908</v>
      </c>
      <c r="E771" s="1371" t="s">
        <v>1909</v>
      </c>
      <c r="G771" s="1371" t="s">
        <v>225</v>
      </c>
      <c r="H771" s="1371" t="s">
        <v>243</v>
      </c>
      <c r="J771" s="1371" t="s">
        <v>249</v>
      </c>
      <c r="L771" s="1371" t="s">
        <v>271</v>
      </c>
      <c r="N771" s="1371" t="s">
        <v>231</v>
      </c>
      <c r="W771" s="1371" t="s">
        <v>230</v>
      </c>
    </row>
    <row r="772" spans="1:23">
      <c r="A772" s="1370">
        <v>42573782</v>
      </c>
      <c r="B772" s="1371" t="s">
        <v>1910</v>
      </c>
      <c r="C772" s="1371">
        <v>51921071275</v>
      </c>
      <c r="D772" s="1371" t="s">
        <v>1911</v>
      </c>
      <c r="E772" s="1371" t="s">
        <v>624</v>
      </c>
      <c r="G772" s="1371" t="s">
        <v>223</v>
      </c>
      <c r="H772" s="1371" t="s">
        <v>245</v>
      </c>
      <c r="K772" s="1371" t="s">
        <v>271</v>
      </c>
      <c r="M772" s="1372">
        <v>45855</v>
      </c>
      <c r="N772" s="1371" t="s">
        <v>233</v>
      </c>
      <c r="P772" s="1371" t="s">
        <v>350</v>
      </c>
      <c r="W772" s="1371" t="s">
        <v>228</v>
      </c>
    </row>
    <row r="773" spans="1:23">
      <c r="A773" s="1370">
        <v>42577069</v>
      </c>
      <c r="B773" s="1371" t="s">
        <v>1912</v>
      </c>
      <c r="C773" s="1371">
        <v>51949609416</v>
      </c>
      <c r="D773" s="1371" t="s">
        <v>1913</v>
      </c>
      <c r="G773" s="1371" t="s">
        <v>224</v>
      </c>
      <c r="H773" s="1371" t="s">
        <v>11</v>
      </c>
      <c r="J773" s="1371" t="s">
        <v>221</v>
      </c>
      <c r="L773" s="1371" t="s">
        <v>271</v>
      </c>
      <c r="M773" s="1372">
        <v>45841</v>
      </c>
      <c r="N773" s="1371" t="s">
        <v>233</v>
      </c>
      <c r="V773" s="1371" t="s">
        <v>11</v>
      </c>
      <c r="W773" s="1371" t="s">
        <v>230</v>
      </c>
    </row>
    <row r="774" spans="1:23">
      <c r="A774" s="1370">
        <v>42579562</v>
      </c>
      <c r="B774" s="1371" t="s">
        <v>1914</v>
      </c>
      <c r="C774" s="1371">
        <v>51949706224</v>
      </c>
      <c r="D774" s="1371" t="s">
        <v>1915</v>
      </c>
      <c r="G774" s="1371" t="s">
        <v>224</v>
      </c>
      <c r="H774" s="1371" t="s">
        <v>245</v>
      </c>
      <c r="J774" s="1371" t="s">
        <v>221</v>
      </c>
      <c r="K774" s="1371" t="s">
        <v>269</v>
      </c>
      <c r="L774" s="1371" t="s">
        <v>269</v>
      </c>
      <c r="N774" s="1371" t="s">
        <v>236</v>
      </c>
      <c r="W774" s="1371" t="s">
        <v>228</v>
      </c>
    </row>
    <row r="775" spans="1:23">
      <c r="A775" s="1370">
        <v>42587525</v>
      </c>
      <c r="B775" s="1371" t="s">
        <v>1916</v>
      </c>
      <c r="C775" s="1371">
        <v>939010993</v>
      </c>
      <c r="D775" s="1371" t="s">
        <v>1917</v>
      </c>
      <c r="E775" s="1371" t="s">
        <v>347</v>
      </c>
      <c r="G775" s="1371" t="s">
        <v>224</v>
      </c>
      <c r="H775" s="1371" t="s">
        <v>245</v>
      </c>
      <c r="I775" s="1371" t="s">
        <v>316</v>
      </c>
      <c r="K775" s="1371" t="s">
        <v>271</v>
      </c>
      <c r="L775" s="1371" t="s">
        <v>271</v>
      </c>
      <c r="M775" s="1372">
        <v>45845</v>
      </c>
      <c r="N775" s="1371" t="s">
        <v>233</v>
      </c>
      <c r="O775" s="1371" t="s">
        <v>236</v>
      </c>
      <c r="W775" s="1371" t="s">
        <v>226</v>
      </c>
    </row>
    <row r="776" spans="1:23">
      <c r="A776" s="1370">
        <v>42592305</v>
      </c>
      <c r="B776" s="1371" t="s">
        <v>1918</v>
      </c>
      <c r="C776" s="1371">
        <v>905867115</v>
      </c>
      <c r="D776" s="1371" t="s">
        <v>1919</v>
      </c>
      <c r="G776" s="1371" t="s">
        <v>224</v>
      </c>
      <c r="H776" s="1371" t="s">
        <v>11</v>
      </c>
      <c r="J776" s="1371" t="s">
        <v>221</v>
      </c>
      <c r="L776" s="1371" t="s">
        <v>271</v>
      </c>
      <c r="M776" s="1372">
        <v>45841</v>
      </c>
      <c r="N776" s="1371" t="s">
        <v>237</v>
      </c>
      <c r="V776" s="1371" t="s">
        <v>11</v>
      </c>
      <c r="W776" s="1371" t="s">
        <v>230</v>
      </c>
    </row>
    <row r="777" spans="1:23">
      <c r="A777" s="1370">
        <v>42595853</v>
      </c>
      <c r="B777" s="1371" t="s">
        <v>1920</v>
      </c>
      <c r="C777" s="1371">
        <v>930868437</v>
      </c>
      <c r="D777" s="1371" t="s">
        <v>1921</v>
      </c>
      <c r="G777" s="1371" t="s">
        <v>224</v>
      </c>
      <c r="H777" s="1371" t="s">
        <v>243</v>
      </c>
      <c r="I777" s="1371" t="s">
        <v>316</v>
      </c>
      <c r="J777" s="1371" t="s">
        <v>249</v>
      </c>
      <c r="N777" s="1371" t="s">
        <v>233</v>
      </c>
      <c r="O777" s="1371" t="s">
        <v>231</v>
      </c>
      <c r="P777" s="1371" t="s">
        <v>231</v>
      </c>
      <c r="W777" s="1371" t="s">
        <v>226</v>
      </c>
    </row>
    <row r="778" spans="1:23">
      <c r="A778" s="1370">
        <v>42623647</v>
      </c>
      <c r="B778" s="1371" t="s">
        <v>1922</v>
      </c>
      <c r="C778" s="1371">
        <v>978494323</v>
      </c>
      <c r="D778" s="1371" t="s">
        <v>1923</v>
      </c>
      <c r="G778" s="1371" t="s">
        <v>223</v>
      </c>
      <c r="H778" s="1371" t="s">
        <v>245</v>
      </c>
      <c r="I778" s="1371" t="s">
        <v>316</v>
      </c>
      <c r="J778" s="1371" t="s">
        <v>221</v>
      </c>
      <c r="K778" s="1371" t="s">
        <v>269</v>
      </c>
      <c r="L778" s="1371" t="s">
        <v>269</v>
      </c>
      <c r="N778" s="1371" t="s">
        <v>236</v>
      </c>
      <c r="W778" s="1371" t="s">
        <v>227</v>
      </c>
    </row>
    <row r="779" spans="1:23">
      <c r="A779" s="1370">
        <v>42628484</v>
      </c>
      <c r="B779" s="1371" t="s">
        <v>1924</v>
      </c>
      <c r="C779" s="1371">
        <v>922286238</v>
      </c>
      <c r="D779" s="1371" t="s">
        <v>1925</v>
      </c>
      <c r="G779" s="1371" t="s">
        <v>223</v>
      </c>
      <c r="H779" s="1371" t="s">
        <v>245</v>
      </c>
      <c r="I779" s="1371" t="s">
        <v>316</v>
      </c>
      <c r="J779" s="1371" t="s">
        <v>221</v>
      </c>
      <c r="N779" s="1371" t="s">
        <v>233</v>
      </c>
      <c r="O779" s="1371" t="s">
        <v>236</v>
      </c>
      <c r="P779" s="1371" t="s">
        <v>350</v>
      </c>
      <c r="W779" s="1371" t="s">
        <v>229</v>
      </c>
    </row>
    <row r="780" spans="1:23">
      <c r="A780" s="1370">
        <v>42633743</v>
      </c>
      <c r="B780" s="1371" t="s">
        <v>1926</v>
      </c>
      <c r="C780" s="1371">
        <v>51994474572</v>
      </c>
      <c r="D780" s="1371" t="s">
        <v>1927</v>
      </c>
      <c r="G780" s="1371" t="s">
        <v>225</v>
      </c>
      <c r="H780" s="1371" t="s">
        <v>243</v>
      </c>
      <c r="J780" s="1371" t="s">
        <v>221</v>
      </c>
      <c r="L780" s="1371" t="s">
        <v>271</v>
      </c>
      <c r="N780" s="1371" t="s">
        <v>236</v>
      </c>
      <c r="W780" s="1371" t="s">
        <v>230</v>
      </c>
    </row>
    <row r="781" spans="1:23">
      <c r="A781" s="1370">
        <v>42641247</v>
      </c>
      <c r="B781" s="1371" t="s">
        <v>1928</v>
      </c>
      <c r="C781" s="1371">
        <v>51955100386</v>
      </c>
      <c r="D781" s="1371" t="s">
        <v>1929</v>
      </c>
      <c r="E781" s="1371" t="s">
        <v>624</v>
      </c>
      <c r="G781" s="1371" t="s">
        <v>224</v>
      </c>
      <c r="H781" s="1371" t="s">
        <v>245</v>
      </c>
      <c r="K781" s="1371" t="s">
        <v>262</v>
      </c>
      <c r="L781" s="1371" t="s">
        <v>262</v>
      </c>
      <c r="M781" s="1372">
        <v>45863</v>
      </c>
      <c r="N781" s="1371" t="s">
        <v>231</v>
      </c>
      <c r="P781" s="1371" t="s">
        <v>329</v>
      </c>
      <c r="W781" s="1371" t="s">
        <v>227</v>
      </c>
    </row>
    <row r="782" spans="1:23">
      <c r="A782" s="1370">
        <v>42643719</v>
      </c>
      <c r="B782" s="1371" t="s">
        <v>1930</v>
      </c>
      <c r="C782" s="1371">
        <v>51956752440</v>
      </c>
      <c r="D782" s="1371" t="s">
        <v>1931</v>
      </c>
      <c r="E782" s="1371" t="s">
        <v>451</v>
      </c>
      <c r="G782" s="1371" t="s">
        <v>223</v>
      </c>
      <c r="H782" s="1371" t="s">
        <v>245</v>
      </c>
      <c r="K782" s="1371" t="s">
        <v>262</v>
      </c>
      <c r="L782" s="1371" t="s">
        <v>262</v>
      </c>
      <c r="M782" s="1372">
        <v>45874</v>
      </c>
      <c r="N782" s="1371" t="s">
        <v>233</v>
      </c>
      <c r="O782" s="1371" t="s">
        <v>231</v>
      </c>
      <c r="P782" s="1371" t="s">
        <v>329</v>
      </c>
      <c r="W782" s="1371" t="s">
        <v>229</v>
      </c>
    </row>
    <row r="783" spans="1:23">
      <c r="A783" s="1370">
        <v>42646476</v>
      </c>
      <c r="B783" s="1371" t="s">
        <v>1932</v>
      </c>
      <c r="C783" s="1371">
        <v>51910012514</v>
      </c>
      <c r="D783" s="1371" t="s">
        <v>1933</v>
      </c>
      <c r="E783" s="1371" t="s">
        <v>451</v>
      </c>
      <c r="G783" s="1371" t="s">
        <v>223</v>
      </c>
      <c r="H783" s="1371" t="s">
        <v>245</v>
      </c>
      <c r="K783" s="1371" t="s">
        <v>262</v>
      </c>
      <c r="L783" s="1371" t="s">
        <v>262</v>
      </c>
      <c r="M783" s="1372">
        <v>45877</v>
      </c>
      <c r="N783" s="1371" t="s">
        <v>233</v>
      </c>
      <c r="W783" s="1371" t="s">
        <v>229</v>
      </c>
    </row>
    <row r="784" spans="1:23">
      <c r="A784" s="1370">
        <v>42649987</v>
      </c>
      <c r="B784" s="1371" t="s">
        <v>1934</v>
      </c>
      <c r="C784" s="1371">
        <v>51979429046</v>
      </c>
      <c r="D784" s="1371" t="s">
        <v>1935</v>
      </c>
      <c r="G784" s="1371" t="s">
        <v>224</v>
      </c>
      <c r="H784" s="1371" t="s">
        <v>243</v>
      </c>
      <c r="J784" s="1371" t="s">
        <v>221</v>
      </c>
      <c r="L784" s="1371" t="s">
        <v>271</v>
      </c>
      <c r="N784" s="1371" t="s">
        <v>236</v>
      </c>
      <c r="W784" s="1371" t="s">
        <v>230</v>
      </c>
    </row>
    <row r="785" spans="1:23">
      <c r="A785" s="1370">
        <v>42651148</v>
      </c>
      <c r="B785" s="1371" t="s">
        <v>1936</v>
      </c>
      <c r="C785" s="1371">
        <v>987703197</v>
      </c>
      <c r="D785" s="1371" t="s">
        <v>1937</v>
      </c>
      <c r="G785" s="1371" t="s">
        <v>223</v>
      </c>
      <c r="H785" s="1371" t="s">
        <v>11</v>
      </c>
      <c r="L785" s="1371" t="s">
        <v>262</v>
      </c>
      <c r="M785" s="1372">
        <v>45880</v>
      </c>
      <c r="N785" s="1371" t="s">
        <v>368</v>
      </c>
      <c r="W785" s="1371" t="s">
        <v>226</v>
      </c>
    </row>
    <row r="786" spans="1:23">
      <c r="A786" s="1370">
        <v>42656160</v>
      </c>
      <c r="B786" s="1371" t="s">
        <v>1938</v>
      </c>
      <c r="C786" s="1371">
        <v>51931071053</v>
      </c>
      <c r="D786" s="1371" t="s">
        <v>1939</v>
      </c>
      <c r="G786" s="1371" t="s">
        <v>223</v>
      </c>
      <c r="H786" s="1371" t="s">
        <v>243</v>
      </c>
      <c r="I786" s="1371" t="s">
        <v>316</v>
      </c>
      <c r="J786" s="1371" t="s">
        <v>249</v>
      </c>
      <c r="N786" s="1371" t="s">
        <v>236</v>
      </c>
      <c r="O786" s="1371" t="s">
        <v>236</v>
      </c>
      <c r="P786" s="1371" t="s">
        <v>236</v>
      </c>
      <c r="W786" s="1371" t="s">
        <v>228</v>
      </c>
    </row>
    <row r="787" spans="1:23">
      <c r="A787" s="1370">
        <v>42703696</v>
      </c>
      <c r="B787" s="1371" t="s">
        <v>1940</v>
      </c>
      <c r="C787" s="1371">
        <v>51967538829</v>
      </c>
      <c r="D787" s="1371" t="s">
        <v>1941</v>
      </c>
      <c r="G787" s="1371" t="s">
        <v>224</v>
      </c>
      <c r="H787" s="1371" t="s">
        <v>11</v>
      </c>
      <c r="L787" s="1371" t="s">
        <v>271</v>
      </c>
      <c r="M787" s="1372">
        <v>45854</v>
      </c>
      <c r="N787" s="1371" t="s">
        <v>233</v>
      </c>
      <c r="W787" s="1371" t="s">
        <v>230</v>
      </c>
    </row>
    <row r="788" spans="1:23">
      <c r="A788" s="1370">
        <v>42708958</v>
      </c>
      <c r="B788" s="1371" t="s">
        <v>1942</v>
      </c>
      <c r="C788" s="1371">
        <v>949204287</v>
      </c>
      <c r="D788" s="1371" t="s">
        <v>1943</v>
      </c>
      <c r="E788" s="1371" t="s">
        <v>347</v>
      </c>
      <c r="G788" s="1371" t="s">
        <v>223</v>
      </c>
      <c r="H788" s="1371" t="s">
        <v>245</v>
      </c>
      <c r="K788" s="1371" t="s">
        <v>280</v>
      </c>
      <c r="M788" s="1372">
        <v>45851</v>
      </c>
      <c r="N788" s="1371" t="s">
        <v>368</v>
      </c>
      <c r="O788" s="1371" t="s">
        <v>236</v>
      </c>
      <c r="P788" s="1371" t="s">
        <v>350</v>
      </c>
      <c r="W788" s="1371" t="s">
        <v>226</v>
      </c>
    </row>
    <row r="789" spans="1:23">
      <c r="A789" s="1370">
        <v>42712730</v>
      </c>
      <c r="B789" s="1371" t="s">
        <v>1944</v>
      </c>
      <c r="C789" s="1371" t="s">
        <v>1945</v>
      </c>
      <c r="D789" s="1371" t="s">
        <v>1946</v>
      </c>
      <c r="G789" s="1371" t="s">
        <v>225</v>
      </c>
      <c r="H789" s="1371" t="s">
        <v>245</v>
      </c>
      <c r="J789" s="1371" t="s">
        <v>221</v>
      </c>
      <c r="K789" s="1371" t="s">
        <v>259</v>
      </c>
      <c r="L789" s="1371" t="s">
        <v>271</v>
      </c>
      <c r="N789" s="1371" t="s">
        <v>233</v>
      </c>
      <c r="W789" s="1371" t="s">
        <v>230</v>
      </c>
    </row>
    <row r="790" spans="1:23">
      <c r="A790" s="1370">
        <v>42729245</v>
      </c>
      <c r="B790" s="1371" t="s">
        <v>1947</v>
      </c>
      <c r="C790" s="1371">
        <v>51957268331</v>
      </c>
      <c r="D790" s="1371" t="s">
        <v>1948</v>
      </c>
      <c r="E790" s="1371" t="s">
        <v>347</v>
      </c>
      <c r="G790" s="1371" t="s">
        <v>224</v>
      </c>
      <c r="H790" s="1371" t="s">
        <v>245</v>
      </c>
      <c r="K790" s="1371" t="s">
        <v>280</v>
      </c>
      <c r="L790" s="1371" t="s">
        <v>280</v>
      </c>
      <c r="M790" s="1372">
        <v>45868</v>
      </c>
      <c r="N790" s="1371" t="s">
        <v>233</v>
      </c>
      <c r="W790" s="1371" t="s">
        <v>229</v>
      </c>
    </row>
    <row r="791" spans="1:23">
      <c r="A791" s="1370">
        <v>42733176</v>
      </c>
      <c r="B791" s="1371" t="s">
        <v>1949</v>
      </c>
      <c r="C791" s="1371">
        <v>51993772794</v>
      </c>
      <c r="D791" s="1371" t="s">
        <v>1950</v>
      </c>
      <c r="G791" s="1371" t="s">
        <v>224</v>
      </c>
      <c r="H791" s="1371" t="s">
        <v>245</v>
      </c>
      <c r="J791" s="1371" t="s">
        <v>221</v>
      </c>
      <c r="K791" s="1371" t="s">
        <v>259</v>
      </c>
      <c r="L791" s="1371" t="s">
        <v>271</v>
      </c>
      <c r="N791" s="1371" t="s">
        <v>231</v>
      </c>
      <c r="W791" s="1371" t="s">
        <v>230</v>
      </c>
    </row>
    <row r="792" spans="1:23">
      <c r="A792" s="1370">
        <v>42740132</v>
      </c>
      <c r="B792" s="1371" t="s">
        <v>1951</v>
      </c>
      <c r="C792" s="1371">
        <v>51906848542</v>
      </c>
      <c r="D792" s="1371" t="s">
        <v>1952</v>
      </c>
      <c r="G792" s="1371" t="s">
        <v>223</v>
      </c>
      <c r="H792" s="1371" t="s">
        <v>245</v>
      </c>
      <c r="J792" s="1371" t="s">
        <v>221</v>
      </c>
      <c r="K792" s="1371" t="s">
        <v>269</v>
      </c>
      <c r="L792" s="1371" t="s">
        <v>271</v>
      </c>
      <c r="N792" s="1371" t="s">
        <v>236</v>
      </c>
      <c r="W792" s="1371" t="s">
        <v>230</v>
      </c>
    </row>
    <row r="793" spans="1:23">
      <c r="A793" s="1370">
        <v>42754508</v>
      </c>
      <c r="B793" s="1371" t="s">
        <v>1953</v>
      </c>
      <c r="C793" s="1371">
        <v>51976342155</v>
      </c>
      <c r="D793" s="1371" t="s">
        <v>1954</v>
      </c>
      <c r="E793" s="1371" t="s">
        <v>507</v>
      </c>
      <c r="F793" s="1371" t="s">
        <v>240</v>
      </c>
      <c r="G793" s="1371" t="s">
        <v>225</v>
      </c>
      <c r="H793" s="1371" t="s">
        <v>245</v>
      </c>
      <c r="J793" s="1371" t="s">
        <v>221</v>
      </c>
      <c r="L793" s="1371" t="s">
        <v>271</v>
      </c>
      <c r="N793" s="1371" t="s">
        <v>233</v>
      </c>
      <c r="O793" s="1371" t="s">
        <v>236</v>
      </c>
      <c r="W793" s="1371" t="s">
        <v>230</v>
      </c>
    </row>
    <row r="794" spans="1:23">
      <c r="A794" s="1370">
        <v>42761162</v>
      </c>
      <c r="B794" s="1371" t="s">
        <v>1955</v>
      </c>
      <c r="C794" s="1371">
        <v>51904571409</v>
      </c>
      <c r="D794" s="1371" t="s">
        <v>1956</v>
      </c>
      <c r="G794" s="1371" t="s">
        <v>224</v>
      </c>
      <c r="H794" s="1371" t="s">
        <v>11</v>
      </c>
      <c r="J794" s="1371" t="s">
        <v>221</v>
      </c>
      <c r="M794" s="1372">
        <v>45841</v>
      </c>
      <c r="N794" s="1371" t="s">
        <v>233</v>
      </c>
      <c r="O794" s="1371" t="s">
        <v>236</v>
      </c>
      <c r="W794" s="1371" t="s">
        <v>227</v>
      </c>
    </row>
    <row r="795" spans="1:23">
      <c r="A795" s="1370">
        <v>42762555</v>
      </c>
      <c r="B795" s="1371" t="s">
        <v>1957</v>
      </c>
      <c r="C795" s="1371">
        <v>912997185</v>
      </c>
      <c r="D795" s="1371" t="s">
        <v>1958</v>
      </c>
      <c r="E795" s="1371" t="s">
        <v>451</v>
      </c>
      <c r="G795" s="1371" t="s">
        <v>224</v>
      </c>
      <c r="H795" s="1371" t="s">
        <v>245</v>
      </c>
      <c r="I795" s="1371" t="s">
        <v>316</v>
      </c>
      <c r="J795" s="1371" t="s">
        <v>249</v>
      </c>
      <c r="N795" s="1371" t="s">
        <v>233</v>
      </c>
      <c r="O795" s="1371" t="s">
        <v>231</v>
      </c>
      <c r="W795" s="1371" t="s">
        <v>229</v>
      </c>
    </row>
    <row r="796" spans="1:23">
      <c r="A796" s="1370">
        <v>42764441</v>
      </c>
      <c r="B796" s="1371" t="s">
        <v>1959</v>
      </c>
      <c r="C796" s="1371">
        <v>51951748351</v>
      </c>
      <c r="D796" s="1371" t="s">
        <v>1960</v>
      </c>
      <c r="G796" s="1371" t="s">
        <v>224</v>
      </c>
      <c r="H796" s="1371" t="s">
        <v>11</v>
      </c>
      <c r="J796" s="1371" t="s">
        <v>221</v>
      </c>
      <c r="M796" s="1372">
        <v>45841</v>
      </c>
      <c r="N796" s="1371" t="s">
        <v>233</v>
      </c>
      <c r="O796" s="1371" t="s">
        <v>236</v>
      </c>
      <c r="W796" s="1371" t="s">
        <v>227</v>
      </c>
    </row>
    <row r="797" spans="1:23">
      <c r="A797" s="1370">
        <v>42774065</v>
      </c>
      <c r="B797" s="1371" t="s">
        <v>1961</v>
      </c>
      <c r="C797" s="1371">
        <v>933686779</v>
      </c>
      <c r="D797" s="1371" t="s">
        <v>1962</v>
      </c>
      <c r="G797" s="1371" t="s">
        <v>224</v>
      </c>
      <c r="H797" s="1371" t="s">
        <v>243</v>
      </c>
      <c r="I797" s="1371" t="s">
        <v>316</v>
      </c>
      <c r="J797" s="1371" t="s">
        <v>249</v>
      </c>
      <c r="N797" s="1371" t="s">
        <v>233</v>
      </c>
      <c r="O797" s="1371" t="s">
        <v>233</v>
      </c>
      <c r="P797" s="1371" t="s">
        <v>233</v>
      </c>
      <c r="W797" s="1371" t="s">
        <v>226</v>
      </c>
    </row>
    <row r="798" spans="1:23">
      <c r="A798" s="1370">
        <v>42778357</v>
      </c>
      <c r="B798" s="1371" t="s">
        <v>1963</v>
      </c>
      <c r="C798" s="1371">
        <v>927597724</v>
      </c>
      <c r="D798" s="1371" t="s">
        <v>1964</v>
      </c>
      <c r="G798" s="1371" t="s">
        <v>224</v>
      </c>
      <c r="H798" s="1371" t="s">
        <v>11</v>
      </c>
      <c r="J798" s="1371" t="s">
        <v>221</v>
      </c>
      <c r="L798" s="1371" t="s">
        <v>271</v>
      </c>
      <c r="M798" s="1372">
        <v>45841</v>
      </c>
      <c r="N798" s="1371" t="s">
        <v>233</v>
      </c>
      <c r="V798" s="1371" t="s">
        <v>11</v>
      </c>
      <c r="W798" s="1371" t="s">
        <v>230</v>
      </c>
    </row>
    <row r="799" spans="1:23">
      <c r="A799" s="1370">
        <v>42788457</v>
      </c>
      <c r="B799" s="1371" t="s">
        <v>1965</v>
      </c>
      <c r="C799" s="1371">
        <v>51941996935</v>
      </c>
      <c r="D799" s="1371" t="s">
        <v>1966</v>
      </c>
      <c r="E799" s="1371" t="s">
        <v>376</v>
      </c>
      <c r="F799" s="1371" t="s">
        <v>260</v>
      </c>
      <c r="G799" s="1371" t="s">
        <v>224</v>
      </c>
      <c r="H799" s="1371" t="s">
        <v>245</v>
      </c>
      <c r="J799" s="1371" t="s">
        <v>221</v>
      </c>
      <c r="N799" s="1371" t="s">
        <v>233</v>
      </c>
      <c r="W799" s="1371" t="s">
        <v>228</v>
      </c>
    </row>
    <row r="800" spans="1:23">
      <c r="A800" s="1370">
        <v>42801867</v>
      </c>
      <c r="B800" s="1371" t="s">
        <v>1967</v>
      </c>
      <c r="C800" s="1371">
        <v>994961595</v>
      </c>
      <c r="D800" s="1371" t="s">
        <v>1968</v>
      </c>
      <c r="G800" s="1371" t="s">
        <v>223</v>
      </c>
      <c r="H800" s="1371" t="s">
        <v>243</v>
      </c>
      <c r="I800" s="1371" t="s">
        <v>316</v>
      </c>
      <c r="J800" s="1371" t="s">
        <v>249</v>
      </c>
      <c r="N800" s="1371" t="s">
        <v>233</v>
      </c>
      <c r="O800" s="1371" t="s">
        <v>236</v>
      </c>
      <c r="P800" s="1371" t="s">
        <v>236</v>
      </c>
      <c r="W800" s="1371" t="s">
        <v>229</v>
      </c>
    </row>
    <row r="801" spans="1:23">
      <c r="A801" s="1370">
        <v>42808694</v>
      </c>
      <c r="B801" s="1371" t="s">
        <v>1969</v>
      </c>
      <c r="C801" s="1371">
        <v>51912575131</v>
      </c>
      <c r="D801" s="1371" t="s">
        <v>1970</v>
      </c>
      <c r="G801" s="1371" t="s">
        <v>224</v>
      </c>
      <c r="H801" s="1371" t="s">
        <v>11</v>
      </c>
      <c r="J801" s="1371" t="s">
        <v>221</v>
      </c>
      <c r="M801" s="1372">
        <v>45841</v>
      </c>
      <c r="N801" s="1371" t="s">
        <v>233</v>
      </c>
      <c r="V801" s="1371" t="s">
        <v>11</v>
      </c>
      <c r="W801" s="1371" t="s">
        <v>228</v>
      </c>
    </row>
    <row r="802" spans="1:23">
      <c r="A802" s="1370">
        <v>42808997</v>
      </c>
      <c r="B802" s="1371" t="s">
        <v>1971</v>
      </c>
      <c r="C802" s="1371">
        <v>51945328712</v>
      </c>
      <c r="D802" s="1371" t="s">
        <v>1972</v>
      </c>
      <c r="E802" s="1371" t="s">
        <v>376</v>
      </c>
      <c r="F802" s="1371" t="s">
        <v>260</v>
      </c>
      <c r="G802" s="1371" t="s">
        <v>224</v>
      </c>
      <c r="H802" s="1371" t="s">
        <v>245</v>
      </c>
      <c r="I802" s="1371" t="s">
        <v>316</v>
      </c>
      <c r="J802" s="1371" t="s">
        <v>221</v>
      </c>
      <c r="N802" s="1371" t="s">
        <v>233</v>
      </c>
      <c r="W802" s="1371" t="s">
        <v>228</v>
      </c>
    </row>
    <row r="803" spans="1:23">
      <c r="A803" s="1370">
        <v>42817789</v>
      </c>
      <c r="B803" s="1371" t="s">
        <v>1973</v>
      </c>
      <c r="C803" s="1371">
        <v>51912908176</v>
      </c>
      <c r="D803" s="1371" t="s">
        <v>1974</v>
      </c>
      <c r="E803" s="1371" t="s">
        <v>451</v>
      </c>
      <c r="G803" s="1371" t="s">
        <v>224</v>
      </c>
      <c r="H803" s="1371" t="s">
        <v>245</v>
      </c>
      <c r="K803" s="1371" t="s">
        <v>262</v>
      </c>
      <c r="L803" s="1371" t="s">
        <v>262</v>
      </c>
      <c r="M803" s="1372">
        <v>45880</v>
      </c>
      <c r="N803" s="1371" t="s">
        <v>233</v>
      </c>
      <c r="W803" s="1371" t="s">
        <v>229</v>
      </c>
    </row>
    <row r="804" spans="1:23">
      <c r="A804" s="1370">
        <v>42827307</v>
      </c>
      <c r="B804" s="1371" t="s">
        <v>1975</v>
      </c>
      <c r="C804" s="1371">
        <v>51997530731</v>
      </c>
      <c r="D804" s="1371" t="s">
        <v>1976</v>
      </c>
      <c r="E804" s="1371" t="s">
        <v>347</v>
      </c>
      <c r="G804" s="1371" t="s">
        <v>223</v>
      </c>
      <c r="H804" s="1371" t="s">
        <v>245</v>
      </c>
      <c r="K804" s="1371" t="s">
        <v>278</v>
      </c>
      <c r="L804" s="1371" t="s">
        <v>262</v>
      </c>
      <c r="M804" s="1372">
        <v>45855</v>
      </c>
      <c r="N804" s="1371" t="s">
        <v>233</v>
      </c>
      <c r="Q804" s="1371" t="s">
        <v>445</v>
      </c>
      <c r="R804" s="1371" t="s">
        <v>234</v>
      </c>
      <c r="S804" s="1371" t="s">
        <v>318</v>
      </c>
      <c r="T804" s="1371" t="s">
        <v>628</v>
      </c>
      <c r="U804" s="1371" t="s">
        <v>255</v>
      </c>
      <c r="W804" s="1371" t="s">
        <v>230</v>
      </c>
    </row>
    <row r="805" spans="1:23">
      <c r="A805" s="1370">
        <v>42836011</v>
      </c>
      <c r="B805" s="1371" t="s">
        <v>1977</v>
      </c>
      <c r="C805" s="1371">
        <v>900626761</v>
      </c>
      <c r="D805" s="1371" t="s">
        <v>1978</v>
      </c>
      <c r="E805" s="1371" t="s">
        <v>376</v>
      </c>
      <c r="F805" s="1371" t="s">
        <v>254</v>
      </c>
      <c r="G805" s="1371" t="s">
        <v>223</v>
      </c>
      <c r="H805" s="1371" t="s">
        <v>245</v>
      </c>
      <c r="I805" s="1371" t="s">
        <v>316</v>
      </c>
      <c r="J805" s="1371" t="s">
        <v>221</v>
      </c>
      <c r="N805" s="1371" t="s">
        <v>233</v>
      </c>
      <c r="O805" s="1371" t="s">
        <v>231</v>
      </c>
      <c r="P805" s="1371" t="s">
        <v>231</v>
      </c>
      <c r="W805" s="1371" t="s">
        <v>229</v>
      </c>
    </row>
    <row r="806" spans="1:23">
      <c r="A806" s="1370">
        <v>42843132</v>
      </c>
      <c r="B806" s="1371" t="s">
        <v>1979</v>
      </c>
      <c r="C806" s="1371">
        <v>51962657321</v>
      </c>
      <c r="D806" s="1371" t="s">
        <v>1980</v>
      </c>
      <c r="E806" s="1371" t="s">
        <v>451</v>
      </c>
      <c r="G806" s="1371" t="s">
        <v>223</v>
      </c>
      <c r="H806" s="1371" t="s">
        <v>245</v>
      </c>
      <c r="K806" s="1371" t="s">
        <v>262</v>
      </c>
      <c r="M806" s="1372">
        <v>45859</v>
      </c>
      <c r="N806" s="1371" t="s">
        <v>233</v>
      </c>
      <c r="P806" s="1371" t="s">
        <v>388</v>
      </c>
      <c r="W806" s="1371" t="s">
        <v>229</v>
      </c>
    </row>
    <row r="807" spans="1:23">
      <c r="A807" s="1370">
        <v>42845347</v>
      </c>
      <c r="B807" s="1371" t="s">
        <v>1981</v>
      </c>
      <c r="C807" s="1371">
        <v>952379525</v>
      </c>
      <c r="D807" s="1371" t="s">
        <v>1982</v>
      </c>
      <c r="G807" s="1371" t="s">
        <v>223</v>
      </c>
      <c r="H807" s="1371" t="s">
        <v>245</v>
      </c>
      <c r="I807" s="1371" t="s">
        <v>316</v>
      </c>
      <c r="J807" s="1371" t="s">
        <v>221</v>
      </c>
      <c r="K807" s="1371" t="s">
        <v>269</v>
      </c>
      <c r="L807" s="1371" t="s">
        <v>269</v>
      </c>
      <c r="N807" s="1371" t="s">
        <v>236</v>
      </c>
      <c r="O807" s="1371" t="s">
        <v>236</v>
      </c>
      <c r="P807" s="1371" t="s">
        <v>350</v>
      </c>
      <c r="W807" s="1371" t="s">
        <v>226</v>
      </c>
    </row>
    <row r="808" spans="1:23">
      <c r="A808" s="1370">
        <v>42850658</v>
      </c>
      <c r="B808" s="1371" t="s">
        <v>1983</v>
      </c>
      <c r="C808" s="1371">
        <v>980751993</v>
      </c>
      <c r="D808" s="1371" t="s">
        <v>1984</v>
      </c>
      <c r="G808" s="1371" t="s">
        <v>225</v>
      </c>
      <c r="H808" s="1371" t="s">
        <v>245</v>
      </c>
      <c r="I808" s="1371" t="s">
        <v>316</v>
      </c>
      <c r="J808" s="1371" t="s">
        <v>221</v>
      </c>
      <c r="K808" s="1371" t="s">
        <v>259</v>
      </c>
      <c r="L808" s="1371" t="s">
        <v>259</v>
      </c>
      <c r="N808" s="1371" t="s">
        <v>236</v>
      </c>
      <c r="W808" s="1371" t="s">
        <v>227</v>
      </c>
    </row>
    <row r="809" spans="1:23">
      <c r="A809" s="1370">
        <v>42868383</v>
      </c>
      <c r="B809" s="1371" t="s">
        <v>1985</v>
      </c>
      <c r="C809" s="1371">
        <v>51952993110</v>
      </c>
      <c r="D809" s="1371" t="s">
        <v>1986</v>
      </c>
      <c r="E809" s="1371" t="s">
        <v>347</v>
      </c>
      <c r="G809" s="1371" t="s">
        <v>224</v>
      </c>
      <c r="H809" s="1371" t="s">
        <v>245</v>
      </c>
      <c r="K809" s="1371" t="s">
        <v>280</v>
      </c>
      <c r="L809" s="1371" t="s">
        <v>280</v>
      </c>
      <c r="M809" s="1372">
        <v>45868</v>
      </c>
      <c r="N809" s="1371" t="s">
        <v>241</v>
      </c>
      <c r="V809" s="1371" t="s">
        <v>1987</v>
      </c>
      <c r="W809" s="1371" t="s">
        <v>228</v>
      </c>
    </row>
    <row r="810" spans="1:23">
      <c r="A810" s="1370">
        <v>42875879</v>
      </c>
      <c r="B810" s="1371" t="s">
        <v>1988</v>
      </c>
      <c r="C810" s="1371">
        <v>51923166988</v>
      </c>
      <c r="D810" s="1371" t="s">
        <v>1989</v>
      </c>
      <c r="E810" s="1371" t="s">
        <v>347</v>
      </c>
      <c r="F810" s="1371" t="s">
        <v>260</v>
      </c>
      <c r="G810" s="1371" t="s">
        <v>223</v>
      </c>
      <c r="H810" s="1371" t="s">
        <v>245</v>
      </c>
      <c r="M810" s="1372">
        <v>45843</v>
      </c>
      <c r="N810" s="1371" t="s">
        <v>233</v>
      </c>
      <c r="W810" s="1371" t="s">
        <v>228</v>
      </c>
    </row>
    <row r="811" spans="1:23">
      <c r="A811" s="1370">
        <v>42880303</v>
      </c>
      <c r="B811" s="1371" t="s">
        <v>1990</v>
      </c>
      <c r="C811" s="1371">
        <v>933332711</v>
      </c>
      <c r="D811" s="1371" t="s">
        <v>1991</v>
      </c>
      <c r="E811" s="1371" t="s">
        <v>347</v>
      </c>
      <c r="G811" s="1371" t="s">
        <v>223</v>
      </c>
      <c r="H811" s="1371" t="s">
        <v>245</v>
      </c>
      <c r="K811" s="1371" t="s">
        <v>262</v>
      </c>
      <c r="L811" s="1371" t="s">
        <v>262</v>
      </c>
      <c r="M811" s="1372">
        <v>45859</v>
      </c>
      <c r="N811" s="1371" t="s">
        <v>368</v>
      </c>
      <c r="O811" s="1371" t="s">
        <v>236</v>
      </c>
      <c r="P811" s="1371" t="s">
        <v>350</v>
      </c>
      <c r="W811" s="1371" t="s">
        <v>226</v>
      </c>
    </row>
    <row r="812" spans="1:23">
      <c r="A812" s="1370">
        <v>42895994</v>
      </c>
      <c r="B812" s="1371" t="s">
        <v>1992</v>
      </c>
      <c r="C812" s="1371">
        <v>978639497</v>
      </c>
      <c r="D812" s="1371" t="s">
        <v>1993</v>
      </c>
      <c r="E812" s="1371" t="s">
        <v>347</v>
      </c>
      <c r="F812" s="1371" t="s">
        <v>260</v>
      </c>
      <c r="G812" s="1371" t="s">
        <v>223</v>
      </c>
      <c r="H812" s="1371" t="s">
        <v>245</v>
      </c>
      <c r="I812" s="1371" t="s">
        <v>316</v>
      </c>
      <c r="J812" s="1371" t="s">
        <v>221</v>
      </c>
      <c r="N812" s="1371" t="s">
        <v>233</v>
      </c>
      <c r="O812" s="1371" t="s">
        <v>231</v>
      </c>
      <c r="P812" s="1371" t="s">
        <v>231</v>
      </c>
      <c r="W812" s="1371" t="s">
        <v>229</v>
      </c>
    </row>
    <row r="813" spans="1:23">
      <c r="A813" s="1370">
        <v>42904084</v>
      </c>
      <c r="B813" s="1371" t="s">
        <v>1994</v>
      </c>
      <c r="C813" s="1371">
        <v>51959731524</v>
      </c>
      <c r="D813" s="1371" t="s">
        <v>1995</v>
      </c>
      <c r="G813" s="1371" t="s">
        <v>223</v>
      </c>
      <c r="H813" s="1371" t="s">
        <v>245</v>
      </c>
      <c r="J813" s="1371" t="s">
        <v>221</v>
      </c>
      <c r="K813" s="1371" t="s">
        <v>259</v>
      </c>
      <c r="L813" s="1371" t="s">
        <v>259</v>
      </c>
      <c r="N813" s="1371" t="s">
        <v>233</v>
      </c>
      <c r="O813" s="1371" t="s">
        <v>231</v>
      </c>
      <c r="P813" s="1371" t="s">
        <v>231</v>
      </c>
      <c r="W813" s="1371" t="s">
        <v>228</v>
      </c>
    </row>
    <row r="814" spans="1:23">
      <c r="A814" s="1370">
        <v>42910182</v>
      </c>
      <c r="B814" s="1371" t="s">
        <v>1996</v>
      </c>
      <c r="C814" s="1371">
        <v>51926901954</v>
      </c>
      <c r="D814" s="1371" t="s">
        <v>1997</v>
      </c>
      <c r="G814" s="1371" t="s">
        <v>223</v>
      </c>
      <c r="H814" s="1371" t="s">
        <v>245</v>
      </c>
      <c r="J814" s="1371" t="s">
        <v>221</v>
      </c>
      <c r="K814" s="1371" t="s">
        <v>269</v>
      </c>
      <c r="L814" s="1371" t="s">
        <v>269</v>
      </c>
      <c r="N814" s="1371" t="s">
        <v>233</v>
      </c>
      <c r="W814" s="1371" t="s">
        <v>228</v>
      </c>
    </row>
    <row r="815" spans="1:23">
      <c r="A815" s="1370">
        <v>42919038</v>
      </c>
      <c r="B815" s="1371" t="s">
        <v>1998</v>
      </c>
      <c r="C815" s="1371">
        <v>960904896</v>
      </c>
      <c r="D815" s="1371" t="s">
        <v>1999</v>
      </c>
      <c r="E815" s="1371" t="s">
        <v>2000</v>
      </c>
      <c r="G815" s="1371" t="s">
        <v>223</v>
      </c>
      <c r="H815" s="1371" t="s">
        <v>245</v>
      </c>
      <c r="J815" s="1371" t="s">
        <v>221</v>
      </c>
      <c r="K815" s="1371" t="s">
        <v>259</v>
      </c>
      <c r="L815" s="1371" t="s">
        <v>271</v>
      </c>
      <c r="N815" s="1371" t="s">
        <v>233</v>
      </c>
      <c r="O815" s="1371" t="s">
        <v>241</v>
      </c>
      <c r="W815" s="1371" t="s">
        <v>230</v>
      </c>
    </row>
    <row r="816" spans="1:23">
      <c r="A816" s="1370">
        <v>42928393</v>
      </c>
      <c r="B816" s="1371" t="s">
        <v>2001</v>
      </c>
      <c r="C816" s="1371">
        <v>966701128</v>
      </c>
      <c r="D816" s="1371" t="s">
        <v>2002</v>
      </c>
      <c r="G816" s="1371" t="s">
        <v>223</v>
      </c>
      <c r="H816" s="1371" t="s">
        <v>245</v>
      </c>
      <c r="I816" s="1371" t="s">
        <v>316</v>
      </c>
      <c r="J816" s="1371" t="s">
        <v>221</v>
      </c>
      <c r="K816" s="1371" t="s">
        <v>269</v>
      </c>
      <c r="L816" s="1371" t="s">
        <v>269</v>
      </c>
      <c r="N816" s="1371" t="s">
        <v>233</v>
      </c>
      <c r="O816" s="1371" t="s">
        <v>231</v>
      </c>
      <c r="P816" s="1371" t="s">
        <v>231</v>
      </c>
      <c r="W816" s="1371" t="s">
        <v>226</v>
      </c>
    </row>
    <row r="817" spans="1:23">
      <c r="A817" s="1370">
        <v>42937277</v>
      </c>
      <c r="B817" s="1371" t="s">
        <v>2003</v>
      </c>
      <c r="C817" s="1371">
        <v>946354130</v>
      </c>
      <c r="D817" s="1371" t="s">
        <v>2004</v>
      </c>
      <c r="G817" s="1371" t="s">
        <v>224</v>
      </c>
      <c r="H817" s="1371" t="s">
        <v>243</v>
      </c>
      <c r="I817" s="1371" t="s">
        <v>316</v>
      </c>
      <c r="J817" s="1371" t="s">
        <v>221</v>
      </c>
      <c r="N817" s="1371" t="s">
        <v>231</v>
      </c>
      <c r="O817" s="1371" t="s">
        <v>231</v>
      </c>
      <c r="P817" s="1371" t="s">
        <v>231</v>
      </c>
      <c r="W817" s="1371" t="s">
        <v>226</v>
      </c>
    </row>
    <row r="818" spans="1:23">
      <c r="A818" s="1370">
        <v>42956766</v>
      </c>
      <c r="B818" s="1371" t="s">
        <v>2005</v>
      </c>
      <c r="C818" s="1371">
        <v>992242251</v>
      </c>
      <c r="D818" s="1371" t="s">
        <v>2006</v>
      </c>
      <c r="G818" s="1371" t="s">
        <v>225</v>
      </c>
      <c r="H818" s="1371" t="s">
        <v>11</v>
      </c>
      <c r="J818" s="1371" t="s">
        <v>221</v>
      </c>
      <c r="N818" s="1371" t="s">
        <v>233</v>
      </c>
      <c r="O818" s="1371" t="s">
        <v>236</v>
      </c>
      <c r="W818" s="1371" t="s">
        <v>229</v>
      </c>
    </row>
    <row r="819" spans="1:23">
      <c r="A819" s="1370">
        <v>42961556</v>
      </c>
      <c r="B819" s="1371" t="s">
        <v>2007</v>
      </c>
      <c r="C819" s="1371">
        <v>51972112948</v>
      </c>
      <c r="D819" s="1371" t="s">
        <v>2008</v>
      </c>
      <c r="G819" s="1371" t="s">
        <v>224</v>
      </c>
      <c r="H819" s="1371" t="s">
        <v>11</v>
      </c>
      <c r="J819" s="1371" t="s">
        <v>221</v>
      </c>
      <c r="L819" s="1371" t="s">
        <v>271</v>
      </c>
      <c r="M819" s="1372">
        <v>45841</v>
      </c>
      <c r="N819" s="1371" t="s">
        <v>233</v>
      </c>
      <c r="V819" s="1371" t="s">
        <v>11</v>
      </c>
      <c r="W819" s="1371" t="s">
        <v>230</v>
      </c>
    </row>
    <row r="820" spans="1:23">
      <c r="A820" s="1370">
        <v>42982242</v>
      </c>
      <c r="B820" s="1371" t="s">
        <v>2009</v>
      </c>
      <c r="C820" s="1371">
        <v>951359922</v>
      </c>
      <c r="D820" s="1371" t="s">
        <v>2010</v>
      </c>
      <c r="G820" s="1371" t="s">
        <v>224</v>
      </c>
      <c r="H820" s="1371" t="s">
        <v>11</v>
      </c>
      <c r="I820" s="1371" t="s">
        <v>10</v>
      </c>
      <c r="M820" s="1372">
        <v>45859</v>
      </c>
      <c r="N820" s="1371" t="s">
        <v>233</v>
      </c>
      <c r="W820" s="1371" t="s">
        <v>228</v>
      </c>
    </row>
    <row r="821" spans="1:23">
      <c r="A821" s="1370">
        <v>42982887</v>
      </c>
      <c r="B821" s="1371" t="s">
        <v>2011</v>
      </c>
      <c r="C821" s="1371">
        <v>940819895</v>
      </c>
      <c r="D821" s="1371" t="s">
        <v>2012</v>
      </c>
      <c r="E821" s="1371" t="s">
        <v>376</v>
      </c>
      <c r="F821" s="1371" t="s">
        <v>377</v>
      </c>
      <c r="G821" s="1371" t="s">
        <v>224</v>
      </c>
      <c r="H821" s="1371" t="s">
        <v>245</v>
      </c>
      <c r="I821" s="1371" t="s">
        <v>316</v>
      </c>
      <c r="J821" s="1371" t="s">
        <v>221</v>
      </c>
      <c r="N821" s="1371" t="s">
        <v>233</v>
      </c>
      <c r="O821" s="1371" t="s">
        <v>231</v>
      </c>
      <c r="W821" s="1371" t="s">
        <v>229</v>
      </c>
    </row>
    <row r="822" spans="1:23">
      <c r="A822" s="1370">
        <v>43016956</v>
      </c>
      <c r="B822" s="1371" t="s">
        <v>2013</v>
      </c>
      <c r="C822" s="1371">
        <v>51975759534</v>
      </c>
      <c r="D822" s="1371" t="s">
        <v>2014</v>
      </c>
      <c r="E822" s="1371" t="s">
        <v>347</v>
      </c>
      <c r="G822" s="1371" t="s">
        <v>224</v>
      </c>
      <c r="H822" s="1371" t="s">
        <v>245</v>
      </c>
      <c r="K822" s="1371" t="s">
        <v>280</v>
      </c>
      <c r="L822" s="1371" t="s">
        <v>280</v>
      </c>
      <c r="M822" s="1372">
        <v>45868</v>
      </c>
      <c r="N822" s="1371" t="s">
        <v>233</v>
      </c>
      <c r="W822" s="1371" t="s">
        <v>229</v>
      </c>
    </row>
    <row r="823" spans="1:23">
      <c r="A823" s="1370">
        <v>43032098</v>
      </c>
      <c r="B823" s="1371" t="s">
        <v>2015</v>
      </c>
      <c r="C823" s="1371">
        <v>947494282</v>
      </c>
      <c r="D823" s="1371" t="s">
        <v>2016</v>
      </c>
      <c r="E823" s="1371" t="s">
        <v>347</v>
      </c>
      <c r="G823" s="1371" t="s">
        <v>224</v>
      </c>
      <c r="H823" s="1371" t="s">
        <v>245</v>
      </c>
      <c r="K823" s="1371" t="s">
        <v>280</v>
      </c>
      <c r="L823" s="1371" t="s">
        <v>280</v>
      </c>
      <c r="M823" s="1372">
        <v>45859</v>
      </c>
      <c r="N823" s="1371" t="s">
        <v>368</v>
      </c>
      <c r="O823" s="1371" t="s">
        <v>236</v>
      </c>
      <c r="P823" s="1371" t="s">
        <v>350</v>
      </c>
      <c r="W823" s="1371" t="s">
        <v>226</v>
      </c>
    </row>
    <row r="824" spans="1:23">
      <c r="A824" s="1370">
        <v>43038541</v>
      </c>
      <c r="B824" s="1371" t="s">
        <v>2017</v>
      </c>
      <c r="C824" s="1371">
        <v>997378762</v>
      </c>
      <c r="D824" s="1371" t="s">
        <v>2018</v>
      </c>
      <c r="G824" s="1371" t="s">
        <v>223</v>
      </c>
      <c r="H824" s="1371" t="s">
        <v>11</v>
      </c>
      <c r="L824" s="1371" t="s">
        <v>262</v>
      </c>
      <c r="M824" s="1372">
        <v>45880</v>
      </c>
      <c r="N824" s="1371" t="s">
        <v>368</v>
      </c>
      <c r="W824" s="1371" t="s">
        <v>226</v>
      </c>
    </row>
    <row r="825" spans="1:23">
      <c r="A825" s="1370">
        <v>43040385</v>
      </c>
      <c r="B825" s="1371" t="s">
        <v>2019</v>
      </c>
      <c r="C825" s="1371">
        <v>51984742193</v>
      </c>
      <c r="D825" s="1371" t="s">
        <v>2020</v>
      </c>
      <c r="E825" s="1371" t="s">
        <v>2021</v>
      </c>
      <c r="F825" s="1371" t="s">
        <v>240</v>
      </c>
      <c r="G825" s="1371" t="s">
        <v>225</v>
      </c>
      <c r="H825" s="1371" t="s">
        <v>245</v>
      </c>
      <c r="J825" s="1371" t="s">
        <v>221</v>
      </c>
      <c r="L825" s="1371" t="s">
        <v>271</v>
      </c>
      <c r="N825" s="1371" t="s">
        <v>233</v>
      </c>
      <c r="O825" s="1371" t="s">
        <v>236</v>
      </c>
      <c r="W825" s="1371" t="s">
        <v>230</v>
      </c>
    </row>
    <row r="826" spans="1:23">
      <c r="A826" s="1370">
        <v>43044062</v>
      </c>
      <c r="B826" s="1371" t="s">
        <v>2022</v>
      </c>
      <c r="C826" s="1371">
        <v>961863836</v>
      </c>
      <c r="D826" s="1371" t="s">
        <v>2023</v>
      </c>
      <c r="G826" s="1371" t="s">
        <v>223</v>
      </c>
      <c r="H826" s="1371" t="s">
        <v>245</v>
      </c>
      <c r="I826" s="1371" t="s">
        <v>316</v>
      </c>
      <c r="J826" s="1371" t="s">
        <v>221</v>
      </c>
      <c r="N826" s="1371" t="s">
        <v>233</v>
      </c>
      <c r="O826" s="1371" t="s">
        <v>236</v>
      </c>
      <c r="P826" s="1371" t="s">
        <v>350</v>
      </c>
      <c r="W826" s="1371" t="s">
        <v>229</v>
      </c>
    </row>
    <row r="827" spans="1:23">
      <c r="A827" s="1370">
        <v>43046300</v>
      </c>
      <c r="B827" s="1371" t="s">
        <v>2024</v>
      </c>
      <c r="C827" s="1371">
        <v>51915200065</v>
      </c>
      <c r="D827" s="1371" t="s">
        <v>2025</v>
      </c>
      <c r="E827" s="1371" t="s">
        <v>347</v>
      </c>
      <c r="G827" s="1371" t="s">
        <v>223</v>
      </c>
      <c r="H827" s="1371" t="s">
        <v>245</v>
      </c>
      <c r="K827" s="1371" t="s">
        <v>271</v>
      </c>
      <c r="L827" s="1371" t="s">
        <v>271</v>
      </c>
      <c r="M827" s="1372">
        <v>45854</v>
      </c>
      <c r="N827" s="1371" t="s">
        <v>233</v>
      </c>
      <c r="O827" s="1371" t="s">
        <v>329</v>
      </c>
      <c r="W827" s="1371" t="s">
        <v>229</v>
      </c>
    </row>
    <row r="828" spans="1:23">
      <c r="A828" s="1370">
        <v>43049418</v>
      </c>
      <c r="B828" s="1371" t="s">
        <v>2026</v>
      </c>
      <c r="C828" s="1371">
        <v>989592865</v>
      </c>
      <c r="D828" s="1371" t="s">
        <v>2027</v>
      </c>
      <c r="G828" s="1371" t="s">
        <v>224</v>
      </c>
      <c r="H828" s="1371" t="s">
        <v>243</v>
      </c>
      <c r="I828" s="1371" t="s">
        <v>316</v>
      </c>
      <c r="J828" s="1371" t="s">
        <v>249</v>
      </c>
      <c r="N828" s="1371" t="s">
        <v>233</v>
      </c>
      <c r="O828" s="1371" t="s">
        <v>236</v>
      </c>
      <c r="W828" s="1371" t="s">
        <v>229</v>
      </c>
    </row>
    <row r="829" spans="1:23">
      <c r="A829" s="1370">
        <v>43051880</v>
      </c>
      <c r="B829" s="1371" t="s">
        <v>2028</v>
      </c>
      <c r="C829" s="1371">
        <v>51912848940</v>
      </c>
      <c r="D829" s="1371" t="s">
        <v>2029</v>
      </c>
      <c r="E829" s="1371" t="s">
        <v>347</v>
      </c>
      <c r="G829" s="1371" t="s">
        <v>224</v>
      </c>
      <c r="H829" s="1371" t="s">
        <v>245</v>
      </c>
      <c r="K829" s="1371" t="s">
        <v>280</v>
      </c>
      <c r="L829" s="1371" t="s">
        <v>262</v>
      </c>
      <c r="M829" s="1372">
        <v>45862</v>
      </c>
      <c r="N829" s="1371" t="s">
        <v>233</v>
      </c>
      <c r="O829" s="1371" t="s">
        <v>236</v>
      </c>
      <c r="W829" s="1371" t="s">
        <v>230</v>
      </c>
    </row>
    <row r="830" spans="1:23">
      <c r="A830" s="1370">
        <v>43055972</v>
      </c>
      <c r="B830" s="1371" t="s">
        <v>2030</v>
      </c>
      <c r="C830" s="1371">
        <v>51943410217</v>
      </c>
      <c r="D830" s="1371" t="s">
        <v>2031</v>
      </c>
      <c r="E830" s="1371" t="s">
        <v>347</v>
      </c>
      <c r="F830" s="1371" t="s">
        <v>254</v>
      </c>
      <c r="G830" s="1371" t="s">
        <v>223</v>
      </c>
      <c r="H830" s="1371" t="s">
        <v>245</v>
      </c>
      <c r="K830" s="1371" t="s">
        <v>271</v>
      </c>
      <c r="L830" s="1371" t="s">
        <v>271</v>
      </c>
      <c r="M830" s="1372">
        <v>45852</v>
      </c>
      <c r="N830" s="1371" t="s">
        <v>233</v>
      </c>
      <c r="O830" s="1371" t="s">
        <v>331</v>
      </c>
      <c r="W830" s="1371" t="s">
        <v>229</v>
      </c>
    </row>
    <row r="831" spans="1:23">
      <c r="A831" s="1370">
        <v>43056660</v>
      </c>
      <c r="B831" s="1371" t="s">
        <v>2032</v>
      </c>
      <c r="C831" s="1371">
        <v>946433792</v>
      </c>
      <c r="D831" s="1371" t="s">
        <v>2033</v>
      </c>
      <c r="G831" s="1371" t="s">
        <v>223</v>
      </c>
      <c r="H831" s="1371" t="s">
        <v>245</v>
      </c>
      <c r="I831" s="1371" t="s">
        <v>316</v>
      </c>
      <c r="J831" s="1371" t="s">
        <v>221</v>
      </c>
      <c r="N831" s="1371" t="s">
        <v>233</v>
      </c>
      <c r="O831" s="1371" t="s">
        <v>231</v>
      </c>
      <c r="P831" s="1371" t="s">
        <v>231</v>
      </c>
      <c r="W831" s="1371" t="s">
        <v>229</v>
      </c>
    </row>
    <row r="832" spans="1:23">
      <c r="A832" s="1370">
        <v>43063037</v>
      </c>
      <c r="B832" s="1371" t="s">
        <v>2034</v>
      </c>
      <c r="C832" s="1371" t="s">
        <v>2035</v>
      </c>
      <c r="D832" s="1371" t="s">
        <v>2036</v>
      </c>
      <c r="G832" s="1371" t="s">
        <v>225</v>
      </c>
      <c r="H832" s="1371" t="s">
        <v>243</v>
      </c>
      <c r="I832" s="1371" t="s">
        <v>316</v>
      </c>
      <c r="J832" s="1371" t="s">
        <v>221</v>
      </c>
      <c r="N832" s="1371" t="s">
        <v>236</v>
      </c>
      <c r="O832" s="1371" t="s">
        <v>236</v>
      </c>
      <c r="P832" s="1371" t="s">
        <v>350</v>
      </c>
      <c r="W832" s="1371" t="s">
        <v>228</v>
      </c>
    </row>
    <row r="833" spans="1:23">
      <c r="A833" s="1370">
        <v>43065091</v>
      </c>
      <c r="B833" s="1371" t="s">
        <v>2037</v>
      </c>
      <c r="C833" s="1371">
        <v>907538716</v>
      </c>
      <c r="D833" s="1371" t="s">
        <v>2038</v>
      </c>
      <c r="E833" s="1371" t="s">
        <v>347</v>
      </c>
      <c r="G833" s="1371" t="s">
        <v>224</v>
      </c>
      <c r="H833" s="1371" t="s">
        <v>245</v>
      </c>
      <c r="K833" s="1371" t="s">
        <v>262</v>
      </c>
      <c r="L833" s="1371" t="s">
        <v>262</v>
      </c>
      <c r="M833" s="1372">
        <v>45880</v>
      </c>
      <c r="N833" s="1371" t="s">
        <v>388</v>
      </c>
      <c r="O833" s="1371" t="s">
        <v>329</v>
      </c>
      <c r="P833" s="1371" t="s">
        <v>329</v>
      </c>
      <c r="W833" s="1371" t="s">
        <v>226</v>
      </c>
    </row>
    <row r="834" spans="1:23">
      <c r="A834" s="1370">
        <v>43083760</v>
      </c>
      <c r="B834" s="1371" t="s">
        <v>2039</v>
      </c>
      <c r="C834" s="1371">
        <v>51962381350</v>
      </c>
      <c r="D834" s="1371" t="s">
        <v>2040</v>
      </c>
      <c r="E834" s="1371" t="s">
        <v>451</v>
      </c>
      <c r="G834" s="1371" t="s">
        <v>224</v>
      </c>
      <c r="H834" s="1371" t="s">
        <v>245</v>
      </c>
      <c r="K834" s="1371" t="s">
        <v>262</v>
      </c>
      <c r="L834" s="1371" t="s">
        <v>262</v>
      </c>
      <c r="M834" s="1372">
        <v>45873</v>
      </c>
      <c r="N834" s="1371" t="s">
        <v>233</v>
      </c>
      <c r="W834" s="1371" t="s">
        <v>229</v>
      </c>
    </row>
    <row r="835" spans="1:23">
      <c r="A835" s="1370">
        <v>43091052</v>
      </c>
      <c r="B835" s="1371" t="s">
        <v>2041</v>
      </c>
      <c r="C835" s="1371">
        <v>51924618417</v>
      </c>
      <c r="D835" s="1371" t="s">
        <v>2042</v>
      </c>
      <c r="G835" s="1371" t="s">
        <v>223</v>
      </c>
      <c r="H835" s="1371" t="s">
        <v>245</v>
      </c>
      <c r="J835" s="1371" t="s">
        <v>221</v>
      </c>
      <c r="K835" s="1371" t="s">
        <v>269</v>
      </c>
      <c r="L835" s="1371" t="s">
        <v>271</v>
      </c>
      <c r="N835" s="1371" t="s">
        <v>236</v>
      </c>
      <c r="W835" s="1371" t="s">
        <v>230</v>
      </c>
    </row>
    <row r="836" spans="1:23">
      <c r="A836" s="1370">
        <v>43101110</v>
      </c>
      <c r="B836" s="1371" t="s">
        <v>2043</v>
      </c>
      <c r="C836" s="1371">
        <v>953309721</v>
      </c>
      <c r="D836" s="1371" t="s">
        <v>2044</v>
      </c>
      <c r="E836" s="1371" t="s">
        <v>347</v>
      </c>
      <c r="G836" s="1371" t="s">
        <v>223</v>
      </c>
      <c r="H836" s="1371" t="s">
        <v>245</v>
      </c>
      <c r="K836" s="1371" t="s">
        <v>271</v>
      </c>
      <c r="L836" s="1371" t="s">
        <v>271</v>
      </c>
      <c r="M836" s="1372">
        <v>45850</v>
      </c>
      <c r="N836" s="1371" t="s">
        <v>233</v>
      </c>
      <c r="O836" s="1371" t="s">
        <v>350</v>
      </c>
      <c r="W836" s="1371" t="s">
        <v>230</v>
      </c>
    </row>
    <row r="837" spans="1:23">
      <c r="A837" s="1370">
        <v>43102985</v>
      </c>
      <c r="B837" s="1371" t="s">
        <v>2045</v>
      </c>
      <c r="C837" s="1371">
        <v>51929272806</v>
      </c>
      <c r="D837" s="1371" t="s">
        <v>2046</v>
      </c>
      <c r="E837" s="1371" t="s">
        <v>451</v>
      </c>
      <c r="F837" s="1371" t="s">
        <v>254</v>
      </c>
      <c r="G837" s="1371" t="s">
        <v>224</v>
      </c>
      <c r="H837" s="1371" t="s">
        <v>245</v>
      </c>
      <c r="K837" s="1371" t="s">
        <v>271</v>
      </c>
      <c r="L837" s="1371" t="s">
        <v>271</v>
      </c>
      <c r="M837" s="1372">
        <v>45843</v>
      </c>
      <c r="N837" s="1371" t="s">
        <v>233</v>
      </c>
      <c r="W837" s="1371" t="s">
        <v>227</v>
      </c>
    </row>
    <row r="838" spans="1:23">
      <c r="A838" s="1370">
        <v>43113982</v>
      </c>
      <c r="B838" s="1371" t="s">
        <v>2047</v>
      </c>
      <c r="C838" s="1371">
        <v>989037387</v>
      </c>
      <c r="D838" s="1371" t="s">
        <v>2048</v>
      </c>
      <c r="G838" s="1371" t="s">
        <v>223</v>
      </c>
      <c r="H838" s="1371" t="s">
        <v>245</v>
      </c>
      <c r="I838" s="1371" t="s">
        <v>316</v>
      </c>
      <c r="J838" s="1371" t="s">
        <v>221</v>
      </c>
      <c r="K838" s="1371" t="s">
        <v>259</v>
      </c>
      <c r="L838" s="1371" t="s">
        <v>259</v>
      </c>
      <c r="N838" s="1371" t="s">
        <v>233</v>
      </c>
      <c r="O838" s="1371" t="s">
        <v>231</v>
      </c>
      <c r="P838" s="1371" t="s">
        <v>231</v>
      </c>
      <c r="W838" s="1371" t="s">
        <v>226</v>
      </c>
    </row>
    <row r="839" spans="1:23">
      <c r="A839" s="1370">
        <v>43125944</v>
      </c>
      <c r="B839" s="1371" t="s">
        <v>2049</v>
      </c>
      <c r="C839" s="1371">
        <v>51966976319</v>
      </c>
      <c r="D839" s="1371" t="s">
        <v>2050</v>
      </c>
      <c r="E839" s="1371" t="s">
        <v>347</v>
      </c>
      <c r="G839" s="1371" t="s">
        <v>224</v>
      </c>
      <c r="H839" s="1371" t="s">
        <v>245</v>
      </c>
      <c r="K839" s="1371" t="s">
        <v>278</v>
      </c>
      <c r="L839" s="1371" t="s">
        <v>278</v>
      </c>
      <c r="M839" s="1372">
        <v>45859</v>
      </c>
      <c r="N839" s="1371" t="s">
        <v>233</v>
      </c>
      <c r="W839" s="1371" t="s">
        <v>227</v>
      </c>
    </row>
    <row r="840" spans="1:23">
      <c r="A840" s="1370">
        <v>43127496</v>
      </c>
      <c r="B840" s="1371" t="s">
        <v>2051</v>
      </c>
      <c r="C840" s="1371">
        <v>900111830</v>
      </c>
      <c r="D840" s="1371" t="s">
        <v>2052</v>
      </c>
      <c r="E840" s="1371" t="s">
        <v>376</v>
      </c>
      <c r="G840" s="1371" t="s">
        <v>224</v>
      </c>
      <c r="H840" s="1371" t="s">
        <v>245</v>
      </c>
      <c r="I840" s="1371" t="s">
        <v>316</v>
      </c>
      <c r="J840" s="1371" t="s">
        <v>221</v>
      </c>
      <c r="N840" s="1371" t="s">
        <v>233</v>
      </c>
      <c r="O840" s="1371" t="s">
        <v>231</v>
      </c>
      <c r="W840" s="1371" t="s">
        <v>229</v>
      </c>
    </row>
    <row r="841" spans="1:23">
      <c r="A841" s="1370">
        <v>43134272</v>
      </c>
      <c r="B841" s="1371" t="s">
        <v>2053</v>
      </c>
      <c r="C841" s="1371">
        <v>51957527185</v>
      </c>
      <c r="D841" s="1371" t="s">
        <v>2054</v>
      </c>
      <c r="E841" s="1371" t="s">
        <v>451</v>
      </c>
      <c r="G841" s="1371" t="s">
        <v>224</v>
      </c>
      <c r="H841" s="1371" t="s">
        <v>245</v>
      </c>
      <c r="K841" s="1371" t="s">
        <v>262</v>
      </c>
      <c r="L841" s="1371" t="s">
        <v>262</v>
      </c>
      <c r="M841" s="1372">
        <v>45880</v>
      </c>
      <c r="N841" s="1371" t="s">
        <v>233</v>
      </c>
      <c r="W841" s="1371" t="s">
        <v>229</v>
      </c>
    </row>
    <row r="842" spans="1:23">
      <c r="A842" s="1370">
        <v>43138019</v>
      </c>
      <c r="B842" s="1371" t="s">
        <v>2055</v>
      </c>
      <c r="C842" s="1371">
        <v>902539325</v>
      </c>
      <c r="D842" s="1371" t="s">
        <v>2056</v>
      </c>
      <c r="E842" s="1371" t="s">
        <v>376</v>
      </c>
      <c r="F842" s="1371" t="s">
        <v>254</v>
      </c>
      <c r="G842" s="1371" t="s">
        <v>224</v>
      </c>
      <c r="H842" s="1371" t="s">
        <v>245</v>
      </c>
      <c r="I842" s="1371" t="s">
        <v>316</v>
      </c>
      <c r="J842" s="1371" t="s">
        <v>221</v>
      </c>
      <c r="N842" s="1371" t="s">
        <v>231</v>
      </c>
      <c r="O842" s="1371" t="s">
        <v>231</v>
      </c>
      <c r="P842" s="1371" t="s">
        <v>231</v>
      </c>
      <c r="W842" s="1371" t="s">
        <v>226</v>
      </c>
    </row>
    <row r="843" spans="1:23">
      <c r="A843" s="1370">
        <v>43147706</v>
      </c>
      <c r="B843" s="1371" t="s">
        <v>2057</v>
      </c>
      <c r="C843" s="1371">
        <v>979344860</v>
      </c>
      <c r="D843" s="1371" t="s">
        <v>2058</v>
      </c>
      <c r="E843" s="1371" t="s">
        <v>507</v>
      </c>
      <c r="F843" s="1371" t="s">
        <v>240</v>
      </c>
      <c r="G843" s="1371" t="s">
        <v>225</v>
      </c>
      <c r="H843" s="1371" t="s">
        <v>245</v>
      </c>
      <c r="I843" s="1371" t="s">
        <v>316</v>
      </c>
      <c r="J843" s="1371" t="s">
        <v>221</v>
      </c>
      <c r="N843" s="1371" t="s">
        <v>233</v>
      </c>
      <c r="O843" s="1371" t="s">
        <v>231</v>
      </c>
      <c r="P843" s="1371" t="s">
        <v>231</v>
      </c>
      <c r="W843" s="1371" t="s">
        <v>229</v>
      </c>
    </row>
    <row r="844" spans="1:23">
      <c r="A844" s="1370">
        <v>43149571</v>
      </c>
      <c r="B844" s="1371" t="s">
        <v>2059</v>
      </c>
      <c r="C844" s="1371">
        <v>51969537244</v>
      </c>
      <c r="D844" s="1371" t="s">
        <v>2060</v>
      </c>
      <c r="G844" s="1371" t="s">
        <v>223</v>
      </c>
      <c r="H844" s="1371" t="s">
        <v>11</v>
      </c>
      <c r="I844" s="1371" t="s">
        <v>316</v>
      </c>
      <c r="J844" s="1371" t="s">
        <v>221</v>
      </c>
      <c r="N844" s="1371" t="s">
        <v>233</v>
      </c>
      <c r="W844" s="1371" t="s">
        <v>229</v>
      </c>
    </row>
    <row r="845" spans="1:23">
      <c r="A845" s="1370">
        <v>43153285</v>
      </c>
      <c r="B845" s="1371" t="s">
        <v>2061</v>
      </c>
      <c r="C845" s="1371">
        <v>51914047270</v>
      </c>
      <c r="D845" s="1371" t="s">
        <v>2062</v>
      </c>
      <c r="E845" s="1371" t="s">
        <v>376</v>
      </c>
      <c r="G845" s="1371" t="s">
        <v>224</v>
      </c>
      <c r="H845" s="1371" t="s">
        <v>245</v>
      </c>
      <c r="J845" s="1371" t="s">
        <v>221</v>
      </c>
      <c r="L845" s="1371" t="s">
        <v>271</v>
      </c>
      <c r="N845" s="1371" t="s">
        <v>233</v>
      </c>
      <c r="O845" s="1371" t="s">
        <v>239</v>
      </c>
      <c r="W845" s="1371" t="s">
        <v>230</v>
      </c>
    </row>
    <row r="846" spans="1:23">
      <c r="A846" s="1370">
        <v>43164111</v>
      </c>
      <c r="B846" s="1371" t="s">
        <v>2063</v>
      </c>
      <c r="C846" s="1371">
        <v>945873948</v>
      </c>
      <c r="D846" s="1371" t="s">
        <v>2064</v>
      </c>
      <c r="E846" s="1371" t="s">
        <v>376</v>
      </c>
      <c r="F846" s="1371" t="s">
        <v>377</v>
      </c>
      <c r="G846" s="1371" t="s">
        <v>224</v>
      </c>
      <c r="H846" s="1371" t="s">
        <v>245</v>
      </c>
      <c r="I846" s="1371" t="s">
        <v>316</v>
      </c>
      <c r="J846" s="1371" t="s">
        <v>221</v>
      </c>
      <c r="N846" s="1371" t="s">
        <v>233</v>
      </c>
      <c r="W846" s="1371" t="s">
        <v>226</v>
      </c>
    </row>
    <row r="847" spans="1:23">
      <c r="A847" s="1370">
        <v>43176458</v>
      </c>
      <c r="B847" s="1371" t="s">
        <v>2065</v>
      </c>
      <c r="C847" s="1371">
        <v>965253338</v>
      </c>
      <c r="D847" s="1371" t="s">
        <v>2066</v>
      </c>
      <c r="G847" s="1371" t="s">
        <v>223</v>
      </c>
      <c r="H847" s="1371" t="s">
        <v>245</v>
      </c>
      <c r="I847" s="1371" t="s">
        <v>316</v>
      </c>
      <c r="J847" s="1371" t="s">
        <v>221</v>
      </c>
      <c r="N847" s="1371" t="s">
        <v>233</v>
      </c>
      <c r="O847" s="1371" t="s">
        <v>236</v>
      </c>
      <c r="P847" s="1371" t="s">
        <v>350</v>
      </c>
      <c r="W847" s="1371" t="s">
        <v>229</v>
      </c>
    </row>
    <row r="848" spans="1:23">
      <c r="A848" s="1370">
        <v>43183623</v>
      </c>
      <c r="B848" s="1371" t="s">
        <v>2067</v>
      </c>
      <c r="C848" s="1371">
        <v>987157726</v>
      </c>
      <c r="D848" s="1371" t="s">
        <v>2068</v>
      </c>
      <c r="E848" s="1371" t="s">
        <v>451</v>
      </c>
      <c r="G848" s="1371" t="s">
        <v>224</v>
      </c>
      <c r="H848" s="1371" t="s">
        <v>245</v>
      </c>
      <c r="K848" s="1371" t="s">
        <v>262</v>
      </c>
      <c r="L848" s="1371" t="s">
        <v>262</v>
      </c>
      <c r="M848" s="1372">
        <v>45880</v>
      </c>
      <c r="N848" s="1371" t="s">
        <v>368</v>
      </c>
      <c r="W848" s="1371" t="s">
        <v>226</v>
      </c>
    </row>
    <row r="849" spans="1:23">
      <c r="A849" s="1370">
        <v>43186211</v>
      </c>
      <c r="B849" s="1371" t="s">
        <v>2069</v>
      </c>
      <c r="C849" s="1371">
        <v>51959185958</v>
      </c>
      <c r="D849" s="1371" t="s">
        <v>2070</v>
      </c>
      <c r="E849" s="1371" t="s">
        <v>473</v>
      </c>
      <c r="F849" s="1371" t="s">
        <v>240</v>
      </c>
      <c r="G849" s="1371" t="s">
        <v>225</v>
      </c>
      <c r="H849" s="1371" t="s">
        <v>245</v>
      </c>
      <c r="J849" s="1371" t="s">
        <v>221</v>
      </c>
      <c r="L849" s="1371" t="s">
        <v>271</v>
      </c>
      <c r="N849" s="1371" t="s">
        <v>241</v>
      </c>
      <c r="O849" s="1371" t="s">
        <v>241</v>
      </c>
      <c r="V849" s="1371" t="s">
        <v>1097</v>
      </c>
      <c r="W849" s="1371" t="s">
        <v>230</v>
      </c>
    </row>
    <row r="850" spans="1:23">
      <c r="A850" s="1370">
        <v>43230212</v>
      </c>
      <c r="B850" s="1371" t="s">
        <v>2071</v>
      </c>
      <c r="C850" s="1371">
        <v>51941141641</v>
      </c>
      <c r="D850" s="1371" t="s">
        <v>2072</v>
      </c>
      <c r="G850" s="1371" t="s">
        <v>225</v>
      </c>
      <c r="H850" s="1371" t="s">
        <v>11</v>
      </c>
      <c r="J850" s="1371" t="s">
        <v>221</v>
      </c>
      <c r="M850" s="1372">
        <v>45841</v>
      </c>
      <c r="N850" s="1371" t="s">
        <v>233</v>
      </c>
      <c r="V850" s="1371" t="s">
        <v>2073</v>
      </c>
      <c r="W850" s="1371" t="s">
        <v>228</v>
      </c>
    </row>
    <row r="851" spans="1:23">
      <c r="A851" s="1370">
        <v>43231560</v>
      </c>
      <c r="B851" s="1371" t="s">
        <v>2074</v>
      </c>
      <c r="C851" s="1371">
        <v>51975332537</v>
      </c>
      <c r="D851" s="1371" t="s">
        <v>2075</v>
      </c>
      <c r="G851" s="1371" t="s">
        <v>223</v>
      </c>
      <c r="H851" s="1371" t="s">
        <v>245</v>
      </c>
      <c r="J851" s="1371" t="s">
        <v>221</v>
      </c>
      <c r="K851" s="1371" t="s">
        <v>269</v>
      </c>
      <c r="L851" s="1371" t="s">
        <v>269</v>
      </c>
      <c r="N851" s="1371" t="s">
        <v>233</v>
      </c>
      <c r="W851" s="1371" t="s">
        <v>228</v>
      </c>
    </row>
    <row r="852" spans="1:23">
      <c r="A852" s="1370">
        <v>43236339</v>
      </c>
      <c r="B852" s="1371" t="s">
        <v>2076</v>
      </c>
      <c r="C852" s="1371">
        <v>51981957095</v>
      </c>
      <c r="D852" s="1371" t="s">
        <v>2077</v>
      </c>
      <c r="G852" s="1371" t="s">
        <v>225</v>
      </c>
      <c r="H852" s="1371" t="s">
        <v>11</v>
      </c>
      <c r="L852" s="1371" t="s">
        <v>271</v>
      </c>
      <c r="M852" s="1372">
        <v>45854</v>
      </c>
      <c r="N852" s="1371" t="s">
        <v>233</v>
      </c>
      <c r="O852" s="1371" t="s">
        <v>331</v>
      </c>
      <c r="W852" s="1371" t="s">
        <v>229</v>
      </c>
    </row>
    <row r="853" spans="1:23">
      <c r="A853" s="1370">
        <v>43247154</v>
      </c>
      <c r="B853" s="1371" t="s">
        <v>2078</v>
      </c>
      <c r="C853" s="1371">
        <v>999497134</v>
      </c>
      <c r="D853" s="1371" t="s">
        <v>2079</v>
      </c>
      <c r="G853" s="1371" t="s">
        <v>223</v>
      </c>
      <c r="H853" s="1371" t="s">
        <v>245</v>
      </c>
      <c r="I853" s="1371" t="s">
        <v>316</v>
      </c>
      <c r="J853" s="1371" t="s">
        <v>221</v>
      </c>
      <c r="K853" s="1371" t="s">
        <v>269</v>
      </c>
      <c r="L853" s="1371" t="s">
        <v>269</v>
      </c>
      <c r="N853" s="1371" t="s">
        <v>231</v>
      </c>
      <c r="O853" s="1371" t="s">
        <v>231</v>
      </c>
      <c r="P853" s="1371" t="s">
        <v>231</v>
      </c>
      <c r="W853" s="1371" t="s">
        <v>226</v>
      </c>
    </row>
    <row r="854" spans="1:23">
      <c r="A854" s="1370">
        <v>43259349</v>
      </c>
      <c r="B854" s="1371" t="s">
        <v>2080</v>
      </c>
      <c r="C854" s="1371">
        <v>999210333</v>
      </c>
      <c r="D854" s="1371" t="s">
        <v>2081</v>
      </c>
      <c r="G854" s="1371" t="s">
        <v>223</v>
      </c>
      <c r="H854" s="1371" t="s">
        <v>11</v>
      </c>
      <c r="L854" s="1371" t="s">
        <v>262</v>
      </c>
      <c r="M854" s="1372">
        <v>45880</v>
      </c>
      <c r="N854" s="1371" t="s">
        <v>368</v>
      </c>
      <c r="W854" s="1371" t="s">
        <v>226</v>
      </c>
    </row>
    <row r="855" spans="1:23">
      <c r="A855" s="1370">
        <v>43280037</v>
      </c>
      <c r="B855" s="1371" t="s">
        <v>2082</v>
      </c>
      <c r="C855" s="1371">
        <v>984860616</v>
      </c>
      <c r="D855" s="1371" t="s">
        <v>2083</v>
      </c>
      <c r="G855" s="1371" t="s">
        <v>225</v>
      </c>
      <c r="H855" s="1371" t="s">
        <v>245</v>
      </c>
      <c r="I855" s="1371" t="s">
        <v>316</v>
      </c>
      <c r="J855" s="1371" t="s">
        <v>221</v>
      </c>
      <c r="N855" s="1371" t="s">
        <v>233</v>
      </c>
      <c r="O855" s="1371" t="s">
        <v>236</v>
      </c>
      <c r="P855" s="1371" t="s">
        <v>350</v>
      </c>
      <c r="W855" s="1371" t="s">
        <v>229</v>
      </c>
    </row>
    <row r="856" spans="1:23">
      <c r="A856" s="1370">
        <v>43284463</v>
      </c>
      <c r="B856" s="1371" t="s">
        <v>2084</v>
      </c>
      <c r="C856" s="1371">
        <v>989966529</v>
      </c>
      <c r="D856" s="1371" t="s">
        <v>2085</v>
      </c>
      <c r="E856" s="1371" t="s">
        <v>347</v>
      </c>
      <c r="G856" s="1371" t="s">
        <v>224</v>
      </c>
      <c r="H856" s="1371" t="s">
        <v>245</v>
      </c>
      <c r="K856" s="1371" t="s">
        <v>280</v>
      </c>
      <c r="L856" s="1371" t="s">
        <v>280</v>
      </c>
      <c r="M856" s="1372">
        <v>45860</v>
      </c>
      <c r="N856" s="1371" t="s">
        <v>388</v>
      </c>
      <c r="O856" s="1371" t="s">
        <v>231</v>
      </c>
      <c r="P856" s="1371" t="s">
        <v>231</v>
      </c>
      <c r="W856" s="1371" t="s">
        <v>226</v>
      </c>
    </row>
    <row r="857" spans="1:23">
      <c r="A857" s="1370">
        <v>43284463</v>
      </c>
      <c r="B857" s="1371" t="s">
        <v>2084</v>
      </c>
      <c r="C857" s="1371">
        <v>51989966529</v>
      </c>
      <c r="D857" s="1371" t="s">
        <v>2085</v>
      </c>
      <c r="E857" s="1371" t="s">
        <v>347</v>
      </c>
      <c r="G857" s="1371" t="s">
        <v>224</v>
      </c>
      <c r="H857" s="1371" t="s">
        <v>245</v>
      </c>
      <c r="K857" s="1371" t="s">
        <v>280</v>
      </c>
      <c r="L857" s="1371" t="s">
        <v>280</v>
      </c>
      <c r="M857" s="1372">
        <v>45860</v>
      </c>
      <c r="N857" s="1371" t="s">
        <v>233</v>
      </c>
      <c r="W857" s="1371" t="s">
        <v>229</v>
      </c>
    </row>
    <row r="858" spans="1:23">
      <c r="A858" s="1370">
        <v>43287735</v>
      </c>
      <c r="B858" s="1371" t="s">
        <v>2086</v>
      </c>
      <c r="C858" s="1371">
        <v>930234869</v>
      </c>
      <c r="D858" s="1371" t="s">
        <v>2087</v>
      </c>
      <c r="E858" s="1371" t="s">
        <v>451</v>
      </c>
      <c r="G858" s="1371" t="s">
        <v>225</v>
      </c>
      <c r="H858" s="1371" t="s">
        <v>245</v>
      </c>
      <c r="K858" s="1371" t="s">
        <v>262</v>
      </c>
      <c r="L858" s="1371" t="s">
        <v>262</v>
      </c>
      <c r="M858" s="1372">
        <v>45862</v>
      </c>
      <c r="N858" s="1371" t="s">
        <v>368</v>
      </c>
      <c r="W858" s="1371" t="s">
        <v>226</v>
      </c>
    </row>
    <row r="859" spans="1:23">
      <c r="A859" s="1370">
        <v>43287735</v>
      </c>
      <c r="B859" s="1371" t="s">
        <v>2086</v>
      </c>
      <c r="C859" s="1371">
        <v>930234869</v>
      </c>
      <c r="D859" s="1371" t="s">
        <v>2087</v>
      </c>
      <c r="E859" s="1371" t="s">
        <v>451</v>
      </c>
      <c r="G859" s="1371" t="s">
        <v>225</v>
      </c>
      <c r="H859" s="1371" t="s">
        <v>245</v>
      </c>
      <c r="K859" s="1371" t="s">
        <v>262</v>
      </c>
      <c r="L859" s="1371" t="s">
        <v>262</v>
      </c>
      <c r="M859" s="1372">
        <v>45863</v>
      </c>
      <c r="N859" s="1371" t="s">
        <v>368</v>
      </c>
      <c r="O859" s="1371" t="s">
        <v>236</v>
      </c>
      <c r="P859" s="1371" t="s">
        <v>350</v>
      </c>
      <c r="W859" s="1371" t="s">
        <v>226</v>
      </c>
    </row>
    <row r="860" spans="1:23">
      <c r="A860" s="1370">
        <v>43296187</v>
      </c>
      <c r="B860" s="1371" t="s">
        <v>2088</v>
      </c>
      <c r="C860" s="1371">
        <v>973031658</v>
      </c>
      <c r="D860" s="1371" t="s">
        <v>2089</v>
      </c>
      <c r="E860" s="1371" t="s">
        <v>376</v>
      </c>
      <c r="G860" s="1371" t="s">
        <v>224</v>
      </c>
      <c r="H860" s="1371" t="s">
        <v>245</v>
      </c>
      <c r="I860" s="1371" t="s">
        <v>316</v>
      </c>
      <c r="J860" s="1371" t="s">
        <v>221</v>
      </c>
      <c r="N860" s="1371" t="s">
        <v>233</v>
      </c>
      <c r="O860" s="1371" t="s">
        <v>231</v>
      </c>
      <c r="W860" s="1371" t="s">
        <v>229</v>
      </c>
    </row>
    <row r="861" spans="1:23">
      <c r="A861" s="1370">
        <v>43319592</v>
      </c>
      <c r="B861" s="1371" t="s">
        <v>2090</v>
      </c>
      <c r="C861" s="1371">
        <v>51934645257</v>
      </c>
      <c r="D861" s="1371" t="s">
        <v>2091</v>
      </c>
      <c r="G861" s="1371" t="s">
        <v>224</v>
      </c>
      <c r="H861" s="1371" t="s">
        <v>11</v>
      </c>
      <c r="J861" s="1371" t="s">
        <v>221</v>
      </c>
      <c r="M861" s="1372">
        <v>45841</v>
      </c>
      <c r="N861" s="1371" t="s">
        <v>233</v>
      </c>
      <c r="V861" s="1371" t="s">
        <v>11</v>
      </c>
      <c r="W861" s="1371" t="s">
        <v>228</v>
      </c>
    </row>
    <row r="862" spans="1:23">
      <c r="A862" s="1370">
        <v>43330063</v>
      </c>
      <c r="B862" s="1371" t="s">
        <v>2092</v>
      </c>
      <c r="C862" s="1371">
        <v>51971277687</v>
      </c>
      <c r="D862" s="1371" t="s">
        <v>2093</v>
      </c>
      <c r="G862" s="1371" t="s">
        <v>224</v>
      </c>
      <c r="H862" s="1371" t="s">
        <v>245</v>
      </c>
      <c r="J862" s="1371" t="s">
        <v>221</v>
      </c>
      <c r="K862" s="1371" t="s">
        <v>259</v>
      </c>
      <c r="L862" s="1371" t="s">
        <v>259</v>
      </c>
      <c r="N862" s="1371" t="s">
        <v>233</v>
      </c>
      <c r="W862" s="1371" t="s">
        <v>228</v>
      </c>
    </row>
    <row r="863" spans="1:23">
      <c r="A863" s="1370">
        <v>43344559</v>
      </c>
      <c r="B863" s="1371" t="s">
        <v>2094</v>
      </c>
      <c r="C863" s="1371">
        <v>13852013783</v>
      </c>
      <c r="D863" s="1371" t="s">
        <v>2095</v>
      </c>
      <c r="F863" s="1371" t="s">
        <v>362</v>
      </c>
      <c r="G863" s="1371" t="s">
        <v>224</v>
      </c>
      <c r="H863" s="1371" t="s">
        <v>248</v>
      </c>
      <c r="J863" s="1371" t="s">
        <v>221</v>
      </c>
      <c r="N863" s="1371" t="s">
        <v>233</v>
      </c>
      <c r="O863" s="1371" t="s">
        <v>331</v>
      </c>
      <c r="W863" s="1371" t="s">
        <v>229</v>
      </c>
    </row>
    <row r="864" spans="1:23">
      <c r="A864" s="1370">
        <v>43355212</v>
      </c>
      <c r="B864" s="1371" t="s">
        <v>2096</v>
      </c>
      <c r="C864" s="1371">
        <v>51902428904</v>
      </c>
      <c r="D864" s="1371" t="s">
        <v>2097</v>
      </c>
      <c r="E864" s="1371" t="s">
        <v>376</v>
      </c>
      <c r="F864" s="1371" t="s">
        <v>260</v>
      </c>
      <c r="G864" s="1371" t="s">
        <v>224</v>
      </c>
      <c r="H864" s="1371" t="s">
        <v>245</v>
      </c>
      <c r="J864" s="1371" t="s">
        <v>221</v>
      </c>
      <c r="L864" s="1371" t="s">
        <v>271</v>
      </c>
      <c r="N864" s="1371" t="s">
        <v>233</v>
      </c>
      <c r="O864" s="1371" t="s">
        <v>236</v>
      </c>
      <c r="W864" s="1371" t="s">
        <v>230</v>
      </c>
    </row>
    <row r="865" spans="1:23">
      <c r="A865" s="1370">
        <v>43361165</v>
      </c>
      <c r="B865" s="1371" t="s">
        <v>2098</v>
      </c>
      <c r="C865" s="1371">
        <v>51980601158</v>
      </c>
      <c r="D865" s="1371" t="s">
        <v>2099</v>
      </c>
      <c r="E865" s="1371" t="s">
        <v>451</v>
      </c>
      <c r="G865" s="1371" t="s">
        <v>223</v>
      </c>
      <c r="H865" s="1371" t="s">
        <v>245</v>
      </c>
      <c r="K865" s="1371" t="s">
        <v>262</v>
      </c>
      <c r="L865" s="1371" t="s">
        <v>262</v>
      </c>
      <c r="M865" s="1372">
        <v>45859</v>
      </c>
      <c r="N865" s="1371" t="s">
        <v>233</v>
      </c>
      <c r="W865" s="1371" t="s">
        <v>227</v>
      </c>
    </row>
    <row r="866" spans="1:23">
      <c r="A866" s="1370">
        <v>43370822</v>
      </c>
      <c r="B866" s="1371" t="s">
        <v>2100</v>
      </c>
      <c r="C866" s="1371">
        <v>999756069</v>
      </c>
      <c r="D866" s="1371" t="s">
        <v>2101</v>
      </c>
      <c r="F866" s="1371" t="s">
        <v>362</v>
      </c>
      <c r="G866" s="1371" t="s">
        <v>224</v>
      </c>
      <c r="H866" s="1371" t="s">
        <v>248</v>
      </c>
      <c r="J866" s="1371" t="s">
        <v>221</v>
      </c>
      <c r="L866" s="1371" t="s">
        <v>262</v>
      </c>
      <c r="M866" s="1372">
        <v>45841</v>
      </c>
      <c r="N866" s="1371" t="s">
        <v>233</v>
      </c>
      <c r="O866" s="1371" t="s">
        <v>331</v>
      </c>
      <c r="P866" s="1371" t="s">
        <v>331</v>
      </c>
      <c r="W866" s="1371" t="s">
        <v>226</v>
      </c>
    </row>
    <row r="867" spans="1:23">
      <c r="A867" s="1370">
        <v>43378437</v>
      </c>
      <c r="B867" s="1371" t="s">
        <v>2102</v>
      </c>
      <c r="C867" s="1371">
        <v>51978166945</v>
      </c>
      <c r="D867" s="1371" t="s">
        <v>2103</v>
      </c>
      <c r="E867" s="1371" t="s">
        <v>347</v>
      </c>
      <c r="G867" s="1371" t="s">
        <v>224</v>
      </c>
      <c r="H867" s="1371" t="s">
        <v>245</v>
      </c>
      <c r="K867" s="1371" t="s">
        <v>280</v>
      </c>
      <c r="L867" s="1371" t="s">
        <v>280</v>
      </c>
      <c r="M867" s="1372">
        <v>45874</v>
      </c>
      <c r="N867" s="1371" t="s">
        <v>233</v>
      </c>
      <c r="W867" s="1371" t="s">
        <v>228</v>
      </c>
    </row>
    <row r="868" spans="1:23">
      <c r="A868" s="1370">
        <v>43394675</v>
      </c>
      <c r="B868" s="1371" t="s">
        <v>2104</v>
      </c>
      <c r="C868" s="1371">
        <v>915974711</v>
      </c>
      <c r="D868" s="1371" t="s">
        <v>2105</v>
      </c>
      <c r="E868" s="1371" t="s">
        <v>507</v>
      </c>
      <c r="F868" s="1371" t="s">
        <v>240</v>
      </c>
      <c r="G868" s="1371" t="s">
        <v>225</v>
      </c>
      <c r="H868" s="1371" t="s">
        <v>245</v>
      </c>
      <c r="I868" s="1371" t="s">
        <v>316</v>
      </c>
      <c r="J868" s="1371" t="s">
        <v>221</v>
      </c>
      <c r="N868" s="1371" t="s">
        <v>233</v>
      </c>
      <c r="O868" s="1371" t="s">
        <v>236</v>
      </c>
      <c r="P868" s="1371" t="s">
        <v>350</v>
      </c>
      <c r="W868" s="1371" t="s">
        <v>229</v>
      </c>
    </row>
    <row r="869" spans="1:23">
      <c r="A869" s="1370">
        <v>43400174</v>
      </c>
      <c r="B869" s="1371" t="s">
        <v>2106</v>
      </c>
      <c r="C869" s="1371">
        <v>51926583375</v>
      </c>
      <c r="D869" s="1371" t="s">
        <v>2107</v>
      </c>
      <c r="G869" s="1371" t="s">
        <v>223</v>
      </c>
      <c r="H869" s="1371" t="s">
        <v>245</v>
      </c>
      <c r="J869" s="1371" t="s">
        <v>221</v>
      </c>
      <c r="K869" s="1371" t="s">
        <v>259</v>
      </c>
      <c r="L869" s="1371" t="s">
        <v>259</v>
      </c>
      <c r="N869" s="1371" t="s">
        <v>236</v>
      </c>
      <c r="W869" s="1371" t="s">
        <v>228</v>
      </c>
    </row>
    <row r="870" spans="1:23">
      <c r="A870" s="1370">
        <v>43405115</v>
      </c>
      <c r="B870" s="1371" t="s">
        <v>2108</v>
      </c>
      <c r="C870" s="1371">
        <v>51964338404</v>
      </c>
      <c r="D870" s="1371" t="s">
        <v>2109</v>
      </c>
      <c r="E870" s="1371" t="s">
        <v>347</v>
      </c>
      <c r="G870" s="1371" t="s">
        <v>224</v>
      </c>
      <c r="H870" s="1371" t="s">
        <v>245</v>
      </c>
      <c r="K870" s="1371" t="s">
        <v>280</v>
      </c>
      <c r="L870" s="1371" t="s">
        <v>280</v>
      </c>
      <c r="M870" s="1372">
        <v>45859</v>
      </c>
      <c r="N870" s="1371" t="s">
        <v>233</v>
      </c>
      <c r="W870" s="1371" t="s">
        <v>227</v>
      </c>
    </row>
    <row r="871" spans="1:23">
      <c r="A871" s="1370">
        <v>43409706</v>
      </c>
      <c r="B871" s="1371" t="s">
        <v>2110</v>
      </c>
      <c r="C871" s="1371">
        <v>51967192894</v>
      </c>
      <c r="D871" s="1371" t="s">
        <v>2111</v>
      </c>
      <c r="G871" s="1371" t="s">
        <v>224</v>
      </c>
      <c r="H871" s="1371" t="s">
        <v>11</v>
      </c>
      <c r="J871" s="1371" t="s">
        <v>221</v>
      </c>
      <c r="M871" s="1372">
        <v>45841</v>
      </c>
      <c r="N871" s="1371" t="s">
        <v>233</v>
      </c>
      <c r="O871" s="1371" t="s">
        <v>236</v>
      </c>
      <c r="W871" s="1371" t="s">
        <v>227</v>
      </c>
    </row>
    <row r="872" spans="1:23">
      <c r="A872" s="1370">
        <v>43411257</v>
      </c>
      <c r="B872" s="1371" t="s">
        <v>2112</v>
      </c>
      <c r="C872" s="1371">
        <v>940645976</v>
      </c>
      <c r="D872" s="1371" t="s">
        <v>2113</v>
      </c>
      <c r="E872" s="1371" t="s">
        <v>685</v>
      </c>
      <c r="F872" s="1371" t="s">
        <v>254</v>
      </c>
      <c r="G872" s="1371" t="s">
        <v>225</v>
      </c>
      <c r="H872" s="1371" t="s">
        <v>245</v>
      </c>
      <c r="J872" s="1371" t="s">
        <v>221</v>
      </c>
      <c r="K872" s="1371" t="s">
        <v>271</v>
      </c>
      <c r="M872" s="1372">
        <v>45851</v>
      </c>
      <c r="N872" s="1371" t="s">
        <v>233</v>
      </c>
      <c r="Q872" s="1371" t="s">
        <v>324</v>
      </c>
      <c r="R872" s="1371" t="s">
        <v>232</v>
      </c>
      <c r="S872" s="1371" t="s">
        <v>318</v>
      </c>
      <c r="T872" s="1371" t="s">
        <v>323</v>
      </c>
      <c r="W872" s="1371" t="s">
        <v>228</v>
      </c>
    </row>
    <row r="873" spans="1:23">
      <c r="A873" s="1370">
        <v>43416702</v>
      </c>
      <c r="B873" s="1371" t="s">
        <v>2114</v>
      </c>
      <c r="C873" s="1371">
        <v>983435997</v>
      </c>
      <c r="G873" s="1371" t="s">
        <v>225</v>
      </c>
      <c r="H873" s="1371" t="s">
        <v>245</v>
      </c>
      <c r="I873" s="1371" t="s">
        <v>316</v>
      </c>
      <c r="J873" s="1371" t="s">
        <v>221</v>
      </c>
      <c r="N873" s="1371" t="s">
        <v>233</v>
      </c>
      <c r="O873" s="1371" t="s">
        <v>236</v>
      </c>
      <c r="P873" s="1371" t="s">
        <v>350</v>
      </c>
      <c r="W873" s="1371" t="s">
        <v>229</v>
      </c>
    </row>
    <row r="874" spans="1:23">
      <c r="A874" s="1370">
        <v>43421675</v>
      </c>
      <c r="B874" s="1371" t="s">
        <v>2115</v>
      </c>
      <c r="C874" s="1371">
        <v>51989450035</v>
      </c>
      <c r="D874" s="1371" t="s">
        <v>2116</v>
      </c>
      <c r="E874" s="1371" t="s">
        <v>347</v>
      </c>
      <c r="G874" s="1371" t="s">
        <v>223</v>
      </c>
      <c r="H874" s="1371" t="s">
        <v>245</v>
      </c>
      <c r="K874" s="1371" t="s">
        <v>278</v>
      </c>
      <c r="L874" s="1371" t="s">
        <v>278</v>
      </c>
      <c r="M874" s="1372">
        <v>45873</v>
      </c>
      <c r="N874" s="1371" t="s">
        <v>233</v>
      </c>
      <c r="W874" s="1371" t="s">
        <v>229</v>
      </c>
    </row>
    <row r="875" spans="1:23">
      <c r="A875" s="1370">
        <v>43424684</v>
      </c>
      <c r="B875" s="1371" t="s">
        <v>2117</v>
      </c>
      <c r="C875" s="1371">
        <v>945788825</v>
      </c>
      <c r="D875" s="1371" t="s">
        <v>2118</v>
      </c>
      <c r="G875" s="1371" t="s">
        <v>224</v>
      </c>
      <c r="H875" s="1371" t="s">
        <v>11</v>
      </c>
      <c r="J875" s="1371" t="s">
        <v>221</v>
      </c>
      <c r="M875" s="1372">
        <v>45841</v>
      </c>
      <c r="N875" s="1371" t="s">
        <v>233</v>
      </c>
      <c r="V875" s="1371" t="s">
        <v>11</v>
      </c>
      <c r="W875" s="1371" t="s">
        <v>226</v>
      </c>
    </row>
    <row r="876" spans="1:23">
      <c r="A876" s="1370">
        <v>43436091</v>
      </c>
      <c r="B876" s="1371" t="s">
        <v>2119</v>
      </c>
      <c r="C876" s="1371">
        <v>51985558909</v>
      </c>
      <c r="D876" s="1371" t="s">
        <v>2120</v>
      </c>
      <c r="G876" s="1371" t="s">
        <v>224</v>
      </c>
      <c r="H876" s="1371" t="s">
        <v>245</v>
      </c>
      <c r="J876" s="1371" t="s">
        <v>221</v>
      </c>
      <c r="K876" s="1371" t="s">
        <v>259</v>
      </c>
      <c r="L876" s="1371" t="s">
        <v>259</v>
      </c>
      <c r="N876" s="1371" t="s">
        <v>233</v>
      </c>
      <c r="W876" s="1371" t="s">
        <v>228</v>
      </c>
    </row>
    <row r="877" spans="1:23">
      <c r="A877" s="1370">
        <v>43455061</v>
      </c>
      <c r="B877" s="1371" t="s">
        <v>2121</v>
      </c>
      <c r="C877" s="1371">
        <v>51982936772</v>
      </c>
      <c r="D877" s="1371" t="s">
        <v>2122</v>
      </c>
      <c r="E877" s="1371" t="s">
        <v>347</v>
      </c>
      <c r="G877" s="1371" t="s">
        <v>223</v>
      </c>
      <c r="H877" s="1371" t="s">
        <v>245</v>
      </c>
      <c r="K877" s="1371" t="s">
        <v>271</v>
      </c>
      <c r="L877" s="1371" t="s">
        <v>262</v>
      </c>
      <c r="M877" s="1372">
        <v>45854</v>
      </c>
      <c r="N877" s="1371" t="s">
        <v>236</v>
      </c>
      <c r="W877" s="1371" t="s">
        <v>230</v>
      </c>
    </row>
    <row r="878" spans="1:23">
      <c r="A878" s="1370">
        <v>43461891</v>
      </c>
      <c r="B878" s="1371" t="s">
        <v>2123</v>
      </c>
      <c r="C878" s="1371">
        <v>998582919</v>
      </c>
      <c r="D878" s="1371" t="s">
        <v>2124</v>
      </c>
      <c r="E878" s="1371" t="s">
        <v>347</v>
      </c>
      <c r="F878" s="1371" t="s">
        <v>254</v>
      </c>
      <c r="G878" s="1371" t="s">
        <v>224</v>
      </c>
      <c r="H878" s="1371" t="s">
        <v>245</v>
      </c>
      <c r="K878" s="1371" t="s">
        <v>280</v>
      </c>
      <c r="L878" s="1371" t="s">
        <v>280</v>
      </c>
      <c r="M878" s="1372">
        <v>45850</v>
      </c>
      <c r="N878" s="1371" t="s">
        <v>368</v>
      </c>
      <c r="W878" s="1371" t="s">
        <v>226</v>
      </c>
    </row>
    <row r="879" spans="1:23">
      <c r="A879" s="1370">
        <v>43462536</v>
      </c>
      <c r="B879" s="1371" t="s">
        <v>2125</v>
      </c>
      <c r="C879" s="1371">
        <v>935869361</v>
      </c>
      <c r="D879" s="1371" t="s">
        <v>2126</v>
      </c>
      <c r="E879" s="1371" t="s">
        <v>451</v>
      </c>
      <c r="F879" s="1371" t="s">
        <v>254</v>
      </c>
      <c r="G879" s="1371" t="s">
        <v>224</v>
      </c>
      <c r="H879" s="1371" t="s">
        <v>245</v>
      </c>
      <c r="K879" s="1371" t="s">
        <v>271</v>
      </c>
      <c r="L879" s="1371" t="s">
        <v>271</v>
      </c>
      <c r="M879" s="1372">
        <v>45853</v>
      </c>
      <c r="N879" s="1371" t="s">
        <v>388</v>
      </c>
      <c r="O879" s="1371" t="s">
        <v>231</v>
      </c>
      <c r="W879" s="1371" t="s">
        <v>226</v>
      </c>
    </row>
    <row r="880" spans="1:23">
      <c r="A880" s="1370">
        <v>43480240</v>
      </c>
      <c r="B880" s="1371" t="s">
        <v>2127</v>
      </c>
      <c r="C880" s="1371">
        <v>941679617</v>
      </c>
      <c r="D880" s="1371" t="s">
        <v>2128</v>
      </c>
      <c r="G880" s="1371" t="s">
        <v>223</v>
      </c>
      <c r="H880" s="1371" t="s">
        <v>245</v>
      </c>
      <c r="I880" s="1371" t="s">
        <v>316</v>
      </c>
      <c r="J880" s="1371" t="s">
        <v>221</v>
      </c>
      <c r="K880" s="1371" t="s">
        <v>269</v>
      </c>
      <c r="L880" s="1371" t="s">
        <v>269</v>
      </c>
      <c r="N880" s="1371" t="s">
        <v>231</v>
      </c>
      <c r="Q880" s="1371" t="s">
        <v>445</v>
      </c>
      <c r="R880" s="1371" t="s">
        <v>232</v>
      </c>
      <c r="S880" s="1371" t="s">
        <v>318</v>
      </c>
      <c r="T880" s="1371" t="s">
        <v>323</v>
      </c>
      <c r="U880" s="1371" t="s">
        <v>255</v>
      </c>
      <c r="W880" s="1371" t="s">
        <v>227</v>
      </c>
    </row>
    <row r="881" spans="1:23">
      <c r="A881" s="1370">
        <v>43482075</v>
      </c>
      <c r="B881" s="1371" t="s">
        <v>2129</v>
      </c>
      <c r="C881" s="1371">
        <v>966971023</v>
      </c>
      <c r="D881" s="1371" t="s">
        <v>2130</v>
      </c>
      <c r="E881" s="1371" t="s">
        <v>376</v>
      </c>
      <c r="F881" s="1371" t="s">
        <v>254</v>
      </c>
      <c r="G881" s="1371" t="s">
        <v>224</v>
      </c>
      <c r="H881" s="1371" t="s">
        <v>245</v>
      </c>
      <c r="I881" s="1371" t="s">
        <v>13</v>
      </c>
      <c r="J881" s="1371" t="s">
        <v>221</v>
      </c>
      <c r="N881" s="1371" t="s">
        <v>231</v>
      </c>
      <c r="W881" s="1371" t="s">
        <v>227</v>
      </c>
    </row>
    <row r="882" spans="1:23">
      <c r="A882" s="1370">
        <v>43487928</v>
      </c>
      <c r="B882" s="1371" t="s">
        <v>2131</v>
      </c>
      <c r="C882" s="1371">
        <v>51955330421</v>
      </c>
      <c r="D882" s="1371" t="s">
        <v>2132</v>
      </c>
      <c r="G882" s="1371" t="s">
        <v>224</v>
      </c>
      <c r="H882" s="1371" t="s">
        <v>11</v>
      </c>
      <c r="J882" s="1371" t="s">
        <v>221</v>
      </c>
      <c r="L882" s="1371" t="s">
        <v>271</v>
      </c>
      <c r="M882" s="1372">
        <v>45841</v>
      </c>
      <c r="N882" s="1371" t="s">
        <v>233</v>
      </c>
      <c r="V882" s="1371" t="s">
        <v>11</v>
      </c>
      <c r="W882" s="1371" t="s">
        <v>230</v>
      </c>
    </row>
    <row r="883" spans="1:23">
      <c r="A883" s="1370">
        <v>43489358</v>
      </c>
      <c r="B883" s="1371" t="s">
        <v>2133</v>
      </c>
      <c r="C883" s="1371">
        <v>998800367</v>
      </c>
      <c r="D883" s="1371" t="s">
        <v>2134</v>
      </c>
      <c r="G883" s="1371" t="s">
        <v>225</v>
      </c>
      <c r="H883" s="1371" t="s">
        <v>245</v>
      </c>
      <c r="I883" s="1371" t="s">
        <v>316</v>
      </c>
      <c r="J883" s="1371" t="s">
        <v>221</v>
      </c>
      <c r="K883" s="1371" t="s">
        <v>259</v>
      </c>
      <c r="L883" s="1371" t="s">
        <v>259</v>
      </c>
      <c r="N883" s="1371" t="s">
        <v>231</v>
      </c>
      <c r="O883" s="1371" t="s">
        <v>231</v>
      </c>
      <c r="P883" s="1371" t="s">
        <v>231</v>
      </c>
      <c r="W883" s="1371" t="s">
        <v>226</v>
      </c>
    </row>
    <row r="884" spans="1:23">
      <c r="A884" s="1370">
        <v>43494396</v>
      </c>
      <c r="B884" s="1371" t="s">
        <v>2135</v>
      </c>
      <c r="C884" s="1371">
        <v>993594220</v>
      </c>
      <c r="D884" s="1371" t="s">
        <v>2136</v>
      </c>
      <c r="G884" s="1371" t="s">
        <v>223</v>
      </c>
      <c r="H884" s="1371" t="s">
        <v>11</v>
      </c>
      <c r="L884" s="1371" t="s">
        <v>262</v>
      </c>
      <c r="M884" s="1372">
        <v>45880</v>
      </c>
      <c r="N884" s="1371" t="s">
        <v>368</v>
      </c>
      <c r="W884" s="1371" t="s">
        <v>226</v>
      </c>
    </row>
    <row r="885" spans="1:23">
      <c r="A885" s="1370">
        <v>43504900</v>
      </c>
      <c r="B885" s="1371" t="s">
        <v>2137</v>
      </c>
      <c r="C885" s="1371">
        <v>51989422099</v>
      </c>
      <c r="D885" s="1371" t="s">
        <v>2138</v>
      </c>
      <c r="G885" s="1371" t="s">
        <v>224</v>
      </c>
      <c r="H885" s="1371" t="s">
        <v>245</v>
      </c>
      <c r="J885" s="1371" t="s">
        <v>221</v>
      </c>
      <c r="K885" s="1371" t="s">
        <v>259</v>
      </c>
      <c r="L885" s="1371" t="s">
        <v>271</v>
      </c>
      <c r="N885" s="1371" t="s">
        <v>236</v>
      </c>
      <c r="W885" s="1371" t="s">
        <v>230</v>
      </c>
    </row>
    <row r="886" spans="1:23">
      <c r="A886" s="1370">
        <v>43521173</v>
      </c>
      <c r="B886" s="1371" t="s">
        <v>2139</v>
      </c>
      <c r="C886" s="1371">
        <v>51918722786</v>
      </c>
      <c r="D886" s="1371" t="s">
        <v>2140</v>
      </c>
      <c r="G886" s="1371" t="s">
        <v>224</v>
      </c>
      <c r="H886" s="1371" t="s">
        <v>11</v>
      </c>
      <c r="L886" s="1371" t="s">
        <v>271</v>
      </c>
      <c r="M886" s="1372">
        <v>45854</v>
      </c>
      <c r="N886" s="1371" t="s">
        <v>233</v>
      </c>
      <c r="W886" s="1371" t="s">
        <v>230</v>
      </c>
    </row>
    <row r="887" spans="1:23">
      <c r="A887" s="1370">
        <v>43524509</v>
      </c>
      <c r="B887" s="1371" t="s">
        <v>2141</v>
      </c>
      <c r="C887" s="1371">
        <v>51916801078</v>
      </c>
      <c r="D887" s="1373" t="s">
        <v>2142</v>
      </c>
      <c r="E887" s="1371" t="s">
        <v>451</v>
      </c>
      <c r="F887" s="1371" t="s">
        <v>254</v>
      </c>
      <c r="G887" s="1371" t="s">
        <v>224</v>
      </c>
      <c r="H887" s="1371" t="s">
        <v>245</v>
      </c>
      <c r="J887" s="1371" t="s">
        <v>221</v>
      </c>
      <c r="N887" s="1371" t="s">
        <v>233</v>
      </c>
      <c r="W887" s="1371" t="s">
        <v>228</v>
      </c>
    </row>
    <row r="888" spans="1:23">
      <c r="A888" s="1370">
        <v>43531406</v>
      </c>
      <c r="B888" s="1371" t="s">
        <v>2143</v>
      </c>
      <c r="C888" s="1371">
        <v>51977573089</v>
      </c>
      <c r="D888" s="1371" t="s">
        <v>2144</v>
      </c>
      <c r="E888" s="1371" t="s">
        <v>373</v>
      </c>
      <c r="G888" s="1371" t="s">
        <v>223</v>
      </c>
      <c r="H888" s="1371" t="s">
        <v>245</v>
      </c>
      <c r="M888" s="1372">
        <v>45846</v>
      </c>
      <c r="N888" s="1371" t="s">
        <v>237</v>
      </c>
      <c r="O888" s="1371" t="s">
        <v>332</v>
      </c>
      <c r="P888" s="1371" t="s">
        <v>237</v>
      </c>
      <c r="W888" s="1371" t="s">
        <v>229</v>
      </c>
    </row>
    <row r="889" spans="1:23">
      <c r="A889" s="1370">
        <v>43540882</v>
      </c>
      <c r="B889" s="1371" t="s">
        <v>2145</v>
      </c>
      <c r="C889" s="1371">
        <v>51935675238</v>
      </c>
      <c r="D889" s="1371" t="s">
        <v>2146</v>
      </c>
      <c r="E889" s="1371" t="s">
        <v>451</v>
      </c>
      <c r="G889" s="1371" t="s">
        <v>224</v>
      </c>
      <c r="H889" s="1371" t="s">
        <v>245</v>
      </c>
      <c r="K889" s="1371" t="s">
        <v>280</v>
      </c>
      <c r="L889" s="1371" t="s">
        <v>280</v>
      </c>
      <c r="M889" s="1372">
        <v>45863</v>
      </c>
      <c r="W889" s="1371" t="s">
        <v>228</v>
      </c>
    </row>
    <row r="890" spans="1:23">
      <c r="A890" s="1370">
        <v>43550232</v>
      </c>
      <c r="B890" s="1371" t="s">
        <v>2147</v>
      </c>
      <c r="C890" s="1371">
        <v>51973949996</v>
      </c>
      <c r="D890" s="1371" t="s">
        <v>2148</v>
      </c>
      <c r="E890" s="1371" t="s">
        <v>347</v>
      </c>
      <c r="G890" s="1371" t="s">
        <v>224</v>
      </c>
      <c r="H890" s="1371" t="s">
        <v>245</v>
      </c>
      <c r="K890" s="1371" t="s">
        <v>278</v>
      </c>
      <c r="L890" s="1371" t="s">
        <v>278</v>
      </c>
      <c r="M890" s="1372">
        <v>45876</v>
      </c>
      <c r="N890" s="1371" t="s">
        <v>233</v>
      </c>
      <c r="W890" s="1371" t="s">
        <v>229</v>
      </c>
    </row>
    <row r="891" spans="1:23">
      <c r="A891" s="1370">
        <v>43557154</v>
      </c>
      <c r="B891" s="1371" t="s">
        <v>2149</v>
      </c>
      <c r="C891" s="1371">
        <v>51959473563</v>
      </c>
      <c r="D891" s="1371" t="s">
        <v>2150</v>
      </c>
      <c r="E891" s="1371" t="s">
        <v>376</v>
      </c>
      <c r="F891" s="1371" t="s">
        <v>254</v>
      </c>
      <c r="G891" s="1371" t="s">
        <v>224</v>
      </c>
      <c r="H891" s="1371" t="s">
        <v>245</v>
      </c>
      <c r="J891" s="1371" t="s">
        <v>221</v>
      </c>
      <c r="N891" s="1371" t="s">
        <v>233</v>
      </c>
      <c r="O891" s="1371" t="s">
        <v>231</v>
      </c>
      <c r="P891" s="1371" t="s">
        <v>231</v>
      </c>
      <c r="W891" s="1371" t="s">
        <v>228</v>
      </c>
    </row>
    <row r="892" spans="1:23">
      <c r="A892" s="1370">
        <v>43561918</v>
      </c>
      <c r="B892" s="1371" t="s">
        <v>2151</v>
      </c>
      <c r="C892" s="1371">
        <v>924164188</v>
      </c>
      <c r="D892" s="1371" t="s">
        <v>2152</v>
      </c>
      <c r="E892" s="1371" t="s">
        <v>451</v>
      </c>
      <c r="G892" s="1371" t="s">
        <v>223</v>
      </c>
      <c r="H892" s="1371" t="s">
        <v>245</v>
      </c>
      <c r="K892" s="1371" t="s">
        <v>262</v>
      </c>
      <c r="L892" s="1371" t="s">
        <v>262</v>
      </c>
      <c r="M892" s="1372">
        <v>45874</v>
      </c>
      <c r="N892" s="1371" t="s">
        <v>368</v>
      </c>
      <c r="W892" s="1371" t="s">
        <v>226</v>
      </c>
    </row>
    <row r="893" spans="1:23">
      <c r="A893" s="1370">
        <v>43567116</v>
      </c>
      <c r="B893" s="1371" t="s">
        <v>2153</v>
      </c>
      <c r="C893" s="1371">
        <v>51942647446</v>
      </c>
      <c r="D893" s="1371" t="s">
        <v>2154</v>
      </c>
      <c r="G893" s="1371" t="s">
        <v>223</v>
      </c>
      <c r="H893" s="1371" t="s">
        <v>11</v>
      </c>
      <c r="I893" s="1371" t="s">
        <v>316</v>
      </c>
      <c r="J893" s="1371" t="s">
        <v>221</v>
      </c>
      <c r="N893" s="1371" t="s">
        <v>233</v>
      </c>
      <c r="W893" s="1371" t="s">
        <v>229</v>
      </c>
    </row>
    <row r="894" spans="1:23">
      <c r="A894" s="1370">
        <v>43608554</v>
      </c>
      <c r="B894" s="1371" t="s">
        <v>2155</v>
      </c>
      <c r="C894" s="1371">
        <v>969919704</v>
      </c>
      <c r="D894" s="1371" t="s">
        <v>2156</v>
      </c>
      <c r="G894" s="1371" t="s">
        <v>224</v>
      </c>
      <c r="H894" s="1371" t="s">
        <v>245</v>
      </c>
      <c r="I894" s="1371" t="s">
        <v>316</v>
      </c>
      <c r="J894" s="1371" t="s">
        <v>221</v>
      </c>
      <c r="K894" s="1371" t="s">
        <v>259</v>
      </c>
      <c r="L894" s="1371" t="s">
        <v>259</v>
      </c>
      <c r="N894" s="1371" t="s">
        <v>231</v>
      </c>
      <c r="O894" s="1371" t="s">
        <v>231</v>
      </c>
      <c r="P894" s="1371" t="s">
        <v>231</v>
      </c>
      <c r="W894" s="1371" t="s">
        <v>226</v>
      </c>
    </row>
    <row r="895" spans="1:23">
      <c r="A895" s="1370">
        <v>43612910</v>
      </c>
      <c r="B895" s="1371" t="s">
        <v>2157</v>
      </c>
      <c r="C895" s="1371">
        <v>51902816394</v>
      </c>
      <c r="D895" s="1371" t="s">
        <v>2158</v>
      </c>
      <c r="G895" s="1371" t="s">
        <v>223</v>
      </c>
      <c r="H895" s="1371" t="s">
        <v>245</v>
      </c>
      <c r="J895" s="1371" t="s">
        <v>221</v>
      </c>
      <c r="K895" s="1371" t="s">
        <v>259</v>
      </c>
      <c r="L895" s="1371" t="s">
        <v>259</v>
      </c>
      <c r="N895" s="1371" t="s">
        <v>231</v>
      </c>
      <c r="W895" s="1371" t="s">
        <v>228</v>
      </c>
    </row>
    <row r="896" spans="1:23">
      <c r="A896" s="1370">
        <v>43613081</v>
      </c>
      <c r="B896" s="1371" t="s">
        <v>2159</v>
      </c>
      <c r="C896" s="1371">
        <v>51916774841</v>
      </c>
      <c r="D896" s="1371" t="s">
        <v>2160</v>
      </c>
      <c r="G896" s="1371" t="s">
        <v>223</v>
      </c>
      <c r="H896" s="1371" t="s">
        <v>11</v>
      </c>
      <c r="L896" s="1371" t="s">
        <v>271</v>
      </c>
      <c r="M896" s="1372">
        <v>45854</v>
      </c>
      <c r="N896" s="1371" t="s">
        <v>233</v>
      </c>
      <c r="W896" s="1371" t="s">
        <v>230</v>
      </c>
    </row>
    <row r="897" spans="1:23">
      <c r="A897" s="1370">
        <v>43616331</v>
      </c>
      <c r="B897" s="1371" t="s">
        <v>2161</v>
      </c>
      <c r="C897" s="1371">
        <v>51970276568</v>
      </c>
      <c r="D897" s="1371" t="s">
        <v>2162</v>
      </c>
      <c r="G897" s="1371" t="s">
        <v>225</v>
      </c>
      <c r="H897" s="1371" t="s">
        <v>245</v>
      </c>
      <c r="J897" s="1371" t="s">
        <v>221</v>
      </c>
      <c r="K897" s="1371" t="s">
        <v>259</v>
      </c>
      <c r="L897" s="1371" t="s">
        <v>259</v>
      </c>
      <c r="N897" s="1371" t="s">
        <v>233</v>
      </c>
      <c r="W897" s="1371" t="s">
        <v>228</v>
      </c>
    </row>
    <row r="898" spans="1:23">
      <c r="A898" s="1370">
        <v>43657755</v>
      </c>
      <c r="B898" s="1371" t="s">
        <v>2163</v>
      </c>
      <c r="C898" s="1371">
        <v>973280204</v>
      </c>
      <c r="D898" s="1371" t="s">
        <v>2164</v>
      </c>
      <c r="E898" s="1371" t="s">
        <v>373</v>
      </c>
      <c r="G898" s="1371" t="s">
        <v>224</v>
      </c>
      <c r="H898" s="1371" t="s">
        <v>245</v>
      </c>
      <c r="L898" s="1371" t="s">
        <v>271</v>
      </c>
      <c r="M898" s="1372">
        <v>45846</v>
      </c>
      <c r="N898" s="1371" t="s">
        <v>233</v>
      </c>
      <c r="O898" s="1371" t="s">
        <v>331</v>
      </c>
      <c r="W898" s="1371" t="s">
        <v>229</v>
      </c>
    </row>
    <row r="899" spans="1:23">
      <c r="A899" s="1370">
        <v>43670304</v>
      </c>
      <c r="B899" s="1371" t="s">
        <v>2165</v>
      </c>
      <c r="C899" s="1371">
        <v>51942314418</v>
      </c>
      <c r="D899" s="1371" t="s">
        <v>2166</v>
      </c>
      <c r="G899" s="1371" t="s">
        <v>224</v>
      </c>
      <c r="H899" s="1371" t="s">
        <v>245</v>
      </c>
      <c r="J899" s="1371" t="s">
        <v>221</v>
      </c>
      <c r="K899" s="1371" t="s">
        <v>269</v>
      </c>
      <c r="L899" s="1371" t="s">
        <v>271</v>
      </c>
      <c r="N899" s="1371" t="s">
        <v>241</v>
      </c>
      <c r="W899" s="1371" t="s">
        <v>230</v>
      </c>
    </row>
    <row r="900" spans="1:23">
      <c r="A900" s="1370">
        <v>43700023</v>
      </c>
      <c r="B900" s="1371" t="s">
        <v>2167</v>
      </c>
      <c r="C900" s="1371">
        <v>51948564951</v>
      </c>
      <c r="D900" s="1371" t="s">
        <v>2168</v>
      </c>
      <c r="E900" s="1371" t="s">
        <v>347</v>
      </c>
      <c r="G900" s="1371" t="s">
        <v>224</v>
      </c>
      <c r="H900" s="1371" t="s">
        <v>245</v>
      </c>
      <c r="K900" s="1371" t="s">
        <v>278</v>
      </c>
      <c r="L900" s="1371" t="s">
        <v>278</v>
      </c>
      <c r="M900" s="1372">
        <v>45874</v>
      </c>
      <c r="N900" s="1371" t="s">
        <v>233</v>
      </c>
      <c r="W900" s="1371" t="s">
        <v>228</v>
      </c>
    </row>
    <row r="901" spans="1:23">
      <c r="A901" s="1370">
        <v>43707535</v>
      </c>
      <c r="B901" s="1371" t="s">
        <v>2169</v>
      </c>
      <c r="C901" s="1371">
        <v>51973380591</v>
      </c>
      <c r="D901" s="1371" t="s">
        <v>2170</v>
      </c>
      <c r="E901" s="1371" t="s">
        <v>347</v>
      </c>
      <c r="G901" s="1371" t="s">
        <v>224</v>
      </c>
      <c r="H901" s="1371" t="s">
        <v>245</v>
      </c>
      <c r="K901" s="1371" t="s">
        <v>262</v>
      </c>
      <c r="L901" s="1371" t="s">
        <v>262</v>
      </c>
      <c r="M901" s="1372">
        <v>45868</v>
      </c>
      <c r="N901" s="1371" t="s">
        <v>233</v>
      </c>
      <c r="O901" s="1371" t="s">
        <v>231</v>
      </c>
      <c r="P901" s="1371" t="s">
        <v>329</v>
      </c>
      <c r="W901" s="1371" t="s">
        <v>229</v>
      </c>
    </row>
    <row r="902" spans="1:23">
      <c r="A902" s="1370">
        <v>43708169</v>
      </c>
      <c r="B902" s="1371" t="s">
        <v>2171</v>
      </c>
      <c r="C902" s="1371">
        <v>970528240</v>
      </c>
      <c r="D902" s="1371" t="s">
        <v>2172</v>
      </c>
      <c r="E902" s="1371" t="s">
        <v>347</v>
      </c>
      <c r="G902" s="1371" t="s">
        <v>223</v>
      </c>
      <c r="H902" s="1371" t="s">
        <v>245</v>
      </c>
      <c r="K902" s="1371" t="s">
        <v>274</v>
      </c>
      <c r="L902" s="1371" t="s">
        <v>274</v>
      </c>
      <c r="M902" s="1372">
        <v>45862</v>
      </c>
      <c r="N902" s="1371" t="s">
        <v>368</v>
      </c>
      <c r="V902" s="1371" t="s">
        <v>351</v>
      </c>
      <c r="W902" s="1371" t="s">
        <v>226</v>
      </c>
    </row>
    <row r="903" spans="1:23">
      <c r="A903" s="1370">
        <v>43709772</v>
      </c>
      <c r="B903" s="1371" t="s">
        <v>2173</v>
      </c>
      <c r="C903" s="1371">
        <v>51945691580</v>
      </c>
      <c r="D903" s="1371" t="s">
        <v>2174</v>
      </c>
      <c r="G903" s="1371" t="s">
        <v>224</v>
      </c>
      <c r="H903" s="1371" t="s">
        <v>11</v>
      </c>
      <c r="J903" s="1371" t="s">
        <v>221</v>
      </c>
      <c r="L903" s="1371" t="s">
        <v>271</v>
      </c>
      <c r="M903" s="1372">
        <v>45841</v>
      </c>
      <c r="N903" s="1371" t="s">
        <v>233</v>
      </c>
      <c r="V903" s="1371" t="s">
        <v>11</v>
      </c>
      <c r="W903" s="1371" t="s">
        <v>230</v>
      </c>
    </row>
    <row r="904" spans="1:23">
      <c r="A904" s="1370">
        <v>43726483</v>
      </c>
      <c r="B904" s="1371" t="s">
        <v>2175</v>
      </c>
      <c r="C904" s="1371">
        <v>51985136358</v>
      </c>
      <c r="D904" s="1371" t="s">
        <v>2176</v>
      </c>
      <c r="E904" s="1371" t="s">
        <v>347</v>
      </c>
      <c r="G904" s="1371" t="s">
        <v>223</v>
      </c>
      <c r="H904" s="1371" t="s">
        <v>245</v>
      </c>
      <c r="K904" s="1371" t="s">
        <v>271</v>
      </c>
      <c r="L904" s="1371" t="s">
        <v>262</v>
      </c>
      <c r="M904" s="1372">
        <v>45854</v>
      </c>
      <c r="N904" s="1371" t="s">
        <v>237</v>
      </c>
      <c r="W904" s="1371" t="s">
        <v>230</v>
      </c>
    </row>
    <row r="905" spans="1:23">
      <c r="A905" s="1370">
        <v>43735434</v>
      </c>
      <c r="B905" s="1371" t="s">
        <v>2177</v>
      </c>
      <c r="C905" s="1371">
        <v>930759794</v>
      </c>
      <c r="D905" s="1371" t="s">
        <v>2178</v>
      </c>
      <c r="G905" s="1371" t="s">
        <v>223</v>
      </c>
      <c r="H905" s="1371" t="s">
        <v>245</v>
      </c>
      <c r="I905" s="1371" t="s">
        <v>316</v>
      </c>
      <c r="J905" s="1371" t="s">
        <v>221</v>
      </c>
      <c r="K905" s="1371" t="s">
        <v>269</v>
      </c>
      <c r="L905" s="1371" t="s">
        <v>269</v>
      </c>
      <c r="N905" s="1371" t="s">
        <v>233</v>
      </c>
      <c r="O905" s="1371" t="s">
        <v>236</v>
      </c>
      <c r="P905" s="1371" t="s">
        <v>236</v>
      </c>
      <c r="W905" s="1371" t="s">
        <v>226</v>
      </c>
    </row>
    <row r="906" spans="1:23">
      <c r="A906" s="1370">
        <v>43735990</v>
      </c>
      <c r="B906" s="1371" t="s">
        <v>2179</v>
      </c>
      <c r="C906" s="1371">
        <v>51962071051</v>
      </c>
      <c r="D906" s="1371" t="s">
        <v>2180</v>
      </c>
      <c r="E906" s="1371" t="s">
        <v>347</v>
      </c>
      <c r="F906" s="1371" t="s">
        <v>260</v>
      </c>
      <c r="G906" s="1371" t="s">
        <v>224</v>
      </c>
      <c r="H906" s="1371" t="s">
        <v>245</v>
      </c>
      <c r="K906" s="1371" t="s">
        <v>278</v>
      </c>
      <c r="L906" s="1371" t="s">
        <v>278</v>
      </c>
      <c r="M906" s="1372">
        <v>45850</v>
      </c>
      <c r="N906" s="1371" t="s">
        <v>233</v>
      </c>
      <c r="O906" s="1371" t="s">
        <v>331</v>
      </c>
      <c r="W906" s="1371" t="s">
        <v>229</v>
      </c>
    </row>
    <row r="907" spans="1:23">
      <c r="A907" s="1370">
        <v>43737184</v>
      </c>
      <c r="B907" s="1371" t="s">
        <v>2181</v>
      </c>
      <c r="C907" s="1371">
        <v>51902987477</v>
      </c>
      <c r="D907" s="1371" t="s">
        <v>2182</v>
      </c>
      <c r="E907" s="1371" t="s">
        <v>347</v>
      </c>
      <c r="G907" s="1371" t="s">
        <v>223</v>
      </c>
      <c r="H907" s="1371" t="s">
        <v>245</v>
      </c>
      <c r="K907" s="1371" t="s">
        <v>262</v>
      </c>
      <c r="M907" s="1372">
        <v>45859</v>
      </c>
      <c r="N907" s="1371" t="s">
        <v>233</v>
      </c>
      <c r="W907" s="1371" t="s">
        <v>229</v>
      </c>
    </row>
    <row r="908" spans="1:23">
      <c r="A908" s="1370">
        <v>43745913</v>
      </c>
      <c r="B908" s="1371" t="s">
        <v>2183</v>
      </c>
      <c r="C908" s="1371">
        <v>51943940232</v>
      </c>
      <c r="D908" s="1371" t="s">
        <v>2184</v>
      </c>
      <c r="G908" s="1371" t="s">
        <v>224</v>
      </c>
      <c r="H908" s="1371" t="s">
        <v>11</v>
      </c>
      <c r="J908" s="1371" t="s">
        <v>221</v>
      </c>
      <c r="M908" s="1372">
        <v>45841</v>
      </c>
      <c r="N908" s="1371" t="s">
        <v>233</v>
      </c>
      <c r="O908" s="1371" t="s">
        <v>236</v>
      </c>
      <c r="W908" s="1371" t="s">
        <v>227</v>
      </c>
    </row>
    <row r="909" spans="1:23">
      <c r="A909" s="1370">
        <v>43751028</v>
      </c>
      <c r="B909" s="1371" t="s">
        <v>2185</v>
      </c>
      <c r="C909" s="1371">
        <v>51963806888</v>
      </c>
      <c r="D909" s="1371" t="s">
        <v>2186</v>
      </c>
      <c r="E909" s="1371" t="s">
        <v>507</v>
      </c>
      <c r="F909" s="1371" t="s">
        <v>240</v>
      </c>
      <c r="G909" s="1371" t="s">
        <v>225</v>
      </c>
      <c r="H909" s="1371" t="s">
        <v>245</v>
      </c>
      <c r="J909" s="1371" t="s">
        <v>221</v>
      </c>
      <c r="L909" s="1371" t="s">
        <v>271</v>
      </c>
      <c r="N909" s="1371" t="s">
        <v>239</v>
      </c>
      <c r="W909" s="1371" t="s">
        <v>230</v>
      </c>
    </row>
    <row r="910" spans="1:23">
      <c r="A910" s="1370">
        <v>43753430</v>
      </c>
      <c r="B910" s="1371" t="s">
        <v>2187</v>
      </c>
      <c r="C910" s="1371">
        <v>999457124</v>
      </c>
      <c r="D910" s="1371" t="s">
        <v>2188</v>
      </c>
      <c r="F910" s="1371" t="s">
        <v>362</v>
      </c>
      <c r="G910" s="1371" t="s">
        <v>224</v>
      </c>
      <c r="H910" s="1371" t="s">
        <v>248</v>
      </c>
      <c r="J910" s="1371" t="s">
        <v>221</v>
      </c>
      <c r="M910" s="1372">
        <v>45841</v>
      </c>
      <c r="N910" s="1371" t="s">
        <v>233</v>
      </c>
      <c r="W910" s="1371" t="s">
        <v>226</v>
      </c>
    </row>
    <row r="911" spans="1:23">
      <c r="A911" s="1370">
        <v>43755574</v>
      </c>
      <c r="B911" s="1371" t="s">
        <v>2189</v>
      </c>
      <c r="C911" s="1371">
        <v>51993814041</v>
      </c>
      <c r="D911" s="1371" t="s">
        <v>2190</v>
      </c>
      <c r="E911" s="1371" t="s">
        <v>624</v>
      </c>
      <c r="G911" s="1371" t="s">
        <v>224</v>
      </c>
      <c r="H911" s="1371" t="s">
        <v>245</v>
      </c>
      <c r="K911" s="1371" t="s">
        <v>280</v>
      </c>
      <c r="L911" s="1371" t="s">
        <v>280</v>
      </c>
      <c r="M911" s="1372">
        <v>45856</v>
      </c>
      <c r="N911" s="1371" t="s">
        <v>233</v>
      </c>
      <c r="O911" s="1371" t="s">
        <v>331</v>
      </c>
      <c r="W911" s="1371" t="s">
        <v>229</v>
      </c>
    </row>
    <row r="912" spans="1:23">
      <c r="A912" s="1370">
        <v>43764164</v>
      </c>
      <c r="B912" s="1371" t="s">
        <v>1668</v>
      </c>
      <c r="C912" s="1371">
        <v>926710566</v>
      </c>
      <c r="D912" s="1371" t="s">
        <v>2191</v>
      </c>
      <c r="E912" s="1371" t="s">
        <v>376</v>
      </c>
      <c r="G912" s="1371" t="s">
        <v>224</v>
      </c>
      <c r="H912" s="1371" t="s">
        <v>245</v>
      </c>
      <c r="I912" s="1371" t="s">
        <v>316</v>
      </c>
      <c r="J912" s="1371" t="s">
        <v>221</v>
      </c>
      <c r="N912" s="1371" t="s">
        <v>368</v>
      </c>
      <c r="O912" s="1371" t="s">
        <v>231</v>
      </c>
      <c r="P912" s="1371" t="s">
        <v>231</v>
      </c>
      <c r="W912" s="1371" t="s">
        <v>226</v>
      </c>
    </row>
    <row r="913" spans="1:23">
      <c r="A913" s="1370">
        <v>43778738</v>
      </c>
      <c r="B913" s="1371" t="s">
        <v>2192</v>
      </c>
      <c r="C913" s="1371">
        <v>989166796</v>
      </c>
      <c r="D913" s="1371" t="s">
        <v>2193</v>
      </c>
      <c r="G913" s="1371" t="s">
        <v>225</v>
      </c>
      <c r="H913" s="1371" t="s">
        <v>11</v>
      </c>
      <c r="J913" s="1371" t="s">
        <v>221</v>
      </c>
      <c r="M913" s="1372">
        <v>45841</v>
      </c>
      <c r="N913" s="1371" t="s">
        <v>233</v>
      </c>
      <c r="V913" s="1371" t="s">
        <v>11</v>
      </c>
      <c r="W913" s="1371" t="s">
        <v>226</v>
      </c>
    </row>
    <row r="914" spans="1:23">
      <c r="A914" s="1370">
        <v>43783142</v>
      </c>
      <c r="B914" s="1371" t="s">
        <v>2194</v>
      </c>
      <c r="C914" s="1371">
        <v>947404423</v>
      </c>
      <c r="D914" s="1371" t="s">
        <v>2195</v>
      </c>
      <c r="E914" s="1371" t="s">
        <v>347</v>
      </c>
      <c r="G914" s="1371" t="s">
        <v>223</v>
      </c>
      <c r="H914" s="1371" t="s">
        <v>245</v>
      </c>
      <c r="K914" s="1371" t="s">
        <v>271</v>
      </c>
      <c r="M914" s="1372">
        <v>45851</v>
      </c>
      <c r="N914" s="1371" t="s">
        <v>233</v>
      </c>
      <c r="P914" s="1371" t="s">
        <v>350</v>
      </c>
      <c r="W914" s="1371" t="s">
        <v>228</v>
      </c>
    </row>
    <row r="915" spans="1:23">
      <c r="A915" s="1370">
        <v>43803677</v>
      </c>
      <c r="B915" s="1371" t="s">
        <v>2196</v>
      </c>
      <c r="C915" s="1371">
        <v>929266178</v>
      </c>
      <c r="D915" s="1371" t="s">
        <v>2197</v>
      </c>
      <c r="G915" s="1371" t="s">
        <v>223</v>
      </c>
      <c r="H915" s="1371" t="s">
        <v>11</v>
      </c>
      <c r="J915" s="1371" t="s">
        <v>221</v>
      </c>
      <c r="M915" s="1372">
        <v>45841</v>
      </c>
      <c r="N915" s="1371" t="s">
        <v>233</v>
      </c>
      <c r="V915" s="1371" t="s">
        <v>11</v>
      </c>
      <c r="W915" s="1371" t="s">
        <v>226</v>
      </c>
    </row>
    <row r="916" spans="1:23">
      <c r="A916" s="1370">
        <v>43813830</v>
      </c>
      <c r="B916" s="1371" t="s">
        <v>2198</v>
      </c>
      <c r="C916" s="1371">
        <v>987952424</v>
      </c>
      <c r="D916" s="1371" t="s">
        <v>2199</v>
      </c>
      <c r="E916" s="1371" t="s">
        <v>347</v>
      </c>
      <c r="G916" s="1371" t="s">
        <v>224</v>
      </c>
      <c r="H916" s="1371" t="s">
        <v>245</v>
      </c>
      <c r="K916" s="1371" t="s">
        <v>280</v>
      </c>
      <c r="L916" s="1371" t="s">
        <v>280</v>
      </c>
      <c r="M916" s="1372">
        <v>45880</v>
      </c>
      <c r="N916" s="1371" t="s">
        <v>368</v>
      </c>
      <c r="W916" s="1371" t="s">
        <v>226</v>
      </c>
    </row>
    <row r="917" spans="1:23">
      <c r="A917" s="1370">
        <v>43825608</v>
      </c>
      <c r="B917" s="1371" t="s">
        <v>2200</v>
      </c>
      <c r="C917" s="1371">
        <v>51968135492</v>
      </c>
      <c r="D917" s="1371" t="s">
        <v>2201</v>
      </c>
      <c r="E917" s="1371" t="s">
        <v>451</v>
      </c>
      <c r="G917" s="1371" t="s">
        <v>223</v>
      </c>
      <c r="H917" s="1371" t="s">
        <v>245</v>
      </c>
      <c r="K917" s="1371" t="s">
        <v>271</v>
      </c>
      <c r="L917" s="1371" t="s">
        <v>271</v>
      </c>
      <c r="M917" s="1372">
        <v>45847</v>
      </c>
      <c r="N917" s="1371" t="s">
        <v>237</v>
      </c>
      <c r="W917" s="1371" t="s">
        <v>227</v>
      </c>
    </row>
    <row r="918" spans="1:23">
      <c r="A918" s="1370">
        <v>43840478</v>
      </c>
      <c r="B918" s="1371" t="s">
        <v>2202</v>
      </c>
      <c r="C918" s="1371">
        <v>924096190</v>
      </c>
      <c r="D918" s="1371" t="s">
        <v>2203</v>
      </c>
      <c r="F918" s="1371" t="s">
        <v>240</v>
      </c>
      <c r="G918" s="1371" t="s">
        <v>225</v>
      </c>
      <c r="H918" s="1371" t="s">
        <v>245</v>
      </c>
      <c r="M918" s="1372">
        <v>45844</v>
      </c>
      <c r="N918" s="1371" t="s">
        <v>233</v>
      </c>
      <c r="O918" s="1371" t="s">
        <v>231</v>
      </c>
      <c r="P918" s="1371" t="s">
        <v>236</v>
      </c>
      <c r="W918" s="1371" t="s">
        <v>229</v>
      </c>
    </row>
    <row r="919" spans="1:23">
      <c r="A919" s="1370">
        <v>43852319</v>
      </c>
      <c r="B919" s="1371" t="s">
        <v>2204</v>
      </c>
      <c r="C919" s="1371">
        <v>51987353546</v>
      </c>
      <c r="D919" s="1371" t="s">
        <v>2205</v>
      </c>
      <c r="E919" s="1371" t="s">
        <v>451</v>
      </c>
      <c r="G919" s="1371" t="s">
        <v>224</v>
      </c>
      <c r="H919" s="1371" t="s">
        <v>245</v>
      </c>
      <c r="J919" s="1371" t="s">
        <v>249</v>
      </c>
      <c r="N919" s="1371" t="s">
        <v>233</v>
      </c>
      <c r="W919" s="1371" t="s">
        <v>228</v>
      </c>
    </row>
    <row r="920" spans="1:23">
      <c r="A920" s="1370">
        <v>43863906</v>
      </c>
      <c r="B920" s="1371" t="s">
        <v>2206</v>
      </c>
      <c r="C920" s="1371">
        <v>51972093672</v>
      </c>
      <c r="D920" s="1371" t="s">
        <v>2207</v>
      </c>
      <c r="G920" s="1371" t="s">
        <v>223</v>
      </c>
      <c r="H920" s="1371" t="s">
        <v>245</v>
      </c>
      <c r="J920" s="1371" t="s">
        <v>221</v>
      </c>
      <c r="K920" s="1371" t="s">
        <v>259</v>
      </c>
      <c r="L920" s="1371" t="s">
        <v>259</v>
      </c>
      <c r="N920" s="1371" t="s">
        <v>233</v>
      </c>
      <c r="W920" s="1371" t="s">
        <v>228</v>
      </c>
    </row>
    <row r="921" spans="1:23">
      <c r="A921" s="1370">
        <v>43869188</v>
      </c>
      <c r="B921" s="1371" t="s">
        <v>2208</v>
      </c>
      <c r="C921" s="1371">
        <v>930375371</v>
      </c>
      <c r="D921" s="1371" t="s">
        <v>2209</v>
      </c>
      <c r="G921" s="1371" t="s">
        <v>223</v>
      </c>
      <c r="H921" s="1371" t="s">
        <v>245</v>
      </c>
      <c r="J921" s="1371" t="s">
        <v>221</v>
      </c>
      <c r="K921" s="1371" t="s">
        <v>269</v>
      </c>
      <c r="L921" s="1371" t="s">
        <v>271</v>
      </c>
      <c r="N921" s="1371" t="s">
        <v>233</v>
      </c>
      <c r="O921" s="1371" t="s">
        <v>236</v>
      </c>
      <c r="W921" s="1371" t="s">
        <v>230</v>
      </c>
    </row>
    <row r="922" spans="1:23">
      <c r="A922" s="1370">
        <v>43874839</v>
      </c>
      <c r="B922" s="1371" t="s">
        <v>2210</v>
      </c>
      <c r="C922" s="1371">
        <v>979454291</v>
      </c>
      <c r="D922" s="1371" t="s">
        <v>2211</v>
      </c>
      <c r="G922" s="1371" t="s">
        <v>223</v>
      </c>
      <c r="H922" s="1371" t="s">
        <v>11</v>
      </c>
      <c r="L922" s="1371" t="s">
        <v>271</v>
      </c>
      <c r="M922" s="1372">
        <v>45854</v>
      </c>
      <c r="N922" s="1371" t="s">
        <v>368</v>
      </c>
      <c r="O922" s="1371" t="s">
        <v>236</v>
      </c>
      <c r="W922" s="1371" t="s">
        <v>226</v>
      </c>
    </row>
    <row r="923" spans="1:23">
      <c r="A923" s="1370">
        <v>43881710</v>
      </c>
      <c r="B923" s="1371" t="s">
        <v>2212</v>
      </c>
      <c r="C923" s="1371">
        <v>51982481256</v>
      </c>
      <c r="D923" s="1371" t="s">
        <v>2213</v>
      </c>
      <c r="E923" s="1371" t="s">
        <v>874</v>
      </c>
      <c r="G923" s="1371" t="s">
        <v>225</v>
      </c>
      <c r="H923" s="1371" t="s">
        <v>245</v>
      </c>
      <c r="M923" s="1372">
        <v>45846</v>
      </c>
      <c r="N923" s="1371" t="s">
        <v>233</v>
      </c>
      <c r="W923" s="1371" t="s">
        <v>228</v>
      </c>
    </row>
    <row r="924" spans="1:23">
      <c r="A924" s="1370">
        <v>43919560</v>
      </c>
      <c r="B924" s="1371" t="s">
        <v>2214</v>
      </c>
      <c r="C924" s="1371">
        <v>51926852591</v>
      </c>
      <c r="D924" s="1371" t="s">
        <v>2215</v>
      </c>
      <c r="G924" s="1371" t="s">
        <v>224</v>
      </c>
      <c r="H924" s="1371" t="s">
        <v>245</v>
      </c>
      <c r="I924" s="1371" t="s">
        <v>10</v>
      </c>
      <c r="J924" s="1371" t="s">
        <v>221</v>
      </c>
      <c r="K924" s="1371" t="s">
        <v>269</v>
      </c>
      <c r="L924" s="1371" t="s">
        <v>269</v>
      </c>
      <c r="N924" s="1371" t="s">
        <v>241</v>
      </c>
      <c r="W924" s="1371" t="s">
        <v>228</v>
      </c>
    </row>
    <row r="925" spans="1:23">
      <c r="A925" s="1370">
        <v>43931607</v>
      </c>
      <c r="B925" s="1371" t="s">
        <v>2216</v>
      </c>
      <c r="C925" s="1371">
        <v>959796166</v>
      </c>
      <c r="D925" s="1371" t="s">
        <v>2217</v>
      </c>
      <c r="E925" s="1371" t="s">
        <v>347</v>
      </c>
      <c r="F925" s="1371" t="s">
        <v>377</v>
      </c>
      <c r="G925" s="1371" t="s">
        <v>224</v>
      </c>
      <c r="H925" s="1371" t="s">
        <v>245</v>
      </c>
      <c r="I925" s="1371" t="s">
        <v>316</v>
      </c>
      <c r="J925" s="1371" t="s">
        <v>221</v>
      </c>
      <c r="N925" s="1371" t="s">
        <v>236</v>
      </c>
      <c r="W925" s="1371" t="s">
        <v>227</v>
      </c>
    </row>
    <row r="926" spans="1:23">
      <c r="A926" s="1370">
        <v>43966081</v>
      </c>
      <c r="B926" s="1371" t="s">
        <v>2218</v>
      </c>
      <c r="C926" s="1371">
        <v>51986909387</v>
      </c>
      <c r="D926" s="1371" t="s">
        <v>2219</v>
      </c>
      <c r="G926" s="1371" t="s">
        <v>224</v>
      </c>
      <c r="H926" s="1371" t="s">
        <v>245</v>
      </c>
      <c r="I926" s="1371" t="s">
        <v>316</v>
      </c>
      <c r="J926" s="1371" t="s">
        <v>221</v>
      </c>
      <c r="K926" s="1371" t="s">
        <v>259</v>
      </c>
      <c r="L926" s="1371" t="s">
        <v>259</v>
      </c>
      <c r="N926" s="1371" t="s">
        <v>233</v>
      </c>
      <c r="O926" s="1371" t="s">
        <v>236</v>
      </c>
      <c r="P926" s="1371" t="s">
        <v>350</v>
      </c>
      <c r="W926" s="1371" t="s">
        <v>226</v>
      </c>
    </row>
    <row r="927" spans="1:23">
      <c r="A927" s="1370">
        <v>43966081</v>
      </c>
      <c r="B927" s="1371" t="s">
        <v>2218</v>
      </c>
      <c r="C927" s="1371">
        <v>986909387</v>
      </c>
      <c r="D927" s="1371" t="s">
        <v>2219</v>
      </c>
      <c r="E927" s="1371" t="s">
        <v>451</v>
      </c>
      <c r="G927" s="1371" t="s">
        <v>224</v>
      </c>
      <c r="H927" s="1371" t="s">
        <v>245</v>
      </c>
      <c r="K927" s="1371" t="s">
        <v>278</v>
      </c>
      <c r="L927" s="1371" t="s">
        <v>278</v>
      </c>
      <c r="M927" s="1372">
        <v>45876</v>
      </c>
      <c r="N927" s="1371" t="s">
        <v>368</v>
      </c>
      <c r="W927" s="1371" t="s">
        <v>226</v>
      </c>
    </row>
    <row r="928" spans="1:23">
      <c r="A928" s="1370">
        <v>43978639</v>
      </c>
      <c r="B928" s="1371" t="s">
        <v>2220</v>
      </c>
      <c r="C928" s="1371">
        <v>942972438</v>
      </c>
      <c r="D928" s="1371" t="s">
        <v>2221</v>
      </c>
      <c r="G928" s="1371" t="s">
        <v>224</v>
      </c>
      <c r="H928" s="1371" t="s">
        <v>11</v>
      </c>
      <c r="J928" s="1371" t="s">
        <v>221</v>
      </c>
      <c r="M928" s="1372">
        <v>45841</v>
      </c>
      <c r="N928" s="1371" t="s">
        <v>233</v>
      </c>
      <c r="V928" s="1371" t="s">
        <v>11</v>
      </c>
      <c r="W928" s="1371" t="s">
        <v>226</v>
      </c>
    </row>
    <row r="929" spans="1:23">
      <c r="A929" s="1370">
        <v>44017163</v>
      </c>
      <c r="B929" s="1371" t="s">
        <v>2222</v>
      </c>
      <c r="C929" s="1371" t="s">
        <v>2223</v>
      </c>
      <c r="F929" s="1371" t="s">
        <v>254</v>
      </c>
      <c r="G929" s="1371" t="s">
        <v>224</v>
      </c>
      <c r="H929" s="1371" t="s">
        <v>243</v>
      </c>
      <c r="J929" s="1371" t="s">
        <v>221</v>
      </c>
      <c r="L929" s="1371" t="s">
        <v>271</v>
      </c>
      <c r="N929" s="1371" t="s">
        <v>231</v>
      </c>
      <c r="O929" s="1371" t="s">
        <v>231</v>
      </c>
      <c r="Q929" s="1371" t="s">
        <v>445</v>
      </c>
      <c r="R929" s="1371" t="s">
        <v>232</v>
      </c>
      <c r="S929" s="1371" t="s">
        <v>318</v>
      </c>
      <c r="T929" s="1371" t="s">
        <v>323</v>
      </c>
      <c r="U929" s="1371" t="s">
        <v>255</v>
      </c>
      <c r="W929" s="1371" t="s">
        <v>230</v>
      </c>
    </row>
    <row r="930" spans="1:23">
      <c r="A930" s="1370">
        <v>44023643</v>
      </c>
      <c r="B930" s="1371" t="s">
        <v>2224</v>
      </c>
      <c r="C930" s="1371">
        <v>976206813</v>
      </c>
      <c r="D930" s="1371" t="s">
        <v>2225</v>
      </c>
      <c r="G930" s="1371" t="s">
        <v>224</v>
      </c>
      <c r="H930" s="1371" t="s">
        <v>11</v>
      </c>
      <c r="J930" s="1371" t="s">
        <v>221</v>
      </c>
      <c r="M930" s="1372">
        <v>45841</v>
      </c>
      <c r="N930" s="1371" t="s">
        <v>233</v>
      </c>
      <c r="O930" s="1371" t="s">
        <v>236</v>
      </c>
      <c r="W930" s="1371" t="s">
        <v>227</v>
      </c>
    </row>
    <row r="931" spans="1:23">
      <c r="A931" s="1370">
        <v>44023693</v>
      </c>
      <c r="B931" s="1371" t="s">
        <v>2226</v>
      </c>
      <c r="C931" s="1371">
        <v>51990950447</v>
      </c>
      <c r="D931" s="1371" t="s">
        <v>2227</v>
      </c>
      <c r="G931" s="1371" t="s">
        <v>224</v>
      </c>
      <c r="H931" s="1371" t="s">
        <v>245</v>
      </c>
      <c r="J931" s="1371" t="s">
        <v>221</v>
      </c>
      <c r="K931" s="1371" t="s">
        <v>269</v>
      </c>
      <c r="L931" s="1371" t="s">
        <v>271</v>
      </c>
      <c r="N931" s="1371" t="s">
        <v>236</v>
      </c>
      <c r="W931" s="1371" t="s">
        <v>230</v>
      </c>
    </row>
    <row r="932" spans="1:23">
      <c r="A932" s="1370">
        <v>44024483</v>
      </c>
      <c r="B932" s="1371" t="s">
        <v>2228</v>
      </c>
      <c r="C932" s="1371">
        <v>930774349</v>
      </c>
      <c r="D932" s="1371" t="s">
        <v>500</v>
      </c>
      <c r="E932" s="1371" t="s">
        <v>347</v>
      </c>
      <c r="G932" s="1371" t="s">
        <v>223</v>
      </c>
      <c r="H932" s="1371" t="s">
        <v>245</v>
      </c>
      <c r="K932" s="1371" t="s">
        <v>271</v>
      </c>
      <c r="L932" s="1371" t="s">
        <v>271</v>
      </c>
      <c r="M932" s="1372">
        <v>45850</v>
      </c>
      <c r="N932" s="1371" t="s">
        <v>233</v>
      </c>
      <c r="O932" s="1371" t="s">
        <v>239</v>
      </c>
      <c r="W932" s="1371" t="s">
        <v>230</v>
      </c>
    </row>
    <row r="933" spans="1:23">
      <c r="A933" s="1370">
        <v>44028588</v>
      </c>
      <c r="B933" s="1371" t="s">
        <v>2229</v>
      </c>
      <c r="C933" s="1371">
        <v>51959382954</v>
      </c>
      <c r="D933" s="1371" t="s">
        <v>2230</v>
      </c>
      <c r="G933" s="1371" t="s">
        <v>224</v>
      </c>
      <c r="H933" s="1371" t="s">
        <v>245</v>
      </c>
      <c r="J933" s="1371" t="s">
        <v>221</v>
      </c>
      <c r="K933" s="1371" t="s">
        <v>269</v>
      </c>
      <c r="L933" s="1371" t="s">
        <v>269</v>
      </c>
      <c r="N933" s="1371" t="s">
        <v>236</v>
      </c>
      <c r="W933" s="1371" t="s">
        <v>228</v>
      </c>
    </row>
    <row r="934" spans="1:23">
      <c r="A934" s="1370">
        <v>44043460</v>
      </c>
      <c r="B934" s="1371" t="s">
        <v>2231</v>
      </c>
      <c r="C934" s="1371">
        <v>51948780173</v>
      </c>
      <c r="D934" s="1371" t="s">
        <v>2232</v>
      </c>
      <c r="G934" s="1371" t="s">
        <v>224</v>
      </c>
      <c r="H934" s="1371" t="s">
        <v>11</v>
      </c>
      <c r="J934" s="1371" t="s">
        <v>221</v>
      </c>
      <c r="M934" s="1372">
        <v>45841</v>
      </c>
      <c r="N934" s="1371" t="s">
        <v>241</v>
      </c>
      <c r="O934" s="1371" t="s">
        <v>241</v>
      </c>
      <c r="V934" s="1371" t="s">
        <v>2233</v>
      </c>
      <c r="W934" s="1371" t="s">
        <v>230</v>
      </c>
    </row>
    <row r="935" spans="1:23">
      <c r="A935" s="1370">
        <v>44066794</v>
      </c>
      <c r="B935" s="1371" t="s">
        <v>2234</v>
      </c>
      <c r="C935" s="1371">
        <v>996139725</v>
      </c>
      <c r="D935" s="1371" t="s">
        <v>2235</v>
      </c>
      <c r="G935" s="1371" t="s">
        <v>223</v>
      </c>
      <c r="H935" s="1371" t="s">
        <v>245</v>
      </c>
      <c r="I935" s="1371" t="s">
        <v>316</v>
      </c>
      <c r="J935" s="1371" t="s">
        <v>221</v>
      </c>
      <c r="N935" s="1371" t="s">
        <v>233</v>
      </c>
      <c r="O935" s="1371" t="s">
        <v>236</v>
      </c>
      <c r="P935" s="1371" t="s">
        <v>350</v>
      </c>
      <c r="W935" s="1371" t="s">
        <v>229</v>
      </c>
    </row>
    <row r="936" spans="1:23">
      <c r="A936" s="1370">
        <v>44069692</v>
      </c>
      <c r="B936" s="1371" t="s">
        <v>2236</v>
      </c>
      <c r="C936" s="1371">
        <v>51987760360</v>
      </c>
      <c r="D936" s="1371" t="s">
        <v>2237</v>
      </c>
      <c r="E936" s="1371" t="s">
        <v>347</v>
      </c>
      <c r="G936" s="1371" t="s">
        <v>225</v>
      </c>
      <c r="H936" s="1371" t="s">
        <v>245</v>
      </c>
      <c r="K936" s="1371" t="s">
        <v>262</v>
      </c>
      <c r="L936" s="1371" t="s">
        <v>262</v>
      </c>
      <c r="M936" s="1372">
        <v>45868</v>
      </c>
      <c r="N936" s="1371" t="s">
        <v>233</v>
      </c>
      <c r="O936" s="1371" t="s">
        <v>236</v>
      </c>
      <c r="W936" s="1371" t="s">
        <v>230</v>
      </c>
    </row>
    <row r="937" spans="1:23">
      <c r="A937" s="1370">
        <v>44090972</v>
      </c>
      <c r="B937" s="1371" t="s">
        <v>2238</v>
      </c>
      <c r="C937" s="1371">
        <v>994183660</v>
      </c>
      <c r="D937" s="1371" t="s">
        <v>2239</v>
      </c>
      <c r="E937" s="1371" t="s">
        <v>347</v>
      </c>
      <c r="G937" s="1371" t="s">
        <v>223</v>
      </c>
      <c r="H937" s="1371" t="s">
        <v>245</v>
      </c>
      <c r="K937" s="1371" t="s">
        <v>262</v>
      </c>
      <c r="L937" s="1371" t="s">
        <v>262</v>
      </c>
      <c r="M937" s="1372">
        <v>45859</v>
      </c>
      <c r="N937" s="1371" t="s">
        <v>388</v>
      </c>
      <c r="O937" s="1371" t="s">
        <v>231</v>
      </c>
      <c r="P937" s="1371" t="s">
        <v>231</v>
      </c>
      <c r="W937" s="1371" t="s">
        <v>226</v>
      </c>
    </row>
    <row r="938" spans="1:23">
      <c r="A938" s="1370">
        <v>44091335</v>
      </c>
      <c r="B938" s="1371" t="s">
        <v>2240</v>
      </c>
      <c r="C938" s="1371">
        <v>994364197</v>
      </c>
      <c r="D938" s="1371" t="s">
        <v>2241</v>
      </c>
      <c r="G938" s="1371" t="s">
        <v>223</v>
      </c>
      <c r="H938" s="1371" t="s">
        <v>11</v>
      </c>
      <c r="L938" s="1371" t="s">
        <v>262</v>
      </c>
      <c r="M938" s="1372">
        <v>45880</v>
      </c>
      <c r="N938" s="1371" t="s">
        <v>368</v>
      </c>
      <c r="W938" s="1371" t="s">
        <v>226</v>
      </c>
    </row>
    <row r="939" spans="1:23">
      <c r="A939" s="1370">
        <v>44109022</v>
      </c>
      <c r="B939" s="1371" t="s">
        <v>2242</v>
      </c>
      <c r="C939" s="1371">
        <v>915171703</v>
      </c>
      <c r="D939" s="1371" t="s">
        <v>2243</v>
      </c>
      <c r="F939" s="1371" t="s">
        <v>254</v>
      </c>
      <c r="G939" s="1371" t="s">
        <v>224</v>
      </c>
      <c r="H939" s="1371" t="s">
        <v>238</v>
      </c>
      <c r="I939" s="1371" t="s">
        <v>316</v>
      </c>
      <c r="J939" s="1371" t="s">
        <v>221</v>
      </c>
      <c r="N939" s="1371" t="s">
        <v>236</v>
      </c>
      <c r="O939" s="1371" t="s">
        <v>236</v>
      </c>
      <c r="W939" s="1371" t="s">
        <v>229</v>
      </c>
    </row>
    <row r="940" spans="1:23">
      <c r="A940" s="1370">
        <v>44115901</v>
      </c>
      <c r="B940" s="1371" t="s">
        <v>2244</v>
      </c>
      <c r="C940" s="1371">
        <v>51918517072</v>
      </c>
      <c r="D940" s="1371" t="s">
        <v>2245</v>
      </c>
      <c r="E940" s="1371" t="s">
        <v>347</v>
      </c>
      <c r="G940" s="1371" t="s">
        <v>224</v>
      </c>
      <c r="H940" s="1371" t="s">
        <v>245</v>
      </c>
      <c r="K940" s="1371" t="s">
        <v>278</v>
      </c>
      <c r="L940" s="1371" t="s">
        <v>278</v>
      </c>
      <c r="M940" s="1372">
        <v>45880</v>
      </c>
      <c r="N940" s="1371" t="s">
        <v>233</v>
      </c>
      <c r="W940" s="1371" t="s">
        <v>230</v>
      </c>
    </row>
    <row r="941" spans="1:23">
      <c r="A941" s="1370">
        <v>44119124</v>
      </c>
      <c r="B941" s="1371" t="s">
        <v>2246</v>
      </c>
      <c r="C941" s="1371">
        <v>931312532</v>
      </c>
      <c r="D941" s="1371" t="s">
        <v>2247</v>
      </c>
      <c r="G941" s="1371" t="s">
        <v>225</v>
      </c>
      <c r="H941" s="1371" t="s">
        <v>245</v>
      </c>
      <c r="I941" s="1371" t="s">
        <v>316</v>
      </c>
      <c r="J941" s="1371" t="s">
        <v>221</v>
      </c>
      <c r="K941" s="1371" t="s">
        <v>259</v>
      </c>
      <c r="L941" s="1371" t="s">
        <v>259</v>
      </c>
      <c r="N941" s="1371" t="s">
        <v>236</v>
      </c>
      <c r="W941" s="1371" t="s">
        <v>227</v>
      </c>
    </row>
    <row r="942" spans="1:23">
      <c r="A942" s="1370">
        <v>44129237</v>
      </c>
      <c r="B942" s="1371" t="s">
        <v>2248</v>
      </c>
      <c r="C942" s="1371">
        <v>51991691322</v>
      </c>
      <c r="D942" s="1371" t="s">
        <v>2249</v>
      </c>
      <c r="E942" s="1371" t="s">
        <v>347</v>
      </c>
      <c r="G942" s="1371" t="s">
        <v>224</v>
      </c>
      <c r="H942" s="1371" t="s">
        <v>245</v>
      </c>
      <c r="K942" s="1371" t="s">
        <v>280</v>
      </c>
      <c r="M942" s="1372">
        <v>45847</v>
      </c>
      <c r="N942" s="1371" t="s">
        <v>231</v>
      </c>
      <c r="W942" s="1371" t="s">
        <v>227</v>
      </c>
    </row>
    <row r="943" spans="1:23">
      <c r="A943" s="1370">
        <v>44138420</v>
      </c>
      <c r="B943" s="1371" t="s">
        <v>2250</v>
      </c>
      <c r="C943" s="1371">
        <v>51939468675</v>
      </c>
      <c r="D943" s="1371" t="s">
        <v>2251</v>
      </c>
      <c r="G943" s="1371" t="s">
        <v>224</v>
      </c>
      <c r="H943" s="1371" t="s">
        <v>11</v>
      </c>
      <c r="J943" s="1371" t="s">
        <v>221</v>
      </c>
      <c r="M943" s="1372">
        <v>45841</v>
      </c>
      <c r="N943" s="1371" t="s">
        <v>233</v>
      </c>
      <c r="V943" s="1371" t="s">
        <v>11</v>
      </c>
      <c r="W943" s="1371" t="s">
        <v>228</v>
      </c>
    </row>
    <row r="944" spans="1:23">
      <c r="A944" s="1370">
        <v>44157425</v>
      </c>
      <c r="B944" s="1371" t="s">
        <v>2252</v>
      </c>
      <c r="C944" s="1371">
        <v>51966387155</v>
      </c>
      <c r="D944" s="1371" t="s">
        <v>2253</v>
      </c>
      <c r="E944" s="1371" t="s">
        <v>347</v>
      </c>
      <c r="G944" s="1371" t="s">
        <v>224</v>
      </c>
      <c r="H944" s="1371" t="s">
        <v>245</v>
      </c>
      <c r="K944" s="1371" t="s">
        <v>280</v>
      </c>
      <c r="L944" s="1371" t="s">
        <v>262</v>
      </c>
      <c r="M944" s="1372">
        <v>45877</v>
      </c>
      <c r="N944" s="1371" t="s">
        <v>233</v>
      </c>
      <c r="W944" s="1371" t="s">
        <v>230</v>
      </c>
    </row>
    <row r="945" spans="1:23">
      <c r="A945" s="1370">
        <v>44158300</v>
      </c>
      <c r="B945" s="1371" t="s">
        <v>2254</v>
      </c>
      <c r="C945" s="1371">
        <v>51950918553</v>
      </c>
      <c r="D945" s="1371" t="s">
        <v>2255</v>
      </c>
      <c r="E945" s="1371" t="s">
        <v>347</v>
      </c>
      <c r="G945" s="1371" t="s">
        <v>224</v>
      </c>
      <c r="H945" s="1371" t="s">
        <v>245</v>
      </c>
      <c r="K945" s="1371" t="s">
        <v>280</v>
      </c>
      <c r="L945" s="1371" t="s">
        <v>280</v>
      </c>
      <c r="M945" s="1372">
        <v>45849</v>
      </c>
      <c r="N945" s="1371" t="s">
        <v>233</v>
      </c>
      <c r="W945" s="1371" t="s">
        <v>228</v>
      </c>
    </row>
    <row r="946" spans="1:23">
      <c r="A946" s="1370">
        <v>44173226</v>
      </c>
      <c r="B946" s="1371" t="s">
        <v>2256</v>
      </c>
      <c r="C946" s="1371">
        <v>986722328</v>
      </c>
      <c r="D946" s="1371" t="s">
        <v>2257</v>
      </c>
      <c r="E946" s="1371" t="s">
        <v>347</v>
      </c>
      <c r="G946" s="1371" t="s">
        <v>223</v>
      </c>
      <c r="H946" s="1371" t="s">
        <v>245</v>
      </c>
      <c r="K946" s="1371" t="s">
        <v>271</v>
      </c>
      <c r="L946" s="1371" t="s">
        <v>271</v>
      </c>
      <c r="M946" s="1372">
        <v>45856</v>
      </c>
      <c r="N946" s="1371" t="s">
        <v>368</v>
      </c>
      <c r="W946" s="1371" t="s">
        <v>226</v>
      </c>
    </row>
    <row r="947" spans="1:23">
      <c r="A947" s="1370">
        <v>44174899</v>
      </c>
      <c r="B947" s="1371" t="s">
        <v>2258</v>
      </c>
      <c r="C947" s="1371">
        <v>51947756581</v>
      </c>
      <c r="D947" s="1371" t="s">
        <v>2259</v>
      </c>
      <c r="G947" s="1371" t="s">
        <v>223</v>
      </c>
      <c r="H947" s="1371" t="s">
        <v>245</v>
      </c>
      <c r="J947" s="1371" t="s">
        <v>221</v>
      </c>
      <c r="K947" s="1371" t="s">
        <v>259</v>
      </c>
      <c r="L947" s="1371" t="s">
        <v>259</v>
      </c>
      <c r="N947" s="1371" t="s">
        <v>236</v>
      </c>
      <c r="W947" s="1371" t="s">
        <v>228</v>
      </c>
    </row>
    <row r="948" spans="1:23">
      <c r="A948" s="1370">
        <v>44254678</v>
      </c>
      <c r="B948" s="1371" t="s">
        <v>2260</v>
      </c>
      <c r="C948" s="1371">
        <v>51952324378</v>
      </c>
      <c r="D948" s="1371" t="s">
        <v>2261</v>
      </c>
      <c r="G948" s="1371" t="s">
        <v>223</v>
      </c>
      <c r="H948" s="1371" t="s">
        <v>245</v>
      </c>
      <c r="J948" s="1371" t="s">
        <v>221</v>
      </c>
      <c r="K948" s="1371" t="s">
        <v>259</v>
      </c>
      <c r="L948" s="1371" t="s">
        <v>259</v>
      </c>
      <c r="N948" s="1371" t="s">
        <v>231</v>
      </c>
      <c r="W948" s="1371" t="s">
        <v>228</v>
      </c>
    </row>
    <row r="949" spans="1:23">
      <c r="A949" s="1370">
        <v>44261457</v>
      </c>
      <c r="B949" s="1371" t="s">
        <v>2262</v>
      </c>
      <c r="C949" s="1371">
        <v>987223875</v>
      </c>
      <c r="D949" s="1371" t="s">
        <v>2263</v>
      </c>
      <c r="E949" s="1371" t="s">
        <v>507</v>
      </c>
      <c r="F949" s="1371" t="s">
        <v>240</v>
      </c>
      <c r="G949" s="1371" t="s">
        <v>225</v>
      </c>
      <c r="H949" s="1371" t="s">
        <v>245</v>
      </c>
      <c r="I949" s="1371" t="s">
        <v>316</v>
      </c>
      <c r="J949" s="1371" t="s">
        <v>221</v>
      </c>
      <c r="N949" s="1371" t="s">
        <v>233</v>
      </c>
      <c r="O949" s="1371" t="s">
        <v>236</v>
      </c>
      <c r="P949" s="1371" t="s">
        <v>350</v>
      </c>
      <c r="W949" s="1371" t="s">
        <v>226</v>
      </c>
    </row>
    <row r="950" spans="1:23">
      <c r="A950" s="1370">
        <v>44267959</v>
      </c>
      <c r="B950" s="1371" t="s">
        <v>2264</v>
      </c>
      <c r="C950" s="1371">
        <v>51932533794</v>
      </c>
      <c r="D950" s="1371" t="s">
        <v>2265</v>
      </c>
      <c r="G950" s="1371" t="s">
        <v>225</v>
      </c>
      <c r="H950" s="1371" t="s">
        <v>11</v>
      </c>
      <c r="J950" s="1371" t="s">
        <v>221</v>
      </c>
      <c r="M950" s="1372">
        <v>45841</v>
      </c>
      <c r="N950" s="1371" t="s">
        <v>233</v>
      </c>
      <c r="O950" s="1371" t="s">
        <v>236</v>
      </c>
      <c r="W950" s="1371" t="s">
        <v>227</v>
      </c>
    </row>
    <row r="951" spans="1:23">
      <c r="A951" s="1370">
        <v>44284712</v>
      </c>
      <c r="B951" s="1371" t="s">
        <v>2266</v>
      </c>
      <c r="C951" s="1371">
        <v>51925823801</v>
      </c>
      <c r="D951" s="1371" t="s">
        <v>2267</v>
      </c>
      <c r="G951" s="1371" t="s">
        <v>223</v>
      </c>
      <c r="H951" s="1371" t="s">
        <v>245</v>
      </c>
      <c r="J951" s="1371" t="s">
        <v>221</v>
      </c>
      <c r="K951" s="1371" t="s">
        <v>269</v>
      </c>
      <c r="L951" s="1371" t="s">
        <v>271</v>
      </c>
      <c r="N951" s="1371" t="s">
        <v>236</v>
      </c>
      <c r="W951" s="1371" t="s">
        <v>230</v>
      </c>
    </row>
    <row r="952" spans="1:23">
      <c r="A952" s="1370">
        <v>44294123</v>
      </c>
      <c r="B952" s="1371" t="s">
        <v>2268</v>
      </c>
      <c r="C952" s="1371">
        <v>981228995</v>
      </c>
      <c r="D952" s="1371" t="s">
        <v>2269</v>
      </c>
      <c r="G952" s="1371" t="s">
        <v>224</v>
      </c>
      <c r="H952" s="1371" t="s">
        <v>11</v>
      </c>
      <c r="I952" s="1371" t="s">
        <v>7</v>
      </c>
      <c r="L952" s="1371" t="s">
        <v>271</v>
      </c>
      <c r="M952" s="1372">
        <v>45854</v>
      </c>
      <c r="N952" s="1371" t="s">
        <v>368</v>
      </c>
      <c r="O952" s="1371" t="s">
        <v>236</v>
      </c>
      <c r="W952" s="1371" t="s">
        <v>226</v>
      </c>
    </row>
    <row r="953" spans="1:23">
      <c r="A953" s="1370">
        <v>44294123</v>
      </c>
      <c r="B953" s="1371" t="s">
        <v>2268</v>
      </c>
      <c r="C953" s="1371">
        <v>981228995</v>
      </c>
      <c r="D953" s="1371" t="s">
        <v>2269</v>
      </c>
      <c r="E953" s="1371" t="s">
        <v>347</v>
      </c>
      <c r="F953" s="1371" t="s">
        <v>254</v>
      </c>
      <c r="G953" s="1371" t="s">
        <v>224</v>
      </c>
      <c r="H953" s="1371" t="s">
        <v>245</v>
      </c>
      <c r="K953" s="1371" t="s">
        <v>280</v>
      </c>
      <c r="M953" s="1372">
        <v>45845</v>
      </c>
      <c r="N953" s="1371" t="s">
        <v>237</v>
      </c>
      <c r="O953" s="1371" t="s">
        <v>332</v>
      </c>
      <c r="P953" s="1371" t="s">
        <v>332</v>
      </c>
      <c r="W953" s="1371" t="s">
        <v>229</v>
      </c>
    </row>
    <row r="954" spans="1:23">
      <c r="A954" s="1370">
        <v>44302045</v>
      </c>
      <c r="B954" s="1371" t="s">
        <v>2270</v>
      </c>
      <c r="C954" s="1371" t="s">
        <v>2271</v>
      </c>
      <c r="D954" s="1371" t="s">
        <v>2272</v>
      </c>
      <c r="E954" s="1371" t="s">
        <v>347</v>
      </c>
      <c r="G954" s="1371" t="s">
        <v>223</v>
      </c>
      <c r="H954" s="1371" t="s">
        <v>245</v>
      </c>
      <c r="K954" s="1371" t="s">
        <v>271</v>
      </c>
      <c r="L954" s="1371" t="s">
        <v>271</v>
      </c>
      <c r="M954" s="1372">
        <v>45855</v>
      </c>
      <c r="N954" s="1371" t="s">
        <v>388</v>
      </c>
      <c r="O954" s="1371" t="s">
        <v>329</v>
      </c>
      <c r="W954" s="1371" t="s">
        <v>226</v>
      </c>
    </row>
    <row r="955" spans="1:23">
      <c r="A955" s="1370">
        <v>44303678</v>
      </c>
      <c r="B955" s="1371" t="s">
        <v>2273</v>
      </c>
      <c r="C955" s="1371" t="s">
        <v>2274</v>
      </c>
      <c r="D955" s="1371" t="s">
        <v>2275</v>
      </c>
      <c r="G955" s="1371" t="s">
        <v>225</v>
      </c>
      <c r="H955" s="1371" t="s">
        <v>243</v>
      </c>
      <c r="I955" s="1371" t="s">
        <v>316</v>
      </c>
      <c r="J955" s="1371" t="s">
        <v>221</v>
      </c>
      <c r="N955" s="1371" t="s">
        <v>236</v>
      </c>
      <c r="O955" s="1371" t="s">
        <v>236</v>
      </c>
      <c r="P955" s="1371" t="s">
        <v>350</v>
      </c>
      <c r="W955" s="1371" t="s">
        <v>228</v>
      </c>
    </row>
    <row r="956" spans="1:23">
      <c r="A956" s="1370">
        <v>44310390</v>
      </c>
      <c r="B956" s="1371" t="s">
        <v>2276</v>
      </c>
      <c r="C956" s="1371">
        <v>51917599497</v>
      </c>
      <c r="D956" s="1371" t="s">
        <v>2277</v>
      </c>
      <c r="E956" s="1371" t="s">
        <v>347</v>
      </c>
      <c r="G956" s="1371" t="s">
        <v>223</v>
      </c>
      <c r="H956" s="1371" t="s">
        <v>245</v>
      </c>
      <c r="K956" s="1371" t="s">
        <v>271</v>
      </c>
      <c r="L956" s="1371" t="s">
        <v>271</v>
      </c>
      <c r="M956" s="1372">
        <v>45856</v>
      </c>
      <c r="N956" s="1371" t="s">
        <v>233</v>
      </c>
      <c r="O956" s="1371" t="s">
        <v>331</v>
      </c>
      <c r="W956" s="1371" t="s">
        <v>229</v>
      </c>
    </row>
    <row r="957" spans="1:23">
      <c r="A957" s="1370">
        <v>44323413</v>
      </c>
      <c r="B957" s="1371" t="s">
        <v>2278</v>
      </c>
      <c r="C957" s="1371">
        <v>51940454754</v>
      </c>
      <c r="D957" s="1371" t="s">
        <v>2279</v>
      </c>
      <c r="E957" s="1371" t="s">
        <v>347</v>
      </c>
      <c r="F957" s="1371" t="s">
        <v>254</v>
      </c>
      <c r="G957" s="1371" t="s">
        <v>224</v>
      </c>
      <c r="H957" s="1371" t="s">
        <v>245</v>
      </c>
      <c r="L957" s="1371" t="s">
        <v>271</v>
      </c>
      <c r="M957" s="1372">
        <v>45841</v>
      </c>
      <c r="N957" s="1371" t="s">
        <v>233</v>
      </c>
      <c r="W957" s="1371" t="s">
        <v>230</v>
      </c>
    </row>
    <row r="958" spans="1:23">
      <c r="A958" s="1370">
        <v>44336197</v>
      </c>
      <c r="B958" s="1371" t="s">
        <v>2280</v>
      </c>
      <c r="C958" s="1371">
        <v>985656462</v>
      </c>
      <c r="D958" s="1371" t="s">
        <v>2281</v>
      </c>
      <c r="G958" s="1371" t="s">
        <v>224</v>
      </c>
      <c r="H958" s="1371" t="s">
        <v>245</v>
      </c>
      <c r="I958" s="1371" t="s">
        <v>316</v>
      </c>
      <c r="J958" s="1371" t="s">
        <v>221</v>
      </c>
      <c r="N958" s="1371" t="s">
        <v>233</v>
      </c>
      <c r="O958" s="1371" t="s">
        <v>231</v>
      </c>
      <c r="W958" s="1371" t="s">
        <v>229</v>
      </c>
    </row>
    <row r="959" spans="1:23">
      <c r="A959" s="1370">
        <v>44340548</v>
      </c>
      <c r="B959" s="1371" t="s">
        <v>2282</v>
      </c>
      <c r="C959" s="1371">
        <v>51986832751</v>
      </c>
      <c r="D959" s="1371" t="s">
        <v>2283</v>
      </c>
      <c r="E959" s="1371" t="s">
        <v>451</v>
      </c>
      <c r="G959" s="1371" t="s">
        <v>224</v>
      </c>
      <c r="H959" s="1371" t="s">
        <v>245</v>
      </c>
      <c r="K959" s="1371" t="s">
        <v>278</v>
      </c>
      <c r="L959" s="1371" t="s">
        <v>262</v>
      </c>
      <c r="M959" s="1372">
        <v>45859</v>
      </c>
      <c r="N959" s="1371" t="s">
        <v>233</v>
      </c>
      <c r="W959" s="1371" t="s">
        <v>230</v>
      </c>
    </row>
    <row r="960" spans="1:23">
      <c r="A960" s="1370">
        <v>44342880</v>
      </c>
      <c r="B960" s="1371" t="s">
        <v>2284</v>
      </c>
      <c r="C960" s="1371">
        <v>51991604572</v>
      </c>
      <c r="D960" s="1371" t="s">
        <v>2285</v>
      </c>
      <c r="E960" s="1371" t="s">
        <v>376</v>
      </c>
      <c r="F960" s="1371" t="s">
        <v>254</v>
      </c>
      <c r="G960" s="1371" t="s">
        <v>224</v>
      </c>
      <c r="H960" s="1371" t="s">
        <v>245</v>
      </c>
      <c r="I960" s="1371" t="s">
        <v>316</v>
      </c>
      <c r="J960" s="1371" t="s">
        <v>221</v>
      </c>
      <c r="N960" s="1371" t="s">
        <v>231</v>
      </c>
      <c r="O960" s="1371" t="s">
        <v>231</v>
      </c>
      <c r="P960" s="1371" t="s">
        <v>231</v>
      </c>
      <c r="W960" s="1371" t="s">
        <v>226</v>
      </c>
    </row>
    <row r="961" spans="1:23">
      <c r="A961" s="1370">
        <v>44384902</v>
      </c>
      <c r="B961" s="1371" t="s">
        <v>2286</v>
      </c>
      <c r="C961" s="1371">
        <v>51986695990</v>
      </c>
      <c r="D961" s="1371" t="s">
        <v>2287</v>
      </c>
      <c r="G961" s="1371" t="s">
        <v>224</v>
      </c>
      <c r="H961" s="1371" t="s">
        <v>245</v>
      </c>
      <c r="J961" s="1371" t="s">
        <v>221</v>
      </c>
      <c r="K961" s="1371" t="s">
        <v>259</v>
      </c>
      <c r="L961" s="1371" t="s">
        <v>259</v>
      </c>
      <c r="N961" s="1371" t="s">
        <v>231</v>
      </c>
      <c r="O961" s="1371" t="s">
        <v>233</v>
      </c>
      <c r="P961" s="1371" t="s">
        <v>233</v>
      </c>
      <c r="W961" s="1371" t="s">
        <v>228</v>
      </c>
    </row>
    <row r="962" spans="1:23">
      <c r="A962" s="1370">
        <v>44393310</v>
      </c>
      <c r="B962" s="1371" t="s">
        <v>2288</v>
      </c>
      <c r="C962" s="1371">
        <v>51949005486</v>
      </c>
      <c r="D962" s="1371" t="s">
        <v>2289</v>
      </c>
      <c r="G962" s="1371" t="s">
        <v>224</v>
      </c>
      <c r="H962" s="1371" t="s">
        <v>245</v>
      </c>
      <c r="J962" s="1371" t="s">
        <v>221</v>
      </c>
      <c r="L962" s="1371" t="s">
        <v>271</v>
      </c>
      <c r="N962" s="1371" t="s">
        <v>231</v>
      </c>
      <c r="W962" s="1371" t="s">
        <v>230</v>
      </c>
    </row>
    <row r="963" spans="1:23">
      <c r="A963" s="1370">
        <v>44425074</v>
      </c>
      <c r="B963" s="1371" t="s">
        <v>2290</v>
      </c>
      <c r="C963" s="1371">
        <v>932733027</v>
      </c>
      <c r="D963" s="1371" t="s">
        <v>2291</v>
      </c>
      <c r="E963" s="1371" t="s">
        <v>473</v>
      </c>
      <c r="F963" s="1371" t="s">
        <v>240</v>
      </c>
      <c r="G963" s="1371" t="s">
        <v>225</v>
      </c>
      <c r="H963" s="1371" t="s">
        <v>245</v>
      </c>
      <c r="I963" s="1371" t="s">
        <v>316</v>
      </c>
      <c r="J963" s="1371" t="s">
        <v>221</v>
      </c>
      <c r="N963" s="1371" t="s">
        <v>241</v>
      </c>
      <c r="W963" s="1371" t="s">
        <v>227</v>
      </c>
    </row>
    <row r="964" spans="1:23">
      <c r="A964" s="1370">
        <v>44433383</v>
      </c>
      <c r="B964" s="1371" t="s">
        <v>2292</v>
      </c>
      <c r="C964" s="1371">
        <v>51924395916</v>
      </c>
      <c r="D964" s="1371" t="s">
        <v>2293</v>
      </c>
      <c r="G964" s="1371" t="s">
        <v>223</v>
      </c>
      <c r="H964" s="1371" t="s">
        <v>245</v>
      </c>
      <c r="J964" s="1371" t="s">
        <v>221</v>
      </c>
      <c r="K964" s="1371" t="s">
        <v>269</v>
      </c>
      <c r="L964" s="1371" t="s">
        <v>269</v>
      </c>
      <c r="N964" s="1371" t="s">
        <v>233</v>
      </c>
      <c r="W964" s="1371" t="s">
        <v>228</v>
      </c>
    </row>
    <row r="965" spans="1:23">
      <c r="A965" s="1370">
        <v>44433397</v>
      </c>
      <c r="B965" s="1371" t="s">
        <v>2294</v>
      </c>
      <c r="C965" s="1371">
        <v>1989478799</v>
      </c>
      <c r="D965" s="1371" t="s">
        <v>2295</v>
      </c>
      <c r="E965" s="1371" t="s">
        <v>347</v>
      </c>
      <c r="G965" s="1371" t="s">
        <v>223</v>
      </c>
      <c r="H965" s="1371" t="s">
        <v>245</v>
      </c>
      <c r="K965" s="1371" t="s">
        <v>271</v>
      </c>
      <c r="L965" s="1371" t="s">
        <v>271</v>
      </c>
      <c r="M965" s="1372">
        <v>45856</v>
      </c>
      <c r="N965" s="1371" t="s">
        <v>233</v>
      </c>
      <c r="W965" s="1371" t="s">
        <v>227</v>
      </c>
    </row>
    <row r="966" spans="1:23">
      <c r="A966" s="1370">
        <v>44461130</v>
      </c>
      <c r="B966" s="1371" t="s">
        <v>2296</v>
      </c>
      <c r="C966" s="1371">
        <v>51969355895</v>
      </c>
      <c r="D966" s="1371" t="s">
        <v>2297</v>
      </c>
      <c r="G966" s="1371" t="s">
        <v>223</v>
      </c>
      <c r="H966" s="1371" t="s">
        <v>245</v>
      </c>
      <c r="J966" s="1371" t="s">
        <v>221</v>
      </c>
      <c r="K966" s="1371" t="s">
        <v>269</v>
      </c>
      <c r="L966" s="1371" t="s">
        <v>269</v>
      </c>
      <c r="N966" s="1371" t="s">
        <v>233</v>
      </c>
      <c r="W966" s="1371" t="s">
        <v>228</v>
      </c>
    </row>
    <row r="967" spans="1:23">
      <c r="A967" s="1370">
        <v>44483200</v>
      </c>
      <c r="B967" s="1371" t="s">
        <v>2298</v>
      </c>
      <c r="C967" s="1371">
        <v>959154202</v>
      </c>
      <c r="D967" s="1371" t="s">
        <v>2299</v>
      </c>
      <c r="E967" s="1371" t="s">
        <v>507</v>
      </c>
      <c r="F967" s="1371" t="s">
        <v>240</v>
      </c>
      <c r="G967" s="1371" t="s">
        <v>225</v>
      </c>
      <c r="H967" s="1371" t="s">
        <v>245</v>
      </c>
      <c r="I967" s="1371" t="s">
        <v>316</v>
      </c>
      <c r="J967" s="1371" t="s">
        <v>221</v>
      </c>
      <c r="K967" s="1371" t="s">
        <v>269</v>
      </c>
      <c r="L967" s="1371" t="s">
        <v>269</v>
      </c>
      <c r="N967" s="1371" t="s">
        <v>233</v>
      </c>
      <c r="O967" s="1371" t="s">
        <v>239</v>
      </c>
      <c r="P967" s="1371" t="s">
        <v>239</v>
      </c>
      <c r="W967" s="1371" t="s">
        <v>226</v>
      </c>
    </row>
    <row r="968" spans="1:23">
      <c r="A968" s="1370">
        <v>44496582</v>
      </c>
      <c r="B968" s="1371" t="s">
        <v>2300</v>
      </c>
      <c r="C968" s="1371">
        <v>990038997</v>
      </c>
      <c r="D968" s="1371" t="s">
        <v>2301</v>
      </c>
      <c r="F968" s="1371" t="s">
        <v>362</v>
      </c>
      <c r="G968" s="1371" t="s">
        <v>224</v>
      </c>
      <c r="H968" s="1371" t="s">
        <v>248</v>
      </c>
      <c r="J968" s="1371" t="s">
        <v>221</v>
      </c>
      <c r="M968" s="1372">
        <v>45841</v>
      </c>
      <c r="W968" s="1371" t="s">
        <v>227</v>
      </c>
    </row>
    <row r="969" spans="1:23">
      <c r="A969" s="1370">
        <v>44503133</v>
      </c>
      <c r="B969" s="1371" t="s">
        <v>2302</v>
      </c>
      <c r="C969" s="1371">
        <v>51991696587</v>
      </c>
      <c r="D969" s="1371" t="s">
        <v>2303</v>
      </c>
      <c r="E969" s="1371" t="s">
        <v>373</v>
      </c>
      <c r="G969" s="1371" t="s">
        <v>223</v>
      </c>
      <c r="H969" s="1371" t="s">
        <v>245</v>
      </c>
      <c r="K969" s="1371" t="s">
        <v>271</v>
      </c>
      <c r="L969" s="1371" t="s">
        <v>271</v>
      </c>
      <c r="M969" s="1372">
        <v>45844</v>
      </c>
      <c r="N969" s="1371" t="s">
        <v>233</v>
      </c>
      <c r="O969" s="1371" t="s">
        <v>236</v>
      </c>
      <c r="W969" s="1371" t="s">
        <v>227</v>
      </c>
    </row>
    <row r="970" spans="1:23">
      <c r="A970" s="1370">
        <v>44504710</v>
      </c>
      <c r="B970" s="1371" t="s">
        <v>2304</v>
      </c>
      <c r="C970" s="1371">
        <v>51990070712</v>
      </c>
      <c r="D970" s="1371" t="s">
        <v>2305</v>
      </c>
      <c r="G970" s="1371" t="s">
        <v>224</v>
      </c>
      <c r="H970" s="1371" t="s">
        <v>245</v>
      </c>
      <c r="J970" s="1371" t="s">
        <v>221</v>
      </c>
      <c r="K970" s="1371" t="s">
        <v>259</v>
      </c>
      <c r="L970" s="1371" t="s">
        <v>259</v>
      </c>
      <c r="N970" s="1371" t="s">
        <v>239</v>
      </c>
      <c r="V970" s="1371" t="s">
        <v>2306</v>
      </c>
      <c r="W970" s="1371" t="s">
        <v>228</v>
      </c>
    </row>
    <row r="971" spans="1:23">
      <c r="A971" s="1370">
        <v>44523621</v>
      </c>
      <c r="B971" s="1371" t="s">
        <v>2307</v>
      </c>
      <c r="C971" s="1371">
        <v>951941114</v>
      </c>
      <c r="D971" s="1371" t="s">
        <v>2308</v>
      </c>
      <c r="E971" s="1371" t="s">
        <v>347</v>
      </c>
      <c r="G971" s="1371" t="s">
        <v>223</v>
      </c>
      <c r="H971" s="1371" t="s">
        <v>245</v>
      </c>
      <c r="K971" s="1371" t="s">
        <v>271</v>
      </c>
      <c r="M971" s="1372">
        <v>45851</v>
      </c>
      <c r="N971" s="1371" t="s">
        <v>233</v>
      </c>
      <c r="W971" s="1371" t="s">
        <v>228</v>
      </c>
    </row>
    <row r="972" spans="1:23">
      <c r="A972" s="1370">
        <v>44542627</v>
      </c>
      <c r="B972" s="1371" t="s">
        <v>2309</v>
      </c>
      <c r="C972" s="1371">
        <v>950963932</v>
      </c>
      <c r="D972" s="1371" t="s">
        <v>2310</v>
      </c>
      <c r="E972" s="1371" t="s">
        <v>347</v>
      </c>
      <c r="G972" s="1371" t="s">
        <v>225</v>
      </c>
      <c r="H972" s="1371" t="s">
        <v>245</v>
      </c>
      <c r="K972" s="1371" t="s">
        <v>274</v>
      </c>
      <c r="L972" s="1371" t="s">
        <v>274</v>
      </c>
      <c r="M972" s="1372">
        <v>45859</v>
      </c>
      <c r="N972" s="1371" t="s">
        <v>388</v>
      </c>
      <c r="O972" s="1371" t="s">
        <v>231</v>
      </c>
      <c r="P972" s="1371" t="s">
        <v>231</v>
      </c>
      <c r="W972" s="1371" t="s">
        <v>226</v>
      </c>
    </row>
    <row r="973" spans="1:23">
      <c r="A973" s="1370">
        <v>44542627</v>
      </c>
      <c r="B973" s="1371" t="s">
        <v>2309</v>
      </c>
      <c r="C973" s="1371">
        <v>950963932</v>
      </c>
      <c r="D973" s="1371" t="s">
        <v>2310</v>
      </c>
      <c r="E973" s="1371" t="s">
        <v>347</v>
      </c>
      <c r="G973" s="1371" t="s">
        <v>225</v>
      </c>
      <c r="H973" s="1371" t="s">
        <v>245</v>
      </c>
      <c r="K973" s="1371" t="s">
        <v>262</v>
      </c>
      <c r="L973" s="1371" t="s">
        <v>262</v>
      </c>
      <c r="M973" s="1372">
        <v>45859</v>
      </c>
      <c r="N973" s="1371" t="s">
        <v>368</v>
      </c>
      <c r="O973" s="1371" t="s">
        <v>236</v>
      </c>
      <c r="P973" s="1371" t="s">
        <v>350</v>
      </c>
      <c r="W973" s="1371" t="s">
        <v>226</v>
      </c>
    </row>
    <row r="974" spans="1:23">
      <c r="A974" s="1370">
        <v>44548641</v>
      </c>
      <c r="B974" s="1371" t="s">
        <v>2311</v>
      </c>
      <c r="C974" s="1371">
        <v>51954733285</v>
      </c>
      <c r="D974" s="1371" t="s">
        <v>2312</v>
      </c>
      <c r="G974" s="1371" t="s">
        <v>223</v>
      </c>
      <c r="H974" s="1371" t="s">
        <v>245</v>
      </c>
      <c r="J974" s="1371" t="s">
        <v>221</v>
      </c>
      <c r="K974" s="1371" t="s">
        <v>259</v>
      </c>
      <c r="L974" s="1371" t="s">
        <v>259</v>
      </c>
      <c r="N974" s="1371" t="s">
        <v>236</v>
      </c>
      <c r="W974" s="1371" t="s">
        <v>228</v>
      </c>
    </row>
    <row r="975" spans="1:23">
      <c r="A975" s="1370">
        <v>44550244</v>
      </c>
      <c r="B975" s="1371" t="s">
        <v>2313</v>
      </c>
      <c r="C975" s="1371">
        <v>974283596</v>
      </c>
      <c r="D975" s="1371" t="s">
        <v>2314</v>
      </c>
      <c r="G975" s="1371" t="s">
        <v>225</v>
      </c>
      <c r="H975" s="1371" t="s">
        <v>11</v>
      </c>
      <c r="L975" s="1371" t="s">
        <v>262</v>
      </c>
      <c r="M975" s="1372">
        <v>45859</v>
      </c>
      <c r="N975" s="1371" t="s">
        <v>237</v>
      </c>
      <c r="W975" s="1371" t="s">
        <v>230</v>
      </c>
    </row>
    <row r="976" spans="1:23">
      <c r="A976" s="1370">
        <v>44563186</v>
      </c>
      <c r="B976" s="1371" t="s">
        <v>2315</v>
      </c>
      <c r="C976" s="1371">
        <v>974346280</v>
      </c>
      <c r="D976" s="1371" t="s">
        <v>2316</v>
      </c>
      <c r="E976" s="1371" t="s">
        <v>507</v>
      </c>
      <c r="F976" s="1371" t="s">
        <v>240</v>
      </c>
      <c r="G976" s="1371" t="s">
        <v>225</v>
      </c>
      <c r="H976" s="1371" t="s">
        <v>245</v>
      </c>
      <c r="I976" s="1371" t="s">
        <v>316</v>
      </c>
      <c r="J976" s="1371" t="s">
        <v>221</v>
      </c>
      <c r="N976" s="1371" t="s">
        <v>233</v>
      </c>
      <c r="O976" s="1371" t="s">
        <v>231</v>
      </c>
      <c r="P976" s="1371" t="s">
        <v>231</v>
      </c>
      <c r="W976" s="1371" t="s">
        <v>229</v>
      </c>
    </row>
    <row r="977" spans="1:23">
      <c r="A977" s="1370">
        <v>44600700</v>
      </c>
      <c r="B977" s="1371" t="s">
        <v>2317</v>
      </c>
      <c r="C977" s="1371">
        <v>51981463340</v>
      </c>
      <c r="D977" s="1371" t="s">
        <v>2318</v>
      </c>
      <c r="E977" s="1371" t="s">
        <v>376</v>
      </c>
      <c r="F977" s="1371" t="s">
        <v>260</v>
      </c>
      <c r="G977" s="1371" t="s">
        <v>224</v>
      </c>
      <c r="H977" s="1371" t="s">
        <v>245</v>
      </c>
      <c r="J977" s="1371" t="s">
        <v>221</v>
      </c>
      <c r="L977" s="1371" t="s">
        <v>271</v>
      </c>
      <c r="N977" s="1371" t="s">
        <v>233</v>
      </c>
      <c r="W977" s="1371" t="s">
        <v>230</v>
      </c>
    </row>
    <row r="978" spans="1:23">
      <c r="A978" s="1370">
        <v>44612385</v>
      </c>
      <c r="B978" s="1371" t="s">
        <v>2319</v>
      </c>
      <c r="C978" s="1371">
        <v>970012504</v>
      </c>
      <c r="D978" s="1371" t="s">
        <v>2320</v>
      </c>
      <c r="G978" s="1371" t="s">
        <v>224</v>
      </c>
      <c r="H978" s="1371" t="s">
        <v>11</v>
      </c>
      <c r="J978" s="1371" t="s">
        <v>221</v>
      </c>
      <c r="L978" s="1371" t="s">
        <v>271</v>
      </c>
      <c r="M978" s="1372">
        <v>45841</v>
      </c>
      <c r="N978" s="1371" t="s">
        <v>233</v>
      </c>
      <c r="V978" s="1371" t="s">
        <v>11</v>
      </c>
      <c r="W978" s="1371" t="s">
        <v>230</v>
      </c>
    </row>
    <row r="979" spans="1:23">
      <c r="A979" s="1370">
        <v>44615112</v>
      </c>
      <c r="B979" s="1371" t="s">
        <v>2321</v>
      </c>
      <c r="C979" s="1371">
        <v>960777653</v>
      </c>
      <c r="D979" s="1371" t="s">
        <v>2322</v>
      </c>
      <c r="E979" s="1371" t="s">
        <v>451</v>
      </c>
      <c r="G979" s="1371" t="s">
        <v>223</v>
      </c>
      <c r="H979" s="1371" t="s">
        <v>245</v>
      </c>
      <c r="K979" s="1371" t="s">
        <v>262</v>
      </c>
      <c r="L979" s="1371" t="s">
        <v>262</v>
      </c>
      <c r="M979" s="1372">
        <v>45876</v>
      </c>
      <c r="N979" s="1371" t="s">
        <v>368</v>
      </c>
      <c r="W979" s="1371" t="s">
        <v>226</v>
      </c>
    </row>
    <row r="980" spans="1:23">
      <c r="A980" s="1370">
        <v>44638873</v>
      </c>
      <c r="B980" s="1371" t="s">
        <v>2323</v>
      </c>
      <c r="C980" s="1371">
        <v>902668231</v>
      </c>
      <c r="D980" s="1371" t="s">
        <v>2324</v>
      </c>
      <c r="G980" s="1371" t="s">
        <v>225</v>
      </c>
      <c r="H980" s="1371" t="s">
        <v>11</v>
      </c>
      <c r="L980" s="1371" t="s">
        <v>271</v>
      </c>
      <c r="M980" s="1372">
        <v>45854</v>
      </c>
      <c r="N980" s="1371" t="s">
        <v>233</v>
      </c>
      <c r="W980" s="1371" t="s">
        <v>227</v>
      </c>
    </row>
    <row r="981" spans="1:23">
      <c r="A981" s="1370">
        <v>44657144</v>
      </c>
      <c r="B981" s="1371" t="s">
        <v>2325</v>
      </c>
      <c r="C981" s="1371">
        <v>51988622489</v>
      </c>
      <c r="D981" s="1371" t="s">
        <v>2326</v>
      </c>
      <c r="E981" s="1371" t="s">
        <v>347</v>
      </c>
      <c r="G981" s="1371" t="s">
        <v>223</v>
      </c>
      <c r="H981" s="1371" t="s">
        <v>245</v>
      </c>
      <c r="K981" s="1371" t="s">
        <v>278</v>
      </c>
      <c r="L981" s="1371" t="s">
        <v>278</v>
      </c>
      <c r="M981" s="1372">
        <v>45868</v>
      </c>
      <c r="N981" s="1371" t="s">
        <v>233</v>
      </c>
      <c r="W981" s="1371" t="s">
        <v>227</v>
      </c>
    </row>
    <row r="982" spans="1:23">
      <c r="A982" s="1370">
        <v>44670088</v>
      </c>
      <c r="B982" s="1371" t="s">
        <v>2327</v>
      </c>
      <c r="C982" s="1371">
        <v>51902669072</v>
      </c>
      <c r="D982" s="1371" t="s">
        <v>2328</v>
      </c>
      <c r="E982" s="1371" t="s">
        <v>347</v>
      </c>
      <c r="G982" s="1371" t="s">
        <v>224</v>
      </c>
      <c r="H982" s="1371" t="s">
        <v>245</v>
      </c>
      <c r="K982" s="1371" t="s">
        <v>280</v>
      </c>
      <c r="L982" s="1371" t="s">
        <v>280</v>
      </c>
      <c r="M982" s="1372">
        <v>45859</v>
      </c>
      <c r="N982" s="1371" t="s">
        <v>233</v>
      </c>
      <c r="P982" s="1371" t="s">
        <v>350</v>
      </c>
      <c r="W982" s="1371" t="s">
        <v>229</v>
      </c>
    </row>
    <row r="983" spans="1:23">
      <c r="A983" s="1370">
        <v>44686852</v>
      </c>
      <c r="B983" s="1371" t="s">
        <v>2329</v>
      </c>
      <c r="C983" s="1371">
        <v>971317133</v>
      </c>
      <c r="D983" s="1371" t="s">
        <v>2330</v>
      </c>
      <c r="E983" s="1371" t="s">
        <v>347</v>
      </c>
      <c r="G983" s="1371" t="s">
        <v>223</v>
      </c>
      <c r="H983" s="1371" t="s">
        <v>245</v>
      </c>
      <c r="M983" s="1372">
        <v>45846</v>
      </c>
      <c r="N983" s="1371" t="s">
        <v>233</v>
      </c>
      <c r="O983" s="1371" t="s">
        <v>236</v>
      </c>
      <c r="P983" s="1371" t="s">
        <v>350</v>
      </c>
      <c r="V983" s="1371" t="s">
        <v>592</v>
      </c>
      <c r="W983" s="1371" t="s">
        <v>226</v>
      </c>
    </row>
    <row r="984" spans="1:23">
      <c r="A984" s="1370">
        <v>44696931</v>
      </c>
      <c r="B984" s="1371" t="s">
        <v>2331</v>
      </c>
      <c r="C984" s="1371">
        <v>51943587682</v>
      </c>
      <c r="D984" s="1371" t="s">
        <v>2332</v>
      </c>
      <c r="E984" s="1371" t="s">
        <v>347</v>
      </c>
      <c r="G984" s="1371" t="s">
        <v>223</v>
      </c>
      <c r="H984" s="1371" t="s">
        <v>245</v>
      </c>
      <c r="K984" s="1371" t="s">
        <v>271</v>
      </c>
      <c r="L984" s="1371" t="s">
        <v>271</v>
      </c>
      <c r="M984" s="1372">
        <v>45856</v>
      </c>
      <c r="N984" s="1371" t="s">
        <v>233</v>
      </c>
      <c r="O984" s="1371" t="s">
        <v>331</v>
      </c>
      <c r="W984" s="1371" t="s">
        <v>229</v>
      </c>
    </row>
    <row r="985" spans="1:23">
      <c r="A985" s="1370">
        <v>44699949</v>
      </c>
      <c r="B985" s="1371" t="s">
        <v>2333</v>
      </c>
      <c r="C985" s="1371">
        <v>51946182053</v>
      </c>
      <c r="D985" s="1371" t="s">
        <v>2334</v>
      </c>
      <c r="E985" s="1371" t="s">
        <v>376</v>
      </c>
      <c r="G985" s="1371" t="s">
        <v>224</v>
      </c>
      <c r="H985" s="1371" t="s">
        <v>245</v>
      </c>
      <c r="I985" s="1371" t="s">
        <v>316</v>
      </c>
      <c r="J985" s="1371" t="s">
        <v>221</v>
      </c>
      <c r="N985" s="1371" t="s">
        <v>233</v>
      </c>
      <c r="O985" s="1371" t="s">
        <v>236</v>
      </c>
      <c r="W985" s="1371" t="s">
        <v>229</v>
      </c>
    </row>
    <row r="986" spans="1:23">
      <c r="A986" s="1370">
        <v>44707248</v>
      </c>
      <c r="B986" s="1371" t="s">
        <v>2335</v>
      </c>
      <c r="C986" s="1371">
        <v>994891162</v>
      </c>
      <c r="D986" s="1371" t="s">
        <v>2336</v>
      </c>
      <c r="G986" s="1371" t="s">
        <v>223</v>
      </c>
      <c r="H986" s="1371" t="s">
        <v>245</v>
      </c>
      <c r="I986" s="1371" t="s">
        <v>316</v>
      </c>
      <c r="J986" s="1371" t="s">
        <v>221</v>
      </c>
      <c r="K986" s="1371" t="s">
        <v>269</v>
      </c>
      <c r="L986" s="1371" t="s">
        <v>269</v>
      </c>
      <c r="N986" s="1371" t="s">
        <v>233</v>
      </c>
      <c r="O986" s="1371" t="s">
        <v>236</v>
      </c>
      <c r="P986" s="1371" t="s">
        <v>350</v>
      </c>
      <c r="W986" s="1371" t="s">
        <v>226</v>
      </c>
    </row>
    <row r="987" spans="1:23">
      <c r="A987" s="1370">
        <v>44722016</v>
      </c>
      <c r="B987" s="1371" t="s">
        <v>2337</v>
      </c>
      <c r="C987" s="1371">
        <v>51948674777</v>
      </c>
      <c r="D987" s="1371" t="s">
        <v>2338</v>
      </c>
      <c r="E987" s="1371" t="s">
        <v>451</v>
      </c>
      <c r="G987" s="1371" t="s">
        <v>224</v>
      </c>
      <c r="H987" s="1371" t="s">
        <v>245</v>
      </c>
      <c r="K987" s="1371" t="s">
        <v>262</v>
      </c>
      <c r="L987" s="1371" t="s">
        <v>262</v>
      </c>
      <c r="M987" s="1372">
        <v>45868</v>
      </c>
      <c r="N987" s="1371" t="s">
        <v>233</v>
      </c>
      <c r="O987" s="1371" t="s">
        <v>236</v>
      </c>
      <c r="W987" s="1371" t="s">
        <v>230</v>
      </c>
    </row>
    <row r="988" spans="1:23">
      <c r="A988" s="1370">
        <v>44722362</v>
      </c>
      <c r="B988" s="1371" t="s">
        <v>2339</v>
      </c>
      <c r="C988" s="1371">
        <v>51920335662</v>
      </c>
      <c r="D988" s="1371" t="s">
        <v>2340</v>
      </c>
      <c r="E988" s="1371" t="s">
        <v>507</v>
      </c>
      <c r="F988" s="1371" t="s">
        <v>240</v>
      </c>
      <c r="G988" s="1371" t="s">
        <v>225</v>
      </c>
      <c r="H988" s="1371" t="s">
        <v>245</v>
      </c>
      <c r="J988" s="1371" t="s">
        <v>221</v>
      </c>
      <c r="L988" s="1371" t="s">
        <v>271</v>
      </c>
      <c r="N988" s="1371" t="s">
        <v>233</v>
      </c>
      <c r="W988" s="1371" t="s">
        <v>230</v>
      </c>
    </row>
    <row r="989" spans="1:23">
      <c r="A989" s="1370">
        <v>44728669</v>
      </c>
      <c r="B989" s="1371" t="s">
        <v>2341</v>
      </c>
      <c r="C989" s="1371">
        <v>51939282760</v>
      </c>
      <c r="D989" s="1371" t="s">
        <v>2342</v>
      </c>
      <c r="E989" s="1371" t="s">
        <v>347</v>
      </c>
      <c r="G989" s="1371" t="s">
        <v>224</v>
      </c>
      <c r="H989" s="1371" t="s">
        <v>245</v>
      </c>
      <c r="K989" s="1371" t="s">
        <v>280</v>
      </c>
      <c r="L989" s="1371" t="s">
        <v>262</v>
      </c>
      <c r="M989" s="1372">
        <v>45859</v>
      </c>
      <c r="N989" s="1371" t="s">
        <v>231</v>
      </c>
      <c r="O989" s="1371" t="s">
        <v>231</v>
      </c>
      <c r="P989" s="1371" t="s">
        <v>329</v>
      </c>
      <c r="W989" s="1371" t="s">
        <v>230</v>
      </c>
    </row>
    <row r="990" spans="1:23">
      <c r="A990" s="1370">
        <v>44744421</v>
      </c>
      <c r="B990" s="1371" t="s">
        <v>2343</v>
      </c>
      <c r="C990" s="1371">
        <v>966028849</v>
      </c>
      <c r="D990" s="1371" t="s">
        <v>2344</v>
      </c>
      <c r="E990" s="1371" t="s">
        <v>347</v>
      </c>
      <c r="G990" s="1371" t="s">
        <v>224</v>
      </c>
      <c r="H990" s="1371" t="s">
        <v>245</v>
      </c>
      <c r="K990" s="1371" t="s">
        <v>280</v>
      </c>
      <c r="L990" s="1371" t="s">
        <v>280</v>
      </c>
      <c r="M990" s="1372">
        <v>45880</v>
      </c>
      <c r="N990" s="1371" t="s">
        <v>368</v>
      </c>
      <c r="W990" s="1371" t="s">
        <v>226</v>
      </c>
    </row>
    <row r="991" spans="1:23">
      <c r="A991" s="1370">
        <v>44749695</v>
      </c>
      <c r="B991" s="1371" t="s">
        <v>2345</v>
      </c>
      <c r="C991" s="1371" t="s">
        <v>2346</v>
      </c>
      <c r="D991" s="1371" t="s">
        <v>2347</v>
      </c>
      <c r="G991" s="1371" t="s">
        <v>225</v>
      </c>
      <c r="H991" s="1371" t="s">
        <v>245</v>
      </c>
      <c r="I991" s="1371" t="s">
        <v>316</v>
      </c>
      <c r="J991" s="1371" t="s">
        <v>221</v>
      </c>
      <c r="K991" s="1371" t="s">
        <v>256</v>
      </c>
      <c r="L991" s="1371" t="s">
        <v>256</v>
      </c>
      <c r="N991" s="1371" t="s">
        <v>236</v>
      </c>
      <c r="W991" s="1371" t="s">
        <v>228</v>
      </c>
    </row>
    <row r="992" spans="1:23">
      <c r="A992" s="1370">
        <v>44749882</v>
      </c>
      <c r="B992" s="1371" t="s">
        <v>2348</v>
      </c>
      <c r="C992" s="1371">
        <v>51950428757</v>
      </c>
      <c r="D992" s="1371" t="s">
        <v>2349</v>
      </c>
      <c r="G992" s="1371" t="s">
        <v>225</v>
      </c>
      <c r="H992" s="1371" t="s">
        <v>11</v>
      </c>
      <c r="L992" s="1371" t="s">
        <v>271</v>
      </c>
      <c r="M992" s="1372">
        <v>45854</v>
      </c>
      <c r="N992" s="1371" t="s">
        <v>233</v>
      </c>
      <c r="W992" s="1371" t="s">
        <v>230</v>
      </c>
    </row>
    <row r="993" spans="1:23">
      <c r="A993" s="1370">
        <v>44774348</v>
      </c>
      <c r="B993" s="1371" t="s">
        <v>2350</v>
      </c>
      <c r="C993" s="1371">
        <v>917024916</v>
      </c>
      <c r="D993" s="1371" t="s">
        <v>2351</v>
      </c>
      <c r="E993" s="1371" t="s">
        <v>347</v>
      </c>
      <c r="F993" s="1371" t="s">
        <v>260</v>
      </c>
      <c r="G993" s="1371" t="s">
        <v>224</v>
      </c>
      <c r="H993" s="1371" t="s">
        <v>245</v>
      </c>
      <c r="M993" s="1372">
        <v>45842</v>
      </c>
      <c r="N993" s="1371" t="s">
        <v>233</v>
      </c>
      <c r="O993" s="1371" t="s">
        <v>331</v>
      </c>
      <c r="W993" s="1371" t="s">
        <v>229</v>
      </c>
    </row>
    <row r="994" spans="1:23">
      <c r="A994" s="1370">
        <v>44798023</v>
      </c>
      <c r="B994" s="1371" t="s">
        <v>2352</v>
      </c>
      <c r="C994" s="1371">
        <v>904937575</v>
      </c>
      <c r="D994" s="1371" t="s">
        <v>2353</v>
      </c>
      <c r="G994" s="1371" t="s">
        <v>223</v>
      </c>
      <c r="H994" s="1371" t="s">
        <v>11</v>
      </c>
      <c r="L994" s="1371" t="s">
        <v>262</v>
      </c>
      <c r="M994" s="1372">
        <v>45880</v>
      </c>
      <c r="N994" s="1371" t="s">
        <v>368</v>
      </c>
      <c r="W994" s="1371" t="s">
        <v>226</v>
      </c>
    </row>
    <row r="995" spans="1:23">
      <c r="A995" s="1370">
        <v>44819074</v>
      </c>
      <c r="B995" s="1371" t="s">
        <v>2354</v>
      </c>
      <c r="C995" s="1371">
        <v>51997514158</v>
      </c>
      <c r="D995" s="1371" t="s">
        <v>2355</v>
      </c>
      <c r="E995" s="1371" t="s">
        <v>451</v>
      </c>
      <c r="G995" s="1371" t="s">
        <v>225</v>
      </c>
      <c r="H995" s="1371" t="s">
        <v>245</v>
      </c>
      <c r="K995" s="1371" t="s">
        <v>262</v>
      </c>
      <c r="L995" s="1371" t="s">
        <v>262</v>
      </c>
      <c r="M995" s="1372">
        <v>45874</v>
      </c>
      <c r="N995" s="1371" t="s">
        <v>233</v>
      </c>
      <c r="W995" s="1371" t="s">
        <v>229</v>
      </c>
    </row>
    <row r="996" spans="1:23">
      <c r="A996" s="1370">
        <v>44822269</v>
      </c>
      <c r="B996" s="1371" t="s">
        <v>2356</v>
      </c>
      <c r="C996" s="1371">
        <v>51960131142</v>
      </c>
      <c r="D996" s="1371" t="s">
        <v>2357</v>
      </c>
      <c r="G996" s="1371" t="s">
        <v>224</v>
      </c>
      <c r="H996" s="1371" t="s">
        <v>11</v>
      </c>
      <c r="J996" s="1371" t="s">
        <v>221</v>
      </c>
      <c r="M996" s="1372">
        <v>45841</v>
      </c>
      <c r="N996" s="1371" t="s">
        <v>233</v>
      </c>
      <c r="V996" s="1371" t="s">
        <v>11</v>
      </c>
      <c r="W996" s="1371" t="s">
        <v>228</v>
      </c>
    </row>
    <row r="997" spans="1:23">
      <c r="A997" s="1370">
        <v>44822435</v>
      </c>
      <c r="B997" s="1371" t="s">
        <v>2358</v>
      </c>
      <c r="C997" s="1371">
        <v>923025752</v>
      </c>
      <c r="D997" s="1371" t="s">
        <v>2359</v>
      </c>
      <c r="E997" s="1371" t="s">
        <v>347</v>
      </c>
      <c r="G997" s="1371" t="s">
        <v>223</v>
      </c>
      <c r="H997" s="1371" t="s">
        <v>245</v>
      </c>
      <c r="K997" s="1371" t="s">
        <v>271</v>
      </c>
      <c r="L997" s="1371" t="s">
        <v>271</v>
      </c>
      <c r="M997" s="1372">
        <v>45847</v>
      </c>
      <c r="N997" s="1371" t="s">
        <v>233</v>
      </c>
      <c r="O997" s="1371" t="s">
        <v>236</v>
      </c>
      <c r="W997" s="1371" t="s">
        <v>226</v>
      </c>
    </row>
    <row r="998" spans="1:23">
      <c r="A998" s="1370">
        <v>44849559</v>
      </c>
      <c r="B998" s="1371" t="s">
        <v>2360</v>
      </c>
      <c r="C998" s="1371">
        <v>51934476105</v>
      </c>
      <c r="D998" s="1371" t="s">
        <v>2361</v>
      </c>
      <c r="G998" s="1371" t="s">
        <v>224</v>
      </c>
      <c r="H998" s="1371" t="s">
        <v>11</v>
      </c>
      <c r="J998" s="1371" t="s">
        <v>221</v>
      </c>
      <c r="M998" s="1372">
        <v>45841</v>
      </c>
      <c r="N998" s="1371" t="s">
        <v>233</v>
      </c>
      <c r="V998" s="1371" t="s">
        <v>11</v>
      </c>
      <c r="W998" s="1371" t="s">
        <v>228</v>
      </c>
    </row>
    <row r="999" spans="1:23">
      <c r="A999" s="1370">
        <v>44881296</v>
      </c>
      <c r="B999" s="1371" t="s">
        <v>2362</v>
      </c>
      <c r="C999" s="1371">
        <v>51981383971</v>
      </c>
      <c r="D999" s="1371" t="s">
        <v>2363</v>
      </c>
      <c r="G999" s="1371" t="s">
        <v>225</v>
      </c>
      <c r="H999" s="1371" t="s">
        <v>11</v>
      </c>
      <c r="L999" s="1371" t="s">
        <v>271</v>
      </c>
      <c r="M999" s="1372">
        <v>45854</v>
      </c>
      <c r="N999" s="1371" t="s">
        <v>233</v>
      </c>
      <c r="W999" s="1371" t="s">
        <v>230</v>
      </c>
    </row>
    <row r="1000" spans="1:23">
      <c r="A1000" s="1370">
        <v>44881296</v>
      </c>
      <c r="B1000" s="1371" t="s">
        <v>2362</v>
      </c>
      <c r="C1000" s="1371">
        <v>51948315585</v>
      </c>
      <c r="D1000" s="1371" t="s">
        <v>2363</v>
      </c>
      <c r="F1000" s="1371" t="s">
        <v>240</v>
      </c>
      <c r="G1000" s="1371" t="s">
        <v>225</v>
      </c>
      <c r="H1000" s="1371" t="s">
        <v>245</v>
      </c>
      <c r="I1000" s="1371" t="s">
        <v>316</v>
      </c>
      <c r="J1000" s="1371" t="s">
        <v>221</v>
      </c>
      <c r="N1000" s="1371" t="s">
        <v>233</v>
      </c>
      <c r="O1000" s="1371" t="s">
        <v>236</v>
      </c>
      <c r="P1000" s="1371" t="s">
        <v>350</v>
      </c>
      <c r="W1000" s="1371" t="s">
        <v>226</v>
      </c>
    </row>
    <row r="1001" spans="1:23">
      <c r="A1001" s="1370">
        <v>44894168</v>
      </c>
      <c r="B1001" s="1371" t="s">
        <v>2364</v>
      </c>
      <c r="C1001" s="1371">
        <v>960946410</v>
      </c>
      <c r="D1001" s="1371" t="s">
        <v>2365</v>
      </c>
      <c r="E1001" s="1371" t="s">
        <v>347</v>
      </c>
      <c r="G1001" s="1371" t="s">
        <v>224</v>
      </c>
      <c r="H1001" s="1371" t="s">
        <v>245</v>
      </c>
      <c r="K1001" s="1371" t="s">
        <v>280</v>
      </c>
      <c r="L1001" s="1371" t="s">
        <v>280</v>
      </c>
      <c r="M1001" s="1372">
        <v>45873</v>
      </c>
      <c r="N1001" s="1371" t="s">
        <v>368</v>
      </c>
      <c r="W1001" s="1371" t="s">
        <v>226</v>
      </c>
    </row>
    <row r="1002" spans="1:23">
      <c r="A1002" s="1370">
        <v>44895022</v>
      </c>
      <c r="B1002" s="1371" t="s">
        <v>2366</v>
      </c>
      <c r="C1002" s="1371">
        <v>967788292</v>
      </c>
      <c r="D1002" s="1371" t="s">
        <v>2367</v>
      </c>
      <c r="E1002" s="1371" t="s">
        <v>451</v>
      </c>
      <c r="G1002" s="1371" t="s">
        <v>224</v>
      </c>
      <c r="H1002" s="1371" t="s">
        <v>245</v>
      </c>
      <c r="I1002" s="1371" t="s">
        <v>316</v>
      </c>
      <c r="J1002" s="1371" t="s">
        <v>249</v>
      </c>
      <c r="N1002" s="1371" t="s">
        <v>233</v>
      </c>
      <c r="O1002" s="1371" t="s">
        <v>231</v>
      </c>
      <c r="W1002" s="1371" t="s">
        <v>229</v>
      </c>
    </row>
    <row r="1003" spans="1:23">
      <c r="A1003" s="1370">
        <v>44897319</v>
      </c>
      <c r="B1003" s="1371" t="s">
        <v>2368</v>
      </c>
      <c r="C1003" s="1371">
        <v>942091516</v>
      </c>
      <c r="D1003" s="1371" t="s">
        <v>2369</v>
      </c>
      <c r="E1003" s="1371" t="s">
        <v>507</v>
      </c>
      <c r="F1003" s="1371" t="s">
        <v>240</v>
      </c>
      <c r="G1003" s="1371" t="s">
        <v>223</v>
      </c>
      <c r="H1003" s="1371" t="s">
        <v>245</v>
      </c>
      <c r="I1003" s="1371" t="s">
        <v>316</v>
      </c>
      <c r="J1003" s="1371" t="s">
        <v>221</v>
      </c>
      <c r="N1003" s="1371" t="s">
        <v>233</v>
      </c>
      <c r="O1003" s="1371" t="s">
        <v>231</v>
      </c>
      <c r="P1003" s="1371" t="s">
        <v>231</v>
      </c>
      <c r="W1003" s="1371" t="s">
        <v>229</v>
      </c>
    </row>
    <row r="1004" spans="1:23">
      <c r="A1004" s="1370">
        <v>44898296</v>
      </c>
      <c r="B1004" s="1371" t="s">
        <v>2370</v>
      </c>
      <c r="C1004" s="1371">
        <v>916563109</v>
      </c>
      <c r="D1004" s="1371" t="s">
        <v>2371</v>
      </c>
      <c r="G1004" s="1371" t="s">
        <v>224</v>
      </c>
      <c r="H1004" s="1371" t="s">
        <v>11</v>
      </c>
      <c r="J1004" s="1371" t="s">
        <v>221</v>
      </c>
      <c r="M1004" s="1372">
        <v>45841</v>
      </c>
      <c r="N1004" s="1371" t="s">
        <v>233</v>
      </c>
      <c r="O1004" s="1371" t="s">
        <v>236</v>
      </c>
      <c r="W1004" s="1371" t="s">
        <v>227</v>
      </c>
    </row>
    <row r="1005" spans="1:23">
      <c r="A1005" s="1370">
        <v>44911351</v>
      </c>
      <c r="B1005" s="1371" t="s">
        <v>2372</v>
      </c>
      <c r="C1005" s="1371">
        <v>51918230663</v>
      </c>
      <c r="D1005" s="1371" t="s">
        <v>2373</v>
      </c>
      <c r="E1005" s="1371" t="s">
        <v>347</v>
      </c>
      <c r="G1005" s="1371" t="s">
        <v>225</v>
      </c>
      <c r="H1005" s="1371" t="s">
        <v>245</v>
      </c>
      <c r="K1005" s="1371" t="s">
        <v>262</v>
      </c>
      <c r="L1005" s="1371" t="s">
        <v>262</v>
      </c>
      <c r="M1005" s="1372">
        <v>45880</v>
      </c>
      <c r="N1005" s="1371" t="s">
        <v>233</v>
      </c>
      <c r="W1005" s="1371" t="s">
        <v>228</v>
      </c>
    </row>
    <row r="1006" spans="1:23">
      <c r="A1006" s="1370">
        <v>44927959</v>
      </c>
      <c r="B1006" s="1371" t="s">
        <v>2374</v>
      </c>
      <c r="C1006" s="1371">
        <v>919598181</v>
      </c>
      <c r="D1006" s="1371" t="s">
        <v>2375</v>
      </c>
      <c r="E1006" s="1371" t="s">
        <v>376</v>
      </c>
      <c r="F1006" s="1371" t="s">
        <v>254</v>
      </c>
      <c r="G1006" s="1371" t="s">
        <v>224</v>
      </c>
      <c r="H1006" s="1371" t="s">
        <v>245</v>
      </c>
      <c r="I1006" s="1371" t="s">
        <v>316</v>
      </c>
      <c r="J1006" s="1371" t="s">
        <v>221</v>
      </c>
      <c r="N1006" s="1371" t="s">
        <v>233</v>
      </c>
      <c r="O1006" s="1371" t="s">
        <v>231</v>
      </c>
      <c r="W1006" s="1371" t="s">
        <v>229</v>
      </c>
    </row>
    <row r="1007" spans="1:23">
      <c r="A1007" s="1370">
        <v>44944209</v>
      </c>
      <c r="B1007" s="1371" t="s">
        <v>2376</v>
      </c>
      <c r="C1007" s="1371">
        <v>51964557280</v>
      </c>
      <c r="D1007" s="1371" t="s">
        <v>2377</v>
      </c>
      <c r="E1007" s="1371" t="s">
        <v>507</v>
      </c>
      <c r="F1007" s="1371" t="s">
        <v>240</v>
      </c>
      <c r="G1007" s="1371" t="s">
        <v>225</v>
      </c>
      <c r="H1007" s="1371" t="s">
        <v>245</v>
      </c>
      <c r="J1007" s="1371" t="s">
        <v>221</v>
      </c>
      <c r="L1007" s="1371" t="s">
        <v>271</v>
      </c>
      <c r="N1007" s="1371" t="s">
        <v>241</v>
      </c>
      <c r="W1007" s="1371" t="s">
        <v>230</v>
      </c>
    </row>
    <row r="1008" spans="1:23">
      <c r="A1008" s="1370">
        <v>44944426</v>
      </c>
      <c r="B1008" s="1371" t="s">
        <v>2378</v>
      </c>
      <c r="C1008" s="1371">
        <v>51997889418</v>
      </c>
      <c r="D1008" s="1371" t="s">
        <v>2379</v>
      </c>
      <c r="F1008" s="1371" t="s">
        <v>240</v>
      </c>
      <c r="G1008" s="1371" t="s">
        <v>223</v>
      </c>
      <c r="H1008" s="1371" t="s">
        <v>245</v>
      </c>
      <c r="M1008" s="1372">
        <v>45844</v>
      </c>
      <c r="N1008" s="1371" t="s">
        <v>233</v>
      </c>
      <c r="W1008" s="1371" t="s">
        <v>228</v>
      </c>
    </row>
    <row r="1009" spans="1:23">
      <c r="A1009" s="1370">
        <v>44953821</v>
      </c>
      <c r="B1009" s="1371" t="s">
        <v>2380</v>
      </c>
      <c r="C1009" s="1371">
        <v>51979981507</v>
      </c>
      <c r="D1009" s="1371" t="s">
        <v>2381</v>
      </c>
      <c r="E1009" s="1371" t="s">
        <v>451</v>
      </c>
      <c r="G1009" s="1371" t="s">
        <v>223</v>
      </c>
      <c r="H1009" s="1371" t="s">
        <v>245</v>
      </c>
      <c r="K1009" s="1371" t="s">
        <v>262</v>
      </c>
      <c r="L1009" s="1371" t="s">
        <v>262</v>
      </c>
      <c r="M1009" s="1372">
        <v>45859</v>
      </c>
      <c r="N1009" s="1371" t="s">
        <v>237</v>
      </c>
      <c r="W1009" s="1371" t="s">
        <v>227</v>
      </c>
    </row>
    <row r="1010" spans="1:23">
      <c r="A1010" s="1370">
        <v>44970289</v>
      </c>
      <c r="B1010" s="1371" t="s">
        <v>2382</v>
      </c>
      <c r="C1010" s="1371">
        <v>982091791</v>
      </c>
      <c r="D1010" s="1371" t="s">
        <v>2383</v>
      </c>
      <c r="G1010" s="1371" t="s">
        <v>223</v>
      </c>
      <c r="H1010" s="1371" t="s">
        <v>245</v>
      </c>
      <c r="I1010" s="1371" t="s">
        <v>316</v>
      </c>
      <c r="J1010" s="1371" t="s">
        <v>221</v>
      </c>
      <c r="N1010" s="1371" t="s">
        <v>233</v>
      </c>
      <c r="O1010" s="1371" t="s">
        <v>236</v>
      </c>
      <c r="P1010" s="1371" t="s">
        <v>350</v>
      </c>
      <c r="W1010" s="1371" t="s">
        <v>229</v>
      </c>
    </row>
    <row r="1011" spans="1:23">
      <c r="A1011" s="1370">
        <v>44996290</v>
      </c>
      <c r="B1011" s="1371" t="s">
        <v>2384</v>
      </c>
      <c r="C1011" s="1371">
        <v>51920541697</v>
      </c>
      <c r="D1011" s="1371" t="s">
        <v>2385</v>
      </c>
      <c r="G1011" s="1371" t="s">
        <v>224</v>
      </c>
      <c r="H1011" s="1371" t="s">
        <v>11</v>
      </c>
      <c r="J1011" s="1371" t="s">
        <v>221</v>
      </c>
      <c r="M1011" s="1372">
        <v>45841</v>
      </c>
      <c r="N1011" s="1371" t="s">
        <v>233</v>
      </c>
      <c r="V1011" s="1371" t="s">
        <v>11</v>
      </c>
      <c r="W1011" s="1371" t="s">
        <v>228</v>
      </c>
    </row>
    <row r="1012" spans="1:23">
      <c r="A1012" s="1370">
        <v>44999859</v>
      </c>
      <c r="B1012" s="1371" t="s">
        <v>2386</v>
      </c>
      <c r="C1012" s="1371">
        <v>51954682013</v>
      </c>
      <c r="D1012" s="1371" t="s">
        <v>2387</v>
      </c>
      <c r="G1012" s="1371" t="s">
        <v>223</v>
      </c>
      <c r="H1012" s="1371" t="s">
        <v>11</v>
      </c>
      <c r="J1012" s="1371" t="s">
        <v>221</v>
      </c>
      <c r="M1012" s="1372">
        <v>45841</v>
      </c>
      <c r="N1012" s="1371" t="s">
        <v>233</v>
      </c>
      <c r="O1012" s="1371" t="s">
        <v>233</v>
      </c>
      <c r="P1012" s="1371" t="s">
        <v>233</v>
      </c>
      <c r="V1012" s="1371" t="s">
        <v>11</v>
      </c>
      <c r="W1012" s="1371" t="s">
        <v>226</v>
      </c>
    </row>
    <row r="1013" spans="1:23">
      <c r="A1013" s="1370">
        <v>45010580</v>
      </c>
      <c r="B1013" s="1371" t="s">
        <v>2388</v>
      </c>
      <c r="C1013" s="1371">
        <v>913542617</v>
      </c>
      <c r="D1013" s="1371" t="s">
        <v>2389</v>
      </c>
      <c r="E1013" s="1371" t="s">
        <v>376</v>
      </c>
      <c r="G1013" s="1371" t="s">
        <v>224</v>
      </c>
      <c r="H1013" s="1371" t="s">
        <v>245</v>
      </c>
      <c r="I1013" s="1371" t="s">
        <v>316</v>
      </c>
      <c r="J1013" s="1371" t="s">
        <v>221</v>
      </c>
      <c r="N1013" s="1371" t="s">
        <v>350</v>
      </c>
      <c r="O1013" s="1371" t="s">
        <v>236</v>
      </c>
      <c r="P1013" s="1371" t="s">
        <v>350</v>
      </c>
      <c r="W1013" s="1371" t="s">
        <v>226</v>
      </c>
    </row>
    <row r="1014" spans="1:23">
      <c r="A1014" s="1370">
        <v>45011422</v>
      </c>
      <c r="B1014" s="1371" t="s">
        <v>2390</v>
      </c>
      <c r="C1014" s="1371">
        <v>51912792206</v>
      </c>
      <c r="D1014" s="1371" t="s">
        <v>2391</v>
      </c>
      <c r="G1014" s="1371" t="s">
        <v>224</v>
      </c>
      <c r="H1014" s="1371" t="s">
        <v>11</v>
      </c>
      <c r="I1014" s="1371" t="s">
        <v>13</v>
      </c>
      <c r="M1014" s="1372">
        <v>45854</v>
      </c>
      <c r="N1014" s="1371" t="s">
        <v>233</v>
      </c>
      <c r="W1014" s="1371" t="s">
        <v>229</v>
      </c>
    </row>
    <row r="1015" spans="1:23">
      <c r="A1015" s="1370">
        <v>45017062</v>
      </c>
      <c r="B1015" s="1371" t="s">
        <v>2392</v>
      </c>
      <c r="C1015" s="1371">
        <v>51941361661</v>
      </c>
      <c r="D1015" s="1371" t="s">
        <v>2393</v>
      </c>
      <c r="G1015" s="1371" t="s">
        <v>223</v>
      </c>
      <c r="H1015" s="1371" t="s">
        <v>11</v>
      </c>
      <c r="J1015" s="1371" t="s">
        <v>221</v>
      </c>
      <c r="M1015" s="1372">
        <v>45841</v>
      </c>
      <c r="N1015" s="1371" t="s">
        <v>233</v>
      </c>
      <c r="V1015" s="1371" t="s">
        <v>11</v>
      </c>
      <c r="W1015" s="1371" t="s">
        <v>228</v>
      </c>
    </row>
    <row r="1016" spans="1:23">
      <c r="A1016" s="1370">
        <v>45046728</v>
      </c>
      <c r="B1016" s="1371" t="s">
        <v>2394</v>
      </c>
      <c r="C1016" s="1371">
        <v>936635196</v>
      </c>
      <c r="D1016" s="1371" t="s">
        <v>2395</v>
      </c>
      <c r="E1016" s="1371" t="s">
        <v>347</v>
      </c>
      <c r="G1016" s="1371" t="s">
        <v>223</v>
      </c>
      <c r="H1016" s="1371" t="s">
        <v>248</v>
      </c>
      <c r="K1016" s="1371" t="s">
        <v>280</v>
      </c>
      <c r="L1016" s="1371" t="s">
        <v>280</v>
      </c>
      <c r="M1016" s="1372">
        <v>45873</v>
      </c>
      <c r="N1016" s="1371" t="s">
        <v>368</v>
      </c>
      <c r="W1016" s="1371" t="s">
        <v>226</v>
      </c>
    </row>
    <row r="1017" spans="1:23">
      <c r="A1017" s="1370">
        <v>45056520</v>
      </c>
      <c r="B1017" s="1371" t="s">
        <v>2396</v>
      </c>
      <c r="C1017" s="1371">
        <v>931051844</v>
      </c>
      <c r="D1017" s="1371" t="s">
        <v>2397</v>
      </c>
      <c r="E1017" s="1371" t="s">
        <v>448</v>
      </c>
      <c r="F1017" s="1371" t="s">
        <v>240</v>
      </c>
      <c r="G1017" s="1371" t="s">
        <v>225</v>
      </c>
      <c r="H1017" s="1371" t="s">
        <v>245</v>
      </c>
      <c r="I1017" s="1371" t="s">
        <v>316</v>
      </c>
      <c r="J1017" s="1371" t="s">
        <v>221</v>
      </c>
      <c r="N1017" s="1371" t="s">
        <v>233</v>
      </c>
      <c r="O1017" s="1371" t="s">
        <v>331</v>
      </c>
      <c r="W1017" s="1371" t="s">
        <v>229</v>
      </c>
    </row>
    <row r="1018" spans="1:23">
      <c r="A1018" s="1370">
        <v>45057132</v>
      </c>
      <c r="B1018" s="1371" t="s">
        <v>2398</v>
      </c>
      <c r="C1018" s="1371" t="s">
        <v>2399</v>
      </c>
      <c r="D1018" s="1371" t="s">
        <v>2400</v>
      </c>
      <c r="E1018" s="1371" t="s">
        <v>2401</v>
      </c>
      <c r="G1018" s="1371" t="s">
        <v>223</v>
      </c>
      <c r="H1018" s="1371" t="s">
        <v>242</v>
      </c>
      <c r="I1018" s="1371" t="s">
        <v>316</v>
      </c>
      <c r="J1018" s="1371" t="s">
        <v>221</v>
      </c>
      <c r="N1018" s="1371" t="s">
        <v>231</v>
      </c>
      <c r="W1018" s="1371" t="s">
        <v>228</v>
      </c>
    </row>
    <row r="1019" spans="1:23">
      <c r="A1019" s="1370">
        <v>45063717</v>
      </c>
      <c r="B1019" s="1371" t="s">
        <v>2402</v>
      </c>
      <c r="C1019" s="1371">
        <v>916016347</v>
      </c>
      <c r="D1019" s="1371" t="s">
        <v>2403</v>
      </c>
      <c r="E1019" s="1371" t="s">
        <v>451</v>
      </c>
      <c r="F1019" s="1371" t="s">
        <v>254</v>
      </c>
      <c r="G1019" s="1371" t="s">
        <v>223</v>
      </c>
      <c r="H1019" s="1371" t="s">
        <v>245</v>
      </c>
      <c r="K1019" s="1371" t="s">
        <v>271</v>
      </c>
      <c r="L1019" s="1371" t="s">
        <v>271</v>
      </c>
      <c r="M1019" s="1372">
        <v>45853</v>
      </c>
      <c r="N1019" s="1371" t="s">
        <v>368</v>
      </c>
      <c r="O1019" s="1371" t="s">
        <v>329</v>
      </c>
      <c r="W1019" s="1371" t="s">
        <v>226</v>
      </c>
    </row>
    <row r="1020" spans="1:23">
      <c r="A1020" s="1370">
        <v>45068009</v>
      </c>
      <c r="B1020" s="1371" t="s">
        <v>2404</v>
      </c>
      <c r="C1020" s="1371">
        <v>949379521</v>
      </c>
      <c r="D1020" s="1371" t="s">
        <v>2405</v>
      </c>
      <c r="G1020" s="1371" t="s">
        <v>223</v>
      </c>
      <c r="H1020" s="1371" t="s">
        <v>245</v>
      </c>
      <c r="I1020" s="1371" t="s">
        <v>316</v>
      </c>
      <c r="J1020" s="1371" t="s">
        <v>221</v>
      </c>
      <c r="K1020" s="1371" t="s">
        <v>269</v>
      </c>
      <c r="L1020" s="1371" t="s">
        <v>269</v>
      </c>
      <c r="N1020" s="1371" t="s">
        <v>241</v>
      </c>
      <c r="W1020" s="1371" t="s">
        <v>227</v>
      </c>
    </row>
    <row r="1021" spans="1:23">
      <c r="A1021" s="1370">
        <v>45099061</v>
      </c>
      <c r="B1021" s="1371" t="s">
        <v>2406</v>
      </c>
      <c r="C1021" s="1371">
        <v>972227497</v>
      </c>
      <c r="D1021" s="1371" t="s">
        <v>2407</v>
      </c>
      <c r="G1021" s="1371" t="s">
        <v>224</v>
      </c>
      <c r="H1021" s="1371" t="s">
        <v>245</v>
      </c>
      <c r="J1021" s="1371" t="s">
        <v>221</v>
      </c>
      <c r="K1021" s="1371" t="s">
        <v>259</v>
      </c>
      <c r="L1021" s="1371" t="s">
        <v>271</v>
      </c>
      <c r="N1021" s="1371" t="s">
        <v>233</v>
      </c>
      <c r="W1021" s="1371" t="s">
        <v>230</v>
      </c>
    </row>
    <row r="1022" spans="1:23">
      <c r="A1022" s="1370">
        <v>45100073</v>
      </c>
      <c r="B1022" s="1371" t="s">
        <v>2408</v>
      </c>
      <c r="C1022" s="1371">
        <v>51941586415</v>
      </c>
      <c r="D1022" s="1371" t="s">
        <v>2409</v>
      </c>
      <c r="G1022" s="1371" t="s">
        <v>223</v>
      </c>
      <c r="H1022" s="1371" t="s">
        <v>245</v>
      </c>
      <c r="J1022" s="1371" t="s">
        <v>221</v>
      </c>
      <c r="K1022" s="1371" t="s">
        <v>269</v>
      </c>
      <c r="L1022" s="1371" t="s">
        <v>269</v>
      </c>
      <c r="N1022" s="1371" t="s">
        <v>236</v>
      </c>
      <c r="W1022" s="1371" t="s">
        <v>228</v>
      </c>
    </row>
    <row r="1023" spans="1:23">
      <c r="A1023" s="1370">
        <v>45101241</v>
      </c>
      <c r="B1023" s="1371" t="s">
        <v>2410</v>
      </c>
      <c r="C1023" s="1371">
        <v>51957291974</v>
      </c>
      <c r="D1023" s="1371" t="s">
        <v>2411</v>
      </c>
      <c r="G1023" s="1371" t="s">
        <v>224</v>
      </c>
      <c r="H1023" s="1371" t="s">
        <v>11</v>
      </c>
      <c r="J1023" s="1371" t="s">
        <v>221</v>
      </c>
      <c r="M1023" s="1372">
        <v>45841</v>
      </c>
      <c r="N1023" s="1371" t="s">
        <v>233</v>
      </c>
      <c r="O1023" s="1371" t="s">
        <v>236</v>
      </c>
      <c r="W1023" s="1371" t="s">
        <v>227</v>
      </c>
    </row>
    <row r="1024" spans="1:23">
      <c r="A1024" s="1370">
        <v>45101796</v>
      </c>
      <c r="B1024" s="1371" t="s">
        <v>2412</v>
      </c>
      <c r="C1024" s="1371">
        <v>979929544</v>
      </c>
      <c r="D1024" s="1371" t="s">
        <v>2413</v>
      </c>
      <c r="F1024" s="1371" t="s">
        <v>362</v>
      </c>
      <c r="G1024" s="1371" t="s">
        <v>225</v>
      </c>
      <c r="H1024" s="1371" t="s">
        <v>248</v>
      </c>
      <c r="J1024" s="1371" t="s">
        <v>221</v>
      </c>
      <c r="M1024" s="1372">
        <v>45841</v>
      </c>
      <c r="W1024" s="1371" t="s">
        <v>227</v>
      </c>
    </row>
    <row r="1025" spans="1:23">
      <c r="A1025" s="1370">
        <v>45108830</v>
      </c>
      <c r="B1025" s="1371" t="s">
        <v>2414</v>
      </c>
      <c r="C1025" s="1371">
        <v>51988999476</v>
      </c>
      <c r="D1025" s="1371" t="s">
        <v>2415</v>
      </c>
      <c r="G1025" s="1371" t="s">
        <v>224</v>
      </c>
      <c r="H1025" s="1371" t="s">
        <v>11</v>
      </c>
      <c r="J1025" s="1371" t="s">
        <v>221</v>
      </c>
      <c r="M1025" s="1372">
        <v>45841</v>
      </c>
      <c r="N1025" s="1371" t="s">
        <v>233</v>
      </c>
      <c r="V1025" s="1371" t="s">
        <v>11</v>
      </c>
      <c r="W1025" s="1371" t="s">
        <v>228</v>
      </c>
    </row>
    <row r="1026" spans="1:23">
      <c r="A1026" s="1370">
        <v>45117750</v>
      </c>
      <c r="B1026" s="1371" t="s">
        <v>2416</v>
      </c>
      <c r="C1026" s="1371">
        <v>51989994809</v>
      </c>
      <c r="D1026" s="1371" t="s">
        <v>2417</v>
      </c>
      <c r="E1026" s="1371" t="s">
        <v>347</v>
      </c>
      <c r="G1026" s="1371" t="s">
        <v>223</v>
      </c>
      <c r="H1026" s="1371" t="s">
        <v>245</v>
      </c>
      <c r="K1026" s="1371" t="s">
        <v>278</v>
      </c>
      <c r="L1026" s="1371" t="s">
        <v>278</v>
      </c>
      <c r="M1026" s="1372">
        <v>45874</v>
      </c>
      <c r="N1026" s="1371" t="s">
        <v>233</v>
      </c>
      <c r="W1026" s="1371" t="s">
        <v>227</v>
      </c>
    </row>
    <row r="1027" spans="1:23">
      <c r="A1027" s="1370">
        <v>45127567</v>
      </c>
      <c r="B1027" s="1371" t="s">
        <v>2418</v>
      </c>
      <c r="C1027" s="1371">
        <v>51910008517</v>
      </c>
      <c r="D1027" s="1371" t="s">
        <v>2419</v>
      </c>
      <c r="E1027" s="1371" t="s">
        <v>347</v>
      </c>
      <c r="G1027" s="1371" t="s">
        <v>223</v>
      </c>
      <c r="H1027" s="1371" t="s">
        <v>245</v>
      </c>
      <c r="K1027" s="1371" t="s">
        <v>274</v>
      </c>
      <c r="L1027" s="1371" t="s">
        <v>262</v>
      </c>
      <c r="M1027" s="1372">
        <v>45862</v>
      </c>
      <c r="N1027" s="1371" t="s">
        <v>233</v>
      </c>
      <c r="O1027" s="1371" t="s">
        <v>236</v>
      </c>
      <c r="V1027" s="1371" t="s">
        <v>710</v>
      </c>
      <c r="W1027" s="1371" t="s">
        <v>230</v>
      </c>
    </row>
    <row r="1028" spans="1:23">
      <c r="A1028" s="1370">
        <v>45127567</v>
      </c>
      <c r="B1028" s="1371" t="s">
        <v>2418</v>
      </c>
      <c r="C1028" s="1371">
        <v>51910008517</v>
      </c>
      <c r="D1028" s="1371" t="s">
        <v>2419</v>
      </c>
      <c r="E1028" s="1371" t="s">
        <v>347</v>
      </c>
      <c r="G1028" s="1371" t="s">
        <v>224</v>
      </c>
      <c r="H1028" s="1371" t="s">
        <v>245</v>
      </c>
      <c r="K1028" s="1371" t="s">
        <v>274</v>
      </c>
      <c r="L1028" s="1371" t="s">
        <v>274</v>
      </c>
      <c r="M1028" s="1372">
        <v>45880</v>
      </c>
      <c r="N1028" s="1371" t="s">
        <v>233</v>
      </c>
      <c r="W1028" s="1371" t="s">
        <v>227</v>
      </c>
    </row>
    <row r="1029" spans="1:23">
      <c r="A1029" s="1370">
        <v>45128294</v>
      </c>
      <c r="B1029" s="1371" t="s">
        <v>2420</v>
      </c>
      <c r="C1029" s="1371">
        <v>922820829</v>
      </c>
      <c r="D1029" s="1371" t="s">
        <v>2421</v>
      </c>
      <c r="G1029" s="1371" t="s">
        <v>225</v>
      </c>
      <c r="H1029" s="1371" t="s">
        <v>11</v>
      </c>
      <c r="J1029" s="1371" t="s">
        <v>221</v>
      </c>
      <c r="N1029" s="1371" t="s">
        <v>233</v>
      </c>
      <c r="W1029" s="1371" t="s">
        <v>229</v>
      </c>
    </row>
    <row r="1030" spans="1:23">
      <c r="A1030" s="1370">
        <v>45130285</v>
      </c>
      <c r="B1030" s="1371" t="s">
        <v>2422</v>
      </c>
      <c r="C1030" s="1371">
        <v>930236732</v>
      </c>
      <c r="G1030" s="1371" t="s">
        <v>223</v>
      </c>
      <c r="H1030" s="1371" t="s">
        <v>245</v>
      </c>
      <c r="I1030" s="1371" t="s">
        <v>316</v>
      </c>
      <c r="J1030" s="1371" t="s">
        <v>221</v>
      </c>
      <c r="N1030" s="1371" t="s">
        <v>233</v>
      </c>
      <c r="W1030" s="1371" t="s">
        <v>227</v>
      </c>
    </row>
    <row r="1031" spans="1:23">
      <c r="A1031" s="1370">
        <v>45130291</v>
      </c>
      <c r="B1031" s="1371" t="s">
        <v>2423</v>
      </c>
      <c r="C1031" s="1371">
        <v>51936488508</v>
      </c>
      <c r="D1031" s="1371" t="s">
        <v>2424</v>
      </c>
      <c r="G1031" s="1371" t="s">
        <v>223</v>
      </c>
      <c r="H1031" s="1371" t="s">
        <v>245</v>
      </c>
      <c r="J1031" s="1371" t="s">
        <v>221</v>
      </c>
      <c r="K1031" s="1371" t="s">
        <v>259</v>
      </c>
      <c r="L1031" s="1371" t="s">
        <v>259</v>
      </c>
      <c r="N1031" s="1371" t="s">
        <v>236</v>
      </c>
      <c r="W1031" s="1371" t="s">
        <v>228</v>
      </c>
    </row>
    <row r="1032" spans="1:23">
      <c r="A1032" s="1370">
        <v>45189043</v>
      </c>
      <c r="B1032" s="1371" t="s">
        <v>2425</v>
      </c>
      <c r="C1032" s="1371">
        <v>998864717</v>
      </c>
      <c r="D1032" s="1371" t="s">
        <v>2426</v>
      </c>
      <c r="G1032" s="1371" t="s">
        <v>224</v>
      </c>
      <c r="H1032" s="1371" t="s">
        <v>11</v>
      </c>
      <c r="J1032" s="1371" t="s">
        <v>221</v>
      </c>
      <c r="L1032" s="1371" t="s">
        <v>271</v>
      </c>
      <c r="M1032" s="1372">
        <v>45841</v>
      </c>
      <c r="N1032" s="1371" t="s">
        <v>233</v>
      </c>
      <c r="O1032" s="1371" t="s">
        <v>236</v>
      </c>
      <c r="V1032" s="1371" t="s">
        <v>11</v>
      </c>
      <c r="W1032" s="1371" t="s">
        <v>230</v>
      </c>
    </row>
    <row r="1033" spans="1:23">
      <c r="A1033" s="1370">
        <v>45189468</v>
      </c>
      <c r="B1033" s="1371" t="s">
        <v>2427</v>
      </c>
      <c r="C1033" s="1371">
        <v>51923504370</v>
      </c>
      <c r="D1033" s="1371" t="s">
        <v>2428</v>
      </c>
      <c r="G1033" s="1371" t="s">
        <v>223</v>
      </c>
      <c r="H1033" s="1371" t="s">
        <v>245</v>
      </c>
      <c r="J1033" s="1371" t="s">
        <v>221</v>
      </c>
      <c r="K1033" s="1371" t="s">
        <v>259</v>
      </c>
      <c r="L1033" s="1371" t="s">
        <v>271</v>
      </c>
      <c r="N1033" s="1371" t="s">
        <v>236</v>
      </c>
      <c r="W1033" s="1371" t="s">
        <v>230</v>
      </c>
    </row>
    <row r="1034" spans="1:23">
      <c r="A1034" s="1370">
        <v>45216631</v>
      </c>
      <c r="B1034" s="1371" t="s">
        <v>2429</v>
      </c>
      <c r="C1034" s="1371">
        <v>997619635</v>
      </c>
      <c r="D1034" s="1371" t="s">
        <v>2430</v>
      </c>
      <c r="E1034" s="1371" t="s">
        <v>451</v>
      </c>
      <c r="G1034" s="1371" t="s">
        <v>224</v>
      </c>
      <c r="H1034" s="1371" t="s">
        <v>245</v>
      </c>
      <c r="K1034" s="1371" t="s">
        <v>262</v>
      </c>
      <c r="L1034" s="1371" t="s">
        <v>262</v>
      </c>
      <c r="M1034" s="1372">
        <v>45874</v>
      </c>
      <c r="N1034" s="1371" t="s">
        <v>388</v>
      </c>
      <c r="O1034" s="1371" t="s">
        <v>329</v>
      </c>
      <c r="P1034" s="1371" t="s">
        <v>329</v>
      </c>
      <c r="W1034" s="1371" t="s">
        <v>226</v>
      </c>
    </row>
    <row r="1035" spans="1:23">
      <c r="A1035" s="1370">
        <v>45217871</v>
      </c>
      <c r="B1035" s="1371" t="s">
        <v>2431</v>
      </c>
      <c r="C1035" s="1371">
        <v>913921698</v>
      </c>
      <c r="D1035" s="1371" t="s">
        <v>2432</v>
      </c>
      <c r="G1035" s="1371" t="s">
        <v>223</v>
      </c>
      <c r="H1035" s="1371" t="s">
        <v>11</v>
      </c>
      <c r="L1035" s="1371" t="s">
        <v>262</v>
      </c>
      <c r="M1035" s="1372">
        <v>45880</v>
      </c>
      <c r="N1035" s="1371" t="s">
        <v>368</v>
      </c>
      <c r="W1035" s="1371" t="s">
        <v>226</v>
      </c>
    </row>
    <row r="1036" spans="1:23">
      <c r="A1036" s="1370">
        <v>45221573</v>
      </c>
      <c r="B1036" s="1371" t="s">
        <v>2433</v>
      </c>
      <c r="C1036" s="1371">
        <v>51976181650</v>
      </c>
      <c r="D1036" s="1371" t="s">
        <v>2434</v>
      </c>
      <c r="E1036" s="1371" t="s">
        <v>451</v>
      </c>
      <c r="G1036" s="1371" t="s">
        <v>225</v>
      </c>
      <c r="H1036" s="1371" t="s">
        <v>245</v>
      </c>
      <c r="K1036" s="1371" t="s">
        <v>262</v>
      </c>
      <c r="L1036" s="1371" t="s">
        <v>262</v>
      </c>
      <c r="M1036" s="1372">
        <v>45863</v>
      </c>
      <c r="N1036" s="1371" t="s">
        <v>233</v>
      </c>
      <c r="W1036" s="1371" t="s">
        <v>227</v>
      </c>
    </row>
    <row r="1037" spans="1:23">
      <c r="A1037" s="1370">
        <v>45224382</v>
      </c>
      <c r="B1037" s="1371" t="s">
        <v>2435</v>
      </c>
      <c r="C1037" s="1371">
        <v>51998112614</v>
      </c>
      <c r="D1037" s="1371" t="s">
        <v>2436</v>
      </c>
      <c r="E1037" s="1371" t="s">
        <v>347</v>
      </c>
      <c r="G1037" s="1371" t="s">
        <v>224</v>
      </c>
      <c r="H1037" s="1371" t="s">
        <v>245</v>
      </c>
      <c r="K1037" s="1371" t="s">
        <v>280</v>
      </c>
      <c r="L1037" s="1371" t="s">
        <v>280</v>
      </c>
      <c r="M1037" s="1372">
        <v>45862</v>
      </c>
      <c r="W1037" s="1371" t="s">
        <v>228</v>
      </c>
    </row>
    <row r="1038" spans="1:23">
      <c r="A1038" s="1370">
        <v>45247487</v>
      </c>
      <c r="B1038" s="1371" t="s">
        <v>2437</v>
      </c>
      <c r="C1038" s="1371">
        <v>991976206</v>
      </c>
      <c r="D1038" s="1371" t="s">
        <v>2438</v>
      </c>
      <c r="G1038" s="1371" t="s">
        <v>224</v>
      </c>
      <c r="H1038" s="1371" t="s">
        <v>11</v>
      </c>
      <c r="J1038" s="1371" t="s">
        <v>221</v>
      </c>
      <c r="M1038" s="1372">
        <v>45841</v>
      </c>
      <c r="N1038" s="1371" t="s">
        <v>233</v>
      </c>
      <c r="V1038" s="1371" t="s">
        <v>11</v>
      </c>
      <c r="W1038" s="1371" t="s">
        <v>226</v>
      </c>
    </row>
    <row r="1039" spans="1:23">
      <c r="A1039" s="1370">
        <v>45269273</v>
      </c>
      <c r="B1039" s="1371" t="s">
        <v>2439</v>
      </c>
      <c r="C1039" s="1371">
        <v>51986641085</v>
      </c>
      <c r="D1039" s="1371" t="s">
        <v>2440</v>
      </c>
      <c r="G1039" s="1371" t="s">
        <v>223</v>
      </c>
      <c r="H1039" s="1371" t="s">
        <v>245</v>
      </c>
      <c r="J1039" s="1371" t="s">
        <v>221</v>
      </c>
      <c r="K1039" s="1371" t="s">
        <v>259</v>
      </c>
      <c r="L1039" s="1371" t="s">
        <v>259</v>
      </c>
      <c r="N1039" s="1371" t="s">
        <v>233</v>
      </c>
      <c r="W1039" s="1371" t="s">
        <v>228</v>
      </c>
    </row>
    <row r="1040" spans="1:23">
      <c r="A1040" s="1370">
        <v>45276513</v>
      </c>
      <c r="B1040" s="1371" t="s">
        <v>2441</v>
      </c>
      <c r="C1040" s="1371">
        <v>918495542</v>
      </c>
      <c r="D1040" s="1371" t="s">
        <v>2442</v>
      </c>
      <c r="G1040" s="1371" t="s">
        <v>225</v>
      </c>
      <c r="H1040" s="1371" t="s">
        <v>245</v>
      </c>
      <c r="I1040" s="1371" t="s">
        <v>316</v>
      </c>
      <c r="J1040" s="1371" t="s">
        <v>221</v>
      </c>
      <c r="K1040" s="1371" t="s">
        <v>259</v>
      </c>
      <c r="L1040" s="1371" t="s">
        <v>259</v>
      </c>
      <c r="N1040" s="1371" t="s">
        <v>236</v>
      </c>
      <c r="W1040" s="1371" t="s">
        <v>227</v>
      </c>
    </row>
    <row r="1041" spans="1:23">
      <c r="A1041" s="1370">
        <v>45310657</v>
      </c>
      <c r="B1041" s="1371" t="s">
        <v>2443</v>
      </c>
      <c r="C1041" s="1371">
        <v>51970747233</v>
      </c>
      <c r="D1041" s="1371" t="s">
        <v>2444</v>
      </c>
      <c r="G1041" s="1371" t="s">
        <v>225</v>
      </c>
      <c r="H1041" s="1371" t="s">
        <v>245</v>
      </c>
      <c r="I1041" s="1371" t="s">
        <v>316</v>
      </c>
      <c r="J1041" s="1371" t="s">
        <v>221</v>
      </c>
      <c r="K1041" s="1371" t="s">
        <v>259</v>
      </c>
      <c r="L1041" s="1371" t="s">
        <v>259</v>
      </c>
      <c r="N1041" s="1371" t="s">
        <v>233</v>
      </c>
      <c r="O1041" s="1371" t="s">
        <v>233</v>
      </c>
      <c r="P1041" s="1371" t="s">
        <v>233</v>
      </c>
      <c r="W1041" s="1371" t="s">
        <v>226</v>
      </c>
    </row>
    <row r="1042" spans="1:23">
      <c r="A1042" s="1370">
        <v>45319458</v>
      </c>
      <c r="B1042" s="1371" t="s">
        <v>2445</v>
      </c>
      <c r="C1042" s="1371">
        <v>960360068</v>
      </c>
      <c r="D1042" s="1371" t="s">
        <v>2446</v>
      </c>
      <c r="G1042" s="1371" t="s">
        <v>225</v>
      </c>
      <c r="H1042" s="1371" t="s">
        <v>245</v>
      </c>
      <c r="I1042" s="1371" t="s">
        <v>316</v>
      </c>
      <c r="J1042" s="1371" t="s">
        <v>221</v>
      </c>
      <c r="K1042" s="1371" t="s">
        <v>259</v>
      </c>
      <c r="L1042" s="1371" t="s">
        <v>259</v>
      </c>
      <c r="N1042" s="1371" t="s">
        <v>236</v>
      </c>
      <c r="W1042" s="1371" t="s">
        <v>227</v>
      </c>
    </row>
    <row r="1043" spans="1:23">
      <c r="A1043" s="1370">
        <v>45326230</v>
      </c>
      <c r="B1043" s="1371" t="s">
        <v>2447</v>
      </c>
      <c r="C1043" s="1371">
        <v>51949154536</v>
      </c>
      <c r="D1043" s="1371" t="s">
        <v>2448</v>
      </c>
      <c r="E1043" s="1371" t="s">
        <v>347</v>
      </c>
      <c r="F1043" s="1371" t="s">
        <v>254</v>
      </c>
      <c r="G1043" s="1371" t="s">
        <v>224</v>
      </c>
      <c r="H1043" s="1371" t="s">
        <v>245</v>
      </c>
      <c r="L1043" s="1371" t="s">
        <v>271</v>
      </c>
      <c r="M1043" s="1372">
        <v>45841</v>
      </c>
      <c r="N1043" s="1371" t="s">
        <v>233</v>
      </c>
      <c r="O1043" s="1371" t="s">
        <v>233</v>
      </c>
      <c r="W1043" s="1371" t="s">
        <v>230</v>
      </c>
    </row>
    <row r="1044" spans="1:23">
      <c r="A1044" s="1370">
        <v>45330703</v>
      </c>
      <c r="B1044" s="1371" t="s">
        <v>2449</v>
      </c>
      <c r="C1044" s="1371">
        <v>983703036</v>
      </c>
      <c r="D1044" s="1371" t="s">
        <v>2450</v>
      </c>
      <c r="F1044" s="1371" t="s">
        <v>362</v>
      </c>
      <c r="G1044" s="1371" t="s">
        <v>225</v>
      </c>
      <c r="H1044" s="1371" t="s">
        <v>248</v>
      </c>
      <c r="J1044" s="1371" t="s">
        <v>221</v>
      </c>
      <c r="N1044" s="1371" t="s">
        <v>233</v>
      </c>
      <c r="O1044" s="1371" t="s">
        <v>331</v>
      </c>
      <c r="W1044" s="1371" t="s">
        <v>229</v>
      </c>
    </row>
    <row r="1045" spans="1:23">
      <c r="A1045" s="1370">
        <v>45342025</v>
      </c>
      <c r="B1045" s="1371" t="s">
        <v>2451</v>
      </c>
      <c r="C1045" s="1371">
        <v>920792551</v>
      </c>
      <c r="D1045" s="1371" t="s">
        <v>2452</v>
      </c>
      <c r="F1045" s="1371" t="s">
        <v>240</v>
      </c>
      <c r="G1045" s="1371" t="s">
        <v>223</v>
      </c>
      <c r="H1045" s="1371" t="s">
        <v>245</v>
      </c>
      <c r="I1045" s="1371" t="s">
        <v>316</v>
      </c>
      <c r="K1045" s="1371" t="s">
        <v>282</v>
      </c>
      <c r="M1045" s="1372">
        <v>45845</v>
      </c>
      <c r="N1045" s="1371" t="s">
        <v>233</v>
      </c>
      <c r="O1045" s="1371" t="s">
        <v>236</v>
      </c>
      <c r="P1045" s="1371" t="s">
        <v>350</v>
      </c>
      <c r="V1045" s="1371" t="s">
        <v>429</v>
      </c>
      <c r="W1045" s="1371" t="s">
        <v>226</v>
      </c>
    </row>
    <row r="1046" spans="1:23">
      <c r="A1046" s="1370">
        <v>45370529</v>
      </c>
      <c r="B1046" s="1371" t="s">
        <v>2453</v>
      </c>
      <c r="C1046" s="1371">
        <v>978121372</v>
      </c>
      <c r="D1046" s="1371" t="s">
        <v>2454</v>
      </c>
      <c r="G1046" s="1371" t="s">
        <v>223</v>
      </c>
      <c r="H1046" s="1371" t="s">
        <v>245</v>
      </c>
      <c r="J1046" s="1371" t="s">
        <v>221</v>
      </c>
      <c r="K1046" s="1371" t="s">
        <v>269</v>
      </c>
      <c r="L1046" s="1371" t="s">
        <v>271</v>
      </c>
      <c r="N1046" s="1371" t="s">
        <v>233</v>
      </c>
      <c r="O1046" s="1371" t="s">
        <v>236</v>
      </c>
      <c r="W1046" s="1371" t="s">
        <v>230</v>
      </c>
    </row>
    <row r="1047" spans="1:23">
      <c r="A1047" s="1370">
        <v>45373198</v>
      </c>
      <c r="B1047" s="1371" t="s">
        <v>2455</v>
      </c>
      <c r="C1047" s="1371">
        <v>51983604664</v>
      </c>
      <c r="D1047" s="1371" t="s">
        <v>2456</v>
      </c>
      <c r="G1047" s="1371" t="s">
        <v>223</v>
      </c>
      <c r="H1047" s="1371" t="s">
        <v>245</v>
      </c>
      <c r="I1047" s="1371" t="s">
        <v>316</v>
      </c>
      <c r="J1047" s="1371" t="s">
        <v>221</v>
      </c>
      <c r="N1047" s="1371" t="s">
        <v>233</v>
      </c>
      <c r="O1047" s="1371" t="s">
        <v>231</v>
      </c>
      <c r="P1047" s="1371" t="s">
        <v>236</v>
      </c>
      <c r="W1047" s="1371" t="s">
        <v>229</v>
      </c>
    </row>
    <row r="1048" spans="1:23">
      <c r="A1048" s="1370">
        <v>45381911</v>
      </c>
      <c r="B1048" s="1371" t="s">
        <v>2457</v>
      </c>
      <c r="C1048" s="1371">
        <v>926853824</v>
      </c>
      <c r="D1048" s="1371" t="s">
        <v>2458</v>
      </c>
      <c r="G1048" s="1371" t="s">
        <v>224</v>
      </c>
      <c r="H1048" s="1371" t="s">
        <v>243</v>
      </c>
      <c r="I1048" s="1371" t="s">
        <v>316</v>
      </c>
      <c r="J1048" s="1371" t="s">
        <v>249</v>
      </c>
      <c r="K1048" s="1371" t="s">
        <v>256</v>
      </c>
      <c r="L1048" s="1371" t="s">
        <v>256</v>
      </c>
      <c r="N1048" s="1371" t="s">
        <v>236</v>
      </c>
      <c r="W1048" s="1371" t="s">
        <v>227</v>
      </c>
    </row>
    <row r="1049" spans="1:23">
      <c r="A1049" s="1370">
        <v>45389183</v>
      </c>
      <c r="B1049" s="1371" t="s">
        <v>2459</v>
      </c>
      <c r="C1049" s="1371">
        <v>51901163081</v>
      </c>
      <c r="D1049" s="1371" t="s">
        <v>2460</v>
      </c>
      <c r="E1049" s="1371" t="s">
        <v>347</v>
      </c>
      <c r="G1049" s="1371" t="s">
        <v>224</v>
      </c>
      <c r="H1049" s="1371" t="s">
        <v>245</v>
      </c>
      <c r="K1049" s="1371" t="s">
        <v>280</v>
      </c>
      <c r="L1049" s="1371" t="s">
        <v>262</v>
      </c>
      <c r="M1049" s="1372">
        <v>45855</v>
      </c>
      <c r="N1049" s="1371" t="s">
        <v>233</v>
      </c>
      <c r="W1049" s="1371" t="s">
        <v>230</v>
      </c>
    </row>
    <row r="1050" spans="1:23">
      <c r="A1050" s="1370">
        <v>45394229</v>
      </c>
      <c r="B1050" s="1371" t="s">
        <v>2461</v>
      </c>
      <c r="C1050" s="1371">
        <v>970525147</v>
      </c>
      <c r="D1050" s="1371" t="s">
        <v>2462</v>
      </c>
      <c r="G1050" s="1371" t="s">
        <v>224</v>
      </c>
      <c r="H1050" s="1371" t="s">
        <v>11</v>
      </c>
      <c r="J1050" s="1371" t="s">
        <v>221</v>
      </c>
      <c r="N1050" s="1371" t="s">
        <v>233</v>
      </c>
      <c r="O1050" s="1371" t="s">
        <v>231</v>
      </c>
      <c r="W1050" s="1371" t="s">
        <v>229</v>
      </c>
    </row>
    <row r="1051" spans="1:23">
      <c r="A1051" s="1370">
        <v>45397104</v>
      </c>
      <c r="B1051" s="1371" t="s">
        <v>2463</v>
      </c>
      <c r="C1051" s="1371">
        <v>51997288240</v>
      </c>
      <c r="D1051" s="1371" t="s">
        <v>2464</v>
      </c>
      <c r="G1051" s="1371" t="s">
        <v>224</v>
      </c>
      <c r="H1051" s="1371" t="s">
        <v>245</v>
      </c>
      <c r="J1051" s="1371" t="s">
        <v>221</v>
      </c>
      <c r="K1051" s="1371" t="s">
        <v>259</v>
      </c>
      <c r="L1051" s="1371" t="s">
        <v>259</v>
      </c>
      <c r="N1051" s="1371" t="s">
        <v>236</v>
      </c>
      <c r="W1051" s="1371" t="s">
        <v>228</v>
      </c>
    </row>
    <row r="1052" spans="1:23">
      <c r="A1052" s="1370">
        <v>45397890</v>
      </c>
      <c r="B1052" s="1371" t="s">
        <v>2465</v>
      </c>
      <c r="C1052" s="1371">
        <v>51992513501</v>
      </c>
      <c r="D1052" s="1371" t="s">
        <v>2466</v>
      </c>
      <c r="G1052" s="1371" t="s">
        <v>224</v>
      </c>
      <c r="H1052" s="1371" t="s">
        <v>11</v>
      </c>
      <c r="J1052" s="1371" t="s">
        <v>221</v>
      </c>
      <c r="M1052" s="1372">
        <v>45841</v>
      </c>
      <c r="N1052" s="1371" t="s">
        <v>233</v>
      </c>
      <c r="V1052" s="1371" t="s">
        <v>11</v>
      </c>
      <c r="W1052" s="1371" t="s">
        <v>228</v>
      </c>
    </row>
    <row r="1053" spans="1:23">
      <c r="A1053" s="1370">
        <v>45403781</v>
      </c>
      <c r="B1053" s="1371" t="s">
        <v>2467</v>
      </c>
      <c r="C1053" s="1371">
        <v>51972130838</v>
      </c>
      <c r="D1053" s="1371" t="s">
        <v>2468</v>
      </c>
      <c r="E1053" s="1371" t="s">
        <v>507</v>
      </c>
      <c r="F1053" s="1371" t="s">
        <v>240</v>
      </c>
      <c r="G1053" s="1371" t="s">
        <v>223</v>
      </c>
      <c r="H1053" s="1371" t="s">
        <v>245</v>
      </c>
      <c r="I1053" s="1371" t="s">
        <v>316</v>
      </c>
      <c r="J1053" s="1371" t="s">
        <v>221</v>
      </c>
      <c r="N1053" s="1371" t="s">
        <v>231</v>
      </c>
      <c r="P1053" s="1371" t="s">
        <v>231</v>
      </c>
      <c r="W1053" s="1371" t="s">
        <v>228</v>
      </c>
    </row>
    <row r="1054" spans="1:23">
      <c r="A1054" s="1370">
        <v>45425189</v>
      </c>
      <c r="B1054" s="1371" t="s">
        <v>2469</v>
      </c>
      <c r="C1054" s="1371">
        <v>51926797852</v>
      </c>
      <c r="D1054" s="1371" t="s">
        <v>2470</v>
      </c>
      <c r="E1054" s="1371" t="s">
        <v>347</v>
      </c>
      <c r="F1054" s="1371" t="s">
        <v>254</v>
      </c>
      <c r="G1054" s="1371" t="s">
        <v>224</v>
      </c>
      <c r="H1054" s="1371" t="s">
        <v>245</v>
      </c>
      <c r="M1054" s="1372">
        <v>45843</v>
      </c>
      <c r="N1054" s="1371" t="s">
        <v>241</v>
      </c>
      <c r="V1054" s="1371" t="s">
        <v>1385</v>
      </c>
      <c r="W1054" s="1371" t="s">
        <v>228</v>
      </c>
    </row>
    <row r="1055" spans="1:23">
      <c r="A1055" s="1370">
        <v>45437570</v>
      </c>
      <c r="B1055" s="1371" t="s">
        <v>2471</v>
      </c>
      <c r="C1055" s="1371">
        <v>51947600812</v>
      </c>
      <c r="D1055" s="1371" t="s">
        <v>2472</v>
      </c>
      <c r="E1055" s="1371" t="s">
        <v>347</v>
      </c>
      <c r="G1055" s="1371" t="s">
        <v>224</v>
      </c>
      <c r="H1055" s="1371" t="s">
        <v>245</v>
      </c>
      <c r="K1055" s="1371" t="s">
        <v>280</v>
      </c>
      <c r="L1055" s="1371" t="s">
        <v>280</v>
      </c>
      <c r="M1055" s="1372">
        <v>45868</v>
      </c>
      <c r="N1055" s="1371" t="s">
        <v>233</v>
      </c>
      <c r="W1055" s="1371" t="s">
        <v>227</v>
      </c>
    </row>
    <row r="1056" spans="1:23">
      <c r="A1056" s="1370">
        <v>45445475</v>
      </c>
      <c r="B1056" s="1371" t="s">
        <v>2473</v>
      </c>
      <c r="C1056" s="1371">
        <v>51938658800</v>
      </c>
      <c r="D1056" s="1371" t="s">
        <v>2474</v>
      </c>
      <c r="E1056" s="1371" t="s">
        <v>347</v>
      </c>
      <c r="G1056" s="1371" t="s">
        <v>223</v>
      </c>
      <c r="H1056" s="1371" t="s">
        <v>245</v>
      </c>
      <c r="K1056" s="1371" t="s">
        <v>278</v>
      </c>
      <c r="L1056" s="1371" t="s">
        <v>278</v>
      </c>
      <c r="M1056" s="1372">
        <v>45869</v>
      </c>
      <c r="N1056" s="1371" t="s">
        <v>233</v>
      </c>
      <c r="W1056" s="1371" t="s">
        <v>227</v>
      </c>
    </row>
    <row r="1057" spans="1:23">
      <c r="A1057" s="1370">
        <v>45448777</v>
      </c>
      <c r="B1057" s="1371" t="s">
        <v>2475</v>
      </c>
      <c r="C1057" s="1371">
        <v>51913387839</v>
      </c>
      <c r="D1057" s="1371" t="s">
        <v>2476</v>
      </c>
      <c r="G1057" s="1371" t="s">
        <v>224</v>
      </c>
      <c r="H1057" s="1371" t="s">
        <v>11</v>
      </c>
      <c r="J1057" s="1371" t="s">
        <v>221</v>
      </c>
      <c r="M1057" s="1372">
        <v>45841</v>
      </c>
      <c r="N1057" s="1371" t="s">
        <v>233</v>
      </c>
      <c r="V1057" s="1371" t="s">
        <v>11</v>
      </c>
      <c r="W1057" s="1371" t="s">
        <v>228</v>
      </c>
    </row>
    <row r="1058" spans="1:23">
      <c r="A1058" s="1370">
        <v>45448833</v>
      </c>
      <c r="B1058" s="1371" t="s">
        <v>2477</v>
      </c>
      <c r="C1058" s="1371">
        <v>51947948662</v>
      </c>
      <c r="D1058" s="1371" t="s">
        <v>2478</v>
      </c>
      <c r="G1058" s="1371" t="s">
        <v>225</v>
      </c>
      <c r="H1058" s="1371" t="s">
        <v>11</v>
      </c>
      <c r="J1058" s="1371" t="s">
        <v>221</v>
      </c>
      <c r="M1058" s="1372">
        <v>45841</v>
      </c>
      <c r="N1058" s="1371" t="s">
        <v>233</v>
      </c>
      <c r="O1058" s="1371" t="s">
        <v>236</v>
      </c>
      <c r="P1058" s="1371" t="s">
        <v>350</v>
      </c>
      <c r="V1058" s="1371" t="s">
        <v>11</v>
      </c>
      <c r="W1058" s="1371" t="s">
        <v>226</v>
      </c>
    </row>
    <row r="1059" spans="1:23">
      <c r="A1059" s="1370">
        <v>45454283</v>
      </c>
      <c r="B1059" s="1371" t="s">
        <v>2479</v>
      </c>
      <c r="C1059" s="1371">
        <v>934673042</v>
      </c>
      <c r="D1059" s="1371" t="s">
        <v>2480</v>
      </c>
      <c r="E1059" s="1371" t="s">
        <v>347</v>
      </c>
      <c r="G1059" s="1371" t="s">
        <v>223</v>
      </c>
      <c r="H1059" s="1371" t="s">
        <v>245</v>
      </c>
      <c r="K1059" s="1371" t="s">
        <v>280</v>
      </c>
      <c r="M1059" s="1372">
        <v>45852</v>
      </c>
      <c r="N1059" s="1371" t="s">
        <v>368</v>
      </c>
      <c r="O1059" s="1371" t="s">
        <v>236</v>
      </c>
      <c r="P1059" s="1371" t="s">
        <v>350</v>
      </c>
      <c r="W1059" s="1371" t="s">
        <v>226</v>
      </c>
    </row>
    <row r="1060" spans="1:23">
      <c r="A1060" s="1370">
        <v>45457091</v>
      </c>
      <c r="B1060" s="1371" t="s">
        <v>2481</v>
      </c>
      <c r="C1060" s="1371">
        <v>970375501</v>
      </c>
      <c r="D1060" s="1371" t="s">
        <v>2482</v>
      </c>
      <c r="G1060" s="1371" t="s">
        <v>223</v>
      </c>
      <c r="H1060" s="1371" t="s">
        <v>245</v>
      </c>
      <c r="I1060" s="1371" t="s">
        <v>316</v>
      </c>
      <c r="J1060" s="1371" t="s">
        <v>221</v>
      </c>
      <c r="K1060" s="1371" t="s">
        <v>269</v>
      </c>
      <c r="L1060" s="1371" t="s">
        <v>269</v>
      </c>
      <c r="N1060" s="1371" t="s">
        <v>231</v>
      </c>
      <c r="O1060" s="1371" t="s">
        <v>236</v>
      </c>
      <c r="P1060" s="1371" t="s">
        <v>350</v>
      </c>
      <c r="W1060" s="1371" t="s">
        <v>227</v>
      </c>
    </row>
    <row r="1061" spans="1:23">
      <c r="A1061" s="1370">
        <v>45484861</v>
      </c>
      <c r="B1061" s="1371" t="s">
        <v>2483</v>
      </c>
      <c r="C1061" s="1371">
        <v>975203150</v>
      </c>
      <c r="D1061" s="1371" t="s">
        <v>2484</v>
      </c>
      <c r="E1061" s="1371" t="s">
        <v>507</v>
      </c>
      <c r="F1061" s="1371" t="s">
        <v>240</v>
      </c>
      <c r="G1061" s="1371" t="s">
        <v>225</v>
      </c>
      <c r="H1061" s="1371" t="s">
        <v>245</v>
      </c>
      <c r="I1061" s="1371" t="s">
        <v>316</v>
      </c>
      <c r="J1061" s="1371" t="s">
        <v>221</v>
      </c>
      <c r="N1061" s="1371" t="s">
        <v>236</v>
      </c>
      <c r="W1061" s="1371" t="s">
        <v>227</v>
      </c>
    </row>
    <row r="1062" spans="1:23">
      <c r="A1062" s="1370">
        <v>45490471</v>
      </c>
      <c r="B1062" s="1371" t="s">
        <v>2485</v>
      </c>
      <c r="C1062" s="1371">
        <v>926844460</v>
      </c>
      <c r="D1062" s="1371" t="s">
        <v>2486</v>
      </c>
      <c r="E1062" s="1371" t="s">
        <v>624</v>
      </c>
      <c r="G1062" s="1371" t="s">
        <v>223</v>
      </c>
      <c r="H1062" s="1371" t="s">
        <v>245</v>
      </c>
      <c r="K1062" s="1371" t="s">
        <v>271</v>
      </c>
      <c r="L1062" s="1371" t="s">
        <v>271</v>
      </c>
      <c r="M1062" s="1372">
        <v>45851</v>
      </c>
      <c r="N1062" s="1371" t="s">
        <v>233</v>
      </c>
      <c r="O1062" s="1371" t="s">
        <v>350</v>
      </c>
      <c r="W1062" s="1371" t="s">
        <v>230</v>
      </c>
    </row>
    <row r="1063" spans="1:23">
      <c r="A1063" s="1370">
        <v>45492636</v>
      </c>
      <c r="B1063" s="1371" t="s">
        <v>2487</v>
      </c>
      <c r="C1063" s="1371">
        <v>51947328728</v>
      </c>
      <c r="D1063" s="1371" t="s">
        <v>2488</v>
      </c>
      <c r="E1063" s="1371" t="s">
        <v>507</v>
      </c>
      <c r="F1063" s="1371" t="s">
        <v>240</v>
      </c>
      <c r="G1063" s="1371" t="s">
        <v>225</v>
      </c>
      <c r="H1063" s="1371" t="s">
        <v>245</v>
      </c>
      <c r="J1063" s="1371" t="s">
        <v>221</v>
      </c>
      <c r="N1063" s="1371" t="s">
        <v>233</v>
      </c>
      <c r="W1063" s="1371" t="s">
        <v>228</v>
      </c>
    </row>
    <row r="1064" spans="1:23">
      <c r="A1064" s="1370">
        <v>45504773</v>
      </c>
      <c r="B1064" s="1371" t="s">
        <v>2489</v>
      </c>
      <c r="C1064" s="1371">
        <v>51925677946</v>
      </c>
      <c r="D1064" s="1371" t="s">
        <v>2490</v>
      </c>
      <c r="G1064" s="1371" t="s">
        <v>225</v>
      </c>
      <c r="H1064" s="1371" t="s">
        <v>11</v>
      </c>
      <c r="J1064" s="1371" t="s">
        <v>221</v>
      </c>
      <c r="L1064" s="1371" t="s">
        <v>271</v>
      </c>
      <c r="M1064" s="1372">
        <v>45841</v>
      </c>
      <c r="N1064" s="1371" t="s">
        <v>233</v>
      </c>
      <c r="V1064" s="1371" t="s">
        <v>11</v>
      </c>
      <c r="W1064" s="1371" t="s">
        <v>230</v>
      </c>
    </row>
    <row r="1065" spans="1:23">
      <c r="A1065" s="1370">
        <v>45510408</v>
      </c>
      <c r="B1065" s="1371" t="s">
        <v>2491</v>
      </c>
      <c r="C1065" s="1371">
        <v>51981283728</v>
      </c>
      <c r="D1065" s="1371" t="s">
        <v>2492</v>
      </c>
      <c r="G1065" s="1371" t="s">
        <v>223</v>
      </c>
      <c r="H1065" s="1371" t="s">
        <v>245</v>
      </c>
      <c r="I1065" s="1371" t="s">
        <v>316</v>
      </c>
      <c r="J1065" s="1371" t="s">
        <v>221</v>
      </c>
      <c r="K1065" s="1371" t="s">
        <v>269</v>
      </c>
      <c r="L1065" s="1371" t="s">
        <v>269</v>
      </c>
      <c r="N1065" s="1371" t="s">
        <v>233</v>
      </c>
      <c r="W1065" s="1371" t="s">
        <v>228</v>
      </c>
    </row>
    <row r="1066" spans="1:23">
      <c r="A1066" s="1370">
        <v>45512387</v>
      </c>
      <c r="B1066" s="1371" t="s">
        <v>2493</v>
      </c>
      <c r="C1066" s="1371">
        <v>927148673</v>
      </c>
      <c r="D1066" s="1371" t="s">
        <v>2494</v>
      </c>
      <c r="E1066" s="1371" t="s">
        <v>347</v>
      </c>
      <c r="G1066" s="1371" t="s">
        <v>223</v>
      </c>
      <c r="H1066" s="1371" t="s">
        <v>245</v>
      </c>
      <c r="K1066" s="1371" t="s">
        <v>271</v>
      </c>
      <c r="L1066" s="1371" t="s">
        <v>271</v>
      </c>
      <c r="M1066" s="1372">
        <v>45850</v>
      </c>
      <c r="N1066" s="1371" t="s">
        <v>233</v>
      </c>
      <c r="O1066" s="1371" t="s">
        <v>331</v>
      </c>
      <c r="W1066" s="1371" t="s">
        <v>229</v>
      </c>
    </row>
    <row r="1067" spans="1:23">
      <c r="A1067" s="1370">
        <v>45512387</v>
      </c>
      <c r="B1067" s="1371" t="s">
        <v>2495</v>
      </c>
      <c r="C1067" s="1371">
        <v>51927148673</v>
      </c>
      <c r="D1067" s="1371" t="s">
        <v>2494</v>
      </c>
      <c r="E1067" s="1371" t="s">
        <v>347</v>
      </c>
      <c r="G1067" s="1371" t="s">
        <v>223</v>
      </c>
      <c r="H1067" s="1371" t="s">
        <v>245</v>
      </c>
      <c r="K1067" s="1371" t="s">
        <v>262</v>
      </c>
      <c r="L1067" s="1371" t="s">
        <v>262</v>
      </c>
      <c r="M1067" s="1372">
        <v>45868</v>
      </c>
      <c r="N1067" s="1371" t="s">
        <v>233</v>
      </c>
      <c r="W1067" s="1371" t="s">
        <v>229</v>
      </c>
    </row>
    <row r="1068" spans="1:23">
      <c r="A1068" s="1370">
        <v>45513037</v>
      </c>
      <c r="B1068" s="1371" t="s">
        <v>2496</v>
      </c>
      <c r="C1068" s="1371">
        <v>51983076522</v>
      </c>
      <c r="D1068" s="1371" t="s">
        <v>2497</v>
      </c>
      <c r="G1068" s="1371" t="s">
        <v>223</v>
      </c>
      <c r="H1068" s="1371" t="s">
        <v>245</v>
      </c>
      <c r="I1068" s="1371" t="s">
        <v>316</v>
      </c>
      <c r="J1068" s="1371" t="s">
        <v>221</v>
      </c>
      <c r="K1068" s="1371" t="s">
        <v>269</v>
      </c>
      <c r="L1068" s="1371" t="s">
        <v>269</v>
      </c>
      <c r="N1068" s="1371" t="s">
        <v>241</v>
      </c>
      <c r="W1068" s="1371" t="s">
        <v>228</v>
      </c>
    </row>
    <row r="1069" spans="1:23">
      <c r="A1069" s="1370">
        <v>45521703</v>
      </c>
      <c r="B1069" s="1371" t="s">
        <v>2498</v>
      </c>
      <c r="C1069" s="1371">
        <v>51924033888</v>
      </c>
      <c r="D1069" s="1371" t="s">
        <v>2499</v>
      </c>
      <c r="E1069" s="1371" t="s">
        <v>347</v>
      </c>
      <c r="G1069" s="1371" t="s">
        <v>224</v>
      </c>
      <c r="H1069" s="1371" t="s">
        <v>245</v>
      </c>
      <c r="K1069" s="1371" t="s">
        <v>280</v>
      </c>
      <c r="L1069" s="1371" t="s">
        <v>280</v>
      </c>
      <c r="M1069" s="1372">
        <v>45855</v>
      </c>
      <c r="N1069" s="1371" t="s">
        <v>233</v>
      </c>
      <c r="W1069" s="1371" t="s">
        <v>227</v>
      </c>
    </row>
    <row r="1070" spans="1:23">
      <c r="A1070" s="1370">
        <v>45540435</v>
      </c>
      <c r="B1070" s="1371" t="s">
        <v>2500</v>
      </c>
      <c r="C1070" s="1371">
        <v>954548292</v>
      </c>
      <c r="D1070" s="1371" t="s">
        <v>2501</v>
      </c>
      <c r="G1070" s="1371" t="s">
        <v>223</v>
      </c>
      <c r="H1070" s="1371" t="s">
        <v>11</v>
      </c>
      <c r="L1070" s="1371" t="s">
        <v>262</v>
      </c>
      <c r="M1070" s="1372">
        <v>45880</v>
      </c>
      <c r="N1070" s="1371" t="s">
        <v>368</v>
      </c>
      <c r="W1070" s="1371" t="s">
        <v>226</v>
      </c>
    </row>
    <row r="1071" spans="1:23">
      <c r="A1071" s="1370">
        <v>45564968</v>
      </c>
      <c r="B1071" s="1371" t="s">
        <v>2502</v>
      </c>
      <c r="C1071" s="1371">
        <v>901068325</v>
      </c>
      <c r="D1071" s="1371" t="s">
        <v>2503</v>
      </c>
      <c r="F1071" s="1371" t="s">
        <v>254</v>
      </c>
      <c r="G1071" s="1371" t="s">
        <v>224</v>
      </c>
      <c r="H1071" s="1371" t="s">
        <v>238</v>
      </c>
      <c r="I1071" s="1371" t="s">
        <v>10</v>
      </c>
      <c r="J1071" s="1371" t="s">
        <v>221</v>
      </c>
      <c r="L1071" s="1371" t="s">
        <v>271</v>
      </c>
      <c r="N1071" s="1371" t="s">
        <v>231</v>
      </c>
      <c r="O1071" s="1371" t="s">
        <v>231</v>
      </c>
      <c r="Q1071" s="1371" t="s">
        <v>445</v>
      </c>
      <c r="R1071" s="1371" t="s">
        <v>312</v>
      </c>
      <c r="S1071" s="1371" t="s">
        <v>318</v>
      </c>
      <c r="T1071" s="1371" t="s">
        <v>628</v>
      </c>
      <c r="U1071" s="1371" t="s">
        <v>255</v>
      </c>
      <c r="W1071" s="1371" t="s">
        <v>230</v>
      </c>
    </row>
    <row r="1072" spans="1:23">
      <c r="A1072" s="1370">
        <v>45569047</v>
      </c>
      <c r="B1072" s="1371" t="s">
        <v>2504</v>
      </c>
      <c r="C1072" s="1371">
        <v>994415778</v>
      </c>
      <c r="D1072" s="1371" t="s">
        <v>2505</v>
      </c>
      <c r="E1072" s="1371" t="s">
        <v>347</v>
      </c>
      <c r="G1072" s="1371" t="s">
        <v>223</v>
      </c>
      <c r="H1072" s="1371" t="s">
        <v>248</v>
      </c>
      <c r="K1072" s="1371" t="s">
        <v>280</v>
      </c>
      <c r="L1072" s="1371" t="s">
        <v>262</v>
      </c>
      <c r="M1072" s="1372">
        <v>45873</v>
      </c>
      <c r="N1072" s="1371" t="s">
        <v>233</v>
      </c>
      <c r="O1072" s="1371" t="s">
        <v>236</v>
      </c>
      <c r="W1072" s="1371" t="s">
        <v>230</v>
      </c>
    </row>
    <row r="1073" spans="1:23">
      <c r="A1073" s="1370">
        <v>45571334</v>
      </c>
      <c r="B1073" s="1371" t="s">
        <v>2506</v>
      </c>
      <c r="C1073" s="1371">
        <v>51902128510</v>
      </c>
      <c r="D1073" s="1371" t="s">
        <v>2507</v>
      </c>
      <c r="G1073" s="1371" t="s">
        <v>224</v>
      </c>
      <c r="H1073" s="1371" t="s">
        <v>11</v>
      </c>
      <c r="J1073" s="1371" t="s">
        <v>221</v>
      </c>
      <c r="M1073" s="1372">
        <v>45841</v>
      </c>
      <c r="N1073" s="1371" t="s">
        <v>233</v>
      </c>
      <c r="O1073" s="1371" t="s">
        <v>236</v>
      </c>
      <c r="P1073" s="1371" t="s">
        <v>332</v>
      </c>
      <c r="W1073" s="1371" t="s">
        <v>227</v>
      </c>
    </row>
    <row r="1074" spans="1:23">
      <c r="A1074" s="1370">
        <v>45583144</v>
      </c>
      <c r="B1074" s="1371" t="s">
        <v>2508</v>
      </c>
      <c r="C1074" s="1371">
        <v>970716678</v>
      </c>
      <c r="D1074" s="1371" t="s">
        <v>2509</v>
      </c>
      <c r="E1074" s="1371" t="s">
        <v>2510</v>
      </c>
      <c r="G1074" s="1371" t="s">
        <v>224</v>
      </c>
      <c r="H1074" s="1371" t="s">
        <v>245</v>
      </c>
      <c r="J1074" s="1371" t="s">
        <v>249</v>
      </c>
      <c r="N1074" s="1371" t="s">
        <v>231</v>
      </c>
      <c r="W1074" s="1371" t="s">
        <v>227</v>
      </c>
    </row>
    <row r="1075" spans="1:23">
      <c r="A1075" s="1370">
        <v>45584181</v>
      </c>
      <c r="B1075" s="1371" t="s">
        <v>2511</v>
      </c>
      <c r="C1075" s="1371">
        <v>942562790</v>
      </c>
      <c r="E1075" s="1371" t="s">
        <v>376</v>
      </c>
      <c r="F1075" s="1371" t="s">
        <v>377</v>
      </c>
      <c r="G1075" s="1371" t="s">
        <v>223</v>
      </c>
      <c r="H1075" s="1371" t="s">
        <v>242</v>
      </c>
      <c r="I1075" s="1371" t="s">
        <v>316</v>
      </c>
      <c r="J1075" s="1371" t="s">
        <v>221</v>
      </c>
      <c r="N1075" s="1371" t="s">
        <v>233</v>
      </c>
      <c r="O1075" s="1371" t="s">
        <v>231</v>
      </c>
      <c r="P1075" s="1371" t="s">
        <v>231</v>
      </c>
      <c r="Q1075" s="1371" t="s">
        <v>445</v>
      </c>
      <c r="R1075" s="1371" t="s">
        <v>2512</v>
      </c>
      <c r="S1075" s="1371" t="s">
        <v>318</v>
      </c>
      <c r="T1075" s="1371" t="s">
        <v>628</v>
      </c>
      <c r="U1075" s="1371" t="s">
        <v>255</v>
      </c>
      <c r="W1075" s="1371" t="s">
        <v>229</v>
      </c>
    </row>
    <row r="1076" spans="1:23">
      <c r="A1076" s="1370">
        <v>45594627</v>
      </c>
      <c r="B1076" s="1371" t="s">
        <v>2513</v>
      </c>
      <c r="C1076" s="1371">
        <v>51970110266</v>
      </c>
      <c r="D1076" s="1371" t="s">
        <v>2514</v>
      </c>
      <c r="E1076" s="1371" t="s">
        <v>347</v>
      </c>
      <c r="G1076" s="1371" t="s">
        <v>224</v>
      </c>
      <c r="H1076" s="1371" t="s">
        <v>245</v>
      </c>
      <c r="K1076" s="1371" t="s">
        <v>278</v>
      </c>
      <c r="L1076" s="1371" t="s">
        <v>278</v>
      </c>
      <c r="M1076" s="1372">
        <v>45868</v>
      </c>
      <c r="N1076" s="1371" t="s">
        <v>233</v>
      </c>
      <c r="W1076" s="1371" t="s">
        <v>229</v>
      </c>
    </row>
    <row r="1077" spans="1:23">
      <c r="A1077" s="1370">
        <v>45608302</v>
      </c>
      <c r="B1077" s="1371" t="s">
        <v>2515</v>
      </c>
      <c r="C1077" s="1371">
        <v>51966669543</v>
      </c>
      <c r="D1077" s="1371" t="s">
        <v>2516</v>
      </c>
      <c r="E1077" s="1371" t="s">
        <v>451</v>
      </c>
      <c r="F1077" s="1371" t="s">
        <v>254</v>
      </c>
      <c r="G1077" s="1371" t="s">
        <v>224</v>
      </c>
      <c r="H1077" s="1371" t="s">
        <v>245</v>
      </c>
      <c r="J1077" s="1371" t="s">
        <v>221</v>
      </c>
      <c r="N1077" s="1371" t="s">
        <v>233</v>
      </c>
      <c r="W1077" s="1371" t="s">
        <v>228</v>
      </c>
    </row>
    <row r="1078" spans="1:23">
      <c r="A1078" s="1370">
        <v>45608920</v>
      </c>
      <c r="B1078" s="1371" t="s">
        <v>2517</v>
      </c>
      <c r="C1078" s="1371">
        <v>51948400851</v>
      </c>
      <c r="D1078" s="1371" t="s">
        <v>2518</v>
      </c>
      <c r="G1078" s="1371" t="s">
        <v>224</v>
      </c>
      <c r="H1078" s="1371" t="s">
        <v>245</v>
      </c>
      <c r="J1078" s="1371" t="s">
        <v>221</v>
      </c>
      <c r="K1078" s="1371" t="s">
        <v>259</v>
      </c>
      <c r="L1078" s="1371" t="s">
        <v>259</v>
      </c>
      <c r="N1078" s="1371" t="s">
        <v>231</v>
      </c>
      <c r="O1078" s="1371" t="s">
        <v>233</v>
      </c>
      <c r="P1078" s="1371" t="s">
        <v>233</v>
      </c>
      <c r="W1078" s="1371" t="s">
        <v>228</v>
      </c>
    </row>
    <row r="1079" spans="1:23">
      <c r="A1079" s="1370">
        <v>45616762</v>
      </c>
      <c r="B1079" s="1371" t="s">
        <v>2519</v>
      </c>
      <c r="C1079" s="1371">
        <v>51980154676</v>
      </c>
      <c r="D1079" s="1371" t="s">
        <v>2520</v>
      </c>
      <c r="E1079" s="1371" t="s">
        <v>347</v>
      </c>
      <c r="F1079" s="1371" t="s">
        <v>254</v>
      </c>
      <c r="G1079" s="1371" t="s">
        <v>224</v>
      </c>
      <c r="H1079" s="1371" t="s">
        <v>245</v>
      </c>
      <c r="L1079" s="1371" t="s">
        <v>271</v>
      </c>
      <c r="M1079" s="1372">
        <v>45841</v>
      </c>
      <c r="N1079" s="1371" t="s">
        <v>233</v>
      </c>
      <c r="W1079" s="1371" t="s">
        <v>230</v>
      </c>
    </row>
    <row r="1080" spans="1:23">
      <c r="A1080" s="1370">
        <v>45616762</v>
      </c>
      <c r="B1080" s="1371" t="s">
        <v>2521</v>
      </c>
      <c r="C1080" s="1371">
        <v>980154676</v>
      </c>
      <c r="D1080" s="1371" t="s">
        <v>2522</v>
      </c>
      <c r="G1080" s="1371" t="s">
        <v>224</v>
      </c>
      <c r="H1080" s="1371" t="s">
        <v>242</v>
      </c>
      <c r="J1080" s="1371" t="s">
        <v>249</v>
      </c>
      <c r="N1080" s="1371" t="s">
        <v>231</v>
      </c>
      <c r="O1080" s="1371" t="s">
        <v>231</v>
      </c>
      <c r="P1080" s="1371" t="s">
        <v>231</v>
      </c>
      <c r="W1080" s="1371" t="s">
        <v>229</v>
      </c>
    </row>
    <row r="1081" spans="1:23">
      <c r="A1081" s="1370">
        <v>45629058</v>
      </c>
      <c r="B1081" s="1371" t="s">
        <v>2523</v>
      </c>
      <c r="C1081" s="1371">
        <v>51967207774</v>
      </c>
      <c r="D1081" s="1371" t="s">
        <v>2524</v>
      </c>
      <c r="E1081" s="1371" t="s">
        <v>347</v>
      </c>
      <c r="G1081" s="1371" t="s">
        <v>224</v>
      </c>
      <c r="H1081" s="1371" t="s">
        <v>245</v>
      </c>
      <c r="K1081" s="1371" t="s">
        <v>280</v>
      </c>
      <c r="L1081" s="1371" t="s">
        <v>262</v>
      </c>
      <c r="M1081" s="1372">
        <v>45859</v>
      </c>
      <c r="N1081" s="1371" t="s">
        <v>233</v>
      </c>
      <c r="P1081" s="1371" t="s">
        <v>350</v>
      </c>
      <c r="W1081" s="1371" t="s">
        <v>227</v>
      </c>
    </row>
    <row r="1082" spans="1:23">
      <c r="A1082" s="1370">
        <v>45636200</v>
      </c>
      <c r="B1082" s="1371" t="s">
        <v>2525</v>
      </c>
      <c r="C1082" s="1371">
        <v>51935146075</v>
      </c>
      <c r="D1082" s="1371" t="s">
        <v>2526</v>
      </c>
      <c r="E1082" s="1371" t="s">
        <v>507</v>
      </c>
      <c r="F1082" s="1371" t="s">
        <v>240</v>
      </c>
      <c r="G1082" s="1371" t="s">
        <v>225</v>
      </c>
      <c r="H1082" s="1371" t="s">
        <v>245</v>
      </c>
      <c r="I1082" s="1371" t="s">
        <v>316</v>
      </c>
      <c r="J1082" s="1371" t="s">
        <v>221</v>
      </c>
      <c r="N1082" s="1371" t="s">
        <v>233</v>
      </c>
      <c r="W1082" s="1371" t="s">
        <v>228</v>
      </c>
    </row>
    <row r="1083" spans="1:23">
      <c r="A1083" s="1370">
        <v>45646133</v>
      </c>
      <c r="B1083" s="1371" t="s">
        <v>2527</v>
      </c>
      <c r="C1083" s="1371">
        <v>51965770533</v>
      </c>
      <c r="D1083" s="1371" t="s">
        <v>2528</v>
      </c>
      <c r="E1083" s="1371" t="s">
        <v>451</v>
      </c>
      <c r="G1083" s="1371" t="s">
        <v>225</v>
      </c>
      <c r="H1083" s="1371" t="s">
        <v>245</v>
      </c>
      <c r="K1083" s="1371" t="s">
        <v>262</v>
      </c>
      <c r="L1083" s="1371" t="s">
        <v>262</v>
      </c>
      <c r="M1083" s="1372">
        <v>45868</v>
      </c>
      <c r="N1083" s="1371" t="s">
        <v>233</v>
      </c>
      <c r="O1083" s="1371" t="s">
        <v>231</v>
      </c>
      <c r="P1083" s="1371" t="s">
        <v>329</v>
      </c>
      <c r="W1083" s="1371" t="s">
        <v>229</v>
      </c>
    </row>
    <row r="1084" spans="1:23">
      <c r="A1084" s="1370">
        <v>45662828</v>
      </c>
      <c r="B1084" s="1371" t="s">
        <v>2529</v>
      </c>
      <c r="C1084" s="1371">
        <v>51924054058</v>
      </c>
      <c r="D1084" s="1371" t="s">
        <v>2530</v>
      </c>
      <c r="E1084" s="1371" t="s">
        <v>507</v>
      </c>
      <c r="F1084" s="1371" t="s">
        <v>240</v>
      </c>
      <c r="G1084" s="1371" t="s">
        <v>225</v>
      </c>
      <c r="H1084" s="1371" t="s">
        <v>245</v>
      </c>
      <c r="I1084" s="1371" t="s">
        <v>316</v>
      </c>
      <c r="J1084" s="1371" t="s">
        <v>221</v>
      </c>
      <c r="N1084" s="1371" t="s">
        <v>236</v>
      </c>
      <c r="O1084" s="1371" t="s">
        <v>236</v>
      </c>
      <c r="P1084" s="1371" t="s">
        <v>350</v>
      </c>
      <c r="W1084" s="1371" t="s">
        <v>226</v>
      </c>
    </row>
    <row r="1085" spans="1:23">
      <c r="A1085" s="1370">
        <v>45662839</v>
      </c>
      <c r="B1085" s="1371" t="s">
        <v>2531</v>
      </c>
      <c r="C1085" s="1371">
        <v>51925618615</v>
      </c>
      <c r="D1085" s="1371" t="s">
        <v>2532</v>
      </c>
      <c r="E1085" s="1371" t="s">
        <v>347</v>
      </c>
      <c r="G1085" s="1371" t="s">
        <v>224</v>
      </c>
      <c r="H1085" s="1371" t="s">
        <v>245</v>
      </c>
      <c r="K1085" s="1371" t="s">
        <v>280</v>
      </c>
      <c r="L1085" s="1371" t="s">
        <v>262</v>
      </c>
      <c r="M1085" s="1372">
        <v>45877</v>
      </c>
      <c r="N1085" s="1371" t="s">
        <v>233</v>
      </c>
      <c r="W1085" s="1371" t="s">
        <v>230</v>
      </c>
    </row>
    <row r="1086" spans="1:23">
      <c r="A1086" s="1370">
        <v>45662839</v>
      </c>
      <c r="B1086" s="1371" t="s">
        <v>2531</v>
      </c>
      <c r="C1086" s="1371">
        <v>925618615</v>
      </c>
      <c r="D1086" s="1371" t="s">
        <v>2532</v>
      </c>
      <c r="E1086" s="1371" t="s">
        <v>376</v>
      </c>
      <c r="F1086" s="1371" t="s">
        <v>254</v>
      </c>
      <c r="G1086" s="1371" t="s">
        <v>224</v>
      </c>
      <c r="H1086" s="1371" t="s">
        <v>245</v>
      </c>
      <c r="I1086" s="1371" t="s">
        <v>316</v>
      </c>
      <c r="J1086" s="1371" t="s">
        <v>221</v>
      </c>
      <c r="N1086" s="1371" t="s">
        <v>233</v>
      </c>
      <c r="O1086" s="1371" t="s">
        <v>236</v>
      </c>
      <c r="W1086" s="1371" t="s">
        <v>229</v>
      </c>
    </row>
    <row r="1087" spans="1:23">
      <c r="A1087" s="1370">
        <v>45667385</v>
      </c>
      <c r="B1087" s="1371" t="s">
        <v>2533</v>
      </c>
      <c r="C1087" s="1371">
        <v>927707251</v>
      </c>
      <c r="D1087" s="1371" t="s">
        <v>2534</v>
      </c>
      <c r="E1087" s="1371" t="s">
        <v>347</v>
      </c>
      <c r="G1087" s="1371" t="s">
        <v>224</v>
      </c>
      <c r="H1087" s="1371" t="s">
        <v>245</v>
      </c>
      <c r="I1087" s="1371" t="s">
        <v>316</v>
      </c>
      <c r="K1087" s="1371" t="s">
        <v>271</v>
      </c>
      <c r="L1087" s="1371" t="s">
        <v>271</v>
      </c>
      <c r="M1087" s="1372">
        <v>45845</v>
      </c>
      <c r="N1087" s="1371" t="s">
        <v>231</v>
      </c>
      <c r="O1087" s="1371" t="s">
        <v>329</v>
      </c>
      <c r="W1087" s="1371" t="s">
        <v>226</v>
      </c>
    </row>
    <row r="1088" spans="1:23">
      <c r="A1088" s="1370">
        <v>45709991</v>
      </c>
      <c r="B1088" s="1371" t="s">
        <v>2535</v>
      </c>
      <c r="C1088" s="1371">
        <v>963396793</v>
      </c>
      <c r="D1088" s="1371" t="s">
        <v>2536</v>
      </c>
      <c r="F1088" s="1371" t="s">
        <v>362</v>
      </c>
      <c r="G1088" s="1371" t="s">
        <v>223</v>
      </c>
      <c r="H1088" s="1371" t="s">
        <v>248</v>
      </c>
      <c r="J1088" s="1371" t="s">
        <v>221</v>
      </c>
      <c r="N1088" s="1371" t="s">
        <v>233</v>
      </c>
      <c r="O1088" s="1371" t="s">
        <v>331</v>
      </c>
      <c r="W1088" s="1371" t="s">
        <v>229</v>
      </c>
    </row>
    <row r="1089" spans="1:23">
      <c r="A1089" s="1370">
        <v>45718350</v>
      </c>
      <c r="B1089" s="1371" t="s">
        <v>2537</v>
      </c>
      <c r="C1089" s="1371">
        <v>997865801</v>
      </c>
      <c r="D1089" s="1371" t="s">
        <v>2538</v>
      </c>
      <c r="G1089" s="1371" t="s">
        <v>223</v>
      </c>
      <c r="H1089" s="1371" t="s">
        <v>245</v>
      </c>
      <c r="I1089" s="1371" t="s">
        <v>316</v>
      </c>
      <c r="J1089" s="1371" t="s">
        <v>221</v>
      </c>
      <c r="N1089" s="1371" t="s">
        <v>233</v>
      </c>
      <c r="O1089" s="1371" t="s">
        <v>231</v>
      </c>
      <c r="P1089" s="1371" t="s">
        <v>231</v>
      </c>
      <c r="W1089" s="1371" t="s">
        <v>229</v>
      </c>
    </row>
    <row r="1090" spans="1:23">
      <c r="A1090" s="1370">
        <v>45745593</v>
      </c>
      <c r="B1090" s="1371" t="s">
        <v>2539</v>
      </c>
      <c r="C1090" s="1371">
        <v>51972353857</v>
      </c>
      <c r="D1090" s="1371" t="s">
        <v>2540</v>
      </c>
      <c r="E1090" s="1371" t="s">
        <v>376</v>
      </c>
      <c r="F1090" s="1371" t="s">
        <v>260</v>
      </c>
      <c r="G1090" s="1371" t="s">
        <v>223</v>
      </c>
      <c r="H1090" s="1371" t="s">
        <v>245</v>
      </c>
      <c r="I1090" s="1371" t="s">
        <v>316</v>
      </c>
      <c r="J1090" s="1371" t="s">
        <v>221</v>
      </c>
      <c r="N1090" s="1371" t="s">
        <v>236</v>
      </c>
      <c r="W1090" s="1371" t="s">
        <v>227</v>
      </c>
    </row>
    <row r="1091" spans="1:23">
      <c r="A1091" s="1370">
        <v>45771280</v>
      </c>
      <c r="B1091" s="1371" t="s">
        <v>2541</v>
      </c>
      <c r="C1091" s="1371">
        <v>51938339410</v>
      </c>
      <c r="D1091" s="1371" t="s">
        <v>2542</v>
      </c>
      <c r="E1091" s="1371" t="s">
        <v>473</v>
      </c>
      <c r="F1091" s="1371" t="s">
        <v>240</v>
      </c>
      <c r="G1091" s="1371" t="s">
        <v>225</v>
      </c>
      <c r="H1091" s="1371" t="s">
        <v>245</v>
      </c>
      <c r="J1091" s="1371" t="s">
        <v>221</v>
      </c>
      <c r="N1091" s="1371" t="s">
        <v>233</v>
      </c>
      <c r="W1091" s="1371" t="s">
        <v>228</v>
      </c>
    </row>
    <row r="1092" spans="1:23">
      <c r="A1092" s="1370">
        <v>45785874</v>
      </c>
      <c r="B1092" s="1371" t="s">
        <v>2543</v>
      </c>
      <c r="C1092" s="1371">
        <v>51976443843</v>
      </c>
      <c r="D1092" s="1371" t="s">
        <v>2544</v>
      </c>
      <c r="E1092" s="1371" t="s">
        <v>376</v>
      </c>
      <c r="F1092" s="1371" t="s">
        <v>377</v>
      </c>
      <c r="G1092" s="1371" t="s">
        <v>224</v>
      </c>
      <c r="H1092" s="1371" t="s">
        <v>245</v>
      </c>
      <c r="J1092" s="1371" t="s">
        <v>221</v>
      </c>
      <c r="L1092" s="1371" t="s">
        <v>271</v>
      </c>
      <c r="N1092" s="1371" t="s">
        <v>233</v>
      </c>
      <c r="W1092" s="1371" t="s">
        <v>230</v>
      </c>
    </row>
    <row r="1093" spans="1:23">
      <c r="A1093" s="1370">
        <v>45789488</v>
      </c>
      <c r="B1093" s="1371" t="s">
        <v>2545</v>
      </c>
      <c r="C1093" s="1371">
        <v>973148000</v>
      </c>
      <c r="D1093" s="1371" t="s">
        <v>2546</v>
      </c>
      <c r="G1093" s="1371" t="s">
        <v>225</v>
      </c>
      <c r="H1093" s="1371" t="s">
        <v>11</v>
      </c>
      <c r="L1093" s="1371" t="s">
        <v>271</v>
      </c>
      <c r="M1093" s="1372">
        <v>45854</v>
      </c>
      <c r="N1093" s="1371" t="s">
        <v>233</v>
      </c>
      <c r="W1093" s="1371" t="s">
        <v>227</v>
      </c>
    </row>
    <row r="1094" spans="1:23">
      <c r="A1094" s="1370">
        <v>45797873</v>
      </c>
      <c r="B1094" s="1371" t="s">
        <v>2547</v>
      </c>
      <c r="C1094" s="1371">
        <v>51979359168</v>
      </c>
      <c r="D1094" s="1371" t="s">
        <v>2548</v>
      </c>
      <c r="E1094" s="1371" t="s">
        <v>347</v>
      </c>
      <c r="G1094" s="1371" t="s">
        <v>224</v>
      </c>
      <c r="H1094" s="1371" t="s">
        <v>245</v>
      </c>
      <c r="K1094" s="1371" t="s">
        <v>280</v>
      </c>
      <c r="L1094" s="1371" t="s">
        <v>280</v>
      </c>
      <c r="M1094" s="1372">
        <v>45880</v>
      </c>
      <c r="N1094" s="1371" t="s">
        <v>233</v>
      </c>
      <c r="W1094" s="1371" t="s">
        <v>230</v>
      </c>
    </row>
    <row r="1095" spans="1:23">
      <c r="A1095" s="1370">
        <v>45816953</v>
      </c>
      <c r="B1095" s="1371" t="s">
        <v>2549</v>
      </c>
      <c r="C1095" s="1371">
        <v>948992046</v>
      </c>
      <c r="D1095" s="1371" t="s">
        <v>2550</v>
      </c>
      <c r="G1095" s="1371" t="s">
        <v>223</v>
      </c>
      <c r="H1095" s="1371" t="s">
        <v>248</v>
      </c>
      <c r="M1095" s="1372">
        <v>45847</v>
      </c>
      <c r="N1095" s="1371" t="s">
        <v>233</v>
      </c>
      <c r="O1095" s="1371" t="s">
        <v>236</v>
      </c>
      <c r="P1095" s="1371" t="s">
        <v>350</v>
      </c>
      <c r="W1095" s="1371" t="s">
        <v>226</v>
      </c>
    </row>
    <row r="1096" spans="1:23">
      <c r="A1096" s="1370">
        <v>45825036</v>
      </c>
      <c r="B1096" s="1371" t="s">
        <v>2551</v>
      </c>
      <c r="C1096" s="1371">
        <v>51978107706</v>
      </c>
      <c r="D1096" s="1371" t="s">
        <v>2552</v>
      </c>
      <c r="G1096" s="1371" t="s">
        <v>224</v>
      </c>
      <c r="H1096" s="1371" t="s">
        <v>11</v>
      </c>
      <c r="J1096" s="1371" t="s">
        <v>221</v>
      </c>
      <c r="M1096" s="1372">
        <v>45841</v>
      </c>
      <c r="N1096" s="1371" t="s">
        <v>233</v>
      </c>
      <c r="O1096" s="1371" t="s">
        <v>236</v>
      </c>
      <c r="W1096" s="1371" t="s">
        <v>227</v>
      </c>
    </row>
    <row r="1097" spans="1:23">
      <c r="A1097" s="1370">
        <v>45831553</v>
      </c>
      <c r="B1097" s="1371" t="s">
        <v>2553</v>
      </c>
      <c r="C1097" s="1371">
        <v>996266115</v>
      </c>
      <c r="D1097" s="1371" t="s">
        <v>2554</v>
      </c>
      <c r="E1097" s="1371" t="s">
        <v>347</v>
      </c>
      <c r="F1097" s="1371" t="s">
        <v>377</v>
      </c>
      <c r="G1097" s="1371" t="s">
        <v>224</v>
      </c>
      <c r="H1097" s="1371" t="s">
        <v>245</v>
      </c>
      <c r="I1097" s="1371" t="s">
        <v>316</v>
      </c>
      <c r="J1097" s="1371" t="s">
        <v>221</v>
      </c>
      <c r="N1097" s="1371" t="s">
        <v>233</v>
      </c>
      <c r="O1097" s="1371" t="s">
        <v>236</v>
      </c>
      <c r="P1097" s="1371" t="s">
        <v>350</v>
      </c>
      <c r="W1097" s="1371" t="s">
        <v>226</v>
      </c>
    </row>
    <row r="1098" spans="1:23">
      <c r="A1098" s="1370">
        <v>45832454</v>
      </c>
      <c r="B1098" s="1371" t="s">
        <v>2555</v>
      </c>
      <c r="C1098" s="1371">
        <v>974815105</v>
      </c>
      <c r="D1098" s="1371" t="s">
        <v>2556</v>
      </c>
      <c r="E1098" s="1371" t="s">
        <v>347</v>
      </c>
      <c r="G1098" s="1371" t="s">
        <v>223</v>
      </c>
      <c r="H1098" s="1371" t="s">
        <v>245</v>
      </c>
      <c r="K1098" s="1371" t="s">
        <v>271</v>
      </c>
      <c r="L1098" s="1371" t="s">
        <v>271</v>
      </c>
      <c r="M1098" s="1372">
        <v>45850</v>
      </c>
      <c r="N1098" s="1371" t="s">
        <v>233</v>
      </c>
      <c r="O1098" s="1371" t="s">
        <v>350</v>
      </c>
      <c r="W1098" s="1371" t="s">
        <v>230</v>
      </c>
    </row>
    <row r="1099" spans="1:23">
      <c r="A1099" s="1370">
        <v>45843038</v>
      </c>
      <c r="B1099" s="1371" t="s">
        <v>2557</v>
      </c>
      <c r="C1099" s="1371">
        <v>961822885</v>
      </c>
      <c r="G1099" s="1371" t="s">
        <v>224</v>
      </c>
      <c r="I1099" s="1371" t="s">
        <v>316</v>
      </c>
      <c r="J1099" s="1371" t="s">
        <v>221</v>
      </c>
      <c r="N1099" s="1371" t="s">
        <v>233</v>
      </c>
      <c r="O1099" s="1371" t="s">
        <v>231</v>
      </c>
      <c r="W1099" s="1371" t="s">
        <v>229</v>
      </c>
    </row>
    <row r="1100" spans="1:23">
      <c r="A1100" s="1370">
        <v>45846712</v>
      </c>
      <c r="B1100" s="1371" t="s">
        <v>2558</v>
      </c>
      <c r="C1100" s="1371">
        <v>51995295669</v>
      </c>
      <c r="D1100" s="1371" t="s">
        <v>2559</v>
      </c>
      <c r="E1100" s="1371" t="s">
        <v>347</v>
      </c>
      <c r="G1100" s="1371" t="s">
        <v>224</v>
      </c>
      <c r="H1100" s="1371" t="s">
        <v>245</v>
      </c>
      <c r="K1100" s="1371" t="s">
        <v>280</v>
      </c>
      <c r="L1100" s="1371" t="s">
        <v>280</v>
      </c>
      <c r="M1100" s="1372">
        <v>45876</v>
      </c>
      <c r="N1100" s="1371" t="s">
        <v>314</v>
      </c>
      <c r="W1100" s="1371" t="s">
        <v>227</v>
      </c>
    </row>
    <row r="1101" spans="1:23">
      <c r="A1101" s="1370">
        <v>45861161</v>
      </c>
      <c r="B1101" s="1371" t="s">
        <v>2560</v>
      </c>
      <c r="C1101" s="1371">
        <v>51908775094</v>
      </c>
      <c r="D1101" s="1371" t="s">
        <v>2561</v>
      </c>
      <c r="F1101" s="1371" t="s">
        <v>254</v>
      </c>
      <c r="G1101" s="1371" t="s">
        <v>225</v>
      </c>
      <c r="H1101" s="1371" t="s">
        <v>243</v>
      </c>
      <c r="I1101" s="1371" t="s">
        <v>316</v>
      </c>
      <c r="J1101" s="1371" t="s">
        <v>221</v>
      </c>
      <c r="N1101" s="1371" t="s">
        <v>231</v>
      </c>
      <c r="O1101" s="1371" t="s">
        <v>231</v>
      </c>
      <c r="P1101" s="1371" t="s">
        <v>231</v>
      </c>
      <c r="W1101" s="1371" t="s">
        <v>226</v>
      </c>
    </row>
    <row r="1102" spans="1:23">
      <c r="A1102" s="1370">
        <v>45862489</v>
      </c>
      <c r="B1102" s="1371" t="s">
        <v>2562</v>
      </c>
      <c r="C1102" s="1371">
        <v>51998003084</v>
      </c>
      <c r="D1102" s="1371" t="s">
        <v>2563</v>
      </c>
      <c r="E1102" s="1371" t="s">
        <v>347</v>
      </c>
      <c r="G1102" s="1371" t="s">
        <v>224</v>
      </c>
      <c r="H1102" s="1371" t="s">
        <v>245</v>
      </c>
      <c r="K1102" s="1371" t="s">
        <v>280</v>
      </c>
      <c r="L1102" s="1371" t="s">
        <v>280</v>
      </c>
      <c r="M1102" s="1372">
        <v>45868</v>
      </c>
      <c r="N1102" s="1371" t="s">
        <v>233</v>
      </c>
      <c r="W1102" s="1371" t="s">
        <v>227</v>
      </c>
    </row>
    <row r="1103" spans="1:23">
      <c r="A1103" s="1370">
        <v>45865825</v>
      </c>
      <c r="B1103" s="1371" t="s">
        <v>2564</v>
      </c>
      <c r="C1103" s="1371">
        <v>51955153773</v>
      </c>
      <c r="D1103" s="1371" t="s">
        <v>2565</v>
      </c>
      <c r="E1103" s="1371" t="s">
        <v>347</v>
      </c>
      <c r="F1103" s="1371" t="s">
        <v>254</v>
      </c>
      <c r="G1103" s="1371" t="s">
        <v>223</v>
      </c>
      <c r="H1103" s="1371" t="s">
        <v>245</v>
      </c>
      <c r="K1103" s="1371" t="s">
        <v>271</v>
      </c>
      <c r="L1103" s="1371" t="s">
        <v>271</v>
      </c>
      <c r="M1103" s="1372">
        <v>45852</v>
      </c>
      <c r="N1103" s="1371" t="s">
        <v>233</v>
      </c>
      <c r="W1103" s="1371" t="s">
        <v>230</v>
      </c>
    </row>
    <row r="1104" spans="1:23">
      <c r="A1104" s="1370">
        <v>45868910</v>
      </c>
      <c r="B1104" s="1371" t="s">
        <v>2566</v>
      </c>
      <c r="C1104" s="1371">
        <v>51993122050</v>
      </c>
      <c r="D1104" s="1371" t="s">
        <v>2567</v>
      </c>
      <c r="E1104" s="1371" t="s">
        <v>376</v>
      </c>
      <c r="F1104" s="1371" t="s">
        <v>254</v>
      </c>
      <c r="G1104" s="1371" t="s">
        <v>224</v>
      </c>
      <c r="H1104" s="1371" t="s">
        <v>245</v>
      </c>
      <c r="J1104" s="1371" t="s">
        <v>221</v>
      </c>
      <c r="N1104" s="1371" t="s">
        <v>233</v>
      </c>
      <c r="W1104" s="1371" t="s">
        <v>228</v>
      </c>
    </row>
    <row r="1105" spans="1:23">
      <c r="A1105" s="1370">
        <v>45869013</v>
      </c>
      <c r="B1105" s="1371" t="s">
        <v>2568</v>
      </c>
      <c r="C1105" s="1371">
        <v>970970392</v>
      </c>
      <c r="D1105" s="1371" t="s">
        <v>2569</v>
      </c>
      <c r="F1105" s="1371" t="s">
        <v>362</v>
      </c>
      <c r="G1105" s="1371" t="s">
        <v>224</v>
      </c>
      <c r="H1105" s="1371" t="s">
        <v>248</v>
      </c>
      <c r="J1105" s="1371" t="s">
        <v>221</v>
      </c>
      <c r="N1105" s="1371" t="s">
        <v>233</v>
      </c>
      <c r="O1105" s="1371" t="s">
        <v>331</v>
      </c>
      <c r="W1105" s="1371" t="s">
        <v>229</v>
      </c>
    </row>
    <row r="1106" spans="1:23">
      <c r="A1106" s="1370">
        <v>45870753</v>
      </c>
      <c r="B1106" s="1371" t="s">
        <v>2570</v>
      </c>
      <c r="C1106" s="1371">
        <v>51960378586</v>
      </c>
      <c r="D1106" s="1371" t="s">
        <v>2571</v>
      </c>
      <c r="E1106" s="1371" t="s">
        <v>451</v>
      </c>
      <c r="G1106" s="1371" t="s">
        <v>223</v>
      </c>
      <c r="H1106" s="1371" t="s">
        <v>245</v>
      </c>
      <c r="K1106" s="1371" t="s">
        <v>271</v>
      </c>
      <c r="L1106" s="1371" t="s">
        <v>271</v>
      </c>
      <c r="M1106" s="1372">
        <v>45856</v>
      </c>
      <c r="N1106" s="1371" t="s">
        <v>233</v>
      </c>
      <c r="W1106" s="1371" t="s">
        <v>227</v>
      </c>
    </row>
    <row r="1107" spans="1:23">
      <c r="A1107" s="1370">
        <v>45875636</v>
      </c>
      <c r="B1107" s="1371" t="s">
        <v>2572</v>
      </c>
      <c r="C1107" s="1371">
        <v>955291588</v>
      </c>
      <c r="D1107" s="1371" t="s">
        <v>2573</v>
      </c>
      <c r="G1107" s="1371" t="s">
        <v>225</v>
      </c>
      <c r="H1107" s="1371" t="s">
        <v>11</v>
      </c>
      <c r="J1107" s="1371" t="s">
        <v>221</v>
      </c>
      <c r="L1107" s="1371" t="s">
        <v>271</v>
      </c>
      <c r="M1107" s="1372">
        <v>45841</v>
      </c>
      <c r="N1107" s="1371" t="s">
        <v>233</v>
      </c>
      <c r="O1107" s="1371" t="s">
        <v>236</v>
      </c>
      <c r="V1107" s="1371" t="s">
        <v>11</v>
      </c>
      <c r="W1107" s="1371" t="s">
        <v>230</v>
      </c>
    </row>
    <row r="1108" spans="1:23">
      <c r="A1108" s="1370">
        <v>45890383</v>
      </c>
      <c r="B1108" s="1371" t="s">
        <v>2574</v>
      </c>
      <c r="C1108" s="1371">
        <v>51932640200</v>
      </c>
      <c r="D1108" s="1371" t="s">
        <v>2575</v>
      </c>
      <c r="E1108" s="1371" t="s">
        <v>347</v>
      </c>
      <c r="G1108" s="1371" t="s">
        <v>223</v>
      </c>
      <c r="H1108" s="1371" t="s">
        <v>245</v>
      </c>
      <c r="K1108" s="1371" t="s">
        <v>274</v>
      </c>
      <c r="L1108" s="1371" t="s">
        <v>274</v>
      </c>
      <c r="M1108" s="1372">
        <v>45880</v>
      </c>
      <c r="N1108" s="1371" t="s">
        <v>233</v>
      </c>
      <c r="P1108" s="1371" t="s">
        <v>2576</v>
      </c>
      <c r="V1108" s="1371" t="s">
        <v>710</v>
      </c>
      <c r="W1108" s="1371" t="s">
        <v>229</v>
      </c>
    </row>
    <row r="1109" spans="1:23">
      <c r="A1109" s="1370">
        <v>45891474</v>
      </c>
      <c r="B1109" s="1371" t="s">
        <v>2577</v>
      </c>
      <c r="C1109" s="1371">
        <v>51937424390</v>
      </c>
      <c r="D1109" s="1371" t="s">
        <v>2578</v>
      </c>
      <c r="E1109" s="1371" t="s">
        <v>376</v>
      </c>
      <c r="F1109" s="1371" t="s">
        <v>254</v>
      </c>
      <c r="G1109" s="1371" t="s">
        <v>223</v>
      </c>
      <c r="H1109" s="1371" t="s">
        <v>245</v>
      </c>
      <c r="J1109" s="1371" t="s">
        <v>221</v>
      </c>
      <c r="K1109" s="1371" t="s">
        <v>259</v>
      </c>
      <c r="L1109" s="1371" t="s">
        <v>259</v>
      </c>
      <c r="N1109" s="1371" t="s">
        <v>231</v>
      </c>
      <c r="Q1109" s="1371" t="s">
        <v>445</v>
      </c>
      <c r="R1109" s="1371" t="s">
        <v>232</v>
      </c>
      <c r="S1109" s="1371" t="s">
        <v>318</v>
      </c>
      <c r="T1109" s="1371" t="s">
        <v>323</v>
      </c>
      <c r="U1109" s="1371" t="s">
        <v>255</v>
      </c>
      <c r="W1109" s="1371" t="s">
        <v>228</v>
      </c>
    </row>
    <row r="1110" spans="1:23">
      <c r="A1110" s="1370">
        <v>45919035</v>
      </c>
      <c r="B1110" s="1371" t="s">
        <v>1998</v>
      </c>
      <c r="C1110" s="1371">
        <v>51960904896</v>
      </c>
      <c r="D1110" s="1371" t="s">
        <v>2579</v>
      </c>
      <c r="E1110" s="1371" t="s">
        <v>451</v>
      </c>
      <c r="G1110" s="1371" t="s">
        <v>223</v>
      </c>
      <c r="H1110" s="1371" t="s">
        <v>245</v>
      </c>
      <c r="K1110" s="1371" t="s">
        <v>262</v>
      </c>
      <c r="L1110" s="1371" t="s">
        <v>262</v>
      </c>
      <c r="M1110" s="1372">
        <v>45859</v>
      </c>
      <c r="N1110" s="1371" t="s">
        <v>233</v>
      </c>
      <c r="W1110" s="1371" t="s">
        <v>227</v>
      </c>
    </row>
    <row r="1111" spans="1:23">
      <c r="A1111" s="1370">
        <v>46007128</v>
      </c>
      <c r="B1111" s="1371" t="s">
        <v>2580</v>
      </c>
      <c r="C1111" s="1371">
        <v>51987301841</v>
      </c>
      <c r="D1111" s="1371" t="s">
        <v>2581</v>
      </c>
      <c r="E1111" s="1371" t="s">
        <v>347</v>
      </c>
      <c r="G1111" s="1371" t="s">
        <v>224</v>
      </c>
      <c r="H1111" s="1371" t="s">
        <v>245</v>
      </c>
      <c r="K1111" s="1371" t="s">
        <v>278</v>
      </c>
      <c r="L1111" s="1371" t="s">
        <v>278</v>
      </c>
      <c r="M1111" s="1372">
        <v>45877</v>
      </c>
      <c r="N1111" s="1371" t="s">
        <v>233</v>
      </c>
      <c r="W1111" s="1371" t="s">
        <v>229</v>
      </c>
    </row>
    <row r="1112" spans="1:23">
      <c r="A1112" s="1370">
        <v>46017272</v>
      </c>
      <c r="B1112" s="1371" t="s">
        <v>2582</v>
      </c>
      <c r="C1112" s="1371" t="s">
        <v>2583</v>
      </c>
      <c r="D1112" s="1371" t="s">
        <v>2584</v>
      </c>
      <c r="G1112" s="1371" t="s">
        <v>223</v>
      </c>
      <c r="H1112" s="1371" t="s">
        <v>238</v>
      </c>
      <c r="I1112" s="1371" t="s">
        <v>316</v>
      </c>
      <c r="J1112" s="1371" t="s">
        <v>221</v>
      </c>
      <c r="N1112" s="1371" t="s">
        <v>236</v>
      </c>
      <c r="O1112" s="1371" t="s">
        <v>236</v>
      </c>
      <c r="P1112" s="1371" t="s">
        <v>350</v>
      </c>
      <c r="W1112" s="1371" t="s">
        <v>229</v>
      </c>
    </row>
    <row r="1113" spans="1:23">
      <c r="A1113" s="1370">
        <v>46060035</v>
      </c>
      <c r="B1113" s="1371" t="s">
        <v>2585</v>
      </c>
      <c r="C1113" s="1371">
        <v>51947984067</v>
      </c>
      <c r="D1113" s="1371" t="s">
        <v>2586</v>
      </c>
      <c r="E1113" s="1371" t="s">
        <v>347</v>
      </c>
      <c r="G1113" s="1371" t="s">
        <v>224</v>
      </c>
      <c r="H1113" s="1371" t="s">
        <v>245</v>
      </c>
      <c r="K1113" s="1371" t="s">
        <v>280</v>
      </c>
      <c r="L1113" s="1371" t="s">
        <v>280</v>
      </c>
      <c r="M1113" s="1372">
        <v>45876</v>
      </c>
      <c r="N1113" s="1371" t="s">
        <v>314</v>
      </c>
      <c r="O1113" s="1371" t="s">
        <v>314</v>
      </c>
      <c r="P1113" s="1371" t="s">
        <v>314</v>
      </c>
      <c r="V1113" s="1371" t="s">
        <v>2587</v>
      </c>
      <c r="W1113" s="1371" t="s">
        <v>230</v>
      </c>
    </row>
    <row r="1114" spans="1:23">
      <c r="A1114" s="1370">
        <v>46074364</v>
      </c>
      <c r="B1114" s="1371" t="s">
        <v>2588</v>
      </c>
      <c r="C1114" s="1371">
        <v>970973774</v>
      </c>
      <c r="D1114" s="1371" t="s">
        <v>2589</v>
      </c>
      <c r="G1114" s="1371" t="s">
        <v>225</v>
      </c>
      <c r="H1114" s="1371" t="s">
        <v>243</v>
      </c>
      <c r="I1114" s="1371" t="s">
        <v>316</v>
      </c>
      <c r="J1114" s="1371" t="s">
        <v>249</v>
      </c>
      <c r="N1114" s="1371" t="s">
        <v>231</v>
      </c>
      <c r="O1114" s="1371" t="s">
        <v>231</v>
      </c>
      <c r="P1114" s="1371" t="s">
        <v>231</v>
      </c>
      <c r="W1114" s="1371" t="s">
        <v>226</v>
      </c>
    </row>
    <row r="1115" spans="1:23">
      <c r="A1115" s="1370">
        <v>46076993</v>
      </c>
      <c r="B1115" s="1371" t="s">
        <v>2590</v>
      </c>
      <c r="C1115" s="1371">
        <v>935796921</v>
      </c>
      <c r="D1115" s="1371" t="s">
        <v>2591</v>
      </c>
      <c r="E1115" s="1371" t="s">
        <v>347</v>
      </c>
      <c r="G1115" s="1371" t="s">
        <v>224</v>
      </c>
      <c r="H1115" s="1371" t="s">
        <v>245</v>
      </c>
      <c r="K1115" s="1371" t="s">
        <v>280</v>
      </c>
      <c r="L1115" s="1371" t="s">
        <v>280</v>
      </c>
      <c r="M1115" s="1372">
        <v>45856</v>
      </c>
      <c r="N1115" s="1371" t="s">
        <v>368</v>
      </c>
      <c r="W1115" s="1371" t="s">
        <v>226</v>
      </c>
    </row>
    <row r="1116" spans="1:23">
      <c r="A1116" s="1370">
        <v>46089320</v>
      </c>
      <c r="B1116" s="1371" t="s">
        <v>2592</v>
      </c>
      <c r="C1116" s="1371">
        <v>51914909381</v>
      </c>
      <c r="D1116" s="1371" t="s">
        <v>2593</v>
      </c>
      <c r="E1116" s="1371" t="s">
        <v>347</v>
      </c>
      <c r="G1116" s="1371" t="s">
        <v>223</v>
      </c>
      <c r="H1116" s="1371" t="s">
        <v>245</v>
      </c>
      <c r="K1116" s="1371" t="s">
        <v>271</v>
      </c>
      <c r="M1116" s="1372">
        <v>45854</v>
      </c>
      <c r="W1116" s="1371" t="s">
        <v>228</v>
      </c>
    </row>
    <row r="1117" spans="1:23">
      <c r="A1117" s="1370">
        <v>46097458</v>
      </c>
      <c r="B1117" s="1371" t="s">
        <v>2594</v>
      </c>
      <c r="C1117" s="1371">
        <v>51942399432</v>
      </c>
      <c r="D1117" s="1371" t="s">
        <v>2595</v>
      </c>
      <c r="G1117" s="1371" t="s">
        <v>224</v>
      </c>
      <c r="H1117" s="1371" t="s">
        <v>11</v>
      </c>
      <c r="J1117" s="1371" t="s">
        <v>221</v>
      </c>
      <c r="M1117" s="1372">
        <v>45841</v>
      </c>
      <c r="N1117" s="1371" t="s">
        <v>233</v>
      </c>
      <c r="V1117" s="1371" t="s">
        <v>11</v>
      </c>
      <c r="W1117" s="1371" t="s">
        <v>228</v>
      </c>
    </row>
    <row r="1118" spans="1:23">
      <c r="A1118" s="1370">
        <v>46098592</v>
      </c>
      <c r="B1118" s="1371" t="s">
        <v>2596</v>
      </c>
      <c r="C1118" s="1371">
        <v>51961271916</v>
      </c>
      <c r="D1118" s="1371" t="s">
        <v>2597</v>
      </c>
      <c r="E1118" s="1371" t="s">
        <v>376</v>
      </c>
      <c r="F1118" s="1371" t="s">
        <v>254</v>
      </c>
      <c r="G1118" s="1371" t="s">
        <v>224</v>
      </c>
      <c r="H1118" s="1371" t="s">
        <v>245</v>
      </c>
      <c r="J1118" s="1371" t="s">
        <v>221</v>
      </c>
      <c r="N1118" s="1371" t="s">
        <v>233</v>
      </c>
      <c r="O1118" s="1371" t="s">
        <v>231</v>
      </c>
      <c r="P1118" s="1371" t="s">
        <v>231</v>
      </c>
      <c r="W1118" s="1371" t="s">
        <v>228</v>
      </c>
    </row>
    <row r="1119" spans="1:23">
      <c r="A1119" s="1370">
        <v>46118999</v>
      </c>
      <c r="B1119" s="1371" t="s">
        <v>2598</v>
      </c>
      <c r="C1119" s="1371">
        <v>953692324</v>
      </c>
      <c r="D1119" s="1371" t="s">
        <v>2599</v>
      </c>
      <c r="G1119" s="1371" t="s">
        <v>223</v>
      </c>
      <c r="H1119" s="1371" t="s">
        <v>245</v>
      </c>
      <c r="I1119" s="1371" t="s">
        <v>316</v>
      </c>
      <c r="J1119" s="1371" t="s">
        <v>221</v>
      </c>
      <c r="K1119" s="1371" t="s">
        <v>269</v>
      </c>
      <c r="L1119" s="1371" t="s">
        <v>269</v>
      </c>
      <c r="N1119" s="1371" t="s">
        <v>233</v>
      </c>
      <c r="O1119" s="1371" t="s">
        <v>236</v>
      </c>
      <c r="P1119" s="1371" t="s">
        <v>350</v>
      </c>
      <c r="W1119" s="1371" t="s">
        <v>226</v>
      </c>
    </row>
    <row r="1120" spans="1:23">
      <c r="A1120" s="1370">
        <v>46145321</v>
      </c>
      <c r="B1120" s="1371" t="s">
        <v>2600</v>
      </c>
      <c r="C1120" s="1371">
        <v>51979211459</v>
      </c>
      <c r="D1120" s="1371" t="s">
        <v>2601</v>
      </c>
      <c r="G1120" s="1371" t="s">
        <v>224</v>
      </c>
      <c r="H1120" s="1371" t="s">
        <v>11</v>
      </c>
      <c r="L1120" s="1371" t="s">
        <v>271</v>
      </c>
      <c r="M1120" s="1372">
        <v>45854</v>
      </c>
      <c r="N1120" s="1371" t="s">
        <v>233</v>
      </c>
      <c r="W1120" s="1371" t="s">
        <v>230</v>
      </c>
    </row>
    <row r="1121" spans="1:23">
      <c r="A1121" s="1370">
        <v>46153702</v>
      </c>
      <c r="B1121" s="1371" t="s">
        <v>2602</v>
      </c>
      <c r="C1121" s="1371">
        <v>51947759531</v>
      </c>
      <c r="D1121" s="1371" t="s">
        <v>2603</v>
      </c>
      <c r="E1121" s="1371" t="s">
        <v>451</v>
      </c>
      <c r="G1121" s="1371" t="s">
        <v>224</v>
      </c>
      <c r="H1121" s="1371" t="s">
        <v>245</v>
      </c>
      <c r="K1121" s="1371" t="s">
        <v>280</v>
      </c>
      <c r="L1121" s="1371" t="s">
        <v>280</v>
      </c>
      <c r="M1121" s="1372">
        <v>45876</v>
      </c>
      <c r="N1121" s="1371" t="s">
        <v>233</v>
      </c>
      <c r="W1121" s="1371" t="s">
        <v>227</v>
      </c>
    </row>
    <row r="1122" spans="1:23">
      <c r="A1122" s="1370">
        <v>46160695</v>
      </c>
      <c r="B1122" s="1371" t="s">
        <v>2604</v>
      </c>
      <c r="C1122" s="1371">
        <v>51988122037</v>
      </c>
      <c r="D1122" s="1371" t="s">
        <v>2605</v>
      </c>
      <c r="E1122" s="1371" t="s">
        <v>347</v>
      </c>
      <c r="G1122" s="1371" t="s">
        <v>224</v>
      </c>
      <c r="H1122" s="1371" t="s">
        <v>245</v>
      </c>
      <c r="K1122" s="1371" t="s">
        <v>280</v>
      </c>
      <c r="L1122" s="1371" t="s">
        <v>280</v>
      </c>
      <c r="M1122" s="1372">
        <v>45880</v>
      </c>
      <c r="N1122" s="1371" t="s">
        <v>233</v>
      </c>
      <c r="W1122" s="1371" t="s">
        <v>229</v>
      </c>
    </row>
    <row r="1123" spans="1:23">
      <c r="A1123" s="1370">
        <v>46162450</v>
      </c>
      <c r="B1123" s="1371" t="s">
        <v>2606</v>
      </c>
      <c r="C1123" s="1371">
        <v>978554742</v>
      </c>
      <c r="D1123" s="1371" t="s">
        <v>2607</v>
      </c>
      <c r="E1123" s="1371" t="s">
        <v>451</v>
      </c>
      <c r="G1123" s="1371" t="s">
        <v>224</v>
      </c>
      <c r="H1123" s="1371" t="s">
        <v>245</v>
      </c>
      <c r="K1123" s="1371" t="s">
        <v>262</v>
      </c>
      <c r="L1123" s="1371" t="s">
        <v>262</v>
      </c>
      <c r="M1123" s="1372">
        <v>45874</v>
      </c>
      <c r="N1123" s="1371" t="s">
        <v>388</v>
      </c>
      <c r="O1123" s="1371" t="s">
        <v>329</v>
      </c>
      <c r="P1123" s="1371" t="s">
        <v>329</v>
      </c>
      <c r="W1123" s="1371" t="s">
        <v>226</v>
      </c>
    </row>
    <row r="1124" spans="1:23">
      <c r="A1124" s="1370">
        <v>46163803</v>
      </c>
      <c r="B1124" s="1371" t="s">
        <v>2608</v>
      </c>
      <c r="C1124" s="1371">
        <v>51914201053</v>
      </c>
      <c r="D1124" s="1371" t="s">
        <v>2609</v>
      </c>
      <c r="E1124" s="1371" t="s">
        <v>451</v>
      </c>
      <c r="G1124" s="1371" t="s">
        <v>224</v>
      </c>
      <c r="H1124" s="1371" t="s">
        <v>245</v>
      </c>
      <c r="K1124" s="1371" t="s">
        <v>262</v>
      </c>
      <c r="L1124" s="1371" t="s">
        <v>262</v>
      </c>
      <c r="M1124" s="1372">
        <v>45863</v>
      </c>
      <c r="W1124" s="1371" t="s">
        <v>228</v>
      </c>
    </row>
    <row r="1125" spans="1:23">
      <c r="A1125" s="1370">
        <v>46172099</v>
      </c>
      <c r="B1125" s="1371" t="s">
        <v>2610</v>
      </c>
      <c r="C1125" s="1371">
        <v>51944521223</v>
      </c>
      <c r="D1125" s="1371" t="s">
        <v>2611</v>
      </c>
      <c r="E1125" s="1371" t="s">
        <v>347</v>
      </c>
      <c r="G1125" s="1371" t="s">
        <v>225</v>
      </c>
      <c r="H1125" s="1371" t="s">
        <v>245</v>
      </c>
      <c r="K1125" s="1371" t="s">
        <v>262</v>
      </c>
      <c r="L1125" s="1371" t="s">
        <v>262</v>
      </c>
      <c r="M1125" s="1372">
        <v>45859</v>
      </c>
      <c r="N1125" s="1371" t="s">
        <v>233</v>
      </c>
      <c r="W1125" s="1371" t="s">
        <v>230</v>
      </c>
    </row>
    <row r="1126" spans="1:23">
      <c r="A1126" s="1370">
        <v>46196287</v>
      </c>
      <c r="B1126" s="1371" t="s">
        <v>2612</v>
      </c>
      <c r="C1126" s="1371">
        <v>970628664</v>
      </c>
      <c r="D1126" s="1371" t="s">
        <v>2613</v>
      </c>
      <c r="G1126" s="1371" t="s">
        <v>224</v>
      </c>
      <c r="I1126" s="1371" t="s">
        <v>316</v>
      </c>
      <c r="J1126" s="1371" t="s">
        <v>221</v>
      </c>
      <c r="N1126" s="1371" t="s">
        <v>233</v>
      </c>
      <c r="O1126" s="1371" t="s">
        <v>236</v>
      </c>
      <c r="W1126" s="1371" t="s">
        <v>229</v>
      </c>
    </row>
    <row r="1127" spans="1:23">
      <c r="A1127" s="1370">
        <v>46244036</v>
      </c>
      <c r="B1127" s="1371" t="s">
        <v>2614</v>
      </c>
      <c r="C1127" s="1371">
        <v>51966445106</v>
      </c>
      <c r="D1127" s="1371" t="s">
        <v>2615</v>
      </c>
      <c r="G1127" s="1371" t="s">
        <v>225</v>
      </c>
      <c r="H1127" s="1371" t="s">
        <v>11</v>
      </c>
      <c r="L1127" s="1371" t="s">
        <v>271</v>
      </c>
      <c r="M1127" s="1372">
        <v>45854</v>
      </c>
      <c r="N1127" s="1371" t="s">
        <v>233</v>
      </c>
      <c r="O1127" s="1371" t="s">
        <v>331</v>
      </c>
      <c r="W1127" s="1371" t="s">
        <v>229</v>
      </c>
    </row>
    <row r="1128" spans="1:23">
      <c r="A1128" s="1370">
        <v>46283409</v>
      </c>
      <c r="B1128" s="1371" t="s">
        <v>2616</v>
      </c>
      <c r="C1128" s="1371">
        <v>51912498706</v>
      </c>
      <c r="D1128" s="1371" t="s">
        <v>2617</v>
      </c>
      <c r="G1128" s="1371" t="s">
        <v>224</v>
      </c>
      <c r="H1128" s="1371" t="s">
        <v>11</v>
      </c>
      <c r="J1128" s="1371" t="s">
        <v>221</v>
      </c>
      <c r="M1128" s="1372">
        <v>45841</v>
      </c>
      <c r="N1128" s="1371" t="s">
        <v>233</v>
      </c>
      <c r="O1128" s="1371" t="s">
        <v>236</v>
      </c>
      <c r="W1128" s="1371" t="s">
        <v>227</v>
      </c>
    </row>
    <row r="1129" spans="1:23">
      <c r="A1129" s="1370">
        <v>46291062</v>
      </c>
      <c r="B1129" s="1371" t="s">
        <v>2618</v>
      </c>
      <c r="C1129" s="1371" t="s">
        <v>2619</v>
      </c>
      <c r="D1129" s="1373" t="s">
        <v>2620</v>
      </c>
      <c r="G1129" s="1371" t="s">
        <v>223</v>
      </c>
      <c r="H1129" s="1371" t="s">
        <v>245</v>
      </c>
      <c r="J1129" s="1371" t="s">
        <v>221</v>
      </c>
      <c r="K1129" s="1371" t="s">
        <v>259</v>
      </c>
      <c r="L1129" s="1371" t="s">
        <v>259</v>
      </c>
      <c r="N1129" s="1371" t="s">
        <v>236</v>
      </c>
      <c r="W1129" s="1371" t="s">
        <v>228</v>
      </c>
    </row>
    <row r="1130" spans="1:23">
      <c r="A1130" s="1370">
        <v>46298774</v>
      </c>
      <c r="B1130" s="1371" t="s">
        <v>2621</v>
      </c>
      <c r="C1130" s="1371">
        <v>51925945233</v>
      </c>
      <c r="D1130" s="1371" t="s">
        <v>2622</v>
      </c>
      <c r="E1130" s="1371" t="s">
        <v>347</v>
      </c>
      <c r="G1130" s="1371" t="s">
        <v>223</v>
      </c>
      <c r="H1130" s="1371" t="s">
        <v>245</v>
      </c>
      <c r="K1130" s="1371" t="s">
        <v>262</v>
      </c>
      <c r="L1130" s="1371" t="s">
        <v>262</v>
      </c>
      <c r="M1130" s="1372">
        <v>45868</v>
      </c>
      <c r="N1130" s="1371" t="s">
        <v>233</v>
      </c>
      <c r="P1130" s="1371" t="s">
        <v>329</v>
      </c>
      <c r="W1130" s="1371" t="s">
        <v>228</v>
      </c>
    </row>
    <row r="1131" spans="1:23">
      <c r="A1131" s="1370">
        <v>46300289</v>
      </c>
      <c r="B1131" s="1371" t="s">
        <v>2623</v>
      </c>
      <c r="C1131" s="1371">
        <v>928093181</v>
      </c>
      <c r="D1131" s="1371" t="s">
        <v>2624</v>
      </c>
      <c r="G1131" s="1371" t="s">
        <v>223</v>
      </c>
      <c r="H1131" s="1371" t="s">
        <v>245</v>
      </c>
      <c r="I1131" s="1371" t="s">
        <v>316</v>
      </c>
      <c r="J1131" s="1371" t="s">
        <v>221</v>
      </c>
      <c r="N1131" s="1371" t="s">
        <v>233</v>
      </c>
      <c r="O1131" s="1371" t="s">
        <v>231</v>
      </c>
      <c r="P1131" s="1371" t="s">
        <v>231</v>
      </c>
      <c r="W1131" s="1371" t="s">
        <v>229</v>
      </c>
    </row>
    <row r="1132" spans="1:23">
      <c r="A1132" s="1370">
        <v>46338971</v>
      </c>
      <c r="B1132" s="1371" t="s">
        <v>2625</v>
      </c>
      <c r="C1132" s="1371">
        <v>51993907662</v>
      </c>
      <c r="D1132" s="1371" t="s">
        <v>2626</v>
      </c>
      <c r="E1132" s="1371" t="s">
        <v>347</v>
      </c>
      <c r="G1132" s="1371" t="s">
        <v>224</v>
      </c>
      <c r="H1132" s="1371" t="s">
        <v>245</v>
      </c>
      <c r="K1132" s="1371" t="s">
        <v>262</v>
      </c>
      <c r="L1132" s="1371" t="s">
        <v>262</v>
      </c>
      <c r="M1132" s="1372">
        <v>45860</v>
      </c>
      <c r="W1132" s="1371" t="s">
        <v>228</v>
      </c>
    </row>
    <row r="1133" spans="1:23">
      <c r="A1133" s="1370">
        <v>46343788</v>
      </c>
      <c r="B1133" s="1371" t="s">
        <v>2627</v>
      </c>
      <c r="C1133" s="1371">
        <v>51998050226</v>
      </c>
      <c r="D1133" s="1371" t="s">
        <v>2628</v>
      </c>
      <c r="G1133" s="1371" t="s">
        <v>224</v>
      </c>
      <c r="H1133" s="1371" t="s">
        <v>11</v>
      </c>
      <c r="J1133" s="1371" t="s">
        <v>221</v>
      </c>
      <c r="M1133" s="1372">
        <v>45841</v>
      </c>
      <c r="N1133" s="1371" t="s">
        <v>233</v>
      </c>
      <c r="V1133" s="1371" t="s">
        <v>11</v>
      </c>
      <c r="W1133" s="1371" t="s">
        <v>228</v>
      </c>
    </row>
    <row r="1134" spans="1:23">
      <c r="A1134" s="1370">
        <v>46344139</v>
      </c>
      <c r="B1134" s="1371" t="s">
        <v>2629</v>
      </c>
      <c r="C1134" s="1371">
        <v>51952837585</v>
      </c>
      <c r="D1134" s="1371" t="s">
        <v>2630</v>
      </c>
      <c r="E1134" s="1371" t="s">
        <v>507</v>
      </c>
      <c r="F1134" s="1371" t="s">
        <v>240</v>
      </c>
      <c r="G1134" s="1371" t="s">
        <v>223</v>
      </c>
      <c r="H1134" s="1371" t="s">
        <v>245</v>
      </c>
      <c r="J1134" s="1371" t="s">
        <v>221</v>
      </c>
      <c r="L1134" s="1371" t="s">
        <v>271</v>
      </c>
      <c r="N1134" s="1371" t="s">
        <v>233</v>
      </c>
      <c r="O1134" s="1371" t="s">
        <v>239</v>
      </c>
      <c r="W1134" s="1371" t="s">
        <v>230</v>
      </c>
    </row>
    <row r="1135" spans="1:23">
      <c r="A1135" s="1370">
        <v>46355444</v>
      </c>
      <c r="B1135" s="1371" t="s">
        <v>2631</v>
      </c>
      <c r="C1135" s="1371">
        <v>970494801</v>
      </c>
      <c r="D1135" s="1371" t="s">
        <v>2632</v>
      </c>
      <c r="G1135" s="1371" t="s">
        <v>224</v>
      </c>
      <c r="H1135" s="1371" t="s">
        <v>11</v>
      </c>
      <c r="J1135" s="1371" t="s">
        <v>221</v>
      </c>
      <c r="L1135" s="1371" t="s">
        <v>271</v>
      </c>
      <c r="M1135" s="1372">
        <v>45841</v>
      </c>
      <c r="N1135" s="1371" t="s">
        <v>233</v>
      </c>
      <c r="O1135" s="1371" t="s">
        <v>236</v>
      </c>
      <c r="V1135" s="1371" t="s">
        <v>11</v>
      </c>
      <c r="W1135" s="1371" t="s">
        <v>230</v>
      </c>
    </row>
    <row r="1136" spans="1:23">
      <c r="A1136" s="1370">
        <v>46370529</v>
      </c>
      <c r="B1136" s="1371" t="s">
        <v>2453</v>
      </c>
      <c r="C1136" s="1371">
        <v>51978121372</v>
      </c>
      <c r="D1136" s="1371" t="s">
        <v>2454</v>
      </c>
      <c r="E1136" s="1371" t="s">
        <v>347</v>
      </c>
      <c r="G1136" s="1371" t="s">
        <v>223</v>
      </c>
      <c r="H1136" s="1371" t="s">
        <v>245</v>
      </c>
      <c r="K1136" s="1371" t="s">
        <v>271</v>
      </c>
      <c r="L1136" s="1371" t="s">
        <v>271</v>
      </c>
      <c r="M1136" s="1372">
        <v>45848</v>
      </c>
      <c r="N1136" s="1371" t="s">
        <v>233</v>
      </c>
      <c r="O1136" s="1371" t="s">
        <v>350</v>
      </c>
      <c r="W1136" s="1371" t="s">
        <v>230</v>
      </c>
    </row>
    <row r="1137" spans="1:23">
      <c r="A1137" s="1370">
        <v>46384904</v>
      </c>
      <c r="B1137" s="1371" t="s">
        <v>2633</v>
      </c>
      <c r="C1137" s="1371">
        <v>971549779</v>
      </c>
      <c r="D1137" s="1371" t="s">
        <v>2634</v>
      </c>
      <c r="G1137" s="1371" t="s">
        <v>225</v>
      </c>
      <c r="H1137" s="1371" t="s">
        <v>243</v>
      </c>
      <c r="I1137" s="1371" t="s">
        <v>316</v>
      </c>
      <c r="J1137" s="1371" t="s">
        <v>221</v>
      </c>
      <c r="L1137" s="1371" t="s">
        <v>271</v>
      </c>
      <c r="N1137" s="1371" t="s">
        <v>236</v>
      </c>
      <c r="O1137" s="1371" t="s">
        <v>239</v>
      </c>
      <c r="W1137" s="1371" t="s">
        <v>230</v>
      </c>
    </row>
    <row r="1138" spans="1:23">
      <c r="A1138" s="1370">
        <v>46415001</v>
      </c>
      <c r="B1138" s="1371" t="s">
        <v>2635</v>
      </c>
      <c r="C1138" s="1371">
        <v>945145216</v>
      </c>
      <c r="D1138" s="1371" t="s">
        <v>2636</v>
      </c>
      <c r="G1138" s="1371" t="s">
        <v>224</v>
      </c>
      <c r="H1138" s="1371" t="s">
        <v>243</v>
      </c>
      <c r="I1138" s="1371" t="s">
        <v>316</v>
      </c>
      <c r="J1138" s="1371" t="s">
        <v>221</v>
      </c>
      <c r="N1138" s="1371" t="s">
        <v>236</v>
      </c>
      <c r="O1138" s="1371" t="s">
        <v>236</v>
      </c>
      <c r="P1138" s="1371" t="s">
        <v>350</v>
      </c>
      <c r="W1138" s="1371" t="s">
        <v>228</v>
      </c>
    </row>
    <row r="1139" spans="1:23">
      <c r="A1139" s="1370">
        <v>46419290</v>
      </c>
      <c r="B1139" s="1371" t="s">
        <v>2637</v>
      </c>
      <c r="C1139" s="1371">
        <v>950326108</v>
      </c>
      <c r="D1139" s="1371" t="s">
        <v>2638</v>
      </c>
      <c r="E1139" s="1371" t="s">
        <v>347</v>
      </c>
      <c r="G1139" s="1371" t="s">
        <v>224</v>
      </c>
      <c r="H1139" s="1371" t="s">
        <v>245</v>
      </c>
      <c r="K1139" s="1371" t="s">
        <v>280</v>
      </c>
      <c r="L1139" s="1371" t="s">
        <v>280</v>
      </c>
      <c r="M1139" s="1372">
        <v>45880</v>
      </c>
      <c r="N1139" s="1371" t="s">
        <v>368</v>
      </c>
      <c r="W1139" s="1371" t="s">
        <v>226</v>
      </c>
    </row>
    <row r="1140" spans="1:23">
      <c r="A1140" s="1370">
        <v>46430107</v>
      </c>
      <c r="B1140" s="1371" t="s">
        <v>2639</v>
      </c>
      <c r="C1140" s="1371">
        <v>51935450694</v>
      </c>
      <c r="D1140" s="1371" t="s">
        <v>2640</v>
      </c>
      <c r="G1140" s="1371" t="s">
        <v>223</v>
      </c>
      <c r="H1140" s="1371" t="s">
        <v>245</v>
      </c>
      <c r="J1140" s="1371" t="s">
        <v>221</v>
      </c>
      <c r="K1140" s="1371" t="s">
        <v>269</v>
      </c>
      <c r="L1140" s="1371" t="s">
        <v>271</v>
      </c>
      <c r="N1140" s="1371" t="s">
        <v>231</v>
      </c>
      <c r="W1140" s="1371" t="s">
        <v>230</v>
      </c>
    </row>
    <row r="1141" spans="1:23">
      <c r="A1141" s="1370">
        <v>46450995</v>
      </c>
      <c r="B1141" s="1371" t="s">
        <v>2641</v>
      </c>
      <c r="C1141" s="1371">
        <v>51992905560</v>
      </c>
      <c r="D1141" s="1371" t="s">
        <v>2642</v>
      </c>
      <c r="E1141" s="1371" t="s">
        <v>347</v>
      </c>
      <c r="G1141" s="1371" t="s">
        <v>223</v>
      </c>
      <c r="H1141" s="1371" t="s">
        <v>245</v>
      </c>
      <c r="K1141" s="1371" t="s">
        <v>278</v>
      </c>
      <c r="L1141" s="1371" t="s">
        <v>278</v>
      </c>
      <c r="M1141" s="1372">
        <v>45859</v>
      </c>
      <c r="P1141" s="1371" t="s">
        <v>350</v>
      </c>
      <c r="W1141" s="1371" t="s">
        <v>228</v>
      </c>
    </row>
    <row r="1142" spans="1:23">
      <c r="A1142" s="1370">
        <v>46451018</v>
      </c>
      <c r="B1142" s="1371" t="s">
        <v>2643</v>
      </c>
      <c r="C1142" s="1371">
        <v>51925042674</v>
      </c>
      <c r="D1142" s="1371" t="s">
        <v>2644</v>
      </c>
      <c r="E1142" s="1371" t="s">
        <v>347</v>
      </c>
      <c r="F1142" s="1371" t="s">
        <v>260</v>
      </c>
      <c r="G1142" s="1371" t="s">
        <v>223</v>
      </c>
      <c r="H1142" s="1371" t="s">
        <v>245</v>
      </c>
      <c r="K1142" s="1371" t="s">
        <v>278</v>
      </c>
      <c r="L1142" s="1371" t="s">
        <v>278</v>
      </c>
      <c r="M1142" s="1372">
        <v>45852</v>
      </c>
      <c r="N1142" s="1371" t="s">
        <v>233</v>
      </c>
      <c r="P1142" s="1371" t="s">
        <v>350</v>
      </c>
      <c r="W1142" s="1371" t="s">
        <v>228</v>
      </c>
    </row>
    <row r="1143" spans="1:23">
      <c r="A1143" s="1370">
        <v>46453266</v>
      </c>
      <c r="B1143" s="1371" t="s">
        <v>2645</v>
      </c>
      <c r="C1143" s="1371">
        <v>51948924554</v>
      </c>
      <c r="D1143" s="1371" t="s">
        <v>2646</v>
      </c>
      <c r="E1143" s="1371" t="s">
        <v>347</v>
      </c>
      <c r="G1143" s="1371" t="s">
        <v>224</v>
      </c>
      <c r="H1143" s="1371" t="s">
        <v>245</v>
      </c>
      <c r="K1143" s="1371" t="s">
        <v>262</v>
      </c>
      <c r="L1143" s="1371" t="s">
        <v>262</v>
      </c>
      <c r="M1143" s="1372">
        <v>45868</v>
      </c>
      <c r="N1143" s="1371" t="s">
        <v>233</v>
      </c>
      <c r="O1143" s="1371" t="s">
        <v>236</v>
      </c>
      <c r="W1143" s="1371" t="s">
        <v>230</v>
      </c>
    </row>
    <row r="1144" spans="1:23">
      <c r="A1144" s="1370">
        <v>46456243</v>
      </c>
      <c r="B1144" s="1371" t="s">
        <v>2647</v>
      </c>
      <c r="C1144" s="1371">
        <v>51927480328</v>
      </c>
      <c r="D1144" s="1371" t="s">
        <v>2648</v>
      </c>
      <c r="G1144" s="1371" t="s">
        <v>224</v>
      </c>
      <c r="H1144" s="1371" t="s">
        <v>243</v>
      </c>
      <c r="I1144" s="1371" t="s">
        <v>316</v>
      </c>
      <c r="J1144" s="1371" t="s">
        <v>221</v>
      </c>
      <c r="N1144" s="1371" t="s">
        <v>237</v>
      </c>
      <c r="O1144" s="1371" t="s">
        <v>236</v>
      </c>
      <c r="P1144" s="1371" t="s">
        <v>237</v>
      </c>
      <c r="W1144" s="1371" t="s">
        <v>228</v>
      </c>
    </row>
    <row r="1145" spans="1:23">
      <c r="A1145" s="1370">
        <v>46468756</v>
      </c>
      <c r="B1145" s="1371" t="s">
        <v>2649</v>
      </c>
      <c r="C1145" s="1371">
        <v>941509121</v>
      </c>
      <c r="D1145" s="1371" t="s">
        <v>2650</v>
      </c>
      <c r="G1145" s="1371" t="s">
        <v>224</v>
      </c>
      <c r="H1145" s="1371" t="s">
        <v>11</v>
      </c>
      <c r="J1145" s="1371" t="s">
        <v>221</v>
      </c>
      <c r="L1145" s="1371" t="s">
        <v>271</v>
      </c>
      <c r="M1145" s="1372">
        <v>45841</v>
      </c>
      <c r="N1145" s="1371" t="s">
        <v>233</v>
      </c>
      <c r="V1145" s="1371" t="s">
        <v>11</v>
      </c>
      <c r="W1145" s="1371" t="s">
        <v>230</v>
      </c>
    </row>
    <row r="1146" spans="1:23">
      <c r="A1146" s="1370">
        <v>46503799</v>
      </c>
      <c r="B1146" s="1371" t="s">
        <v>2651</v>
      </c>
      <c r="C1146" s="1371">
        <v>51970398112</v>
      </c>
      <c r="D1146" s="1371" t="s">
        <v>2652</v>
      </c>
      <c r="E1146" s="1371" t="s">
        <v>347</v>
      </c>
      <c r="G1146" s="1371" t="s">
        <v>224</v>
      </c>
      <c r="H1146" s="1371" t="s">
        <v>245</v>
      </c>
      <c r="K1146" s="1371" t="s">
        <v>278</v>
      </c>
      <c r="L1146" s="1371" t="s">
        <v>262</v>
      </c>
      <c r="M1146" s="1372">
        <v>45868</v>
      </c>
      <c r="N1146" s="1371" t="s">
        <v>314</v>
      </c>
      <c r="O1146" s="1371" t="s">
        <v>314</v>
      </c>
      <c r="P1146" s="1371" t="s">
        <v>314</v>
      </c>
      <c r="V1146" s="1371" t="s">
        <v>2653</v>
      </c>
      <c r="W1146" s="1371" t="s">
        <v>230</v>
      </c>
    </row>
    <row r="1147" spans="1:23">
      <c r="A1147" s="1370">
        <v>46503799</v>
      </c>
      <c r="B1147" s="1371" t="s">
        <v>2651</v>
      </c>
      <c r="C1147" s="1371">
        <v>51970398112</v>
      </c>
      <c r="D1147" s="1371" t="s">
        <v>2654</v>
      </c>
      <c r="E1147" s="1371" t="s">
        <v>347</v>
      </c>
      <c r="G1147" s="1371" t="s">
        <v>224</v>
      </c>
      <c r="H1147" s="1371" t="s">
        <v>245</v>
      </c>
      <c r="K1147" s="1371" t="s">
        <v>278</v>
      </c>
      <c r="L1147" s="1371" t="s">
        <v>278</v>
      </c>
      <c r="M1147" s="1372">
        <v>45880</v>
      </c>
      <c r="N1147" s="1371" t="s">
        <v>233</v>
      </c>
      <c r="W1147" s="1371" t="s">
        <v>229</v>
      </c>
    </row>
    <row r="1148" spans="1:23">
      <c r="A1148" s="1370">
        <v>46525887</v>
      </c>
      <c r="B1148" s="1371" t="s">
        <v>2655</v>
      </c>
      <c r="C1148" s="1371">
        <v>51940333306</v>
      </c>
      <c r="D1148" s="1371" t="s">
        <v>2656</v>
      </c>
      <c r="F1148" s="1371" t="s">
        <v>254</v>
      </c>
      <c r="G1148" s="1371" t="s">
        <v>224</v>
      </c>
      <c r="H1148" s="1371" t="s">
        <v>245</v>
      </c>
      <c r="J1148" s="1371" t="s">
        <v>221</v>
      </c>
      <c r="N1148" s="1371" t="s">
        <v>233</v>
      </c>
      <c r="W1148" s="1371" t="s">
        <v>228</v>
      </c>
    </row>
    <row r="1149" spans="1:23">
      <c r="A1149" s="1370">
        <v>46541704</v>
      </c>
      <c r="B1149" s="1371" t="s">
        <v>2657</v>
      </c>
      <c r="C1149" s="1371">
        <v>948056950</v>
      </c>
      <c r="D1149" s="1371" t="s">
        <v>2658</v>
      </c>
      <c r="G1149" s="1371" t="s">
        <v>224</v>
      </c>
      <c r="H1149" s="1371" t="s">
        <v>243</v>
      </c>
      <c r="I1149" s="1371" t="s">
        <v>316</v>
      </c>
      <c r="J1149" s="1371" t="s">
        <v>221</v>
      </c>
      <c r="N1149" s="1371" t="s">
        <v>231</v>
      </c>
      <c r="O1149" s="1371" t="s">
        <v>231</v>
      </c>
      <c r="P1149" s="1371" t="s">
        <v>231</v>
      </c>
      <c r="W1149" s="1371" t="s">
        <v>226</v>
      </c>
    </row>
    <row r="1150" spans="1:23">
      <c r="A1150" s="1370">
        <v>46551195</v>
      </c>
      <c r="B1150" s="1371" t="s">
        <v>2659</v>
      </c>
      <c r="C1150" s="1371">
        <v>991332229</v>
      </c>
      <c r="D1150" s="1371" t="s">
        <v>2660</v>
      </c>
      <c r="G1150" s="1371" t="s">
        <v>224</v>
      </c>
      <c r="H1150" s="1371" t="s">
        <v>11</v>
      </c>
      <c r="I1150" s="1371" t="s">
        <v>10</v>
      </c>
      <c r="M1150" s="1372">
        <v>45859</v>
      </c>
      <c r="N1150" s="1371" t="s">
        <v>233</v>
      </c>
      <c r="W1150" s="1371" t="s">
        <v>228</v>
      </c>
    </row>
    <row r="1151" spans="1:23">
      <c r="A1151" s="1370">
        <v>46582626</v>
      </c>
      <c r="B1151" s="1371" t="s">
        <v>2661</v>
      </c>
      <c r="C1151" s="1371">
        <v>928220428</v>
      </c>
      <c r="D1151" s="1371" t="s">
        <v>2662</v>
      </c>
      <c r="E1151" s="1371" t="s">
        <v>451</v>
      </c>
      <c r="G1151" s="1371" t="s">
        <v>225</v>
      </c>
      <c r="H1151" s="1371" t="s">
        <v>245</v>
      </c>
      <c r="K1151" s="1371" t="s">
        <v>274</v>
      </c>
      <c r="L1151" s="1371" t="s">
        <v>274</v>
      </c>
      <c r="M1151" s="1372">
        <v>45877</v>
      </c>
      <c r="N1151" s="1371" t="s">
        <v>368</v>
      </c>
      <c r="W1151" s="1371" t="s">
        <v>226</v>
      </c>
    </row>
    <row r="1152" spans="1:23">
      <c r="A1152" s="1370">
        <v>46582626</v>
      </c>
      <c r="B1152" s="1371" t="s">
        <v>2661</v>
      </c>
      <c r="C1152" s="1371">
        <v>928220428</v>
      </c>
      <c r="D1152" s="1371" t="s">
        <v>2662</v>
      </c>
      <c r="G1152" s="1371" t="s">
        <v>223</v>
      </c>
      <c r="H1152" s="1371" t="s">
        <v>11</v>
      </c>
      <c r="L1152" s="1371" t="s">
        <v>262</v>
      </c>
      <c r="M1152" s="1372">
        <v>45880</v>
      </c>
      <c r="N1152" s="1371" t="s">
        <v>368</v>
      </c>
      <c r="W1152" s="1371" t="s">
        <v>226</v>
      </c>
    </row>
    <row r="1153" spans="1:23">
      <c r="A1153" s="1370">
        <v>46590080</v>
      </c>
      <c r="B1153" s="1371" t="s">
        <v>2663</v>
      </c>
      <c r="C1153" s="1371">
        <v>910132735</v>
      </c>
      <c r="D1153" s="1371" t="s">
        <v>2664</v>
      </c>
      <c r="G1153" s="1371" t="s">
        <v>224</v>
      </c>
      <c r="H1153" s="1371" t="s">
        <v>245</v>
      </c>
      <c r="I1153" s="1371" t="s">
        <v>316</v>
      </c>
      <c r="J1153" s="1371" t="s">
        <v>221</v>
      </c>
      <c r="N1153" s="1371" t="s">
        <v>233</v>
      </c>
      <c r="O1153" s="1371" t="s">
        <v>231</v>
      </c>
      <c r="W1153" s="1371" t="s">
        <v>229</v>
      </c>
    </row>
    <row r="1154" spans="1:23">
      <c r="A1154" s="1370">
        <v>46608779</v>
      </c>
      <c r="B1154" s="1371" t="s">
        <v>2665</v>
      </c>
      <c r="C1154" s="1371">
        <v>51931204797</v>
      </c>
      <c r="D1154" s="1371" t="s">
        <v>2666</v>
      </c>
      <c r="G1154" s="1371" t="s">
        <v>224</v>
      </c>
      <c r="H1154" s="1371" t="s">
        <v>11</v>
      </c>
      <c r="J1154" s="1371" t="s">
        <v>221</v>
      </c>
      <c r="M1154" s="1372">
        <v>45841</v>
      </c>
      <c r="N1154" s="1371" t="s">
        <v>233</v>
      </c>
      <c r="V1154" s="1371" t="s">
        <v>11</v>
      </c>
      <c r="W1154" s="1371" t="s">
        <v>228</v>
      </c>
    </row>
    <row r="1155" spans="1:23">
      <c r="A1155" s="1370">
        <v>46611148</v>
      </c>
      <c r="B1155" s="1371" t="s">
        <v>2667</v>
      </c>
      <c r="C1155" s="1371">
        <v>51931341862</v>
      </c>
      <c r="D1155" s="1371" t="s">
        <v>2668</v>
      </c>
      <c r="E1155" s="1371" t="s">
        <v>347</v>
      </c>
      <c r="G1155" s="1371" t="s">
        <v>224</v>
      </c>
      <c r="H1155" s="1371" t="s">
        <v>245</v>
      </c>
      <c r="K1155" s="1371" t="s">
        <v>278</v>
      </c>
      <c r="L1155" s="1371" t="s">
        <v>278</v>
      </c>
      <c r="M1155" s="1372">
        <v>45869</v>
      </c>
      <c r="N1155" s="1371" t="s">
        <v>233</v>
      </c>
      <c r="W1155" s="1371" t="s">
        <v>229</v>
      </c>
    </row>
    <row r="1156" spans="1:23">
      <c r="A1156" s="1370">
        <v>46618551</v>
      </c>
      <c r="B1156" s="1371" t="s">
        <v>2669</v>
      </c>
      <c r="C1156" s="1371">
        <v>51906481427</v>
      </c>
      <c r="D1156" s="1371" t="s">
        <v>2670</v>
      </c>
      <c r="E1156" s="1371" t="s">
        <v>347</v>
      </c>
      <c r="F1156" s="1371" t="s">
        <v>377</v>
      </c>
      <c r="G1156" s="1371" t="s">
        <v>224</v>
      </c>
      <c r="H1156" s="1371" t="s">
        <v>245</v>
      </c>
      <c r="I1156" s="1371" t="s">
        <v>316</v>
      </c>
      <c r="J1156" s="1371" t="s">
        <v>221</v>
      </c>
      <c r="N1156" s="1371" t="s">
        <v>233</v>
      </c>
      <c r="W1156" s="1371" t="s">
        <v>228</v>
      </c>
    </row>
    <row r="1157" spans="1:23">
      <c r="A1157" s="1370">
        <v>46620031</v>
      </c>
      <c r="B1157" s="1371" t="s">
        <v>2671</v>
      </c>
      <c r="C1157" s="1371">
        <v>51991387518</v>
      </c>
      <c r="D1157" s="1371" t="s">
        <v>2672</v>
      </c>
      <c r="G1157" s="1371" t="s">
        <v>224</v>
      </c>
      <c r="H1157" s="1371" t="s">
        <v>11</v>
      </c>
      <c r="J1157" s="1371" t="s">
        <v>221</v>
      </c>
      <c r="L1157" s="1371" t="s">
        <v>271</v>
      </c>
      <c r="M1157" s="1372">
        <v>45841</v>
      </c>
      <c r="N1157" s="1371" t="s">
        <v>233</v>
      </c>
      <c r="V1157" s="1371" t="s">
        <v>11</v>
      </c>
      <c r="W1157" s="1371" t="s">
        <v>230</v>
      </c>
    </row>
    <row r="1158" spans="1:23">
      <c r="A1158" s="1370">
        <v>46624631</v>
      </c>
      <c r="B1158" s="1371" t="s">
        <v>2673</v>
      </c>
      <c r="C1158" s="1371">
        <v>51958201814</v>
      </c>
      <c r="D1158" s="1371" t="s">
        <v>2674</v>
      </c>
      <c r="E1158" s="1371" t="s">
        <v>347</v>
      </c>
      <c r="G1158" s="1371" t="s">
        <v>223</v>
      </c>
      <c r="H1158" s="1371" t="s">
        <v>245</v>
      </c>
      <c r="K1158" s="1371" t="s">
        <v>271</v>
      </c>
      <c r="L1158" s="1371" t="s">
        <v>271</v>
      </c>
      <c r="M1158" s="1372">
        <v>45845</v>
      </c>
      <c r="N1158" s="1371" t="s">
        <v>237</v>
      </c>
      <c r="W1158" s="1371" t="s">
        <v>230</v>
      </c>
    </row>
    <row r="1159" spans="1:23">
      <c r="A1159" s="1370">
        <v>46629355</v>
      </c>
      <c r="B1159" s="1371" t="s">
        <v>2675</v>
      </c>
      <c r="C1159" s="1371">
        <v>922585496</v>
      </c>
      <c r="D1159" s="1371" t="s">
        <v>2676</v>
      </c>
      <c r="E1159" s="1371" t="s">
        <v>376</v>
      </c>
      <c r="G1159" s="1371" t="s">
        <v>224</v>
      </c>
      <c r="H1159" s="1371" t="s">
        <v>245</v>
      </c>
      <c r="I1159" s="1371" t="s">
        <v>316</v>
      </c>
      <c r="J1159" s="1371" t="s">
        <v>221</v>
      </c>
      <c r="N1159" s="1371" t="s">
        <v>233</v>
      </c>
      <c r="O1159" s="1371" t="s">
        <v>236</v>
      </c>
      <c r="P1159" s="1371" t="s">
        <v>2677</v>
      </c>
      <c r="W1159" s="1371" t="s">
        <v>226</v>
      </c>
    </row>
    <row r="1160" spans="1:23">
      <c r="A1160" s="1370">
        <v>46654632</v>
      </c>
      <c r="B1160" s="1371" t="s">
        <v>2678</v>
      </c>
      <c r="C1160" s="1371">
        <v>966154259</v>
      </c>
      <c r="D1160" s="1371" t="s">
        <v>2679</v>
      </c>
      <c r="F1160" s="1371" t="s">
        <v>362</v>
      </c>
      <c r="G1160" s="1371" t="s">
        <v>225</v>
      </c>
      <c r="H1160" s="1371" t="s">
        <v>248</v>
      </c>
      <c r="J1160" s="1371" t="s">
        <v>221</v>
      </c>
      <c r="M1160" s="1372">
        <v>45841</v>
      </c>
      <c r="N1160" s="1371" t="s">
        <v>241</v>
      </c>
      <c r="V1160" s="1371" t="s">
        <v>2680</v>
      </c>
      <c r="W1160" s="1371" t="s">
        <v>228</v>
      </c>
    </row>
    <row r="1161" spans="1:23">
      <c r="A1161" s="1370">
        <v>46678770</v>
      </c>
      <c r="B1161" s="1371" t="s">
        <v>2681</v>
      </c>
      <c r="C1161" s="1371">
        <v>900854143</v>
      </c>
      <c r="G1161" s="1371" t="s">
        <v>223</v>
      </c>
      <c r="H1161" s="1371" t="s">
        <v>245</v>
      </c>
      <c r="I1161" s="1371" t="s">
        <v>316</v>
      </c>
      <c r="J1161" s="1371" t="s">
        <v>221</v>
      </c>
      <c r="N1161" s="1371" t="s">
        <v>233</v>
      </c>
      <c r="W1161" s="1371" t="s">
        <v>227</v>
      </c>
    </row>
    <row r="1162" spans="1:23">
      <c r="A1162" s="1370">
        <v>46709360</v>
      </c>
      <c r="B1162" s="1371" t="s">
        <v>2682</v>
      </c>
      <c r="C1162" s="1371">
        <v>51954986806</v>
      </c>
      <c r="D1162" s="1371" t="s">
        <v>2683</v>
      </c>
      <c r="E1162" s="1371" t="s">
        <v>347</v>
      </c>
      <c r="G1162" s="1371" t="s">
        <v>225</v>
      </c>
      <c r="H1162" s="1371" t="s">
        <v>245</v>
      </c>
      <c r="K1162" s="1371" t="s">
        <v>274</v>
      </c>
      <c r="L1162" s="1371" t="s">
        <v>274</v>
      </c>
      <c r="M1162" s="1372">
        <v>45848</v>
      </c>
      <c r="N1162" s="1371" t="s">
        <v>237</v>
      </c>
      <c r="O1162" s="1371" t="s">
        <v>332</v>
      </c>
      <c r="P1162" s="1371" t="s">
        <v>332</v>
      </c>
      <c r="V1162" s="1371" t="s">
        <v>710</v>
      </c>
      <c r="W1162" s="1371" t="s">
        <v>229</v>
      </c>
    </row>
    <row r="1163" spans="1:23">
      <c r="A1163" s="1370">
        <v>46709360</v>
      </c>
      <c r="B1163" s="1371" t="s">
        <v>2682</v>
      </c>
      <c r="C1163" s="1371">
        <v>51954986806</v>
      </c>
      <c r="D1163" s="1371" t="s">
        <v>2683</v>
      </c>
      <c r="E1163" s="1371" t="s">
        <v>347</v>
      </c>
      <c r="G1163" s="1371" t="s">
        <v>225</v>
      </c>
      <c r="H1163" s="1371" t="s">
        <v>245</v>
      </c>
      <c r="K1163" s="1371" t="s">
        <v>274</v>
      </c>
      <c r="L1163" s="1371" t="s">
        <v>274</v>
      </c>
      <c r="M1163" s="1372">
        <v>45874</v>
      </c>
      <c r="N1163" s="1371" t="s">
        <v>233</v>
      </c>
      <c r="W1163" s="1371" t="s">
        <v>227</v>
      </c>
    </row>
    <row r="1164" spans="1:23">
      <c r="A1164" s="1370">
        <v>46710407</v>
      </c>
      <c r="B1164" s="1371" t="s">
        <v>2684</v>
      </c>
      <c r="C1164" s="1371">
        <v>921537174</v>
      </c>
      <c r="D1164" s="1371" t="s">
        <v>2685</v>
      </c>
      <c r="G1164" s="1371" t="s">
        <v>223</v>
      </c>
      <c r="I1164" s="1371" t="s">
        <v>316</v>
      </c>
      <c r="J1164" s="1371" t="s">
        <v>221</v>
      </c>
      <c r="K1164" s="1371" t="s">
        <v>269</v>
      </c>
      <c r="L1164" s="1371" t="s">
        <v>269</v>
      </c>
      <c r="N1164" s="1371" t="s">
        <v>236</v>
      </c>
      <c r="W1164" s="1371" t="s">
        <v>227</v>
      </c>
    </row>
    <row r="1165" spans="1:23">
      <c r="A1165" s="1370">
        <v>46716483</v>
      </c>
      <c r="B1165" s="1371" t="s">
        <v>2686</v>
      </c>
      <c r="C1165" s="1371">
        <v>912754710</v>
      </c>
      <c r="D1165" s="1371" t="s">
        <v>2687</v>
      </c>
      <c r="E1165" s="1371" t="s">
        <v>451</v>
      </c>
      <c r="G1165" s="1371" t="s">
        <v>224</v>
      </c>
      <c r="H1165" s="1371" t="s">
        <v>245</v>
      </c>
      <c r="K1165" s="1371" t="s">
        <v>262</v>
      </c>
      <c r="L1165" s="1371" t="s">
        <v>262</v>
      </c>
      <c r="M1165" s="1372">
        <v>45870</v>
      </c>
      <c r="N1165" s="1371" t="s">
        <v>368</v>
      </c>
      <c r="W1165" s="1371" t="s">
        <v>226</v>
      </c>
    </row>
    <row r="1166" spans="1:23">
      <c r="A1166" s="1370">
        <v>46741849</v>
      </c>
      <c r="B1166" s="1371" t="s">
        <v>2688</v>
      </c>
      <c r="C1166" s="1371">
        <v>51934993777</v>
      </c>
      <c r="D1166" s="1371" t="s">
        <v>2689</v>
      </c>
      <c r="E1166" s="1371" t="s">
        <v>451</v>
      </c>
      <c r="G1166" s="1371" t="s">
        <v>224</v>
      </c>
      <c r="H1166" s="1371" t="s">
        <v>245</v>
      </c>
      <c r="K1166" s="1371" t="s">
        <v>278</v>
      </c>
      <c r="L1166" s="1371" t="s">
        <v>278</v>
      </c>
      <c r="M1166" s="1372">
        <v>45869</v>
      </c>
      <c r="N1166" s="1371" t="s">
        <v>233</v>
      </c>
      <c r="W1166" s="1371" t="s">
        <v>227</v>
      </c>
    </row>
    <row r="1167" spans="1:23">
      <c r="A1167" s="1370">
        <v>46742348</v>
      </c>
      <c r="B1167" s="1371" t="s">
        <v>2690</v>
      </c>
      <c r="C1167" s="1371">
        <v>51967432909</v>
      </c>
      <c r="D1167" s="1371" t="s">
        <v>2691</v>
      </c>
      <c r="G1167" s="1371" t="s">
        <v>224</v>
      </c>
      <c r="H1167" s="1371" t="s">
        <v>11</v>
      </c>
      <c r="J1167" s="1371" t="s">
        <v>221</v>
      </c>
      <c r="L1167" s="1371" t="s">
        <v>271</v>
      </c>
      <c r="M1167" s="1372">
        <v>45841</v>
      </c>
      <c r="N1167" s="1371" t="s">
        <v>233</v>
      </c>
      <c r="V1167" s="1371" t="s">
        <v>11</v>
      </c>
      <c r="W1167" s="1371" t="s">
        <v>230</v>
      </c>
    </row>
    <row r="1168" spans="1:23">
      <c r="A1168" s="1370">
        <v>46744760</v>
      </c>
      <c r="B1168" s="1371" t="s">
        <v>2692</v>
      </c>
      <c r="C1168" s="1371">
        <v>941300331</v>
      </c>
      <c r="D1168" s="1371" t="s">
        <v>2693</v>
      </c>
      <c r="E1168" s="1371" t="s">
        <v>347</v>
      </c>
      <c r="F1168" s="1371" t="s">
        <v>254</v>
      </c>
      <c r="G1168" s="1371" t="s">
        <v>224</v>
      </c>
      <c r="H1168" s="1371" t="s">
        <v>245</v>
      </c>
      <c r="K1168" s="1371" t="s">
        <v>280</v>
      </c>
      <c r="L1168" s="1371" t="s">
        <v>280</v>
      </c>
      <c r="M1168" s="1372">
        <v>45850</v>
      </c>
      <c r="N1168" s="1371" t="s">
        <v>388</v>
      </c>
      <c r="O1168" s="1371" t="s">
        <v>368</v>
      </c>
      <c r="P1168" s="1371" t="s">
        <v>330</v>
      </c>
      <c r="W1168" s="1371" t="s">
        <v>226</v>
      </c>
    </row>
    <row r="1169" spans="1:23">
      <c r="A1169" s="1370">
        <v>46744855</v>
      </c>
      <c r="B1169" s="1371" t="s">
        <v>2694</v>
      </c>
      <c r="C1169" s="1371">
        <v>51966555342</v>
      </c>
      <c r="D1169" s="1371" t="s">
        <v>2695</v>
      </c>
      <c r="E1169" s="1371" t="s">
        <v>451</v>
      </c>
      <c r="G1169" s="1371" t="s">
        <v>223</v>
      </c>
      <c r="H1169" s="1371" t="s">
        <v>245</v>
      </c>
      <c r="K1169" s="1371" t="s">
        <v>262</v>
      </c>
      <c r="L1169" s="1371" t="s">
        <v>262</v>
      </c>
      <c r="M1169" s="1372">
        <v>45862</v>
      </c>
      <c r="N1169" s="1371" t="s">
        <v>231</v>
      </c>
      <c r="P1169" s="1371" t="s">
        <v>329</v>
      </c>
      <c r="W1169" s="1371" t="s">
        <v>227</v>
      </c>
    </row>
    <row r="1170" spans="1:23">
      <c r="A1170" s="1370">
        <v>46753848</v>
      </c>
      <c r="B1170" s="1371" t="s">
        <v>2696</v>
      </c>
      <c r="C1170" s="1371">
        <v>51947785920</v>
      </c>
      <c r="D1170" s="1371" t="s">
        <v>2697</v>
      </c>
      <c r="E1170" s="1371" t="s">
        <v>376</v>
      </c>
      <c r="G1170" s="1371" t="s">
        <v>224</v>
      </c>
      <c r="H1170" s="1371" t="s">
        <v>245</v>
      </c>
      <c r="J1170" s="1371" t="s">
        <v>221</v>
      </c>
      <c r="L1170" s="1371" t="s">
        <v>271</v>
      </c>
      <c r="N1170" s="1371" t="s">
        <v>233</v>
      </c>
      <c r="O1170" s="1371" t="s">
        <v>231</v>
      </c>
      <c r="W1170" s="1371" t="s">
        <v>230</v>
      </c>
    </row>
    <row r="1171" spans="1:23">
      <c r="A1171" s="1370">
        <v>46754924</v>
      </c>
      <c r="B1171" s="1371" t="s">
        <v>2698</v>
      </c>
      <c r="C1171" s="1371">
        <v>968868603</v>
      </c>
      <c r="D1171" s="1371" t="s">
        <v>2699</v>
      </c>
      <c r="G1171" s="1371" t="s">
        <v>225</v>
      </c>
      <c r="H1171" s="1371" t="s">
        <v>11</v>
      </c>
      <c r="L1171" s="1371" t="s">
        <v>271</v>
      </c>
      <c r="M1171" s="1372">
        <v>45854</v>
      </c>
      <c r="N1171" s="1371" t="s">
        <v>233</v>
      </c>
      <c r="W1171" s="1371" t="s">
        <v>227</v>
      </c>
    </row>
    <row r="1172" spans="1:23">
      <c r="A1172" s="1370">
        <v>46760112</v>
      </c>
      <c r="B1172" s="1371" t="s">
        <v>2700</v>
      </c>
      <c r="C1172" s="1371">
        <v>51931102229</v>
      </c>
      <c r="D1172" s="1371" t="s">
        <v>2701</v>
      </c>
      <c r="E1172" s="1371" t="s">
        <v>451</v>
      </c>
      <c r="G1172" s="1371" t="s">
        <v>223</v>
      </c>
      <c r="H1172" s="1371" t="s">
        <v>245</v>
      </c>
      <c r="K1172" s="1371" t="s">
        <v>262</v>
      </c>
      <c r="L1172" s="1371" t="s">
        <v>262</v>
      </c>
      <c r="M1172" s="1372">
        <v>45868</v>
      </c>
      <c r="N1172" s="1371" t="s">
        <v>233</v>
      </c>
      <c r="W1172" s="1371" t="s">
        <v>228</v>
      </c>
    </row>
    <row r="1173" spans="1:23">
      <c r="A1173" s="1370">
        <v>46769766</v>
      </c>
      <c r="B1173" s="1371" t="s">
        <v>2702</v>
      </c>
      <c r="C1173" s="1371">
        <v>942610933</v>
      </c>
      <c r="D1173" s="1371" t="s">
        <v>2703</v>
      </c>
      <c r="G1173" s="1371" t="s">
        <v>224</v>
      </c>
      <c r="H1173" s="1371" t="s">
        <v>245</v>
      </c>
      <c r="I1173" s="1371" t="s">
        <v>316</v>
      </c>
      <c r="J1173" s="1371" t="s">
        <v>221</v>
      </c>
      <c r="K1173" s="1371" t="s">
        <v>259</v>
      </c>
      <c r="L1173" s="1371" t="s">
        <v>259</v>
      </c>
      <c r="N1173" s="1371" t="s">
        <v>233</v>
      </c>
      <c r="O1173" s="1371" t="s">
        <v>236</v>
      </c>
      <c r="P1173" s="1371" t="s">
        <v>350</v>
      </c>
      <c r="W1173" s="1371" t="s">
        <v>226</v>
      </c>
    </row>
    <row r="1174" spans="1:23">
      <c r="A1174" s="1370">
        <v>46770591</v>
      </c>
      <c r="B1174" s="1371" t="s">
        <v>2704</v>
      </c>
      <c r="C1174" s="1371">
        <v>51973794703</v>
      </c>
      <c r="D1174" s="1371" t="s">
        <v>2705</v>
      </c>
      <c r="E1174" s="1371" t="s">
        <v>347</v>
      </c>
      <c r="G1174" s="1371" t="s">
        <v>224</v>
      </c>
      <c r="H1174" s="1371" t="s">
        <v>245</v>
      </c>
      <c r="K1174" s="1371" t="s">
        <v>280</v>
      </c>
      <c r="L1174" s="1371" t="s">
        <v>280</v>
      </c>
      <c r="M1174" s="1372">
        <v>45880</v>
      </c>
      <c r="N1174" s="1371" t="s">
        <v>233</v>
      </c>
      <c r="W1174" s="1371" t="s">
        <v>227</v>
      </c>
    </row>
    <row r="1175" spans="1:23">
      <c r="A1175" s="1370">
        <v>46780936</v>
      </c>
      <c r="B1175" s="1371" t="s">
        <v>2682</v>
      </c>
      <c r="C1175" s="1371">
        <v>51954986806</v>
      </c>
      <c r="D1175" s="1371" t="s">
        <v>2683</v>
      </c>
      <c r="G1175" s="1371" t="s">
        <v>225</v>
      </c>
      <c r="H1175" s="1371" t="s">
        <v>245</v>
      </c>
      <c r="J1175" s="1371" t="s">
        <v>221</v>
      </c>
      <c r="K1175" s="1371" t="s">
        <v>259</v>
      </c>
      <c r="L1175" s="1371" t="s">
        <v>271</v>
      </c>
      <c r="N1175" s="1371" t="s">
        <v>236</v>
      </c>
      <c r="W1175" s="1371" t="s">
        <v>230</v>
      </c>
    </row>
    <row r="1176" spans="1:23">
      <c r="A1176" s="1370">
        <v>46788784</v>
      </c>
      <c r="B1176" s="1371" t="s">
        <v>2706</v>
      </c>
      <c r="C1176" s="1371">
        <v>51942284316</v>
      </c>
      <c r="D1176" s="1371" t="s">
        <v>2707</v>
      </c>
      <c r="G1176" s="1371" t="s">
        <v>224</v>
      </c>
      <c r="H1176" s="1371" t="s">
        <v>245</v>
      </c>
      <c r="J1176" s="1371" t="s">
        <v>221</v>
      </c>
      <c r="K1176" s="1371" t="s">
        <v>269</v>
      </c>
      <c r="L1176" s="1371" t="s">
        <v>271</v>
      </c>
      <c r="N1176" s="1371" t="s">
        <v>241</v>
      </c>
      <c r="W1176" s="1371" t="s">
        <v>230</v>
      </c>
    </row>
    <row r="1177" spans="1:23">
      <c r="A1177" s="1370">
        <v>46800684</v>
      </c>
      <c r="B1177" s="1371" t="s">
        <v>2708</v>
      </c>
      <c r="C1177" s="1371">
        <v>970274421</v>
      </c>
      <c r="D1177" s="1371" t="s">
        <v>2709</v>
      </c>
      <c r="E1177" s="1371" t="s">
        <v>451</v>
      </c>
      <c r="G1177" s="1371" t="s">
        <v>223</v>
      </c>
      <c r="H1177" s="1371" t="s">
        <v>245</v>
      </c>
      <c r="K1177" s="1371" t="s">
        <v>271</v>
      </c>
      <c r="L1177" s="1371" t="s">
        <v>271</v>
      </c>
      <c r="M1177" s="1372">
        <v>45849</v>
      </c>
      <c r="N1177" s="1371" t="s">
        <v>233</v>
      </c>
      <c r="W1177" s="1371" t="s">
        <v>227</v>
      </c>
    </row>
    <row r="1178" spans="1:23">
      <c r="A1178" s="1370">
        <v>46818712</v>
      </c>
      <c r="B1178" s="1371" t="s">
        <v>2710</v>
      </c>
      <c r="C1178" s="1371">
        <v>999036204</v>
      </c>
      <c r="D1178" s="1371" t="s">
        <v>2711</v>
      </c>
      <c r="G1178" s="1371" t="s">
        <v>223</v>
      </c>
      <c r="H1178" s="1371" t="s">
        <v>245</v>
      </c>
      <c r="I1178" s="1371" t="s">
        <v>316</v>
      </c>
      <c r="J1178" s="1371" t="s">
        <v>221</v>
      </c>
      <c r="K1178" s="1371" t="s">
        <v>269</v>
      </c>
      <c r="L1178" s="1371" t="s">
        <v>269</v>
      </c>
      <c r="N1178" s="1371" t="s">
        <v>236</v>
      </c>
      <c r="W1178" s="1371" t="s">
        <v>227</v>
      </c>
    </row>
    <row r="1179" spans="1:23">
      <c r="A1179" s="1370">
        <v>46824566</v>
      </c>
      <c r="B1179" s="1371" t="s">
        <v>2712</v>
      </c>
      <c r="C1179" s="1371">
        <v>927866698</v>
      </c>
      <c r="D1179" s="1371" t="s">
        <v>2713</v>
      </c>
      <c r="G1179" s="1371" t="s">
        <v>225</v>
      </c>
      <c r="H1179" s="1371" t="s">
        <v>243</v>
      </c>
      <c r="I1179" s="1371" t="s">
        <v>316</v>
      </c>
      <c r="J1179" s="1371" t="s">
        <v>249</v>
      </c>
      <c r="N1179" s="1371" t="s">
        <v>233</v>
      </c>
      <c r="O1179" s="1371" t="s">
        <v>231</v>
      </c>
      <c r="P1179" s="1371" t="s">
        <v>231</v>
      </c>
      <c r="W1179" s="1371" t="s">
        <v>226</v>
      </c>
    </row>
    <row r="1180" spans="1:23">
      <c r="A1180" s="1370">
        <v>46827460</v>
      </c>
      <c r="B1180" s="1371" t="s">
        <v>2714</v>
      </c>
      <c r="C1180" s="1371">
        <v>912068118</v>
      </c>
      <c r="D1180" s="1371" t="s">
        <v>2715</v>
      </c>
      <c r="G1180" s="1371" t="s">
        <v>224</v>
      </c>
      <c r="H1180" s="1371" t="s">
        <v>245</v>
      </c>
      <c r="I1180" s="1371" t="s">
        <v>316</v>
      </c>
      <c r="J1180" s="1371" t="s">
        <v>221</v>
      </c>
      <c r="K1180" s="1371" t="s">
        <v>259</v>
      </c>
      <c r="L1180" s="1371" t="s">
        <v>259</v>
      </c>
      <c r="N1180" s="1371" t="s">
        <v>233</v>
      </c>
      <c r="O1180" s="1371" t="s">
        <v>233</v>
      </c>
      <c r="P1180" s="1371" t="s">
        <v>233</v>
      </c>
      <c r="W1180" s="1371" t="s">
        <v>226</v>
      </c>
    </row>
    <row r="1181" spans="1:23">
      <c r="A1181" s="1370">
        <v>46900572</v>
      </c>
      <c r="B1181" s="1371" t="s">
        <v>2716</v>
      </c>
      <c r="C1181" s="1371">
        <v>51906662325</v>
      </c>
      <c r="D1181" s="1371" t="s">
        <v>2717</v>
      </c>
      <c r="E1181" s="1371" t="s">
        <v>347</v>
      </c>
      <c r="G1181" s="1371" t="s">
        <v>224</v>
      </c>
      <c r="H1181" s="1371" t="s">
        <v>245</v>
      </c>
      <c r="K1181" s="1371" t="s">
        <v>280</v>
      </c>
      <c r="L1181" s="1371" t="s">
        <v>280</v>
      </c>
      <c r="M1181" s="1372">
        <v>45848</v>
      </c>
      <c r="N1181" s="1371" t="s">
        <v>233</v>
      </c>
      <c r="W1181" s="1371" t="s">
        <v>228</v>
      </c>
    </row>
    <row r="1182" spans="1:23">
      <c r="A1182" s="1370">
        <v>46904505</v>
      </c>
      <c r="B1182" s="1371" t="s">
        <v>2718</v>
      </c>
      <c r="C1182" s="1371">
        <v>918661082</v>
      </c>
      <c r="D1182" s="1371" t="s">
        <v>2719</v>
      </c>
      <c r="E1182" s="1371" t="s">
        <v>347</v>
      </c>
      <c r="G1182" s="1371" t="s">
        <v>224</v>
      </c>
      <c r="H1182" s="1371" t="s">
        <v>245</v>
      </c>
      <c r="K1182" s="1371" t="s">
        <v>271</v>
      </c>
      <c r="L1182" s="1371" t="s">
        <v>271</v>
      </c>
      <c r="M1182" s="1372">
        <v>45849</v>
      </c>
      <c r="N1182" s="1371" t="s">
        <v>368</v>
      </c>
      <c r="O1182" s="1371" t="s">
        <v>350</v>
      </c>
      <c r="W1182" s="1371" t="s">
        <v>226</v>
      </c>
    </row>
    <row r="1183" spans="1:23">
      <c r="A1183" s="1370">
        <v>46904505</v>
      </c>
      <c r="B1183" s="1371" t="s">
        <v>2718</v>
      </c>
      <c r="C1183" s="1371">
        <v>51918661082</v>
      </c>
      <c r="D1183" s="1371" t="s">
        <v>2719</v>
      </c>
      <c r="E1183" s="1371" t="s">
        <v>2720</v>
      </c>
      <c r="G1183" s="1371" t="s">
        <v>224</v>
      </c>
      <c r="H1183" s="1371" t="s">
        <v>245</v>
      </c>
      <c r="I1183" s="1371" t="s">
        <v>316</v>
      </c>
      <c r="J1183" s="1371" t="s">
        <v>221</v>
      </c>
      <c r="N1183" s="1371" t="s">
        <v>233</v>
      </c>
      <c r="O1183" s="1371" t="s">
        <v>231</v>
      </c>
      <c r="W1183" s="1371" t="s">
        <v>229</v>
      </c>
    </row>
    <row r="1184" spans="1:23">
      <c r="A1184" s="1370">
        <v>46909704</v>
      </c>
      <c r="B1184" s="1371" t="s">
        <v>2721</v>
      </c>
      <c r="C1184" s="1371">
        <v>956295683</v>
      </c>
      <c r="D1184" s="1371" t="s">
        <v>2722</v>
      </c>
      <c r="G1184" s="1371" t="s">
        <v>225</v>
      </c>
      <c r="H1184" s="1371" t="s">
        <v>11</v>
      </c>
      <c r="L1184" s="1371" t="s">
        <v>271</v>
      </c>
      <c r="M1184" s="1372">
        <v>45854</v>
      </c>
      <c r="N1184" s="1371" t="s">
        <v>233</v>
      </c>
      <c r="W1184" s="1371" t="s">
        <v>227</v>
      </c>
    </row>
    <row r="1185" spans="1:23">
      <c r="A1185" s="1370">
        <v>46923799</v>
      </c>
      <c r="B1185" s="1371" t="s">
        <v>2723</v>
      </c>
      <c r="C1185" s="1371">
        <v>51989967182</v>
      </c>
      <c r="D1185" s="1371" t="s">
        <v>2724</v>
      </c>
      <c r="E1185" s="1371" t="s">
        <v>347</v>
      </c>
      <c r="F1185" s="1371" t="s">
        <v>254</v>
      </c>
      <c r="G1185" s="1371" t="s">
        <v>224</v>
      </c>
      <c r="H1185" s="1371" t="s">
        <v>245</v>
      </c>
      <c r="M1185" s="1372">
        <v>45843</v>
      </c>
      <c r="N1185" s="1371" t="s">
        <v>233</v>
      </c>
      <c r="W1185" s="1371" t="s">
        <v>227</v>
      </c>
    </row>
    <row r="1186" spans="1:23">
      <c r="A1186" s="1370">
        <v>46927227</v>
      </c>
      <c r="B1186" s="1371" t="s">
        <v>2725</v>
      </c>
      <c r="C1186" s="1371">
        <v>935870178</v>
      </c>
      <c r="D1186" s="1371" t="s">
        <v>2726</v>
      </c>
      <c r="E1186" s="1371" t="s">
        <v>451</v>
      </c>
      <c r="G1186" s="1371" t="s">
        <v>224</v>
      </c>
      <c r="H1186" s="1371" t="s">
        <v>245</v>
      </c>
      <c r="K1186" s="1371" t="s">
        <v>262</v>
      </c>
      <c r="L1186" s="1371" t="s">
        <v>262</v>
      </c>
      <c r="M1186" s="1372">
        <v>45880</v>
      </c>
      <c r="N1186" s="1371" t="s">
        <v>388</v>
      </c>
      <c r="O1186" s="1371" t="s">
        <v>329</v>
      </c>
      <c r="P1186" s="1371" t="s">
        <v>329</v>
      </c>
      <c r="W1186" s="1371" t="s">
        <v>226</v>
      </c>
    </row>
    <row r="1187" spans="1:23">
      <c r="A1187" s="1370">
        <v>46934941</v>
      </c>
      <c r="B1187" s="1371" t="s">
        <v>2727</v>
      </c>
      <c r="C1187" s="1371">
        <v>51974658072</v>
      </c>
      <c r="D1187" s="1371" t="s">
        <v>2728</v>
      </c>
      <c r="E1187" s="1371" t="s">
        <v>376</v>
      </c>
      <c r="F1187" s="1371" t="s">
        <v>260</v>
      </c>
      <c r="G1187" s="1371" t="s">
        <v>223</v>
      </c>
      <c r="H1187" s="1371" t="s">
        <v>245</v>
      </c>
      <c r="I1187" s="1371" t="s">
        <v>316</v>
      </c>
      <c r="J1187" s="1371" t="s">
        <v>221</v>
      </c>
      <c r="N1187" s="1371" t="s">
        <v>236</v>
      </c>
      <c r="W1187" s="1371" t="s">
        <v>227</v>
      </c>
    </row>
    <row r="1188" spans="1:23">
      <c r="A1188" s="1370">
        <v>46950586</v>
      </c>
      <c r="B1188" s="1371" t="s">
        <v>2729</v>
      </c>
      <c r="C1188" s="1371">
        <v>977653664</v>
      </c>
      <c r="D1188" s="1371" t="s">
        <v>2730</v>
      </c>
      <c r="G1188" s="1371" t="s">
        <v>223</v>
      </c>
      <c r="H1188" s="1371" t="s">
        <v>245</v>
      </c>
      <c r="I1188" s="1371" t="s">
        <v>316</v>
      </c>
      <c r="J1188" s="1371" t="s">
        <v>221</v>
      </c>
      <c r="K1188" s="1371" t="s">
        <v>269</v>
      </c>
      <c r="L1188" s="1371" t="s">
        <v>269</v>
      </c>
      <c r="N1188" s="1371" t="s">
        <v>236</v>
      </c>
      <c r="O1188" s="1371" t="s">
        <v>231</v>
      </c>
      <c r="P1188" s="1371" t="s">
        <v>231</v>
      </c>
      <c r="W1188" s="1371" t="s">
        <v>226</v>
      </c>
    </row>
    <row r="1189" spans="1:23">
      <c r="A1189" s="1370">
        <v>46954089</v>
      </c>
      <c r="B1189" s="1371" t="s">
        <v>2731</v>
      </c>
      <c r="C1189" s="1371">
        <v>51977538761</v>
      </c>
      <c r="D1189" s="1371" t="s">
        <v>2732</v>
      </c>
      <c r="G1189" s="1371" t="s">
        <v>224</v>
      </c>
      <c r="H1189" s="1371" t="s">
        <v>245</v>
      </c>
      <c r="I1189" s="1371" t="s">
        <v>316</v>
      </c>
      <c r="J1189" s="1371" t="s">
        <v>221</v>
      </c>
      <c r="K1189" s="1371" t="s">
        <v>259</v>
      </c>
      <c r="L1189" s="1371" t="s">
        <v>259</v>
      </c>
      <c r="N1189" s="1371" t="s">
        <v>236</v>
      </c>
      <c r="O1189" s="1371" t="s">
        <v>236</v>
      </c>
      <c r="P1189" s="1371" t="s">
        <v>350</v>
      </c>
      <c r="W1189" s="1371" t="s">
        <v>226</v>
      </c>
    </row>
    <row r="1190" spans="1:23">
      <c r="A1190" s="1370">
        <v>46972005</v>
      </c>
      <c r="B1190" s="1371" t="s">
        <v>2733</v>
      </c>
      <c r="C1190" s="1371">
        <v>998186588</v>
      </c>
      <c r="D1190" s="1371" t="s">
        <v>2734</v>
      </c>
      <c r="G1190" s="1371" t="s">
        <v>224</v>
      </c>
      <c r="H1190" s="1371" t="s">
        <v>245</v>
      </c>
      <c r="I1190" s="1371" t="s">
        <v>316</v>
      </c>
      <c r="J1190" s="1371" t="s">
        <v>221</v>
      </c>
      <c r="K1190" s="1371" t="s">
        <v>259</v>
      </c>
      <c r="L1190" s="1371" t="s">
        <v>259</v>
      </c>
      <c r="N1190" s="1371" t="s">
        <v>233</v>
      </c>
      <c r="O1190" s="1371" t="s">
        <v>233</v>
      </c>
      <c r="P1190" s="1371" t="s">
        <v>233</v>
      </c>
      <c r="W1190" s="1371" t="s">
        <v>226</v>
      </c>
    </row>
    <row r="1191" spans="1:23">
      <c r="A1191" s="1370">
        <v>46992599</v>
      </c>
      <c r="B1191" s="1371" t="s">
        <v>2735</v>
      </c>
      <c r="C1191" s="1371">
        <v>51991658377</v>
      </c>
      <c r="D1191" s="1371" t="s">
        <v>2736</v>
      </c>
      <c r="G1191" s="1371" t="s">
        <v>225</v>
      </c>
      <c r="H1191" s="1371" t="s">
        <v>11</v>
      </c>
      <c r="J1191" s="1371" t="s">
        <v>221</v>
      </c>
      <c r="M1191" s="1372">
        <v>45841</v>
      </c>
      <c r="N1191" s="1371" t="s">
        <v>233</v>
      </c>
      <c r="V1191" s="1371" t="s">
        <v>11</v>
      </c>
      <c r="W1191" s="1371" t="s">
        <v>228</v>
      </c>
    </row>
    <row r="1192" spans="1:23">
      <c r="A1192" s="1370">
        <v>46993845</v>
      </c>
      <c r="B1192" s="1371" t="s">
        <v>2737</v>
      </c>
      <c r="C1192" s="1371">
        <v>923772029</v>
      </c>
      <c r="D1192" s="1371" t="s">
        <v>2738</v>
      </c>
      <c r="G1192" s="1371" t="s">
        <v>224</v>
      </c>
      <c r="H1192" s="1371" t="s">
        <v>11</v>
      </c>
      <c r="J1192" s="1371" t="s">
        <v>221</v>
      </c>
      <c r="N1192" s="1371" t="s">
        <v>233</v>
      </c>
      <c r="W1192" s="1371" t="s">
        <v>229</v>
      </c>
    </row>
    <row r="1193" spans="1:23">
      <c r="A1193" s="1370">
        <v>47005515</v>
      </c>
      <c r="B1193" s="1371" t="s">
        <v>2739</v>
      </c>
      <c r="C1193" s="1371">
        <v>51921961951</v>
      </c>
      <c r="D1193" s="1371" t="s">
        <v>2740</v>
      </c>
      <c r="G1193" s="1371" t="s">
        <v>225</v>
      </c>
      <c r="H1193" s="1371" t="s">
        <v>11</v>
      </c>
      <c r="J1193" s="1371" t="s">
        <v>221</v>
      </c>
      <c r="M1193" s="1372">
        <v>45841</v>
      </c>
      <c r="N1193" s="1371" t="s">
        <v>233</v>
      </c>
      <c r="V1193" s="1371" t="s">
        <v>11</v>
      </c>
      <c r="W1193" s="1371" t="s">
        <v>228</v>
      </c>
    </row>
    <row r="1194" spans="1:23">
      <c r="A1194" s="1370">
        <v>47040503</v>
      </c>
      <c r="B1194" s="1371" t="s">
        <v>2741</v>
      </c>
      <c r="C1194" s="1371">
        <v>51934960253</v>
      </c>
      <c r="D1194" s="1371" t="s">
        <v>2742</v>
      </c>
      <c r="G1194" s="1371" t="s">
        <v>224</v>
      </c>
      <c r="H1194" s="1371" t="s">
        <v>11</v>
      </c>
      <c r="L1194" s="1371" t="s">
        <v>271</v>
      </c>
      <c r="M1194" s="1372">
        <v>45854</v>
      </c>
      <c r="N1194" s="1371" t="s">
        <v>233</v>
      </c>
      <c r="W1194" s="1371" t="s">
        <v>230</v>
      </c>
    </row>
    <row r="1195" spans="1:23">
      <c r="A1195" s="1370">
        <v>47040503</v>
      </c>
      <c r="B1195" s="1371" t="s">
        <v>2743</v>
      </c>
      <c r="C1195" s="1371">
        <v>934960253</v>
      </c>
      <c r="D1195" s="1371" t="s">
        <v>2742</v>
      </c>
      <c r="E1195" s="1371" t="s">
        <v>347</v>
      </c>
      <c r="F1195" s="1371" t="s">
        <v>254</v>
      </c>
      <c r="G1195" s="1371" t="s">
        <v>224</v>
      </c>
      <c r="H1195" s="1371" t="s">
        <v>245</v>
      </c>
      <c r="I1195" s="1371" t="s">
        <v>316</v>
      </c>
      <c r="K1195" s="1371" t="s">
        <v>280</v>
      </c>
      <c r="M1195" s="1372">
        <v>45846</v>
      </c>
      <c r="N1195" s="1371" t="s">
        <v>233</v>
      </c>
      <c r="O1195" s="1371" t="s">
        <v>236</v>
      </c>
      <c r="P1195" s="1371" t="s">
        <v>350</v>
      </c>
      <c r="W1195" s="1371" t="s">
        <v>226</v>
      </c>
    </row>
    <row r="1196" spans="1:23">
      <c r="A1196" s="1370">
        <v>47049674</v>
      </c>
      <c r="B1196" s="1371" t="s">
        <v>2744</v>
      </c>
      <c r="C1196" s="1371">
        <v>972712316</v>
      </c>
      <c r="D1196" s="1371" t="s">
        <v>2745</v>
      </c>
      <c r="G1196" s="1371" t="s">
        <v>225</v>
      </c>
      <c r="H1196" s="1371" t="s">
        <v>245</v>
      </c>
      <c r="I1196" s="1371" t="s">
        <v>316</v>
      </c>
      <c r="J1196" s="1371" t="s">
        <v>221</v>
      </c>
      <c r="K1196" s="1371" t="s">
        <v>259</v>
      </c>
      <c r="L1196" s="1371" t="s">
        <v>259</v>
      </c>
      <c r="N1196" s="1371" t="s">
        <v>233</v>
      </c>
      <c r="O1196" s="1371" t="s">
        <v>231</v>
      </c>
      <c r="P1196" s="1371" t="s">
        <v>231</v>
      </c>
      <c r="W1196" s="1371" t="s">
        <v>226</v>
      </c>
    </row>
    <row r="1197" spans="1:23">
      <c r="A1197" s="1370">
        <v>47072394</v>
      </c>
      <c r="B1197" s="1371" t="s">
        <v>2746</v>
      </c>
      <c r="C1197" s="1371">
        <v>51979126822</v>
      </c>
      <c r="D1197" s="1371" t="s">
        <v>2747</v>
      </c>
      <c r="G1197" s="1371" t="s">
        <v>225</v>
      </c>
      <c r="H1197" s="1371" t="s">
        <v>245</v>
      </c>
      <c r="J1197" s="1371" t="s">
        <v>221</v>
      </c>
      <c r="K1197" s="1371" t="s">
        <v>259</v>
      </c>
      <c r="L1197" s="1371" t="s">
        <v>259</v>
      </c>
      <c r="N1197" s="1371" t="s">
        <v>233</v>
      </c>
      <c r="W1197" s="1371" t="s">
        <v>228</v>
      </c>
    </row>
    <row r="1198" spans="1:23">
      <c r="A1198" s="1370">
        <v>47074044</v>
      </c>
      <c r="B1198" s="1371" t="s">
        <v>2748</v>
      </c>
      <c r="C1198" s="1371">
        <v>51902263032</v>
      </c>
      <c r="D1198" s="1371" t="s">
        <v>2749</v>
      </c>
      <c r="G1198" s="1371" t="s">
        <v>224</v>
      </c>
      <c r="H1198" s="1371" t="s">
        <v>11</v>
      </c>
      <c r="J1198" s="1371" t="s">
        <v>221</v>
      </c>
      <c r="M1198" s="1372">
        <v>45841</v>
      </c>
      <c r="N1198" s="1371" t="s">
        <v>233</v>
      </c>
      <c r="V1198" s="1371" t="s">
        <v>11</v>
      </c>
      <c r="W1198" s="1371" t="s">
        <v>228</v>
      </c>
    </row>
    <row r="1199" spans="1:23">
      <c r="A1199" s="1370">
        <v>47097493</v>
      </c>
      <c r="B1199" s="1371" t="s">
        <v>2750</v>
      </c>
      <c r="C1199" s="1371">
        <v>997241528</v>
      </c>
      <c r="D1199" s="1371" t="s">
        <v>2751</v>
      </c>
      <c r="G1199" s="1371" t="s">
        <v>223</v>
      </c>
      <c r="H1199" s="1371" t="s">
        <v>245</v>
      </c>
      <c r="I1199" s="1371" t="s">
        <v>316</v>
      </c>
      <c r="J1199" s="1371" t="s">
        <v>221</v>
      </c>
      <c r="K1199" s="1371" t="s">
        <v>269</v>
      </c>
      <c r="L1199" s="1371" t="s">
        <v>269</v>
      </c>
      <c r="N1199" s="1371" t="s">
        <v>236</v>
      </c>
      <c r="O1199" s="1371" t="s">
        <v>233</v>
      </c>
      <c r="P1199" s="1371" t="s">
        <v>233</v>
      </c>
      <c r="W1199" s="1371" t="s">
        <v>226</v>
      </c>
    </row>
    <row r="1200" spans="1:23">
      <c r="A1200" s="1370">
        <v>47100363</v>
      </c>
      <c r="B1200" s="1371" t="s">
        <v>2752</v>
      </c>
      <c r="C1200" s="1371">
        <v>952153966</v>
      </c>
      <c r="D1200" s="1371" t="s">
        <v>2753</v>
      </c>
      <c r="E1200" s="1371" t="s">
        <v>347</v>
      </c>
      <c r="G1200" s="1371" t="s">
        <v>223</v>
      </c>
      <c r="H1200" s="1371" t="s">
        <v>245</v>
      </c>
      <c r="K1200" s="1371" t="s">
        <v>262</v>
      </c>
      <c r="L1200" s="1371" t="s">
        <v>262</v>
      </c>
      <c r="M1200" s="1372">
        <v>45859</v>
      </c>
      <c r="N1200" s="1371" t="s">
        <v>388</v>
      </c>
      <c r="O1200" s="1371" t="s">
        <v>231</v>
      </c>
      <c r="P1200" s="1371" t="s">
        <v>231</v>
      </c>
      <c r="V1200" s="1371" t="s">
        <v>2754</v>
      </c>
      <c r="W1200" s="1371" t="s">
        <v>226</v>
      </c>
    </row>
    <row r="1201" spans="1:23">
      <c r="A1201" s="1370">
        <v>47100363</v>
      </c>
      <c r="B1201" s="1371" t="s">
        <v>2752</v>
      </c>
      <c r="C1201" s="1371">
        <v>952153966</v>
      </c>
      <c r="G1201" s="1371" t="s">
        <v>223</v>
      </c>
      <c r="H1201" s="1371" t="s">
        <v>242</v>
      </c>
      <c r="J1201" s="1371" t="s">
        <v>221</v>
      </c>
      <c r="L1201" s="1371" t="s">
        <v>271</v>
      </c>
      <c r="N1201" s="1371" t="s">
        <v>233</v>
      </c>
      <c r="O1201" s="1371" t="s">
        <v>329</v>
      </c>
      <c r="V1201" s="1371" t="s">
        <v>2755</v>
      </c>
      <c r="W1201" s="1371" t="s">
        <v>229</v>
      </c>
    </row>
    <row r="1202" spans="1:23">
      <c r="A1202" s="1370">
        <v>47124531</v>
      </c>
      <c r="B1202" s="1371" t="s">
        <v>2756</v>
      </c>
      <c r="C1202" s="1371">
        <v>51991195837</v>
      </c>
      <c r="D1202" s="1371" t="s">
        <v>2757</v>
      </c>
      <c r="E1202" s="1371" t="s">
        <v>347</v>
      </c>
      <c r="G1202" s="1371" t="s">
        <v>224</v>
      </c>
      <c r="H1202" s="1371" t="s">
        <v>245</v>
      </c>
      <c r="K1202" s="1371" t="s">
        <v>280</v>
      </c>
      <c r="L1202" s="1371" t="s">
        <v>280</v>
      </c>
      <c r="M1202" s="1372">
        <v>45863</v>
      </c>
      <c r="N1202" s="1371" t="s">
        <v>233</v>
      </c>
      <c r="W1202" s="1371" t="s">
        <v>229</v>
      </c>
    </row>
    <row r="1203" spans="1:23">
      <c r="A1203" s="1370">
        <v>47134990</v>
      </c>
      <c r="B1203" s="1371" t="s">
        <v>2758</v>
      </c>
      <c r="C1203" s="1371">
        <v>51953230079</v>
      </c>
      <c r="D1203" s="1371" t="s">
        <v>2759</v>
      </c>
      <c r="E1203" s="1371" t="s">
        <v>347</v>
      </c>
      <c r="G1203" s="1371" t="s">
        <v>224</v>
      </c>
      <c r="H1203" s="1371" t="s">
        <v>245</v>
      </c>
      <c r="K1203" s="1371" t="s">
        <v>271</v>
      </c>
      <c r="L1203" s="1371" t="s">
        <v>271</v>
      </c>
      <c r="M1203" s="1372">
        <v>45846</v>
      </c>
      <c r="N1203" s="1371" t="s">
        <v>233</v>
      </c>
      <c r="O1203" s="1371" t="s">
        <v>231</v>
      </c>
      <c r="W1203" s="1371" t="s">
        <v>230</v>
      </c>
    </row>
    <row r="1204" spans="1:23">
      <c r="A1204" s="1370">
        <v>47147107</v>
      </c>
      <c r="B1204" s="1371" t="s">
        <v>2760</v>
      </c>
      <c r="C1204" s="1371" t="s">
        <v>2761</v>
      </c>
      <c r="F1204" s="1371" t="s">
        <v>247</v>
      </c>
      <c r="G1204" s="1371" t="s">
        <v>223</v>
      </c>
      <c r="H1204" s="1371" t="s">
        <v>242</v>
      </c>
      <c r="I1204" s="1371" t="s">
        <v>316</v>
      </c>
      <c r="J1204" s="1371" t="s">
        <v>221</v>
      </c>
      <c r="L1204" s="1371" t="s">
        <v>271</v>
      </c>
      <c r="N1204" s="1371" t="s">
        <v>231</v>
      </c>
      <c r="W1204" s="1371" t="s">
        <v>230</v>
      </c>
    </row>
    <row r="1205" spans="1:23">
      <c r="A1205" s="1370">
        <v>47158654</v>
      </c>
      <c r="B1205" s="1371" t="s">
        <v>2762</v>
      </c>
      <c r="C1205" s="1371">
        <v>51912281886</v>
      </c>
      <c r="D1205" s="1371" t="s">
        <v>2763</v>
      </c>
      <c r="E1205" s="1371" t="s">
        <v>347</v>
      </c>
      <c r="G1205" s="1371" t="s">
        <v>224</v>
      </c>
      <c r="H1205" s="1371" t="s">
        <v>245</v>
      </c>
      <c r="K1205" s="1371" t="s">
        <v>280</v>
      </c>
      <c r="L1205" s="1371" t="s">
        <v>280</v>
      </c>
      <c r="M1205" s="1372">
        <v>45848</v>
      </c>
      <c r="N1205" s="1371" t="s">
        <v>231</v>
      </c>
      <c r="O1205" s="1371" t="s">
        <v>331</v>
      </c>
      <c r="W1205" s="1371" t="s">
        <v>229</v>
      </c>
    </row>
    <row r="1206" spans="1:23">
      <c r="A1206" s="1370">
        <v>47161232</v>
      </c>
      <c r="B1206" s="1371" t="s">
        <v>2764</v>
      </c>
      <c r="C1206" s="1371">
        <v>982075945</v>
      </c>
      <c r="D1206" s="1371" t="s">
        <v>2765</v>
      </c>
      <c r="G1206" s="1371" t="s">
        <v>224</v>
      </c>
      <c r="H1206" s="1371" t="s">
        <v>11</v>
      </c>
      <c r="L1206" s="1371" t="s">
        <v>271</v>
      </c>
      <c r="M1206" s="1372">
        <v>45854</v>
      </c>
      <c r="N1206" s="1371" t="s">
        <v>233</v>
      </c>
      <c r="W1206" s="1371" t="s">
        <v>230</v>
      </c>
    </row>
    <row r="1207" spans="1:23">
      <c r="A1207" s="1370">
        <v>47182889</v>
      </c>
      <c r="B1207" s="1371" t="s">
        <v>2766</v>
      </c>
      <c r="C1207" s="1371">
        <v>51922224015</v>
      </c>
      <c r="D1207" s="1371" t="s">
        <v>2767</v>
      </c>
      <c r="E1207" s="1371" t="s">
        <v>376</v>
      </c>
      <c r="F1207" s="1371" t="s">
        <v>377</v>
      </c>
      <c r="G1207" s="1371" t="s">
        <v>223</v>
      </c>
      <c r="H1207" s="1371" t="s">
        <v>245</v>
      </c>
      <c r="I1207" s="1371" t="s">
        <v>316</v>
      </c>
      <c r="J1207" s="1371" t="s">
        <v>221</v>
      </c>
      <c r="N1207" s="1371" t="s">
        <v>233</v>
      </c>
      <c r="W1207" s="1371" t="s">
        <v>228</v>
      </c>
    </row>
    <row r="1208" spans="1:23">
      <c r="A1208" s="1370">
        <v>47186224</v>
      </c>
      <c r="B1208" s="1371" t="s">
        <v>2768</v>
      </c>
      <c r="C1208" s="1371">
        <v>51954845254</v>
      </c>
      <c r="D1208" s="1371" t="s">
        <v>2769</v>
      </c>
      <c r="E1208" s="1371" t="s">
        <v>347</v>
      </c>
      <c r="G1208" s="1371" t="s">
        <v>223</v>
      </c>
      <c r="H1208" s="1371" t="s">
        <v>245</v>
      </c>
      <c r="K1208" s="1371" t="s">
        <v>262</v>
      </c>
      <c r="L1208" s="1371" t="s">
        <v>262</v>
      </c>
      <c r="M1208" s="1372">
        <v>45859</v>
      </c>
      <c r="N1208" s="1371" t="s">
        <v>237</v>
      </c>
      <c r="W1208" s="1371" t="s">
        <v>230</v>
      </c>
    </row>
    <row r="1209" spans="1:23">
      <c r="A1209" s="1370">
        <v>47186225</v>
      </c>
      <c r="B1209" s="1371" t="s">
        <v>2768</v>
      </c>
      <c r="C1209" s="1371">
        <v>51954845254</v>
      </c>
      <c r="D1209" s="1371" t="s">
        <v>2769</v>
      </c>
      <c r="G1209" s="1371" t="s">
        <v>223</v>
      </c>
      <c r="H1209" s="1371" t="s">
        <v>245</v>
      </c>
      <c r="I1209" s="1371" t="s">
        <v>316</v>
      </c>
      <c r="J1209" s="1371" t="s">
        <v>221</v>
      </c>
      <c r="K1209" s="1371" t="s">
        <v>259</v>
      </c>
      <c r="L1209" s="1371" t="s">
        <v>259</v>
      </c>
      <c r="N1209" s="1371" t="s">
        <v>233</v>
      </c>
      <c r="O1209" s="1371" t="s">
        <v>2770</v>
      </c>
      <c r="P1209" s="1371" t="s">
        <v>236</v>
      </c>
      <c r="W1209" s="1371" t="s">
        <v>226</v>
      </c>
    </row>
    <row r="1210" spans="1:23">
      <c r="A1210" s="1370">
        <v>47188684</v>
      </c>
      <c r="B1210" s="1371" t="s">
        <v>2771</v>
      </c>
      <c r="C1210" s="1371">
        <v>960396422</v>
      </c>
      <c r="D1210" s="1371" t="s">
        <v>2772</v>
      </c>
      <c r="G1210" s="1371" t="s">
        <v>224</v>
      </c>
      <c r="H1210" s="1371" t="s">
        <v>11</v>
      </c>
      <c r="J1210" s="1371" t="s">
        <v>221</v>
      </c>
      <c r="L1210" s="1371" t="s">
        <v>271</v>
      </c>
      <c r="M1210" s="1372">
        <v>45841</v>
      </c>
      <c r="N1210" s="1371" t="s">
        <v>233</v>
      </c>
      <c r="O1210" s="1371" t="s">
        <v>236</v>
      </c>
      <c r="V1210" s="1371" t="s">
        <v>11</v>
      </c>
      <c r="W1210" s="1371" t="s">
        <v>230</v>
      </c>
    </row>
    <row r="1211" spans="1:23">
      <c r="A1211" s="1370">
        <v>47195115</v>
      </c>
      <c r="B1211" s="1371" t="s">
        <v>2773</v>
      </c>
      <c r="C1211" s="1371">
        <v>51974283096</v>
      </c>
      <c r="D1211" s="1371" t="s">
        <v>2774</v>
      </c>
      <c r="G1211" s="1371" t="s">
        <v>225</v>
      </c>
      <c r="H1211" s="1371" t="s">
        <v>11</v>
      </c>
      <c r="J1211" s="1371" t="s">
        <v>221</v>
      </c>
      <c r="L1211" s="1371" t="s">
        <v>271</v>
      </c>
      <c r="M1211" s="1372">
        <v>45841</v>
      </c>
      <c r="N1211" s="1371" t="s">
        <v>233</v>
      </c>
      <c r="V1211" s="1371" t="s">
        <v>11</v>
      </c>
      <c r="W1211" s="1371" t="s">
        <v>230</v>
      </c>
    </row>
    <row r="1212" spans="1:23">
      <c r="A1212" s="1370">
        <v>47200542</v>
      </c>
      <c r="B1212" s="1371" t="s">
        <v>2775</v>
      </c>
      <c r="C1212" s="1371">
        <v>912801626</v>
      </c>
      <c r="D1212" s="1371" t="s">
        <v>2776</v>
      </c>
      <c r="E1212" s="1371" t="s">
        <v>347</v>
      </c>
      <c r="G1212" s="1371" t="s">
        <v>224</v>
      </c>
      <c r="H1212" s="1371" t="s">
        <v>248</v>
      </c>
      <c r="K1212" s="1371" t="s">
        <v>280</v>
      </c>
      <c r="L1212" s="1371" t="s">
        <v>280</v>
      </c>
      <c r="M1212" s="1372">
        <v>45873</v>
      </c>
      <c r="N1212" s="1371" t="s">
        <v>368</v>
      </c>
      <c r="W1212" s="1371" t="s">
        <v>226</v>
      </c>
    </row>
    <row r="1213" spans="1:23">
      <c r="A1213" s="1370">
        <v>47223511</v>
      </c>
      <c r="B1213" s="1371" t="s">
        <v>2777</v>
      </c>
      <c r="C1213" s="1371">
        <v>51975488801</v>
      </c>
      <c r="D1213" s="1371" t="s">
        <v>2778</v>
      </c>
      <c r="E1213" s="1371" t="s">
        <v>451</v>
      </c>
      <c r="G1213" s="1371" t="s">
        <v>223</v>
      </c>
      <c r="H1213" s="1371" t="s">
        <v>245</v>
      </c>
      <c r="K1213" s="1371" t="s">
        <v>278</v>
      </c>
      <c r="L1213" s="1371" t="s">
        <v>278</v>
      </c>
      <c r="M1213" s="1372">
        <v>45869</v>
      </c>
      <c r="W1213" s="1371" t="s">
        <v>228</v>
      </c>
    </row>
    <row r="1214" spans="1:23">
      <c r="A1214" s="1370">
        <v>47223595</v>
      </c>
      <c r="B1214" s="1371" t="s">
        <v>2777</v>
      </c>
      <c r="C1214" s="1371">
        <v>975488801</v>
      </c>
      <c r="D1214" s="1371" t="s">
        <v>2779</v>
      </c>
      <c r="G1214" s="1371" t="s">
        <v>223</v>
      </c>
      <c r="H1214" s="1371" t="s">
        <v>245</v>
      </c>
      <c r="I1214" s="1371" t="s">
        <v>316</v>
      </c>
      <c r="J1214" s="1371" t="s">
        <v>221</v>
      </c>
      <c r="N1214" s="1371" t="s">
        <v>233</v>
      </c>
      <c r="O1214" s="1371" t="s">
        <v>231</v>
      </c>
      <c r="P1214" s="1371" t="s">
        <v>231</v>
      </c>
      <c r="W1214" s="1371" t="s">
        <v>229</v>
      </c>
    </row>
    <row r="1215" spans="1:23">
      <c r="A1215" s="1370">
        <v>47309981</v>
      </c>
      <c r="B1215" s="1371" t="s">
        <v>2780</v>
      </c>
      <c r="C1215" s="1371">
        <v>991566389</v>
      </c>
      <c r="D1215" s="1371" t="s">
        <v>2781</v>
      </c>
      <c r="G1215" s="1371" t="s">
        <v>224</v>
      </c>
      <c r="H1215" s="1371" t="s">
        <v>11</v>
      </c>
      <c r="J1215" s="1371" t="s">
        <v>221</v>
      </c>
      <c r="N1215" s="1371" t="s">
        <v>233</v>
      </c>
      <c r="W1215" s="1371" t="s">
        <v>229</v>
      </c>
    </row>
    <row r="1216" spans="1:23">
      <c r="A1216" s="1370">
        <v>47331387</v>
      </c>
      <c r="B1216" s="1371" t="s">
        <v>2782</v>
      </c>
      <c r="C1216" s="1371">
        <v>946587028</v>
      </c>
      <c r="D1216" s="1371" t="s">
        <v>2783</v>
      </c>
      <c r="G1216" s="1371" t="s">
        <v>223</v>
      </c>
      <c r="H1216" s="1371" t="s">
        <v>245</v>
      </c>
      <c r="I1216" s="1371" t="s">
        <v>316</v>
      </c>
      <c r="J1216" s="1371" t="s">
        <v>221</v>
      </c>
      <c r="K1216" s="1371" t="s">
        <v>269</v>
      </c>
      <c r="L1216" s="1371" t="s">
        <v>269</v>
      </c>
      <c r="N1216" s="1371" t="s">
        <v>233</v>
      </c>
      <c r="O1216" s="1371" t="s">
        <v>236</v>
      </c>
      <c r="P1216" s="1371" t="s">
        <v>350</v>
      </c>
      <c r="W1216" s="1371" t="s">
        <v>226</v>
      </c>
    </row>
    <row r="1217" spans="1:23">
      <c r="A1217" s="1370">
        <v>47346821</v>
      </c>
      <c r="B1217" s="1371" t="s">
        <v>2784</v>
      </c>
      <c r="C1217" s="1371">
        <v>997290980</v>
      </c>
      <c r="D1217" s="1371" t="s">
        <v>2785</v>
      </c>
      <c r="G1217" s="1371" t="s">
        <v>224</v>
      </c>
      <c r="H1217" s="1371" t="s">
        <v>11</v>
      </c>
      <c r="L1217" s="1371" t="s">
        <v>262</v>
      </c>
      <c r="M1217" s="1372">
        <v>45880</v>
      </c>
      <c r="N1217" s="1371" t="s">
        <v>368</v>
      </c>
      <c r="W1217" s="1371" t="s">
        <v>226</v>
      </c>
    </row>
    <row r="1218" spans="1:23">
      <c r="A1218" s="1370">
        <v>47347655</v>
      </c>
      <c r="B1218" s="1371" t="s">
        <v>2786</v>
      </c>
      <c r="C1218" s="1371">
        <v>968845094</v>
      </c>
      <c r="D1218" s="1371" t="s">
        <v>2787</v>
      </c>
      <c r="E1218" s="1371" t="s">
        <v>347</v>
      </c>
      <c r="F1218" s="1371" t="s">
        <v>254</v>
      </c>
      <c r="G1218" s="1371" t="s">
        <v>224</v>
      </c>
      <c r="H1218" s="1371" t="s">
        <v>245</v>
      </c>
      <c r="M1218" s="1372">
        <v>45844</v>
      </c>
      <c r="N1218" s="1371" t="s">
        <v>233</v>
      </c>
      <c r="O1218" s="1371" t="s">
        <v>331</v>
      </c>
      <c r="W1218" s="1371" t="s">
        <v>229</v>
      </c>
    </row>
    <row r="1219" spans="1:23">
      <c r="A1219" s="1370">
        <v>47378738</v>
      </c>
      <c r="B1219" s="1371" t="s">
        <v>2788</v>
      </c>
      <c r="C1219" s="1371">
        <v>51918502513</v>
      </c>
      <c r="D1219" s="1371" t="s">
        <v>2789</v>
      </c>
      <c r="G1219" s="1371" t="s">
        <v>224</v>
      </c>
      <c r="H1219" s="1371" t="s">
        <v>11</v>
      </c>
      <c r="L1219" s="1371" t="s">
        <v>271</v>
      </c>
      <c r="M1219" s="1372">
        <v>45854</v>
      </c>
      <c r="N1219" s="1371" t="s">
        <v>233</v>
      </c>
      <c r="W1219" s="1371" t="s">
        <v>230</v>
      </c>
    </row>
    <row r="1220" spans="1:23">
      <c r="A1220" s="1370">
        <v>47378738</v>
      </c>
      <c r="B1220" s="1371" t="s">
        <v>2790</v>
      </c>
      <c r="C1220" s="1371">
        <v>51918502513</v>
      </c>
      <c r="D1220" s="1371" t="s">
        <v>2789</v>
      </c>
      <c r="E1220" s="1371" t="s">
        <v>347</v>
      </c>
      <c r="G1220" s="1371" t="s">
        <v>224</v>
      </c>
      <c r="H1220" s="1371" t="s">
        <v>245</v>
      </c>
      <c r="K1220" s="1371" t="s">
        <v>280</v>
      </c>
      <c r="M1220" s="1372">
        <v>45847</v>
      </c>
      <c r="N1220" s="1371" t="s">
        <v>233</v>
      </c>
      <c r="W1220" s="1371" t="s">
        <v>227</v>
      </c>
    </row>
    <row r="1221" spans="1:23">
      <c r="A1221" s="1370">
        <v>47383280</v>
      </c>
      <c r="B1221" s="1371" t="s">
        <v>2791</v>
      </c>
      <c r="C1221" s="1371">
        <v>51957450068</v>
      </c>
      <c r="D1221" s="1371" t="s">
        <v>2792</v>
      </c>
      <c r="E1221" s="1371" t="s">
        <v>347</v>
      </c>
      <c r="F1221" s="1371" t="s">
        <v>254</v>
      </c>
      <c r="G1221" s="1371" t="s">
        <v>224</v>
      </c>
      <c r="H1221" s="1371" t="s">
        <v>245</v>
      </c>
      <c r="K1221" s="1371" t="s">
        <v>280</v>
      </c>
      <c r="M1221" s="1372">
        <v>45846</v>
      </c>
      <c r="N1221" s="1371" t="s">
        <v>233</v>
      </c>
      <c r="W1221" s="1371" t="s">
        <v>228</v>
      </c>
    </row>
    <row r="1222" spans="1:23">
      <c r="A1222" s="1370">
        <v>47383760</v>
      </c>
      <c r="B1222" s="1371" t="s">
        <v>2793</v>
      </c>
      <c r="C1222" s="1371">
        <v>926726078</v>
      </c>
      <c r="D1222" s="1371" t="s">
        <v>2794</v>
      </c>
      <c r="E1222" s="1371" t="s">
        <v>373</v>
      </c>
      <c r="G1222" s="1371" t="s">
        <v>223</v>
      </c>
      <c r="H1222" s="1371" t="s">
        <v>245</v>
      </c>
      <c r="L1222" s="1371" t="s">
        <v>271</v>
      </c>
      <c r="M1222" s="1372">
        <v>45844</v>
      </c>
      <c r="N1222" s="1371" t="s">
        <v>233</v>
      </c>
      <c r="O1222" s="1371" t="s">
        <v>239</v>
      </c>
      <c r="W1222" s="1371" t="s">
        <v>230</v>
      </c>
    </row>
    <row r="1223" spans="1:23">
      <c r="A1223" s="1370">
        <v>47385763</v>
      </c>
      <c r="B1223" s="1371" t="s">
        <v>2795</v>
      </c>
      <c r="C1223" s="1371">
        <v>51941803668</v>
      </c>
      <c r="D1223" s="1371" t="s">
        <v>2796</v>
      </c>
      <c r="E1223" s="1371" t="s">
        <v>376</v>
      </c>
      <c r="F1223" s="1371" t="s">
        <v>254</v>
      </c>
      <c r="G1223" s="1371" t="s">
        <v>224</v>
      </c>
      <c r="H1223" s="1371" t="s">
        <v>245</v>
      </c>
      <c r="J1223" s="1371" t="s">
        <v>221</v>
      </c>
      <c r="N1223" s="1371" t="s">
        <v>233</v>
      </c>
      <c r="W1223" s="1371" t="s">
        <v>228</v>
      </c>
    </row>
    <row r="1224" spans="1:23">
      <c r="A1224" s="1370">
        <v>47398781</v>
      </c>
      <c r="B1224" s="1371" t="s">
        <v>2797</v>
      </c>
      <c r="C1224" s="1371">
        <v>51979796684</v>
      </c>
      <c r="D1224" s="1371" t="s">
        <v>2798</v>
      </c>
      <c r="E1224" s="1371" t="s">
        <v>507</v>
      </c>
      <c r="F1224" s="1371" t="s">
        <v>240</v>
      </c>
      <c r="G1224" s="1371" t="s">
        <v>225</v>
      </c>
      <c r="H1224" s="1371" t="s">
        <v>245</v>
      </c>
      <c r="J1224" s="1371" t="s">
        <v>221</v>
      </c>
      <c r="L1224" s="1371" t="s">
        <v>271</v>
      </c>
      <c r="N1224" s="1371" t="s">
        <v>233</v>
      </c>
      <c r="W1224" s="1371" t="s">
        <v>230</v>
      </c>
    </row>
    <row r="1225" spans="1:23">
      <c r="A1225" s="1370">
        <v>47419645</v>
      </c>
      <c r="B1225" s="1371" t="s">
        <v>2799</v>
      </c>
      <c r="C1225" s="1371">
        <v>51907114381</v>
      </c>
      <c r="D1225" s="1371" t="s">
        <v>2800</v>
      </c>
      <c r="G1225" s="1371" t="s">
        <v>225</v>
      </c>
      <c r="H1225" s="1371" t="s">
        <v>11</v>
      </c>
      <c r="J1225" s="1371" t="s">
        <v>221</v>
      </c>
      <c r="M1225" s="1372">
        <v>45841</v>
      </c>
      <c r="N1225" s="1371" t="s">
        <v>233</v>
      </c>
      <c r="V1225" s="1371" t="s">
        <v>11</v>
      </c>
      <c r="W1225" s="1371" t="s">
        <v>228</v>
      </c>
    </row>
    <row r="1226" spans="1:23">
      <c r="A1226" s="1370">
        <v>47441568</v>
      </c>
      <c r="B1226" s="1371" t="s">
        <v>2801</v>
      </c>
      <c r="C1226" s="1371">
        <v>51979545622</v>
      </c>
      <c r="D1226" s="1371" t="s">
        <v>2802</v>
      </c>
      <c r="E1226" s="1371" t="s">
        <v>347</v>
      </c>
      <c r="G1226" s="1371" t="s">
        <v>223</v>
      </c>
      <c r="H1226" s="1371" t="s">
        <v>245</v>
      </c>
      <c r="K1226" s="1371" t="s">
        <v>271</v>
      </c>
      <c r="L1226" s="1371" t="s">
        <v>271</v>
      </c>
      <c r="M1226" s="1372">
        <v>45856</v>
      </c>
      <c r="N1226" s="1371" t="s">
        <v>233</v>
      </c>
      <c r="W1226" s="1371" t="s">
        <v>227</v>
      </c>
    </row>
    <row r="1227" spans="1:23">
      <c r="A1227" s="1370">
        <v>47451000</v>
      </c>
      <c r="B1227" s="1371" t="s">
        <v>2803</v>
      </c>
      <c r="C1227" s="1371">
        <v>51906107888</v>
      </c>
      <c r="D1227" s="1371" t="s">
        <v>2804</v>
      </c>
      <c r="E1227" s="1371" t="s">
        <v>347</v>
      </c>
      <c r="G1227" s="1371" t="s">
        <v>224</v>
      </c>
      <c r="H1227" s="1371" t="s">
        <v>245</v>
      </c>
      <c r="K1227" s="1371" t="s">
        <v>278</v>
      </c>
      <c r="L1227" s="1371" t="s">
        <v>278</v>
      </c>
      <c r="M1227" s="1372">
        <v>45859</v>
      </c>
      <c r="P1227" s="1371" t="s">
        <v>239</v>
      </c>
      <c r="W1227" s="1371" t="s">
        <v>228</v>
      </c>
    </row>
    <row r="1228" spans="1:23">
      <c r="A1228" s="1370">
        <v>47464055</v>
      </c>
      <c r="B1228" s="1371" t="s">
        <v>2805</v>
      </c>
      <c r="C1228" s="1371">
        <v>992419321</v>
      </c>
      <c r="D1228" s="1371" t="s">
        <v>2806</v>
      </c>
      <c r="E1228" s="1371" t="s">
        <v>376</v>
      </c>
      <c r="F1228" s="1371" t="s">
        <v>254</v>
      </c>
      <c r="G1228" s="1371" t="s">
        <v>223</v>
      </c>
      <c r="H1228" s="1371" t="s">
        <v>245</v>
      </c>
      <c r="I1228" s="1371" t="s">
        <v>316</v>
      </c>
      <c r="J1228" s="1371" t="s">
        <v>221</v>
      </c>
      <c r="N1228" s="1371" t="s">
        <v>231</v>
      </c>
      <c r="O1228" s="1371" t="s">
        <v>231</v>
      </c>
      <c r="P1228" s="1371" t="s">
        <v>231</v>
      </c>
      <c r="Q1228" s="1371" t="s">
        <v>445</v>
      </c>
      <c r="R1228" s="1371" t="s">
        <v>232</v>
      </c>
      <c r="S1228" s="1371" t="s">
        <v>318</v>
      </c>
      <c r="T1228" s="1371" t="s">
        <v>323</v>
      </c>
      <c r="W1228" s="1371" t="s">
        <v>228</v>
      </c>
    </row>
    <row r="1229" spans="1:23">
      <c r="A1229" s="1370">
        <v>47470445</v>
      </c>
      <c r="B1229" s="1371" t="s">
        <v>2807</v>
      </c>
      <c r="C1229" s="1371">
        <v>51997808852</v>
      </c>
      <c r="D1229" s="1371" t="s">
        <v>2808</v>
      </c>
      <c r="E1229" s="1371" t="s">
        <v>376</v>
      </c>
      <c r="F1229" s="1371" t="s">
        <v>377</v>
      </c>
      <c r="G1229" s="1371" t="s">
        <v>224</v>
      </c>
      <c r="H1229" s="1371" t="s">
        <v>245</v>
      </c>
      <c r="I1229" s="1371" t="s">
        <v>316</v>
      </c>
      <c r="J1229" s="1371" t="s">
        <v>221</v>
      </c>
      <c r="N1229" s="1371" t="s">
        <v>236</v>
      </c>
      <c r="W1229" s="1371" t="s">
        <v>227</v>
      </c>
    </row>
    <row r="1230" spans="1:23">
      <c r="A1230" s="1370">
        <v>47470546</v>
      </c>
      <c r="B1230" s="1371" t="s">
        <v>2809</v>
      </c>
      <c r="C1230" s="1371">
        <v>51912683275</v>
      </c>
      <c r="D1230" s="1371" t="s">
        <v>2810</v>
      </c>
      <c r="E1230" s="1371" t="s">
        <v>507</v>
      </c>
      <c r="F1230" s="1371" t="s">
        <v>240</v>
      </c>
      <c r="G1230" s="1371" t="s">
        <v>225</v>
      </c>
      <c r="H1230" s="1371" t="s">
        <v>245</v>
      </c>
      <c r="J1230" s="1371" t="s">
        <v>221</v>
      </c>
      <c r="N1230" s="1371" t="s">
        <v>233</v>
      </c>
      <c r="W1230" s="1371" t="s">
        <v>228</v>
      </c>
    </row>
    <row r="1231" spans="1:23">
      <c r="A1231" s="1370">
        <v>47478760</v>
      </c>
      <c r="B1231" s="1371" t="s">
        <v>2811</v>
      </c>
      <c r="C1231" s="1371">
        <v>51918819314</v>
      </c>
      <c r="D1231" s="1371" t="s">
        <v>2812</v>
      </c>
      <c r="E1231" s="1371" t="s">
        <v>507</v>
      </c>
      <c r="F1231" s="1371" t="s">
        <v>240</v>
      </c>
      <c r="G1231" s="1371" t="s">
        <v>223</v>
      </c>
      <c r="H1231" s="1371" t="s">
        <v>245</v>
      </c>
      <c r="J1231" s="1371" t="s">
        <v>221</v>
      </c>
      <c r="L1231" s="1371" t="s">
        <v>271</v>
      </c>
      <c r="N1231" s="1371" t="s">
        <v>233</v>
      </c>
      <c r="W1231" s="1371" t="s">
        <v>230</v>
      </c>
    </row>
    <row r="1232" spans="1:23">
      <c r="A1232" s="1370">
        <v>47502215</v>
      </c>
      <c r="B1232" s="1371" t="s">
        <v>2813</v>
      </c>
      <c r="C1232" s="1371">
        <v>51993383914</v>
      </c>
      <c r="D1232" s="1371" t="s">
        <v>2814</v>
      </c>
      <c r="E1232" s="1371" t="s">
        <v>376</v>
      </c>
      <c r="F1232" s="1371" t="s">
        <v>254</v>
      </c>
      <c r="G1232" s="1371" t="s">
        <v>224</v>
      </c>
      <c r="H1232" s="1371" t="s">
        <v>245</v>
      </c>
      <c r="I1232" s="1371" t="s">
        <v>316</v>
      </c>
      <c r="J1232" s="1371" t="s">
        <v>221</v>
      </c>
      <c r="N1232" s="1371" t="s">
        <v>236</v>
      </c>
      <c r="O1232" s="1371" t="s">
        <v>231</v>
      </c>
      <c r="P1232" s="1371" t="s">
        <v>231</v>
      </c>
      <c r="W1232" s="1371" t="s">
        <v>226</v>
      </c>
    </row>
    <row r="1233" spans="1:23">
      <c r="A1233" s="1370">
        <v>47508385</v>
      </c>
      <c r="B1233" s="1371" t="s">
        <v>2815</v>
      </c>
      <c r="C1233" s="1371">
        <v>936619718</v>
      </c>
      <c r="D1233" s="1371" t="s">
        <v>2816</v>
      </c>
      <c r="E1233" s="1371" t="s">
        <v>2817</v>
      </c>
      <c r="G1233" s="1371" t="s">
        <v>224</v>
      </c>
      <c r="H1233" s="1371" t="s">
        <v>242</v>
      </c>
      <c r="V1233" s="1371" t="s">
        <v>2754</v>
      </c>
      <c r="W1233" s="1371" t="s">
        <v>228</v>
      </c>
    </row>
    <row r="1234" spans="1:23">
      <c r="A1234" s="1370">
        <v>47515426</v>
      </c>
      <c r="B1234" s="1371" t="s">
        <v>2818</v>
      </c>
      <c r="C1234" s="1371">
        <v>51955621437</v>
      </c>
      <c r="D1234" s="1371" t="s">
        <v>2819</v>
      </c>
      <c r="E1234" s="1371" t="s">
        <v>347</v>
      </c>
      <c r="F1234" s="1371" t="s">
        <v>254</v>
      </c>
      <c r="G1234" s="1371" t="s">
        <v>224</v>
      </c>
      <c r="H1234" s="1371" t="s">
        <v>245</v>
      </c>
      <c r="K1234" s="1371" t="s">
        <v>280</v>
      </c>
      <c r="L1234" s="1371" t="s">
        <v>280</v>
      </c>
      <c r="M1234" s="1372">
        <v>45853</v>
      </c>
      <c r="N1234" s="1371" t="s">
        <v>233</v>
      </c>
      <c r="W1234" s="1371" t="s">
        <v>230</v>
      </c>
    </row>
    <row r="1235" spans="1:23">
      <c r="A1235" s="1370">
        <v>47540162</v>
      </c>
      <c r="B1235" s="1371" t="s">
        <v>2820</v>
      </c>
      <c r="C1235" s="1371">
        <v>51941436076</v>
      </c>
      <c r="D1235" s="1371" t="s">
        <v>2821</v>
      </c>
      <c r="G1235" s="1371" t="s">
        <v>225</v>
      </c>
      <c r="H1235" s="1371" t="s">
        <v>11</v>
      </c>
      <c r="J1235" s="1371" t="s">
        <v>221</v>
      </c>
      <c r="M1235" s="1372">
        <v>45841</v>
      </c>
      <c r="N1235" s="1371" t="s">
        <v>233</v>
      </c>
      <c r="O1235" s="1371" t="s">
        <v>236</v>
      </c>
      <c r="W1235" s="1371" t="s">
        <v>227</v>
      </c>
    </row>
    <row r="1236" spans="1:23">
      <c r="A1236" s="1370">
        <v>47542147</v>
      </c>
      <c r="B1236" s="1371" t="s">
        <v>2822</v>
      </c>
      <c r="C1236" s="1371">
        <v>929141290</v>
      </c>
      <c r="D1236" s="1371" t="s">
        <v>2823</v>
      </c>
      <c r="E1236" s="1371" t="s">
        <v>347</v>
      </c>
      <c r="F1236" s="1371" t="s">
        <v>260</v>
      </c>
      <c r="G1236" s="1371" t="s">
        <v>224</v>
      </c>
      <c r="H1236" s="1371" t="s">
        <v>245</v>
      </c>
      <c r="I1236" s="1371" t="s">
        <v>316</v>
      </c>
      <c r="M1236" s="1372">
        <v>45845</v>
      </c>
      <c r="N1236" s="1371" t="s">
        <v>233</v>
      </c>
      <c r="O1236" s="1371" t="s">
        <v>231</v>
      </c>
      <c r="P1236" s="1371" t="s">
        <v>231</v>
      </c>
      <c r="W1236" s="1371" t="s">
        <v>226</v>
      </c>
    </row>
    <row r="1237" spans="1:23">
      <c r="A1237" s="1370">
        <v>47557592</v>
      </c>
      <c r="B1237" s="1371" t="s">
        <v>2824</v>
      </c>
      <c r="C1237" s="1371">
        <v>51989913759</v>
      </c>
      <c r="D1237" s="1371" t="s">
        <v>2825</v>
      </c>
      <c r="F1237" s="1371" t="s">
        <v>2826</v>
      </c>
      <c r="G1237" s="1371" t="s">
        <v>223</v>
      </c>
      <c r="H1237" s="1371" t="s">
        <v>245</v>
      </c>
      <c r="J1237" s="1371" t="s">
        <v>221</v>
      </c>
      <c r="K1237" s="1371" t="s">
        <v>269</v>
      </c>
      <c r="L1237" s="1371" t="s">
        <v>271</v>
      </c>
      <c r="N1237" s="1371" t="s">
        <v>231</v>
      </c>
      <c r="W1237" s="1371" t="s">
        <v>230</v>
      </c>
    </row>
    <row r="1238" spans="1:23">
      <c r="A1238" s="1370">
        <v>47593662</v>
      </c>
      <c r="B1238" s="1371" t="s">
        <v>2827</v>
      </c>
      <c r="C1238" s="1371">
        <v>51902846603</v>
      </c>
      <c r="D1238" s="1371" t="s">
        <v>2828</v>
      </c>
      <c r="G1238" s="1371" t="s">
        <v>225</v>
      </c>
      <c r="H1238" s="1371" t="s">
        <v>11</v>
      </c>
      <c r="L1238" s="1371" t="s">
        <v>271</v>
      </c>
      <c r="M1238" s="1372">
        <v>45854</v>
      </c>
      <c r="N1238" s="1371" t="s">
        <v>233</v>
      </c>
      <c r="W1238" s="1371" t="s">
        <v>230</v>
      </c>
    </row>
    <row r="1239" spans="1:23">
      <c r="A1239" s="1370">
        <v>47600143</v>
      </c>
      <c r="B1239" s="1371" t="s">
        <v>2829</v>
      </c>
      <c r="C1239" s="1371" t="s">
        <v>2830</v>
      </c>
      <c r="D1239" s="1371" t="s">
        <v>2831</v>
      </c>
      <c r="G1239" s="1371" t="s">
        <v>224</v>
      </c>
      <c r="H1239" s="1371" t="s">
        <v>11</v>
      </c>
      <c r="L1239" s="1371" t="s">
        <v>271</v>
      </c>
      <c r="M1239" s="1372">
        <v>45854</v>
      </c>
      <c r="N1239" s="1371" t="s">
        <v>368</v>
      </c>
      <c r="O1239" s="1371" t="s">
        <v>236</v>
      </c>
      <c r="W1239" s="1371" t="s">
        <v>226</v>
      </c>
    </row>
    <row r="1240" spans="1:23">
      <c r="A1240" s="1370">
        <v>47621438</v>
      </c>
      <c r="B1240" s="1371" t="s">
        <v>2832</v>
      </c>
      <c r="C1240" s="1371" t="s">
        <v>2833</v>
      </c>
      <c r="D1240" s="1371" t="s">
        <v>2834</v>
      </c>
      <c r="G1240" s="1371" t="s">
        <v>225</v>
      </c>
      <c r="H1240" s="1371" t="s">
        <v>245</v>
      </c>
      <c r="I1240" s="1371" t="s">
        <v>316</v>
      </c>
      <c r="J1240" s="1371" t="s">
        <v>221</v>
      </c>
      <c r="K1240" s="1371" t="s">
        <v>256</v>
      </c>
      <c r="L1240" s="1371" t="s">
        <v>256</v>
      </c>
      <c r="N1240" s="1371" t="s">
        <v>233</v>
      </c>
      <c r="O1240" s="1371" t="s">
        <v>233</v>
      </c>
      <c r="P1240" s="1371" t="s">
        <v>233</v>
      </c>
      <c r="W1240" s="1371" t="s">
        <v>228</v>
      </c>
    </row>
    <row r="1241" spans="1:23">
      <c r="A1241" s="1370">
        <v>47628060</v>
      </c>
      <c r="B1241" s="1371" t="s">
        <v>2835</v>
      </c>
      <c r="C1241" s="1371" t="s">
        <v>2836</v>
      </c>
      <c r="D1241" s="1371" t="s">
        <v>2837</v>
      </c>
      <c r="G1241" s="1371" t="s">
        <v>225</v>
      </c>
      <c r="H1241" s="1371" t="s">
        <v>245</v>
      </c>
      <c r="J1241" s="1371" t="s">
        <v>221</v>
      </c>
      <c r="K1241" s="1371" t="s">
        <v>259</v>
      </c>
      <c r="L1241" s="1371" t="s">
        <v>259</v>
      </c>
      <c r="N1241" s="1371" t="s">
        <v>233</v>
      </c>
      <c r="W1241" s="1371" t="s">
        <v>228</v>
      </c>
    </row>
    <row r="1242" spans="1:23">
      <c r="A1242" s="1370">
        <v>47664597</v>
      </c>
      <c r="B1242" s="1371" t="s">
        <v>2838</v>
      </c>
      <c r="C1242" s="1371">
        <v>945749747</v>
      </c>
      <c r="D1242" s="1371" t="s">
        <v>2839</v>
      </c>
      <c r="G1242" s="1371" t="s">
        <v>223</v>
      </c>
      <c r="H1242" s="1371" t="s">
        <v>11</v>
      </c>
      <c r="J1242" s="1371" t="s">
        <v>221</v>
      </c>
      <c r="M1242" s="1372">
        <v>45841</v>
      </c>
      <c r="N1242" s="1371" t="s">
        <v>233</v>
      </c>
      <c r="O1242" s="1371" t="s">
        <v>236</v>
      </c>
      <c r="W1242" s="1371" t="s">
        <v>227</v>
      </c>
    </row>
    <row r="1243" spans="1:23">
      <c r="A1243" s="1370">
        <v>47676651</v>
      </c>
      <c r="B1243" s="1371" t="s">
        <v>2840</v>
      </c>
      <c r="C1243" s="1371">
        <v>963339581</v>
      </c>
      <c r="D1243" s="1371" t="s">
        <v>2841</v>
      </c>
      <c r="E1243" s="1371" t="s">
        <v>347</v>
      </c>
      <c r="G1243" s="1371" t="s">
        <v>224</v>
      </c>
      <c r="H1243" s="1371" t="s">
        <v>245</v>
      </c>
      <c r="K1243" s="1371" t="s">
        <v>280</v>
      </c>
      <c r="L1243" s="1371" t="s">
        <v>280</v>
      </c>
      <c r="M1243" s="1372">
        <v>45876</v>
      </c>
      <c r="N1243" s="1371" t="s">
        <v>368</v>
      </c>
      <c r="W1243" s="1371" t="s">
        <v>226</v>
      </c>
    </row>
    <row r="1244" spans="1:23">
      <c r="A1244" s="1370">
        <v>47680054</v>
      </c>
      <c r="B1244" s="1371" t="s">
        <v>2842</v>
      </c>
      <c r="C1244" s="1371">
        <v>923663738</v>
      </c>
      <c r="D1244" s="1371" t="s">
        <v>2843</v>
      </c>
      <c r="F1244" s="1371" t="s">
        <v>254</v>
      </c>
      <c r="G1244" s="1371" t="s">
        <v>224</v>
      </c>
      <c r="H1244" s="1371" t="s">
        <v>238</v>
      </c>
      <c r="I1244" s="1371" t="s">
        <v>316</v>
      </c>
      <c r="J1244" s="1371" t="s">
        <v>221</v>
      </c>
      <c r="L1244" s="1371" t="s">
        <v>271</v>
      </c>
      <c r="N1244" s="1371" t="s">
        <v>231</v>
      </c>
      <c r="O1244" s="1371" t="s">
        <v>231</v>
      </c>
      <c r="Q1244" s="1371" t="s">
        <v>445</v>
      </c>
      <c r="R1244" s="1371" t="s">
        <v>232</v>
      </c>
      <c r="S1244" s="1371" t="s">
        <v>318</v>
      </c>
      <c r="T1244" s="1371" t="s">
        <v>323</v>
      </c>
      <c r="U1244" s="1371" t="s">
        <v>255</v>
      </c>
      <c r="W1244" s="1371" t="s">
        <v>230</v>
      </c>
    </row>
    <row r="1245" spans="1:23">
      <c r="A1245" s="1370">
        <v>47685590</v>
      </c>
      <c r="B1245" s="1371" t="s">
        <v>2844</v>
      </c>
      <c r="C1245" s="1371">
        <v>962692504</v>
      </c>
      <c r="D1245" s="1371" t="s">
        <v>2845</v>
      </c>
      <c r="E1245" s="1371" t="s">
        <v>347</v>
      </c>
      <c r="F1245" s="1371" t="s">
        <v>254</v>
      </c>
      <c r="G1245" s="1371" t="s">
        <v>224</v>
      </c>
      <c r="H1245" s="1371" t="s">
        <v>245</v>
      </c>
      <c r="I1245" s="1371" t="s">
        <v>316</v>
      </c>
      <c r="M1245" s="1372">
        <v>45845</v>
      </c>
      <c r="N1245" s="1371" t="s">
        <v>233</v>
      </c>
      <c r="O1245" s="1371" t="s">
        <v>236</v>
      </c>
      <c r="P1245" s="1371" t="s">
        <v>350</v>
      </c>
      <c r="W1245" s="1371" t="s">
        <v>226</v>
      </c>
    </row>
    <row r="1246" spans="1:23">
      <c r="A1246" s="1370">
        <v>47689665</v>
      </c>
      <c r="B1246" s="1371" t="s">
        <v>2846</v>
      </c>
      <c r="C1246" s="1371">
        <v>955197209</v>
      </c>
      <c r="D1246" s="1371" t="s">
        <v>2847</v>
      </c>
      <c r="G1246" s="1371" t="s">
        <v>224</v>
      </c>
      <c r="I1246" s="1371" t="s">
        <v>316</v>
      </c>
      <c r="J1246" s="1371" t="s">
        <v>221</v>
      </c>
      <c r="N1246" s="1371" t="s">
        <v>236</v>
      </c>
      <c r="W1246" s="1371" t="s">
        <v>227</v>
      </c>
    </row>
    <row r="1247" spans="1:23">
      <c r="A1247" s="1370">
        <v>47690086</v>
      </c>
      <c r="B1247" s="1371" t="s">
        <v>2848</v>
      </c>
      <c r="C1247" s="1371">
        <v>991016624</v>
      </c>
      <c r="D1247" s="1371" t="s">
        <v>2849</v>
      </c>
      <c r="G1247" s="1371" t="s">
        <v>224</v>
      </c>
      <c r="H1247" s="1371" t="s">
        <v>243</v>
      </c>
      <c r="I1247" s="1371" t="s">
        <v>316</v>
      </c>
      <c r="J1247" s="1371" t="s">
        <v>249</v>
      </c>
      <c r="N1247" s="1371" t="s">
        <v>233</v>
      </c>
      <c r="O1247" s="1371" t="s">
        <v>236</v>
      </c>
      <c r="W1247" s="1371" t="s">
        <v>229</v>
      </c>
    </row>
    <row r="1248" spans="1:23">
      <c r="A1248" s="1370">
        <v>47768174</v>
      </c>
      <c r="B1248" s="1371" t="s">
        <v>2850</v>
      </c>
      <c r="C1248" s="1371">
        <v>51912179395</v>
      </c>
      <c r="D1248" s="1371" t="s">
        <v>2851</v>
      </c>
      <c r="E1248" s="1371" t="s">
        <v>451</v>
      </c>
      <c r="G1248" s="1371" t="s">
        <v>224</v>
      </c>
      <c r="H1248" s="1371" t="s">
        <v>245</v>
      </c>
      <c r="K1248" s="1371" t="s">
        <v>280</v>
      </c>
      <c r="L1248" s="1371" t="s">
        <v>280</v>
      </c>
      <c r="M1248" s="1372">
        <v>45876</v>
      </c>
      <c r="N1248" s="1371" t="s">
        <v>233</v>
      </c>
      <c r="W1248" s="1371" t="s">
        <v>229</v>
      </c>
    </row>
    <row r="1249" spans="1:23">
      <c r="A1249" s="1370">
        <v>47774535</v>
      </c>
      <c r="B1249" s="1371" t="s">
        <v>2852</v>
      </c>
      <c r="C1249" s="1371">
        <v>941725247</v>
      </c>
      <c r="D1249" s="1371" t="s">
        <v>2853</v>
      </c>
      <c r="G1249" s="1371" t="s">
        <v>224</v>
      </c>
      <c r="H1249" s="1371" t="s">
        <v>11</v>
      </c>
      <c r="J1249" s="1371" t="s">
        <v>221</v>
      </c>
      <c r="N1249" s="1371" t="s">
        <v>233</v>
      </c>
      <c r="O1249" s="1371" t="s">
        <v>314</v>
      </c>
      <c r="P1249" s="1371" t="s">
        <v>314</v>
      </c>
      <c r="W1249" s="1371" t="s">
        <v>229</v>
      </c>
    </row>
    <row r="1250" spans="1:23">
      <c r="A1250" s="1370">
        <v>47785704</v>
      </c>
      <c r="B1250" s="1371" t="s">
        <v>2854</v>
      </c>
      <c r="C1250" s="1371">
        <v>51940054593</v>
      </c>
      <c r="D1250" s="1371" t="s">
        <v>2855</v>
      </c>
      <c r="G1250" s="1371" t="s">
        <v>225</v>
      </c>
      <c r="H1250" s="1371" t="s">
        <v>245</v>
      </c>
      <c r="J1250" s="1371" t="s">
        <v>221</v>
      </c>
      <c r="K1250" s="1371" t="s">
        <v>259</v>
      </c>
      <c r="L1250" s="1371" t="s">
        <v>271</v>
      </c>
      <c r="N1250" s="1371" t="s">
        <v>233</v>
      </c>
      <c r="O1250" s="1371" t="s">
        <v>236</v>
      </c>
      <c r="W1250" s="1371" t="s">
        <v>230</v>
      </c>
    </row>
    <row r="1251" spans="1:23">
      <c r="A1251" s="1370">
        <v>47806177</v>
      </c>
      <c r="B1251" s="1371" t="s">
        <v>2856</v>
      </c>
      <c r="C1251" s="1371">
        <v>51917933940</v>
      </c>
      <c r="D1251" s="1371" t="s">
        <v>2857</v>
      </c>
      <c r="E1251" s="1371" t="s">
        <v>347</v>
      </c>
      <c r="G1251" s="1371" t="s">
        <v>224</v>
      </c>
      <c r="H1251" s="1371" t="s">
        <v>245</v>
      </c>
      <c r="K1251" s="1371" t="s">
        <v>280</v>
      </c>
      <c r="L1251" s="1371" t="s">
        <v>262</v>
      </c>
      <c r="M1251" s="1372">
        <v>45859</v>
      </c>
      <c r="N1251" s="1371" t="s">
        <v>233</v>
      </c>
      <c r="O1251" s="1371" t="s">
        <v>236</v>
      </c>
      <c r="W1251" s="1371" t="s">
        <v>230</v>
      </c>
    </row>
    <row r="1252" spans="1:23">
      <c r="A1252" s="1370">
        <v>47845352</v>
      </c>
      <c r="B1252" s="1371" t="s">
        <v>2858</v>
      </c>
      <c r="C1252" s="1371">
        <v>982013088</v>
      </c>
      <c r="D1252" s="1371" t="s">
        <v>2859</v>
      </c>
      <c r="G1252" s="1371" t="s">
        <v>223</v>
      </c>
      <c r="H1252" s="1371" t="s">
        <v>11</v>
      </c>
      <c r="M1252" s="1372">
        <v>45880</v>
      </c>
      <c r="W1252" s="1371" t="s">
        <v>228</v>
      </c>
    </row>
    <row r="1253" spans="1:23">
      <c r="A1253" s="1370">
        <v>47877306</v>
      </c>
      <c r="B1253" s="1371" t="s">
        <v>2860</v>
      </c>
      <c r="C1253" s="1371">
        <v>51983850468</v>
      </c>
      <c r="D1253" s="1371" t="s">
        <v>2861</v>
      </c>
      <c r="E1253" s="1371" t="s">
        <v>451</v>
      </c>
      <c r="G1253" s="1371" t="s">
        <v>225</v>
      </c>
      <c r="H1253" s="1371" t="s">
        <v>245</v>
      </c>
      <c r="K1253" s="1371" t="s">
        <v>262</v>
      </c>
      <c r="L1253" s="1371" t="s">
        <v>262</v>
      </c>
      <c r="M1253" s="1372">
        <v>45873</v>
      </c>
      <c r="N1253" s="1371" t="s">
        <v>233</v>
      </c>
      <c r="W1253" s="1371" t="s">
        <v>228</v>
      </c>
    </row>
    <row r="1254" spans="1:23">
      <c r="A1254" s="1370">
        <v>47879353</v>
      </c>
      <c r="B1254" s="1371" t="s">
        <v>2862</v>
      </c>
      <c r="C1254" s="1371">
        <v>51921556673</v>
      </c>
      <c r="D1254" s="1371" t="s">
        <v>2863</v>
      </c>
      <c r="E1254" s="1371" t="s">
        <v>347</v>
      </c>
      <c r="G1254" s="1371" t="s">
        <v>224</v>
      </c>
      <c r="H1254" s="1371" t="s">
        <v>245</v>
      </c>
      <c r="K1254" s="1371" t="s">
        <v>280</v>
      </c>
      <c r="L1254" s="1371" t="s">
        <v>280</v>
      </c>
      <c r="M1254" s="1372">
        <v>45863</v>
      </c>
      <c r="N1254" s="1371" t="s">
        <v>233</v>
      </c>
      <c r="W1254" s="1371" t="s">
        <v>230</v>
      </c>
    </row>
    <row r="1255" spans="1:23">
      <c r="A1255" s="1370">
        <v>47879353</v>
      </c>
      <c r="B1255" s="1371" t="s">
        <v>2862</v>
      </c>
      <c r="C1255" s="1371">
        <v>902679442</v>
      </c>
      <c r="D1255" s="1371" t="s">
        <v>2863</v>
      </c>
      <c r="E1255" s="1371" t="s">
        <v>347</v>
      </c>
      <c r="G1255" s="1371" t="s">
        <v>224</v>
      </c>
      <c r="H1255" s="1371" t="s">
        <v>245</v>
      </c>
      <c r="K1255" s="1371" t="s">
        <v>278</v>
      </c>
      <c r="L1255" s="1371" t="s">
        <v>278</v>
      </c>
      <c r="M1255" s="1372">
        <v>45868</v>
      </c>
      <c r="N1255" s="1371" t="s">
        <v>368</v>
      </c>
      <c r="W1255" s="1371" t="s">
        <v>226</v>
      </c>
    </row>
    <row r="1256" spans="1:23">
      <c r="A1256" s="1370">
        <v>47880959</v>
      </c>
      <c r="B1256" s="1371" t="s">
        <v>2864</v>
      </c>
      <c r="C1256" s="1371">
        <v>933948168</v>
      </c>
      <c r="D1256" s="1371" t="s">
        <v>2865</v>
      </c>
      <c r="F1256" s="1371" t="s">
        <v>240</v>
      </c>
      <c r="G1256" s="1371" t="s">
        <v>225</v>
      </c>
      <c r="H1256" s="1371" t="s">
        <v>245</v>
      </c>
      <c r="J1256" s="1371" t="s">
        <v>221</v>
      </c>
      <c r="L1256" s="1371" t="s">
        <v>271</v>
      </c>
      <c r="N1256" s="1371" t="s">
        <v>233</v>
      </c>
      <c r="W1256" s="1371" t="s">
        <v>230</v>
      </c>
    </row>
    <row r="1257" spans="1:23">
      <c r="A1257" s="1370">
        <v>47898477</v>
      </c>
      <c r="B1257" s="1371" t="s">
        <v>2866</v>
      </c>
      <c r="C1257" s="1371">
        <v>51974690982</v>
      </c>
      <c r="D1257" s="1371" t="s">
        <v>2867</v>
      </c>
      <c r="G1257" s="1371" t="s">
        <v>224</v>
      </c>
      <c r="H1257" s="1371" t="s">
        <v>11</v>
      </c>
      <c r="J1257" s="1371" t="s">
        <v>221</v>
      </c>
      <c r="M1257" s="1372">
        <v>45841</v>
      </c>
      <c r="N1257" s="1371" t="s">
        <v>233</v>
      </c>
      <c r="V1257" s="1371" t="s">
        <v>11</v>
      </c>
      <c r="W1257" s="1371" t="s">
        <v>228</v>
      </c>
    </row>
    <row r="1258" spans="1:23">
      <c r="A1258" s="1370">
        <v>47903152</v>
      </c>
      <c r="B1258" s="1371" t="s">
        <v>2868</v>
      </c>
      <c r="C1258" s="1371">
        <v>51928120792</v>
      </c>
      <c r="D1258" s="1371" t="s">
        <v>2869</v>
      </c>
      <c r="G1258" s="1371" t="s">
        <v>224</v>
      </c>
      <c r="H1258" s="1371" t="s">
        <v>11</v>
      </c>
      <c r="L1258" s="1371" t="s">
        <v>271</v>
      </c>
      <c r="M1258" s="1372">
        <v>45854</v>
      </c>
      <c r="N1258" s="1371" t="s">
        <v>233</v>
      </c>
      <c r="W1258" s="1371" t="s">
        <v>230</v>
      </c>
    </row>
    <row r="1259" spans="1:23">
      <c r="A1259" s="1370">
        <v>47903152</v>
      </c>
      <c r="B1259" s="1371" t="s">
        <v>2868</v>
      </c>
      <c r="C1259" s="1371">
        <v>928120792</v>
      </c>
      <c r="D1259" s="1371" t="s">
        <v>2869</v>
      </c>
      <c r="E1259" s="1371" t="s">
        <v>376</v>
      </c>
      <c r="F1259" s="1371" t="s">
        <v>254</v>
      </c>
      <c r="G1259" s="1371" t="s">
        <v>224</v>
      </c>
      <c r="H1259" s="1371" t="s">
        <v>245</v>
      </c>
      <c r="I1259" s="1371" t="s">
        <v>316</v>
      </c>
      <c r="J1259" s="1371" t="s">
        <v>221</v>
      </c>
      <c r="K1259" s="1371" t="s">
        <v>259</v>
      </c>
      <c r="L1259" s="1371" t="s">
        <v>259</v>
      </c>
      <c r="N1259" s="1371" t="s">
        <v>233</v>
      </c>
      <c r="O1259" s="1371" t="s">
        <v>236</v>
      </c>
      <c r="P1259" s="1371" t="s">
        <v>350</v>
      </c>
      <c r="W1259" s="1371" t="s">
        <v>226</v>
      </c>
    </row>
    <row r="1260" spans="1:23">
      <c r="A1260" s="1370">
        <v>47925414</v>
      </c>
      <c r="B1260" s="1371" t="s">
        <v>2870</v>
      </c>
      <c r="C1260" s="1371">
        <v>940083755</v>
      </c>
      <c r="D1260" s="1371" t="s">
        <v>2871</v>
      </c>
      <c r="E1260" s="1371" t="s">
        <v>347</v>
      </c>
      <c r="G1260" s="1371" t="s">
        <v>223</v>
      </c>
      <c r="H1260" s="1371" t="s">
        <v>245</v>
      </c>
      <c r="K1260" s="1371" t="s">
        <v>280</v>
      </c>
      <c r="M1260" s="1372">
        <v>45851</v>
      </c>
      <c r="N1260" s="1371" t="s">
        <v>368</v>
      </c>
      <c r="O1260" s="1371" t="s">
        <v>236</v>
      </c>
      <c r="P1260" s="1371" t="s">
        <v>350</v>
      </c>
      <c r="W1260" s="1371" t="s">
        <v>226</v>
      </c>
    </row>
    <row r="1261" spans="1:23">
      <c r="A1261" s="1370">
        <v>47930824</v>
      </c>
      <c r="B1261" s="1371" t="s">
        <v>2872</v>
      </c>
      <c r="C1261" s="1371">
        <v>983480566</v>
      </c>
      <c r="D1261" s="1371" t="s">
        <v>2873</v>
      </c>
      <c r="F1261" s="1371" t="s">
        <v>362</v>
      </c>
      <c r="G1261" s="1371" t="s">
        <v>224</v>
      </c>
      <c r="H1261" s="1371" t="s">
        <v>248</v>
      </c>
      <c r="J1261" s="1371" t="s">
        <v>221</v>
      </c>
      <c r="M1261" s="1372">
        <v>45841</v>
      </c>
      <c r="N1261" s="1371" t="s">
        <v>233</v>
      </c>
      <c r="W1261" s="1371" t="s">
        <v>228</v>
      </c>
    </row>
    <row r="1262" spans="1:23">
      <c r="A1262" s="1370">
        <v>47936575</v>
      </c>
      <c r="B1262" s="1371" t="s">
        <v>2874</v>
      </c>
      <c r="C1262" s="1371">
        <v>920649034</v>
      </c>
      <c r="D1262" s="1371" t="s">
        <v>2875</v>
      </c>
      <c r="F1262" s="1371" t="s">
        <v>362</v>
      </c>
      <c r="G1262" s="1371" t="s">
        <v>225</v>
      </c>
      <c r="H1262" s="1371" t="s">
        <v>248</v>
      </c>
      <c r="J1262" s="1371" t="s">
        <v>221</v>
      </c>
      <c r="M1262" s="1372">
        <v>45841</v>
      </c>
      <c r="N1262" s="1371" t="s">
        <v>233</v>
      </c>
      <c r="W1262" s="1371" t="s">
        <v>226</v>
      </c>
    </row>
    <row r="1263" spans="1:23">
      <c r="A1263" s="1370">
        <v>47959932</v>
      </c>
      <c r="B1263" s="1371" t="s">
        <v>2876</v>
      </c>
      <c r="C1263" s="1371">
        <v>51984043429</v>
      </c>
      <c r="D1263" s="1371" t="s">
        <v>2877</v>
      </c>
      <c r="E1263" s="1371" t="s">
        <v>347</v>
      </c>
      <c r="F1263" s="1371" t="s">
        <v>377</v>
      </c>
      <c r="G1263" s="1371" t="s">
        <v>224</v>
      </c>
      <c r="H1263" s="1371" t="s">
        <v>245</v>
      </c>
      <c r="I1263" s="1371" t="s">
        <v>316</v>
      </c>
      <c r="J1263" s="1371" t="s">
        <v>221</v>
      </c>
      <c r="N1263" s="1371" t="s">
        <v>233</v>
      </c>
      <c r="W1263" s="1371" t="s">
        <v>228</v>
      </c>
    </row>
    <row r="1264" spans="1:23">
      <c r="A1264" s="1370">
        <v>48035627</v>
      </c>
      <c r="B1264" s="1371" t="s">
        <v>2878</v>
      </c>
      <c r="C1264" s="1371">
        <v>51927125286</v>
      </c>
      <c r="D1264" s="1371" t="s">
        <v>2879</v>
      </c>
      <c r="E1264" s="1371" t="s">
        <v>347</v>
      </c>
      <c r="G1264" s="1371" t="s">
        <v>224</v>
      </c>
      <c r="H1264" s="1371" t="s">
        <v>245</v>
      </c>
      <c r="K1264" s="1371" t="s">
        <v>280</v>
      </c>
      <c r="L1264" s="1371" t="s">
        <v>280</v>
      </c>
      <c r="M1264" s="1372">
        <v>45880</v>
      </c>
      <c r="N1264" s="1371" t="s">
        <v>233</v>
      </c>
      <c r="W1264" s="1371" t="s">
        <v>227</v>
      </c>
    </row>
    <row r="1265" spans="1:23">
      <c r="A1265" s="1370">
        <v>48048511</v>
      </c>
      <c r="B1265" s="1371" t="s">
        <v>2880</v>
      </c>
      <c r="C1265" s="1371">
        <v>957095650</v>
      </c>
      <c r="D1265" s="1371" t="s">
        <v>2881</v>
      </c>
      <c r="G1265" s="1371" t="s">
        <v>225</v>
      </c>
      <c r="H1265" s="1371" t="s">
        <v>11</v>
      </c>
      <c r="L1265" s="1371" t="s">
        <v>271</v>
      </c>
      <c r="M1265" s="1372">
        <v>45854</v>
      </c>
      <c r="N1265" s="1371" t="s">
        <v>237</v>
      </c>
      <c r="W1265" s="1371" t="s">
        <v>227</v>
      </c>
    </row>
    <row r="1266" spans="1:23">
      <c r="A1266" s="1370">
        <v>48051273</v>
      </c>
      <c r="B1266" s="1371" t="s">
        <v>2882</v>
      </c>
      <c r="C1266" s="1371">
        <v>51977303573</v>
      </c>
      <c r="D1266" s="1371" t="s">
        <v>2883</v>
      </c>
      <c r="G1266" s="1371" t="s">
        <v>225</v>
      </c>
      <c r="H1266" s="1371" t="s">
        <v>245</v>
      </c>
      <c r="J1266" s="1371" t="s">
        <v>221</v>
      </c>
      <c r="K1266" s="1371" t="s">
        <v>259</v>
      </c>
      <c r="L1266" s="1371" t="s">
        <v>259</v>
      </c>
      <c r="N1266" s="1371" t="s">
        <v>233</v>
      </c>
      <c r="W1266" s="1371" t="s">
        <v>228</v>
      </c>
    </row>
    <row r="1267" spans="1:23">
      <c r="A1267" s="1370">
        <v>48082339</v>
      </c>
      <c r="B1267" s="1371" t="s">
        <v>2884</v>
      </c>
      <c r="C1267" s="1371">
        <v>51960425037</v>
      </c>
      <c r="D1267" s="1371" t="s">
        <v>2885</v>
      </c>
      <c r="E1267" s="1371" t="s">
        <v>347</v>
      </c>
      <c r="G1267" s="1371" t="s">
        <v>225</v>
      </c>
      <c r="H1267" s="1371" t="s">
        <v>245</v>
      </c>
      <c r="K1267" s="1371" t="s">
        <v>280</v>
      </c>
      <c r="L1267" s="1371" t="s">
        <v>280</v>
      </c>
      <c r="M1267" s="1372">
        <v>45873</v>
      </c>
      <c r="N1267" s="1371" t="s">
        <v>233</v>
      </c>
      <c r="W1267" s="1371" t="s">
        <v>228</v>
      </c>
    </row>
    <row r="1268" spans="1:23">
      <c r="A1268" s="1370">
        <v>48117733</v>
      </c>
      <c r="B1268" s="1371" t="s">
        <v>2886</v>
      </c>
      <c r="C1268" s="1371">
        <v>925026796</v>
      </c>
      <c r="D1268" s="1371" t="s">
        <v>2887</v>
      </c>
      <c r="F1268" s="1371" t="s">
        <v>254</v>
      </c>
      <c r="G1268" s="1371" t="s">
        <v>223</v>
      </c>
      <c r="H1268" s="1371" t="s">
        <v>243</v>
      </c>
      <c r="J1268" s="1371" t="s">
        <v>221</v>
      </c>
      <c r="L1268" s="1371" t="s">
        <v>271</v>
      </c>
      <c r="N1268" s="1371" t="s">
        <v>231</v>
      </c>
      <c r="O1268" s="1371" t="s">
        <v>231</v>
      </c>
      <c r="Q1268" s="1371" t="s">
        <v>445</v>
      </c>
      <c r="R1268" s="1371" t="s">
        <v>232</v>
      </c>
      <c r="S1268" s="1371" t="s">
        <v>318</v>
      </c>
      <c r="T1268" s="1371" t="s">
        <v>323</v>
      </c>
      <c r="U1268" s="1371" t="s">
        <v>255</v>
      </c>
      <c r="W1268" s="1371" t="s">
        <v>230</v>
      </c>
    </row>
    <row r="1269" spans="1:23">
      <c r="A1269" s="1370">
        <v>48121103</v>
      </c>
      <c r="B1269" s="1371" t="s">
        <v>2888</v>
      </c>
      <c r="C1269" s="1371">
        <v>51904649913</v>
      </c>
      <c r="D1269" s="1371" t="s">
        <v>2889</v>
      </c>
      <c r="G1269" s="1371" t="s">
        <v>225</v>
      </c>
      <c r="H1269" s="1371" t="s">
        <v>11</v>
      </c>
      <c r="J1269" s="1371" t="s">
        <v>221</v>
      </c>
      <c r="L1269" s="1371" t="s">
        <v>271</v>
      </c>
      <c r="M1269" s="1372">
        <v>45841</v>
      </c>
      <c r="N1269" s="1371" t="s">
        <v>233</v>
      </c>
      <c r="V1269" s="1371" t="s">
        <v>11</v>
      </c>
      <c r="W1269" s="1371" t="s">
        <v>230</v>
      </c>
    </row>
    <row r="1270" spans="1:23">
      <c r="A1270" s="1370">
        <v>48122940</v>
      </c>
      <c r="B1270" s="1371" t="s">
        <v>2890</v>
      </c>
      <c r="C1270" s="1371">
        <v>51994799278</v>
      </c>
      <c r="D1270" s="1371" t="s">
        <v>2891</v>
      </c>
      <c r="F1270" s="1371" t="s">
        <v>240</v>
      </c>
      <c r="G1270" s="1371" t="s">
        <v>225</v>
      </c>
      <c r="H1270" s="1371" t="s">
        <v>245</v>
      </c>
      <c r="M1270" s="1372">
        <v>45842</v>
      </c>
      <c r="N1270" s="1371" t="s">
        <v>241</v>
      </c>
      <c r="O1270" s="1371" t="s">
        <v>241</v>
      </c>
      <c r="V1270" s="1371" t="s">
        <v>2892</v>
      </c>
      <c r="W1270" s="1371" t="s">
        <v>230</v>
      </c>
    </row>
    <row r="1271" spans="1:23">
      <c r="A1271" s="1370">
        <v>48123613</v>
      </c>
      <c r="B1271" s="1371" t="s">
        <v>2893</v>
      </c>
      <c r="C1271" s="1371">
        <v>983783142</v>
      </c>
      <c r="D1271" s="1371" t="s">
        <v>2894</v>
      </c>
      <c r="G1271" s="1371" t="s">
        <v>223</v>
      </c>
      <c r="H1271" s="1371" t="s">
        <v>245</v>
      </c>
      <c r="I1271" s="1371" t="s">
        <v>316</v>
      </c>
      <c r="J1271" s="1371" t="s">
        <v>221</v>
      </c>
      <c r="N1271" s="1371" t="s">
        <v>233</v>
      </c>
      <c r="O1271" s="1371" t="s">
        <v>236</v>
      </c>
      <c r="P1271" s="1371" t="s">
        <v>350</v>
      </c>
      <c r="W1271" s="1371" t="s">
        <v>229</v>
      </c>
    </row>
    <row r="1272" spans="1:23">
      <c r="A1272" s="1370">
        <v>48138950</v>
      </c>
      <c r="B1272" s="1371" t="s">
        <v>2895</v>
      </c>
      <c r="C1272" s="1371">
        <v>51906241824</v>
      </c>
      <c r="D1272" s="1371" t="s">
        <v>2896</v>
      </c>
      <c r="E1272" s="1371" t="s">
        <v>347</v>
      </c>
      <c r="G1272" s="1371" t="s">
        <v>224</v>
      </c>
      <c r="H1272" s="1371" t="s">
        <v>245</v>
      </c>
      <c r="K1272" s="1371" t="s">
        <v>278</v>
      </c>
      <c r="L1272" s="1371" t="s">
        <v>278</v>
      </c>
      <c r="M1272" s="1372">
        <v>45862</v>
      </c>
      <c r="N1272" s="1371" t="s">
        <v>233</v>
      </c>
      <c r="W1272" s="1371" t="s">
        <v>229</v>
      </c>
    </row>
    <row r="1273" spans="1:23">
      <c r="A1273" s="1370">
        <v>48146913</v>
      </c>
      <c r="B1273" s="1371" t="s">
        <v>2897</v>
      </c>
      <c r="C1273" s="1371">
        <v>934168148</v>
      </c>
      <c r="D1273" s="1371" t="s">
        <v>2898</v>
      </c>
      <c r="G1273" s="1371" t="s">
        <v>223</v>
      </c>
      <c r="H1273" s="1371" t="s">
        <v>245</v>
      </c>
      <c r="I1273" s="1371" t="s">
        <v>316</v>
      </c>
      <c r="J1273" s="1371" t="s">
        <v>221</v>
      </c>
      <c r="N1273" s="1371" t="s">
        <v>233</v>
      </c>
      <c r="O1273" s="1371" t="s">
        <v>231</v>
      </c>
      <c r="P1273" s="1371" t="s">
        <v>231</v>
      </c>
      <c r="W1273" s="1371" t="s">
        <v>229</v>
      </c>
    </row>
    <row r="1274" spans="1:23">
      <c r="A1274" s="1370">
        <v>48146913</v>
      </c>
      <c r="B1274" s="1371" t="s">
        <v>2897</v>
      </c>
      <c r="C1274" s="1371">
        <v>51934168148</v>
      </c>
      <c r="D1274" s="1371" t="s">
        <v>2898</v>
      </c>
      <c r="E1274" s="1371" t="s">
        <v>347</v>
      </c>
      <c r="G1274" s="1371" t="s">
        <v>223</v>
      </c>
      <c r="H1274" s="1371" t="s">
        <v>245</v>
      </c>
      <c r="K1274" s="1371" t="s">
        <v>262</v>
      </c>
      <c r="L1274" s="1371" t="s">
        <v>262</v>
      </c>
      <c r="M1274" s="1372">
        <v>45868</v>
      </c>
      <c r="N1274" s="1371" t="s">
        <v>233</v>
      </c>
      <c r="O1274" s="1371" t="s">
        <v>231</v>
      </c>
      <c r="P1274" s="1371" t="s">
        <v>329</v>
      </c>
      <c r="W1274" s="1371" t="s">
        <v>229</v>
      </c>
    </row>
    <row r="1275" spans="1:23">
      <c r="A1275" s="1370">
        <v>48189459</v>
      </c>
      <c r="B1275" s="1371" t="s">
        <v>2899</v>
      </c>
      <c r="C1275" s="1371">
        <v>970562073</v>
      </c>
      <c r="D1275" s="1371" t="s">
        <v>2900</v>
      </c>
      <c r="E1275" s="1371" t="s">
        <v>347</v>
      </c>
      <c r="G1275" s="1371" t="s">
        <v>224</v>
      </c>
      <c r="H1275" s="1371" t="s">
        <v>245</v>
      </c>
      <c r="K1275" s="1371" t="s">
        <v>262</v>
      </c>
      <c r="L1275" s="1371" t="s">
        <v>262</v>
      </c>
      <c r="N1275" s="1371" t="s">
        <v>233</v>
      </c>
      <c r="W1275" s="1371" t="s">
        <v>230</v>
      </c>
    </row>
    <row r="1276" spans="1:23">
      <c r="A1276" s="1370">
        <v>48189459</v>
      </c>
      <c r="B1276" s="1371" t="s">
        <v>2901</v>
      </c>
      <c r="C1276" s="1371">
        <v>970562073</v>
      </c>
      <c r="D1276" s="1371" t="s">
        <v>2902</v>
      </c>
      <c r="G1276" s="1371" t="s">
        <v>224</v>
      </c>
      <c r="H1276" s="1371" t="s">
        <v>248</v>
      </c>
      <c r="M1276" s="1372">
        <v>45855</v>
      </c>
      <c r="N1276" s="1371" t="s">
        <v>368</v>
      </c>
      <c r="W1276" s="1371" t="s">
        <v>226</v>
      </c>
    </row>
    <row r="1277" spans="1:23">
      <c r="A1277" s="1370">
        <v>48207394</v>
      </c>
      <c r="B1277" s="1371" t="s">
        <v>2903</v>
      </c>
      <c r="C1277" s="1371">
        <v>51974374793</v>
      </c>
      <c r="D1277" s="1371" t="s">
        <v>2904</v>
      </c>
      <c r="G1277" s="1371" t="s">
        <v>225</v>
      </c>
      <c r="H1277" s="1371" t="s">
        <v>11</v>
      </c>
      <c r="J1277" s="1371" t="s">
        <v>221</v>
      </c>
      <c r="M1277" s="1372">
        <v>45841</v>
      </c>
      <c r="N1277" s="1371" t="s">
        <v>233</v>
      </c>
      <c r="V1277" s="1371" t="s">
        <v>11</v>
      </c>
      <c r="W1277" s="1371" t="s">
        <v>228</v>
      </c>
    </row>
    <row r="1278" spans="1:23">
      <c r="A1278" s="1370">
        <v>48250652</v>
      </c>
      <c r="B1278" s="1371" t="s">
        <v>2905</v>
      </c>
      <c r="C1278" s="1371">
        <v>946226235</v>
      </c>
      <c r="D1278" s="1371" t="s">
        <v>2906</v>
      </c>
      <c r="G1278" s="1371" t="s">
        <v>223</v>
      </c>
      <c r="H1278" s="1371" t="s">
        <v>11</v>
      </c>
      <c r="M1278" s="1372">
        <v>45880</v>
      </c>
      <c r="W1278" s="1371" t="s">
        <v>228</v>
      </c>
    </row>
    <row r="1279" spans="1:23">
      <c r="A1279" s="1370">
        <v>48303063</v>
      </c>
      <c r="B1279" s="1371" t="s">
        <v>2907</v>
      </c>
      <c r="C1279" s="1371">
        <v>925887877</v>
      </c>
      <c r="D1279" s="1371" t="s">
        <v>2908</v>
      </c>
      <c r="G1279" s="1371" t="s">
        <v>223</v>
      </c>
      <c r="H1279" s="1371" t="s">
        <v>11</v>
      </c>
      <c r="M1279" s="1372">
        <v>45880</v>
      </c>
      <c r="W1279" s="1371" t="s">
        <v>228</v>
      </c>
    </row>
    <row r="1280" spans="1:23">
      <c r="A1280" s="1370">
        <v>48311143</v>
      </c>
      <c r="B1280" s="1371" t="s">
        <v>2909</v>
      </c>
      <c r="C1280" s="1371">
        <v>51938217094</v>
      </c>
      <c r="D1280" s="1371" t="s">
        <v>2910</v>
      </c>
      <c r="G1280" s="1371" t="s">
        <v>225</v>
      </c>
      <c r="H1280" s="1371" t="s">
        <v>11</v>
      </c>
      <c r="J1280" s="1371" t="s">
        <v>249</v>
      </c>
      <c r="L1280" s="1371" t="s">
        <v>271</v>
      </c>
      <c r="M1280" s="1372">
        <v>45854</v>
      </c>
      <c r="N1280" s="1371" t="s">
        <v>233</v>
      </c>
      <c r="W1280" s="1371" t="s">
        <v>229</v>
      </c>
    </row>
    <row r="1281" spans="1:23">
      <c r="A1281" s="1370">
        <v>48345441</v>
      </c>
      <c r="B1281" s="1371" t="s">
        <v>2911</v>
      </c>
      <c r="C1281" s="1371">
        <v>51925876348</v>
      </c>
      <c r="D1281" s="1371" t="s">
        <v>2912</v>
      </c>
      <c r="E1281" s="1371" t="s">
        <v>347</v>
      </c>
      <c r="G1281" s="1371" t="s">
        <v>224</v>
      </c>
      <c r="H1281" s="1371" t="s">
        <v>245</v>
      </c>
      <c r="K1281" s="1371" t="s">
        <v>278</v>
      </c>
      <c r="L1281" s="1371" t="s">
        <v>278</v>
      </c>
      <c r="M1281" s="1372">
        <v>45868</v>
      </c>
      <c r="N1281" s="1371" t="s">
        <v>233</v>
      </c>
      <c r="W1281" s="1371" t="s">
        <v>229</v>
      </c>
    </row>
    <row r="1282" spans="1:23">
      <c r="A1282" s="1370">
        <v>48353094</v>
      </c>
      <c r="B1282" s="1371" t="s">
        <v>2913</v>
      </c>
      <c r="C1282" s="1371">
        <v>948114351</v>
      </c>
      <c r="D1282" s="1371" t="s">
        <v>2914</v>
      </c>
      <c r="E1282" s="1371" t="s">
        <v>1362</v>
      </c>
      <c r="F1282" s="1371" t="s">
        <v>254</v>
      </c>
      <c r="G1282" s="1371" t="s">
        <v>224</v>
      </c>
      <c r="H1282" s="1371" t="s">
        <v>245</v>
      </c>
      <c r="J1282" s="1371" t="s">
        <v>221</v>
      </c>
      <c r="L1282" s="1371" t="s">
        <v>271</v>
      </c>
      <c r="N1282" s="1371" t="s">
        <v>233</v>
      </c>
      <c r="O1282" s="1371" t="s">
        <v>241</v>
      </c>
      <c r="W1282" s="1371" t="s">
        <v>230</v>
      </c>
    </row>
    <row r="1283" spans="1:23">
      <c r="A1283" s="1370">
        <v>48357919</v>
      </c>
      <c r="B1283" s="1371" t="s">
        <v>2915</v>
      </c>
      <c r="C1283" s="1371">
        <v>918732207</v>
      </c>
      <c r="D1283" s="1371" t="s">
        <v>2916</v>
      </c>
      <c r="E1283" s="1371" t="s">
        <v>376</v>
      </c>
      <c r="G1283" s="1371" t="s">
        <v>224</v>
      </c>
      <c r="H1283" s="1371" t="s">
        <v>245</v>
      </c>
      <c r="I1283" s="1371" t="s">
        <v>316</v>
      </c>
      <c r="J1283" s="1371" t="s">
        <v>221</v>
      </c>
      <c r="N1283" s="1371" t="s">
        <v>236</v>
      </c>
      <c r="O1283" s="1371" t="s">
        <v>231</v>
      </c>
      <c r="P1283" s="1371" t="s">
        <v>233</v>
      </c>
      <c r="W1283" s="1371" t="s">
        <v>227</v>
      </c>
    </row>
    <row r="1284" spans="1:23">
      <c r="A1284" s="1370">
        <v>48399116</v>
      </c>
      <c r="B1284" s="1371" t="s">
        <v>2917</v>
      </c>
      <c r="C1284" s="1371">
        <v>932934917</v>
      </c>
      <c r="D1284" s="1371" t="s">
        <v>2918</v>
      </c>
      <c r="E1284" s="1371" t="s">
        <v>347</v>
      </c>
      <c r="G1284" s="1371" t="s">
        <v>224</v>
      </c>
      <c r="H1284" s="1371" t="s">
        <v>245</v>
      </c>
      <c r="K1284" s="1371" t="s">
        <v>280</v>
      </c>
      <c r="L1284" s="1371" t="s">
        <v>280</v>
      </c>
      <c r="M1284" s="1372">
        <v>45877</v>
      </c>
      <c r="N1284" s="1371" t="s">
        <v>368</v>
      </c>
      <c r="W1284" s="1371" t="s">
        <v>226</v>
      </c>
    </row>
    <row r="1285" spans="1:23">
      <c r="A1285" s="1370">
        <v>48408720</v>
      </c>
      <c r="B1285" s="1371" t="s">
        <v>2919</v>
      </c>
      <c r="C1285" s="1371">
        <v>965770665</v>
      </c>
      <c r="D1285" s="1371" t="s">
        <v>2920</v>
      </c>
      <c r="G1285" s="1371" t="s">
        <v>224</v>
      </c>
      <c r="H1285" s="1371" t="s">
        <v>243</v>
      </c>
      <c r="I1285" s="1371" t="s">
        <v>316</v>
      </c>
      <c r="J1285" s="1371" t="s">
        <v>249</v>
      </c>
      <c r="N1285" s="1371" t="s">
        <v>233</v>
      </c>
      <c r="O1285" s="1371" t="s">
        <v>237</v>
      </c>
      <c r="P1285" s="1371" t="s">
        <v>236</v>
      </c>
      <c r="W1285" s="1371" t="s">
        <v>226</v>
      </c>
    </row>
    <row r="1286" spans="1:23">
      <c r="A1286" s="1370">
        <v>48409576</v>
      </c>
      <c r="B1286" s="1371" t="s">
        <v>2921</v>
      </c>
      <c r="C1286" s="1371">
        <v>51927839497</v>
      </c>
      <c r="D1286" s="1371" t="s">
        <v>2922</v>
      </c>
      <c r="E1286" s="1371" t="s">
        <v>451</v>
      </c>
      <c r="G1286" s="1371" t="s">
        <v>224</v>
      </c>
      <c r="H1286" s="1371" t="s">
        <v>245</v>
      </c>
      <c r="K1286" s="1371" t="s">
        <v>280</v>
      </c>
      <c r="L1286" s="1371" t="s">
        <v>280</v>
      </c>
      <c r="M1286" s="1372">
        <v>45868</v>
      </c>
      <c r="N1286" s="1371" t="s">
        <v>233</v>
      </c>
      <c r="W1286" s="1371" t="s">
        <v>227</v>
      </c>
    </row>
    <row r="1287" spans="1:23">
      <c r="A1287" s="1370">
        <v>48452060</v>
      </c>
      <c r="B1287" s="1371" t="s">
        <v>2923</v>
      </c>
      <c r="C1287" s="1371">
        <v>959900741</v>
      </c>
      <c r="D1287" s="1371" t="s">
        <v>2924</v>
      </c>
      <c r="E1287" s="1371" t="s">
        <v>347</v>
      </c>
      <c r="G1287" s="1371" t="s">
        <v>224</v>
      </c>
      <c r="H1287" s="1371" t="s">
        <v>245</v>
      </c>
      <c r="K1287" s="1371" t="s">
        <v>280</v>
      </c>
      <c r="L1287" s="1371" t="s">
        <v>280</v>
      </c>
      <c r="M1287" s="1372">
        <v>45876</v>
      </c>
      <c r="N1287" s="1371" t="s">
        <v>368</v>
      </c>
      <c r="W1287" s="1371" t="s">
        <v>226</v>
      </c>
    </row>
    <row r="1288" spans="1:23">
      <c r="A1288" s="1370">
        <v>48463823</v>
      </c>
      <c r="B1288" s="1371" t="s">
        <v>2925</v>
      </c>
      <c r="C1288" s="1371">
        <v>989573244</v>
      </c>
      <c r="D1288" s="1371" t="s">
        <v>2926</v>
      </c>
      <c r="G1288" s="1371" t="s">
        <v>223</v>
      </c>
      <c r="I1288" s="1371" t="s">
        <v>316</v>
      </c>
      <c r="J1288" s="1371" t="s">
        <v>221</v>
      </c>
      <c r="K1288" s="1371" t="s">
        <v>269</v>
      </c>
      <c r="L1288" s="1371" t="s">
        <v>269</v>
      </c>
      <c r="N1288" s="1371" t="s">
        <v>236</v>
      </c>
      <c r="W1288" s="1371" t="s">
        <v>227</v>
      </c>
    </row>
    <row r="1289" spans="1:23">
      <c r="A1289" s="1370">
        <v>48517318</v>
      </c>
      <c r="B1289" s="1371" t="s">
        <v>2927</v>
      </c>
      <c r="C1289" s="1371">
        <v>959391263</v>
      </c>
      <c r="D1289" s="1371" t="s">
        <v>2928</v>
      </c>
      <c r="F1289" s="1371" t="s">
        <v>254</v>
      </c>
      <c r="G1289" s="1371" t="s">
        <v>225</v>
      </c>
      <c r="H1289" s="1371" t="s">
        <v>238</v>
      </c>
      <c r="I1289" s="1371" t="s">
        <v>316</v>
      </c>
      <c r="J1289" s="1371" t="s">
        <v>221</v>
      </c>
      <c r="N1289" s="1371" t="s">
        <v>233</v>
      </c>
      <c r="O1289" s="1371" t="s">
        <v>236</v>
      </c>
      <c r="P1289" s="1371" t="s">
        <v>350</v>
      </c>
      <c r="W1289" s="1371" t="s">
        <v>229</v>
      </c>
    </row>
    <row r="1290" spans="1:23">
      <c r="A1290" s="1370">
        <v>48583583</v>
      </c>
      <c r="B1290" s="1371" t="s">
        <v>2929</v>
      </c>
      <c r="C1290" s="1371">
        <v>946327748</v>
      </c>
      <c r="D1290" s="1371" t="s">
        <v>2930</v>
      </c>
      <c r="F1290" s="1371" t="s">
        <v>362</v>
      </c>
      <c r="G1290" s="1371" t="s">
        <v>224</v>
      </c>
      <c r="H1290" s="1371" t="s">
        <v>248</v>
      </c>
      <c r="J1290" s="1371" t="s">
        <v>221</v>
      </c>
      <c r="M1290" s="1372">
        <v>45841</v>
      </c>
      <c r="N1290" s="1371" t="s">
        <v>233</v>
      </c>
      <c r="W1290" s="1371" t="s">
        <v>228</v>
      </c>
    </row>
    <row r="1291" spans="1:23">
      <c r="A1291" s="1370">
        <v>48585214</v>
      </c>
      <c r="B1291" s="1371" t="s">
        <v>2931</v>
      </c>
      <c r="C1291" s="1371">
        <v>51940837139</v>
      </c>
      <c r="D1291" s="1371" t="s">
        <v>2932</v>
      </c>
      <c r="G1291" s="1371" t="s">
        <v>225</v>
      </c>
      <c r="H1291" s="1371" t="s">
        <v>11</v>
      </c>
      <c r="J1291" s="1371" t="s">
        <v>221</v>
      </c>
      <c r="M1291" s="1372">
        <v>45841</v>
      </c>
      <c r="N1291" s="1371" t="s">
        <v>233</v>
      </c>
      <c r="V1291" s="1371" t="s">
        <v>11</v>
      </c>
      <c r="W1291" s="1371" t="s">
        <v>228</v>
      </c>
    </row>
    <row r="1292" spans="1:23">
      <c r="A1292" s="1370">
        <v>48586068</v>
      </c>
      <c r="B1292" s="1371" t="s">
        <v>2933</v>
      </c>
      <c r="C1292" s="1371">
        <v>51983563415</v>
      </c>
      <c r="D1292" s="1371" t="s">
        <v>2934</v>
      </c>
      <c r="E1292" s="1371" t="s">
        <v>347</v>
      </c>
      <c r="F1292" s="1371" t="s">
        <v>254</v>
      </c>
      <c r="G1292" s="1371" t="s">
        <v>224</v>
      </c>
      <c r="H1292" s="1371" t="s">
        <v>245</v>
      </c>
      <c r="K1292" s="1371" t="s">
        <v>280</v>
      </c>
      <c r="L1292" s="1371" t="s">
        <v>280</v>
      </c>
      <c r="M1292" s="1372">
        <v>45880</v>
      </c>
      <c r="N1292" s="1371" t="s">
        <v>233</v>
      </c>
      <c r="W1292" s="1371" t="s">
        <v>230</v>
      </c>
    </row>
    <row r="1293" spans="1:23">
      <c r="A1293" s="1370">
        <v>48596306</v>
      </c>
      <c r="B1293" s="1371" t="s">
        <v>2935</v>
      </c>
      <c r="C1293" s="1371">
        <v>51960823640</v>
      </c>
      <c r="D1293" s="1371" t="s">
        <v>2936</v>
      </c>
      <c r="E1293" s="1371" t="s">
        <v>347</v>
      </c>
      <c r="F1293" s="1371" t="s">
        <v>254</v>
      </c>
      <c r="G1293" s="1371" t="s">
        <v>224</v>
      </c>
      <c r="H1293" s="1371" t="s">
        <v>245</v>
      </c>
      <c r="M1293" s="1372">
        <v>45843</v>
      </c>
      <c r="N1293" s="1371" t="s">
        <v>233</v>
      </c>
      <c r="W1293" s="1371" t="s">
        <v>227</v>
      </c>
    </row>
    <row r="1294" spans="1:23">
      <c r="A1294" s="1370">
        <v>48635809</v>
      </c>
      <c r="B1294" s="1371" t="s">
        <v>2937</v>
      </c>
      <c r="C1294" s="1371" t="s">
        <v>2938</v>
      </c>
      <c r="D1294" s="1371" t="s">
        <v>2939</v>
      </c>
      <c r="G1294" s="1371" t="s">
        <v>223</v>
      </c>
      <c r="H1294" s="1371" t="s">
        <v>242</v>
      </c>
      <c r="J1294" s="1371" t="s">
        <v>221</v>
      </c>
      <c r="N1294" s="1371" t="s">
        <v>231</v>
      </c>
      <c r="O1294" s="1371" t="s">
        <v>231</v>
      </c>
      <c r="P1294" s="1371" t="s">
        <v>231</v>
      </c>
      <c r="W1294" s="1371" t="s">
        <v>229</v>
      </c>
    </row>
    <row r="1295" spans="1:23">
      <c r="A1295" s="1370">
        <v>48649728</v>
      </c>
      <c r="B1295" s="1371" t="s">
        <v>2940</v>
      </c>
      <c r="C1295" s="1371">
        <v>51979772339</v>
      </c>
      <c r="D1295" s="1371" t="s">
        <v>2941</v>
      </c>
      <c r="G1295" s="1371" t="s">
        <v>224</v>
      </c>
      <c r="H1295" s="1371" t="s">
        <v>11</v>
      </c>
      <c r="J1295" s="1371" t="s">
        <v>221</v>
      </c>
      <c r="M1295" s="1372">
        <v>45841</v>
      </c>
      <c r="N1295" s="1371" t="s">
        <v>233</v>
      </c>
      <c r="V1295" s="1371" t="s">
        <v>11</v>
      </c>
      <c r="W1295" s="1371" t="s">
        <v>228</v>
      </c>
    </row>
    <row r="1296" spans="1:23">
      <c r="A1296" s="1370">
        <v>48657337</v>
      </c>
      <c r="B1296" s="1371" t="s">
        <v>2942</v>
      </c>
      <c r="C1296" s="1371">
        <v>51963317125</v>
      </c>
      <c r="D1296" s="1371" t="s">
        <v>2943</v>
      </c>
      <c r="E1296" s="1371" t="s">
        <v>347</v>
      </c>
      <c r="F1296" s="1371" t="s">
        <v>240</v>
      </c>
      <c r="G1296" s="1371" t="s">
        <v>224</v>
      </c>
      <c r="H1296" s="1371" t="s">
        <v>245</v>
      </c>
      <c r="K1296" s="1371" t="s">
        <v>280</v>
      </c>
      <c r="L1296" s="1371" t="s">
        <v>280</v>
      </c>
      <c r="M1296" s="1372">
        <v>45852</v>
      </c>
      <c r="N1296" s="1371" t="s">
        <v>233</v>
      </c>
      <c r="O1296" s="1371" t="s">
        <v>241</v>
      </c>
      <c r="W1296" s="1371" t="s">
        <v>227</v>
      </c>
    </row>
    <row r="1297" spans="1:23">
      <c r="A1297" s="1370">
        <v>48676112</v>
      </c>
      <c r="B1297" s="1371" t="s">
        <v>2944</v>
      </c>
      <c r="C1297" s="1371">
        <v>51910197668</v>
      </c>
      <c r="D1297" s="1371" t="s">
        <v>2945</v>
      </c>
      <c r="E1297" s="1371" t="s">
        <v>451</v>
      </c>
      <c r="G1297" s="1371" t="s">
        <v>225</v>
      </c>
      <c r="H1297" s="1371" t="s">
        <v>245</v>
      </c>
      <c r="K1297" s="1371" t="s">
        <v>262</v>
      </c>
      <c r="L1297" s="1371" t="s">
        <v>262</v>
      </c>
      <c r="M1297" s="1372">
        <v>45860</v>
      </c>
      <c r="N1297" s="1371" t="s">
        <v>233</v>
      </c>
      <c r="O1297" s="1371" t="s">
        <v>236</v>
      </c>
      <c r="W1297" s="1371" t="s">
        <v>227</v>
      </c>
    </row>
    <row r="1298" spans="1:23">
      <c r="A1298" s="1370">
        <v>48742881</v>
      </c>
      <c r="B1298" s="1371" t="s">
        <v>2946</v>
      </c>
      <c r="C1298" s="1371">
        <v>51933450727</v>
      </c>
      <c r="D1298" s="1371" t="s">
        <v>2947</v>
      </c>
      <c r="E1298" s="1371" t="s">
        <v>347</v>
      </c>
      <c r="G1298" s="1371" t="s">
        <v>224</v>
      </c>
      <c r="H1298" s="1371" t="s">
        <v>245</v>
      </c>
      <c r="K1298" s="1371" t="s">
        <v>278</v>
      </c>
      <c r="L1298" s="1371" t="s">
        <v>278</v>
      </c>
      <c r="M1298" s="1372">
        <v>45868</v>
      </c>
      <c r="N1298" s="1371" t="s">
        <v>233</v>
      </c>
      <c r="W1298" s="1371" t="s">
        <v>229</v>
      </c>
    </row>
    <row r="1299" spans="1:23">
      <c r="A1299" s="1370">
        <v>48748873</v>
      </c>
      <c r="B1299" s="1371" t="s">
        <v>2948</v>
      </c>
      <c r="C1299" s="1371">
        <v>903267338</v>
      </c>
      <c r="D1299" s="1371" t="s">
        <v>2949</v>
      </c>
      <c r="G1299" s="1371" t="s">
        <v>224</v>
      </c>
      <c r="H1299" s="1371" t="s">
        <v>11</v>
      </c>
      <c r="I1299" s="1371" t="s">
        <v>10</v>
      </c>
      <c r="L1299" s="1371" t="s">
        <v>271</v>
      </c>
      <c r="M1299" s="1372">
        <v>45854</v>
      </c>
      <c r="N1299" s="1371" t="s">
        <v>368</v>
      </c>
      <c r="O1299" s="1371" t="s">
        <v>314</v>
      </c>
      <c r="W1299" s="1371" t="s">
        <v>226</v>
      </c>
    </row>
    <row r="1300" spans="1:23">
      <c r="A1300" s="1370">
        <v>48761926</v>
      </c>
      <c r="B1300" s="1371" t="s">
        <v>2950</v>
      </c>
      <c r="C1300" s="1371">
        <v>931019678</v>
      </c>
      <c r="D1300" s="1371" t="s">
        <v>2951</v>
      </c>
      <c r="G1300" s="1371" t="s">
        <v>224</v>
      </c>
      <c r="H1300" s="1371" t="s">
        <v>11</v>
      </c>
      <c r="J1300" s="1371" t="s">
        <v>221</v>
      </c>
      <c r="N1300" s="1371" t="s">
        <v>233</v>
      </c>
      <c r="O1300" s="1371" t="s">
        <v>231</v>
      </c>
      <c r="W1300" s="1371" t="s">
        <v>229</v>
      </c>
    </row>
    <row r="1301" spans="1:23">
      <c r="A1301" s="1370">
        <v>48767789</v>
      </c>
      <c r="B1301" s="1371" t="s">
        <v>2952</v>
      </c>
      <c r="C1301" s="1371">
        <v>51917498227</v>
      </c>
      <c r="D1301" s="1371" t="s">
        <v>2953</v>
      </c>
      <c r="E1301" s="1371" t="s">
        <v>347</v>
      </c>
      <c r="G1301" s="1371" t="s">
        <v>225</v>
      </c>
      <c r="H1301" s="1371" t="s">
        <v>245</v>
      </c>
      <c r="K1301" s="1371" t="s">
        <v>262</v>
      </c>
      <c r="L1301" s="1371" t="s">
        <v>262</v>
      </c>
      <c r="M1301" s="1372">
        <v>45860</v>
      </c>
      <c r="N1301" s="1371" t="s">
        <v>233</v>
      </c>
      <c r="O1301" s="1371" t="s">
        <v>237</v>
      </c>
      <c r="P1301" s="1371" t="s">
        <v>237</v>
      </c>
      <c r="W1301" s="1371" t="s">
        <v>229</v>
      </c>
    </row>
    <row r="1302" spans="1:23">
      <c r="A1302" s="1370">
        <v>48768702</v>
      </c>
      <c r="B1302" s="1371" t="s">
        <v>2954</v>
      </c>
      <c r="C1302" s="1371">
        <v>51931404047</v>
      </c>
      <c r="D1302" s="1371" t="s">
        <v>2955</v>
      </c>
      <c r="G1302" s="1371" t="s">
        <v>223</v>
      </c>
      <c r="H1302" s="1371" t="s">
        <v>11</v>
      </c>
      <c r="J1302" s="1371" t="s">
        <v>221</v>
      </c>
      <c r="M1302" s="1372">
        <v>45841</v>
      </c>
      <c r="N1302" s="1371" t="s">
        <v>233</v>
      </c>
      <c r="V1302" s="1371" t="s">
        <v>11</v>
      </c>
      <c r="W1302" s="1371" t="s">
        <v>228</v>
      </c>
    </row>
    <row r="1303" spans="1:23">
      <c r="A1303" s="1370">
        <v>48775728</v>
      </c>
      <c r="B1303" s="1371" t="s">
        <v>2956</v>
      </c>
      <c r="C1303" s="1371">
        <v>935239731</v>
      </c>
      <c r="D1303" s="1371" t="s">
        <v>2957</v>
      </c>
      <c r="G1303" s="1371" t="s">
        <v>225</v>
      </c>
      <c r="H1303" s="1371" t="s">
        <v>11</v>
      </c>
      <c r="L1303" s="1371" t="s">
        <v>271</v>
      </c>
      <c r="M1303" s="1372">
        <v>45854</v>
      </c>
      <c r="N1303" s="1371" t="s">
        <v>233</v>
      </c>
      <c r="W1303" s="1371" t="s">
        <v>227</v>
      </c>
    </row>
    <row r="1304" spans="1:23">
      <c r="A1304" s="1370">
        <v>48789159</v>
      </c>
      <c r="B1304" s="1371" t="s">
        <v>2958</v>
      </c>
      <c r="C1304" s="1371">
        <v>901945114</v>
      </c>
      <c r="D1304" s="1371" t="s">
        <v>2959</v>
      </c>
      <c r="G1304" s="1371" t="s">
        <v>223</v>
      </c>
      <c r="H1304" s="1371" t="s">
        <v>245</v>
      </c>
      <c r="I1304" s="1371" t="s">
        <v>316</v>
      </c>
      <c r="J1304" s="1371" t="s">
        <v>221</v>
      </c>
      <c r="K1304" s="1371" t="s">
        <v>269</v>
      </c>
      <c r="L1304" s="1371" t="s">
        <v>269</v>
      </c>
      <c r="N1304" s="1371" t="s">
        <v>236</v>
      </c>
      <c r="W1304" s="1371" t="s">
        <v>227</v>
      </c>
    </row>
    <row r="1305" spans="1:23">
      <c r="A1305" s="1370">
        <v>48817274</v>
      </c>
      <c r="B1305" s="1371" t="s">
        <v>2960</v>
      </c>
      <c r="C1305" s="1371">
        <v>925653758</v>
      </c>
      <c r="D1305" s="1371" t="s">
        <v>2961</v>
      </c>
      <c r="G1305" s="1371" t="s">
        <v>224</v>
      </c>
      <c r="H1305" s="1371" t="s">
        <v>243</v>
      </c>
      <c r="I1305" s="1371" t="s">
        <v>316</v>
      </c>
      <c r="J1305" s="1371" t="s">
        <v>249</v>
      </c>
      <c r="N1305" s="1371" t="s">
        <v>233</v>
      </c>
      <c r="O1305" s="1371" t="s">
        <v>231</v>
      </c>
      <c r="P1305" s="1371" t="s">
        <v>231</v>
      </c>
      <c r="W1305" s="1371" t="s">
        <v>226</v>
      </c>
    </row>
    <row r="1306" spans="1:23">
      <c r="A1306" s="1370">
        <v>48845264</v>
      </c>
      <c r="B1306" s="1371" t="s">
        <v>2962</v>
      </c>
      <c r="C1306" s="1371">
        <v>900182136</v>
      </c>
      <c r="D1306" s="1371" t="s">
        <v>2963</v>
      </c>
      <c r="G1306" s="1371" t="s">
        <v>225</v>
      </c>
      <c r="H1306" s="1371" t="s">
        <v>11</v>
      </c>
      <c r="M1306" s="1372">
        <v>45880</v>
      </c>
      <c r="W1306" s="1371" t="s">
        <v>228</v>
      </c>
    </row>
    <row r="1307" spans="1:23">
      <c r="A1307" s="1370">
        <v>48915379</v>
      </c>
      <c r="B1307" s="1371" t="s">
        <v>2964</v>
      </c>
      <c r="C1307" s="1371">
        <v>962787638</v>
      </c>
      <c r="D1307" s="1371" t="s">
        <v>2965</v>
      </c>
      <c r="G1307" s="1371" t="s">
        <v>224</v>
      </c>
      <c r="H1307" s="1371" t="s">
        <v>11</v>
      </c>
      <c r="J1307" s="1371" t="s">
        <v>221</v>
      </c>
      <c r="M1307" s="1372">
        <v>45841</v>
      </c>
      <c r="N1307" s="1371" t="s">
        <v>233</v>
      </c>
      <c r="V1307" s="1371" t="s">
        <v>11</v>
      </c>
      <c r="W1307" s="1371" t="s">
        <v>226</v>
      </c>
    </row>
    <row r="1308" spans="1:23">
      <c r="A1308" s="1370">
        <v>49006210</v>
      </c>
      <c r="B1308" s="1371" t="s">
        <v>2966</v>
      </c>
      <c r="C1308" s="1371">
        <v>927648155</v>
      </c>
      <c r="D1308" s="1371" t="s">
        <v>2967</v>
      </c>
      <c r="G1308" s="1371" t="s">
        <v>224</v>
      </c>
      <c r="H1308" s="1371" t="s">
        <v>11</v>
      </c>
      <c r="J1308" s="1371" t="s">
        <v>221</v>
      </c>
      <c r="N1308" s="1371" t="s">
        <v>233</v>
      </c>
      <c r="W1308" s="1371" t="s">
        <v>229</v>
      </c>
    </row>
    <row r="1309" spans="1:23">
      <c r="A1309" s="1370">
        <v>49015164</v>
      </c>
      <c r="B1309" s="1371" t="s">
        <v>2968</v>
      </c>
      <c r="C1309" s="1371">
        <v>51900230933</v>
      </c>
      <c r="D1309" s="1371" t="s">
        <v>2969</v>
      </c>
      <c r="G1309" s="1371" t="s">
        <v>223</v>
      </c>
      <c r="H1309" s="1371" t="s">
        <v>245</v>
      </c>
      <c r="J1309" s="1371" t="s">
        <v>221</v>
      </c>
      <c r="K1309" s="1371" t="s">
        <v>269</v>
      </c>
      <c r="L1309" s="1371" t="s">
        <v>269</v>
      </c>
      <c r="N1309" s="1371" t="s">
        <v>236</v>
      </c>
      <c r="W1309" s="1371" t="s">
        <v>228</v>
      </c>
    </row>
    <row r="1310" spans="1:23">
      <c r="A1310" s="1370">
        <v>49047657</v>
      </c>
      <c r="B1310" s="1371" t="s">
        <v>436</v>
      </c>
      <c r="C1310" s="1371">
        <v>51987800311</v>
      </c>
      <c r="D1310" s="1371" t="s">
        <v>437</v>
      </c>
      <c r="E1310" s="1371" t="s">
        <v>874</v>
      </c>
      <c r="G1310" s="1371" t="s">
        <v>224</v>
      </c>
      <c r="H1310" s="1371" t="s">
        <v>245</v>
      </c>
      <c r="K1310" s="1371" t="s">
        <v>271</v>
      </c>
      <c r="L1310" s="1371" t="s">
        <v>271</v>
      </c>
      <c r="M1310" s="1372">
        <v>45844</v>
      </c>
      <c r="N1310" s="1371" t="s">
        <v>233</v>
      </c>
      <c r="O1310" s="1371" t="s">
        <v>236</v>
      </c>
      <c r="W1310" s="1371" t="s">
        <v>227</v>
      </c>
    </row>
    <row r="1311" spans="1:23">
      <c r="A1311" s="1370">
        <v>49067483</v>
      </c>
      <c r="B1311" s="1371" t="s">
        <v>2970</v>
      </c>
      <c r="C1311" s="1371">
        <v>51914293686</v>
      </c>
      <c r="D1311" s="1371" t="s">
        <v>2971</v>
      </c>
      <c r="G1311" s="1371" t="s">
        <v>225</v>
      </c>
      <c r="H1311" s="1371" t="s">
        <v>11</v>
      </c>
      <c r="J1311" s="1371" t="s">
        <v>221</v>
      </c>
      <c r="M1311" s="1372">
        <v>45841</v>
      </c>
      <c r="N1311" s="1371" t="s">
        <v>233</v>
      </c>
      <c r="O1311" s="1371" t="s">
        <v>236</v>
      </c>
      <c r="W1311" s="1371" t="s">
        <v>227</v>
      </c>
    </row>
    <row r="1312" spans="1:23">
      <c r="A1312" s="1370">
        <v>49069784</v>
      </c>
      <c r="B1312" s="1371" t="s">
        <v>2972</v>
      </c>
      <c r="C1312" s="1371">
        <v>995908784</v>
      </c>
      <c r="D1312" s="1371" t="s">
        <v>2973</v>
      </c>
      <c r="F1312" s="1371" t="s">
        <v>362</v>
      </c>
      <c r="G1312" s="1371" t="s">
        <v>224</v>
      </c>
      <c r="H1312" s="1371" t="s">
        <v>248</v>
      </c>
      <c r="J1312" s="1371" t="s">
        <v>221</v>
      </c>
      <c r="M1312" s="1372">
        <v>45841</v>
      </c>
      <c r="N1312" s="1371" t="s">
        <v>233</v>
      </c>
      <c r="W1312" s="1371" t="s">
        <v>228</v>
      </c>
    </row>
    <row r="1313" spans="1:23">
      <c r="A1313" s="1370">
        <v>49076427</v>
      </c>
      <c r="B1313" s="1371" t="s">
        <v>2974</v>
      </c>
      <c r="C1313" s="1371">
        <v>51926288905</v>
      </c>
      <c r="D1313" s="1371" t="s">
        <v>2975</v>
      </c>
      <c r="G1313" s="1371" t="s">
        <v>224</v>
      </c>
      <c r="H1313" s="1371" t="s">
        <v>11</v>
      </c>
      <c r="L1313" s="1371" t="s">
        <v>271</v>
      </c>
      <c r="M1313" s="1372">
        <v>45854</v>
      </c>
      <c r="N1313" s="1371" t="s">
        <v>233</v>
      </c>
      <c r="W1313" s="1371" t="s">
        <v>230</v>
      </c>
    </row>
    <row r="1314" spans="1:23">
      <c r="A1314" s="1370">
        <v>51242236</v>
      </c>
      <c r="B1314" s="1371" t="s">
        <v>2976</v>
      </c>
      <c r="C1314" s="1371">
        <v>51941444443</v>
      </c>
      <c r="D1314" s="1371" t="s">
        <v>2977</v>
      </c>
      <c r="G1314" s="1371" t="s">
        <v>224</v>
      </c>
      <c r="H1314" s="1371" t="s">
        <v>11</v>
      </c>
      <c r="J1314" s="1371" t="s">
        <v>221</v>
      </c>
      <c r="L1314" s="1371" t="s">
        <v>271</v>
      </c>
      <c r="M1314" s="1372">
        <v>45841</v>
      </c>
      <c r="N1314" s="1371" t="s">
        <v>241</v>
      </c>
      <c r="O1314" s="1371" t="s">
        <v>241</v>
      </c>
      <c r="V1314" s="1371" t="s">
        <v>2978</v>
      </c>
      <c r="W1314" s="1371" t="s">
        <v>230</v>
      </c>
    </row>
    <row r="1315" spans="1:23">
      <c r="A1315" s="1370">
        <v>51298863</v>
      </c>
      <c r="B1315" s="1371" t="s">
        <v>2979</v>
      </c>
      <c r="C1315" s="1371">
        <v>51985191297</v>
      </c>
      <c r="D1315" s="1371" t="s">
        <v>2980</v>
      </c>
      <c r="G1315" s="1371" t="s">
        <v>224</v>
      </c>
      <c r="H1315" s="1371" t="s">
        <v>11</v>
      </c>
      <c r="J1315" s="1371" t="s">
        <v>221</v>
      </c>
      <c r="M1315" s="1372">
        <v>45841</v>
      </c>
      <c r="N1315" s="1371" t="s">
        <v>233</v>
      </c>
      <c r="O1315" s="1371" t="s">
        <v>236</v>
      </c>
      <c r="W1315" s="1371" t="s">
        <v>227</v>
      </c>
    </row>
    <row r="1316" spans="1:23">
      <c r="A1316" s="1370">
        <v>53262044</v>
      </c>
      <c r="B1316" s="1371" t="s">
        <v>2981</v>
      </c>
      <c r="C1316" s="1371">
        <v>51982403519</v>
      </c>
      <c r="D1316" s="1371" t="s">
        <v>2982</v>
      </c>
      <c r="G1316" s="1371" t="s">
        <v>224</v>
      </c>
      <c r="H1316" s="1371" t="s">
        <v>11</v>
      </c>
      <c r="J1316" s="1371" t="s">
        <v>221</v>
      </c>
      <c r="M1316" s="1372">
        <v>45841</v>
      </c>
      <c r="N1316" s="1371" t="s">
        <v>233</v>
      </c>
      <c r="V1316" s="1371" t="s">
        <v>11</v>
      </c>
      <c r="W1316" s="1371" t="s">
        <v>226</v>
      </c>
    </row>
    <row r="1317" spans="1:23">
      <c r="A1317" s="1370">
        <v>54454654</v>
      </c>
      <c r="B1317" s="1371" t="s">
        <v>2983</v>
      </c>
      <c r="C1317" s="1371">
        <v>925526067</v>
      </c>
      <c r="D1317" s="1371" t="s">
        <v>2984</v>
      </c>
      <c r="G1317" s="1371" t="s">
        <v>2985</v>
      </c>
      <c r="H1317" s="1371" t="s">
        <v>11</v>
      </c>
      <c r="M1317" s="1372">
        <v>45880</v>
      </c>
      <c r="W1317" s="1371" t="s">
        <v>228</v>
      </c>
    </row>
    <row r="1318" spans="1:23">
      <c r="A1318" s="1370">
        <v>55555555</v>
      </c>
      <c r="B1318" s="1371" t="s">
        <v>2986</v>
      </c>
      <c r="C1318" s="1371">
        <v>51951069038</v>
      </c>
      <c r="D1318" s="1371" t="s">
        <v>2987</v>
      </c>
      <c r="E1318" s="1371" t="s">
        <v>2988</v>
      </c>
      <c r="G1318" s="1371" t="s">
        <v>224</v>
      </c>
      <c r="H1318" s="1371" t="s">
        <v>245</v>
      </c>
      <c r="K1318" s="1371" t="s">
        <v>271</v>
      </c>
      <c r="L1318" s="1371" t="s">
        <v>271</v>
      </c>
      <c r="M1318" s="1372">
        <v>45844</v>
      </c>
      <c r="N1318" s="1371" t="s">
        <v>237</v>
      </c>
      <c r="O1318" s="1371" t="s">
        <v>237</v>
      </c>
      <c r="P1318" s="1371" t="s">
        <v>237</v>
      </c>
      <c r="W1318" s="1371" t="s">
        <v>227</v>
      </c>
    </row>
    <row r="1319" spans="1:23">
      <c r="A1319" s="1370">
        <v>56217508</v>
      </c>
      <c r="B1319" s="1371" t="s">
        <v>2989</v>
      </c>
      <c r="C1319" s="1371">
        <v>51912154867</v>
      </c>
      <c r="D1319" s="1371" t="s">
        <v>2990</v>
      </c>
      <c r="E1319" s="1371" t="s">
        <v>347</v>
      </c>
      <c r="G1319" s="1371" t="s">
        <v>223</v>
      </c>
      <c r="H1319" s="1371" t="s">
        <v>245</v>
      </c>
      <c r="K1319" s="1371" t="s">
        <v>271</v>
      </c>
      <c r="L1319" s="1371" t="s">
        <v>271</v>
      </c>
      <c r="M1319" s="1372">
        <v>45848</v>
      </c>
      <c r="N1319" s="1371" t="s">
        <v>233</v>
      </c>
      <c r="O1319" s="1371" t="s">
        <v>350</v>
      </c>
      <c r="W1319" s="1371" t="s">
        <v>230</v>
      </c>
    </row>
    <row r="1320" spans="1:23">
      <c r="A1320" s="1370">
        <v>56341205</v>
      </c>
      <c r="B1320" s="1371" t="s">
        <v>2991</v>
      </c>
      <c r="C1320" s="1371" t="s">
        <v>2992</v>
      </c>
      <c r="D1320" s="1371" t="s">
        <v>2993</v>
      </c>
      <c r="G1320" s="1371" t="s">
        <v>224</v>
      </c>
      <c r="H1320" s="1371" t="s">
        <v>242</v>
      </c>
      <c r="I1320" s="1371" t="s">
        <v>316</v>
      </c>
      <c r="J1320" s="1371" t="s">
        <v>249</v>
      </c>
      <c r="N1320" s="1371" t="s">
        <v>233</v>
      </c>
      <c r="O1320" s="1371" t="s">
        <v>231</v>
      </c>
      <c r="W1320" s="1371" t="s">
        <v>229</v>
      </c>
    </row>
    <row r="1321" spans="1:23">
      <c r="A1321" s="1370">
        <v>56361321</v>
      </c>
      <c r="B1321" s="1371" t="s">
        <v>2994</v>
      </c>
      <c r="C1321" s="1371">
        <v>51908740507</v>
      </c>
      <c r="D1321" s="1371" t="s">
        <v>2995</v>
      </c>
      <c r="G1321" s="1371" t="s">
        <v>224</v>
      </c>
      <c r="H1321" s="1371" t="s">
        <v>11</v>
      </c>
      <c r="J1321" s="1371" t="s">
        <v>221</v>
      </c>
      <c r="M1321" s="1372">
        <v>45841</v>
      </c>
      <c r="N1321" s="1371" t="s">
        <v>233</v>
      </c>
      <c r="O1321" s="1371" t="s">
        <v>236</v>
      </c>
      <c r="W1321" s="1371" t="s">
        <v>227</v>
      </c>
    </row>
    <row r="1322" spans="1:23">
      <c r="A1322" s="1370">
        <v>60002359</v>
      </c>
      <c r="B1322" s="1371" t="s">
        <v>2996</v>
      </c>
      <c r="C1322" s="1371">
        <v>928086199</v>
      </c>
      <c r="D1322" s="1371" t="s">
        <v>2997</v>
      </c>
      <c r="E1322" s="1371" t="s">
        <v>347</v>
      </c>
      <c r="G1322" s="1371" t="s">
        <v>225</v>
      </c>
      <c r="H1322" s="1371" t="s">
        <v>245</v>
      </c>
      <c r="K1322" s="1371" t="s">
        <v>280</v>
      </c>
      <c r="L1322" s="1371" t="s">
        <v>280</v>
      </c>
      <c r="M1322" s="1372">
        <v>45849</v>
      </c>
      <c r="N1322" s="1371" t="s">
        <v>368</v>
      </c>
      <c r="O1322" s="1371" t="s">
        <v>236</v>
      </c>
      <c r="P1322" s="1371" t="s">
        <v>350</v>
      </c>
      <c r="W1322" s="1371" t="s">
        <v>226</v>
      </c>
    </row>
    <row r="1323" spans="1:23">
      <c r="A1323" s="1370">
        <v>60002359</v>
      </c>
      <c r="B1323" s="1371" t="s">
        <v>2996</v>
      </c>
      <c r="C1323" s="1371">
        <v>51928086199</v>
      </c>
      <c r="D1323" s="1371" t="s">
        <v>2997</v>
      </c>
      <c r="G1323" s="1371" t="s">
        <v>224</v>
      </c>
      <c r="H1323" s="1371" t="s">
        <v>11</v>
      </c>
      <c r="I1323" s="1371" t="s">
        <v>7</v>
      </c>
      <c r="M1323" s="1372">
        <v>45854</v>
      </c>
      <c r="N1323" s="1371" t="s">
        <v>233</v>
      </c>
      <c r="W1323" s="1371" t="s">
        <v>229</v>
      </c>
    </row>
    <row r="1324" spans="1:23">
      <c r="A1324" s="1370">
        <v>60002936</v>
      </c>
      <c r="B1324" s="1371" t="s">
        <v>2998</v>
      </c>
      <c r="C1324" s="1371">
        <v>51964318661</v>
      </c>
      <c r="D1324" s="1371" t="s">
        <v>2999</v>
      </c>
      <c r="G1324" s="1371" t="s">
        <v>225</v>
      </c>
      <c r="H1324" s="1371" t="s">
        <v>11</v>
      </c>
      <c r="J1324" s="1371" t="s">
        <v>221</v>
      </c>
      <c r="M1324" s="1372">
        <v>45841</v>
      </c>
      <c r="N1324" s="1371" t="s">
        <v>233</v>
      </c>
      <c r="O1324" s="1371" t="s">
        <v>236</v>
      </c>
      <c r="W1324" s="1371" t="s">
        <v>227</v>
      </c>
    </row>
    <row r="1325" spans="1:23">
      <c r="A1325" s="1370">
        <v>60032579</v>
      </c>
      <c r="B1325" s="1371" t="s">
        <v>3000</v>
      </c>
      <c r="C1325" s="1371">
        <v>51907092500</v>
      </c>
      <c r="D1325" s="1371" t="s">
        <v>3001</v>
      </c>
      <c r="G1325" s="1371" t="s">
        <v>225</v>
      </c>
      <c r="H1325" s="1371" t="s">
        <v>11</v>
      </c>
      <c r="J1325" s="1371" t="s">
        <v>221</v>
      </c>
      <c r="M1325" s="1372">
        <v>45841</v>
      </c>
      <c r="N1325" s="1371" t="s">
        <v>233</v>
      </c>
      <c r="O1325" s="1371" t="s">
        <v>236</v>
      </c>
      <c r="W1325" s="1371" t="s">
        <v>227</v>
      </c>
    </row>
    <row r="1326" spans="1:23">
      <c r="A1326" s="1370">
        <v>60047929</v>
      </c>
      <c r="B1326" s="1371" t="s">
        <v>3002</v>
      </c>
      <c r="C1326" s="1371">
        <v>51953772006</v>
      </c>
      <c r="D1326" s="1371" t="s">
        <v>3003</v>
      </c>
      <c r="G1326" s="1371" t="s">
        <v>225</v>
      </c>
      <c r="H1326" s="1371" t="s">
        <v>11</v>
      </c>
      <c r="J1326" s="1371" t="s">
        <v>221</v>
      </c>
      <c r="M1326" s="1372">
        <v>45841</v>
      </c>
      <c r="N1326" s="1371" t="s">
        <v>233</v>
      </c>
      <c r="O1326" s="1371" t="s">
        <v>236</v>
      </c>
      <c r="W1326" s="1371" t="s">
        <v>227</v>
      </c>
    </row>
    <row r="1327" spans="1:23">
      <c r="A1327" s="1370">
        <v>60049140</v>
      </c>
      <c r="B1327" s="1371" t="s">
        <v>3004</v>
      </c>
      <c r="C1327" s="1371">
        <v>906218189</v>
      </c>
      <c r="D1327" s="1371" t="s">
        <v>3005</v>
      </c>
      <c r="E1327" s="1371" t="s">
        <v>347</v>
      </c>
      <c r="G1327" s="1371" t="s">
        <v>224</v>
      </c>
      <c r="H1327" s="1371" t="s">
        <v>245</v>
      </c>
      <c r="K1327" s="1371" t="s">
        <v>280</v>
      </c>
      <c r="L1327" s="1371" t="s">
        <v>262</v>
      </c>
      <c r="M1327" s="1372">
        <v>45876</v>
      </c>
      <c r="N1327" s="1371" t="s">
        <v>388</v>
      </c>
      <c r="O1327" s="1371" t="s">
        <v>329</v>
      </c>
      <c r="P1327" s="1371" t="s">
        <v>329</v>
      </c>
      <c r="W1327" s="1371" t="s">
        <v>226</v>
      </c>
    </row>
    <row r="1328" spans="1:23">
      <c r="A1328" s="1370">
        <v>60049140</v>
      </c>
      <c r="B1328" s="1371" t="s">
        <v>3004</v>
      </c>
      <c r="C1328" s="1371">
        <v>978463449</v>
      </c>
      <c r="D1328" s="1371" t="s">
        <v>3005</v>
      </c>
      <c r="G1328" s="1371" t="s">
        <v>224</v>
      </c>
      <c r="H1328" s="1371" t="s">
        <v>11</v>
      </c>
      <c r="M1328" s="1372">
        <v>45880</v>
      </c>
      <c r="W1328" s="1371" t="s">
        <v>228</v>
      </c>
    </row>
    <row r="1329" spans="1:23">
      <c r="A1329" s="1370">
        <v>60051634</v>
      </c>
      <c r="B1329" s="1371" t="s">
        <v>3006</v>
      </c>
      <c r="C1329" s="1371">
        <v>51955545172</v>
      </c>
      <c r="D1329" s="1371" t="s">
        <v>3007</v>
      </c>
      <c r="E1329" s="1371" t="s">
        <v>376</v>
      </c>
      <c r="F1329" s="1371" t="s">
        <v>254</v>
      </c>
      <c r="G1329" s="1371" t="s">
        <v>224</v>
      </c>
      <c r="H1329" s="1371" t="s">
        <v>245</v>
      </c>
      <c r="I1329" s="1371" t="s">
        <v>316</v>
      </c>
      <c r="J1329" s="1371" t="s">
        <v>221</v>
      </c>
      <c r="N1329" s="1371" t="s">
        <v>233</v>
      </c>
      <c r="O1329" s="1371" t="s">
        <v>231</v>
      </c>
      <c r="W1329" s="1371" t="s">
        <v>229</v>
      </c>
    </row>
    <row r="1330" spans="1:23">
      <c r="A1330" s="1370">
        <v>60053380</v>
      </c>
      <c r="B1330" s="1371" t="s">
        <v>3008</v>
      </c>
      <c r="C1330" s="1371" t="s">
        <v>3009</v>
      </c>
      <c r="D1330" s="1371" t="s">
        <v>3010</v>
      </c>
      <c r="F1330" s="1371" t="s">
        <v>254</v>
      </c>
      <c r="G1330" s="1371" t="s">
        <v>224</v>
      </c>
      <c r="H1330" s="1371" t="s">
        <v>238</v>
      </c>
      <c r="I1330" s="1371" t="s">
        <v>10</v>
      </c>
      <c r="J1330" s="1371" t="s">
        <v>221</v>
      </c>
      <c r="L1330" s="1371" t="s">
        <v>271</v>
      </c>
      <c r="N1330" s="1371" t="s">
        <v>231</v>
      </c>
      <c r="O1330" s="1371" t="s">
        <v>231</v>
      </c>
      <c r="Q1330" s="1371" t="s">
        <v>445</v>
      </c>
      <c r="R1330" s="1371" t="s">
        <v>232</v>
      </c>
      <c r="S1330" s="1371" t="s">
        <v>318</v>
      </c>
      <c r="T1330" s="1371" t="s">
        <v>323</v>
      </c>
      <c r="U1330" s="1371" t="s">
        <v>255</v>
      </c>
      <c r="W1330" s="1371" t="s">
        <v>230</v>
      </c>
    </row>
    <row r="1331" spans="1:23">
      <c r="A1331" s="1370">
        <v>60064848</v>
      </c>
      <c r="B1331" s="1371" t="s">
        <v>3011</v>
      </c>
      <c r="C1331" s="1371">
        <v>935667392</v>
      </c>
      <c r="D1331" s="1371" t="s">
        <v>3012</v>
      </c>
      <c r="G1331" s="1371" t="s">
        <v>224</v>
      </c>
      <c r="H1331" s="1371" t="s">
        <v>11</v>
      </c>
      <c r="M1331" s="1372">
        <v>45854</v>
      </c>
      <c r="N1331" s="1371" t="s">
        <v>233</v>
      </c>
      <c r="W1331" s="1371" t="s">
        <v>229</v>
      </c>
    </row>
    <row r="1332" spans="1:23">
      <c r="A1332" s="1370">
        <v>60067271</v>
      </c>
      <c r="B1332" s="1371" t="s">
        <v>3013</v>
      </c>
      <c r="C1332" s="1371">
        <v>977493012</v>
      </c>
      <c r="D1332" s="1371" t="s">
        <v>3014</v>
      </c>
      <c r="G1332" s="1371" t="s">
        <v>225</v>
      </c>
      <c r="H1332" s="1371" t="s">
        <v>11</v>
      </c>
      <c r="J1332" s="1371" t="s">
        <v>221</v>
      </c>
      <c r="N1332" s="1371" t="s">
        <v>233</v>
      </c>
      <c r="W1332" s="1371" t="s">
        <v>229</v>
      </c>
    </row>
    <row r="1333" spans="1:23">
      <c r="A1333" s="1370">
        <v>60075317</v>
      </c>
      <c r="B1333" s="1371" t="s">
        <v>3015</v>
      </c>
      <c r="C1333" s="1371">
        <v>987605502</v>
      </c>
      <c r="D1333" s="1371" t="s">
        <v>3016</v>
      </c>
      <c r="G1333" s="1371" t="s">
        <v>224</v>
      </c>
      <c r="H1333" s="1371" t="s">
        <v>242</v>
      </c>
      <c r="I1333" s="1371" t="s">
        <v>10</v>
      </c>
      <c r="J1333" s="1371" t="s">
        <v>221</v>
      </c>
      <c r="N1333" s="1371" t="s">
        <v>231</v>
      </c>
      <c r="Q1333" s="1371" t="s">
        <v>445</v>
      </c>
      <c r="R1333" s="1371" t="s">
        <v>232</v>
      </c>
      <c r="S1333" s="1371" t="s">
        <v>318</v>
      </c>
      <c r="T1333" s="1371" t="s">
        <v>323</v>
      </c>
      <c r="U1333" s="1371" t="s">
        <v>255</v>
      </c>
      <c r="W1333" s="1371" t="s">
        <v>227</v>
      </c>
    </row>
    <row r="1334" spans="1:23">
      <c r="A1334" s="1370">
        <v>60079059</v>
      </c>
      <c r="B1334" s="1371" t="s">
        <v>3017</v>
      </c>
      <c r="C1334" s="1371">
        <v>51903022523</v>
      </c>
      <c r="D1334" s="1371" t="s">
        <v>3018</v>
      </c>
      <c r="E1334" s="1371" t="s">
        <v>347</v>
      </c>
      <c r="G1334" s="1371" t="s">
        <v>223</v>
      </c>
      <c r="H1334" s="1371" t="s">
        <v>245</v>
      </c>
      <c r="K1334" s="1371" t="s">
        <v>278</v>
      </c>
      <c r="L1334" s="1371" t="s">
        <v>278</v>
      </c>
      <c r="M1334" s="1372">
        <v>45852</v>
      </c>
      <c r="N1334" s="1371" t="s">
        <v>233</v>
      </c>
      <c r="W1334" s="1371" t="s">
        <v>227</v>
      </c>
    </row>
    <row r="1335" spans="1:23">
      <c r="A1335" s="1370">
        <v>60088601</v>
      </c>
      <c r="B1335" s="1371" t="s">
        <v>3019</v>
      </c>
      <c r="C1335" s="1371">
        <v>51980864349</v>
      </c>
      <c r="D1335" s="1371" t="s">
        <v>3020</v>
      </c>
      <c r="G1335" s="1371" t="s">
        <v>225</v>
      </c>
      <c r="H1335" s="1371" t="s">
        <v>11</v>
      </c>
      <c r="J1335" s="1371" t="s">
        <v>221</v>
      </c>
      <c r="M1335" s="1372">
        <v>45841</v>
      </c>
      <c r="N1335" s="1371" t="s">
        <v>233</v>
      </c>
      <c r="V1335" s="1371" t="s">
        <v>11</v>
      </c>
      <c r="W1335" s="1371" t="s">
        <v>228</v>
      </c>
    </row>
    <row r="1336" spans="1:23">
      <c r="A1336" s="1370">
        <v>60149912</v>
      </c>
      <c r="B1336" s="1371" t="s">
        <v>3021</v>
      </c>
      <c r="C1336" s="1371">
        <v>51982591288</v>
      </c>
      <c r="D1336" s="1371" t="s">
        <v>3022</v>
      </c>
      <c r="E1336" s="1371" t="s">
        <v>347</v>
      </c>
      <c r="G1336" s="1371" t="s">
        <v>224</v>
      </c>
      <c r="H1336" s="1371" t="s">
        <v>245</v>
      </c>
      <c r="K1336" s="1371" t="s">
        <v>280</v>
      </c>
      <c r="L1336" s="1371" t="s">
        <v>280</v>
      </c>
      <c r="M1336" s="1372">
        <v>45859</v>
      </c>
      <c r="N1336" s="1371" t="s">
        <v>241</v>
      </c>
      <c r="V1336" s="1371" t="s">
        <v>3023</v>
      </c>
      <c r="W1336" s="1371" t="s">
        <v>228</v>
      </c>
    </row>
    <row r="1337" spans="1:23">
      <c r="A1337" s="1370">
        <v>60150215</v>
      </c>
      <c r="B1337" s="1371" t="s">
        <v>3024</v>
      </c>
      <c r="C1337" s="1371">
        <v>941131678</v>
      </c>
      <c r="D1337" s="1371" t="s">
        <v>3025</v>
      </c>
      <c r="G1337" s="1371" t="s">
        <v>224</v>
      </c>
      <c r="H1337" s="1371" t="s">
        <v>11</v>
      </c>
      <c r="M1337" s="1372">
        <v>45880</v>
      </c>
      <c r="W1337" s="1371" t="s">
        <v>228</v>
      </c>
    </row>
    <row r="1338" spans="1:23">
      <c r="A1338" s="1370">
        <v>60151359</v>
      </c>
      <c r="B1338" s="1371" t="s">
        <v>3026</v>
      </c>
      <c r="C1338" s="1371">
        <v>51916786821</v>
      </c>
      <c r="D1338" s="1371" t="s">
        <v>3027</v>
      </c>
      <c r="G1338" s="1371" t="s">
        <v>225</v>
      </c>
      <c r="H1338" s="1371" t="s">
        <v>11</v>
      </c>
      <c r="I1338" s="1371" t="s">
        <v>7</v>
      </c>
      <c r="L1338" s="1371" t="s">
        <v>271</v>
      </c>
      <c r="M1338" s="1372">
        <v>45854</v>
      </c>
      <c r="N1338" s="1371" t="s">
        <v>233</v>
      </c>
      <c r="O1338" s="1371" t="s">
        <v>331</v>
      </c>
      <c r="W1338" s="1371" t="s">
        <v>229</v>
      </c>
    </row>
    <row r="1339" spans="1:23">
      <c r="A1339" s="1370">
        <v>60153315</v>
      </c>
      <c r="B1339" s="1371" t="s">
        <v>3028</v>
      </c>
      <c r="C1339" s="1371">
        <v>51989680895</v>
      </c>
      <c r="D1339" s="1371" t="s">
        <v>3029</v>
      </c>
      <c r="G1339" s="1371" t="s">
        <v>225</v>
      </c>
      <c r="H1339" s="1371" t="s">
        <v>11</v>
      </c>
      <c r="J1339" s="1371" t="s">
        <v>221</v>
      </c>
      <c r="M1339" s="1372">
        <v>45841</v>
      </c>
      <c r="N1339" s="1371" t="s">
        <v>233</v>
      </c>
      <c r="V1339" s="1371" t="s">
        <v>11</v>
      </c>
      <c r="W1339" s="1371" t="s">
        <v>226</v>
      </c>
    </row>
    <row r="1340" spans="1:23">
      <c r="A1340" s="1370">
        <v>60161708</v>
      </c>
      <c r="B1340" s="1371" t="s">
        <v>3030</v>
      </c>
      <c r="C1340" s="1371">
        <v>51920405575</v>
      </c>
      <c r="D1340" s="1371" t="s">
        <v>3031</v>
      </c>
      <c r="G1340" s="1371" t="s">
        <v>224</v>
      </c>
      <c r="H1340" s="1371" t="s">
        <v>11</v>
      </c>
      <c r="J1340" s="1371" t="s">
        <v>221</v>
      </c>
      <c r="M1340" s="1372">
        <v>45841</v>
      </c>
      <c r="N1340" s="1371" t="s">
        <v>233</v>
      </c>
      <c r="O1340" s="1371" t="s">
        <v>236</v>
      </c>
      <c r="W1340" s="1371" t="s">
        <v>227</v>
      </c>
    </row>
    <row r="1341" spans="1:23">
      <c r="A1341" s="1370">
        <v>60174462</v>
      </c>
      <c r="B1341" s="1371" t="s">
        <v>3032</v>
      </c>
      <c r="C1341" s="1371">
        <v>51996999615</v>
      </c>
      <c r="D1341" s="1371" t="s">
        <v>3033</v>
      </c>
      <c r="G1341" s="1371" t="s">
        <v>224</v>
      </c>
      <c r="H1341" s="1371" t="s">
        <v>11</v>
      </c>
      <c r="J1341" s="1371" t="s">
        <v>221</v>
      </c>
      <c r="M1341" s="1372">
        <v>45841</v>
      </c>
      <c r="N1341" s="1371" t="s">
        <v>233</v>
      </c>
      <c r="V1341" s="1371" t="s">
        <v>11</v>
      </c>
      <c r="W1341" s="1371" t="s">
        <v>226</v>
      </c>
    </row>
    <row r="1342" spans="1:23">
      <c r="A1342" s="1370">
        <v>60175228</v>
      </c>
      <c r="B1342" s="1371" t="s">
        <v>3034</v>
      </c>
      <c r="C1342" s="1371">
        <v>900452253</v>
      </c>
      <c r="D1342" s="1371" t="s">
        <v>3035</v>
      </c>
      <c r="G1342" s="1371" t="s">
        <v>225</v>
      </c>
      <c r="H1342" s="1371" t="s">
        <v>11</v>
      </c>
      <c r="M1342" s="1372">
        <v>45859</v>
      </c>
      <c r="N1342" s="1371" t="s">
        <v>233</v>
      </c>
      <c r="W1342" s="1371" t="s">
        <v>228</v>
      </c>
    </row>
    <row r="1343" spans="1:23">
      <c r="A1343" s="1370">
        <v>60177323</v>
      </c>
      <c r="B1343" s="1371" t="s">
        <v>3036</v>
      </c>
      <c r="C1343" s="1371">
        <v>948737170</v>
      </c>
      <c r="D1343" s="1371" t="s">
        <v>3037</v>
      </c>
      <c r="G1343" s="1371" t="s">
        <v>224</v>
      </c>
      <c r="H1343" s="1371" t="s">
        <v>11</v>
      </c>
      <c r="J1343" s="1371" t="s">
        <v>221</v>
      </c>
      <c r="L1343" s="1371" t="s">
        <v>271</v>
      </c>
      <c r="M1343" s="1372">
        <v>45841</v>
      </c>
      <c r="N1343" s="1371" t="s">
        <v>233</v>
      </c>
      <c r="V1343" s="1371" t="s">
        <v>11</v>
      </c>
      <c r="W1343" s="1371" t="s">
        <v>230</v>
      </c>
    </row>
    <row r="1344" spans="1:23">
      <c r="A1344" s="1370">
        <v>60203193</v>
      </c>
      <c r="B1344" s="1371" t="s">
        <v>3038</v>
      </c>
      <c r="C1344" s="1371">
        <v>51966658811</v>
      </c>
      <c r="D1344" s="1371" t="s">
        <v>3039</v>
      </c>
      <c r="E1344" s="1371" t="s">
        <v>347</v>
      </c>
      <c r="G1344" s="1371" t="s">
        <v>224</v>
      </c>
      <c r="H1344" s="1371" t="s">
        <v>245</v>
      </c>
      <c r="K1344" s="1371" t="s">
        <v>280</v>
      </c>
      <c r="L1344" s="1371" t="s">
        <v>280</v>
      </c>
      <c r="M1344" s="1372">
        <v>45880</v>
      </c>
      <c r="N1344" s="1371" t="s">
        <v>233</v>
      </c>
      <c r="W1344" s="1371" t="s">
        <v>230</v>
      </c>
    </row>
    <row r="1345" spans="1:23">
      <c r="A1345" s="1370">
        <v>60203458</v>
      </c>
      <c r="B1345" s="1371" t="s">
        <v>3040</v>
      </c>
      <c r="C1345" s="1371">
        <v>51993925877</v>
      </c>
      <c r="D1345" s="1371" t="s">
        <v>3041</v>
      </c>
      <c r="E1345" s="1371" t="s">
        <v>347</v>
      </c>
      <c r="G1345" s="1371" t="s">
        <v>224</v>
      </c>
      <c r="H1345" s="1371" t="s">
        <v>245</v>
      </c>
      <c r="K1345" s="1371" t="s">
        <v>278</v>
      </c>
      <c r="L1345" s="1371" t="s">
        <v>278</v>
      </c>
      <c r="M1345" s="1372">
        <v>45874</v>
      </c>
      <c r="N1345" s="1371" t="s">
        <v>233</v>
      </c>
      <c r="W1345" s="1371" t="s">
        <v>227</v>
      </c>
    </row>
    <row r="1346" spans="1:23">
      <c r="A1346" s="1370">
        <v>60209971</v>
      </c>
      <c r="B1346" s="1371" t="s">
        <v>3042</v>
      </c>
      <c r="C1346" s="1371">
        <v>970201561</v>
      </c>
      <c r="D1346" s="1371" t="s">
        <v>3043</v>
      </c>
      <c r="G1346" s="1371" t="s">
        <v>224</v>
      </c>
      <c r="H1346" s="1371" t="s">
        <v>11</v>
      </c>
      <c r="M1346" s="1372">
        <v>45880</v>
      </c>
      <c r="W1346" s="1371" t="s">
        <v>228</v>
      </c>
    </row>
    <row r="1347" spans="1:23">
      <c r="A1347" s="1370">
        <v>60222639</v>
      </c>
      <c r="B1347" s="1371" t="s">
        <v>3044</v>
      </c>
      <c r="C1347" s="1371">
        <v>916961043</v>
      </c>
      <c r="D1347" s="1371" t="s">
        <v>3045</v>
      </c>
      <c r="G1347" s="1371" t="s">
        <v>223</v>
      </c>
      <c r="H1347" s="1371" t="s">
        <v>11</v>
      </c>
      <c r="M1347" s="1372">
        <v>45880</v>
      </c>
      <c r="W1347" s="1371" t="s">
        <v>228</v>
      </c>
    </row>
    <row r="1348" spans="1:23">
      <c r="A1348" s="1370">
        <v>60233916</v>
      </c>
      <c r="B1348" s="1371" t="s">
        <v>3046</v>
      </c>
      <c r="C1348" s="1371">
        <v>51931806639</v>
      </c>
      <c r="D1348" s="1371" t="s">
        <v>3047</v>
      </c>
      <c r="G1348" s="1371" t="s">
        <v>224</v>
      </c>
      <c r="H1348" s="1371" t="s">
        <v>11</v>
      </c>
      <c r="J1348" s="1371" t="s">
        <v>221</v>
      </c>
      <c r="L1348" s="1371" t="s">
        <v>271</v>
      </c>
      <c r="M1348" s="1372">
        <v>45841</v>
      </c>
      <c r="N1348" s="1371" t="s">
        <v>233</v>
      </c>
      <c r="V1348" s="1371" t="s">
        <v>11</v>
      </c>
      <c r="W1348" s="1371" t="s">
        <v>230</v>
      </c>
    </row>
    <row r="1349" spans="1:23">
      <c r="A1349" s="1370">
        <v>60245113</v>
      </c>
      <c r="B1349" s="1371" t="s">
        <v>3048</v>
      </c>
      <c r="C1349" s="1371">
        <v>960136258</v>
      </c>
      <c r="D1349" s="1371" t="s">
        <v>3049</v>
      </c>
      <c r="G1349" s="1371" t="s">
        <v>223</v>
      </c>
      <c r="H1349" s="1371" t="s">
        <v>245</v>
      </c>
      <c r="I1349" s="1371" t="s">
        <v>316</v>
      </c>
      <c r="J1349" s="1371" t="s">
        <v>221</v>
      </c>
      <c r="K1349" s="1371" t="s">
        <v>269</v>
      </c>
      <c r="L1349" s="1371" t="s">
        <v>269</v>
      </c>
      <c r="N1349" s="1371" t="s">
        <v>236</v>
      </c>
      <c r="W1349" s="1371" t="s">
        <v>227</v>
      </c>
    </row>
    <row r="1350" spans="1:23">
      <c r="A1350" s="1370">
        <v>60247941</v>
      </c>
      <c r="B1350" s="1371" t="s">
        <v>3050</v>
      </c>
      <c r="C1350" s="1371">
        <v>944791819</v>
      </c>
      <c r="D1350" s="1371" t="s">
        <v>3051</v>
      </c>
      <c r="G1350" s="1371" t="s">
        <v>224</v>
      </c>
      <c r="H1350" s="1371" t="s">
        <v>11</v>
      </c>
      <c r="J1350" s="1371" t="s">
        <v>221</v>
      </c>
      <c r="L1350" s="1371" t="s">
        <v>271</v>
      </c>
      <c r="M1350" s="1372">
        <v>45841</v>
      </c>
      <c r="N1350" s="1371" t="s">
        <v>233</v>
      </c>
      <c r="O1350" s="1371" t="s">
        <v>236</v>
      </c>
      <c r="V1350" s="1371" t="s">
        <v>11</v>
      </c>
      <c r="W1350" s="1371" t="s">
        <v>230</v>
      </c>
    </row>
    <row r="1351" spans="1:23">
      <c r="A1351" s="1370">
        <v>60250299</v>
      </c>
      <c r="B1351" s="1371" t="s">
        <v>3052</v>
      </c>
      <c r="C1351" s="1371">
        <v>51970250633</v>
      </c>
      <c r="D1351" s="1371" t="s">
        <v>3053</v>
      </c>
      <c r="G1351" s="1371" t="s">
        <v>224</v>
      </c>
      <c r="H1351" s="1371" t="s">
        <v>11</v>
      </c>
      <c r="M1351" s="1372">
        <v>45854</v>
      </c>
      <c r="N1351" s="1371" t="s">
        <v>233</v>
      </c>
      <c r="W1351" s="1371" t="s">
        <v>228</v>
      </c>
    </row>
    <row r="1352" spans="1:23">
      <c r="A1352" s="1370">
        <v>60253777</v>
      </c>
      <c r="B1352" s="1371" t="s">
        <v>3054</v>
      </c>
      <c r="C1352" s="1371">
        <v>51992052042</v>
      </c>
      <c r="D1352" s="1371" t="s">
        <v>3055</v>
      </c>
      <c r="G1352" s="1371" t="s">
        <v>225</v>
      </c>
      <c r="H1352" s="1371" t="s">
        <v>11</v>
      </c>
      <c r="I1352" s="1371" t="s">
        <v>7</v>
      </c>
      <c r="L1352" s="1371" t="s">
        <v>271</v>
      </c>
      <c r="M1352" s="1372">
        <v>45854</v>
      </c>
      <c r="N1352" s="1371" t="s">
        <v>233</v>
      </c>
      <c r="O1352" s="1371" t="s">
        <v>331</v>
      </c>
      <c r="W1352" s="1371" t="s">
        <v>229</v>
      </c>
    </row>
    <row r="1353" spans="1:23">
      <c r="A1353" s="1370">
        <v>60280772</v>
      </c>
      <c r="B1353" s="1371" t="s">
        <v>3056</v>
      </c>
      <c r="C1353" s="1371">
        <v>925676061</v>
      </c>
      <c r="D1353" s="1371" t="s">
        <v>3057</v>
      </c>
      <c r="E1353" s="1371" t="s">
        <v>3058</v>
      </c>
      <c r="F1353" s="1371" t="s">
        <v>254</v>
      </c>
      <c r="G1353" s="1371" t="s">
        <v>224</v>
      </c>
      <c r="H1353" s="1371" t="s">
        <v>242</v>
      </c>
      <c r="I1353" s="1371" t="s">
        <v>10</v>
      </c>
      <c r="J1353" s="1371" t="s">
        <v>221</v>
      </c>
      <c r="N1353" s="1371" t="s">
        <v>231</v>
      </c>
      <c r="O1353" s="1371" t="s">
        <v>231</v>
      </c>
      <c r="P1353" s="1371" t="s">
        <v>231</v>
      </c>
      <c r="Q1353" s="1371" t="s">
        <v>445</v>
      </c>
      <c r="R1353" s="1371" t="s">
        <v>232</v>
      </c>
      <c r="S1353" s="1371" t="s">
        <v>318</v>
      </c>
      <c r="T1353" s="1371" t="s">
        <v>323</v>
      </c>
      <c r="U1353" s="1371" t="s">
        <v>255</v>
      </c>
      <c r="W1353" s="1371" t="s">
        <v>228</v>
      </c>
    </row>
    <row r="1354" spans="1:23">
      <c r="A1354" s="1370">
        <v>60283973</v>
      </c>
      <c r="B1354" s="1371" t="s">
        <v>3059</v>
      </c>
      <c r="C1354" s="1371">
        <v>51918171251</v>
      </c>
      <c r="D1354" s="1371" t="s">
        <v>3060</v>
      </c>
      <c r="G1354" s="1371" t="s">
        <v>225</v>
      </c>
      <c r="H1354" s="1371" t="s">
        <v>11</v>
      </c>
      <c r="J1354" s="1371" t="s">
        <v>221</v>
      </c>
      <c r="M1354" s="1372">
        <v>45841</v>
      </c>
      <c r="N1354" s="1371" t="s">
        <v>233</v>
      </c>
      <c r="V1354" s="1371" t="s">
        <v>11</v>
      </c>
      <c r="W1354" s="1371" t="s">
        <v>228</v>
      </c>
    </row>
    <row r="1355" spans="1:23">
      <c r="A1355" s="1370">
        <v>60301994</v>
      </c>
      <c r="B1355" s="1371" t="s">
        <v>3061</v>
      </c>
      <c r="C1355" s="1371" t="s">
        <v>3062</v>
      </c>
      <c r="D1355" s="1371" t="s">
        <v>3063</v>
      </c>
      <c r="G1355" s="1371" t="s">
        <v>223</v>
      </c>
      <c r="H1355" s="1371" t="s">
        <v>245</v>
      </c>
      <c r="I1355" s="1371" t="s">
        <v>316</v>
      </c>
      <c r="J1355" s="1371" t="s">
        <v>221</v>
      </c>
      <c r="K1355" s="1371" t="s">
        <v>259</v>
      </c>
      <c r="L1355" s="1371" t="s">
        <v>259</v>
      </c>
      <c r="N1355" s="1371" t="s">
        <v>236</v>
      </c>
      <c r="O1355" s="1371" t="s">
        <v>236</v>
      </c>
      <c r="P1355" s="1371" t="s">
        <v>350</v>
      </c>
      <c r="W1355" s="1371" t="s">
        <v>226</v>
      </c>
    </row>
    <row r="1356" spans="1:23">
      <c r="A1356" s="1370">
        <v>60312907</v>
      </c>
      <c r="B1356" s="1371" t="s">
        <v>3064</v>
      </c>
      <c r="C1356" s="1371">
        <v>983102574</v>
      </c>
      <c r="D1356" s="1371" t="s">
        <v>3065</v>
      </c>
      <c r="G1356" s="1371" t="s">
        <v>223</v>
      </c>
      <c r="H1356" s="1371" t="s">
        <v>243</v>
      </c>
      <c r="I1356" s="1371" t="s">
        <v>316</v>
      </c>
      <c r="J1356" s="1371" t="s">
        <v>221</v>
      </c>
      <c r="N1356" s="1371" t="s">
        <v>231</v>
      </c>
      <c r="O1356" s="1371" t="s">
        <v>231</v>
      </c>
      <c r="P1356" s="1371" t="s">
        <v>231</v>
      </c>
      <c r="W1356" s="1371" t="s">
        <v>228</v>
      </c>
    </row>
    <row r="1357" spans="1:23">
      <c r="A1357" s="1370">
        <v>60325500</v>
      </c>
      <c r="B1357" s="1371" t="s">
        <v>3066</v>
      </c>
      <c r="C1357" s="1371">
        <v>51997962367</v>
      </c>
      <c r="D1357" s="1371" t="s">
        <v>3067</v>
      </c>
      <c r="G1357" s="1371" t="s">
        <v>224</v>
      </c>
      <c r="H1357" s="1371" t="s">
        <v>11</v>
      </c>
      <c r="J1357" s="1371" t="s">
        <v>221</v>
      </c>
      <c r="L1357" s="1371" t="s">
        <v>271</v>
      </c>
      <c r="M1357" s="1372">
        <v>45841</v>
      </c>
      <c r="N1357" s="1371" t="s">
        <v>434</v>
      </c>
      <c r="O1357" s="1371" t="s">
        <v>434</v>
      </c>
      <c r="V1357" s="1371" t="s">
        <v>11</v>
      </c>
      <c r="W1357" s="1371" t="s">
        <v>230</v>
      </c>
    </row>
    <row r="1358" spans="1:23">
      <c r="A1358" s="1370">
        <v>60325653</v>
      </c>
      <c r="B1358" s="1371" t="s">
        <v>3068</v>
      </c>
      <c r="C1358" s="1371">
        <v>51941145901</v>
      </c>
      <c r="D1358" s="1371" t="s">
        <v>3069</v>
      </c>
      <c r="E1358" s="1371" t="s">
        <v>347</v>
      </c>
      <c r="G1358" s="1371" t="s">
        <v>225</v>
      </c>
      <c r="H1358" s="1371" t="s">
        <v>245</v>
      </c>
      <c r="K1358" s="1371" t="s">
        <v>262</v>
      </c>
      <c r="L1358" s="1371" t="s">
        <v>262</v>
      </c>
      <c r="M1358" s="1372">
        <v>45859</v>
      </c>
      <c r="N1358" s="1371" t="s">
        <v>233</v>
      </c>
      <c r="P1358" s="1371" t="s">
        <v>350</v>
      </c>
      <c r="W1358" s="1371" t="s">
        <v>229</v>
      </c>
    </row>
    <row r="1359" spans="1:23">
      <c r="A1359" s="1370">
        <v>60331597</v>
      </c>
      <c r="B1359" s="1371" t="s">
        <v>3070</v>
      </c>
      <c r="C1359" s="1371">
        <v>968768204</v>
      </c>
      <c r="D1359" s="1371" t="s">
        <v>3071</v>
      </c>
      <c r="G1359" s="1371" t="s">
        <v>224</v>
      </c>
      <c r="H1359" s="1371" t="s">
        <v>11</v>
      </c>
      <c r="J1359" s="1371" t="s">
        <v>221</v>
      </c>
      <c r="L1359" s="1371" t="s">
        <v>271</v>
      </c>
      <c r="M1359" s="1372">
        <v>45841</v>
      </c>
      <c r="N1359" s="1371" t="s">
        <v>236</v>
      </c>
      <c r="V1359" s="1371" t="s">
        <v>11</v>
      </c>
      <c r="W1359" s="1371" t="s">
        <v>230</v>
      </c>
    </row>
    <row r="1360" spans="1:23">
      <c r="A1360" s="1370">
        <v>60333923</v>
      </c>
      <c r="B1360" s="1371" t="s">
        <v>3072</v>
      </c>
      <c r="C1360" s="1371">
        <v>51935817353</v>
      </c>
      <c r="D1360" s="1371" t="s">
        <v>3073</v>
      </c>
      <c r="G1360" s="1371" t="s">
        <v>223</v>
      </c>
      <c r="H1360" s="1371" t="s">
        <v>243</v>
      </c>
      <c r="I1360" s="1371" t="s">
        <v>316</v>
      </c>
      <c r="J1360" s="1371" t="s">
        <v>221</v>
      </c>
      <c r="N1360" s="1371" t="s">
        <v>237</v>
      </c>
      <c r="O1360" s="1371" t="s">
        <v>237</v>
      </c>
      <c r="P1360" s="1371" t="s">
        <v>237</v>
      </c>
      <c r="W1360" s="1371" t="s">
        <v>228</v>
      </c>
    </row>
    <row r="1361" spans="1:23" s="1374" customFormat="1">
      <c r="A1361" s="1370">
        <v>60335049</v>
      </c>
      <c r="B1361" s="1371" t="s">
        <v>3074</v>
      </c>
      <c r="C1361" s="1371">
        <v>924840684</v>
      </c>
      <c r="D1361" s="1371" t="s">
        <v>3075</v>
      </c>
      <c r="E1361" s="1371"/>
      <c r="F1361" s="1371"/>
      <c r="G1361" s="1371" t="s">
        <v>223</v>
      </c>
      <c r="H1361" s="1371" t="s">
        <v>11</v>
      </c>
      <c r="I1361" s="1371"/>
      <c r="J1361" s="1371" t="s">
        <v>221</v>
      </c>
      <c r="K1361" s="1371"/>
      <c r="L1361" s="1371"/>
      <c r="M1361" s="1372">
        <v>45841</v>
      </c>
      <c r="N1361" s="1371" t="s">
        <v>231</v>
      </c>
      <c r="O1361" s="1371" t="s">
        <v>231</v>
      </c>
      <c r="P1361" s="1371" t="s">
        <v>231</v>
      </c>
      <c r="Q1361" s="1371" t="s">
        <v>324</v>
      </c>
      <c r="R1361" s="1371" t="s">
        <v>232</v>
      </c>
      <c r="S1361" s="1371" t="s">
        <v>318</v>
      </c>
      <c r="T1361" s="1371" t="s">
        <v>323</v>
      </c>
      <c r="U1361" s="1371" t="s">
        <v>255</v>
      </c>
      <c r="V1361" s="1371" t="s">
        <v>11</v>
      </c>
      <c r="W1361" s="1371" t="s">
        <v>226</v>
      </c>
    </row>
    <row r="1362" spans="1:23" s="1374" customFormat="1">
      <c r="A1362" s="1370">
        <v>60359586</v>
      </c>
      <c r="B1362" s="1371" t="s">
        <v>3076</v>
      </c>
      <c r="C1362" s="1371">
        <v>917510445</v>
      </c>
      <c r="D1362" s="1371" t="s">
        <v>362</v>
      </c>
      <c r="E1362" s="1371"/>
      <c r="F1362" s="1371"/>
      <c r="G1362" s="1371" t="s">
        <v>224</v>
      </c>
      <c r="H1362" s="1371" t="s">
        <v>11</v>
      </c>
      <c r="I1362" s="1371"/>
      <c r="J1362" s="1371" t="s">
        <v>221</v>
      </c>
      <c r="K1362" s="1371"/>
      <c r="L1362" s="1371"/>
      <c r="M1362" s="1372">
        <v>45841</v>
      </c>
      <c r="N1362" s="1371" t="s">
        <v>233</v>
      </c>
      <c r="O1362" s="1371"/>
      <c r="P1362" s="1371"/>
      <c r="Q1362" s="1371"/>
      <c r="R1362" s="1371"/>
      <c r="S1362" s="1371"/>
      <c r="T1362" s="1371"/>
      <c r="U1362" s="1371"/>
      <c r="V1362" s="1371" t="s">
        <v>11</v>
      </c>
      <c r="W1362" s="1371" t="s">
        <v>226</v>
      </c>
    </row>
    <row r="1363" spans="1:23">
      <c r="A1363" s="1370">
        <v>60361220</v>
      </c>
      <c r="B1363" s="1371" t="s">
        <v>3077</v>
      </c>
      <c r="C1363" s="1371">
        <v>946375547</v>
      </c>
      <c r="E1363" s="1371" t="s">
        <v>347</v>
      </c>
      <c r="F1363" s="1371" t="s">
        <v>254</v>
      </c>
      <c r="G1363" s="1371" t="s">
        <v>223</v>
      </c>
      <c r="H1363" s="1371" t="s">
        <v>245</v>
      </c>
      <c r="K1363" s="1371" t="s">
        <v>280</v>
      </c>
      <c r="L1363" s="1371" t="s">
        <v>280</v>
      </c>
      <c r="M1363" s="1372">
        <v>45851</v>
      </c>
      <c r="N1363" s="1371" t="s">
        <v>388</v>
      </c>
      <c r="O1363" s="1371" t="s">
        <v>388</v>
      </c>
      <c r="P1363" s="1371" t="s">
        <v>388</v>
      </c>
      <c r="W1363" s="1371" t="s">
        <v>226</v>
      </c>
    </row>
    <row r="1364" spans="1:23">
      <c r="A1364" s="1370">
        <v>60361220</v>
      </c>
      <c r="B1364" s="1371" t="s">
        <v>3078</v>
      </c>
      <c r="C1364" s="1371">
        <v>946375547</v>
      </c>
      <c r="D1364" s="1371" t="s">
        <v>3079</v>
      </c>
      <c r="E1364" s="1371" t="s">
        <v>347</v>
      </c>
      <c r="G1364" s="1371" t="s">
        <v>224</v>
      </c>
      <c r="H1364" s="1371" t="s">
        <v>245</v>
      </c>
      <c r="K1364" s="1371" t="s">
        <v>271</v>
      </c>
      <c r="L1364" s="1371" t="s">
        <v>271</v>
      </c>
      <c r="M1364" s="1372">
        <v>45850</v>
      </c>
      <c r="N1364" s="1371" t="s">
        <v>233</v>
      </c>
      <c r="O1364" s="1371" t="s">
        <v>331</v>
      </c>
      <c r="P1364" s="1371" t="s">
        <v>331</v>
      </c>
      <c r="W1364" s="1371" t="s">
        <v>229</v>
      </c>
    </row>
    <row r="1365" spans="1:23">
      <c r="A1365" s="1370">
        <v>60366603</v>
      </c>
      <c r="B1365" s="1371" t="s">
        <v>3080</v>
      </c>
      <c r="C1365" s="1371">
        <v>986584537</v>
      </c>
      <c r="D1365" s="1371" t="s">
        <v>3081</v>
      </c>
      <c r="G1365" s="1371" t="s">
        <v>224</v>
      </c>
      <c r="H1365" s="1371" t="s">
        <v>11</v>
      </c>
      <c r="M1365" s="1372">
        <v>45859</v>
      </c>
      <c r="N1365" s="1371" t="s">
        <v>241</v>
      </c>
      <c r="V1365" s="1371" t="s">
        <v>1296</v>
      </c>
      <c r="W1365" s="1371" t="s">
        <v>228</v>
      </c>
    </row>
    <row r="1366" spans="1:23">
      <c r="A1366" s="1370">
        <v>60367030</v>
      </c>
      <c r="B1366" s="1371" t="s">
        <v>3082</v>
      </c>
      <c r="C1366" s="1371">
        <v>51948307655</v>
      </c>
      <c r="D1366" s="1371" t="s">
        <v>3083</v>
      </c>
      <c r="G1366" s="1371" t="s">
        <v>224</v>
      </c>
      <c r="H1366" s="1371" t="s">
        <v>11</v>
      </c>
      <c r="J1366" s="1371" t="s">
        <v>221</v>
      </c>
      <c r="M1366" s="1372">
        <v>45841</v>
      </c>
      <c r="N1366" s="1371" t="s">
        <v>233</v>
      </c>
      <c r="V1366" s="1371" t="s">
        <v>11</v>
      </c>
      <c r="W1366" s="1371" t="s">
        <v>226</v>
      </c>
    </row>
    <row r="1367" spans="1:23">
      <c r="A1367" s="1370">
        <v>60378222</v>
      </c>
      <c r="B1367" s="1371" t="s">
        <v>3084</v>
      </c>
      <c r="C1367" s="1371">
        <v>993528916</v>
      </c>
      <c r="D1367" s="1371" t="s">
        <v>3085</v>
      </c>
      <c r="G1367" s="1371" t="s">
        <v>225</v>
      </c>
      <c r="H1367" s="1371" t="s">
        <v>11</v>
      </c>
      <c r="J1367" s="1371" t="s">
        <v>221</v>
      </c>
      <c r="L1367" s="1371" t="s">
        <v>271</v>
      </c>
      <c r="M1367" s="1372">
        <v>45841</v>
      </c>
      <c r="N1367" s="1371" t="s">
        <v>233</v>
      </c>
      <c r="O1367" s="1371" t="s">
        <v>236</v>
      </c>
      <c r="V1367" s="1371" t="s">
        <v>11</v>
      </c>
      <c r="W1367" s="1371" t="s">
        <v>230</v>
      </c>
    </row>
    <row r="1368" spans="1:23">
      <c r="A1368" s="1370">
        <v>60382919</v>
      </c>
      <c r="B1368" s="1371" t="s">
        <v>3086</v>
      </c>
      <c r="C1368" s="1371">
        <v>51976707618</v>
      </c>
      <c r="D1368" s="1371" t="s">
        <v>3087</v>
      </c>
      <c r="G1368" s="1371" t="s">
        <v>224</v>
      </c>
      <c r="H1368" s="1371" t="s">
        <v>245</v>
      </c>
      <c r="J1368" s="1371" t="s">
        <v>221</v>
      </c>
      <c r="K1368" s="1371" t="s">
        <v>259</v>
      </c>
      <c r="L1368" s="1371" t="s">
        <v>259</v>
      </c>
      <c r="N1368" s="1371" t="s">
        <v>236</v>
      </c>
      <c r="W1368" s="1371" t="s">
        <v>228</v>
      </c>
    </row>
    <row r="1369" spans="1:23">
      <c r="A1369" s="1370">
        <v>60382923</v>
      </c>
      <c r="B1369" s="1371" t="s">
        <v>3088</v>
      </c>
      <c r="C1369" s="1371">
        <v>51953224780</v>
      </c>
      <c r="D1369" s="1371" t="s">
        <v>3089</v>
      </c>
      <c r="G1369" s="1371" t="s">
        <v>225</v>
      </c>
      <c r="H1369" s="1371" t="s">
        <v>245</v>
      </c>
      <c r="J1369" s="1371" t="s">
        <v>221</v>
      </c>
      <c r="K1369" s="1371" t="s">
        <v>259</v>
      </c>
      <c r="L1369" s="1371" t="s">
        <v>271</v>
      </c>
      <c r="N1369" s="1371" t="s">
        <v>233</v>
      </c>
      <c r="W1369" s="1371" t="s">
        <v>230</v>
      </c>
    </row>
    <row r="1370" spans="1:23">
      <c r="A1370" s="1370">
        <v>60383200</v>
      </c>
      <c r="B1370" s="1371" t="s">
        <v>3090</v>
      </c>
      <c r="C1370" s="1371">
        <v>51964774520</v>
      </c>
      <c r="D1370" s="1371" t="s">
        <v>3091</v>
      </c>
      <c r="E1370" s="1371" t="s">
        <v>451</v>
      </c>
      <c r="G1370" s="1371" t="s">
        <v>224</v>
      </c>
      <c r="H1370" s="1371" t="s">
        <v>245</v>
      </c>
      <c r="K1370" s="1371" t="s">
        <v>262</v>
      </c>
      <c r="L1370" s="1371" t="s">
        <v>262</v>
      </c>
      <c r="M1370" s="1372">
        <v>45863</v>
      </c>
      <c r="N1370" s="1371" t="s">
        <v>233</v>
      </c>
      <c r="O1370" s="1371" t="s">
        <v>236</v>
      </c>
      <c r="W1370" s="1371" t="s">
        <v>230</v>
      </c>
    </row>
    <row r="1371" spans="1:23">
      <c r="A1371" s="1370">
        <v>60410248</v>
      </c>
      <c r="B1371" s="1371" t="s">
        <v>3092</v>
      </c>
      <c r="C1371" s="1371">
        <v>910794649</v>
      </c>
      <c r="D1371" s="1371" t="s">
        <v>3093</v>
      </c>
      <c r="G1371" s="1371" t="s">
        <v>225</v>
      </c>
      <c r="H1371" s="1371" t="s">
        <v>11</v>
      </c>
      <c r="J1371" s="1371" t="s">
        <v>221</v>
      </c>
      <c r="M1371" s="1372">
        <v>45841</v>
      </c>
      <c r="N1371" s="1371" t="s">
        <v>233</v>
      </c>
      <c r="O1371" s="1371" t="s">
        <v>236</v>
      </c>
      <c r="P1371" s="1371" t="s">
        <v>350</v>
      </c>
      <c r="V1371" s="1371" t="s">
        <v>11</v>
      </c>
      <c r="W1371" s="1371" t="s">
        <v>226</v>
      </c>
    </row>
    <row r="1372" spans="1:23">
      <c r="A1372" s="1370">
        <v>60418475</v>
      </c>
      <c r="B1372" s="1371" t="s">
        <v>3094</v>
      </c>
      <c r="C1372" s="1371">
        <v>51936979089</v>
      </c>
      <c r="D1372" s="1371" t="s">
        <v>3095</v>
      </c>
      <c r="G1372" s="1371" t="s">
        <v>223</v>
      </c>
      <c r="H1372" s="1371" t="s">
        <v>243</v>
      </c>
      <c r="I1372" s="1371" t="s">
        <v>316</v>
      </c>
      <c r="J1372" s="1371" t="s">
        <v>221</v>
      </c>
      <c r="N1372" s="1371" t="s">
        <v>236</v>
      </c>
      <c r="O1372" s="1371" t="s">
        <v>236</v>
      </c>
      <c r="P1372" s="1371" t="s">
        <v>350</v>
      </c>
      <c r="W1372" s="1371" t="s">
        <v>228</v>
      </c>
    </row>
    <row r="1373" spans="1:23">
      <c r="A1373" s="1370">
        <v>60429161</v>
      </c>
      <c r="B1373" s="1371" t="s">
        <v>3096</v>
      </c>
      <c r="C1373" s="1371">
        <v>934394506</v>
      </c>
      <c r="D1373" s="1371" t="s">
        <v>3097</v>
      </c>
      <c r="E1373" s="1371" t="s">
        <v>376</v>
      </c>
      <c r="F1373" s="1371" t="s">
        <v>260</v>
      </c>
      <c r="G1373" s="1371" t="s">
        <v>225</v>
      </c>
      <c r="H1373" s="1371" t="s">
        <v>245</v>
      </c>
      <c r="I1373" s="1371" t="s">
        <v>316</v>
      </c>
      <c r="J1373" s="1371" t="s">
        <v>221</v>
      </c>
      <c r="N1373" s="1371" t="s">
        <v>231</v>
      </c>
      <c r="W1373" s="1371" t="s">
        <v>227</v>
      </c>
    </row>
    <row r="1374" spans="1:23">
      <c r="A1374" s="1370">
        <v>60429701</v>
      </c>
      <c r="B1374" s="1371" t="s">
        <v>3098</v>
      </c>
      <c r="C1374" s="1371" t="s">
        <v>3099</v>
      </c>
      <c r="F1374" s="1371" t="s">
        <v>254</v>
      </c>
      <c r="G1374" s="1371" t="s">
        <v>224</v>
      </c>
      <c r="H1374" s="1371" t="s">
        <v>238</v>
      </c>
      <c r="I1374" s="1371" t="s">
        <v>316</v>
      </c>
      <c r="J1374" s="1371" t="s">
        <v>221</v>
      </c>
      <c r="K1374" s="1371" t="s">
        <v>266</v>
      </c>
      <c r="L1374" s="1371" t="s">
        <v>271</v>
      </c>
      <c r="N1374" s="1371" t="s">
        <v>231</v>
      </c>
      <c r="O1374" s="1371" t="s">
        <v>231</v>
      </c>
      <c r="Q1374" s="1371" t="s">
        <v>445</v>
      </c>
      <c r="R1374" s="1371" t="s">
        <v>232</v>
      </c>
      <c r="S1374" s="1371" t="s">
        <v>318</v>
      </c>
      <c r="T1374" s="1371" t="s">
        <v>323</v>
      </c>
      <c r="U1374" s="1371" t="s">
        <v>255</v>
      </c>
      <c r="W1374" s="1371" t="s">
        <v>230</v>
      </c>
    </row>
    <row r="1375" spans="1:23">
      <c r="A1375" s="1370">
        <v>60429881</v>
      </c>
      <c r="B1375" s="1371" t="s">
        <v>3100</v>
      </c>
      <c r="C1375" s="1371">
        <v>951210102</v>
      </c>
      <c r="D1375" s="1371" t="s">
        <v>3101</v>
      </c>
      <c r="F1375" s="1371" t="s">
        <v>254</v>
      </c>
      <c r="G1375" s="1371" t="s">
        <v>223</v>
      </c>
      <c r="H1375" s="1371" t="s">
        <v>245</v>
      </c>
      <c r="I1375" s="1371" t="s">
        <v>316</v>
      </c>
      <c r="J1375" s="1371" t="s">
        <v>221</v>
      </c>
      <c r="N1375" s="1371" t="s">
        <v>231</v>
      </c>
      <c r="O1375" s="1371" t="s">
        <v>231</v>
      </c>
      <c r="P1375" s="1371" t="s">
        <v>231</v>
      </c>
      <c r="Q1375" s="1371" t="s">
        <v>324</v>
      </c>
      <c r="R1375" s="1371" t="s">
        <v>232</v>
      </c>
      <c r="S1375" s="1371" t="s">
        <v>318</v>
      </c>
      <c r="T1375" s="1371" t="s">
        <v>323</v>
      </c>
      <c r="U1375" s="1371" t="s">
        <v>255</v>
      </c>
      <c r="W1375" s="1371" t="s">
        <v>226</v>
      </c>
    </row>
    <row r="1376" spans="1:23">
      <c r="A1376" s="1370">
        <v>60431730</v>
      </c>
      <c r="B1376" s="1371" t="s">
        <v>3102</v>
      </c>
      <c r="C1376" s="1371">
        <v>51926704683</v>
      </c>
      <c r="D1376" s="1371" t="s">
        <v>3103</v>
      </c>
      <c r="G1376" s="1371" t="s">
        <v>225</v>
      </c>
      <c r="H1376" s="1371" t="s">
        <v>245</v>
      </c>
      <c r="I1376" s="1371" t="s">
        <v>316</v>
      </c>
      <c r="J1376" s="1371" t="s">
        <v>221</v>
      </c>
      <c r="K1376" s="1371" t="s">
        <v>269</v>
      </c>
      <c r="L1376" s="1371" t="s">
        <v>269</v>
      </c>
      <c r="N1376" s="1371" t="s">
        <v>233</v>
      </c>
      <c r="O1376" s="1371" t="s">
        <v>233</v>
      </c>
      <c r="P1376" s="1371" t="s">
        <v>233</v>
      </c>
      <c r="W1376" s="1371" t="s">
        <v>226</v>
      </c>
    </row>
    <row r="1377" spans="1:23">
      <c r="A1377" s="1370">
        <v>60441539</v>
      </c>
      <c r="B1377" s="1371" t="s">
        <v>3104</v>
      </c>
      <c r="C1377" s="1371">
        <v>936512932</v>
      </c>
      <c r="D1377" s="1371" t="s">
        <v>3105</v>
      </c>
      <c r="E1377" s="1371" t="s">
        <v>347</v>
      </c>
      <c r="G1377" s="1371" t="s">
        <v>224</v>
      </c>
      <c r="H1377" s="1371" t="s">
        <v>248</v>
      </c>
      <c r="K1377" s="1371" t="s">
        <v>280</v>
      </c>
      <c r="L1377" s="1371" t="s">
        <v>280</v>
      </c>
      <c r="M1377" s="1372">
        <v>45873</v>
      </c>
      <c r="N1377" s="1371" t="s">
        <v>233</v>
      </c>
      <c r="W1377" s="1371" t="s">
        <v>229</v>
      </c>
    </row>
    <row r="1378" spans="1:23">
      <c r="A1378" s="1370">
        <v>60458817</v>
      </c>
      <c r="B1378" s="1371" t="s">
        <v>3106</v>
      </c>
      <c r="C1378" s="1371">
        <v>51982880131</v>
      </c>
      <c r="D1378" s="1371" t="s">
        <v>3107</v>
      </c>
      <c r="G1378" s="1371" t="s">
        <v>224</v>
      </c>
      <c r="H1378" s="1371" t="s">
        <v>11</v>
      </c>
      <c r="M1378" s="1372">
        <v>45854</v>
      </c>
      <c r="N1378" s="1371" t="s">
        <v>233</v>
      </c>
      <c r="W1378" s="1371" t="s">
        <v>229</v>
      </c>
    </row>
    <row r="1379" spans="1:23">
      <c r="A1379" s="1370">
        <v>60461128</v>
      </c>
      <c r="B1379" s="1371" t="s">
        <v>3108</v>
      </c>
      <c r="C1379" s="1371">
        <v>965845646</v>
      </c>
      <c r="D1379" s="1371" t="s">
        <v>3109</v>
      </c>
      <c r="G1379" s="1371" t="s">
        <v>223</v>
      </c>
      <c r="H1379" s="1371" t="s">
        <v>11</v>
      </c>
      <c r="M1379" s="1372">
        <v>45859</v>
      </c>
      <c r="N1379" s="1371" t="s">
        <v>233</v>
      </c>
      <c r="W1379" s="1371" t="s">
        <v>229</v>
      </c>
    </row>
    <row r="1380" spans="1:23">
      <c r="A1380" s="1370">
        <v>60462023</v>
      </c>
      <c r="B1380" s="1371" t="s">
        <v>3110</v>
      </c>
      <c r="C1380" s="1371">
        <v>51939734750</v>
      </c>
      <c r="D1380" s="1371" t="s">
        <v>3111</v>
      </c>
      <c r="E1380" s="1371" t="s">
        <v>473</v>
      </c>
      <c r="F1380" s="1371" t="s">
        <v>1638</v>
      </c>
      <c r="G1380" s="1371" t="s">
        <v>225</v>
      </c>
      <c r="H1380" s="1371" t="s">
        <v>245</v>
      </c>
      <c r="J1380" s="1371" t="s">
        <v>221</v>
      </c>
      <c r="L1380" s="1371" t="s">
        <v>271</v>
      </c>
      <c r="N1380" s="1371" t="s">
        <v>233</v>
      </c>
      <c r="O1380" s="1371" t="s">
        <v>241</v>
      </c>
      <c r="W1380" s="1371" t="s">
        <v>230</v>
      </c>
    </row>
    <row r="1381" spans="1:23">
      <c r="A1381" s="1370">
        <v>60466089</v>
      </c>
      <c r="B1381" s="1371" t="s">
        <v>3112</v>
      </c>
      <c r="C1381" s="1371" t="s">
        <v>3113</v>
      </c>
      <c r="D1381" s="1371" t="s">
        <v>3114</v>
      </c>
      <c r="E1381" s="1371" t="s">
        <v>376</v>
      </c>
      <c r="F1381" s="1371" t="s">
        <v>254</v>
      </c>
      <c r="G1381" s="1371" t="s">
        <v>223</v>
      </c>
      <c r="H1381" s="1371" t="s">
        <v>242</v>
      </c>
      <c r="I1381" s="1371" t="s">
        <v>316</v>
      </c>
      <c r="J1381" s="1371" t="s">
        <v>221</v>
      </c>
      <c r="N1381" s="1371" t="s">
        <v>231</v>
      </c>
      <c r="O1381" s="1371" t="s">
        <v>231</v>
      </c>
      <c r="P1381" s="1371" t="s">
        <v>231</v>
      </c>
      <c r="Q1381" s="1371" t="s">
        <v>445</v>
      </c>
      <c r="R1381" s="1371" t="s">
        <v>232</v>
      </c>
      <c r="S1381" s="1371" t="s">
        <v>318</v>
      </c>
      <c r="T1381" s="1371" t="s">
        <v>323</v>
      </c>
      <c r="U1381" s="1371" t="s">
        <v>258</v>
      </c>
      <c r="W1381" s="1371" t="s">
        <v>228</v>
      </c>
    </row>
    <row r="1382" spans="1:23">
      <c r="A1382" s="1370">
        <v>60470931</v>
      </c>
      <c r="B1382" s="1371" t="s">
        <v>3115</v>
      </c>
      <c r="C1382" s="1371">
        <v>51968015737</v>
      </c>
      <c r="D1382" s="1371" t="s">
        <v>3116</v>
      </c>
      <c r="G1382" s="1371" t="s">
        <v>223</v>
      </c>
      <c r="H1382" s="1371" t="s">
        <v>11</v>
      </c>
      <c r="J1382" s="1371" t="s">
        <v>221</v>
      </c>
      <c r="M1382" s="1372">
        <v>45841</v>
      </c>
      <c r="N1382" s="1371" t="s">
        <v>241</v>
      </c>
      <c r="V1382" s="1371" t="s">
        <v>11</v>
      </c>
      <c r="W1382" s="1371" t="s">
        <v>228</v>
      </c>
    </row>
    <row r="1383" spans="1:23">
      <c r="A1383" s="1370">
        <v>60477610</v>
      </c>
      <c r="B1383" s="1371" t="s">
        <v>3117</v>
      </c>
      <c r="C1383" s="1371">
        <v>51965331590</v>
      </c>
      <c r="D1383" s="1371" t="s">
        <v>3118</v>
      </c>
      <c r="E1383" s="1371" t="s">
        <v>347</v>
      </c>
      <c r="G1383" s="1371" t="s">
        <v>223</v>
      </c>
      <c r="H1383" s="1371" t="s">
        <v>245</v>
      </c>
      <c r="K1383" s="1371" t="s">
        <v>262</v>
      </c>
      <c r="L1383" s="1371" t="s">
        <v>262</v>
      </c>
      <c r="M1383" s="1372">
        <v>45880</v>
      </c>
      <c r="N1383" s="1371" t="s">
        <v>233</v>
      </c>
      <c r="W1383" s="1371" t="s">
        <v>230</v>
      </c>
    </row>
    <row r="1384" spans="1:23">
      <c r="A1384" s="1370">
        <v>60480048</v>
      </c>
      <c r="B1384" s="1371" t="s">
        <v>3119</v>
      </c>
      <c r="C1384" s="1371">
        <v>51988300438</v>
      </c>
      <c r="D1384" s="1371" t="s">
        <v>3120</v>
      </c>
      <c r="G1384" s="1371" t="s">
        <v>225</v>
      </c>
      <c r="H1384" s="1371" t="s">
        <v>11</v>
      </c>
      <c r="L1384" s="1371" t="s">
        <v>271</v>
      </c>
      <c r="M1384" s="1372">
        <v>45854</v>
      </c>
      <c r="N1384" s="1371" t="s">
        <v>233</v>
      </c>
      <c r="O1384" s="1371" t="s">
        <v>331</v>
      </c>
      <c r="W1384" s="1371" t="s">
        <v>229</v>
      </c>
    </row>
    <row r="1385" spans="1:23">
      <c r="A1385" s="1370">
        <v>60482231</v>
      </c>
      <c r="B1385" s="1371" t="s">
        <v>3121</v>
      </c>
      <c r="C1385" s="1371">
        <v>956412309</v>
      </c>
      <c r="D1385" s="1371" t="s">
        <v>3122</v>
      </c>
      <c r="F1385" s="1371" t="s">
        <v>254</v>
      </c>
      <c r="G1385" s="1371" t="s">
        <v>224</v>
      </c>
      <c r="H1385" s="1371" t="s">
        <v>238</v>
      </c>
      <c r="I1385" s="1371" t="s">
        <v>316</v>
      </c>
      <c r="J1385" s="1371" t="s">
        <v>221</v>
      </c>
      <c r="N1385" s="1371" t="s">
        <v>231</v>
      </c>
      <c r="O1385" s="1371" t="s">
        <v>231</v>
      </c>
      <c r="W1385" s="1371" t="s">
        <v>229</v>
      </c>
    </row>
    <row r="1386" spans="1:23">
      <c r="A1386" s="1370">
        <v>60492449</v>
      </c>
      <c r="B1386" s="1371" t="s">
        <v>3123</v>
      </c>
      <c r="C1386" s="1371" t="s">
        <v>3124</v>
      </c>
      <c r="D1386" s="1371" t="s">
        <v>3125</v>
      </c>
      <c r="E1386" s="1371" t="s">
        <v>376</v>
      </c>
      <c r="G1386" s="1371" t="s">
        <v>223</v>
      </c>
      <c r="H1386" s="1371" t="s">
        <v>245</v>
      </c>
      <c r="I1386" s="1371" t="s">
        <v>316</v>
      </c>
      <c r="J1386" s="1371" t="s">
        <v>221</v>
      </c>
      <c r="K1386" s="1371" t="s">
        <v>259</v>
      </c>
      <c r="L1386" s="1371" t="s">
        <v>259</v>
      </c>
      <c r="N1386" s="1371" t="s">
        <v>231</v>
      </c>
      <c r="O1386" s="1371" t="s">
        <v>231</v>
      </c>
      <c r="P1386" s="1371" t="s">
        <v>231</v>
      </c>
      <c r="W1386" s="1371" t="s">
        <v>226</v>
      </c>
    </row>
    <row r="1387" spans="1:23">
      <c r="A1387" s="1370">
        <v>60495304</v>
      </c>
      <c r="B1387" s="1371" t="s">
        <v>3126</v>
      </c>
      <c r="C1387" s="1371">
        <v>51907841075</v>
      </c>
      <c r="D1387" s="1371" t="s">
        <v>3127</v>
      </c>
      <c r="E1387" s="1371" t="s">
        <v>376</v>
      </c>
      <c r="F1387" s="1371" t="s">
        <v>377</v>
      </c>
      <c r="G1387" s="1371" t="s">
        <v>224</v>
      </c>
      <c r="H1387" s="1371" t="s">
        <v>245</v>
      </c>
      <c r="J1387" s="1371" t="s">
        <v>221</v>
      </c>
      <c r="L1387" s="1371" t="s">
        <v>271</v>
      </c>
      <c r="N1387" s="1371" t="s">
        <v>233</v>
      </c>
      <c r="W1387" s="1371" t="s">
        <v>230</v>
      </c>
    </row>
    <row r="1388" spans="1:23">
      <c r="A1388" s="1370">
        <v>60509955</v>
      </c>
      <c r="B1388" s="1371" t="s">
        <v>3128</v>
      </c>
      <c r="C1388" s="1371">
        <v>929988215</v>
      </c>
      <c r="D1388" s="1371" t="s">
        <v>3129</v>
      </c>
      <c r="G1388" s="1371" t="s">
        <v>223</v>
      </c>
      <c r="H1388" s="1371" t="s">
        <v>11</v>
      </c>
      <c r="I1388" s="1371" t="s">
        <v>7</v>
      </c>
      <c r="M1388" s="1372">
        <v>45859</v>
      </c>
      <c r="N1388" s="1371" t="s">
        <v>233</v>
      </c>
      <c r="W1388" s="1371" t="s">
        <v>229</v>
      </c>
    </row>
    <row r="1389" spans="1:23">
      <c r="A1389" s="1370">
        <v>60511029</v>
      </c>
      <c r="B1389" s="1371" t="s">
        <v>3130</v>
      </c>
      <c r="C1389" s="1371">
        <v>958670775</v>
      </c>
      <c r="D1389" s="1371" t="s">
        <v>3131</v>
      </c>
      <c r="G1389" s="1371" t="s">
        <v>224</v>
      </c>
      <c r="H1389" s="1371" t="s">
        <v>11</v>
      </c>
      <c r="J1389" s="1371" t="s">
        <v>221</v>
      </c>
      <c r="N1389" s="1371" t="s">
        <v>233</v>
      </c>
      <c r="W1389" s="1371" t="s">
        <v>229</v>
      </c>
    </row>
    <row r="1390" spans="1:23">
      <c r="A1390" s="1370">
        <v>60512009</v>
      </c>
      <c r="B1390" s="1371" t="s">
        <v>3132</v>
      </c>
      <c r="C1390" s="1371">
        <v>929908156</v>
      </c>
      <c r="D1390" s="1371" t="s">
        <v>3133</v>
      </c>
      <c r="G1390" s="1371" t="s">
        <v>224</v>
      </c>
      <c r="H1390" s="1371" t="s">
        <v>11</v>
      </c>
      <c r="J1390" s="1371" t="s">
        <v>221</v>
      </c>
      <c r="N1390" s="1371" t="s">
        <v>233</v>
      </c>
      <c r="W1390" s="1371" t="s">
        <v>229</v>
      </c>
    </row>
    <row r="1391" spans="1:23">
      <c r="A1391" s="1370">
        <v>60513199</v>
      </c>
      <c r="B1391" s="1371" t="s">
        <v>3134</v>
      </c>
      <c r="C1391" s="1371">
        <v>982115101</v>
      </c>
      <c r="D1391" s="1371" t="s">
        <v>3135</v>
      </c>
      <c r="G1391" s="1371" t="s">
        <v>224</v>
      </c>
      <c r="H1391" s="1371" t="s">
        <v>11</v>
      </c>
      <c r="J1391" s="1371" t="s">
        <v>221</v>
      </c>
      <c r="M1391" s="1372">
        <v>45841</v>
      </c>
      <c r="N1391" s="1371" t="s">
        <v>233</v>
      </c>
      <c r="V1391" s="1371" t="s">
        <v>11</v>
      </c>
      <c r="W1391" s="1371" t="s">
        <v>226</v>
      </c>
    </row>
    <row r="1392" spans="1:23">
      <c r="A1392" s="1370">
        <v>60514184</v>
      </c>
      <c r="B1392" s="1371" t="s">
        <v>3136</v>
      </c>
      <c r="C1392" s="1371">
        <v>51921043266</v>
      </c>
      <c r="D1392" s="1371" t="s">
        <v>3137</v>
      </c>
      <c r="G1392" s="1371" t="s">
        <v>223</v>
      </c>
      <c r="H1392" s="1371" t="s">
        <v>11</v>
      </c>
      <c r="J1392" s="1371" t="s">
        <v>221</v>
      </c>
      <c r="M1392" s="1372">
        <v>45841</v>
      </c>
      <c r="N1392" s="1371" t="s">
        <v>233</v>
      </c>
      <c r="V1392" s="1371" t="s">
        <v>11</v>
      </c>
      <c r="W1392" s="1371" t="s">
        <v>228</v>
      </c>
    </row>
    <row r="1393" spans="1:23">
      <c r="A1393" s="1370">
        <v>60522267</v>
      </c>
      <c r="B1393" s="1371" t="s">
        <v>3138</v>
      </c>
      <c r="C1393" s="1371">
        <v>51991036499</v>
      </c>
      <c r="D1393" s="1371" t="s">
        <v>3139</v>
      </c>
      <c r="G1393" s="1371" t="s">
        <v>225</v>
      </c>
      <c r="H1393" s="1371" t="s">
        <v>11</v>
      </c>
      <c r="J1393" s="1371" t="s">
        <v>221</v>
      </c>
      <c r="M1393" s="1372">
        <v>45841</v>
      </c>
      <c r="N1393" s="1371" t="s">
        <v>233</v>
      </c>
      <c r="V1393" s="1371" t="s">
        <v>11</v>
      </c>
      <c r="W1393" s="1371" t="s">
        <v>228</v>
      </c>
    </row>
    <row r="1394" spans="1:23">
      <c r="A1394" s="1370">
        <v>60527730</v>
      </c>
      <c r="B1394" s="1371" t="s">
        <v>3140</v>
      </c>
      <c r="C1394" s="1371">
        <v>942746675</v>
      </c>
      <c r="D1394" s="1371" t="s">
        <v>3141</v>
      </c>
      <c r="G1394" s="1371" t="s">
        <v>223</v>
      </c>
      <c r="H1394" s="1371" t="s">
        <v>11</v>
      </c>
      <c r="M1394" s="1372">
        <v>45854</v>
      </c>
      <c r="N1394" s="1371" t="s">
        <v>233</v>
      </c>
      <c r="W1394" s="1371" t="s">
        <v>229</v>
      </c>
    </row>
    <row r="1395" spans="1:23">
      <c r="A1395" s="1370">
        <v>60527730</v>
      </c>
      <c r="B1395" s="1371" t="s">
        <v>3140</v>
      </c>
      <c r="C1395" s="1371">
        <v>942746675</v>
      </c>
      <c r="D1395" s="1371" t="s">
        <v>3141</v>
      </c>
      <c r="G1395" s="1371" t="s">
        <v>223</v>
      </c>
      <c r="H1395" s="1371" t="s">
        <v>11</v>
      </c>
      <c r="J1395" s="1371" t="s">
        <v>221</v>
      </c>
      <c r="M1395" s="1372">
        <v>45841</v>
      </c>
      <c r="N1395" s="1371" t="s">
        <v>233</v>
      </c>
      <c r="O1395" s="1371" t="s">
        <v>236</v>
      </c>
      <c r="W1395" s="1371" t="s">
        <v>227</v>
      </c>
    </row>
    <row r="1396" spans="1:23">
      <c r="A1396" s="1370">
        <v>60535477</v>
      </c>
      <c r="B1396" s="1371" t="s">
        <v>3142</v>
      </c>
      <c r="C1396" s="1371">
        <v>917455584</v>
      </c>
      <c r="D1396" s="1371" t="s">
        <v>3143</v>
      </c>
      <c r="E1396" s="1371" t="s">
        <v>347</v>
      </c>
      <c r="G1396" s="1371" t="s">
        <v>224</v>
      </c>
      <c r="H1396" s="1371" t="s">
        <v>245</v>
      </c>
      <c r="K1396" s="1371" t="s">
        <v>262</v>
      </c>
      <c r="L1396" s="1371" t="s">
        <v>262</v>
      </c>
      <c r="M1396" s="1372">
        <v>45876</v>
      </c>
      <c r="N1396" s="1371" t="s">
        <v>388</v>
      </c>
      <c r="O1396" s="1371" t="s">
        <v>331</v>
      </c>
      <c r="P1396" s="1371" t="s">
        <v>331</v>
      </c>
      <c r="W1396" s="1371" t="s">
        <v>226</v>
      </c>
    </row>
    <row r="1397" spans="1:23">
      <c r="A1397" s="1370">
        <v>60540324</v>
      </c>
      <c r="B1397" s="1371" t="s">
        <v>3144</v>
      </c>
      <c r="C1397" s="1371">
        <v>51998246105</v>
      </c>
      <c r="D1397" s="1371" t="s">
        <v>3145</v>
      </c>
      <c r="E1397" s="1371" t="s">
        <v>376</v>
      </c>
      <c r="F1397" s="1371" t="s">
        <v>260</v>
      </c>
      <c r="G1397" s="1371" t="s">
        <v>224</v>
      </c>
      <c r="H1397" s="1371" t="s">
        <v>245</v>
      </c>
      <c r="J1397" s="1371" t="s">
        <v>221</v>
      </c>
      <c r="N1397" s="1371" t="s">
        <v>233</v>
      </c>
      <c r="W1397" s="1371" t="s">
        <v>228</v>
      </c>
    </row>
    <row r="1398" spans="1:23">
      <c r="A1398" s="1370">
        <v>60548740</v>
      </c>
      <c r="B1398" s="1371" t="s">
        <v>3146</v>
      </c>
      <c r="C1398" s="1371">
        <v>922591776</v>
      </c>
      <c r="D1398" s="1371" t="s">
        <v>3147</v>
      </c>
      <c r="E1398" s="1371" t="s">
        <v>376</v>
      </c>
      <c r="F1398" s="1371" t="s">
        <v>254</v>
      </c>
      <c r="G1398" s="1371" t="s">
        <v>224</v>
      </c>
      <c r="H1398" s="1371" t="s">
        <v>245</v>
      </c>
      <c r="I1398" s="1371" t="s">
        <v>316</v>
      </c>
      <c r="J1398" s="1371" t="s">
        <v>221</v>
      </c>
      <c r="N1398" s="1371" t="s">
        <v>236</v>
      </c>
      <c r="O1398" s="1371" t="s">
        <v>236</v>
      </c>
      <c r="P1398" s="1371" t="s">
        <v>350</v>
      </c>
      <c r="W1398" s="1371" t="s">
        <v>227</v>
      </c>
    </row>
    <row r="1399" spans="1:23">
      <c r="A1399" s="1370">
        <v>60555252</v>
      </c>
      <c r="B1399" s="1371" t="s">
        <v>3148</v>
      </c>
      <c r="C1399" s="1371">
        <v>953897468</v>
      </c>
      <c r="D1399" s="1371" t="s">
        <v>3149</v>
      </c>
      <c r="G1399" s="1371" t="s">
        <v>224</v>
      </c>
      <c r="H1399" s="1371" t="s">
        <v>11</v>
      </c>
      <c r="J1399" s="1371" t="s">
        <v>221</v>
      </c>
      <c r="M1399" s="1372">
        <v>45841</v>
      </c>
      <c r="N1399" s="1371" t="s">
        <v>233</v>
      </c>
      <c r="O1399" s="1371" t="s">
        <v>233</v>
      </c>
      <c r="P1399" s="1371" t="s">
        <v>233</v>
      </c>
      <c r="V1399" s="1371" t="s">
        <v>11</v>
      </c>
      <c r="W1399" s="1371" t="s">
        <v>226</v>
      </c>
    </row>
    <row r="1400" spans="1:23">
      <c r="A1400" s="1370">
        <v>60557459</v>
      </c>
      <c r="B1400" s="1371" t="s">
        <v>3150</v>
      </c>
      <c r="C1400" s="1371">
        <v>51994645218</v>
      </c>
      <c r="D1400" s="1371" t="s">
        <v>3151</v>
      </c>
      <c r="G1400" s="1371" t="s">
        <v>224</v>
      </c>
      <c r="H1400" s="1371" t="s">
        <v>11</v>
      </c>
      <c r="L1400" s="1371" t="s">
        <v>271</v>
      </c>
      <c r="M1400" s="1372">
        <v>45854</v>
      </c>
      <c r="N1400" s="1371" t="s">
        <v>233</v>
      </c>
      <c r="W1400" s="1371" t="s">
        <v>230</v>
      </c>
    </row>
    <row r="1401" spans="1:23">
      <c r="A1401" s="1370">
        <v>60561203</v>
      </c>
      <c r="B1401" s="1371" t="s">
        <v>3152</v>
      </c>
      <c r="C1401" s="1371">
        <v>931061949</v>
      </c>
      <c r="D1401" s="1371" t="s">
        <v>3153</v>
      </c>
      <c r="G1401" s="1371" t="s">
        <v>225</v>
      </c>
      <c r="H1401" s="1371" t="s">
        <v>11</v>
      </c>
      <c r="M1401" s="1372">
        <v>45880</v>
      </c>
      <c r="W1401" s="1371" t="s">
        <v>228</v>
      </c>
    </row>
    <row r="1402" spans="1:23">
      <c r="A1402" s="1370">
        <v>60567300</v>
      </c>
      <c r="B1402" s="1371" t="s">
        <v>3154</v>
      </c>
      <c r="C1402" s="1371">
        <v>972748778</v>
      </c>
      <c r="D1402" s="1371" t="s">
        <v>3155</v>
      </c>
      <c r="G1402" s="1371" t="s">
        <v>224</v>
      </c>
      <c r="H1402" s="1371" t="s">
        <v>11</v>
      </c>
      <c r="J1402" s="1371" t="s">
        <v>221</v>
      </c>
      <c r="M1402" s="1372">
        <v>45841</v>
      </c>
      <c r="N1402" s="1371" t="s">
        <v>233</v>
      </c>
      <c r="V1402" s="1371" t="s">
        <v>11</v>
      </c>
      <c r="W1402" s="1371" t="s">
        <v>228</v>
      </c>
    </row>
    <row r="1403" spans="1:23">
      <c r="A1403" s="1370">
        <v>60575110</v>
      </c>
      <c r="B1403" s="1371" t="s">
        <v>3156</v>
      </c>
      <c r="C1403" s="1371">
        <v>51991972209</v>
      </c>
      <c r="D1403" s="1371" t="s">
        <v>3157</v>
      </c>
      <c r="G1403" s="1371" t="s">
        <v>223</v>
      </c>
      <c r="H1403" s="1371" t="s">
        <v>245</v>
      </c>
      <c r="I1403" s="1371" t="s">
        <v>316</v>
      </c>
      <c r="J1403" s="1371" t="s">
        <v>221</v>
      </c>
      <c r="K1403" s="1371" t="s">
        <v>256</v>
      </c>
      <c r="L1403" s="1371" t="s">
        <v>256</v>
      </c>
      <c r="N1403" s="1371" t="s">
        <v>231</v>
      </c>
      <c r="O1403" s="1371" t="s">
        <v>231</v>
      </c>
      <c r="P1403" s="1371" t="s">
        <v>231</v>
      </c>
      <c r="W1403" s="1371" t="s">
        <v>228</v>
      </c>
    </row>
    <row r="1404" spans="1:23">
      <c r="A1404" s="1370">
        <v>60576290</v>
      </c>
      <c r="B1404" s="1371" t="s">
        <v>3158</v>
      </c>
      <c r="C1404" s="1371">
        <v>51935509539</v>
      </c>
      <c r="D1404" s="1371" t="s">
        <v>3159</v>
      </c>
      <c r="G1404" s="1371" t="s">
        <v>225</v>
      </c>
      <c r="H1404" s="1371" t="s">
        <v>11</v>
      </c>
      <c r="L1404" s="1371" t="s">
        <v>271</v>
      </c>
      <c r="M1404" s="1372">
        <v>45854</v>
      </c>
      <c r="N1404" s="1371" t="s">
        <v>233</v>
      </c>
      <c r="W1404" s="1371" t="s">
        <v>230</v>
      </c>
    </row>
    <row r="1405" spans="1:23">
      <c r="A1405" s="1370">
        <v>60579133</v>
      </c>
      <c r="B1405" s="1371" t="s">
        <v>3160</v>
      </c>
      <c r="C1405" s="1371">
        <v>963823463</v>
      </c>
      <c r="D1405" s="1371" t="s">
        <v>3161</v>
      </c>
      <c r="G1405" s="1371" t="s">
        <v>223</v>
      </c>
      <c r="H1405" s="1371" t="s">
        <v>11</v>
      </c>
      <c r="I1405" s="1371" t="s">
        <v>316</v>
      </c>
      <c r="J1405" s="1371" t="s">
        <v>221</v>
      </c>
      <c r="N1405" s="1371" t="s">
        <v>233</v>
      </c>
      <c r="W1405" s="1371" t="s">
        <v>229</v>
      </c>
    </row>
    <row r="1406" spans="1:23">
      <c r="A1406" s="1370">
        <v>60582900</v>
      </c>
      <c r="B1406" s="1371" t="s">
        <v>3162</v>
      </c>
      <c r="C1406" s="1371" t="s">
        <v>3163</v>
      </c>
      <c r="D1406" s="1371" t="s">
        <v>3164</v>
      </c>
      <c r="E1406" s="1371">
        <v>60582900</v>
      </c>
      <c r="G1406" s="1371" t="s">
        <v>224</v>
      </c>
      <c r="H1406" s="1371" t="s">
        <v>245</v>
      </c>
      <c r="J1406" s="1371" t="s">
        <v>221</v>
      </c>
      <c r="K1406" s="1371" t="s">
        <v>259</v>
      </c>
      <c r="L1406" s="1371" t="s">
        <v>271</v>
      </c>
      <c r="N1406" s="1371" t="s">
        <v>233</v>
      </c>
      <c r="W1406" s="1371" t="s">
        <v>230</v>
      </c>
    </row>
    <row r="1407" spans="1:23">
      <c r="A1407" s="1370">
        <v>60586308</v>
      </c>
      <c r="B1407" s="1371" t="s">
        <v>3165</v>
      </c>
      <c r="C1407" s="1371">
        <v>51976392591</v>
      </c>
      <c r="D1407" s="1371" t="s">
        <v>3166</v>
      </c>
      <c r="E1407" s="1371" t="s">
        <v>347</v>
      </c>
      <c r="G1407" s="1371" t="s">
        <v>224</v>
      </c>
      <c r="H1407" s="1371" t="s">
        <v>245</v>
      </c>
      <c r="K1407" s="1371" t="s">
        <v>274</v>
      </c>
      <c r="L1407" s="1371" t="s">
        <v>274</v>
      </c>
      <c r="M1407" s="1372">
        <v>45869</v>
      </c>
      <c r="N1407" s="1371" t="s">
        <v>233</v>
      </c>
      <c r="W1407" s="1371" t="s">
        <v>227</v>
      </c>
    </row>
    <row r="1408" spans="1:23">
      <c r="A1408" s="1370">
        <v>60605045</v>
      </c>
      <c r="B1408" s="1371" t="s">
        <v>3167</v>
      </c>
      <c r="C1408" s="1371">
        <v>904645023</v>
      </c>
      <c r="D1408" s="1371" t="s">
        <v>362</v>
      </c>
      <c r="G1408" s="1371" t="s">
        <v>224</v>
      </c>
      <c r="H1408" s="1371" t="s">
        <v>11</v>
      </c>
      <c r="J1408" s="1371" t="s">
        <v>221</v>
      </c>
      <c r="L1408" s="1371" t="s">
        <v>271</v>
      </c>
      <c r="M1408" s="1372">
        <v>45841</v>
      </c>
      <c r="N1408" s="1371" t="s">
        <v>233</v>
      </c>
      <c r="V1408" s="1371" t="s">
        <v>11</v>
      </c>
      <c r="W1408" s="1371" t="s">
        <v>230</v>
      </c>
    </row>
    <row r="1409" spans="1:23">
      <c r="A1409" s="1370">
        <v>60605123</v>
      </c>
      <c r="B1409" s="1371" t="s">
        <v>3168</v>
      </c>
      <c r="C1409" s="1371">
        <v>914634317</v>
      </c>
      <c r="D1409" s="1371" t="s">
        <v>3169</v>
      </c>
      <c r="G1409" s="1371" t="s">
        <v>225</v>
      </c>
      <c r="H1409" s="1371" t="s">
        <v>11</v>
      </c>
      <c r="L1409" s="1371" t="s">
        <v>271</v>
      </c>
      <c r="M1409" s="1372">
        <v>45854</v>
      </c>
      <c r="N1409" s="1371" t="s">
        <v>368</v>
      </c>
      <c r="O1409" s="1371" t="s">
        <v>236</v>
      </c>
      <c r="W1409" s="1371" t="s">
        <v>226</v>
      </c>
    </row>
    <row r="1410" spans="1:23">
      <c r="A1410" s="1370">
        <v>60609072</v>
      </c>
      <c r="B1410" s="1371" t="s">
        <v>3170</v>
      </c>
      <c r="C1410" s="1371">
        <v>51940694089</v>
      </c>
      <c r="D1410" s="1371" t="s">
        <v>3171</v>
      </c>
      <c r="G1410" s="1371" t="s">
        <v>224</v>
      </c>
      <c r="H1410" s="1371" t="s">
        <v>11</v>
      </c>
      <c r="J1410" s="1371" t="s">
        <v>221</v>
      </c>
      <c r="M1410" s="1372">
        <v>45841</v>
      </c>
      <c r="N1410" s="1371" t="s">
        <v>233</v>
      </c>
      <c r="V1410" s="1371" t="s">
        <v>11</v>
      </c>
      <c r="W1410" s="1371" t="s">
        <v>228</v>
      </c>
    </row>
    <row r="1411" spans="1:23">
      <c r="A1411" s="1370">
        <v>60610710</v>
      </c>
      <c r="B1411" s="1371" t="s">
        <v>3172</v>
      </c>
      <c r="C1411" s="1371">
        <v>938889169</v>
      </c>
      <c r="G1411" s="1371" t="s">
        <v>224</v>
      </c>
      <c r="H1411" s="1371" t="s">
        <v>243</v>
      </c>
      <c r="I1411" s="1371" t="s">
        <v>316</v>
      </c>
      <c r="J1411" s="1371" t="s">
        <v>221</v>
      </c>
      <c r="N1411" s="1371" t="s">
        <v>233</v>
      </c>
      <c r="O1411" s="1371" t="s">
        <v>236</v>
      </c>
      <c r="P1411" s="1371" t="s">
        <v>350</v>
      </c>
      <c r="W1411" s="1371" t="s">
        <v>228</v>
      </c>
    </row>
    <row r="1412" spans="1:23">
      <c r="A1412" s="1370">
        <v>60613685</v>
      </c>
      <c r="B1412" s="1371" t="s">
        <v>3173</v>
      </c>
      <c r="C1412" s="1371">
        <v>51900018648</v>
      </c>
      <c r="D1412" s="1371" t="s">
        <v>3174</v>
      </c>
      <c r="G1412" s="1371" t="s">
        <v>225</v>
      </c>
      <c r="H1412" s="1371" t="s">
        <v>11</v>
      </c>
      <c r="J1412" s="1371" t="s">
        <v>221</v>
      </c>
      <c r="M1412" s="1372">
        <v>45841</v>
      </c>
      <c r="N1412" s="1371" t="s">
        <v>233</v>
      </c>
      <c r="V1412" s="1371" t="s">
        <v>11</v>
      </c>
      <c r="W1412" s="1371" t="s">
        <v>228</v>
      </c>
    </row>
    <row r="1413" spans="1:23">
      <c r="A1413" s="1370">
        <v>60621235</v>
      </c>
      <c r="B1413" s="1371" t="s">
        <v>3175</v>
      </c>
      <c r="C1413" s="1371">
        <v>901083822</v>
      </c>
      <c r="D1413" s="1371" t="s">
        <v>3176</v>
      </c>
      <c r="G1413" s="1371" t="s">
        <v>224</v>
      </c>
      <c r="H1413" s="1371" t="s">
        <v>11</v>
      </c>
      <c r="J1413" s="1371" t="s">
        <v>221</v>
      </c>
      <c r="M1413" s="1372">
        <v>45841</v>
      </c>
      <c r="N1413" s="1371" t="s">
        <v>233</v>
      </c>
      <c r="V1413" s="1371" t="s">
        <v>11</v>
      </c>
      <c r="W1413" s="1371" t="s">
        <v>226</v>
      </c>
    </row>
    <row r="1414" spans="1:23">
      <c r="A1414" s="1370">
        <v>60625991</v>
      </c>
      <c r="B1414" s="1371" t="s">
        <v>3177</v>
      </c>
      <c r="C1414" s="1371">
        <v>951710252</v>
      </c>
      <c r="D1414" s="1371" t="s">
        <v>3178</v>
      </c>
      <c r="G1414" s="1371" t="s">
        <v>224</v>
      </c>
      <c r="H1414" s="1371" t="s">
        <v>11</v>
      </c>
      <c r="J1414" s="1371" t="s">
        <v>221</v>
      </c>
      <c r="L1414" s="1371" t="s">
        <v>271</v>
      </c>
      <c r="M1414" s="1372">
        <v>45841</v>
      </c>
      <c r="N1414" s="1371" t="s">
        <v>233</v>
      </c>
      <c r="V1414" s="1371" t="s">
        <v>11</v>
      </c>
      <c r="W1414" s="1371" t="s">
        <v>230</v>
      </c>
    </row>
    <row r="1415" spans="1:23">
      <c r="A1415" s="1370">
        <v>60649898</v>
      </c>
      <c r="B1415" s="1371" t="s">
        <v>3179</v>
      </c>
      <c r="C1415" s="1371">
        <v>999721247</v>
      </c>
      <c r="D1415" s="1371" t="s">
        <v>3180</v>
      </c>
      <c r="E1415" s="1371" t="s">
        <v>1104</v>
      </c>
      <c r="G1415" s="1371" t="s">
        <v>224</v>
      </c>
      <c r="H1415" s="1371" t="s">
        <v>243</v>
      </c>
      <c r="I1415" s="1371" t="s">
        <v>316</v>
      </c>
      <c r="J1415" s="1371" t="s">
        <v>249</v>
      </c>
      <c r="N1415" s="1371" t="s">
        <v>233</v>
      </c>
      <c r="O1415" s="1371" t="s">
        <v>236</v>
      </c>
      <c r="P1415" s="1371" t="s">
        <v>236</v>
      </c>
      <c r="W1415" s="1371" t="s">
        <v>226</v>
      </c>
    </row>
    <row r="1416" spans="1:23">
      <c r="A1416" s="1370">
        <v>60650008</v>
      </c>
      <c r="B1416" s="1371" t="s">
        <v>3181</v>
      </c>
      <c r="C1416" s="1371">
        <v>971053910</v>
      </c>
      <c r="D1416" s="1371" t="s">
        <v>3182</v>
      </c>
      <c r="G1416" s="1371" t="s">
        <v>223</v>
      </c>
      <c r="H1416" s="1371" t="s">
        <v>11</v>
      </c>
      <c r="M1416" s="1372">
        <v>45880</v>
      </c>
      <c r="W1416" s="1371" t="s">
        <v>228</v>
      </c>
    </row>
    <row r="1417" spans="1:23">
      <c r="A1417" s="1370">
        <v>60651414</v>
      </c>
      <c r="B1417" s="1371" t="s">
        <v>3183</v>
      </c>
      <c r="C1417" s="1371">
        <v>51989394348</v>
      </c>
      <c r="D1417" s="1371" t="s">
        <v>3184</v>
      </c>
      <c r="G1417" s="1371" t="s">
        <v>225</v>
      </c>
      <c r="H1417" s="1371" t="s">
        <v>11</v>
      </c>
      <c r="J1417" s="1371" t="s">
        <v>221</v>
      </c>
      <c r="M1417" s="1372">
        <v>45841</v>
      </c>
      <c r="N1417" s="1371" t="s">
        <v>233</v>
      </c>
      <c r="O1417" s="1371" t="s">
        <v>236</v>
      </c>
      <c r="W1417" s="1371" t="s">
        <v>227</v>
      </c>
    </row>
    <row r="1418" spans="1:23">
      <c r="A1418" s="1370">
        <v>60651595</v>
      </c>
      <c r="B1418" s="1371" t="s">
        <v>3185</v>
      </c>
      <c r="C1418" s="1371">
        <v>941347089</v>
      </c>
      <c r="D1418" s="1371" t="s">
        <v>3186</v>
      </c>
      <c r="G1418" s="1371" t="s">
        <v>224</v>
      </c>
      <c r="H1418" s="1371" t="s">
        <v>243</v>
      </c>
      <c r="I1418" s="1371" t="s">
        <v>316</v>
      </c>
      <c r="J1418" s="1371" t="s">
        <v>221</v>
      </c>
      <c r="N1418" s="1371" t="s">
        <v>231</v>
      </c>
      <c r="O1418" s="1371" t="s">
        <v>231</v>
      </c>
      <c r="P1418" s="1371" t="s">
        <v>231</v>
      </c>
      <c r="W1418" s="1371" t="s">
        <v>226</v>
      </c>
    </row>
    <row r="1419" spans="1:23">
      <c r="A1419" s="1370">
        <v>60652232</v>
      </c>
      <c r="B1419" s="1371" t="s">
        <v>3187</v>
      </c>
      <c r="C1419" s="1371">
        <v>902623863</v>
      </c>
      <c r="D1419" s="1371" t="s">
        <v>3188</v>
      </c>
      <c r="G1419" s="1371" t="s">
        <v>223</v>
      </c>
      <c r="H1419" s="1371" t="s">
        <v>11</v>
      </c>
      <c r="J1419" s="1371" t="s">
        <v>221</v>
      </c>
      <c r="M1419" s="1372">
        <v>45841</v>
      </c>
      <c r="N1419" s="1371" t="s">
        <v>233</v>
      </c>
      <c r="V1419" s="1371" t="s">
        <v>11</v>
      </c>
      <c r="W1419" s="1371" t="s">
        <v>226</v>
      </c>
    </row>
    <row r="1420" spans="1:23">
      <c r="A1420" s="1370">
        <v>60658010</v>
      </c>
      <c r="B1420" s="1371" t="s">
        <v>3189</v>
      </c>
      <c r="C1420" s="1371" t="s">
        <v>3190</v>
      </c>
      <c r="F1420" s="1371" t="s">
        <v>8</v>
      </c>
      <c r="G1420" s="1371" t="s">
        <v>224</v>
      </c>
      <c r="H1420" s="1371" t="s">
        <v>242</v>
      </c>
      <c r="J1420" s="1371" t="s">
        <v>249</v>
      </c>
      <c r="L1420" s="1371" t="s">
        <v>271</v>
      </c>
      <c r="N1420" s="1371" t="s">
        <v>231</v>
      </c>
      <c r="Q1420" s="1371" t="s">
        <v>445</v>
      </c>
      <c r="R1420" s="1371" t="s">
        <v>232</v>
      </c>
      <c r="S1420" s="1371" t="s">
        <v>318</v>
      </c>
      <c r="T1420" s="1371" t="s">
        <v>323</v>
      </c>
      <c r="U1420" s="1371" t="s">
        <v>255</v>
      </c>
      <c r="W1420" s="1371" t="s">
        <v>230</v>
      </c>
    </row>
    <row r="1421" spans="1:23">
      <c r="A1421" s="1370">
        <v>60659800</v>
      </c>
      <c r="B1421" s="1371" t="s">
        <v>3191</v>
      </c>
      <c r="C1421" s="1371">
        <v>936502159</v>
      </c>
      <c r="D1421" s="1371" t="s">
        <v>3192</v>
      </c>
      <c r="G1421" s="1371" t="s">
        <v>223</v>
      </c>
      <c r="H1421" s="1371" t="s">
        <v>11</v>
      </c>
      <c r="M1421" s="1372">
        <v>45859</v>
      </c>
      <c r="N1421" s="1371" t="s">
        <v>233</v>
      </c>
      <c r="W1421" s="1371" t="s">
        <v>227</v>
      </c>
    </row>
    <row r="1422" spans="1:23">
      <c r="A1422" s="1370">
        <v>60662137</v>
      </c>
      <c r="B1422" s="1371" t="s">
        <v>3193</v>
      </c>
      <c r="C1422" s="1371" t="s">
        <v>3194</v>
      </c>
      <c r="D1422" s="1371" t="s">
        <v>3195</v>
      </c>
      <c r="G1422" s="1371" t="s">
        <v>224</v>
      </c>
      <c r="H1422" s="1371" t="s">
        <v>11</v>
      </c>
      <c r="J1422" s="1371" t="s">
        <v>221</v>
      </c>
      <c r="L1422" s="1371" t="s">
        <v>271</v>
      </c>
      <c r="M1422" s="1372">
        <v>45841</v>
      </c>
      <c r="N1422" s="1371" t="s">
        <v>233</v>
      </c>
      <c r="V1422" s="1371" t="s">
        <v>11</v>
      </c>
      <c r="W1422" s="1371" t="s">
        <v>230</v>
      </c>
    </row>
    <row r="1423" spans="1:23">
      <c r="A1423" s="1370">
        <v>60669799</v>
      </c>
      <c r="B1423" s="1371" t="s">
        <v>3196</v>
      </c>
      <c r="C1423" s="1371">
        <v>51979925520</v>
      </c>
      <c r="D1423" s="1371" t="s">
        <v>3197</v>
      </c>
      <c r="E1423" s="1371" t="s">
        <v>451</v>
      </c>
      <c r="G1423" s="1371" t="s">
        <v>224</v>
      </c>
      <c r="H1423" s="1371" t="s">
        <v>245</v>
      </c>
      <c r="K1423" s="1371" t="s">
        <v>278</v>
      </c>
      <c r="L1423" s="1371" t="s">
        <v>262</v>
      </c>
      <c r="M1423" s="1372">
        <v>45862</v>
      </c>
      <c r="N1423" s="1371" t="s">
        <v>233</v>
      </c>
      <c r="O1423" s="1371" t="s">
        <v>236</v>
      </c>
      <c r="W1423" s="1371" t="s">
        <v>230</v>
      </c>
    </row>
    <row r="1424" spans="1:23">
      <c r="A1424" s="1370">
        <v>60672885</v>
      </c>
      <c r="B1424" s="1371" t="s">
        <v>3198</v>
      </c>
      <c r="C1424" s="1371">
        <v>51933744894</v>
      </c>
      <c r="D1424" s="1371" t="s">
        <v>3199</v>
      </c>
      <c r="G1424" s="1371" t="s">
        <v>223</v>
      </c>
      <c r="H1424" s="1371" t="s">
        <v>245</v>
      </c>
      <c r="J1424" s="1371" t="s">
        <v>221</v>
      </c>
      <c r="K1424" s="1371" t="s">
        <v>259</v>
      </c>
      <c r="L1424" s="1371" t="s">
        <v>259</v>
      </c>
      <c r="N1424" s="1371" t="s">
        <v>236</v>
      </c>
      <c r="W1424" s="1371" t="s">
        <v>228</v>
      </c>
    </row>
    <row r="1425" spans="1:23">
      <c r="A1425" s="1370">
        <v>60673007</v>
      </c>
      <c r="B1425" s="1371" t="s">
        <v>3200</v>
      </c>
      <c r="C1425" s="1371">
        <v>961377923</v>
      </c>
      <c r="D1425" s="1371" t="s">
        <v>3201</v>
      </c>
      <c r="G1425" s="1371" t="s">
        <v>225</v>
      </c>
      <c r="H1425" s="1371" t="s">
        <v>11</v>
      </c>
      <c r="J1425" s="1371" t="s">
        <v>221</v>
      </c>
      <c r="M1425" s="1372">
        <v>45841</v>
      </c>
      <c r="N1425" s="1371" t="s">
        <v>233</v>
      </c>
      <c r="V1425" s="1371" t="s">
        <v>11</v>
      </c>
      <c r="W1425" s="1371" t="s">
        <v>226</v>
      </c>
    </row>
    <row r="1426" spans="1:23">
      <c r="A1426" s="1370">
        <v>60673561</v>
      </c>
      <c r="B1426" s="1371" t="s">
        <v>3202</v>
      </c>
      <c r="C1426" s="1371">
        <v>945517764</v>
      </c>
      <c r="D1426" s="1371" t="s">
        <v>3203</v>
      </c>
      <c r="F1426" s="1371" t="s">
        <v>362</v>
      </c>
      <c r="G1426" s="1371" t="s">
        <v>223</v>
      </c>
      <c r="H1426" s="1371" t="s">
        <v>248</v>
      </c>
      <c r="J1426" s="1371" t="s">
        <v>221</v>
      </c>
      <c r="M1426" s="1372">
        <v>45841</v>
      </c>
      <c r="W1426" s="1371" t="s">
        <v>227</v>
      </c>
    </row>
    <row r="1427" spans="1:23">
      <c r="A1427" s="1370">
        <v>60677751</v>
      </c>
      <c r="B1427" s="1371" t="s">
        <v>3204</v>
      </c>
      <c r="C1427" s="1371">
        <v>922718539</v>
      </c>
      <c r="D1427" s="1371" t="s">
        <v>3205</v>
      </c>
      <c r="G1427" s="1371" t="s">
        <v>223</v>
      </c>
      <c r="H1427" s="1371" t="s">
        <v>11</v>
      </c>
      <c r="M1427" s="1372">
        <v>45880</v>
      </c>
      <c r="W1427" s="1371" t="s">
        <v>228</v>
      </c>
    </row>
    <row r="1428" spans="1:23">
      <c r="A1428" s="1370">
        <v>60678500</v>
      </c>
      <c r="B1428" s="1371" t="s">
        <v>3206</v>
      </c>
      <c r="C1428" s="1371">
        <v>914576725</v>
      </c>
      <c r="D1428" s="1371" t="s">
        <v>3207</v>
      </c>
      <c r="G1428" s="1371" t="s">
        <v>225</v>
      </c>
      <c r="H1428" s="1371" t="s">
        <v>11</v>
      </c>
      <c r="L1428" s="1371" t="s">
        <v>271</v>
      </c>
      <c r="M1428" s="1372">
        <v>45854</v>
      </c>
      <c r="N1428" s="1371" t="s">
        <v>368</v>
      </c>
      <c r="O1428" s="1371" t="s">
        <v>236</v>
      </c>
      <c r="W1428" s="1371" t="s">
        <v>226</v>
      </c>
    </row>
    <row r="1429" spans="1:23">
      <c r="A1429" s="1370">
        <v>60679587</v>
      </c>
      <c r="B1429" s="1371" t="s">
        <v>3208</v>
      </c>
      <c r="C1429" s="1371">
        <v>998801025</v>
      </c>
      <c r="D1429" s="1371" t="s">
        <v>3209</v>
      </c>
      <c r="G1429" s="1371" t="s">
        <v>223</v>
      </c>
      <c r="H1429" s="1371" t="s">
        <v>243</v>
      </c>
      <c r="I1429" s="1371" t="s">
        <v>316</v>
      </c>
      <c r="J1429" s="1371" t="s">
        <v>249</v>
      </c>
      <c r="N1429" s="1371" t="s">
        <v>233</v>
      </c>
      <c r="W1429" s="1371" t="s">
        <v>227</v>
      </c>
    </row>
    <row r="1430" spans="1:23">
      <c r="A1430" s="1370">
        <v>60680132</v>
      </c>
      <c r="B1430" s="1371" t="s">
        <v>3210</v>
      </c>
      <c r="C1430" s="1371">
        <v>916043558</v>
      </c>
      <c r="D1430" s="1371" t="s">
        <v>3211</v>
      </c>
      <c r="G1430" s="1371" t="s">
        <v>224</v>
      </c>
      <c r="H1430" s="1371" t="s">
        <v>11</v>
      </c>
      <c r="J1430" s="1371" t="s">
        <v>221</v>
      </c>
      <c r="N1430" s="1371" t="s">
        <v>233</v>
      </c>
      <c r="W1430" s="1371" t="s">
        <v>229</v>
      </c>
    </row>
    <row r="1431" spans="1:23">
      <c r="A1431" s="1370">
        <v>60685340</v>
      </c>
      <c r="B1431" s="1371" t="s">
        <v>3212</v>
      </c>
      <c r="C1431" s="1371">
        <v>51964785293</v>
      </c>
      <c r="D1431" s="1371" t="s">
        <v>3213</v>
      </c>
      <c r="G1431" s="1371" t="s">
        <v>224</v>
      </c>
      <c r="H1431" s="1371" t="s">
        <v>11</v>
      </c>
      <c r="J1431" s="1371" t="s">
        <v>221</v>
      </c>
      <c r="M1431" s="1372">
        <v>45841</v>
      </c>
      <c r="N1431" s="1371" t="s">
        <v>233</v>
      </c>
      <c r="V1431" s="1371" t="s">
        <v>11</v>
      </c>
      <c r="W1431" s="1371" t="s">
        <v>226</v>
      </c>
    </row>
    <row r="1432" spans="1:23">
      <c r="A1432" s="1370">
        <v>60685532</v>
      </c>
      <c r="B1432" s="1371" t="s">
        <v>3214</v>
      </c>
      <c r="C1432" s="1371">
        <v>51922832010</v>
      </c>
      <c r="D1432" s="1371" t="s">
        <v>3215</v>
      </c>
      <c r="G1432" s="1371" t="s">
        <v>223</v>
      </c>
      <c r="H1432" s="1371" t="s">
        <v>11</v>
      </c>
      <c r="J1432" s="1371" t="s">
        <v>221</v>
      </c>
      <c r="M1432" s="1372">
        <v>45841</v>
      </c>
      <c r="N1432" s="1371" t="s">
        <v>233</v>
      </c>
      <c r="V1432" s="1371" t="s">
        <v>11</v>
      </c>
      <c r="W1432" s="1371" t="s">
        <v>228</v>
      </c>
    </row>
    <row r="1433" spans="1:23">
      <c r="A1433" s="1370">
        <v>60686553</v>
      </c>
      <c r="B1433" s="1371" t="s">
        <v>3216</v>
      </c>
      <c r="C1433" s="1371">
        <v>914314073</v>
      </c>
      <c r="D1433" s="1371" t="s">
        <v>3217</v>
      </c>
      <c r="G1433" s="1371" t="s">
        <v>225</v>
      </c>
      <c r="H1433" s="1371" t="s">
        <v>11</v>
      </c>
      <c r="J1433" s="1371" t="s">
        <v>221</v>
      </c>
      <c r="N1433" s="1371" t="s">
        <v>233</v>
      </c>
      <c r="O1433" s="1371" t="s">
        <v>236</v>
      </c>
      <c r="W1433" s="1371" t="s">
        <v>229</v>
      </c>
    </row>
    <row r="1434" spans="1:23">
      <c r="A1434" s="1370">
        <v>60690657</v>
      </c>
      <c r="B1434" s="1371" t="s">
        <v>3218</v>
      </c>
      <c r="C1434" s="1371">
        <v>995067515</v>
      </c>
      <c r="D1434" s="1371" t="s">
        <v>1161</v>
      </c>
      <c r="G1434" s="1371" t="s">
        <v>225</v>
      </c>
      <c r="H1434" s="1371" t="s">
        <v>244</v>
      </c>
      <c r="J1434" s="1371" t="s">
        <v>249</v>
      </c>
      <c r="L1434" s="1371" t="s">
        <v>271</v>
      </c>
      <c r="N1434" s="1371" t="s">
        <v>233</v>
      </c>
      <c r="W1434" s="1371" t="s">
        <v>230</v>
      </c>
    </row>
    <row r="1435" spans="1:23">
      <c r="A1435" s="1370">
        <v>60699528</v>
      </c>
      <c r="B1435" s="1371" t="s">
        <v>3219</v>
      </c>
      <c r="C1435" s="1371">
        <v>910339867</v>
      </c>
      <c r="D1435" s="1371" t="s">
        <v>3220</v>
      </c>
      <c r="G1435" s="1371" t="s">
        <v>224</v>
      </c>
      <c r="H1435" s="1371" t="s">
        <v>243</v>
      </c>
      <c r="I1435" s="1371" t="s">
        <v>316</v>
      </c>
      <c r="J1435" s="1371" t="s">
        <v>221</v>
      </c>
      <c r="N1435" s="1371" t="s">
        <v>236</v>
      </c>
      <c r="O1435" s="1371" t="s">
        <v>236</v>
      </c>
      <c r="P1435" s="1371" t="s">
        <v>350</v>
      </c>
      <c r="W1435" s="1371" t="s">
        <v>226</v>
      </c>
    </row>
    <row r="1436" spans="1:23">
      <c r="A1436" s="1370">
        <v>60699536</v>
      </c>
      <c r="B1436" s="1371" t="s">
        <v>3221</v>
      </c>
      <c r="C1436" s="1371">
        <v>51933630551</v>
      </c>
      <c r="D1436" s="1371" t="s">
        <v>3222</v>
      </c>
      <c r="G1436" s="1371" t="s">
        <v>225</v>
      </c>
      <c r="H1436" s="1371" t="s">
        <v>11</v>
      </c>
      <c r="I1436" s="1371" t="s">
        <v>7</v>
      </c>
      <c r="M1436" s="1372">
        <v>45854</v>
      </c>
      <c r="N1436" s="1371" t="s">
        <v>233</v>
      </c>
      <c r="W1436" s="1371" t="s">
        <v>228</v>
      </c>
    </row>
    <row r="1437" spans="1:23">
      <c r="A1437" s="1370">
        <v>60715469</v>
      </c>
      <c r="B1437" s="1371" t="s">
        <v>3223</v>
      </c>
      <c r="C1437" s="1371">
        <v>904282389</v>
      </c>
      <c r="D1437" s="1371" t="s">
        <v>3224</v>
      </c>
      <c r="E1437" s="1371" t="s">
        <v>451</v>
      </c>
      <c r="G1437" s="1371" t="s">
        <v>225</v>
      </c>
      <c r="H1437" s="1371" t="s">
        <v>245</v>
      </c>
      <c r="K1437" s="1371" t="s">
        <v>278</v>
      </c>
      <c r="L1437" s="1371" t="s">
        <v>278</v>
      </c>
      <c r="M1437" s="1372">
        <v>45868</v>
      </c>
      <c r="N1437" s="1371" t="s">
        <v>368</v>
      </c>
      <c r="W1437" s="1371" t="s">
        <v>226</v>
      </c>
    </row>
    <row r="1438" spans="1:23">
      <c r="A1438" s="1370">
        <v>60716812</v>
      </c>
      <c r="B1438" s="1371" t="s">
        <v>3225</v>
      </c>
      <c r="C1438" s="1371">
        <v>51973039555</v>
      </c>
      <c r="D1438" s="1371" t="s">
        <v>3226</v>
      </c>
      <c r="G1438" s="1371" t="s">
        <v>224</v>
      </c>
      <c r="H1438" s="1371" t="s">
        <v>11</v>
      </c>
      <c r="J1438" s="1371" t="s">
        <v>221</v>
      </c>
      <c r="L1438" s="1371" t="s">
        <v>271</v>
      </c>
      <c r="M1438" s="1372">
        <v>45841</v>
      </c>
      <c r="N1438" s="1371" t="s">
        <v>233</v>
      </c>
      <c r="V1438" s="1371" t="s">
        <v>11</v>
      </c>
      <c r="W1438" s="1371" t="s">
        <v>230</v>
      </c>
    </row>
    <row r="1439" spans="1:23">
      <c r="A1439" s="1370">
        <v>60722714</v>
      </c>
      <c r="B1439" s="1371" t="s">
        <v>3227</v>
      </c>
      <c r="C1439" s="1371" t="s">
        <v>3228</v>
      </c>
      <c r="D1439" s="1371" t="s">
        <v>3229</v>
      </c>
      <c r="G1439" s="1371" t="s">
        <v>225</v>
      </c>
      <c r="H1439" s="1371" t="s">
        <v>245</v>
      </c>
      <c r="J1439" s="1371" t="s">
        <v>221</v>
      </c>
      <c r="K1439" s="1371" t="s">
        <v>259</v>
      </c>
      <c r="L1439" s="1371" t="s">
        <v>259</v>
      </c>
      <c r="N1439" s="1371" t="s">
        <v>233</v>
      </c>
      <c r="W1439" s="1371" t="s">
        <v>228</v>
      </c>
    </row>
    <row r="1440" spans="1:23">
      <c r="A1440" s="1370">
        <v>60723401</v>
      </c>
      <c r="B1440" s="1371" t="s">
        <v>3230</v>
      </c>
      <c r="C1440" s="1371">
        <v>51951501142</v>
      </c>
      <c r="D1440" s="1371" t="s">
        <v>3231</v>
      </c>
      <c r="E1440" s="1371" t="s">
        <v>451</v>
      </c>
      <c r="G1440" s="1371" t="s">
        <v>223</v>
      </c>
      <c r="H1440" s="1371" t="s">
        <v>245</v>
      </c>
      <c r="K1440" s="1371" t="s">
        <v>262</v>
      </c>
      <c r="L1440" s="1371" t="s">
        <v>262</v>
      </c>
      <c r="M1440" s="1372">
        <v>45868</v>
      </c>
      <c r="N1440" s="1371" t="s">
        <v>233</v>
      </c>
      <c r="W1440" s="1371" t="s">
        <v>227</v>
      </c>
    </row>
    <row r="1441" spans="1:23">
      <c r="A1441" s="1370">
        <v>60728451</v>
      </c>
      <c r="B1441" s="1371" t="s">
        <v>3232</v>
      </c>
      <c r="C1441" s="1371">
        <v>936311078</v>
      </c>
      <c r="D1441" s="1371" t="s">
        <v>3233</v>
      </c>
      <c r="G1441" s="1371" t="s">
        <v>225</v>
      </c>
      <c r="H1441" s="1371" t="s">
        <v>11</v>
      </c>
      <c r="M1441" s="1372">
        <v>45880</v>
      </c>
      <c r="W1441" s="1371" t="s">
        <v>228</v>
      </c>
    </row>
    <row r="1442" spans="1:23">
      <c r="A1442" s="1370">
        <v>60733069</v>
      </c>
      <c r="B1442" s="1371" t="s">
        <v>3234</v>
      </c>
      <c r="C1442" s="1371">
        <v>940694853</v>
      </c>
      <c r="D1442" s="1371" t="s">
        <v>3235</v>
      </c>
      <c r="G1442" s="1371" t="s">
        <v>224</v>
      </c>
      <c r="H1442" s="1371" t="s">
        <v>245</v>
      </c>
      <c r="I1442" s="1371" t="s">
        <v>316</v>
      </c>
      <c r="J1442" s="1371" t="s">
        <v>221</v>
      </c>
      <c r="K1442" s="1371" t="s">
        <v>259</v>
      </c>
      <c r="L1442" s="1371" t="s">
        <v>259</v>
      </c>
      <c r="N1442" s="1371" t="s">
        <v>236</v>
      </c>
      <c r="O1442" s="1371" t="s">
        <v>236</v>
      </c>
      <c r="P1442" s="1371" t="s">
        <v>350</v>
      </c>
      <c r="W1442" s="1371" t="s">
        <v>227</v>
      </c>
    </row>
    <row r="1443" spans="1:23">
      <c r="A1443" s="1370">
        <v>60736844</v>
      </c>
      <c r="B1443" s="1371" t="s">
        <v>3236</v>
      </c>
      <c r="C1443" s="1371">
        <v>912374922</v>
      </c>
      <c r="F1443" s="1371" t="s">
        <v>254</v>
      </c>
      <c r="G1443" s="1371" t="s">
        <v>224</v>
      </c>
      <c r="H1443" s="1371" t="s">
        <v>238</v>
      </c>
      <c r="I1443" s="1371" t="s">
        <v>316</v>
      </c>
      <c r="J1443" s="1371" t="s">
        <v>221</v>
      </c>
      <c r="L1443" s="1371" t="s">
        <v>271</v>
      </c>
      <c r="N1443" s="1371" t="s">
        <v>231</v>
      </c>
      <c r="O1443" s="1371" t="s">
        <v>231</v>
      </c>
      <c r="Q1443" s="1371" t="s">
        <v>445</v>
      </c>
      <c r="R1443" s="1371" t="s">
        <v>232</v>
      </c>
      <c r="S1443" s="1371" t="s">
        <v>318</v>
      </c>
      <c r="T1443" s="1371" t="s">
        <v>323</v>
      </c>
      <c r="U1443" s="1371" t="s">
        <v>258</v>
      </c>
      <c r="W1443" s="1371" t="s">
        <v>230</v>
      </c>
    </row>
    <row r="1444" spans="1:23">
      <c r="A1444" s="1370">
        <v>60737299</v>
      </c>
      <c r="B1444" s="1371" t="s">
        <v>3237</v>
      </c>
      <c r="C1444" s="1371">
        <v>941140732</v>
      </c>
      <c r="D1444" s="1371" t="s">
        <v>3238</v>
      </c>
      <c r="F1444" s="1371" t="s">
        <v>254</v>
      </c>
      <c r="G1444" s="1371" t="s">
        <v>223</v>
      </c>
      <c r="H1444" s="1371" t="s">
        <v>238</v>
      </c>
      <c r="I1444" s="1371" t="s">
        <v>316</v>
      </c>
      <c r="J1444" s="1371" t="s">
        <v>221</v>
      </c>
      <c r="N1444" s="1371" t="s">
        <v>231</v>
      </c>
      <c r="O1444" s="1371" t="s">
        <v>231</v>
      </c>
      <c r="P1444" s="1371" t="s">
        <v>231</v>
      </c>
      <c r="Q1444" s="1371" t="s">
        <v>445</v>
      </c>
      <c r="R1444" s="1371" t="s">
        <v>232</v>
      </c>
      <c r="S1444" s="1371" t="s">
        <v>318</v>
      </c>
      <c r="T1444" s="1371" t="s">
        <v>323</v>
      </c>
      <c r="U1444" s="1371" t="s">
        <v>258</v>
      </c>
      <c r="W1444" s="1371" t="s">
        <v>229</v>
      </c>
    </row>
    <row r="1445" spans="1:23">
      <c r="A1445" s="1370">
        <v>60737543</v>
      </c>
      <c r="B1445" s="1371" t="s">
        <v>3239</v>
      </c>
      <c r="C1445" s="1371">
        <v>940786359</v>
      </c>
      <c r="D1445" s="1371" t="s">
        <v>3240</v>
      </c>
      <c r="E1445" s="1371" t="s">
        <v>347</v>
      </c>
      <c r="F1445" s="1371" t="s">
        <v>377</v>
      </c>
      <c r="G1445" s="1371" t="s">
        <v>224</v>
      </c>
      <c r="H1445" s="1371" t="s">
        <v>245</v>
      </c>
      <c r="I1445" s="1371" t="s">
        <v>316</v>
      </c>
      <c r="J1445" s="1371" t="s">
        <v>221</v>
      </c>
      <c r="N1445" s="1371" t="s">
        <v>236</v>
      </c>
      <c r="W1445" s="1371" t="s">
        <v>227</v>
      </c>
    </row>
    <row r="1446" spans="1:23">
      <c r="A1446" s="1370">
        <v>60739053</v>
      </c>
      <c r="B1446" s="1371" t="s">
        <v>3241</v>
      </c>
      <c r="C1446" s="1371">
        <v>51931739810</v>
      </c>
      <c r="D1446" s="1371" t="s">
        <v>3242</v>
      </c>
      <c r="G1446" s="1371" t="s">
        <v>225</v>
      </c>
      <c r="H1446" s="1371" t="s">
        <v>11</v>
      </c>
      <c r="J1446" s="1371" t="s">
        <v>221</v>
      </c>
      <c r="M1446" s="1372">
        <v>45841</v>
      </c>
      <c r="N1446" s="1371" t="s">
        <v>233</v>
      </c>
      <c r="V1446" s="1371" t="s">
        <v>2073</v>
      </c>
      <c r="W1446" s="1371" t="s">
        <v>228</v>
      </c>
    </row>
    <row r="1447" spans="1:23">
      <c r="A1447" s="1370">
        <v>60740087</v>
      </c>
      <c r="B1447" s="1371" t="s">
        <v>3243</v>
      </c>
      <c r="C1447" s="1371">
        <v>994459725</v>
      </c>
      <c r="G1447" s="1371" t="s">
        <v>225</v>
      </c>
      <c r="H1447" s="1371" t="s">
        <v>243</v>
      </c>
      <c r="I1447" s="1371" t="s">
        <v>316</v>
      </c>
      <c r="J1447" s="1371" t="s">
        <v>221</v>
      </c>
      <c r="N1447" s="1371" t="s">
        <v>231</v>
      </c>
      <c r="O1447" s="1371" t="s">
        <v>231</v>
      </c>
      <c r="P1447" s="1371" t="s">
        <v>231</v>
      </c>
      <c r="W1447" s="1371" t="s">
        <v>229</v>
      </c>
    </row>
    <row r="1448" spans="1:23">
      <c r="A1448" s="1370">
        <v>60746337</v>
      </c>
      <c r="B1448" s="1371" t="s">
        <v>3244</v>
      </c>
      <c r="C1448" s="1371">
        <v>51901634596</v>
      </c>
      <c r="D1448" s="1371" t="s">
        <v>3245</v>
      </c>
      <c r="G1448" s="1371" t="s">
        <v>224</v>
      </c>
      <c r="H1448" s="1371" t="s">
        <v>11</v>
      </c>
      <c r="J1448" s="1371" t="s">
        <v>221</v>
      </c>
      <c r="M1448" s="1372">
        <v>45841</v>
      </c>
      <c r="N1448" s="1371" t="s">
        <v>233</v>
      </c>
      <c r="O1448" s="1371" t="s">
        <v>236</v>
      </c>
      <c r="W1448" s="1371" t="s">
        <v>227</v>
      </c>
    </row>
    <row r="1449" spans="1:23">
      <c r="A1449" s="1370">
        <v>60746470</v>
      </c>
      <c r="B1449" s="1371" t="s">
        <v>3246</v>
      </c>
      <c r="C1449" s="1371">
        <v>901665465</v>
      </c>
      <c r="D1449" s="1371" t="s">
        <v>3247</v>
      </c>
      <c r="G1449" s="1371" t="s">
        <v>224</v>
      </c>
      <c r="H1449" s="1371" t="s">
        <v>11</v>
      </c>
      <c r="M1449" s="1372">
        <v>45880</v>
      </c>
      <c r="W1449" s="1371" t="s">
        <v>228</v>
      </c>
    </row>
    <row r="1450" spans="1:23">
      <c r="A1450" s="1370">
        <v>60748711</v>
      </c>
      <c r="B1450" s="1371" t="s">
        <v>3248</v>
      </c>
      <c r="C1450" s="1371">
        <v>51997310837</v>
      </c>
      <c r="D1450" s="1371" t="s">
        <v>3249</v>
      </c>
      <c r="E1450" s="1371" t="s">
        <v>347</v>
      </c>
      <c r="G1450" s="1371" t="s">
        <v>223</v>
      </c>
      <c r="H1450" s="1371" t="s">
        <v>245</v>
      </c>
      <c r="K1450" s="1371" t="s">
        <v>262</v>
      </c>
      <c r="L1450" s="1371" t="s">
        <v>262</v>
      </c>
      <c r="M1450" s="1372">
        <v>45869</v>
      </c>
      <c r="W1450" s="1371" t="s">
        <v>228</v>
      </c>
    </row>
    <row r="1451" spans="1:23">
      <c r="A1451" s="1370">
        <v>60749334</v>
      </c>
      <c r="B1451" s="1371" t="s">
        <v>3250</v>
      </c>
      <c r="C1451" s="1371">
        <v>916609264</v>
      </c>
      <c r="D1451" s="1371" t="s">
        <v>3251</v>
      </c>
      <c r="G1451" s="1371" t="s">
        <v>224</v>
      </c>
      <c r="H1451" s="1371" t="s">
        <v>11</v>
      </c>
      <c r="M1451" s="1372">
        <v>45880</v>
      </c>
      <c r="W1451" s="1371" t="s">
        <v>228</v>
      </c>
    </row>
    <row r="1452" spans="1:23">
      <c r="A1452" s="1370">
        <v>60749973</v>
      </c>
      <c r="B1452" s="1371" t="s">
        <v>3252</v>
      </c>
      <c r="C1452" s="1371">
        <v>959712181</v>
      </c>
      <c r="D1452" s="1371" t="s">
        <v>3253</v>
      </c>
      <c r="G1452" s="1371" t="s">
        <v>224</v>
      </c>
      <c r="H1452" s="1371" t="s">
        <v>11</v>
      </c>
      <c r="J1452" s="1371" t="s">
        <v>221</v>
      </c>
      <c r="M1452" s="1372">
        <v>45841</v>
      </c>
      <c r="N1452" s="1371" t="s">
        <v>233</v>
      </c>
      <c r="O1452" s="1371" t="s">
        <v>236</v>
      </c>
      <c r="P1452" s="1371" t="s">
        <v>350</v>
      </c>
      <c r="V1452" s="1371" t="s">
        <v>11</v>
      </c>
      <c r="W1452" s="1371" t="s">
        <v>226</v>
      </c>
    </row>
    <row r="1453" spans="1:23">
      <c r="A1453" s="1370">
        <v>60754395</v>
      </c>
      <c r="B1453" s="1371" t="s">
        <v>3254</v>
      </c>
      <c r="C1453" s="1371">
        <v>51965203320</v>
      </c>
      <c r="D1453" s="1371" t="s">
        <v>3255</v>
      </c>
      <c r="E1453" s="1371" t="s">
        <v>347</v>
      </c>
      <c r="G1453" s="1371" t="s">
        <v>223</v>
      </c>
      <c r="H1453" s="1371" t="s">
        <v>245</v>
      </c>
      <c r="K1453" s="1371" t="s">
        <v>262</v>
      </c>
      <c r="L1453" s="1371" t="s">
        <v>262</v>
      </c>
      <c r="M1453" s="1372">
        <v>45874</v>
      </c>
      <c r="N1453" s="1371" t="s">
        <v>233</v>
      </c>
      <c r="P1453" s="1371" t="s">
        <v>329</v>
      </c>
      <c r="W1453" s="1371" t="s">
        <v>228</v>
      </c>
    </row>
    <row r="1454" spans="1:23">
      <c r="A1454" s="1370">
        <v>60754608</v>
      </c>
      <c r="B1454" s="1371" t="s">
        <v>3256</v>
      </c>
      <c r="C1454" s="1371">
        <v>972423410</v>
      </c>
      <c r="D1454" s="1371" t="s">
        <v>3257</v>
      </c>
      <c r="G1454" s="1371" t="s">
        <v>223</v>
      </c>
      <c r="H1454" s="1371" t="s">
        <v>11</v>
      </c>
      <c r="J1454" s="1371" t="s">
        <v>221</v>
      </c>
      <c r="M1454" s="1372">
        <v>45841</v>
      </c>
      <c r="N1454" s="1371" t="s">
        <v>233</v>
      </c>
      <c r="O1454" s="1371" t="s">
        <v>236</v>
      </c>
      <c r="P1454" s="1371" t="s">
        <v>350</v>
      </c>
      <c r="V1454" s="1371" t="s">
        <v>11</v>
      </c>
      <c r="W1454" s="1371" t="s">
        <v>226</v>
      </c>
    </row>
    <row r="1455" spans="1:23">
      <c r="A1455" s="1370">
        <v>60760325</v>
      </c>
      <c r="B1455" s="1371" t="s">
        <v>3258</v>
      </c>
      <c r="C1455" s="1371">
        <v>936576740</v>
      </c>
      <c r="D1455" s="1371" t="s">
        <v>3259</v>
      </c>
      <c r="E1455" s="1371" t="s">
        <v>347</v>
      </c>
      <c r="F1455" s="1371" t="s">
        <v>254</v>
      </c>
      <c r="G1455" s="1371" t="s">
        <v>224</v>
      </c>
      <c r="H1455" s="1371" t="s">
        <v>245</v>
      </c>
      <c r="K1455" s="1371" t="s">
        <v>280</v>
      </c>
      <c r="L1455" s="1371" t="s">
        <v>271</v>
      </c>
      <c r="M1455" s="1372">
        <v>45845</v>
      </c>
      <c r="N1455" s="1371" t="s">
        <v>233</v>
      </c>
      <c r="O1455" s="1371" t="s">
        <v>233</v>
      </c>
      <c r="W1455" s="1371" t="s">
        <v>230</v>
      </c>
    </row>
    <row r="1456" spans="1:23">
      <c r="A1456" s="1370">
        <v>60760421</v>
      </c>
      <c r="B1456" s="1371" t="s">
        <v>3260</v>
      </c>
      <c r="C1456" s="1371">
        <v>972030359</v>
      </c>
      <c r="D1456" s="1371" t="s">
        <v>3261</v>
      </c>
      <c r="E1456" s="1371" t="s">
        <v>376</v>
      </c>
      <c r="F1456" s="1371" t="s">
        <v>254</v>
      </c>
      <c r="G1456" s="1371" t="s">
        <v>224</v>
      </c>
      <c r="H1456" s="1371" t="s">
        <v>245</v>
      </c>
      <c r="I1456" s="1371" t="s">
        <v>316</v>
      </c>
      <c r="J1456" s="1371" t="s">
        <v>221</v>
      </c>
      <c r="N1456" s="1371" t="s">
        <v>233</v>
      </c>
      <c r="O1456" s="1371" t="s">
        <v>236</v>
      </c>
      <c r="W1456" s="1371" t="s">
        <v>229</v>
      </c>
    </row>
    <row r="1457" spans="1:23">
      <c r="A1457" s="1370">
        <v>60760775</v>
      </c>
      <c r="B1457" s="1371" t="s">
        <v>3262</v>
      </c>
      <c r="C1457" s="1371">
        <v>960888363</v>
      </c>
      <c r="F1457" s="1371" t="s">
        <v>257</v>
      </c>
      <c r="G1457" s="1371" t="s">
        <v>223</v>
      </c>
      <c r="H1457" s="1371" t="s">
        <v>238</v>
      </c>
      <c r="I1457" s="1371" t="s">
        <v>316</v>
      </c>
      <c r="J1457" s="1371" t="s">
        <v>221</v>
      </c>
      <c r="L1457" s="1371" t="s">
        <v>271</v>
      </c>
      <c r="N1457" s="1371" t="s">
        <v>231</v>
      </c>
      <c r="O1457" s="1371" t="s">
        <v>231</v>
      </c>
      <c r="Q1457" s="1371" t="s">
        <v>445</v>
      </c>
      <c r="R1457" s="1371" t="s">
        <v>232</v>
      </c>
      <c r="S1457" s="1371" t="s">
        <v>318</v>
      </c>
      <c r="T1457" s="1371" t="s">
        <v>323</v>
      </c>
      <c r="U1457" s="1371" t="s">
        <v>255</v>
      </c>
      <c r="W1457" s="1371" t="s">
        <v>230</v>
      </c>
    </row>
    <row r="1458" spans="1:23">
      <c r="A1458" s="1370">
        <v>60763122</v>
      </c>
      <c r="B1458" s="1371" t="s">
        <v>3263</v>
      </c>
      <c r="C1458" s="1371">
        <v>51977553175</v>
      </c>
      <c r="D1458" s="1371" t="s">
        <v>3264</v>
      </c>
      <c r="G1458" s="1371" t="s">
        <v>223</v>
      </c>
      <c r="H1458" s="1371" t="s">
        <v>245</v>
      </c>
      <c r="I1458" s="1371" t="s">
        <v>316</v>
      </c>
      <c r="J1458" s="1371" t="s">
        <v>221</v>
      </c>
      <c r="K1458" s="1371" t="s">
        <v>256</v>
      </c>
      <c r="L1458" s="1371" t="s">
        <v>271</v>
      </c>
      <c r="N1458" s="1371" t="s">
        <v>236</v>
      </c>
      <c r="W1458" s="1371" t="s">
        <v>230</v>
      </c>
    </row>
    <row r="1459" spans="1:23">
      <c r="A1459" s="1370">
        <v>60767909</v>
      </c>
      <c r="B1459" s="1371" t="s">
        <v>3265</v>
      </c>
      <c r="C1459" s="1371">
        <v>51972532223</v>
      </c>
      <c r="D1459" s="1371" t="s">
        <v>3266</v>
      </c>
      <c r="G1459" s="1371" t="s">
        <v>225</v>
      </c>
      <c r="H1459" s="1371" t="s">
        <v>11</v>
      </c>
      <c r="J1459" s="1371" t="s">
        <v>221</v>
      </c>
      <c r="M1459" s="1372">
        <v>45841</v>
      </c>
      <c r="N1459" s="1371" t="s">
        <v>233</v>
      </c>
      <c r="O1459" s="1371" t="s">
        <v>236</v>
      </c>
      <c r="W1459" s="1371" t="s">
        <v>227</v>
      </c>
    </row>
    <row r="1460" spans="1:23">
      <c r="A1460" s="1370">
        <v>60771057</v>
      </c>
      <c r="B1460" s="1371" t="s">
        <v>3267</v>
      </c>
      <c r="C1460" s="1371">
        <v>940567049</v>
      </c>
      <c r="D1460" s="1371" t="s">
        <v>3268</v>
      </c>
      <c r="F1460" s="1371" t="s">
        <v>257</v>
      </c>
      <c r="G1460" s="1371" t="s">
        <v>223</v>
      </c>
      <c r="H1460" s="1371" t="s">
        <v>242</v>
      </c>
      <c r="I1460" s="1371" t="s">
        <v>316</v>
      </c>
      <c r="J1460" s="1371" t="s">
        <v>221</v>
      </c>
      <c r="N1460" s="1371" t="s">
        <v>231</v>
      </c>
      <c r="O1460" s="1371" t="s">
        <v>233</v>
      </c>
      <c r="P1460" s="1371" t="s">
        <v>233</v>
      </c>
      <c r="Q1460" s="1371" t="s">
        <v>445</v>
      </c>
      <c r="R1460" s="1371" t="s">
        <v>232</v>
      </c>
      <c r="S1460" s="1371" t="s">
        <v>318</v>
      </c>
      <c r="T1460" s="1371" t="s">
        <v>323</v>
      </c>
      <c r="U1460" s="1371" t="s">
        <v>255</v>
      </c>
      <c r="W1460" s="1371" t="s">
        <v>227</v>
      </c>
    </row>
    <row r="1461" spans="1:23">
      <c r="A1461" s="1370">
        <v>60771202</v>
      </c>
      <c r="B1461" s="1371" t="s">
        <v>3269</v>
      </c>
      <c r="C1461" s="1371">
        <v>935495642</v>
      </c>
      <c r="D1461" s="1371" t="s">
        <v>3270</v>
      </c>
      <c r="G1461" s="1371" t="s">
        <v>224</v>
      </c>
      <c r="H1461" s="1371" t="s">
        <v>11</v>
      </c>
      <c r="M1461" s="1372">
        <v>45880</v>
      </c>
      <c r="W1461" s="1371" t="s">
        <v>228</v>
      </c>
    </row>
    <row r="1462" spans="1:23">
      <c r="A1462" s="1370">
        <v>60772344</v>
      </c>
      <c r="B1462" s="1371" t="s">
        <v>3271</v>
      </c>
      <c r="C1462" s="1371">
        <v>51902159112</v>
      </c>
      <c r="D1462" s="1371" t="s">
        <v>3272</v>
      </c>
      <c r="E1462" s="1371" t="s">
        <v>347</v>
      </c>
      <c r="G1462" s="1371" t="s">
        <v>223</v>
      </c>
      <c r="H1462" s="1371" t="s">
        <v>245</v>
      </c>
      <c r="K1462" s="1371" t="s">
        <v>274</v>
      </c>
      <c r="L1462" s="1371" t="s">
        <v>274</v>
      </c>
      <c r="M1462" s="1372">
        <v>45862</v>
      </c>
      <c r="N1462" s="1371" t="s">
        <v>233</v>
      </c>
      <c r="V1462" s="1371" t="s">
        <v>592</v>
      </c>
      <c r="W1462" s="1371" t="s">
        <v>229</v>
      </c>
    </row>
    <row r="1463" spans="1:23">
      <c r="A1463" s="1370">
        <v>60772756</v>
      </c>
      <c r="B1463" s="1371" t="s">
        <v>3273</v>
      </c>
      <c r="C1463" s="1371">
        <v>923917257</v>
      </c>
      <c r="D1463" s="1371" t="s">
        <v>3274</v>
      </c>
      <c r="G1463" s="1371" t="s">
        <v>223</v>
      </c>
      <c r="H1463" s="1371" t="s">
        <v>242</v>
      </c>
      <c r="I1463" s="1371" t="s">
        <v>316</v>
      </c>
      <c r="J1463" s="1371" t="s">
        <v>221</v>
      </c>
      <c r="K1463" s="1371" t="s">
        <v>266</v>
      </c>
      <c r="N1463" s="1371" t="s">
        <v>233</v>
      </c>
      <c r="O1463" s="1371" t="s">
        <v>231</v>
      </c>
      <c r="P1463" s="1371" t="s">
        <v>231</v>
      </c>
      <c r="Q1463" s="1371" t="s">
        <v>445</v>
      </c>
      <c r="R1463" s="1371" t="s">
        <v>232</v>
      </c>
      <c r="S1463" s="1371" t="s">
        <v>318</v>
      </c>
      <c r="T1463" s="1371" t="s">
        <v>323</v>
      </c>
      <c r="U1463" s="1371" t="s">
        <v>258</v>
      </c>
      <c r="W1463" s="1371" t="s">
        <v>229</v>
      </c>
    </row>
    <row r="1464" spans="1:23">
      <c r="A1464" s="1370">
        <v>60773792</v>
      </c>
      <c r="B1464" s="1371" t="s">
        <v>3275</v>
      </c>
      <c r="C1464" s="1371">
        <v>936755478</v>
      </c>
      <c r="D1464" s="1371" t="s">
        <v>3276</v>
      </c>
      <c r="G1464" s="1371" t="s">
        <v>225</v>
      </c>
      <c r="H1464" s="1371" t="s">
        <v>11</v>
      </c>
      <c r="J1464" s="1371" t="s">
        <v>221</v>
      </c>
      <c r="N1464" s="1371" t="s">
        <v>233</v>
      </c>
      <c r="O1464" s="1371" t="s">
        <v>236</v>
      </c>
      <c r="W1464" s="1371" t="s">
        <v>229</v>
      </c>
    </row>
    <row r="1465" spans="1:23">
      <c r="A1465" s="1370">
        <v>60775485</v>
      </c>
      <c r="B1465" s="1371" t="s">
        <v>3277</v>
      </c>
      <c r="C1465" s="1371">
        <v>951291474</v>
      </c>
      <c r="D1465" s="1371" t="s">
        <v>3278</v>
      </c>
      <c r="E1465" s="1371" t="s">
        <v>347</v>
      </c>
      <c r="G1465" s="1371" t="s">
        <v>224</v>
      </c>
      <c r="H1465" s="1371" t="s">
        <v>245</v>
      </c>
      <c r="K1465" s="1371" t="s">
        <v>278</v>
      </c>
      <c r="L1465" s="1371" t="s">
        <v>278</v>
      </c>
      <c r="M1465" s="1372">
        <v>45868</v>
      </c>
      <c r="N1465" s="1371" t="s">
        <v>368</v>
      </c>
      <c r="W1465" s="1371" t="s">
        <v>226</v>
      </c>
    </row>
    <row r="1466" spans="1:23">
      <c r="A1466" s="1370">
        <v>60776847</v>
      </c>
      <c r="B1466" s="1371" t="s">
        <v>3279</v>
      </c>
      <c r="C1466" s="1371" t="s">
        <v>3280</v>
      </c>
      <c r="G1466" s="1371" t="s">
        <v>224</v>
      </c>
      <c r="H1466" s="1371" t="s">
        <v>242</v>
      </c>
      <c r="M1466" s="1372">
        <v>45860</v>
      </c>
      <c r="N1466" s="1371" t="s">
        <v>231</v>
      </c>
      <c r="Q1466" s="1371" t="s">
        <v>324</v>
      </c>
      <c r="R1466" s="1371" t="s">
        <v>234</v>
      </c>
      <c r="S1466" s="1371" t="s">
        <v>318</v>
      </c>
      <c r="T1466" s="1371" t="s">
        <v>323</v>
      </c>
      <c r="U1466" s="1371" t="s">
        <v>255</v>
      </c>
      <c r="W1466" s="1371" t="s">
        <v>227</v>
      </c>
    </row>
    <row r="1467" spans="1:23">
      <c r="A1467" s="1370">
        <v>60784208</v>
      </c>
      <c r="B1467" s="1371" t="s">
        <v>3281</v>
      </c>
      <c r="C1467" s="1371">
        <v>51977639428</v>
      </c>
      <c r="D1467" s="1371" t="s">
        <v>3282</v>
      </c>
      <c r="G1467" s="1371" t="s">
        <v>223</v>
      </c>
      <c r="H1467" s="1371" t="s">
        <v>11</v>
      </c>
      <c r="J1467" s="1371" t="s">
        <v>221</v>
      </c>
      <c r="M1467" s="1372">
        <v>45841</v>
      </c>
      <c r="N1467" s="1371" t="s">
        <v>233</v>
      </c>
      <c r="O1467" s="1371" t="s">
        <v>236</v>
      </c>
      <c r="W1467" s="1371" t="s">
        <v>227</v>
      </c>
    </row>
    <row r="1468" spans="1:23">
      <c r="A1468" s="1370">
        <v>60786953</v>
      </c>
      <c r="B1468" s="1371" t="s">
        <v>3283</v>
      </c>
      <c r="C1468" s="1371">
        <v>51913453729</v>
      </c>
      <c r="D1468" s="1371" t="s">
        <v>3284</v>
      </c>
      <c r="E1468" s="1371" t="s">
        <v>376</v>
      </c>
      <c r="G1468" s="1371" t="s">
        <v>224</v>
      </c>
      <c r="H1468" s="1371" t="s">
        <v>245</v>
      </c>
      <c r="J1468" s="1371" t="s">
        <v>221</v>
      </c>
      <c r="K1468" s="1371" t="s">
        <v>256</v>
      </c>
      <c r="L1468" s="1371" t="s">
        <v>271</v>
      </c>
      <c r="N1468" s="1371" t="s">
        <v>233</v>
      </c>
      <c r="O1468" s="1371" t="s">
        <v>236</v>
      </c>
      <c r="W1468" s="1371" t="s">
        <v>230</v>
      </c>
    </row>
    <row r="1469" spans="1:23">
      <c r="A1469" s="1370">
        <v>60790611</v>
      </c>
      <c r="B1469" s="1371" t="s">
        <v>3285</v>
      </c>
      <c r="C1469" s="1371">
        <v>970756665</v>
      </c>
      <c r="D1469" s="1371" t="s">
        <v>3286</v>
      </c>
      <c r="F1469" s="1371" t="s">
        <v>254</v>
      </c>
      <c r="G1469" s="1371" t="s">
        <v>223</v>
      </c>
      <c r="H1469" s="1371" t="s">
        <v>243</v>
      </c>
      <c r="J1469" s="1371" t="s">
        <v>221</v>
      </c>
      <c r="L1469" s="1371" t="s">
        <v>271</v>
      </c>
      <c r="N1469" s="1371" t="s">
        <v>231</v>
      </c>
      <c r="O1469" s="1371" t="s">
        <v>231</v>
      </c>
      <c r="Q1469" s="1371" t="s">
        <v>445</v>
      </c>
      <c r="R1469" s="1371" t="s">
        <v>312</v>
      </c>
      <c r="S1469" s="1371" t="s">
        <v>318</v>
      </c>
      <c r="T1469" s="1371" t="s">
        <v>628</v>
      </c>
      <c r="U1469" s="1371" t="s">
        <v>255</v>
      </c>
      <c r="W1469" s="1371" t="s">
        <v>230</v>
      </c>
    </row>
    <row r="1470" spans="1:23">
      <c r="A1470" s="1370">
        <v>60790707</v>
      </c>
      <c r="B1470" s="1371" t="s">
        <v>3287</v>
      </c>
      <c r="C1470" s="1371">
        <v>51986519541</v>
      </c>
      <c r="D1470" s="1371" t="s">
        <v>3288</v>
      </c>
      <c r="F1470" s="1371" t="s">
        <v>254</v>
      </c>
      <c r="G1470" s="1371" t="s">
        <v>224</v>
      </c>
      <c r="H1470" s="1371" t="s">
        <v>245</v>
      </c>
      <c r="J1470" s="1371" t="s">
        <v>221</v>
      </c>
      <c r="K1470" s="1371" t="s">
        <v>259</v>
      </c>
      <c r="L1470" s="1371" t="s">
        <v>271</v>
      </c>
      <c r="N1470" s="1371" t="s">
        <v>231</v>
      </c>
      <c r="W1470" s="1371" t="s">
        <v>230</v>
      </c>
    </row>
    <row r="1471" spans="1:23">
      <c r="A1471" s="1370">
        <v>60790759</v>
      </c>
      <c r="B1471" s="1371" t="s">
        <v>3289</v>
      </c>
      <c r="C1471" s="1371">
        <v>936219705</v>
      </c>
      <c r="F1471" s="1371" t="s">
        <v>254</v>
      </c>
      <c r="G1471" s="1371" t="s">
        <v>223</v>
      </c>
      <c r="H1471" s="1371" t="s">
        <v>242</v>
      </c>
      <c r="I1471" s="1371" t="s">
        <v>316</v>
      </c>
      <c r="J1471" s="1371" t="s">
        <v>221</v>
      </c>
      <c r="L1471" s="1371" t="s">
        <v>271</v>
      </c>
      <c r="N1471" s="1371" t="s">
        <v>233</v>
      </c>
      <c r="O1471" s="1371" t="s">
        <v>331</v>
      </c>
      <c r="Q1471" s="1371" t="s">
        <v>324</v>
      </c>
      <c r="R1471" s="1371" t="s">
        <v>232</v>
      </c>
      <c r="S1471" s="1371" t="s">
        <v>318</v>
      </c>
      <c r="T1471" s="1371" t="s">
        <v>323</v>
      </c>
      <c r="U1471" s="1371" t="s">
        <v>255</v>
      </c>
      <c r="V1471" s="1371" t="s">
        <v>3290</v>
      </c>
      <c r="W1471" s="1371" t="s">
        <v>229</v>
      </c>
    </row>
    <row r="1472" spans="1:23">
      <c r="A1472" s="1370">
        <v>60795663</v>
      </c>
      <c r="B1472" s="1371" t="s">
        <v>3291</v>
      </c>
      <c r="C1472" s="1371">
        <v>947466056</v>
      </c>
      <c r="D1472" s="1371" t="s">
        <v>3292</v>
      </c>
      <c r="E1472" s="1371" t="s">
        <v>347</v>
      </c>
      <c r="G1472" s="1371" t="s">
        <v>223</v>
      </c>
      <c r="H1472" s="1371" t="s">
        <v>245</v>
      </c>
      <c r="K1472" s="1371" t="s">
        <v>278</v>
      </c>
      <c r="L1472" s="1371" t="s">
        <v>278</v>
      </c>
      <c r="M1472" s="1372">
        <v>45854</v>
      </c>
      <c r="N1472" s="1371" t="s">
        <v>368</v>
      </c>
      <c r="O1472" s="1371" t="s">
        <v>236</v>
      </c>
      <c r="P1472" s="1371" t="s">
        <v>350</v>
      </c>
      <c r="W1472" s="1371" t="s">
        <v>226</v>
      </c>
    </row>
    <row r="1473" spans="1:23">
      <c r="A1473" s="1370">
        <v>60796870</v>
      </c>
      <c r="B1473" s="1371" t="s">
        <v>3293</v>
      </c>
      <c r="C1473" s="1371">
        <v>903355120</v>
      </c>
      <c r="D1473" s="1371" t="s">
        <v>3294</v>
      </c>
      <c r="G1473" s="1371" t="s">
        <v>224</v>
      </c>
      <c r="H1473" s="1371" t="s">
        <v>11</v>
      </c>
      <c r="I1473" s="1371" t="s">
        <v>7</v>
      </c>
      <c r="L1473" s="1371" t="s">
        <v>271</v>
      </c>
      <c r="M1473" s="1372">
        <v>45854</v>
      </c>
      <c r="N1473" s="1371" t="s">
        <v>233</v>
      </c>
      <c r="W1473" s="1371" t="s">
        <v>227</v>
      </c>
    </row>
    <row r="1474" spans="1:23">
      <c r="A1474" s="1370">
        <v>60797037</v>
      </c>
      <c r="B1474" s="1371" t="s">
        <v>3295</v>
      </c>
      <c r="C1474" s="1371">
        <v>949591630</v>
      </c>
      <c r="G1474" s="1371" t="s">
        <v>224</v>
      </c>
      <c r="N1474" s="1371" t="s">
        <v>233</v>
      </c>
      <c r="W1474" s="1371" t="s">
        <v>229</v>
      </c>
    </row>
    <row r="1475" spans="1:23">
      <c r="A1475" s="1370">
        <v>60797064</v>
      </c>
      <c r="B1475" s="1371" t="s">
        <v>3296</v>
      </c>
      <c r="C1475" s="1371">
        <v>990691412</v>
      </c>
      <c r="D1475" s="1371" t="s">
        <v>3297</v>
      </c>
      <c r="E1475" s="1371" t="s">
        <v>347</v>
      </c>
      <c r="G1475" s="1371" t="s">
        <v>224</v>
      </c>
      <c r="H1475" s="1371" t="s">
        <v>248</v>
      </c>
      <c r="K1475" s="1371" t="s">
        <v>280</v>
      </c>
      <c r="L1475" s="1371" t="s">
        <v>280</v>
      </c>
      <c r="M1475" s="1372">
        <v>45873</v>
      </c>
      <c r="N1475" s="1371" t="s">
        <v>233</v>
      </c>
      <c r="W1475" s="1371" t="s">
        <v>229</v>
      </c>
    </row>
    <row r="1476" spans="1:23">
      <c r="A1476" s="1370">
        <v>60797350</v>
      </c>
      <c r="B1476" s="1371" t="s">
        <v>3298</v>
      </c>
      <c r="C1476" s="1371">
        <v>51977160591</v>
      </c>
      <c r="D1476" s="1371" t="s">
        <v>3299</v>
      </c>
      <c r="G1476" s="1371" t="s">
        <v>224</v>
      </c>
      <c r="H1476" s="1371" t="s">
        <v>11</v>
      </c>
      <c r="J1476" s="1371" t="s">
        <v>221</v>
      </c>
      <c r="M1476" s="1372">
        <v>45841</v>
      </c>
      <c r="N1476" s="1371" t="s">
        <v>233</v>
      </c>
      <c r="V1476" s="1371" t="s">
        <v>11</v>
      </c>
      <c r="W1476" s="1371" t="s">
        <v>228</v>
      </c>
    </row>
    <row r="1477" spans="1:23">
      <c r="A1477" s="1370">
        <v>60797702</v>
      </c>
      <c r="B1477" s="1371" t="s">
        <v>3300</v>
      </c>
      <c r="C1477" s="1371" t="s">
        <v>3301</v>
      </c>
      <c r="D1477" s="1371" t="s">
        <v>3302</v>
      </c>
      <c r="F1477" s="1371" t="s">
        <v>254</v>
      </c>
      <c r="G1477" s="1371" t="s">
        <v>223</v>
      </c>
      <c r="H1477" s="1371" t="s">
        <v>238</v>
      </c>
      <c r="I1477" s="1371" t="s">
        <v>316</v>
      </c>
      <c r="J1477" s="1371" t="s">
        <v>221</v>
      </c>
      <c r="N1477" s="1371" t="s">
        <v>231</v>
      </c>
      <c r="O1477" s="1371" t="s">
        <v>231</v>
      </c>
      <c r="P1477" s="1371" t="s">
        <v>231</v>
      </c>
      <c r="Q1477" s="1371" t="s">
        <v>445</v>
      </c>
      <c r="R1477" s="1371" t="s">
        <v>232</v>
      </c>
      <c r="S1477" s="1371" t="s">
        <v>318</v>
      </c>
      <c r="T1477" s="1371" t="s">
        <v>323</v>
      </c>
      <c r="U1477" s="1371" t="s">
        <v>258</v>
      </c>
      <c r="W1477" s="1371" t="s">
        <v>229</v>
      </c>
    </row>
    <row r="1478" spans="1:23">
      <c r="A1478" s="1370">
        <v>60801179</v>
      </c>
      <c r="B1478" s="1371" t="s">
        <v>3303</v>
      </c>
      <c r="C1478" s="1371">
        <v>983014434</v>
      </c>
      <c r="D1478" s="1371" t="s">
        <v>3304</v>
      </c>
      <c r="E1478" s="1371" t="s">
        <v>347</v>
      </c>
      <c r="F1478" s="1371" t="s">
        <v>377</v>
      </c>
      <c r="G1478" s="1371" t="s">
        <v>224</v>
      </c>
      <c r="H1478" s="1371" t="s">
        <v>245</v>
      </c>
      <c r="I1478" s="1371" t="s">
        <v>316</v>
      </c>
      <c r="J1478" s="1371" t="s">
        <v>221</v>
      </c>
      <c r="N1478" s="1371" t="s">
        <v>231</v>
      </c>
      <c r="W1478" s="1371" t="s">
        <v>227</v>
      </c>
    </row>
    <row r="1479" spans="1:23">
      <c r="A1479" s="1370">
        <v>60803146</v>
      </c>
      <c r="B1479" s="1371" t="s">
        <v>3305</v>
      </c>
      <c r="C1479" s="1371">
        <v>965975750</v>
      </c>
      <c r="G1479" s="1371" t="s">
        <v>223</v>
      </c>
      <c r="H1479" s="1371" t="s">
        <v>246</v>
      </c>
      <c r="L1479" s="1371" t="s">
        <v>271</v>
      </c>
      <c r="N1479" s="1371" t="s">
        <v>233</v>
      </c>
      <c r="O1479" s="1371" t="s">
        <v>331</v>
      </c>
      <c r="W1479" s="1371" t="s">
        <v>229</v>
      </c>
    </row>
    <row r="1480" spans="1:23">
      <c r="A1480" s="1370">
        <v>60806750</v>
      </c>
      <c r="B1480" s="1371" t="s">
        <v>3306</v>
      </c>
      <c r="C1480" s="1371">
        <v>51972025077</v>
      </c>
      <c r="D1480" s="1371" t="s">
        <v>362</v>
      </c>
      <c r="G1480" s="1371" t="s">
        <v>225</v>
      </c>
      <c r="H1480" s="1371" t="s">
        <v>11</v>
      </c>
      <c r="J1480" s="1371" t="s">
        <v>221</v>
      </c>
      <c r="M1480" s="1372">
        <v>45841</v>
      </c>
      <c r="N1480" s="1371" t="s">
        <v>233</v>
      </c>
      <c r="O1480" s="1371" t="s">
        <v>236</v>
      </c>
      <c r="W1480" s="1371" t="s">
        <v>227</v>
      </c>
    </row>
    <row r="1481" spans="1:23">
      <c r="A1481" s="1370">
        <v>60810207</v>
      </c>
      <c r="B1481" s="1371" t="s">
        <v>3307</v>
      </c>
      <c r="C1481" s="1371">
        <v>903160230</v>
      </c>
      <c r="G1481" s="1371" t="s">
        <v>223</v>
      </c>
      <c r="H1481" s="1371" t="s">
        <v>242</v>
      </c>
      <c r="I1481" s="1371" t="s">
        <v>316</v>
      </c>
      <c r="J1481" s="1371" t="s">
        <v>221</v>
      </c>
      <c r="N1481" s="1371" t="s">
        <v>233</v>
      </c>
      <c r="O1481" s="1371" t="s">
        <v>231</v>
      </c>
      <c r="P1481" s="1371" t="s">
        <v>231</v>
      </c>
      <c r="W1481" s="1371" t="s">
        <v>229</v>
      </c>
    </row>
    <row r="1482" spans="1:23">
      <c r="A1482" s="1370">
        <v>60813232</v>
      </c>
      <c r="B1482" s="1371" t="s">
        <v>3308</v>
      </c>
      <c r="C1482" s="1371">
        <v>51967706227</v>
      </c>
      <c r="D1482" s="1371" t="s">
        <v>3309</v>
      </c>
      <c r="G1482" s="1371" t="s">
        <v>225</v>
      </c>
      <c r="H1482" s="1371" t="s">
        <v>11</v>
      </c>
      <c r="J1482" s="1371" t="s">
        <v>221</v>
      </c>
      <c r="M1482" s="1372">
        <v>45841</v>
      </c>
      <c r="N1482" s="1371" t="s">
        <v>233</v>
      </c>
      <c r="O1482" s="1371" t="s">
        <v>236</v>
      </c>
      <c r="W1482" s="1371" t="s">
        <v>227</v>
      </c>
    </row>
    <row r="1483" spans="1:23">
      <c r="A1483" s="1370">
        <v>60814558</v>
      </c>
      <c r="B1483" s="1371" t="s">
        <v>3310</v>
      </c>
      <c r="C1483" s="1371">
        <v>940542498</v>
      </c>
      <c r="D1483" s="1371" t="s">
        <v>3311</v>
      </c>
      <c r="G1483" s="1371" t="s">
        <v>224</v>
      </c>
      <c r="H1483" s="1371" t="s">
        <v>11</v>
      </c>
      <c r="M1483" s="1372">
        <v>45880</v>
      </c>
      <c r="W1483" s="1371" t="s">
        <v>228</v>
      </c>
    </row>
    <row r="1484" spans="1:23">
      <c r="A1484" s="1370">
        <v>60819413</v>
      </c>
      <c r="B1484" s="1371" t="s">
        <v>3312</v>
      </c>
      <c r="C1484" s="1371">
        <v>51926796407</v>
      </c>
      <c r="D1484" s="1371" t="s">
        <v>3313</v>
      </c>
      <c r="G1484" s="1371" t="s">
        <v>225</v>
      </c>
      <c r="H1484" s="1371" t="s">
        <v>243</v>
      </c>
      <c r="J1484" s="1371" t="s">
        <v>221</v>
      </c>
      <c r="L1484" s="1371" t="s">
        <v>271</v>
      </c>
      <c r="N1484" s="1371" t="s">
        <v>236</v>
      </c>
      <c r="W1484" s="1371" t="s">
        <v>230</v>
      </c>
    </row>
    <row r="1485" spans="1:23">
      <c r="A1485" s="1370">
        <v>60819448</v>
      </c>
      <c r="B1485" s="1371" t="s">
        <v>3314</v>
      </c>
      <c r="C1485" s="1371">
        <v>967562006</v>
      </c>
      <c r="D1485" s="1371" t="s">
        <v>3315</v>
      </c>
      <c r="F1485" s="1371" t="s">
        <v>254</v>
      </c>
      <c r="G1485" s="1371" t="s">
        <v>225</v>
      </c>
      <c r="H1485" s="1371" t="s">
        <v>238</v>
      </c>
      <c r="I1485" s="1371" t="s">
        <v>316</v>
      </c>
      <c r="J1485" s="1371" t="s">
        <v>221</v>
      </c>
      <c r="N1485" s="1371" t="s">
        <v>237</v>
      </c>
      <c r="O1485" s="1371" t="s">
        <v>332</v>
      </c>
      <c r="P1485" s="1371" t="s">
        <v>237</v>
      </c>
      <c r="W1485" s="1371" t="s">
        <v>229</v>
      </c>
    </row>
    <row r="1486" spans="1:23">
      <c r="A1486" s="1370">
        <v>60819548</v>
      </c>
      <c r="B1486" s="1371" t="s">
        <v>3316</v>
      </c>
      <c r="C1486" s="1371">
        <v>962702103</v>
      </c>
      <c r="F1486" s="1371" t="s">
        <v>254</v>
      </c>
      <c r="G1486" s="1371" t="s">
        <v>223</v>
      </c>
      <c r="H1486" s="1371" t="s">
        <v>238</v>
      </c>
      <c r="I1486" s="1371" t="s">
        <v>316</v>
      </c>
      <c r="J1486" s="1371" t="s">
        <v>221</v>
      </c>
      <c r="L1486" s="1371" t="s">
        <v>271</v>
      </c>
      <c r="N1486" s="1371" t="s">
        <v>231</v>
      </c>
      <c r="O1486" s="1371" t="s">
        <v>231</v>
      </c>
      <c r="Q1486" s="1371" t="s">
        <v>445</v>
      </c>
      <c r="R1486" s="1371" t="s">
        <v>232</v>
      </c>
      <c r="S1486" s="1371" t="s">
        <v>318</v>
      </c>
      <c r="T1486" s="1371" t="s">
        <v>323</v>
      </c>
      <c r="U1486" s="1371" t="s">
        <v>255</v>
      </c>
      <c r="V1486" s="1371" t="s">
        <v>3317</v>
      </c>
      <c r="W1486" s="1371" t="s">
        <v>230</v>
      </c>
    </row>
    <row r="1487" spans="1:23">
      <c r="A1487" s="1370">
        <v>60821794</v>
      </c>
      <c r="B1487" s="1371" t="s">
        <v>3318</v>
      </c>
      <c r="C1487" s="1371">
        <v>923789224</v>
      </c>
      <c r="D1487" s="1371" t="s">
        <v>3319</v>
      </c>
      <c r="G1487" s="1371" t="s">
        <v>225</v>
      </c>
      <c r="H1487" s="1371" t="s">
        <v>11</v>
      </c>
      <c r="J1487" s="1371" t="s">
        <v>221</v>
      </c>
      <c r="N1487" s="1371" t="s">
        <v>233</v>
      </c>
      <c r="O1487" s="1371" t="s">
        <v>236</v>
      </c>
      <c r="W1487" s="1371" t="s">
        <v>229</v>
      </c>
    </row>
    <row r="1488" spans="1:23">
      <c r="A1488" s="1370">
        <v>60825617</v>
      </c>
      <c r="B1488" s="1371" t="s">
        <v>3320</v>
      </c>
      <c r="C1488" s="1371">
        <v>995764157</v>
      </c>
      <c r="D1488" s="1371" t="s">
        <v>3321</v>
      </c>
      <c r="E1488" s="1371" t="s">
        <v>347</v>
      </c>
      <c r="G1488" s="1371" t="s">
        <v>224</v>
      </c>
      <c r="H1488" s="1371" t="s">
        <v>245</v>
      </c>
      <c r="K1488" s="1371" t="s">
        <v>278</v>
      </c>
      <c r="M1488" s="1372">
        <v>45846</v>
      </c>
      <c r="N1488" s="1371" t="s">
        <v>233</v>
      </c>
      <c r="O1488" s="1371" t="s">
        <v>331</v>
      </c>
      <c r="W1488" s="1371" t="s">
        <v>229</v>
      </c>
    </row>
    <row r="1489" spans="1:23">
      <c r="A1489" s="1370">
        <v>60825617</v>
      </c>
      <c r="B1489" s="1371" t="s">
        <v>3322</v>
      </c>
      <c r="C1489" s="1371">
        <v>51995764157</v>
      </c>
      <c r="D1489" s="1371" t="s">
        <v>3321</v>
      </c>
      <c r="E1489" s="1371" t="s">
        <v>347</v>
      </c>
      <c r="F1489" s="1371" t="s">
        <v>260</v>
      </c>
      <c r="G1489" s="1371" t="s">
        <v>224</v>
      </c>
      <c r="H1489" s="1371" t="s">
        <v>245</v>
      </c>
      <c r="K1489" s="1371" t="s">
        <v>278</v>
      </c>
      <c r="M1489" s="1372">
        <v>45846</v>
      </c>
      <c r="N1489" s="1371" t="s">
        <v>233</v>
      </c>
      <c r="W1489" s="1371" t="s">
        <v>228</v>
      </c>
    </row>
    <row r="1490" spans="1:23">
      <c r="A1490" s="1370">
        <v>60825715</v>
      </c>
      <c r="B1490" s="1371" t="s">
        <v>3323</v>
      </c>
      <c r="C1490" s="1371">
        <v>51932302486</v>
      </c>
      <c r="D1490" s="1371" t="s">
        <v>3324</v>
      </c>
      <c r="G1490" s="1371" t="s">
        <v>224</v>
      </c>
      <c r="H1490" s="1371" t="s">
        <v>245</v>
      </c>
      <c r="I1490" s="1371" t="s">
        <v>316</v>
      </c>
      <c r="J1490" s="1371" t="s">
        <v>221</v>
      </c>
      <c r="K1490" s="1371" t="s">
        <v>259</v>
      </c>
      <c r="L1490" s="1371" t="s">
        <v>259</v>
      </c>
      <c r="N1490" s="1371" t="s">
        <v>233</v>
      </c>
      <c r="O1490" s="1371" t="s">
        <v>233</v>
      </c>
      <c r="P1490" s="1371" t="s">
        <v>233</v>
      </c>
      <c r="W1490" s="1371" t="s">
        <v>226</v>
      </c>
    </row>
    <row r="1491" spans="1:23">
      <c r="A1491" s="1370">
        <v>60825715</v>
      </c>
      <c r="B1491" s="1371" t="s">
        <v>3325</v>
      </c>
      <c r="C1491" s="1371">
        <v>932302486</v>
      </c>
      <c r="D1491" s="1371" t="s">
        <v>3324</v>
      </c>
      <c r="E1491" s="1371" t="s">
        <v>347</v>
      </c>
      <c r="G1491" s="1371" t="s">
        <v>224</v>
      </c>
      <c r="H1491" s="1371" t="s">
        <v>248</v>
      </c>
      <c r="K1491" s="1371" t="s">
        <v>280</v>
      </c>
      <c r="L1491" s="1371" t="s">
        <v>280</v>
      </c>
      <c r="M1491" s="1372">
        <v>45873</v>
      </c>
      <c r="N1491" s="1371" t="s">
        <v>368</v>
      </c>
      <c r="W1491" s="1371" t="s">
        <v>226</v>
      </c>
    </row>
    <row r="1492" spans="1:23">
      <c r="A1492" s="1370">
        <v>60826133</v>
      </c>
      <c r="B1492" s="1371" t="s">
        <v>3326</v>
      </c>
      <c r="G1492" s="1371" t="s">
        <v>225</v>
      </c>
      <c r="H1492" s="1371" t="s">
        <v>243</v>
      </c>
      <c r="J1492" s="1371" t="s">
        <v>221</v>
      </c>
      <c r="K1492" s="1371" t="s">
        <v>259</v>
      </c>
      <c r="L1492" s="1371" t="s">
        <v>271</v>
      </c>
      <c r="N1492" s="1371" t="s">
        <v>231</v>
      </c>
      <c r="O1492" s="1371" t="s">
        <v>231</v>
      </c>
      <c r="W1492" s="1371" t="s">
        <v>230</v>
      </c>
    </row>
    <row r="1493" spans="1:23">
      <c r="A1493" s="1370">
        <v>60827211</v>
      </c>
      <c r="B1493" s="1371" t="s">
        <v>3327</v>
      </c>
      <c r="C1493" s="1371">
        <v>912270816</v>
      </c>
      <c r="D1493" s="1371" t="s">
        <v>3328</v>
      </c>
      <c r="G1493" s="1371" t="s">
        <v>224</v>
      </c>
      <c r="H1493" s="1371" t="s">
        <v>11</v>
      </c>
      <c r="J1493" s="1371" t="s">
        <v>221</v>
      </c>
      <c r="N1493" s="1371" t="s">
        <v>233</v>
      </c>
      <c r="O1493" s="1371" t="s">
        <v>231</v>
      </c>
      <c r="W1493" s="1371" t="s">
        <v>229</v>
      </c>
    </row>
    <row r="1494" spans="1:23">
      <c r="A1494" s="1370">
        <v>60828027</v>
      </c>
      <c r="B1494" s="1371" t="s">
        <v>3329</v>
      </c>
      <c r="C1494" s="1371">
        <v>983003317</v>
      </c>
      <c r="D1494" s="1371" t="s">
        <v>3330</v>
      </c>
      <c r="G1494" s="1371" t="s">
        <v>224</v>
      </c>
      <c r="H1494" s="1371" t="s">
        <v>11</v>
      </c>
      <c r="J1494" s="1371" t="s">
        <v>221</v>
      </c>
      <c r="N1494" s="1371" t="s">
        <v>233</v>
      </c>
      <c r="O1494" s="1371" t="s">
        <v>231</v>
      </c>
      <c r="W1494" s="1371" t="s">
        <v>229</v>
      </c>
    </row>
    <row r="1495" spans="1:23">
      <c r="A1495" s="1370">
        <v>60828276</v>
      </c>
      <c r="B1495" s="1371" t="s">
        <v>3331</v>
      </c>
      <c r="C1495" s="1371">
        <v>51934493312</v>
      </c>
      <c r="D1495" s="1371" t="s">
        <v>3332</v>
      </c>
      <c r="F1495" s="1371" t="s">
        <v>260</v>
      </c>
      <c r="G1495" s="1371" t="s">
        <v>223</v>
      </c>
      <c r="H1495" s="1371" t="s">
        <v>245</v>
      </c>
      <c r="J1495" s="1371" t="s">
        <v>221</v>
      </c>
      <c r="L1495" s="1371" t="s">
        <v>271</v>
      </c>
      <c r="N1495" s="1371" t="s">
        <v>233</v>
      </c>
      <c r="W1495" s="1371" t="s">
        <v>230</v>
      </c>
    </row>
    <row r="1496" spans="1:23">
      <c r="A1496" s="1370">
        <v>60829831</v>
      </c>
      <c r="B1496" s="1371" t="s">
        <v>3333</v>
      </c>
      <c r="C1496" s="1371">
        <v>51906728646</v>
      </c>
      <c r="D1496" s="1371" t="s">
        <v>3334</v>
      </c>
      <c r="G1496" s="1371" t="s">
        <v>225</v>
      </c>
      <c r="H1496" s="1371" t="s">
        <v>11</v>
      </c>
      <c r="I1496" s="1371" t="s">
        <v>7</v>
      </c>
      <c r="M1496" s="1372">
        <v>45854</v>
      </c>
      <c r="N1496" s="1371" t="s">
        <v>233</v>
      </c>
      <c r="W1496" s="1371" t="s">
        <v>228</v>
      </c>
    </row>
    <row r="1497" spans="1:23">
      <c r="A1497" s="1370">
        <v>60834501</v>
      </c>
      <c r="B1497" s="1371" t="s">
        <v>3335</v>
      </c>
      <c r="C1497" s="1371">
        <v>984686533</v>
      </c>
      <c r="D1497" s="1371" t="s">
        <v>3336</v>
      </c>
      <c r="G1497" s="1371" t="s">
        <v>224</v>
      </c>
      <c r="H1497" s="1371" t="s">
        <v>11</v>
      </c>
      <c r="M1497" s="1372">
        <v>45880</v>
      </c>
      <c r="N1497" s="1371" t="s">
        <v>233</v>
      </c>
      <c r="P1497" s="1371" t="s">
        <v>329</v>
      </c>
      <c r="W1497" s="1371" t="s">
        <v>228</v>
      </c>
    </row>
    <row r="1498" spans="1:23">
      <c r="A1498" s="1370">
        <v>60842571</v>
      </c>
      <c r="B1498" s="1371" t="s">
        <v>3337</v>
      </c>
      <c r="C1498" s="1371">
        <v>922605244</v>
      </c>
      <c r="D1498" s="1371" t="s">
        <v>3338</v>
      </c>
      <c r="F1498" s="1371" t="s">
        <v>254</v>
      </c>
      <c r="G1498" s="1371" t="s">
        <v>223</v>
      </c>
      <c r="H1498" s="1371" t="s">
        <v>245</v>
      </c>
      <c r="J1498" s="1371" t="s">
        <v>221</v>
      </c>
      <c r="K1498" s="1371" t="s">
        <v>259</v>
      </c>
      <c r="L1498" s="1371" t="s">
        <v>271</v>
      </c>
      <c r="N1498" s="1371" t="s">
        <v>231</v>
      </c>
      <c r="O1498" s="1371" t="s">
        <v>231</v>
      </c>
      <c r="Q1498" s="1371" t="s">
        <v>445</v>
      </c>
      <c r="R1498" s="1371" t="s">
        <v>232</v>
      </c>
      <c r="S1498" s="1371" t="s">
        <v>318</v>
      </c>
      <c r="T1498" s="1371" t="s">
        <v>323</v>
      </c>
      <c r="U1498" s="1371" t="s">
        <v>255</v>
      </c>
      <c r="W1498" s="1371" t="s">
        <v>230</v>
      </c>
    </row>
    <row r="1499" spans="1:23">
      <c r="A1499" s="1370">
        <v>60842870</v>
      </c>
      <c r="B1499" s="1371" t="s">
        <v>3339</v>
      </c>
      <c r="C1499" s="1371">
        <v>1</v>
      </c>
      <c r="D1499" s="1371" t="s">
        <v>3340</v>
      </c>
      <c r="G1499" s="1371" t="s">
        <v>225</v>
      </c>
      <c r="H1499" s="1371" t="s">
        <v>11</v>
      </c>
      <c r="J1499" s="1371" t="s">
        <v>221</v>
      </c>
      <c r="L1499" s="1371" t="s">
        <v>271</v>
      </c>
      <c r="M1499" s="1372">
        <v>45841</v>
      </c>
      <c r="N1499" s="1371" t="s">
        <v>233</v>
      </c>
      <c r="O1499" s="1371" t="s">
        <v>236</v>
      </c>
      <c r="V1499" s="1371" t="s">
        <v>11</v>
      </c>
      <c r="W1499" s="1371" t="s">
        <v>230</v>
      </c>
    </row>
    <row r="1500" spans="1:23">
      <c r="A1500" s="1370">
        <v>60843273</v>
      </c>
      <c r="B1500" s="1371" t="s">
        <v>3341</v>
      </c>
      <c r="C1500" s="1371" t="s">
        <v>3342</v>
      </c>
      <c r="D1500" s="1371" t="s">
        <v>3343</v>
      </c>
      <c r="F1500" s="1371" t="s">
        <v>268</v>
      </c>
      <c r="G1500" s="1371" t="s">
        <v>223</v>
      </c>
      <c r="H1500" s="1371" t="s">
        <v>238</v>
      </c>
      <c r="I1500" s="1371" t="s">
        <v>316</v>
      </c>
      <c r="J1500" s="1371" t="s">
        <v>221</v>
      </c>
      <c r="L1500" s="1371" t="s">
        <v>271</v>
      </c>
      <c r="N1500" s="1371" t="s">
        <v>231</v>
      </c>
      <c r="O1500" s="1371" t="s">
        <v>231</v>
      </c>
      <c r="Q1500" s="1371" t="s">
        <v>3344</v>
      </c>
      <c r="R1500" s="1371" t="s">
        <v>232</v>
      </c>
      <c r="S1500" s="1371" t="s">
        <v>319</v>
      </c>
      <c r="T1500" s="1371" t="s">
        <v>3345</v>
      </c>
      <c r="U1500" s="1371" t="s">
        <v>258</v>
      </c>
      <c r="W1500" s="1371" t="s">
        <v>230</v>
      </c>
    </row>
    <row r="1501" spans="1:23">
      <c r="A1501" s="1370">
        <v>60843273</v>
      </c>
      <c r="B1501" s="1371" t="s">
        <v>3346</v>
      </c>
      <c r="C1501" s="1371">
        <v>51977322007</v>
      </c>
      <c r="D1501" s="1371" t="s">
        <v>3347</v>
      </c>
      <c r="E1501" s="1371" t="s">
        <v>1104</v>
      </c>
      <c r="G1501" s="1371" t="s">
        <v>225</v>
      </c>
      <c r="H1501" s="1371" t="s">
        <v>245</v>
      </c>
      <c r="K1501" s="1371" t="s">
        <v>262</v>
      </c>
      <c r="L1501" s="1371" t="s">
        <v>262</v>
      </c>
      <c r="M1501" s="1372">
        <v>45880</v>
      </c>
      <c r="N1501" s="1371" t="s">
        <v>233</v>
      </c>
      <c r="W1501" s="1371" t="s">
        <v>227</v>
      </c>
    </row>
    <row r="1502" spans="1:23">
      <c r="A1502" s="1370">
        <v>60851012</v>
      </c>
      <c r="B1502" s="1371" t="s">
        <v>3348</v>
      </c>
      <c r="C1502" s="1371">
        <v>984203901</v>
      </c>
      <c r="D1502" s="1371" t="s">
        <v>3349</v>
      </c>
      <c r="G1502" s="1371" t="s">
        <v>223</v>
      </c>
      <c r="H1502" s="1371" t="s">
        <v>11</v>
      </c>
      <c r="M1502" s="1372">
        <v>45880</v>
      </c>
      <c r="W1502" s="1371" t="s">
        <v>228</v>
      </c>
    </row>
    <row r="1503" spans="1:23">
      <c r="A1503" s="1370">
        <v>60851563</v>
      </c>
      <c r="B1503" s="1371" t="s">
        <v>3350</v>
      </c>
      <c r="C1503" s="1371">
        <v>992993112</v>
      </c>
      <c r="D1503" s="1371" t="s">
        <v>3351</v>
      </c>
      <c r="G1503" s="1371" t="s">
        <v>224</v>
      </c>
      <c r="H1503" s="1371" t="s">
        <v>11</v>
      </c>
      <c r="J1503" s="1371" t="s">
        <v>221</v>
      </c>
      <c r="L1503" s="1371" t="s">
        <v>271</v>
      </c>
      <c r="M1503" s="1372">
        <v>45841</v>
      </c>
      <c r="N1503" s="1371" t="s">
        <v>233</v>
      </c>
      <c r="V1503" s="1371" t="s">
        <v>11</v>
      </c>
      <c r="W1503" s="1371" t="s">
        <v>230</v>
      </c>
    </row>
    <row r="1504" spans="1:23">
      <c r="A1504" s="1370">
        <v>60853940</v>
      </c>
      <c r="B1504" s="1371" t="s">
        <v>3352</v>
      </c>
      <c r="C1504" s="1371">
        <v>948800094</v>
      </c>
      <c r="D1504" s="1371" t="s">
        <v>3353</v>
      </c>
      <c r="E1504" s="1371" t="s">
        <v>347</v>
      </c>
      <c r="G1504" s="1371" t="s">
        <v>224</v>
      </c>
      <c r="H1504" s="1371" t="s">
        <v>245</v>
      </c>
      <c r="I1504" s="1371" t="s">
        <v>316</v>
      </c>
      <c r="K1504" s="1371" t="s">
        <v>271</v>
      </c>
      <c r="L1504" s="1371" t="s">
        <v>271</v>
      </c>
      <c r="M1504" s="1372">
        <v>45845</v>
      </c>
      <c r="N1504" s="1371" t="s">
        <v>233</v>
      </c>
      <c r="O1504" s="1371" t="s">
        <v>236</v>
      </c>
      <c r="W1504" s="1371" t="s">
        <v>226</v>
      </c>
    </row>
    <row r="1505" spans="1:23">
      <c r="A1505" s="1370">
        <v>60855258</v>
      </c>
      <c r="B1505" s="1371" t="s">
        <v>3354</v>
      </c>
      <c r="C1505" s="1371">
        <v>922119859</v>
      </c>
      <c r="D1505" s="1371" t="s">
        <v>3355</v>
      </c>
      <c r="G1505" s="1371" t="s">
        <v>223</v>
      </c>
      <c r="H1505" s="1371" t="s">
        <v>245</v>
      </c>
      <c r="J1505" s="1371" t="s">
        <v>221</v>
      </c>
      <c r="K1505" s="1371" t="s">
        <v>269</v>
      </c>
      <c r="L1505" s="1371" t="s">
        <v>271</v>
      </c>
      <c r="N1505" s="1371" t="s">
        <v>233</v>
      </c>
      <c r="O1505" s="1371" t="s">
        <v>236</v>
      </c>
      <c r="W1505" s="1371" t="s">
        <v>230</v>
      </c>
    </row>
    <row r="1506" spans="1:23">
      <c r="A1506" s="1370">
        <v>60855803</v>
      </c>
      <c r="B1506" s="1371" t="s">
        <v>3356</v>
      </c>
      <c r="C1506" s="1371">
        <v>934621887</v>
      </c>
      <c r="D1506" s="1371" t="s">
        <v>3357</v>
      </c>
      <c r="F1506" s="1371" t="s">
        <v>254</v>
      </c>
      <c r="G1506" s="1371" t="s">
        <v>224</v>
      </c>
      <c r="H1506" s="1371" t="s">
        <v>238</v>
      </c>
      <c r="I1506" s="1371" t="s">
        <v>316</v>
      </c>
      <c r="J1506" s="1371" t="s">
        <v>221</v>
      </c>
      <c r="L1506" s="1371" t="s">
        <v>271</v>
      </c>
      <c r="N1506" s="1371" t="s">
        <v>231</v>
      </c>
      <c r="O1506" s="1371" t="s">
        <v>231</v>
      </c>
      <c r="Q1506" s="1371" t="s">
        <v>445</v>
      </c>
      <c r="R1506" s="1371" t="s">
        <v>312</v>
      </c>
      <c r="S1506" s="1371" t="s">
        <v>318</v>
      </c>
      <c r="T1506" s="1371" t="s">
        <v>628</v>
      </c>
      <c r="U1506" s="1371" t="s">
        <v>255</v>
      </c>
      <c r="W1506" s="1371" t="s">
        <v>230</v>
      </c>
    </row>
    <row r="1507" spans="1:23">
      <c r="A1507" s="1370">
        <v>60857099</v>
      </c>
      <c r="B1507" s="1371" t="s">
        <v>3358</v>
      </c>
      <c r="C1507" s="1371">
        <v>906980551</v>
      </c>
      <c r="D1507" s="1371" t="s">
        <v>3359</v>
      </c>
      <c r="G1507" s="1371" t="s">
        <v>223</v>
      </c>
      <c r="H1507" s="1371" t="s">
        <v>11</v>
      </c>
      <c r="L1507" s="1371" t="s">
        <v>271</v>
      </c>
      <c r="M1507" s="1372">
        <v>45854</v>
      </c>
      <c r="N1507" s="1371" t="s">
        <v>368</v>
      </c>
      <c r="O1507" s="1371" t="s">
        <v>236</v>
      </c>
      <c r="W1507" s="1371" t="s">
        <v>226</v>
      </c>
    </row>
    <row r="1508" spans="1:23">
      <c r="A1508" s="1370">
        <v>60861491</v>
      </c>
      <c r="B1508" s="1371" t="s">
        <v>3360</v>
      </c>
      <c r="C1508" s="1371">
        <v>51918463673</v>
      </c>
      <c r="D1508" s="1371" t="s">
        <v>3361</v>
      </c>
      <c r="E1508" s="1371" t="s">
        <v>347</v>
      </c>
      <c r="G1508" s="1371" t="s">
        <v>224</v>
      </c>
      <c r="H1508" s="1371" t="s">
        <v>245</v>
      </c>
      <c r="K1508" s="1371" t="s">
        <v>274</v>
      </c>
      <c r="L1508" s="1371" t="s">
        <v>271</v>
      </c>
      <c r="M1508" s="1372">
        <v>45850</v>
      </c>
      <c r="N1508" s="1371" t="s">
        <v>233</v>
      </c>
      <c r="O1508" s="1371" t="s">
        <v>350</v>
      </c>
      <c r="V1508" s="1371" t="s">
        <v>592</v>
      </c>
      <c r="W1508" s="1371" t="s">
        <v>230</v>
      </c>
    </row>
    <row r="1509" spans="1:23">
      <c r="A1509" s="1370">
        <v>60861491</v>
      </c>
      <c r="B1509" s="1371" t="s">
        <v>3360</v>
      </c>
      <c r="C1509" s="1371">
        <v>918463673</v>
      </c>
      <c r="D1509" s="1371" t="s">
        <v>3361</v>
      </c>
      <c r="E1509" s="1371" t="s">
        <v>376</v>
      </c>
      <c r="F1509" s="1371" t="s">
        <v>254</v>
      </c>
      <c r="G1509" s="1371" t="s">
        <v>224</v>
      </c>
      <c r="H1509" s="1371" t="s">
        <v>245</v>
      </c>
      <c r="I1509" s="1371" t="s">
        <v>316</v>
      </c>
      <c r="J1509" s="1371" t="s">
        <v>221</v>
      </c>
      <c r="N1509" s="1371" t="s">
        <v>233</v>
      </c>
      <c r="O1509" s="1371" t="s">
        <v>236</v>
      </c>
      <c r="W1509" s="1371" t="s">
        <v>229</v>
      </c>
    </row>
    <row r="1510" spans="1:23">
      <c r="A1510" s="1370">
        <v>60861804</v>
      </c>
      <c r="B1510" s="1371" t="s">
        <v>3362</v>
      </c>
      <c r="C1510" s="1371">
        <v>912929983</v>
      </c>
      <c r="D1510" s="1371" t="s">
        <v>3363</v>
      </c>
      <c r="G1510" s="1371" t="s">
        <v>224</v>
      </c>
      <c r="H1510" s="1371" t="s">
        <v>243</v>
      </c>
      <c r="I1510" s="1371" t="s">
        <v>316</v>
      </c>
      <c r="J1510" s="1371" t="s">
        <v>221</v>
      </c>
      <c r="N1510" s="1371" t="s">
        <v>231</v>
      </c>
      <c r="O1510" s="1371" t="s">
        <v>236</v>
      </c>
      <c r="P1510" s="1371" t="s">
        <v>350</v>
      </c>
      <c r="W1510" s="1371" t="s">
        <v>227</v>
      </c>
    </row>
    <row r="1511" spans="1:23">
      <c r="A1511" s="1370">
        <v>60865365</v>
      </c>
      <c r="B1511" s="1371" t="s">
        <v>3364</v>
      </c>
      <c r="C1511" s="1371">
        <v>941424918</v>
      </c>
      <c r="D1511" s="1371" t="s">
        <v>3365</v>
      </c>
      <c r="E1511" s="1371" t="s">
        <v>347</v>
      </c>
      <c r="G1511" s="1371" t="s">
        <v>224</v>
      </c>
      <c r="H1511" s="1371" t="s">
        <v>245</v>
      </c>
      <c r="K1511" s="1371" t="s">
        <v>262</v>
      </c>
      <c r="L1511" s="1371" t="s">
        <v>262</v>
      </c>
      <c r="M1511" s="1372">
        <v>45859</v>
      </c>
      <c r="N1511" s="1371" t="s">
        <v>388</v>
      </c>
      <c r="O1511" s="1371" t="s">
        <v>231</v>
      </c>
      <c r="P1511" s="1371" t="s">
        <v>231</v>
      </c>
      <c r="W1511" s="1371" t="s">
        <v>226</v>
      </c>
    </row>
    <row r="1512" spans="1:23">
      <c r="A1512" s="1370">
        <v>60865599</v>
      </c>
      <c r="B1512" s="1371" t="s">
        <v>3366</v>
      </c>
      <c r="C1512" s="1371">
        <v>982317945</v>
      </c>
      <c r="D1512" s="1371" t="s">
        <v>3367</v>
      </c>
      <c r="F1512" s="1371" t="s">
        <v>362</v>
      </c>
      <c r="G1512" s="1371" t="s">
        <v>224</v>
      </c>
      <c r="H1512" s="1371" t="s">
        <v>248</v>
      </c>
      <c r="J1512" s="1371" t="s">
        <v>221</v>
      </c>
      <c r="M1512" s="1372">
        <v>45841</v>
      </c>
      <c r="N1512" s="1371" t="s">
        <v>233</v>
      </c>
      <c r="W1512" s="1371" t="s">
        <v>226</v>
      </c>
    </row>
    <row r="1513" spans="1:23">
      <c r="A1513" s="1370">
        <v>60866530</v>
      </c>
      <c r="B1513" s="1371" t="s">
        <v>3368</v>
      </c>
      <c r="C1513" s="1371">
        <v>929750002</v>
      </c>
      <c r="D1513" s="1371" t="s">
        <v>3369</v>
      </c>
      <c r="E1513" s="1371" t="s">
        <v>347</v>
      </c>
      <c r="G1513" s="1371" t="s">
        <v>225</v>
      </c>
      <c r="H1513" s="1371" t="s">
        <v>245</v>
      </c>
      <c r="K1513" s="1371" t="s">
        <v>271</v>
      </c>
      <c r="L1513" s="1371" t="s">
        <v>271</v>
      </c>
      <c r="M1513" s="1372">
        <v>45848</v>
      </c>
      <c r="N1513" s="1371" t="s">
        <v>388</v>
      </c>
      <c r="O1513" s="1371" t="s">
        <v>329</v>
      </c>
      <c r="Q1513" s="1371" t="s">
        <v>3370</v>
      </c>
      <c r="R1513" s="1371" t="s">
        <v>232</v>
      </c>
      <c r="S1513" s="1371" t="s">
        <v>318</v>
      </c>
      <c r="T1513" s="1371" t="s">
        <v>323</v>
      </c>
      <c r="U1513" s="1371" t="s">
        <v>3371</v>
      </c>
      <c r="W1513" s="1371" t="s">
        <v>226</v>
      </c>
    </row>
    <row r="1514" spans="1:23">
      <c r="A1514" s="1370">
        <v>60868085</v>
      </c>
      <c r="B1514" s="1371" t="s">
        <v>3372</v>
      </c>
      <c r="C1514" s="1371">
        <v>940934936</v>
      </c>
      <c r="D1514" s="1371" t="s">
        <v>3373</v>
      </c>
      <c r="E1514" s="1371" t="s">
        <v>347</v>
      </c>
      <c r="G1514" s="1371" t="s">
        <v>224</v>
      </c>
      <c r="H1514" s="1371" t="s">
        <v>245</v>
      </c>
      <c r="K1514" s="1371" t="s">
        <v>278</v>
      </c>
      <c r="L1514" s="1371" t="s">
        <v>278</v>
      </c>
      <c r="M1514" s="1372">
        <v>45880</v>
      </c>
      <c r="N1514" s="1371" t="s">
        <v>368</v>
      </c>
      <c r="W1514" s="1371" t="s">
        <v>226</v>
      </c>
    </row>
    <row r="1515" spans="1:23">
      <c r="A1515" s="1370">
        <v>60868231</v>
      </c>
      <c r="B1515" s="1371" t="s">
        <v>3374</v>
      </c>
      <c r="C1515" s="1371">
        <v>971830997</v>
      </c>
      <c r="D1515" s="1371" t="s">
        <v>3375</v>
      </c>
      <c r="E1515" s="1371" t="s">
        <v>347</v>
      </c>
      <c r="G1515" s="1371" t="s">
        <v>224</v>
      </c>
      <c r="H1515" s="1371" t="s">
        <v>245</v>
      </c>
      <c r="K1515" s="1371" t="s">
        <v>262</v>
      </c>
      <c r="L1515" s="1371" t="s">
        <v>262</v>
      </c>
      <c r="M1515" s="1372">
        <v>45877</v>
      </c>
      <c r="N1515" s="1371" t="s">
        <v>233</v>
      </c>
      <c r="W1515" s="1371" t="s">
        <v>227</v>
      </c>
    </row>
    <row r="1516" spans="1:23">
      <c r="A1516" s="1370">
        <v>60869785</v>
      </c>
      <c r="B1516" s="1371" t="s">
        <v>3376</v>
      </c>
      <c r="C1516" s="1371">
        <v>907315332</v>
      </c>
      <c r="D1516" s="1371" t="s">
        <v>3377</v>
      </c>
      <c r="G1516" s="1371" t="s">
        <v>223</v>
      </c>
      <c r="H1516" s="1371" t="s">
        <v>11</v>
      </c>
      <c r="M1516" s="1372">
        <v>45880</v>
      </c>
      <c r="W1516" s="1371" t="s">
        <v>228</v>
      </c>
    </row>
    <row r="1517" spans="1:23">
      <c r="A1517" s="1370">
        <v>60869903</v>
      </c>
      <c r="B1517" s="1371" t="s">
        <v>3378</v>
      </c>
      <c r="C1517" s="1371">
        <v>991112484</v>
      </c>
      <c r="G1517" s="1371" t="s">
        <v>224</v>
      </c>
      <c r="H1517" s="1371" t="s">
        <v>245</v>
      </c>
      <c r="I1517" s="1371" t="s">
        <v>316</v>
      </c>
      <c r="J1517" s="1371" t="s">
        <v>221</v>
      </c>
      <c r="N1517" s="1371" t="s">
        <v>233</v>
      </c>
      <c r="O1517" s="1371" t="s">
        <v>236</v>
      </c>
      <c r="W1517" s="1371" t="s">
        <v>229</v>
      </c>
    </row>
    <row r="1518" spans="1:23">
      <c r="A1518" s="1370">
        <v>60870935</v>
      </c>
      <c r="B1518" s="1371" t="s">
        <v>3379</v>
      </c>
      <c r="C1518" s="1371" t="s">
        <v>3380</v>
      </c>
      <c r="D1518" s="1371" t="s">
        <v>3381</v>
      </c>
      <c r="E1518" s="1371" t="s">
        <v>2817</v>
      </c>
      <c r="F1518" s="1371" t="s">
        <v>257</v>
      </c>
      <c r="G1518" s="1371" t="s">
        <v>223</v>
      </c>
      <c r="H1518" s="1371" t="s">
        <v>245</v>
      </c>
      <c r="I1518" s="1371" t="s">
        <v>316</v>
      </c>
      <c r="J1518" s="1371" t="s">
        <v>221</v>
      </c>
      <c r="N1518" s="1371" t="s">
        <v>231</v>
      </c>
      <c r="Q1518" s="1371" t="s">
        <v>445</v>
      </c>
      <c r="R1518" s="1371" t="s">
        <v>234</v>
      </c>
      <c r="S1518" s="1371" t="s">
        <v>318</v>
      </c>
      <c r="T1518" s="1371" t="s">
        <v>323</v>
      </c>
      <c r="U1518" s="1371" t="s">
        <v>255</v>
      </c>
      <c r="W1518" s="1371" t="s">
        <v>227</v>
      </c>
    </row>
    <row r="1519" spans="1:23">
      <c r="A1519" s="1370">
        <v>60871455</v>
      </c>
      <c r="B1519" s="1371" t="s">
        <v>3382</v>
      </c>
      <c r="C1519" s="1371">
        <v>926775637</v>
      </c>
      <c r="G1519" s="1371" t="s">
        <v>225</v>
      </c>
      <c r="H1519" s="1371" t="s">
        <v>243</v>
      </c>
      <c r="I1519" s="1371" t="s">
        <v>316</v>
      </c>
      <c r="J1519" s="1371" t="s">
        <v>221</v>
      </c>
      <c r="N1519" s="1371" t="s">
        <v>231</v>
      </c>
      <c r="O1519" s="1371" t="s">
        <v>231</v>
      </c>
      <c r="P1519" s="1371" t="s">
        <v>231</v>
      </c>
      <c r="W1519" s="1371" t="s">
        <v>229</v>
      </c>
    </row>
    <row r="1520" spans="1:23">
      <c r="A1520" s="1370">
        <v>60871772</v>
      </c>
      <c r="B1520" s="1371" t="s">
        <v>3383</v>
      </c>
      <c r="C1520" s="1371">
        <v>951359902</v>
      </c>
      <c r="D1520" s="1371" t="s">
        <v>3384</v>
      </c>
      <c r="G1520" s="1371" t="s">
        <v>225</v>
      </c>
      <c r="H1520" s="1371" t="s">
        <v>11</v>
      </c>
      <c r="J1520" s="1371" t="s">
        <v>221</v>
      </c>
      <c r="L1520" s="1371" t="s">
        <v>271</v>
      </c>
      <c r="M1520" s="1372">
        <v>45841</v>
      </c>
      <c r="N1520" s="1371" t="s">
        <v>233</v>
      </c>
      <c r="V1520" s="1371" t="s">
        <v>11</v>
      </c>
      <c r="W1520" s="1371" t="s">
        <v>230</v>
      </c>
    </row>
    <row r="1521" spans="1:23">
      <c r="A1521" s="1370">
        <v>60872547</v>
      </c>
      <c r="B1521" s="1371" t="s">
        <v>3385</v>
      </c>
      <c r="C1521" s="1371">
        <v>918345266</v>
      </c>
      <c r="D1521" s="1371" t="s">
        <v>3386</v>
      </c>
      <c r="G1521" s="1371" t="s">
        <v>225</v>
      </c>
      <c r="H1521" s="1371" t="s">
        <v>11</v>
      </c>
      <c r="L1521" s="1371" t="s">
        <v>271</v>
      </c>
      <c r="M1521" s="1372">
        <v>45854</v>
      </c>
      <c r="N1521" s="1371" t="s">
        <v>368</v>
      </c>
      <c r="O1521" s="1371" t="s">
        <v>314</v>
      </c>
      <c r="W1521" s="1371" t="s">
        <v>226</v>
      </c>
    </row>
    <row r="1522" spans="1:23">
      <c r="A1522" s="1370">
        <v>60872549</v>
      </c>
      <c r="B1522" s="1371" t="s">
        <v>3387</v>
      </c>
      <c r="C1522" s="1371">
        <v>907642346</v>
      </c>
      <c r="D1522" s="1371" t="s">
        <v>3388</v>
      </c>
      <c r="F1522" s="1371" t="s">
        <v>362</v>
      </c>
      <c r="G1522" s="1371" t="s">
        <v>225</v>
      </c>
      <c r="H1522" s="1371" t="s">
        <v>248</v>
      </c>
      <c r="J1522" s="1371" t="s">
        <v>221</v>
      </c>
      <c r="M1522" s="1372">
        <v>45841</v>
      </c>
      <c r="N1522" s="1371" t="s">
        <v>233</v>
      </c>
      <c r="W1522" s="1371" t="s">
        <v>228</v>
      </c>
    </row>
    <row r="1523" spans="1:23">
      <c r="A1523" s="1370">
        <v>60874949</v>
      </c>
      <c r="B1523" s="1371" t="s">
        <v>3389</v>
      </c>
      <c r="C1523" s="1371">
        <v>982369941</v>
      </c>
      <c r="D1523" s="1371" t="s">
        <v>3390</v>
      </c>
      <c r="G1523" s="1371" t="s">
        <v>224</v>
      </c>
      <c r="H1523" s="1371" t="s">
        <v>11</v>
      </c>
      <c r="J1523" s="1371" t="s">
        <v>221</v>
      </c>
      <c r="M1523" s="1372">
        <v>45841</v>
      </c>
      <c r="N1523" s="1371" t="s">
        <v>233</v>
      </c>
      <c r="V1523" s="1371" t="s">
        <v>11</v>
      </c>
      <c r="W1523" s="1371" t="s">
        <v>226</v>
      </c>
    </row>
    <row r="1524" spans="1:23">
      <c r="A1524" s="1370">
        <v>60874971</v>
      </c>
      <c r="B1524" s="1371" t="s">
        <v>3391</v>
      </c>
      <c r="C1524" s="1371">
        <v>921352418</v>
      </c>
      <c r="D1524" s="1371" t="s">
        <v>3392</v>
      </c>
      <c r="G1524" s="1371" t="s">
        <v>224</v>
      </c>
      <c r="H1524" s="1371" t="s">
        <v>11</v>
      </c>
      <c r="M1524" s="1372">
        <v>45880</v>
      </c>
      <c r="W1524" s="1371" t="s">
        <v>228</v>
      </c>
    </row>
    <row r="1525" spans="1:23">
      <c r="A1525" s="1370">
        <v>60875675</v>
      </c>
      <c r="B1525" s="1371" t="s">
        <v>3393</v>
      </c>
      <c r="C1525" s="1371">
        <v>942809367</v>
      </c>
      <c r="D1525" s="1371" t="s">
        <v>3394</v>
      </c>
      <c r="G1525" s="1371" t="s">
        <v>225</v>
      </c>
      <c r="H1525" s="1371" t="s">
        <v>11</v>
      </c>
      <c r="J1525" s="1371" t="s">
        <v>221</v>
      </c>
      <c r="N1525" s="1371" t="s">
        <v>233</v>
      </c>
      <c r="O1525" s="1371" t="s">
        <v>231</v>
      </c>
      <c r="W1525" s="1371" t="s">
        <v>229</v>
      </c>
    </row>
    <row r="1526" spans="1:23">
      <c r="A1526" s="1370">
        <v>60875713</v>
      </c>
      <c r="B1526" s="1371" t="s">
        <v>3395</v>
      </c>
      <c r="C1526" s="1371">
        <v>965930503</v>
      </c>
      <c r="D1526" s="1371" t="s">
        <v>3396</v>
      </c>
      <c r="G1526" s="1371" t="s">
        <v>224</v>
      </c>
      <c r="H1526" s="1371" t="s">
        <v>11</v>
      </c>
      <c r="L1526" s="1371" t="s">
        <v>271</v>
      </c>
      <c r="M1526" s="1372">
        <v>45854</v>
      </c>
      <c r="N1526" s="1371" t="s">
        <v>233</v>
      </c>
      <c r="W1526" s="1371" t="s">
        <v>230</v>
      </c>
    </row>
    <row r="1527" spans="1:23">
      <c r="A1527" s="1370">
        <v>60878693</v>
      </c>
      <c r="B1527" s="1371" t="s">
        <v>3397</v>
      </c>
      <c r="C1527" s="1371">
        <v>51982401230</v>
      </c>
      <c r="D1527" s="1371" t="s">
        <v>3398</v>
      </c>
      <c r="G1527" s="1371" t="s">
        <v>225</v>
      </c>
      <c r="H1527" s="1371" t="s">
        <v>11</v>
      </c>
      <c r="J1527" s="1371" t="s">
        <v>221</v>
      </c>
      <c r="M1527" s="1372">
        <v>45841</v>
      </c>
      <c r="N1527" s="1371" t="s">
        <v>233</v>
      </c>
      <c r="V1527" s="1371" t="s">
        <v>11</v>
      </c>
      <c r="W1527" s="1371" t="s">
        <v>228</v>
      </c>
    </row>
    <row r="1528" spans="1:23">
      <c r="A1528" s="1370">
        <v>60879343</v>
      </c>
      <c r="B1528" s="1371" t="s">
        <v>3399</v>
      </c>
      <c r="C1528" s="1371">
        <v>942097709</v>
      </c>
      <c r="F1528" s="1371" t="s">
        <v>254</v>
      </c>
      <c r="G1528" s="1371" t="s">
        <v>223</v>
      </c>
      <c r="H1528" s="1371" t="s">
        <v>242</v>
      </c>
      <c r="L1528" s="1371" t="s">
        <v>271</v>
      </c>
      <c r="N1528" s="1371" t="s">
        <v>3400</v>
      </c>
      <c r="O1528" s="1371" t="s">
        <v>3400</v>
      </c>
      <c r="Q1528" s="1371" t="s">
        <v>324</v>
      </c>
      <c r="R1528" s="1371" t="s">
        <v>232</v>
      </c>
      <c r="S1528" s="1371" t="s">
        <v>318</v>
      </c>
      <c r="T1528" s="1371" t="s">
        <v>323</v>
      </c>
      <c r="U1528" s="1371" t="s">
        <v>255</v>
      </c>
      <c r="W1528" s="1371" t="s">
        <v>230</v>
      </c>
    </row>
    <row r="1529" spans="1:23">
      <c r="A1529" s="1370">
        <v>60882813</v>
      </c>
      <c r="B1529" s="1371" t="s">
        <v>3401</v>
      </c>
      <c r="C1529" s="1371">
        <v>949207014</v>
      </c>
      <c r="D1529" s="1371" t="s">
        <v>3402</v>
      </c>
      <c r="G1529" s="1371" t="s">
        <v>225</v>
      </c>
      <c r="H1529" s="1371" t="s">
        <v>11</v>
      </c>
      <c r="J1529" s="1371" t="s">
        <v>221</v>
      </c>
      <c r="M1529" s="1372">
        <v>45841</v>
      </c>
      <c r="N1529" s="1371" t="s">
        <v>233</v>
      </c>
      <c r="V1529" s="1371" t="s">
        <v>11</v>
      </c>
      <c r="W1529" s="1371" t="s">
        <v>228</v>
      </c>
    </row>
    <row r="1530" spans="1:23">
      <c r="A1530" s="1370">
        <v>60885263</v>
      </c>
      <c r="B1530" s="1371" t="s">
        <v>3403</v>
      </c>
      <c r="C1530" s="1371">
        <v>51929275208</v>
      </c>
      <c r="D1530" s="1371" t="s">
        <v>3404</v>
      </c>
      <c r="G1530" s="1371" t="s">
        <v>225</v>
      </c>
      <c r="H1530" s="1371" t="s">
        <v>11</v>
      </c>
      <c r="J1530" s="1371" t="s">
        <v>221</v>
      </c>
      <c r="M1530" s="1372">
        <v>45841</v>
      </c>
      <c r="N1530" s="1371" t="s">
        <v>233</v>
      </c>
      <c r="O1530" s="1371" t="s">
        <v>236</v>
      </c>
      <c r="W1530" s="1371" t="s">
        <v>227</v>
      </c>
    </row>
    <row r="1531" spans="1:23">
      <c r="A1531" s="1370">
        <v>60886081</v>
      </c>
      <c r="B1531" s="1371" t="s">
        <v>3405</v>
      </c>
      <c r="C1531" s="1371">
        <v>977679744</v>
      </c>
      <c r="D1531" s="1371" t="s">
        <v>3406</v>
      </c>
      <c r="G1531" s="1371" t="s">
        <v>223</v>
      </c>
      <c r="H1531" s="1371" t="s">
        <v>11</v>
      </c>
      <c r="M1531" s="1372">
        <v>45880</v>
      </c>
      <c r="W1531" s="1371" t="s">
        <v>228</v>
      </c>
    </row>
    <row r="1532" spans="1:23">
      <c r="A1532" s="1370">
        <v>60892713</v>
      </c>
      <c r="B1532" s="1371" t="s">
        <v>3407</v>
      </c>
      <c r="C1532" s="1371">
        <v>51973588386</v>
      </c>
      <c r="D1532" s="1371" t="s">
        <v>3408</v>
      </c>
      <c r="E1532" s="1371" t="s">
        <v>347</v>
      </c>
      <c r="G1532" s="1371" t="s">
        <v>223</v>
      </c>
      <c r="H1532" s="1371" t="s">
        <v>245</v>
      </c>
      <c r="K1532" s="1371" t="s">
        <v>274</v>
      </c>
      <c r="L1532" s="1371" t="s">
        <v>274</v>
      </c>
      <c r="M1532" s="1372">
        <v>45862</v>
      </c>
      <c r="V1532" s="1371" t="s">
        <v>901</v>
      </c>
      <c r="W1532" s="1371" t="s">
        <v>228</v>
      </c>
    </row>
    <row r="1533" spans="1:23">
      <c r="A1533" s="1370">
        <v>60892962</v>
      </c>
      <c r="B1533" s="1371" t="s">
        <v>3409</v>
      </c>
      <c r="C1533" s="1371">
        <v>979571610</v>
      </c>
      <c r="D1533" s="1371" t="s">
        <v>3410</v>
      </c>
      <c r="G1533" s="1371" t="s">
        <v>225</v>
      </c>
      <c r="H1533" s="1371" t="s">
        <v>11</v>
      </c>
      <c r="J1533" s="1371" t="s">
        <v>221</v>
      </c>
      <c r="N1533" s="1371" t="s">
        <v>233</v>
      </c>
      <c r="O1533" s="1371" t="s">
        <v>231</v>
      </c>
      <c r="W1533" s="1371" t="s">
        <v>229</v>
      </c>
    </row>
    <row r="1534" spans="1:23">
      <c r="A1534" s="1370">
        <v>60892996</v>
      </c>
      <c r="B1534" s="1371" t="s">
        <v>3411</v>
      </c>
      <c r="C1534" s="1371">
        <v>956902700</v>
      </c>
      <c r="G1534" s="1371" t="s">
        <v>224</v>
      </c>
      <c r="H1534" s="1371" t="s">
        <v>242</v>
      </c>
      <c r="J1534" s="1371" t="s">
        <v>221</v>
      </c>
      <c r="N1534" s="1371" t="s">
        <v>231</v>
      </c>
      <c r="W1534" s="1371" t="s">
        <v>227</v>
      </c>
    </row>
    <row r="1535" spans="1:23">
      <c r="A1535" s="1370">
        <v>60898305</v>
      </c>
      <c r="B1535" s="1371" t="s">
        <v>3412</v>
      </c>
      <c r="C1535" s="1371">
        <v>923407853</v>
      </c>
      <c r="D1535" s="1371" t="s">
        <v>3413</v>
      </c>
      <c r="G1535" s="1371" t="s">
        <v>223</v>
      </c>
      <c r="H1535" s="1371" t="s">
        <v>11</v>
      </c>
      <c r="J1535" s="1371" t="s">
        <v>221</v>
      </c>
      <c r="M1535" s="1372">
        <v>45841</v>
      </c>
      <c r="N1535" s="1371" t="s">
        <v>233</v>
      </c>
      <c r="O1535" s="1371" t="s">
        <v>239</v>
      </c>
      <c r="P1535" s="1371" t="s">
        <v>239</v>
      </c>
      <c r="V1535" s="1371" t="s">
        <v>11</v>
      </c>
      <c r="W1535" s="1371" t="s">
        <v>226</v>
      </c>
    </row>
    <row r="1536" spans="1:23">
      <c r="A1536" s="1370">
        <v>60899729</v>
      </c>
      <c r="B1536" s="1371" t="s">
        <v>3414</v>
      </c>
      <c r="C1536" s="1371">
        <v>939779030</v>
      </c>
      <c r="D1536" s="1371" t="s">
        <v>3415</v>
      </c>
      <c r="E1536" s="1371" t="s">
        <v>376</v>
      </c>
      <c r="F1536" s="1371" t="s">
        <v>377</v>
      </c>
      <c r="G1536" s="1371" t="s">
        <v>224</v>
      </c>
      <c r="H1536" s="1371" t="s">
        <v>245</v>
      </c>
      <c r="I1536" s="1371" t="s">
        <v>316</v>
      </c>
      <c r="J1536" s="1371" t="s">
        <v>221</v>
      </c>
      <c r="N1536" s="1371" t="s">
        <v>233</v>
      </c>
      <c r="O1536" s="1371" t="s">
        <v>231</v>
      </c>
      <c r="W1536" s="1371" t="s">
        <v>229</v>
      </c>
    </row>
    <row r="1537" spans="1:23">
      <c r="A1537" s="1370">
        <v>60904860</v>
      </c>
      <c r="B1537" s="1371" t="s">
        <v>3416</v>
      </c>
      <c r="C1537" s="1371">
        <v>916673765</v>
      </c>
      <c r="D1537" s="1371" t="s">
        <v>3417</v>
      </c>
      <c r="E1537" s="1371" t="s">
        <v>3418</v>
      </c>
      <c r="F1537" s="1371" t="s">
        <v>254</v>
      </c>
      <c r="G1537" s="1371" t="s">
        <v>224</v>
      </c>
      <c r="H1537" s="1371" t="s">
        <v>242</v>
      </c>
      <c r="I1537" s="1371" t="s">
        <v>316</v>
      </c>
      <c r="J1537" s="1371" t="s">
        <v>221</v>
      </c>
      <c r="M1537" s="1372">
        <v>45845</v>
      </c>
      <c r="N1537" s="1371" t="s">
        <v>239</v>
      </c>
      <c r="W1537" s="1371" t="s">
        <v>228</v>
      </c>
    </row>
    <row r="1538" spans="1:23">
      <c r="A1538" s="1370">
        <v>60909290</v>
      </c>
      <c r="B1538" s="1371" t="s">
        <v>3419</v>
      </c>
      <c r="C1538" s="1371">
        <v>974059307</v>
      </c>
      <c r="D1538" s="1371" t="s">
        <v>3420</v>
      </c>
      <c r="G1538" s="1371" t="s">
        <v>224</v>
      </c>
      <c r="H1538" s="1371" t="s">
        <v>11</v>
      </c>
      <c r="M1538" s="1372">
        <v>45854</v>
      </c>
      <c r="N1538" s="1371" t="s">
        <v>233</v>
      </c>
      <c r="W1538" s="1371" t="s">
        <v>229</v>
      </c>
    </row>
    <row r="1539" spans="1:23">
      <c r="A1539" s="1370">
        <v>60911336</v>
      </c>
      <c r="B1539" s="1371" t="s">
        <v>3421</v>
      </c>
      <c r="C1539" s="1371">
        <v>51985455367</v>
      </c>
      <c r="D1539" s="1371" t="s">
        <v>3422</v>
      </c>
      <c r="G1539" s="1371" t="s">
        <v>225</v>
      </c>
      <c r="H1539" s="1371" t="s">
        <v>11</v>
      </c>
      <c r="J1539" s="1371" t="s">
        <v>221</v>
      </c>
      <c r="M1539" s="1372">
        <v>45841</v>
      </c>
      <c r="N1539" s="1371" t="s">
        <v>233</v>
      </c>
      <c r="V1539" s="1371" t="s">
        <v>11</v>
      </c>
      <c r="W1539" s="1371" t="s">
        <v>228</v>
      </c>
    </row>
    <row r="1540" spans="1:23">
      <c r="A1540" s="1370">
        <v>60912790</v>
      </c>
      <c r="B1540" s="1371" t="s">
        <v>3423</v>
      </c>
      <c r="C1540" s="1371">
        <v>51957297145</v>
      </c>
      <c r="D1540" s="1371" t="s">
        <v>3424</v>
      </c>
      <c r="G1540" s="1371" t="s">
        <v>225</v>
      </c>
      <c r="H1540" s="1371" t="s">
        <v>11</v>
      </c>
      <c r="J1540" s="1371" t="s">
        <v>221</v>
      </c>
      <c r="M1540" s="1372">
        <v>45841</v>
      </c>
      <c r="N1540" s="1371" t="s">
        <v>233</v>
      </c>
      <c r="O1540" s="1371" t="s">
        <v>236</v>
      </c>
      <c r="W1540" s="1371" t="s">
        <v>227</v>
      </c>
    </row>
    <row r="1541" spans="1:23">
      <c r="A1541" s="1370">
        <v>60914955</v>
      </c>
      <c r="B1541" s="1371" t="s">
        <v>3425</v>
      </c>
      <c r="C1541" s="1371">
        <v>51906520439</v>
      </c>
      <c r="D1541" s="1371" t="s">
        <v>3426</v>
      </c>
      <c r="G1541" s="1371" t="s">
        <v>224</v>
      </c>
      <c r="H1541" s="1371" t="s">
        <v>11</v>
      </c>
      <c r="J1541" s="1371" t="s">
        <v>221</v>
      </c>
      <c r="M1541" s="1372">
        <v>45841</v>
      </c>
      <c r="N1541" s="1371" t="s">
        <v>233</v>
      </c>
      <c r="O1541" s="1371" t="s">
        <v>236</v>
      </c>
      <c r="W1541" s="1371" t="s">
        <v>227</v>
      </c>
    </row>
    <row r="1542" spans="1:23">
      <c r="A1542" s="1370">
        <v>60917927</v>
      </c>
      <c r="B1542" s="1371" t="s">
        <v>3427</v>
      </c>
      <c r="C1542" s="1371">
        <v>933105476</v>
      </c>
      <c r="D1542" s="1371" t="s">
        <v>3428</v>
      </c>
      <c r="F1542" s="1371" t="s">
        <v>362</v>
      </c>
      <c r="G1542" s="1371" t="s">
        <v>224</v>
      </c>
      <c r="H1542" s="1371" t="s">
        <v>248</v>
      </c>
      <c r="J1542" s="1371" t="s">
        <v>221</v>
      </c>
      <c r="L1542" s="1371" t="s">
        <v>271</v>
      </c>
      <c r="M1542" s="1372">
        <v>45841</v>
      </c>
      <c r="N1542" s="1371" t="s">
        <v>233</v>
      </c>
      <c r="W1542" s="1371" t="s">
        <v>230</v>
      </c>
    </row>
    <row r="1543" spans="1:23">
      <c r="A1543" s="1370">
        <v>60917992</v>
      </c>
      <c r="B1543" s="1371" t="s">
        <v>3429</v>
      </c>
      <c r="C1543" s="1371" t="s">
        <v>3430</v>
      </c>
      <c r="G1543" s="1371" t="s">
        <v>224</v>
      </c>
      <c r="H1543" s="1371" t="s">
        <v>242</v>
      </c>
      <c r="I1543" s="1371" t="s">
        <v>316</v>
      </c>
      <c r="J1543" s="1371" t="s">
        <v>221</v>
      </c>
      <c r="N1543" s="1371" t="s">
        <v>233</v>
      </c>
      <c r="O1543" s="1371" t="s">
        <v>231</v>
      </c>
      <c r="W1543" s="1371" t="s">
        <v>229</v>
      </c>
    </row>
    <row r="1544" spans="1:23">
      <c r="A1544" s="1370">
        <v>60919373</v>
      </c>
      <c r="B1544" s="1371" t="s">
        <v>3431</v>
      </c>
      <c r="C1544" s="1371">
        <v>993577915</v>
      </c>
      <c r="D1544" s="1371" t="s">
        <v>3432</v>
      </c>
      <c r="G1544" s="1371" t="s">
        <v>223</v>
      </c>
      <c r="H1544" s="1371" t="s">
        <v>245</v>
      </c>
      <c r="I1544" s="1371" t="s">
        <v>316</v>
      </c>
      <c r="J1544" s="1371" t="s">
        <v>221</v>
      </c>
      <c r="K1544" s="1371" t="s">
        <v>259</v>
      </c>
      <c r="L1544" s="1371" t="s">
        <v>259</v>
      </c>
      <c r="N1544" s="1371" t="s">
        <v>233</v>
      </c>
      <c r="O1544" s="1371" t="s">
        <v>236</v>
      </c>
      <c r="P1544" s="1371" t="s">
        <v>350</v>
      </c>
      <c r="W1544" s="1371" t="s">
        <v>226</v>
      </c>
    </row>
    <row r="1545" spans="1:23">
      <c r="A1545" s="1370">
        <v>60919416</v>
      </c>
      <c r="B1545" s="1371" t="s">
        <v>3433</v>
      </c>
      <c r="C1545" s="1371">
        <v>940266511</v>
      </c>
      <c r="D1545" s="1371" t="s">
        <v>3434</v>
      </c>
      <c r="F1545" s="1371" t="s">
        <v>254</v>
      </c>
      <c r="G1545" s="1371" t="s">
        <v>224</v>
      </c>
      <c r="H1545" s="1371" t="s">
        <v>242</v>
      </c>
      <c r="I1545" s="1371" t="s">
        <v>316</v>
      </c>
      <c r="J1545" s="1371" t="s">
        <v>221</v>
      </c>
      <c r="K1545" s="1371" t="s">
        <v>262</v>
      </c>
      <c r="L1545" s="1371" t="s">
        <v>262</v>
      </c>
      <c r="N1545" s="1371" t="s">
        <v>233</v>
      </c>
      <c r="O1545" s="1371" t="s">
        <v>329</v>
      </c>
      <c r="P1545" s="1371" t="s">
        <v>329</v>
      </c>
      <c r="Q1545" s="1371" t="s">
        <v>445</v>
      </c>
      <c r="R1545" s="1371" t="s">
        <v>232</v>
      </c>
      <c r="S1545" s="1371" t="s">
        <v>318</v>
      </c>
      <c r="T1545" s="1371" t="s">
        <v>323</v>
      </c>
      <c r="U1545" s="1371" t="s">
        <v>258</v>
      </c>
      <c r="W1545" s="1371" t="s">
        <v>229</v>
      </c>
    </row>
    <row r="1546" spans="1:23">
      <c r="A1546" s="1370">
        <v>60919999</v>
      </c>
      <c r="B1546" s="1371" t="s">
        <v>3435</v>
      </c>
      <c r="C1546" s="1371">
        <v>912621973</v>
      </c>
      <c r="D1546" s="1371" t="s">
        <v>3436</v>
      </c>
      <c r="G1546" s="1371" t="s">
        <v>224</v>
      </c>
      <c r="H1546" s="1371" t="s">
        <v>245</v>
      </c>
      <c r="J1546" s="1371" t="s">
        <v>221</v>
      </c>
      <c r="K1546" s="1371" t="s">
        <v>256</v>
      </c>
      <c r="L1546" s="1371" t="s">
        <v>271</v>
      </c>
      <c r="N1546" s="1371" t="s">
        <v>241</v>
      </c>
      <c r="W1546" s="1371" t="s">
        <v>230</v>
      </c>
    </row>
    <row r="1547" spans="1:23">
      <c r="A1547" s="1370">
        <v>60920464</v>
      </c>
      <c r="B1547" s="1371" t="s">
        <v>3437</v>
      </c>
      <c r="C1547" s="1371">
        <v>967076449</v>
      </c>
      <c r="E1547" s="1371" t="s">
        <v>347</v>
      </c>
      <c r="G1547" s="1371" t="s">
        <v>224</v>
      </c>
      <c r="H1547" s="1371" t="s">
        <v>11</v>
      </c>
      <c r="K1547" s="1371" t="s">
        <v>278</v>
      </c>
      <c r="L1547" s="1371" t="s">
        <v>278</v>
      </c>
      <c r="M1547" s="1372">
        <v>45862</v>
      </c>
      <c r="N1547" s="1371" t="s">
        <v>388</v>
      </c>
      <c r="O1547" s="1371" t="s">
        <v>231</v>
      </c>
      <c r="P1547" s="1371" t="s">
        <v>231</v>
      </c>
      <c r="V1547" s="1371" t="s">
        <v>2754</v>
      </c>
      <c r="W1547" s="1371" t="s">
        <v>226</v>
      </c>
    </row>
    <row r="1548" spans="1:23">
      <c r="A1548" s="1370">
        <v>60924155</v>
      </c>
      <c r="B1548" s="1371" t="s">
        <v>3438</v>
      </c>
      <c r="C1548" s="1371">
        <v>961646563</v>
      </c>
      <c r="D1548" s="1371" t="s">
        <v>3439</v>
      </c>
      <c r="G1548" s="1371" t="s">
        <v>224</v>
      </c>
      <c r="H1548" s="1371" t="s">
        <v>11</v>
      </c>
      <c r="L1548" s="1371" t="s">
        <v>271</v>
      </c>
      <c r="M1548" s="1372">
        <v>45854</v>
      </c>
      <c r="N1548" s="1371" t="s">
        <v>388</v>
      </c>
      <c r="O1548" s="1371" t="s">
        <v>231</v>
      </c>
      <c r="W1548" s="1371" t="s">
        <v>226</v>
      </c>
    </row>
    <row r="1549" spans="1:23">
      <c r="A1549" s="1370">
        <v>60930599</v>
      </c>
      <c r="B1549" s="1371" t="s">
        <v>3440</v>
      </c>
      <c r="C1549" s="1371">
        <v>912831243</v>
      </c>
      <c r="D1549" s="1371" t="s">
        <v>3441</v>
      </c>
      <c r="G1549" s="1371" t="s">
        <v>223</v>
      </c>
      <c r="H1549" s="1371" t="s">
        <v>11</v>
      </c>
      <c r="J1549" s="1371" t="s">
        <v>221</v>
      </c>
      <c r="L1549" s="1371" t="s">
        <v>271</v>
      </c>
      <c r="M1549" s="1372">
        <v>45841</v>
      </c>
      <c r="N1549" s="1371" t="s">
        <v>233</v>
      </c>
      <c r="O1549" s="1371" t="s">
        <v>236</v>
      </c>
      <c r="V1549" s="1371" t="s">
        <v>11</v>
      </c>
      <c r="W1549" s="1371" t="s">
        <v>230</v>
      </c>
    </row>
    <row r="1550" spans="1:23">
      <c r="A1550" s="1370">
        <v>60932060</v>
      </c>
      <c r="B1550" s="1371" t="s">
        <v>3442</v>
      </c>
      <c r="C1550" s="1371">
        <v>962724372</v>
      </c>
      <c r="D1550" s="1371" t="s">
        <v>3443</v>
      </c>
      <c r="G1550" s="1371" t="s">
        <v>224</v>
      </c>
      <c r="H1550" s="1371" t="s">
        <v>11</v>
      </c>
      <c r="M1550" s="1372">
        <v>45854</v>
      </c>
      <c r="N1550" s="1371" t="s">
        <v>233</v>
      </c>
      <c r="W1550" s="1371" t="s">
        <v>229</v>
      </c>
    </row>
    <row r="1551" spans="1:23">
      <c r="A1551" s="1370">
        <v>60932060</v>
      </c>
      <c r="B1551" s="1371" t="s">
        <v>3444</v>
      </c>
      <c r="C1551" s="1371">
        <v>942699881</v>
      </c>
      <c r="D1551" s="1371" t="s">
        <v>3445</v>
      </c>
      <c r="G1551" s="1371" t="s">
        <v>224</v>
      </c>
      <c r="H1551" s="1371" t="s">
        <v>11</v>
      </c>
      <c r="J1551" s="1371" t="s">
        <v>221</v>
      </c>
      <c r="M1551" s="1372">
        <v>45841</v>
      </c>
      <c r="N1551" s="1371" t="s">
        <v>231</v>
      </c>
      <c r="O1551" s="1371" t="s">
        <v>231</v>
      </c>
      <c r="P1551" s="1371" t="s">
        <v>231</v>
      </c>
      <c r="Q1551" s="1371" t="s">
        <v>445</v>
      </c>
      <c r="R1551" s="1371" t="s">
        <v>232</v>
      </c>
      <c r="S1551" s="1371" t="s">
        <v>318</v>
      </c>
      <c r="T1551" s="1371" t="s">
        <v>323</v>
      </c>
      <c r="V1551" s="1371" t="s">
        <v>11</v>
      </c>
      <c r="W1551" s="1371" t="s">
        <v>228</v>
      </c>
    </row>
    <row r="1552" spans="1:23">
      <c r="A1552" s="1370">
        <v>60934639</v>
      </c>
      <c r="B1552" s="1371" t="s">
        <v>3446</v>
      </c>
      <c r="C1552" s="1371">
        <v>991279767</v>
      </c>
      <c r="D1552" s="1371" t="s">
        <v>1418</v>
      </c>
      <c r="F1552" s="1371" t="s">
        <v>254</v>
      </c>
      <c r="G1552" s="1371" t="s">
        <v>224</v>
      </c>
      <c r="H1552" s="1371" t="s">
        <v>245</v>
      </c>
      <c r="L1552" s="1371" t="s">
        <v>262</v>
      </c>
      <c r="M1552" s="1372">
        <v>45877</v>
      </c>
      <c r="N1552" s="1371" t="s">
        <v>231</v>
      </c>
      <c r="O1552" s="1371" t="s">
        <v>231</v>
      </c>
      <c r="P1552" s="1371" t="s">
        <v>231</v>
      </c>
      <c r="Q1552" s="1371" t="s">
        <v>324</v>
      </c>
      <c r="R1552" s="1371" t="s">
        <v>234</v>
      </c>
      <c r="S1552" s="1371" t="s">
        <v>318</v>
      </c>
      <c r="T1552" s="1371" t="s">
        <v>326</v>
      </c>
      <c r="U1552" s="1371" t="s">
        <v>255</v>
      </c>
      <c r="V1552" s="1371" t="s">
        <v>3447</v>
      </c>
      <c r="W1552" s="1371" t="s">
        <v>230</v>
      </c>
    </row>
    <row r="1553" spans="1:23">
      <c r="A1553" s="1370">
        <v>60935847</v>
      </c>
      <c r="B1553" s="1371" t="s">
        <v>3448</v>
      </c>
      <c r="C1553" s="1371">
        <v>51973644467</v>
      </c>
      <c r="D1553" s="1371" t="s">
        <v>3449</v>
      </c>
      <c r="E1553" s="1371" t="s">
        <v>347</v>
      </c>
      <c r="G1553" s="1371" t="s">
        <v>223</v>
      </c>
      <c r="H1553" s="1371" t="s">
        <v>245</v>
      </c>
      <c r="K1553" s="1371" t="s">
        <v>262</v>
      </c>
      <c r="L1553" s="1371" t="s">
        <v>262</v>
      </c>
      <c r="M1553" s="1372">
        <v>45873</v>
      </c>
      <c r="N1553" s="1371" t="s">
        <v>233</v>
      </c>
      <c r="W1553" s="1371" t="s">
        <v>227</v>
      </c>
    </row>
    <row r="1554" spans="1:23">
      <c r="A1554" s="1370">
        <v>60938769</v>
      </c>
      <c r="B1554" s="1371" t="s">
        <v>3450</v>
      </c>
      <c r="C1554" s="1371">
        <v>986156927</v>
      </c>
      <c r="D1554" s="1371" t="s">
        <v>3451</v>
      </c>
      <c r="E1554" s="1371" t="s">
        <v>347</v>
      </c>
      <c r="G1554" s="1371" t="s">
        <v>223</v>
      </c>
      <c r="H1554" s="1371" t="s">
        <v>245</v>
      </c>
      <c r="K1554" s="1371" t="s">
        <v>262</v>
      </c>
      <c r="L1554" s="1371" t="s">
        <v>262</v>
      </c>
      <c r="M1554" s="1372">
        <v>45880</v>
      </c>
      <c r="N1554" s="1371" t="s">
        <v>233</v>
      </c>
      <c r="W1554" s="1371" t="s">
        <v>227</v>
      </c>
    </row>
    <row r="1555" spans="1:23">
      <c r="A1555" s="1370">
        <v>60938852</v>
      </c>
      <c r="B1555" s="1371" t="s">
        <v>3452</v>
      </c>
      <c r="C1555" s="1371" t="s">
        <v>3453</v>
      </c>
      <c r="D1555" s="1371" t="s">
        <v>3454</v>
      </c>
      <c r="F1555" s="1371" t="s">
        <v>254</v>
      </c>
      <c r="G1555" s="1371" t="s">
        <v>223</v>
      </c>
      <c r="H1555" s="1371" t="s">
        <v>242</v>
      </c>
      <c r="J1555" s="1371" t="s">
        <v>221</v>
      </c>
      <c r="N1555" s="1371" t="s">
        <v>231</v>
      </c>
      <c r="O1555" s="1371" t="s">
        <v>231</v>
      </c>
      <c r="P1555" s="1371" t="s">
        <v>231</v>
      </c>
      <c r="Q1555" s="1371" t="s">
        <v>324</v>
      </c>
      <c r="R1555" s="1371" t="s">
        <v>312</v>
      </c>
      <c r="S1555" s="1371" t="s">
        <v>318</v>
      </c>
      <c r="T1555" s="1371" t="s">
        <v>628</v>
      </c>
      <c r="U1555" s="1371" t="s">
        <v>255</v>
      </c>
      <c r="W1555" s="1371" t="s">
        <v>229</v>
      </c>
    </row>
    <row r="1556" spans="1:23">
      <c r="A1556" s="1370">
        <v>60939303</v>
      </c>
      <c r="B1556" s="1371" t="s">
        <v>3455</v>
      </c>
      <c r="C1556" s="1371">
        <v>51976779809</v>
      </c>
      <c r="D1556" s="1371" t="s">
        <v>3456</v>
      </c>
      <c r="G1556" s="1371" t="s">
        <v>223</v>
      </c>
      <c r="H1556" s="1371" t="s">
        <v>11</v>
      </c>
      <c r="L1556" s="1371" t="s">
        <v>271</v>
      </c>
      <c r="M1556" s="1372">
        <v>45854</v>
      </c>
      <c r="N1556" s="1371" t="s">
        <v>233</v>
      </c>
      <c r="W1556" s="1371" t="s">
        <v>230</v>
      </c>
    </row>
    <row r="1557" spans="1:23">
      <c r="A1557" s="1370">
        <v>60939825</v>
      </c>
      <c r="B1557" s="1371" t="s">
        <v>3457</v>
      </c>
      <c r="C1557" s="1371">
        <v>957400004</v>
      </c>
      <c r="D1557" s="1371" t="s">
        <v>3458</v>
      </c>
      <c r="G1557" s="1371" t="s">
        <v>224</v>
      </c>
      <c r="H1557" s="1371" t="s">
        <v>238</v>
      </c>
      <c r="I1557" s="1371" t="s">
        <v>316</v>
      </c>
      <c r="J1557" s="1371" t="s">
        <v>221</v>
      </c>
      <c r="N1557" s="1371" t="s">
        <v>231</v>
      </c>
      <c r="O1557" s="1371" t="s">
        <v>231</v>
      </c>
      <c r="P1557" s="1371" t="s">
        <v>2677</v>
      </c>
      <c r="W1557" s="1371" t="s">
        <v>226</v>
      </c>
    </row>
    <row r="1558" spans="1:23">
      <c r="A1558" s="1370">
        <v>60941505</v>
      </c>
      <c r="B1558" s="1371" t="s">
        <v>3459</v>
      </c>
      <c r="C1558" s="1371">
        <v>956145680</v>
      </c>
      <c r="D1558" s="1371" t="s">
        <v>3460</v>
      </c>
      <c r="G1558" s="1371" t="s">
        <v>224</v>
      </c>
      <c r="H1558" s="1371" t="s">
        <v>11</v>
      </c>
      <c r="I1558" s="1371" t="s">
        <v>7</v>
      </c>
      <c r="M1558" s="1372">
        <v>45859</v>
      </c>
      <c r="N1558" s="1371" t="s">
        <v>233</v>
      </c>
      <c r="W1558" s="1371" t="s">
        <v>228</v>
      </c>
    </row>
    <row r="1559" spans="1:23">
      <c r="A1559" s="1370">
        <v>60941679</v>
      </c>
      <c r="B1559" s="1371" t="s">
        <v>3461</v>
      </c>
      <c r="C1559" s="1371">
        <v>933631760</v>
      </c>
      <c r="D1559" s="1371" t="s">
        <v>3462</v>
      </c>
      <c r="G1559" s="1371" t="s">
        <v>224</v>
      </c>
      <c r="H1559" s="1371" t="s">
        <v>245</v>
      </c>
      <c r="I1559" s="1371" t="s">
        <v>316</v>
      </c>
      <c r="J1559" s="1371" t="s">
        <v>221</v>
      </c>
      <c r="K1559" s="1371" t="s">
        <v>259</v>
      </c>
      <c r="L1559" s="1371" t="s">
        <v>259</v>
      </c>
      <c r="N1559" s="1371" t="s">
        <v>236</v>
      </c>
      <c r="W1559" s="1371" t="s">
        <v>227</v>
      </c>
    </row>
    <row r="1560" spans="1:23">
      <c r="A1560" s="1370">
        <v>60942020</v>
      </c>
      <c r="B1560" s="1371" t="s">
        <v>3463</v>
      </c>
      <c r="C1560" s="1371" t="s">
        <v>3464</v>
      </c>
      <c r="D1560" s="1371" t="s">
        <v>3465</v>
      </c>
      <c r="F1560" s="1371" t="s">
        <v>254</v>
      </c>
      <c r="G1560" s="1371" t="s">
        <v>223</v>
      </c>
      <c r="H1560" s="1371" t="s">
        <v>245</v>
      </c>
      <c r="I1560" s="1371" t="s">
        <v>316</v>
      </c>
      <c r="J1560" s="1371" t="s">
        <v>221</v>
      </c>
      <c r="K1560" s="1371" t="s">
        <v>259</v>
      </c>
      <c r="L1560" s="1371" t="s">
        <v>259</v>
      </c>
      <c r="N1560" s="1371" t="s">
        <v>231</v>
      </c>
      <c r="Q1560" s="1371" t="s">
        <v>445</v>
      </c>
      <c r="R1560" s="1371" t="s">
        <v>234</v>
      </c>
      <c r="S1560" s="1371" t="s">
        <v>318</v>
      </c>
      <c r="T1560" s="1371" t="s">
        <v>323</v>
      </c>
      <c r="U1560" s="1371" t="s">
        <v>255</v>
      </c>
      <c r="W1560" s="1371" t="s">
        <v>227</v>
      </c>
    </row>
    <row r="1561" spans="1:23">
      <c r="A1561" s="1370">
        <v>60943203</v>
      </c>
      <c r="B1561" s="1371" t="s">
        <v>3466</v>
      </c>
      <c r="C1561" s="1371">
        <v>986719213</v>
      </c>
      <c r="F1561" s="1371" t="s">
        <v>254</v>
      </c>
      <c r="G1561" s="1371" t="s">
        <v>223</v>
      </c>
      <c r="H1561" s="1371" t="s">
        <v>242</v>
      </c>
      <c r="J1561" s="1371" t="s">
        <v>221</v>
      </c>
      <c r="L1561" s="1371" t="s">
        <v>271</v>
      </c>
      <c r="N1561" s="1371" t="s">
        <v>231</v>
      </c>
      <c r="O1561" s="1371" t="s">
        <v>231</v>
      </c>
      <c r="Q1561" s="1371" t="s">
        <v>445</v>
      </c>
      <c r="R1561" s="1371" t="s">
        <v>234</v>
      </c>
      <c r="S1561" s="1371" t="s">
        <v>318</v>
      </c>
      <c r="T1561" s="1371" t="s">
        <v>3467</v>
      </c>
      <c r="U1561" s="1371" t="s">
        <v>255</v>
      </c>
      <c r="W1561" s="1371" t="s">
        <v>230</v>
      </c>
    </row>
    <row r="1562" spans="1:23">
      <c r="A1562" s="1370">
        <v>60943399</v>
      </c>
      <c r="B1562" s="1371" t="s">
        <v>3468</v>
      </c>
      <c r="C1562" s="1371">
        <v>933300076</v>
      </c>
      <c r="D1562" s="1371" t="s">
        <v>3469</v>
      </c>
      <c r="G1562" s="1371" t="s">
        <v>224</v>
      </c>
      <c r="H1562" s="1371" t="s">
        <v>11</v>
      </c>
      <c r="J1562" s="1371" t="s">
        <v>221</v>
      </c>
      <c r="M1562" s="1372">
        <v>45841</v>
      </c>
      <c r="N1562" s="1371" t="s">
        <v>233</v>
      </c>
      <c r="O1562" s="1371" t="s">
        <v>236</v>
      </c>
      <c r="W1562" s="1371" t="s">
        <v>227</v>
      </c>
    </row>
    <row r="1563" spans="1:23">
      <c r="A1563" s="1370">
        <v>60946147</v>
      </c>
      <c r="B1563" s="1371" t="s">
        <v>3470</v>
      </c>
      <c r="C1563" s="1371">
        <v>979731609</v>
      </c>
      <c r="D1563" s="1371" t="s">
        <v>3471</v>
      </c>
      <c r="G1563" s="1371" t="s">
        <v>224</v>
      </c>
      <c r="H1563" s="1371" t="s">
        <v>245</v>
      </c>
      <c r="I1563" s="1371" t="s">
        <v>316</v>
      </c>
      <c r="J1563" s="1371" t="s">
        <v>221</v>
      </c>
      <c r="K1563" s="1371" t="s">
        <v>256</v>
      </c>
      <c r="L1563" s="1371" t="s">
        <v>256</v>
      </c>
      <c r="N1563" s="1371" t="s">
        <v>231</v>
      </c>
      <c r="O1563" s="1371" t="s">
        <v>231</v>
      </c>
      <c r="P1563" s="1371" t="s">
        <v>231</v>
      </c>
      <c r="W1563" s="1371" t="s">
        <v>226</v>
      </c>
    </row>
    <row r="1564" spans="1:23">
      <c r="A1564" s="1370">
        <v>60946281</v>
      </c>
      <c r="B1564" s="1371" t="s">
        <v>3472</v>
      </c>
      <c r="C1564" s="1371">
        <v>931087547</v>
      </c>
      <c r="D1564" s="1371" t="s">
        <v>3473</v>
      </c>
      <c r="G1564" s="1371" t="s">
        <v>224</v>
      </c>
      <c r="H1564" s="1371" t="s">
        <v>243</v>
      </c>
      <c r="I1564" s="1371" t="s">
        <v>316</v>
      </c>
      <c r="J1564" s="1371" t="s">
        <v>221</v>
      </c>
      <c r="N1564" s="1371" t="s">
        <v>231</v>
      </c>
      <c r="O1564" s="1371" t="s">
        <v>231</v>
      </c>
      <c r="P1564" s="1371" t="s">
        <v>231</v>
      </c>
      <c r="Q1564" s="1371" t="s">
        <v>324</v>
      </c>
      <c r="R1564" s="1371" t="s">
        <v>232</v>
      </c>
      <c r="S1564" s="1371" t="s">
        <v>318</v>
      </c>
      <c r="T1564" s="1371" t="s">
        <v>323</v>
      </c>
      <c r="U1564" s="1371" t="s">
        <v>255</v>
      </c>
      <c r="W1564" s="1371" t="s">
        <v>226</v>
      </c>
    </row>
    <row r="1565" spans="1:23">
      <c r="A1565" s="1370">
        <v>60946292</v>
      </c>
      <c r="B1565" s="1371" t="s">
        <v>3474</v>
      </c>
      <c r="C1565" s="1371">
        <v>986514908</v>
      </c>
      <c r="D1565" s="1371" t="s">
        <v>3475</v>
      </c>
      <c r="G1565" s="1371" t="s">
        <v>225</v>
      </c>
      <c r="H1565" s="1371" t="s">
        <v>245</v>
      </c>
      <c r="I1565" s="1371" t="s">
        <v>316</v>
      </c>
      <c r="J1565" s="1371" t="s">
        <v>221</v>
      </c>
      <c r="N1565" s="1371" t="s">
        <v>233</v>
      </c>
      <c r="O1565" s="1371" t="s">
        <v>231</v>
      </c>
      <c r="P1565" s="1371" t="s">
        <v>231</v>
      </c>
      <c r="W1565" s="1371" t="s">
        <v>229</v>
      </c>
    </row>
    <row r="1566" spans="1:23">
      <c r="A1566" s="1370">
        <v>60946443</v>
      </c>
      <c r="B1566" s="1371" t="s">
        <v>3476</v>
      </c>
      <c r="C1566" s="1371">
        <v>980337304</v>
      </c>
      <c r="D1566" s="1371" t="s">
        <v>3477</v>
      </c>
      <c r="G1566" s="1371" t="s">
        <v>225</v>
      </c>
      <c r="H1566" s="1371" t="s">
        <v>11</v>
      </c>
      <c r="J1566" s="1371" t="s">
        <v>221</v>
      </c>
      <c r="M1566" s="1372">
        <v>45841</v>
      </c>
      <c r="N1566" s="1371" t="s">
        <v>233</v>
      </c>
      <c r="V1566" s="1371" t="s">
        <v>11</v>
      </c>
      <c r="W1566" s="1371" t="s">
        <v>226</v>
      </c>
    </row>
    <row r="1567" spans="1:23">
      <c r="A1567" s="1370">
        <v>60946526</v>
      </c>
      <c r="B1567" s="1371" t="s">
        <v>3478</v>
      </c>
      <c r="C1567" s="1371">
        <v>938211716</v>
      </c>
      <c r="D1567" s="1371" t="s">
        <v>3479</v>
      </c>
      <c r="G1567" s="1371" t="s">
        <v>225</v>
      </c>
      <c r="H1567" s="1371" t="s">
        <v>245</v>
      </c>
      <c r="I1567" s="1371" t="s">
        <v>316</v>
      </c>
      <c r="J1567" s="1371" t="s">
        <v>221</v>
      </c>
      <c r="K1567" s="1371" t="s">
        <v>259</v>
      </c>
      <c r="L1567" s="1371" t="s">
        <v>259</v>
      </c>
      <c r="N1567" s="1371" t="s">
        <v>236</v>
      </c>
      <c r="W1567" s="1371" t="s">
        <v>227</v>
      </c>
    </row>
    <row r="1568" spans="1:23">
      <c r="A1568" s="1370">
        <v>60947126</v>
      </c>
      <c r="B1568" s="1371" t="s">
        <v>3480</v>
      </c>
      <c r="C1568" s="1371">
        <v>982058560</v>
      </c>
      <c r="D1568" s="1371" t="s">
        <v>3481</v>
      </c>
      <c r="G1568" s="1371" t="s">
        <v>223</v>
      </c>
      <c r="H1568" s="1371" t="s">
        <v>11</v>
      </c>
      <c r="J1568" s="1371" t="s">
        <v>221</v>
      </c>
      <c r="M1568" s="1372">
        <v>45841</v>
      </c>
      <c r="N1568" s="1371" t="s">
        <v>233</v>
      </c>
      <c r="V1568" s="1371" t="s">
        <v>11</v>
      </c>
      <c r="W1568" s="1371" t="s">
        <v>226</v>
      </c>
    </row>
    <row r="1569" spans="1:23">
      <c r="A1569" s="1370">
        <v>60947563</v>
      </c>
      <c r="B1569" s="1371" t="s">
        <v>3482</v>
      </c>
      <c r="C1569" s="1371">
        <v>51947857324</v>
      </c>
      <c r="D1569" s="1371" t="s">
        <v>3483</v>
      </c>
      <c r="E1569" s="1371" t="s">
        <v>376</v>
      </c>
      <c r="G1569" s="1371" t="s">
        <v>223</v>
      </c>
      <c r="H1569" s="1371" t="s">
        <v>245</v>
      </c>
      <c r="I1569" s="1371" t="s">
        <v>316</v>
      </c>
      <c r="J1569" s="1371" t="s">
        <v>221</v>
      </c>
      <c r="N1569" s="1371" t="s">
        <v>233</v>
      </c>
      <c r="O1569" s="1371" t="s">
        <v>236</v>
      </c>
      <c r="P1569" s="1371" t="s">
        <v>350</v>
      </c>
      <c r="Q1569" s="1371" t="s">
        <v>324</v>
      </c>
      <c r="R1569" s="1371" t="s">
        <v>232</v>
      </c>
      <c r="S1569" s="1371" t="s">
        <v>318</v>
      </c>
      <c r="T1569" s="1371" t="s">
        <v>323</v>
      </c>
      <c r="U1569" s="1371" t="s">
        <v>255</v>
      </c>
      <c r="W1569" s="1371" t="s">
        <v>226</v>
      </c>
    </row>
    <row r="1570" spans="1:23">
      <c r="A1570" s="1370">
        <v>60948097</v>
      </c>
      <c r="B1570" s="1371" t="s">
        <v>3484</v>
      </c>
      <c r="C1570" s="1371">
        <v>922784973</v>
      </c>
      <c r="D1570" s="1371" t="s">
        <v>3485</v>
      </c>
      <c r="F1570" s="1371" t="s">
        <v>254</v>
      </c>
      <c r="G1570" s="1371" t="s">
        <v>224</v>
      </c>
      <c r="H1570" s="1371" t="s">
        <v>245</v>
      </c>
      <c r="I1570" s="1371" t="s">
        <v>316</v>
      </c>
      <c r="J1570" s="1371" t="s">
        <v>221</v>
      </c>
      <c r="K1570" s="1371" t="s">
        <v>256</v>
      </c>
      <c r="L1570" s="1371" t="s">
        <v>271</v>
      </c>
      <c r="N1570" s="1371" t="s">
        <v>231</v>
      </c>
      <c r="O1570" s="1371" t="s">
        <v>231</v>
      </c>
      <c r="Q1570" s="1371" t="s">
        <v>445</v>
      </c>
      <c r="R1570" s="1371" t="s">
        <v>232</v>
      </c>
      <c r="S1570" s="1371" t="s">
        <v>318</v>
      </c>
      <c r="T1570" s="1371" t="s">
        <v>323</v>
      </c>
      <c r="U1570" s="1371" t="s">
        <v>258</v>
      </c>
      <c r="V1570" s="1371" t="s">
        <v>3317</v>
      </c>
      <c r="W1570" s="1371" t="s">
        <v>230</v>
      </c>
    </row>
    <row r="1571" spans="1:23">
      <c r="A1571" s="1370">
        <v>60952317</v>
      </c>
      <c r="B1571" s="1371" t="s">
        <v>3486</v>
      </c>
      <c r="C1571" s="1371">
        <v>51935110712</v>
      </c>
      <c r="D1571" s="1371" t="s">
        <v>3487</v>
      </c>
      <c r="E1571" s="1371" t="s">
        <v>347</v>
      </c>
      <c r="G1571" s="1371" t="s">
        <v>225</v>
      </c>
      <c r="H1571" s="1371" t="s">
        <v>245</v>
      </c>
      <c r="K1571" s="1371" t="s">
        <v>274</v>
      </c>
      <c r="L1571" s="1371" t="s">
        <v>271</v>
      </c>
      <c r="M1571" s="1372">
        <v>45854</v>
      </c>
      <c r="N1571" s="1371" t="s">
        <v>236</v>
      </c>
      <c r="W1571" s="1371" t="s">
        <v>230</v>
      </c>
    </row>
    <row r="1572" spans="1:23">
      <c r="A1572" s="1370">
        <v>60952659</v>
      </c>
      <c r="B1572" s="1371" t="s">
        <v>3488</v>
      </c>
      <c r="C1572" s="1371">
        <v>970646156</v>
      </c>
      <c r="D1572" s="1371" t="s">
        <v>3489</v>
      </c>
      <c r="E1572" s="1371" t="s">
        <v>347</v>
      </c>
      <c r="G1572" s="1371" t="s">
        <v>224</v>
      </c>
      <c r="H1572" s="1371" t="s">
        <v>245</v>
      </c>
      <c r="K1572" s="1371" t="s">
        <v>262</v>
      </c>
      <c r="L1572" s="1371" t="s">
        <v>262</v>
      </c>
      <c r="M1572" s="1372">
        <v>45863</v>
      </c>
      <c r="N1572" s="1371" t="s">
        <v>368</v>
      </c>
      <c r="W1572" s="1371" t="s">
        <v>226</v>
      </c>
    </row>
    <row r="1573" spans="1:23">
      <c r="A1573" s="1370">
        <v>60952900</v>
      </c>
      <c r="B1573" s="1371" t="s">
        <v>3490</v>
      </c>
      <c r="C1573" s="1371">
        <v>939138872</v>
      </c>
      <c r="D1573" s="1371" t="s">
        <v>3491</v>
      </c>
      <c r="F1573" s="1371" t="s">
        <v>377</v>
      </c>
      <c r="G1573" s="1371" t="s">
        <v>223</v>
      </c>
      <c r="H1573" s="1371" t="s">
        <v>242</v>
      </c>
      <c r="J1573" s="1371" t="s">
        <v>221</v>
      </c>
      <c r="L1573" s="1371" t="s">
        <v>271</v>
      </c>
      <c r="N1573" s="1371" t="s">
        <v>233</v>
      </c>
      <c r="W1573" s="1371" t="s">
        <v>230</v>
      </c>
    </row>
    <row r="1574" spans="1:23">
      <c r="A1574" s="1370">
        <v>60955209</v>
      </c>
      <c r="B1574" s="1371" t="s">
        <v>3492</v>
      </c>
      <c r="C1574" s="1371">
        <v>918930979</v>
      </c>
      <c r="D1574" s="1371" t="s">
        <v>3493</v>
      </c>
      <c r="G1574" s="1371" t="s">
        <v>225</v>
      </c>
      <c r="H1574" s="1371" t="s">
        <v>11</v>
      </c>
      <c r="L1574" s="1371" t="s">
        <v>271</v>
      </c>
      <c r="M1574" s="1372">
        <v>45854</v>
      </c>
      <c r="N1574" s="1371" t="s">
        <v>233</v>
      </c>
      <c r="W1574" s="1371" t="s">
        <v>230</v>
      </c>
    </row>
    <row r="1575" spans="1:23">
      <c r="A1575" s="1370">
        <v>60958263</v>
      </c>
      <c r="B1575" s="1371" t="s">
        <v>3494</v>
      </c>
      <c r="C1575" s="1371">
        <v>955738974</v>
      </c>
      <c r="D1575" s="1371" t="s">
        <v>3495</v>
      </c>
      <c r="G1575" s="1371" t="s">
        <v>224</v>
      </c>
      <c r="H1575" s="1371" t="s">
        <v>11</v>
      </c>
      <c r="M1575" s="1372">
        <v>45880</v>
      </c>
      <c r="W1575" s="1371" t="s">
        <v>228</v>
      </c>
    </row>
    <row r="1576" spans="1:23">
      <c r="A1576" s="1370">
        <v>60960024</v>
      </c>
      <c r="B1576" s="1371" t="s">
        <v>3496</v>
      </c>
      <c r="C1576" s="1371">
        <v>932517626</v>
      </c>
      <c r="D1576" s="1371" t="s">
        <v>3497</v>
      </c>
      <c r="F1576" s="1371" t="s">
        <v>254</v>
      </c>
      <c r="G1576" s="1371" t="s">
        <v>225</v>
      </c>
      <c r="H1576" s="1371" t="s">
        <v>238</v>
      </c>
      <c r="I1576" s="1371" t="s">
        <v>316</v>
      </c>
      <c r="J1576" s="1371" t="s">
        <v>221</v>
      </c>
      <c r="N1576" s="1371" t="s">
        <v>231</v>
      </c>
      <c r="O1576" s="1371" t="s">
        <v>231</v>
      </c>
      <c r="P1576" s="1371" t="s">
        <v>231</v>
      </c>
      <c r="W1576" s="1371" t="s">
        <v>229</v>
      </c>
    </row>
    <row r="1577" spans="1:23">
      <c r="A1577" s="1370">
        <v>60961349</v>
      </c>
      <c r="B1577" s="1371" t="s">
        <v>3498</v>
      </c>
      <c r="C1577" s="1371">
        <v>975657575</v>
      </c>
      <c r="D1577" s="1371" t="s">
        <v>3499</v>
      </c>
      <c r="G1577" s="1371" t="s">
        <v>223</v>
      </c>
      <c r="H1577" s="1371" t="s">
        <v>248</v>
      </c>
      <c r="M1577" s="1372">
        <v>45847</v>
      </c>
      <c r="N1577" s="1371" t="s">
        <v>233</v>
      </c>
      <c r="W1577" s="1371" t="s">
        <v>228</v>
      </c>
    </row>
    <row r="1578" spans="1:23">
      <c r="A1578" s="1370">
        <v>60961832</v>
      </c>
      <c r="B1578" s="1371" t="s">
        <v>3500</v>
      </c>
      <c r="C1578" s="1371">
        <v>51997755924</v>
      </c>
      <c r="D1578" s="1371" t="s">
        <v>3501</v>
      </c>
      <c r="E1578" s="1371" t="s">
        <v>347</v>
      </c>
      <c r="G1578" s="1371" t="s">
        <v>223</v>
      </c>
      <c r="H1578" s="1371" t="s">
        <v>245</v>
      </c>
      <c r="K1578" s="1371" t="s">
        <v>274</v>
      </c>
      <c r="L1578" s="1371" t="s">
        <v>274</v>
      </c>
      <c r="M1578" s="1372">
        <v>45868</v>
      </c>
      <c r="N1578" s="1371" t="s">
        <v>233</v>
      </c>
      <c r="O1578" s="1371" t="s">
        <v>231</v>
      </c>
      <c r="P1578" s="1371" t="s">
        <v>329</v>
      </c>
      <c r="V1578" s="1371" t="s">
        <v>351</v>
      </c>
      <c r="W1578" s="1371" t="s">
        <v>229</v>
      </c>
    </row>
    <row r="1579" spans="1:23">
      <c r="A1579" s="1370">
        <v>60966961</v>
      </c>
      <c r="B1579" s="1371" t="s">
        <v>3502</v>
      </c>
      <c r="C1579" s="1371">
        <v>51982314567</v>
      </c>
      <c r="D1579" s="1371" t="s">
        <v>3503</v>
      </c>
      <c r="G1579" s="1371" t="s">
        <v>224</v>
      </c>
      <c r="H1579" s="1371" t="s">
        <v>11</v>
      </c>
      <c r="J1579" s="1371" t="s">
        <v>221</v>
      </c>
      <c r="M1579" s="1372">
        <v>45841</v>
      </c>
      <c r="N1579" s="1371" t="s">
        <v>233</v>
      </c>
      <c r="V1579" s="1371" t="s">
        <v>11</v>
      </c>
      <c r="W1579" s="1371" t="s">
        <v>228</v>
      </c>
    </row>
    <row r="1580" spans="1:23">
      <c r="A1580" s="1370">
        <v>60972275</v>
      </c>
      <c r="B1580" s="1371" t="s">
        <v>3504</v>
      </c>
      <c r="C1580" s="1371" t="s">
        <v>3505</v>
      </c>
      <c r="D1580" s="1371" t="s">
        <v>3506</v>
      </c>
      <c r="G1580" s="1371" t="s">
        <v>224</v>
      </c>
      <c r="H1580" s="1371" t="s">
        <v>11</v>
      </c>
      <c r="I1580" s="1371" t="s">
        <v>10</v>
      </c>
      <c r="J1580" s="1371" t="s">
        <v>221</v>
      </c>
      <c r="M1580" s="1372">
        <v>45841</v>
      </c>
      <c r="N1580" s="1371" t="s">
        <v>233</v>
      </c>
      <c r="O1580" s="1371" t="s">
        <v>231</v>
      </c>
      <c r="Q1580" s="1371" t="s">
        <v>324</v>
      </c>
      <c r="R1580" s="1371" t="s">
        <v>234</v>
      </c>
      <c r="S1580" s="1371" t="s">
        <v>318</v>
      </c>
      <c r="T1580" s="1371" t="s">
        <v>628</v>
      </c>
      <c r="W1580" s="1371" t="s">
        <v>227</v>
      </c>
    </row>
    <row r="1581" spans="1:23">
      <c r="A1581" s="1370">
        <v>60973530</v>
      </c>
      <c r="B1581" s="1371" t="s">
        <v>3507</v>
      </c>
      <c r="C1581" s="1371" t="s">
        <v>3508</v>
      </c>
      <c r="D1581" s="1371" t="s">
        <v>3509</v>
      </c>
      <c r="F1581" s="1371" t="s">
        <v>254</v>
      </c>
      <c r="G1581" s="1371" t="s">
        <v>223</v>
      </c>
      <c r="H1581" s="1371" t="s">
        <v>238</v>
      </c>
      <c r="I1581" s="1371" t="s">
        <v>316</v>
      </c>
      <c r="J1581" s="1371" t="s">
        <v>221</v>
      </c>
      <c r="K1581" s="1371" t="s">
        <v>262</v>
      </c>
      <c r="L1581" s="1371" t="s">
        <v>262</v>
      </c>
      <c r="N1581" s="1371" t="s">
        <v>233</v>
      </c>
      <c r="O1581" s="1371" t="s">
        <v>329</v>
      </c>
      <c r="P1581" s="1371" t="s">
        <v>329</v>
      </c>
      <c r="Q1581" s="1371" t="s">
        <v>445</v>
      </c>
      <c r="R1581" s="1371" t="s">
        <v>232</v>
      </c>
      <c r="S1581" s="1371" t="s">
        <v>318</v>
      </c>
      <c r="T1581" s="1371" t="s">
        <v>323</v>
      </c>
      <c r="U1581" s="1371" t="s">
        <v>258</v>
      </c>
      <c r="W1581" s="1371" t="s">
        <v>229</v>
      </c>
    </row>
    <row r="1582" spans="1:23">
      <c r="A1582" s="1370">
        <v>60976000</v>
      </c>
      <c r="B1582" s="1371" t="s">
        <v>3510</v>
      </c>
      <c r="C1582" s="1371" t="s">
        <v>3511</v>
      </c>
      <c r="D1582" s="1371" t="s">
        <v>3512</v>
      </c>
      <c r="F1582" s="1371" t="s">
        <v>254</v>
      </c>
      <c r="G1582" s="1371" t="s">
        <v>223</v>
      </c>
      <c r="H1582" s="1371" t="s">
        <v>238</v>
      </c>
      <c r="I1582" s="1371" t="s">
        <v>316</v>
      </c>
      <c r="J1582" s="1371" t="s">
        <v>221</v>
      </c>
      <c r="L1582" s="1371" t="s">
        <v>271</v>
      </c>
      <c r="N1582" s="1371" t="s">
        <v>231</v>
      </c>
      <c r="O1582" s="1371" t="s">
        <v>231</v>
      </c>
      <c r="Q1582" s="1371" t="s">
        <v>445</v>
      </c>
      <c r="R1582" s="1371" t="s">
        <v>232</v>
      </c>
      <c r="S1582" s="1371" t="s">
        <v>318</v>
      </c>
      <c r="T1582" s="1371" t="s">
        <v>323</v>
      </c>
      <c r="U1582" s="1371" t="s">
        <v>255</v>
      </c>
      <c r="W1582" s="1371" t="s">
        <v>230</v>
      </c>
    </row>
    <row r="1583" spans="1:23">
      <c r="A1583" s="1370">
        <v>60977220</v>
      </c>
      <c r="B1583" s="1371" t="s">
        <v>3513</v>
      </c>
      <c r="C1583" s="1371">
        <v>51922689300</v>
      </c>
      <c r="D1583" s="1371" t="s">
        <v>3514</v>
      </c>
      <c r="G1583" s="1371" t="s">
        <v>225</v>
      </c>
      <c r="H1583" s="1371" t="s">
        <v>11</v>
      </c>
      <c r="J1583" s="1371" t="s">
        <v>221</v>
      </c>
      <c r="M1583" s="1372">
        <v>45841</v>
      </c>
      <c r="N1583" s="1371" t="s">
        <v>233</v>
      </c>
      <c r="O1583" s="1371" t="s">
        <v>236</v>
      </c>
      <c r="W1583" s="1371" t="s">
        <v>227</v>
      </c>
    </row>
    <row r="1584" spans="1:23">
      <c r="A1584" s="1370">
        <v>60977462</v>
      </c>
      <c r="B1584" s="1371" t="s">
        <v>3515</v>
      </c>
      <c r="C1584" s="1371">
        <v>928485553</v>
      </c>
      <c r="D1584" s="1371" t="s">
        <v>3516</v>
      </c>
      <c r="G1584" s="1371" t="s">
        <v>225</v>
      </c>
      <c r="I1584" s="1371" t="s">
        <v>316</v>
      </c>
      <c r="J1584" s="1371" t="s">
        <v>221</v>
      </c>
      <c r="N1584" s="1371" t="s">
        <v>233</v>
      </c>
      <c r="O1584" s="1371" t="s">
        <v>231</v>
      </c>
      <c r="P1584" s="1371" t="s">
        <v>231</v>
      </c>
      <c r="Q1584" s="1371" t="s">
        <v>445</v>
      </c>
      <c r="R1584" s="1371" t="s">
        <v>232</v>
      </c>
      <c r="S1584" s="1371" t="s">
        <v>318</v>
      </c>
      <c r="T1584" s="1371" t="s">
        <v>323</v>
      </c>
      <c r="U1584" s="1371" t="s">
        <v>255</v>
      </c>
      <c r="W1584" s="1371" t="s">
        <v>229</v>
      </c>
    </row>
    <row r="1585" spans="1:23">
      <c r="A1585" s="1370">
        <v>60978007</v>
      </c>
      <c r="B1585" s="1371" t="s">
        <v>3517</v>
      </c>
      <c r="C1585" s="1371">
        <v>956768693</v>
      </c>
      <c r="D1585" s="1371" t="s">
        <v>3518</v>
      </c>
      <c r="G1585" s="1371" t="s">
        <v>223</v>
      </c>
      <c r="H1585" s="1371" t="s">
        <v>11</v>
      </c>
      <c r="M1585" s="1372">
        <v>45880</v>
      </c>
      <c r="W1585" s="1371" t="s">
        <v>228</v>
      </c>
    </row>
    <row r="1586" spans="1:23">
      <c r="A1586" s="1370">
        <v>60978311</v>
      </c>
      <c r="B1586" s="1371" t="s">
        <v>3519</v>
      </c>
      <c r="C1586" s="1371">
        <v>994625297</v>
      </c>
      <c r="D1586" s="1371" t="s">
        <v>3520</v>
      </c>
      <c r="G1586" s="1371" t="s">
        <v>223</v>
      </c>
      <c r="H1586" s="1371" t="s">
        <v>11</v>
      </c>
      <c r="I1586" s="1371" t="s">
        <v>316</v>
      </c>
      <c r="J1586" s="1371" t="s">
        <v>221</v>
      </c>
      <c r="N1586" s="1371" t="s">
        <v>233</v>
      </c>
      <c r="O1586" s="1371" t="s">
        <v>236</v>
      </c>
      <c r="V1586" s="1371" t="s">
        <v>3521</v>
      </c>
      <c r="W1586" s="1371" t="s">
        <v>229</v>
      </c>
    </row>
    <row r="1587" spans="1:23">
      <c r="A1587" s="1370">
        <v>60978512</v>
      </c>
      <c r="B1587" s="1371" t="s">
        <v>3522</v>
      </c>
      <c r="C1587" s="1371">
        <v>910589379</v>
      </c>
      <c r="D1587" s="1371" t="s">
        <v>3523</v>
      </c>
      <c r="G1587" s="1371" t="s">
        <v>224</v>
      </c>
      <c r="H1587" s="1371" t="s">
        <v>243</v>
      </c>
      <c r="I1587" s="1371" t="s">
        <v>316</v>
      </c>
      <c r="J1587" s="1371" t="s">
        <v>221</v>
      </c>
      <c r="N1587" s="1371" t="s">
        <v>236</v>
      </c>
      <c r="O1587" s="1371" t="s">
        <v>236</v>
      </c>
      <c r="P1587" s="1371" t="s">
        <v>350</v>
      </c>
      <c r="W1587" s="1371" t="s">
        <v>226</v>
      </c>
    </row>
    <row r="1588" spans="1:23">
      <c r="A1588" s="1370">
        <v>60978772</v>
      </c>
      <c r="B1588" s="1371" t="s">
        <v>3524</v>
      </c>
      <c r="C1588" s="1371">
        <v>957154230</v>
      </c>
      <c r="D1588" s="1371" t="s">
        <v>3525</v>
      </c>
      <c r="F1588" s="1371" t="s">
        <v>362</v>
      </c>
      <c r="G1588" s="1371" t="s">
        <v>224</v>
      </c>
      <c r="H1588" s="1371" t="s">
        <v>248</v>
      </c>
      <c r="J1588" s="1371" t="s">
        <v>221</v>
      </c>
      <c r="M1588" s="1372">
        <v>45841</v>
      </c>
      <c r="N1588" s="1371" t="s">
        <v>233</v>
      </c>
      <c r="W1588" s="1371" t="s">
        <v>226</v>
      </c>
    </row>
    <row r="1589" spans="1:23">
      <c r="A1589" s="1370">
        <v>60979784</v>
      </c>
      <c r="B1589" s="1371" t="s">
        <v>3526</v>
      </c>
      <c r="C1589" s="1371">
        <v>51925921567</v>
      </c>
      <c r="D1589" s="1371" t="s">
        <v>3527</v>
      </c>
      <c r="G1589" s="1371" t="s">
        <v>224</v>
      </c>
      <c r="H1589" s="1371" t="s">
        <v>11</v>
      </c>
      <c r="J1589" s="1371" t="s">
        <v>221</v>
      </c>
      <c r="M1589" s="1372">
        <v>45841</v>
      </c>
      <c r="N1589" s="1371" t="s">
        <v>233</v>
      </c>
      <c r="V1589" s="1371" t="s">
        <v>11</v>
      </c>
      <c r="W1589" s="1371" t="s">
        <v>228</v>
      </c>
    </row>
    <row r="1590" spans="1:23">
      <c r="A1590" s="1370">
        <v>60980182</v>
      </c>
      <c r="B1590" s="1371" t="s">
        <v>3528</v>
      </c>
      <c r="C1590" s="1371">
        <v>51982823713</v>
      </c>
      <c r="D1590" s="1371" t="s">
        <v>3529</v>
      </c>
      <c r="G1590" s="1371" t="s">
        <v>224</v>
      </c>
      <c r="H1590" s="1371" t="s">
        <v>243</v>
      </c>
      <c r="I1590" s="1371" t="s">
        <v>316</v>
      </c>
      <c r="J1590" s="1371" t="s">
        <v>221</v>
      </c>
      <c r="N1590" s="1371" t="s">
        <v>236</v>
      </c>
      <c r="O1590" s="1371" t="s">
        <v>236</v>
      </c>
      <c r="P1590" s="1371" t="s">
        <v>350</v>
      </c>
      <c r="W1590" s="1371" t="s">
        <v>228</v>
      </c>
    </row>
    <row r="1591" spans="1:23">
      <c r="A1591" s="1370">
        <v>60980735</v>
      </c>
      <c r="B1591" s="1371" t="s">
        <v>3530</v>
      </c>
      <c r="C1591" s="1371">
        <v>51919675093</v>
      </c>
      <c r="D1591" s="1371" t="s">
        <v>3531</v>
      </c>
      <c r="E1591" s="1371" t="s">
        <v>347</v>
      </c>
      <c r="G1591" s="1371" t="s">
        <v>224</v>
      </c>
      <c r="H1591" s="1371" t="s">
        <v>245</v>
      </c>
      <c r="K1591" s="1371" t="s">
        <v>262</v>
      </c>
      <c r="L1591" s="1371" t="s">
        <v>262</v>
      </c>
      <c r="M1591" s="1372">
        <v>45874</v>
      </c>
      <c r="N1591" s="1371" t="s">
        <v>314</v>
      </c>
      <c r="O1591" s="1371" t="s">
        <v>314</v>
      </c>
      <c r="P1591" s="1371" t="s">
        <v>314</v>
      </c>
      <c r="V1591" s="1371" t="s">
        <v>2587</v>
      </c>
      <c r="W1591" s="1371" t="s">
        <v>230</v>
      </c>
    </row>
    <row r="1592" spans="1:23">
      <c r="A1592" s="1370">
        <v>60981433</v>
      </c>
      <c r="B1592" s="1371" t="s">
        <v>3532</v>
      </c>
      <c r="C1592" s="1371">
        <v>979773585</v>
      </c>
      <c r="D1592" s="1371" t="s">
        <v>3533</v>
      </c>
      <c r="E1592" s="1371" t="s">
        <v>376</v>
      </c>
      <c r="F1592" s="1371" t="s">
        <v>260</v>
      </c>
      <c r="G1592" s="1371" t="s">
        <v>224</v>
      </c>
      <c r="H1592" s="1371" t="s">
        <v>245</v>
      </c>
      <c r="I1592" s="1371" t="s">
        <v>316</v>
      </c>
      <c r="J1592" s="1371" t="s">
        <v>221</v>
      </c>
      <c r="N1592" s="1371" t="s">
        <v>233</v>
      </c>
      <c r="O1592" s="1371" t="s">
        <v>236</v>
      </c>
      <c r="W1592" s="1371" t="s">
        <v>229</v>
      </c>
    </row>
    <row r="1593" spans="1:23">
      <c r="A1593" s="1370">
        <v>60988599</v>
      </c>
      <c r="B1593" s="1371" t="s">
        <v>3534</v>
      </c>
      <c r="C1593" s="1371">
        <v>963862117</v>
      </c>
      <c r="D1593" s="1371" t="s">
        <v>3535</v>
      </c>
      <c r="F1593" s="1371" t="s">
        <v>362</v>
      </c>
      <c r="G1593" s="1371" t="s">
        <v>224</v>
      </c>
      <c r="H1593" s="1371" t="s">
        <v>248</v>
      </c>
      <c r="J1593" s="1371" t="s">
        <v>221</v>
      </c>
      <c r="M1593" s="1372">
        <v>45841</v>
      </c>
      <c r="N1593" s="1371" t="s">
        <v>233</v>
      </c>
      <c r="W1593" s="1371" t="s">
        <v>228</v>
      </c>
    </row>
    <row r="1594" spans="1:23">
      <c r="A1594" s="1370">
        <v>60990168</v>
      </c>
      <c r="B1594" s="1371" t="s">
        <v>3536</v>
      </c>
      <c r="C1594" s="1371">
        <v>51917921867</v>
      </c>
      <c r="D1594" s="1371" t="s">
        <v>3537</v>
      </c>
      <c r="G1594" s="1371" t="s">
        <v>223</v>
      </c>
      <c r="H1594" s="1371" t="s">
        <v>245</v>
      </c>
      <c r="J1594" s="1371" t="s">
        <v>221</v>
      </c>
      <c r="K1594" s="1371" t="s">
        <v>259</v>
      </c>
      <c r="L1594" s="1371" t="s">
        <v>259</v>
      </c>
      <c r="N1594" s="1371" t="s">
        <v>237</v>
      </c>
      <c r="W1594" s="1371" t="s">
        <v>228</v>
      </c>
    </row>
    <row r="1595" spans="1:23">
      <c r="A1595" s="1370">
        <v>60992959</v>
      </c>
      <c r="B1595" s="1371" t="s">
        <v>3538</v>
      </c>
      <c r="C1595" s="1371">
        <v>51919020412</v>
      </c>
      <c r="D1595" s="1371" t="s">
        <v>3539</v>
      </c>
      <c r="E1595" s="1371" t="s">
        <v>347</v>
      </c>
      <c r="G1595" s="1371" t="s">
        <v>224</v>
      </c>
      <c r="H1595" s="1371" t="s">
        <v>245</v>
      </c>
      <c r="K1595" s="1371" t="s">
        <v>278</v>
      </c>
      <c r="L1595" s="1371" t="s">
        <v>278</v>
      </c>
      <c r="M1595" s="1372">
        <v>45880</v>
      </c>
      <c r="N1595" s="1371" t="s">
        <v>233</v>
      </c>
      <c r="W1595" s="1371" t="s">
        <v>230</v>
      </c>
    </row>
    <row r="1596" spans="1:23">
      <c r="A1596" s="1370">
        <v>60997811</v>
      </c>
      <c r="B1596" s="1371" t="s">
        <v>3540</v>
      </c>
      <c r="C1596" s="1371">
        <v>963932317</v>
      </c>
      <c r="D1596" s="1371" t="s">
        <v>3541</v>
      </c>
      <c r="G1596" s="1371" t="s">
        <v>224</v>
      </c>
      <c r="H1596" s="1371" t="s">
        <v>11</v>
      </c>
      <c r="J1596" s="1371" t="s">
        <v>221</v>
      </c>
      <c r="N1596" s="1371" t="s">
        <v>233</v>
      </c>
      <c r="O1596" s="1371" t="s">
        <v>231</v>
      </c>
      <c r="W1596" s="1371" t="s">
        <v>229</v>
      </c>
    </row>
    <row r="1597" spans="1:23">
      <c r="A1597" s="1370">
        <v>60998522</v>
      </c>
      <c r="B1597" s="1371" t="s">
        <v>3542</v>
      </c>
      <c r="C1597" s="1371">
        <v>51900199316</v>
      </c>
      <c r="D1597" s="1371" t="s">
        <v>3543</v>
      </c>
      <c r="G1597" s="1371" t="s">
        <v>224</v>
      </c>
      <c r="H1597" s="1371" t="s">
        <v>11</v>
      </c>
      <c r="J1597" s="1371" t="s">
        <v>221</v>
      </c>
      <c r="M1597" s="1372">
        <v>45841</v>
      </c>
      <c r="N1597" s="1371" t="s">
        <v>233</v>
      </c>
      <c r="V1597" s="1371" t="s">
        <v>11</v>
      </c>
      <c r="W1597" s="1371" t="s">
        <v>228</v>
      </c>
    </row>
    <row r="1598" spans="1:23">
      <c r="A1598" s="1370">
        <v>61001378</v>
      </c>
      <c r="B1598" s="1371" t="s">
        <v>3544</v>
      </c>
      <c r="C1598" s="1371">
        <v>51900688427</v>
      </c>
      <c r="D1598" s="1371" t="s">
        <v>3545</v>
      </c>
      <c r="E1598" s="1371" t="s">
        <v>376</v>
      </c>
      <c r="G1598" s="1371" t="s">
        <v>224</v>
      </c>
      <c r="H1598" s="1371" t="s">
        <v>245</v>
      </c>
      <c r="J1598" s="1371" t="s">
        <v>221</v>
      </c>
      <c r="L1598" s="1371" t="s">
        <v>271</v>
      </c>
      <c r="N1598" s="1371" t="s">
        <v>233</v>
      </c>
      <c r="O1598" s="1371" t="s">
        <v>236</v>
      </c>
      <c r="W1598" s="1371" t="s">
        <v>230</v>
      </c>
    </row>
    <row r="1599" spans="1:23">
      <c r="A1599" s="1370">
        <v>61002337</v>
      </c>
      <c r="B1599" s="1371" t="s">
        <v>3546</v>
      </c>
      <c r="C1599" s="1371">
        <v>989875085</v>
      </c>
      <c r="D1599" s="1371" t="s">
        <v>3547</v>
      </c>
      <c r="G1599" s="1371" t="s">
        <v>223</v>
      </c>
      <c r="H1599" s="1371" t="s">
        <v>11</v>
      </c>
      <c r="I1599" s="1371" t="s">
        <v>316</v>
      </c>
      <c r="J1599" s="1371" t="s">
        <v>221</v>
      </c>
      <c r="N1599" s="1371" t="s">
        <v>233</v>
      </c>
      <c r="W1599" s="1371" t="s">
        <v>229</v>
      </c>
    </row>
    <row r="1600" spans="1:23">
      <c r="A1600" s="1370">
        <v>61002858</v>
      </c>
      <c r="B1600" s="1371" t="s">
        <v>3548</v>
      </c>
      <c r="C1600" s="1371">
        <v>935683151</v>
      </c>
      <c r="D1600" s="1371" t="s">
        <v>3549</v>
      </c>
      <c r="G1600" s="1371" t="s">
        <v>225</v>
      </c>
      <c r="H1600" s="1371" t="s">
        <v>11</v>
      </c>
      <c r="J1600" s="1371" t="s">
        <v>221</v>
      </c>
      <c r="N1600" s="1371" t="s">
        <v>233</v>
      </c>
      <c r="W1600" s="1371" t="s">
        <v>229</v>
      </c>
    </row>
    <row r="1601" spans="1:23">
      <c r="A1601" s="1370">
        <v>61006094</v>
      </c>
      <c r="B1601" s="1371" t="s">
        <v>3550</v>
      </c>
      <c r="C1601" s="1371">
        <v>51913464843</v>
      </c>
      <c r="D1601" s="1371" t="s">
        <v>3551</v>
      </c>
      <c r="G1601" s="1371" t="s">
        <v>225</v>
      </c>
      <c r="H1601" s="1371" t="s">
        <v>11</v>
      </c>
      <c r="I1601" s="1371" t="s">
        <v>7</v>
      </c>
      <c r="M1601" s="1372">
        <v>45854</v>
      </c>
      <c r="N1601" s="1371" t="s">
        <v>233</v>
      </c>
      <c r="W1601" s="1371" t="s">
        <v>228</v>
      </c>
    </row>
    <row r="1602" spans="1:23">
      <c r="A1602" s="1370">
        <v>61007257</v>
      </c>
      <c r="B1602" s="1371" t="s">
        <v>3552</v>
      </c>
      <c r="C1602" s="1371">
        <v>51962999417</v>
      </c>
      <c r="D1602" s="1371" t="s">
        <v>3553</v>
      </c>
      <c r="G1602" s="1371" t="s">
        <v>225</v>
      </c>
      <c r="H1602" s="1371" t="s">
        <v>11</v>
      </c>
      <c r="J1602" s="1371" t="s">
        <v>221</v>
      </c>
      <c r="M1602" s="1372">
        <v>45841</v>
      </c>
      <c r="N1602" s="1371" t="s">
        <v>233</v>
      </c>
      <c r="V1602" s="1371" t="s">
        <v>11</v>
      </c>
      <c r="W1602" s="1371" t="s">
        <v>226</v>
      </c>
    </row>
    <row r="1603" spans="1:23">
      <c r="A1603" s="1370">
        <v>61008521</v>
      </c>
      <c r="B1603" s="1371" t="s">
        <v>3554</v>
      </c>
      <c r="C1603" s="1371" t="s">
        <v>3555</v>
      </c>
      <c r="D1603" s="1371" t="s">
        <v>3556</v>
      </c>
      <c r="F1603" s="1371" t="s">
        <v>254</v>
      </c>
      <c r="G1603" s="1371" t="s">
        <v>224</v>
      </c>
      <c r="H1603" s="1371" t="s">
        <v>238</v>
      </c>
      <c r="I1603" s="1371" t="s">
        <v>10</v>
      </c>
      <c r="J1603" s="1371" t="s">
        <v>221</v>
      </c>
      <c r="L1603" s="1371" t="s">
        <v>271</v>
      </c>
      <c r="N1603" s="1371" t="s">
        <v>231</v>
      </c>
      <c r="O1603" s="1371" t="s">
        <v>231</v>
      </c>
      <c r="Q1603" s="1371" t="s">
        <v>445</v>
      </c>
      <c r="R1603" s="1371" t="s">
        <v>232</v>
      </c>
      <c r="S1603" s="1371" t="s">
        <v>318</v>
      </c>
      <c r="T1603" s="1371" t="s">
        <v>323</v>
      </c>
      <c r="U1603" s="1371" t="s">
        <v>258</v>
      </c>
      <c r="W1603" s="1371" t="s">
        <v>230</v>
      </c>
    </row>
    <row r="1604" spans="1:23">
      <c r="A1604" s="1370">
        <v>61008997</v>
      </c>
      <c r="B1604" s="1371" t="s">
        <v>3557</v>
      </c>
      <c r="C1604" s="1371">
        <v>902039980</v>
      </c>
      <c r="D1604" s="1371" t="s">
        <v>3558</v>
      </c>
      <c r="F1604" s="1371" t="s">
        <v>362</v>
      </c>
      <c r="G1604" s="1371" t="s">
        <v>224</v>
      </c>
      <c r="H1604" s="1371" t="s">
        <v>248</v>
      </c>
      <c r="J1604" s="1371" t="s">
        <v>221</v>
      </c>
      <c r="N1604" s="1371" t="s">
        <v>233</v>
      </c>
      <c r="O1604" s="1371" t="s">
        <v>331</v>
      </c>
      <c r="W1604" s="1371" t="s">
        <v>229</v>
      </c>
    </row>
    <row r="1605" spans="1:23">
      <c r="A1605" s="1370">
        <v>61009242</v>
      </c>
      <c r="B1605" s="1371" t="s">
        <v>3559</v>
      </c>
      <c r="C1605" s="1371">
        <v>922560882</v>
      </c>
      <c r="D1605" s="1371" t="s">
        <v>3560</v>
      </c>
      <c r="F1605" s="1371" t="s">
        <v>254</v>
      </c>
      <c r="G1605" s="1371" t="s">
        <v>224</v>
      </c>
      <c r="H1605" s="1371" t="s">
        <v>243</v>
      </c>
      <c r="J1605" s="1371" t="s">
        <v>221</v>
      </c>
      <c r="L1605" s="1371" t="s">
        <v>271</v>
      </c>
      <c r="N1605" s="1371" t="s">
        <v>231</v>
      </c>
      <c r="O1605" s="1371" t="s">
        <v>231</v>
      </c>
      <c r="Q1605" s="1371" t="s">
        <v>445</v>
      </c>
      <c r="R1605" s="1371" t="s">
        <v>232</v>
      </c>
      <c r="S1605" s="1371" t="s">
        <v>318</v>
      </c>
      <c r="T1605" s="1371" t="s">
        <v>323</v>
      </c>
      <c r="U1605" s="1371" t="s">
        <v>255</v>
      </c>
      <c r="W1605" s="1371" t="s">
        <v>230</v>
      </c>
    </row>
    <row r="1606" spans="1:23">
      <c r="A1606" s="1370">
        <v>61010307</v>
      </c>
      <c r="B1606" s="1371" t="s">
        <v>3561</v>
      </c>
      <c r="C1606" s="1371">
        <v>987819216</v>
      </c>
      <c r="D1606" s="1371" t="s">
        <v>3562</v>
      </c>
      <c r="E1606" s="1371" t="s">
        <v>376</v>
      </c>
      <c r="G1606" s="1371" t="s">
        <v>224</v>
      </c>
      <c r="H1606" s="1371" t="s">
        <v>245</v>
      </c>
      <c r="I1606" s="1371" t="s">
        <v>316</v>
      </c>
      <c r="J1606" s="1371" t="s">
        <v>221</v>
      </c>
      <c r="N1606" s="1371" t="s">
        <v>236</v>
      </c>
      <c r="O1606" s="1371" t="s">
        <v>236</v>
      </c>
      <c r="P1606" s="1371" t="s">
        <v>350</v>
      </c>
      <c r="W1606" s="1371" t="s">
        <v>227</v>
      </c>
    </row>
    <row r="1607" spans="1:23">
      <c r="A1607" s="1370">
        <v>61010724</v>
      </c>
      <c r="B1607" s="1371" t="s">
        <v>3563</v>
      </c>
      <c r="C1607" s="1371" t="s">
        <v>3564</v>
      </c>
      <c r="D1607" s="1371" t="s">
        <v>3565</v>
      </c>
      <c r="G1607" s="1371" t="s">
        <v>225</v>
      </c>
      <c r="H1607" s="1371" t="s">
        <v>11</v>
      </c>
      <c r="J1607" s="1371" t="s">
        <v>221</v>
      </c>
      <c r="M1607" s="1372">
        <v>45841</v>
      </c>
      <c r="N1607" s="1371" t="s">
        <v>233</v>
      </c>
      <c r="V1607" s="1371" t="s">
        <v>11</v>
      </c>
      <c r="W1607" s="1371" t="s">
        <v>226</v>
      </c>
    </row>
    <row r="1608" spans="1:23">
      <c r="A1608" s="1370">
        <v>61011442</v>
      </c>
      <c r="B1608" s="1371" t="s">
        <v>3566</v>
      </c>
      <c r="C1608" s="1371">
        <v>908701390</v>
      </c>
      <c r="D1608" s="1371" t="s">
        <v>3567</v>
      </c>
      <c r="F1608" s="1371" t="s">
        <v>254</v>
      </c>
      <c r="G1608" s="1371" t="s">
        <v>225</v>
      </c>
      <c r="H1608" s="1371" t="s">
        <v>238</v>
      </c>
      <c r="I1608" s="1371" t="s">
        <v>316</v>
      </c>
      <c r="J1608" s="1371" t="s">
        <v>221</v>
      </c>
      <c r="L1608" s="1371" t="s">
        <v>271</v>
      </c>
      <c r="N1608" s="1371" t="s">
        <v>231</v>
      </c>
      <c r="O1608" s="1371" t="s">
        <v>231</v>
      </c>
      <c r="Q1608" s="1371" t="s">
        <v>445</v>
      </c>
      <c r="R1608" s="1371" t="s">
        <v>232</v>
      </c>
      <c r="S1608" s="1371" t="s">
        <v>318</v>
      </c>
      <c r="T1608" s="1371" t="s">
        <v>323</v>
      </c>
      <c r="U1608" s="1371" t="s">
        <v>255</v>
      </c>
      <c r="W1608" s="1371" t="s">
        <v>230</v>
      </c>
    </row>
    <row r="1609" spans="1:23">
      <c r="A1609" s="1370">
        <v>61011614</v>
      </c>
      <c r="B1609" s="1371" t="s">
        <v>3568</v>
      </c>
      <c r="C1609" s="1371">
        <v>51922806922</v>
      </c>
      <c r="D1609" s="1371" t="s">
        <v>3569</v>
      </c>
      <c r="E1609" s="1371" t="s">
        <v>347</v>
      </c>
      <c r="G1609" s="1371" t="s">
        <v>224</v>
      </c>
      <c r="H1609" s="1371" t="s">
        <v>245</v>
      </c>
      <c r="K1609" s="1371" t="s">
        <v>278</v>
      </c>
      <c r="L1609" s="1371" t="s">
        <v>278</v>
      </c>
      <c r="M1609" s="1372">
        <v>45874</v>
      </c>
      <c r="N1609" s="1371" t="s">
        <v>233</v>
      </c>
      <c r="O1609" s="1371" t="s">
        <v>236</v>
      </c>
      <c r="W1609" s="1371" t="s">
        <v>230</v>
      </c>
    </row>
    <row r="1610" spans="1:23">
      <c r="A1610" s="1370">
        <v>61016232</v>
      </c>
      <c r="B1610" s="1371" t="s">
        <v>3570</v>
      </c>
      <c r="C1610" s="1371">
        <v>977700845</v>
      </c>
      <c r="D1610" s="1371" t="s">
        <v>362</v>
      </c>
      <c r="G1610" s="1371" t="s">
        <v>224</v>
      </c>
      <c r="H1610" s="1371" t="s">
        <v>11</v>
      </c>
      <c r="J1610" s="1371" t="s">
        <v>221</v>
      </c>
      <c r="L1610" s="1371" t="s">
        <v>271</v>
      </c>
      <c r="M1610" s="1372">
        <v>45841</v>
      </c>
      <c r="N1610" s="1371" t="s">
        <v>233</v>
      </c>
      <c r="V1610" s="1371" t="s">
        <v>11</v>
      </c>
      <c r="W1610" s="1371" t="s">
        <v>230</v>
      </c>
    </row>
    <row r="1611" spans="1:23">
      <c r="A1611" s="1370">
        <v>61016243</v>
      </c>
      <c r="B1611" s="1371" t="s">
        <v>3571</v>
      </c>
      <c r="C1611" s="1371">
        <v>907839783</v>
      </c>
      <c r="D1611" s="1371" t="s">
        <v>3572</v>
      </c>
      <c r="F1611" s="1371" t="s">
        <v>362</v>
      </c>
      <c r="G1611" s="1371" t="s">
        <v>223</v>
      </c>
      <c r="H1611" s="1371" t="s">
        <v>248</v>
      </c>
      <c r="J1611" s="1371" t="s">
        <v>221</v>
      </c>
      <c r="L1611" s="1371" t="s">
        <v>271</v>
      </c>
      <c r="M1611" s="1372">
        <v>45841</v>
      </c>
      <c r="N1611" s="1371" t="s">
        <v>233</v>
      </c>
      <c r="W1611" s="1371" t="s">
        <v>230</v>
      </c>
    </row>
    <row r="1612" spans="1:23">
      <c r="A1612" s="1370">
        <v>61016263</v>
      </c>
      <c r="B1612" s="1371" t="s">
        <v>3573</v>
      </c>
      <c r="C1612" s="1371">
        <v>985232241</v>
      </c>
      <c r="D1612" s="1371" t="s">
        <v>3574</v>
      </c>
      <c r="F1612" s="1371" t="s">
        <v>362</v>
      </c>
      <c r="G1612" s="1371" t="s">
        <v>224</v>
      </c>
      <c r="H1612" s="1371" t="s">
        <v>248</v>
      </c>
      <c r="J1612" s="1371" t="s">
        <v>221</v>
      </c>
      <c r="L1612" s="1371" t="s">
        <v>271</v>
      </c>
      <c r="M1612" s="1372">
        <v>45841</v>
      </c>
      <c r="N1612" s="1371" t="s">
        <v>233</v>
      </c>
      <c r="W1612" s="1371" t="s">
        <v>230</v>
      </c>
    </row>
    <row r="1613" spans="1:23">
      <c r="A1613" s="1370">
        <v>61016263</v>
      </c>
      <c r="B1613" s="1371" t="s">
        <v>3573</v>
      </c>
      <c r="C1613" s="1371">
        <v>985232241</v>
      </c>
      <c r="D1613" s="1371" t="s">
        <v>3574</v>
      </c>
      <c r="G1613" s="1371" t="s">
        <v>224</v>
      </c>
      <c r="H1613" s="1371" t="s">
        <v>11</v>
      </c>
      <c r="J1613" s="1371" t="s">
        <v>221</v>
      </c>
      <c r="M1613" s="1372">
        <v>45841</v>
      </c>
      <c r="N1613" s="1371" t="s">
        <v>233</v>
      </c>
      <c r="V1613" s="1371" t="s">
        <v>11</v>
      </c>
      <c r="W1613" s="1371" t="s">
        <v>226</v>
      </c>
    </row>
    <row r="1614" spans="1:23">
      <c r="A1614" s="1370">
        <v>61018142</v>
      </c>
      <c r="B1614" s="1371" t="s">
        <v>3575</v>
      </c>
      <c r="C1614" s="1371">
        <v>51973610789</v>
      </c>
      <c r="D1614" s="1371" t="s">
        <v>3576</v>
      </c>
      <c r="G1614" s="1371" t="s">
        <v>225</v>
      </c>
      <c r="H1614" s="1371" t="s">
        <v>11</v>
      </c>
      <c r="J1614" s="1371" t="s">
        <v>221</v>
      </c>
      <c r="M1614" s="1372">
        <v>45841</v>
      </c>
      <c r="N1614" s="1371" t="s">
        <v>233</v>
      </c>
      <c r="V1614" s="1371" t="s">
        <v>11</v>
      </c>
      <c r="W1614" s="1371" t="s">
        <v>228</v>
      </c>
    </row>
    <row r="1615" spans="1:23">
      <c r="A1615" s="1370">
        <v>61022476</v>
      </c>
      <c r="B1615" s="1371" t="s">
        <v>3577</v>
      </c>
      <c r="C1615" s="1371">
        <v>997351278</v>
      </c>
      <c r="D1615" s="1371" t="s">
        <v>3578</v>
      </c>
      <c r="E1615" s="1371" t="s">
        <v>376</v>
      </c>
      <c r="G1615" s="1371" t="s">
        <v>223</v>
      </c>
      <c r="H1615" s="1371" t="s">
        <v>242</v>
      </c>
      <c r="I1615" s="1371" t="s">
        <v>316</v>
      </c>
      <c r="J1615" s="1371" t="s">
        <v>221</v>
      </c>
      <c r="N1615" s="1371" t="s">
        <v>231</v>
      </c>
      <c r="O1615" s="1371" t="s">
        <v>231</v>
      </c>
      <c r="P1615" s="1371" t="s">
        <v>231</v>
      </c>
      <c r="Q1615" s="1371" t="s">
        <v>324</v>
      </c>
      <c r="R1615" s="1371" t="s">
        <v>232</v>
      </c>
      <c r="S1615" s="1371" t="s">
        <v>318</v>
      </c>
      <c r="T1615" s="1371" t="s">
        <v>323</v>
      </c>
      <c r="U1615" s="1371" t="s">
        <v>255</v>
      </c>
      <c r="W1615" s="1371" t="s">
        <v>226</v>
      </c>
    </row>
    <row r="1616" spans="1:23">
      <c r="A1616" s="1370">
        <v>61022688</v>
      </c>
      <c r="B1616" s="1371" t="s">
        <v>3579</v>
      </c>
      <c r="C1616" s="1371">
        <v>910493054</v>
      </c>
      <c r="D1616" s="1371" t="s">
        <v>3580</v>
      </c>
      <c r="G1616" s="1371" t="s">
        <v>224</v>
      </c>
      <c r="H1616" s="1371" t="s">
        <v>245</v>
      </c>
      <c r="I1616" s="1371" t="s">
        <v>316</v>
      </c>
      <c r="J1616" s="1371" t="s">
        <v>221</v>
      </c>
      <c r="K1616" s="1371" t="s">
        <v>256</v>
      </c>
      <c r="L1616" s="1371" t="s">
        <v>256</v>
      </c>
      <c r="N1616" s="1371" t="s">
        <v>231</v>
      </c>
      <c r="O1616" s="1371" t="s">
        <v>236</v>
      </c>
      <c r="P1616" s="1371" t="s">
        <v>350</v>
      </c>
      <c r="W1616" s="1371" t="s">
        <v>227</v>
      </c>
    </row>
    <row r="1617" spans="1:23">
      <c r="A1617" s="1370">
        <v>61024736</v>
      </c>
      <c r="B1617" s="1371" t="s">
        <v>3581</v>
      </c>
      <c r="C1617" s="1371">
        <v>956799788</v>
      </c>
      <c r="D1617" s="1371" t="s">
        <v>3582</v>
      </c>
      <c r="G1617" s="1371" t="s">
        <v>225</v>
      </c>
      <c r="H1617" s="1371" t="s">
        <v>245</v>
      </c>
      <c r="I1617" s="1371" t="s">
        <v>316</v>
      </c>
      <c r="J1617" s="1371" t="s">
        <v>221</v>
      </c>
      <c r="N1617" s="1371" t="s">
        <v>233</v>
      </c>
      <c r="O1617" s="1371" t="s">
        <v>231</v>
      </c>
      <c r="P1617" s="1371" t="s">
        <v>231</v>
      </c>
      <c r="W1617" s="1371" t="s">
        <v>226</v>
      </c>
    </row>
    <row r="1618" spans="1:23">
      <c r="A1618" s="1370">
        <v>61027591</v>
      </c>
      <c r="B1618" s="1371" t="s">
        <v>3583</v>
      </c>
      <c r="C1618" s="1371">
        <v>950790756</v>
      </c>
      <c r="D1618" s="1371" t="s">
        <v>3584</v>
      </c>
      <c r="F1618" s="1371" t="s">
        <v>362</v>
      </c>
      <c r="G1618" s="1371" t="s">
        <v>225</v>
      </c>
      <c r="H1618" s="1371" t="s">
        <v>248</v>
      </c>
      <c r="J1618" s="1371" t="s">
        <v>221</v>
      </c>
      <c r="N1618" s="1371" t="s">
        <v>233</v>
      </c>
      <c r="W1618" s="1371" t="s">
        <v>229</v>
      </c>
    </row>
    <row r="1619" spans="1:23">
      <c r="A1619" s="1370">
        <v>61031112</v>
      </c>
      <c r="B1619" s="1371" t="s">
        <v>39</v>
      </c>
      <c r="C1619" s="1371">
        <v>921996437</v>
      </c>
      <c r="D1619" s="1371" t="s">
        <v>3585</v>
      </c>
      <c r="E1619" s="1371" t="s">
        <v>451</v>
      </c>
      <c r="G1619" s="1371" t="s">
        <v>223</v>
      </c>
      <c r="H1619" s="1371" t="s">
        <v>245</v>
      </c>
      <c r="K1619" s="1371" t="s">
        <v>280</v>
      </c>
      <c r="L1619" s="1371" t="s">
        <v>271</v>
      </c>
      <c r="M1619" s="1372">
        <v>45852</v>
      </c>
      <c r="N1619" s="1371" t="s">
        <v>388</v>
      </c>
      <c r="O1619" s="1371" t="s">
        <v>329</v>
      </c>
      <c r="Q1619" s="1371" t="s">
        <v>3586</v>
      </c>
      <c r="R1619" s="1371" t="s">
        <v>232</v>
      </c>
      <c r="S1619" s="1371" t="s">
        <v>318</v>
      </c>
      <c r="T1619" s="1371" t="s">
        <v>323</v>
      </c>
      <c r="U1619" s="1371" t="s">
        <v>3371</v>
      </c>
      <c r="V1619" s="1371" t="s">
        <v>3587</v>
      </c>
      <c r="W1619" s="1371" t="s">
        <v>226</v>
      </c>
    </row>
    <row r="1620" spans="1:23">
      <c r="A1620" s="1370">
        <v>61034368</v>
      </c>
      <c r="B1620" s="1371" t="s">
        <v>3588</v>
      </c>
      <c r="G1620" s="1371" t="s">
        <v>223</v>
      </c>
      <c r="H1620" s="1371" t="s">
        <v>245</v>
      </c>
      <c r="I1620" s="1371" t="s">
        <v>316</v>
      </c>
      <c r="J1620" s="1371" t="s">
        <v>221</v>
      </c>
      <c r="N1620" s="1371" t="s">
        <v>231</v>
      </c>
      <c r="O1620" s="1371" t="s">
        <v>231</v>
      </c>
      <c r="P1620" s="1371" t="s">
        <v>231</v>
      </c>
      <c r="Q1620" s="1371" t="s">
        <v>324</v>
      </c>
      <c r="R1620" s="1371" t="s">
        <v>232</v>
      </c>
      <c r="S1620" s="1371" t="s">
        <v>318</v>
      </c>
      <c r="T1620" s="1371" t="s">
        <v>323</v>
      </c>
      <c r="U1620" s="1371" t="s">
        <v>255</v>
      </c>
      <c r="W1620" s="1371" t="s">
        <v>226</v>
      </c>
    </row>
    <row r="1621" spans="1:23">
      <c r="A1621" s="1370">
        <v>61034596</v>
      </c>
      <c r="B1621" s="1371" t="s">
        <v>3589</v>
      </c>
      <c r="C1621" s="1371">
        <v>929828466</v>
      </c>
      <c r="D1621" s="1371" t="s">
        <v>3590</v>
      </c>
      <c r="G1621" s="1371" t="s">
        <v>225</v>
      </c>
      <c r="H1621" s="1371" t="s">
        <v>11</v>
      </c>
      <c r="L1621" s="1371" t="s">
        <v>271</v>
      </c>
      <c r="M1621" s="1372">
        <v>45854</v>
      </c>
      <c r="N1621" s="1371" t="s">
        <v>233</v>
      </c>
      <c r="W1621" s="1371" t="s">
        <v>227</v>
      </c>
    </row>
    <row r="1622" spans="1:23">
      <c r="A1622" s="1370">
        <v>61037177</v>
      </c>
      <c r="B1622" s="1371" t="s">
        <v>3591</v>
      </c>
      <c r="C1622" s="1371">
        <v>926676822</v>
      </c>
      <c r="D1622" s="1371" t="s">
        <v>3592</v>
      </c>
      <c r="F1622" s="1371" t="s">
        <v>254</v>
      </c>
      <c r="G1622" s="1371" t="s">
        <v>224</v>
      </c>
      <c r="H1622" s="1371" t="s">
        <v>238</v>
      </c>
      <c r="I1622" s="1371" t="s">
        <v>316</v>
      </c>
      <c r="J1622" s="1371" t="s">
        <v>221</v>
      </c>
      <c r="L1622" s="1371" t="s">
        <v>271</v>
      </c>
      <c r="N1622" s="1371" t="s">
        <v>231</v>
      </c>
      <c r="O1622" s="1371" t="s">
        <v>231</v>
      </c>
      <c r="Q1622" s="1371" t="s">
        <v>445</v>
      </c>
      <c r="R1622" s="1371" t="s">
        <v>312</v>
      </c>
      <c r="T1622" s="1371" t="s">
        <v>628</v>
      </c>
      <c r="U1622" s="1371" t="s">
        <v>255</v>
      </c>
      <c r="W1622" s="1371" t="s">
        <v>230</v>
      </c>
    </row>
    <row r="1623" spans="1:23">
      <c r="A1623" s="1370">
        <v>61042264</v>
      </c>
      <c r="B1623" s="1371" t="s">
        <v>3593</v>
      </c>
      <c r="C1623" s="1371">
        <v>51927853295</v>
      </c>
      <c r="D1623" s="1371" t="s">
        <v>3594</v>
      </c>
      <c r="G1623" s="1371" t="s">
        <v>224</v>
      </c>
      <c r="H1623" s="1371" t="s">
        <v>245</v>
      </c>
      <c r="J1623" s="1371" t="s">
        <v>221</v>
      </c>
      <c r="K1623" s="1371" t="s">
        <v>269</v>
      </c>
      <c r="L1623" s="1371" t="s">
        <v>271</v>
      </c>
      <c r="N1623" s="1371" t="s">
        <v>236</v>
      </c>
      <c r="W1623" s="1371" t="s">
        <v>230</v>
      </c>
    </row>
    <row r="1624" spans="1:23">
      <c r="A1624" s="1370">
        <v>61042918</v>
      </c>
      <c r="B1624" s="1371" t="s">
        <v>3595</v>
      </c>
      <c r="G1624" s="1371" t="s">
        <v>225</v>
      </c>
      <c r="H1624" s="1371" t="s">
        <v>245</v>
      </c>
      <c r="I1624" s="1371" t="s">
        <v>316</v>
      </c>
      <c r="J1624" s="1371" t="s">
        <v>221</v>
      </c>
      <c r="N1624" s="1371" t="s">
        <v>231</v>
      </c>
      <c r="O1624" s="1371" t="s">
        <v>231</v>
      </c>
      <c r="P1624" s="1371" t="s">
        <v>231</v>
      </c>
      <c r="Q1624" s="1371" t="s">
        <v>324</v>
      </c>
      <c r="R1624" s="1371" t="s">
        <v>232</v>
      </c>
      <c r="S1624" s="1371" t="s">
        <v>318</v>
      </c>
      <c r="T1624" s="1371" t="s">
        <v>323</v>
      </c>
      <c r="U1624" s="1371" t="s">
        <v>255</v>
      </c>
      <c r="W1624" s="1371" t="s">
        <v>226</v>
      </c>
    </row>
    <row r="1625" spans="1:23">
      <c r="A1625" s="1370">
        <v>61044283</v>
      </c>
      <c r="B1625" s="1371" t="s">
        <v>3596</v>
      </c>
      <c r="C1625" s="1371">
        <v>51953669142</v>
      </c>
      <c r="D1625" s="1371" t="s">
        <v>3597</v>
      </c>
      <c r="G1625" s="1371" t="s">
        <v>224</v>
      </c>
      <c r="H1625" s="1371" t="s">
        <v>243</v>
      </c>
      <c r="J1625" s="1371" t="s">
        <v>221</v>
      </c>
      <c r="L1625" s="1371" t="s">
        <v>271</v>
      </c>
      <c r="N1625" s="1371" t="s">
        <v>236</v>
      </c>
      <c r="W1625" s="1371" t="s">
        <v>230</v>
      </c>
    </row>
    <row r="1626" spans="1:23">
      <c r="A1626" s="1370">
        <v>61044283</v>
      </c>
      <c r="B1626" s="1371" t="s">
        <v>3598</v>
      </c>
      <c r="C1626" s="1371">
        <v>934926369</v>
      </c>
      <c r="D1626" s="1371" t="s">
        <v>3597</v>
      </c>
      <c r="E1626" s="1371" t="s">
        <v>347</v>
      </c>
      <c r="F1626" s="1371" t="s">
        <v>260</v>
      </c>
      <c r="G1626" s="1371" t="s">
        <v>224</v>
      </c>
      <c r="H1626" s="1371" t="s">
        <v>245</v>
      </c>
      <c r="K1626" s="1371" t="s">
        <v>278</v>
      </c>
      <c r="L1626" s="1371" t="s">
        <v>278</v>
      </c>
      <c r="M1626" s="1372">
        <v>45851</v>
      </c>
      <c r="N1626" s="1371" t="s">
        <v>368</v>
      </c>
      <c r="O1626" s="1371" t="s">
        <v>236</v>
      </c>
      <c r="P1626" s="1371" t="s">
        <v>350</v>
      </c>
      <c r="W1626" s="1371" t="s">
        <v>226</v>
      </c>
    </row>
    <row r="1627" spans="1:23">
      <c r="A1627" s="1370">
        <v>61044464</v>
      </c>
      <c r="B1627" s="1371" t="s">
        <v>3599</v>
      </c>
      <c r="C1627" s="1371">
        <v>900599839</v>
      </c>
      <c r="D1627" s="1371" t="s">
        <v>3600</v>
      </c>
      <c r="E1627" s="1371" t="s">
        <v>347</v>
      </c>
      <c r="G1627" s="1371" t="s">
        <v>224</v>
      </c>
      <c r="H1627" s="1371" t="s">
        <v>245</v>
      </c>
      <c r="K1627" s="1371" t="s">
        <v>262</v>
      </c>
      <c r="L1627" s="1371" t="s">
        <v>262</v>
      </c>
      <c r="M1627" s="1372">
        <v>45880</v>
      </c>
      <c r="N1627" s="1371" t="s">
        <v>368</v>
      </c>
      <c r="W1627" s="1371" t="s">
        <v>226</v>
      </c>
    </row>
    <row r="1628" spans="1:23">
      <c r="A1628" s="1370">
        <v>61044802</v>
      </c>
      <c r="B1628" s="1371" t="s">
        <v>3601</v>
      </c>
      <c r="C1628" s="1371">
        <v>946051114</v>
      </c>
      <c r="D1628" s="1371" t="s">
        <v>3602</v>
      </c>
      <c r="G1628" s="1371" t="s">
        <v>224</v>
      </c>
      <c r="H1628" s="1371" t="s">
        <v>248</v>
      </c>
      <c r="M1628" s="1372">
        <v>45847</v>
      </c>
      <c r="N1628" s="1371" t="s">
        <v>233</v>
      </c>
      <c r="O1628" s="1371" t="s">
        <v>239</v>
      </c>
      <c r="P1628" s="1371" t="s">
        <v>239</v>
      </c>
      <c r="W1628" s="1371" t="s">
        <v>226</v>
      </c>
    </row>
    <row r="1629" spans="1:23">
      <c r="A1629" s="1370">
        <v>61044802</v>
      </c>
      <c r="B1629" s="1371" t="s">
        <v>3603</v>
      </c>
      <c r="C1629" s="1371">
        <v>946051114</v>
      </c>
      <c r="D1629" s="1371" t="s">
        <v>3602</v>
      </c>
      <c r="E1629" s="1371" t="s">
        <v>347</v>
      </c>
      <c r="G1629" s="1371" t="s">
        <v>224</v>
      </c>
      <c r="H1629" s="1371" t="s">
        <v>245</v>
      </c>
      <c r="M1629" s="1372">
        <v>45843</v>
      </c>
      <c r="N1629" s="1371" t="s">
        <v>233</v>
      </c>
      <c r="O1629" s="1371" t="s">
        <v>332</v>
      </c>
      <c r="P1629" s="1371" t="s">
        <v>332</v>
      </c>
      <c r="V1629" s="1371" t="s">
        <v>3604</v>
      </c>
      <c r="W1629" s="1371" t="s">
        <v>229</v>
      </c>
    </row>
    <row r="1630" spans="1:23">
      <c r="A1630" s="1370">
        <v>61044911</v>
      </c>
      <c r="B1630" s="1371" t="s">
        <v>3605</v>
      </c>
      <c r="C1630" s="1371">
        <v>51941822333</v>
      </c>
      <c r="D1630" s="1371" t="s">
        <v>3606</v>
      </c>
      <c r="G1630" s="1371" t="s">
        <v>223</v>
      </c>
      <c r="H1630" s="1371" t="s">
        <v>11</v>
      </c>
      <c r="I1630" s="1371" t="s">
        <v>316</v>
      </c>
      <c r="J1630" s="1371" t="s">
        <v>221</v>
      </c>
      <c r="N1630" s="1371" t="s">
        <v>233</v>
      </c>
      <c r="W1630" s="1371" t="s">
        <v>229</v>
      </c>
    </row>
    <row r="1631" spans="1:23">
      <c r="A1631" s="1370">
        <v>61044966</v>
      </c>
      <c r="B1631" s="1371" t="s">
        <v>3607</v>
      </c>
      <c r="C1631" s="1371" t="s">
        <v>3608</v>
      </c>
      <c r="D1631" s="1371" t="s">
        <v>3609</v>
      </c>
      <c r="E1631" s="1371" t="s">
        <v>347</v>
      </c>
      <c r="G1631" s="1371" t="s">
        <v>225</v>
      </c>
      <c r="H1631" s="1371" t="s">
        <v>245</v>
      </c>
      <c r="K1631" s="1371" t="s">
        <v>262</v>
      </c>
      <c r="L1631" s="1371" t="s">
        <v>262</v>
      </c>
      <c r="M1631" s="1372">
        <v>45860</v>
      </c>
      <c r="N1631" s="1371" t="s">
        <v>368</v>
      </c>
      <c r="O1631" s="1371" t="s">
        <v>236</v>
      </c>
      <c r="P1631" s="1371" t="s">
        <v>350</v>
      </c>
      <c r="W1631" s="1371" t="s">
        <v>226</v>
      </c>
    </row>
    <row r="1632" spans="1:23">
      <c r="A1632" s="1370">
        <v>61045287</v>
      </c>
      <c r="B1632" s="1371" t="s">
        <v>3610</v>
      </c>
      <c r="C1632" s="1371">
        <v>977412641</v>
      </c>
      <c r="D1632" s="1371" t="s">
        <v>3611</v>
      </c>
      <c r="G1632" s="1371" t="s">
        <v>223</v>
      </c>
      <c r="H1632" s="1371" t="s">
        <v>243</v>
      </c>
      <c r="I1632" s="1371" t="s">
        <v>316</v>
      </c>
      <c r="J1632" s="1371" t="s">
        <v>221</v>
      </c>
      <c r="N1632" s="1371" t="s">
        <v>236</v>
      </c>
      <c r="W1632" s="1371" t="s">
        <v>227</v>
      </c>
    </row>
    <row r="1633" spans="1:23">
      <c r="A1633" s="1370">
        <v>61045683</v>
      </c>
      <c r="B1633" s="1371" t="s">
        <v>3612</v>
      </c>
      <c r="C1633" s="1371">
        <v>967642001</v>
      </c>
      <c r="D1633" s="1371" t="s">
        <v>3613</v>
      </c>
      <c r="F1633" s="1371" t="s">
        <v>362</v>
      </c>
      <c r="G1633" s="1371" t="s">
        <v>224</v>
      </c>
      <c r="H1633" s="1371" t="s">
        <v>248</v>
      </c>
      <c r="J1633" s="1371" t="s">
        <v>221</v>
      </c>
      <c r="M1633" s="1372">
        <v>45841</v>
      </c>
      <c r="N1633" s="1371" t="s">
        <v>233</v>
      </c>
      <c r="W1633" s="1371" t="s">
        <v>228</v>
      </c>
    </row>
    <row r="1634" spans="1:23">
      <c r="A1634" s="1370">
        <v>61045821</v>
      </c>
      <c r="B1634" s="1371" t="s">
        <v>3614</v>
      </c>
      <c r="C1634" s="1371">
        <v>927704100</v>
      </c>
      <c r="D1634" s="1371" t="s">
        <v>3615</v>
      </c>
      <c r="G1634" s="1371" t="s">
        <v>224</v>
      </c>
      <c r="H1634" s="1371" t="s">
        <v>11</v>
      </c>
      <c r="J1634" s="1371" t="s">
        <v>221</v>
      </c>
      <c r="M1634" s="1372">
        <v>45841</v>
      </c>
      <c r="N1634" s="1371" t="s">
        <v>233</v>
      </c>
      <c r="V1634" s="1371" t="s">
        <v>11</v>
      </c>
      <c r="W1634" s="1371" t="s">
        <v>226</v>
      </c>
    </row>
    <row r="1635" spans="1:23">
      <c r="A1635" s="1370">
        <v>61046452</v>
      </c>
      <c r="B1635" s="1371" t="s">
        <v>3616</v>
      </c>
      <c r="C1635" s="1371">
        <v>953001600</v>
      </c>
      <c r="D1635" s="1371" t="s">
        <v>3617</v>
      </c>
      <c r="G1635" s="1371" t="s">
        <v>223</v>
      </c>
      <c r="H1635" s="1371" t="s">
        <v>11</v>
      </c>
      <c r="M1635" s="1372">
        <v>45880</v>
      </c>
      <c r="W1635" s="1371" t="s">
        <v>228</v>
      </c>
    </row>
    <row r="1636" spans="1:23">
      <c r="A1636" s="1370">
        <v>61046475</v>
      </c>
      <c r="B1636" s="1371" t="s">
        <v>3618</v>
      </c>
      <c r="C1636" s="1371">
        <v>906803989</v>
      </c>
      <c r="D1636" s="1371" t="s">
        <v>3619</v>
      </c>
      <c r="G1636" s="1371" t="s">
        <v>224</v>
      </c>
      <c r="H1636" s="1371" t="s">
        <v>11</v>
      </c>
      <c r="J1636" s="1371" t="s">
        <v>221</v>
      </c>
      <c r="N1636" s="1371" t="s">
        <v>233</v>
      </c>
      <c r="O1636" s="1371" t="s">
        <v>231</v>
      </c>
      <c r="W1636" s="1371" t="s">
        <v>229</v>
      </c>
    </row>
    <row r="1637" spans="1:23">
      <c r="A1637" s="1370">
        <v>61050971</v>
      </c>
      <c r="B1637" s="1371" t="s">
        <v>3620</v>
      </c>
      <c r="C1637" s="1371">
        <v>942003942</v>
      </c>
      <c r="D1637" s="1371" t="s">
        <v>3621</v>
      </c>
      <c r="G1637" s="1371" t="s">
        <v>224</v>
      </c>
      <c r="H1637" s="1371" t="s">
        <v>11</v>
      </c>
      <c r="M1637" s="1372">
        <v>45880</v>
      </c>
      <c r="W1637" s="1371" t="s">
        <v>228</v>
      </c>
    </row>
    <row r="1638" spans="1:23">
      <c r="A1638" s="1370">
        <v>61051673</v>
      </c>
      <c r="B1638" s="1371" t="s">
        <v>3622</v>
      </c>
      <c r="C1638" s="1371">
        <v>969059311</v>
      </c>
      <c r="D1638" s="1371" t="s">
        <v>3623</v>
      </c>
      <c r="G1638" s="1371" t="s">
        <v>223</v>
      </c>
      <c r="H1638" s="1371" t="s">
        <v>245</v>
      </c>
      <c r="I1638" s="1371" t="s">
        <v>316</v>
      </c>
      <c r="J1638" s="1371" t="s">
        <v>221</v>
      </c>
      <c r="K1638" s="1371" t="s">
        <v>259</v>
      </c>
      <c r="L1638" s="1371" t="s">
        <v>259</v>
      </c>
      <c r="N1638" s="1371" t="s">
        <v>236</v>
      </c>
      <c r="W1638" s="1371" t="s">
        <v>227</v>
      </c>
    </row>
    <row r="1639" spans="1:23">
      <c r="A1639" s="1370">
        <v>61057604</v>
      </c>
      <c r="B1639" s="1371" t="s">
        <v>3624</v>
      </c>
      <c r="C1639" s="1371">
        <v>51923402978</v>
      </c>
      <c r="D1639" s="1371" t="s">
        <v>3625</v>
      </c>
      <c r="G1639" s="1371" t="s">
        <v>225</v>
      </c>
      <c r="H1639" s="1371" t="s">
        <v>245</v>
      </c>
      <c r="J1639" s="1371" t="s">
        <v>221</v>
      </c>
      <c r="K1639" s="1371" t="s">
        <v>259</v>
      </c>
      <c r="L1639" s="1371" t="s">
        <v>271</v>
      </c>
      <c r="N1639" s="1371" t="s">
        <v>233</v>
      </c>
      <c r="O1639" s="1371" t="s">
        <v>236</v>
      </c>
      <c r="W1639" s="1371" t="s">
        <v>230</v>
      </c>
    </row>
    <row r="1640" spans="1:23">
      <c r="A1640" s="1370">
        <v>61057942</v>
      </c>
      <c r="B1640" s="1371" t="s">
        <v>3626</v>
      </c>
      <c r="C1640" s="1371">
        <v>51918718574</v>
      </c>
      <c r="D1640" s="1371" t="s">
        <v>3627</v>
      </c>
      <c r="E1640" s="1371" t="s">
        <v>347</v>
      </c>
      <c r="G1640" s="1371" t="s">
        <v>223</v>
      </c>
      <c r="H1640" s="1371" t="s">
        <v>245</v>
      </c>
      <c r="K1640" s="1371" t="s">
        <v>274</v>
      </c>
      <c r="L1640" s="1371" t="s">
        <v>274</v>
      </c>
      <c r="M1640" s="1372">
        <v>45868</v>
      </c>
      <c r="N1640" s="1371" t="s">
        <v>233</v>
      </c>
      <c r="V1640" s="1371" t="s">
        <v>351</v>
      </c>
      <c r="W1640" s="1371" t="s">
        <v>229</v>
      </c>
    </row>
    <row r="1641" spans="1:23">
      <c r="A1641" s="1370">
        <v>61058033</v>
      </c>
      <c r="B1641" s="1371" t="s">
        <v>3628</v>
      </c>
      <c r="C1641" s="1371">
        <v>972807567</v>
      </c>
      <c r="G1641" s="1371" t="s">
        <v>223</v>
      </c>
      <c r="H1641" s="1371" t="s">
        <v>243</v>
      </c>
      <c r="I1641" s="1371" t="s">
        <v>316</v>
      </c>
      <c r="J1641" s="1371" t="s">
        <v>221</v>
      </c>
      <c r="N1641" s="1371" t="s">
        <v>236</v>
      </c>
      <c r="W1641" s="1371" t="s">
        <v>228</v>
      </c>
    </row>
    <row r="1642" spans="1:23">
      <c r="A1642" s="1370">
        <v>61059294</v>
      </c>
      <c r="B1642" s="1371" t="s">
        <v>3629</v>
      </c>
      <c r="C1642" s="1371">
        <v>964808999</v>
      </c>
      <c r="D1642" s="1371" t="s">
        <v>3630</v>
      </c>
      <c r="F1642" s="1371" t="s">
        <v>254</v>
      </c>
      <c r="G1642" s="1371" t="s">
        <v>224</v>
      </c>
      <c r="H1642" s="1371" t="s">
        <v>243</v>
      </c>
      <c r="I1642" s="1371" t="s">
        <v>316</v>
      </c>
      <c r="J1642" s="1371" t="s">
        <v>221</v>
      </c>
      <c r="N1642" s="1371" t="s">
        <v>231</v>
      </c>
      <c r="O1642" s="1371" t="s">
        <v>236</v>
      </c>
      <c r="P1642" s="1371" t="s">
        <v>236</v>
      </c>
      <c r="W1642" s="1371" t="s">
        <v>226</v>
      </c>
    </row>
    <row r="1643" spans="1:23">
      <c r="A1643" s="1370">
        <v>61060709</v>
      </c>
      <c r="B1643" s="1371" t="s">
        <v>3631</v>
      </c>
      <c r="C1643" s="1371">
        <v>921898638</v>
      </c>
      <c r="D1643" s="1371" t="s">
        <v>3632</v>
      </c>
      <c r="G1643" s="1371" t="s">
        <v>225</v>
      </c>
      <c r="H1643" s="1371" t="s">
        <v>11</v>
      </c>
      <c r="L1643" s="1371" t="s">
        <v>271</v>
      </c>
      <c r="M1643" s="1372">
        <v>45854</v>
      </c>
      <c r="N1643" s="1371" t="s">
        <v>233</v>
      </c>
      <c r="W1643" s="1371" t="s">
        <v>227</v>
      </c>
    </row>
    <row r="1644" spans="1:23">
      <c r="A1644" s="1370">
        <v>61061233</v>
      </c>
      <c r="B1644" s="1371" t="s">
        <v>3633</v>
      </c>
      <c r="C1644" s="1371">
        <v>51932982687</v>
      </c>
      <c r="D1644" s="1371" t="s">
        <v>3634</v>
      </c>
      <c r="G1644" s="1371" t="s">
        <v>225</v>
      </c>
      <c r="H1644" s="1371" t="s">
        <v>11</v>
      </c>
      <c r="J1644" s="1371" t="s">
        <v>221</v>
      </c>
      <c r="M1644" s="1372">
        <v>45841</v>
      </c>
      <c r="N1644" s="1371" t="s">
        <v>233</v>
      </c>
      <c r="V1644" s="1371" t="s">
        <v>11</v>
      </c>
      <c r="W1644" s="1371" t="s">
        <v>228</v>
      </c>
    </row>
    <row r="1645" spans="1:23">
      <c r="A1645" s="1370">
        <v>61070881</v>
      </c>
      <c r="B1645" s="1371" t="s">
        <v>3635</v>
      </c>
      <c r="C1645" s="1371">
        <v>51902276969</v>
      </c>
      <c r="D1645" s="1371" t="s">
        <v>3636</v>
      </c>
      <c r="G1645" s="1371" t="s">
        <v>224</v>
      </c>
      <c r="H1645" s="1371" t="s">
        <v>245</v>
      </c>
      <c r="I1645" s="1371" t="s">
        <v>316</v>
      </c>
      <c r="J1645" s="1371" t="s">
        <v>221</v>
      </c>
      <c r="K1645" s="1371" t="s">
        <v>259</v>
      </c>
      <c r="L1645" s="1371" t="s">
        <v>259</v>
      </c>
      <c r="N1645" s="1371" t="s">
        <v>231</v>
      </c>
      <c r="O1645" s="1371" t="s">
        <v>231</v>
      </c>
      <c r="P1645" s="1371" t="s">
        <v>231</v>
      </c>
      <c r="W1645" s="1371" t="s">
        <v>226</v>
      </c>
    </row>
    <row r="1646" spans="1:23">
      <c r="A1646" s="1370">
        <v>61076324</v>
      </c>
      <c r="B1646" s="1371" t="s">
        <v>3637</v>
      </c>
      <c r="C1646" s="1371">
        <v>927663674</v>
      </c>
      <c r="E1646" s="1371" t="s">
        <v>373</v>
      </c>
      <c r="G1646" s="1371" t="s">
        <v>224</v>
      </c>
      <c r="H1646" s="1371" t="s">
        <v>243</v>
      </c>
      <c r="I1646" s="1371" t="s">
        <v>316</v>
      </c>
      <c r="J1646" s="1371" t="s">
        <v>249</v>
      </c>
      <c r="N1646" s="1371" t="s">
        <v>233</v>
      </c>
      <c r="O1646" s="1371" t="s">
        <v>231</v>
      </c>
      <c r="W1646" s="1371" t="s">
        <v>229</v>
      </c>
    </row>
    <row r="1647" spans="1:23">
      <c r="A1647" s="1370">
        <v>61077518</v>
      </c>
      <c r="B1647" s="1371" t="s">
        <v>3638</v>
      </c>
      <c r="C1647" s="1371">
        <v>969278870</v>
      </c>
      <c r="D1647" s="1371" t="s">
        <v>3639</v>
      </c>
      <c r="G1647" s="1371" t="s">
        <v>223</v>
      </c>
      <c r="H1647" s="1371" t="s">
        <v>11</v>
      </c>
      <c r="J1647" s="1371" t="s">
        <v>221</v>
      </c>
      <c r="M1647" s="1372">
        <v>45841</v>
      </c>
      <c r="N1647" s="1371" t="s">
        <v>233</v>
      </c>
      <c r="V1647" s="1371" t="s">
        <v>11</v>
      </c>
      <c r="W1647" s="1371" t="s">
        <v>226</v>
      </c>
    </row>
    <row r="1648" spans="1:23">
      <c r="A1648" s="1370">
        <v>61079098</v>
      </c>
      <c r="B1648" s="1371" t="s">
        <v>3640</v>
      </c>
      <c r="C1648" s="1371">
        <v>972761070</v>
      </c>
      <c r="D1648" s="1371" t="s">
        <v>3641</v>
      </c>
      <c r="G1648" s="1371" t="s">
        <v>224</v>
      </c>
      <c r="H1648" s="1371" t="s">
        <v>11</v>
      </c>
      <c r="M1648" s="1372">
        <v>45854</v>
      </c>
      <c r="N1648" s="1371" t="s">
        <v>233</v>
      </c>
      <c r="W1648" s="1371" t="s">
        <v>229</v>
      </c>
    </row>
    <row r="1649" spans="1:23">
      <c r="A1649" s="1370">
        <v>61079207</v>
      </c>
      <c r="B1649" s="1371" t="s">
        <v>3642</v>
      </c>
      <c r="C1649" s="1371">
        <v>937222631</v>
      </c>
      <c r="D1649" s="1371" t="s">
        <v>3643</v>
      </c>
      <c r="F1649" s="1371" t="s">
        <v>362</v>
      </c>
      <c r="G1649" s="1371" t="s">
        <v>224</v>
      </c>
      <c r="H1649" s="1371" t="s">
        <v>248</v>
      </c>
      <c r="J1649" s="1371" t="s">
        <v>221</v>
      </c>
      <c r="N1649" s="1371" t="s">
        <v>233</v>
      </c>
      <c r="O1649" s="1371" t="s">
        <v>331</v>
      </c>
      <c r="W1649" s="1371" t="s">
        <v>229</v>
      </c>
    </row>
    <row r="1650" spans="1:23">
      <c r="A1650" s="1370">
        <v>61081600</v>
      </c>
      <c r="B1650" s="1371" t="s">
        <v>3644</v>
      </c>
      <c r="C1650" s="1371">
        <v>51987358647</v>
      </c>
      <c r="D1650" s="1371" t="s">
        <v>3645</v>
      </c>
      <c r="G1650" s="1371" t="s">
        <v>225</v>
      </c>
      <c r="H1650" s="1371" t="s">
        <v>11</v>
      </c>
      <c r="J1650" s="1371" t="s">
        <v>221</v>
      </c>
      <c r="M1650" s="1372">
        <v>45841</v>
      </c>
      <c r="N1650" s="1371" t="s">
        <v>233</v>
      </c>
      <c r="V1650" s="1371" t="s">
        <v>11</v>
      </c>
      <c r="W1650" s="1371" t="s">
        <v>228</v>
      </c>
    </row>
    <row r="1651" spans="1:23">
      <c r="A1651" s="1370">
        <v>61083632</v>
      </c>
      <c r="B1651" s="1371" t="s">
        <v>3646</v>
      </c>
      <c r="C1651" s="1371">
        <v>969826766</v>
      </c>
      <c r="D1651" s="1371" t="s">
        <v>3647</v>
      </c>
      <c r="E1651" s="1371" t="s">
        <v>347</v>
      </c>
      <c r="G1651" s="1371" t="s">
        <v>224</v>
      </c>
      <c r="H1651" s="1371" t="s">
        <v>245</v>
      </c>
      <c r="K1651" s="1371" t="s">
        <v>278</v>
      </c>
      <c r="L1651" s="1371" t="s">
        <v>278</v>
      </c>
      <c r="M1651" s="1372">
        <v>45849</v>
      </c>
      <c r="N1651" s="1371" t="s">
        <v>368</v>
      </c>
      <c r="O1651" s="1371" t="s">
        <v>236</v>
      </c>
      <c r="P1651" s="1371" t="s">
        <v>350</v>
      </c>
      <c r="W1651" s="1371" t="s">
        <v>226</v>
      </c>
    </row>
    <row r="1652" spans="1:23">
      <c r="A1652" s="1370">
        <v>61085870</v>
      </c>
      <c r="B1652" s="1371" t="s">
        <v>3648</v>
      </c>
      <c r="C1652" s="1371">
        <v>930573792</v>
      </c>
      <c r="D1652" s="1371" t="s">
        <v>3649</v>
      </c>
      <c r="G1652" s="1371" t="s">
        <v>223</v>
      </c>
      <c r="H1652" s="1371" t="s">
        <v>11</v>
      </c>
      <c r="J1652" s="1371" t="s">
        <v>221</v>
      </c>
      <c r="M1652" s="1372">
        <v>45841</v>
      </c>
      <c r="N1652" s="1371" t="s">
        <v>233</v>
      </c>
      <c r="V1652" s="1371" t="s">
        <v>11</v>
      </c>
      <c r="W1652" s="1371" t="s">
        <v>228</v>
      </c>
    </row>
    <row r="1653" spans="1:23">
      <c r="A1653" s="1370">
        <v>61090988</v>
      </c>
      <c r="B1653" s="1371" t="s">
        <v>3650</v>
      </c>
      <c r="C1653" s="1371">
        <v>951720575</v>
      </c>
      <c r="D1653" s="1371" t="s">
        <v>3651</v>
      </c>
      <c r="G1653" s="1371" t="s">
        <v>225</v>
      </c>
      <c r="H1653" s="1371" t="s">
        <v>11</v>
      </c>
      <c r="J1653" s="1371" t="s">
        <v>221</v>
      </c>
      <c r="N1653" s="1371" t="s">
        <v>233</v>
      </c>
      <c r="O1653" s="1371" t="s">
        <v>236</v>
      </c>
      <c r="W1653" s="1371" t="s">
        <v>229</v>
      </c>
    </row>
    <row r="1654" spans="1:23">
      <c r="A1654" s="1370">
        <v>61096111</v>
      </c>
      <c r="B1654" s="1371" t="s">
        <v>3652</v>
      </c>
      <c r="C1654" s="1371">
        <v>933662186</v>
      </c>
      <c r="D1654" s="1371" t="s">
        <v>3653</v>
      </c>
      <c r="E1654" s="1371" t="s">
        <v>347</v>
      </c>
      <c r="G1654" s="1371" t="s">
        <v>224</v>
      </c>
      <c r="H1654" s="1371" t="s">
        <v>245</v>
      </c>
      <c r="K1654" s="1371" t="s">
        <v>280</v>
      </c>
      <c r="L1654" s="1371" t="s">
        <v>280</v>
      </c>
      <c r="M1654" s="1372">
        <v>45860</v>
      </c>
      <c r="N1654" s="1371" t="s">
        <v>368</v>
      </c>
      <c r="O1654" s="1371" t="s">
        <v>236</v>
      </c>
      <c r="P1654" s="1371" t="s">
        <v>350</v>
      </c>
      <c r="W1654" s="1371" t="s">
        <v>226</v>
      </c>
    </row>
    <row r="1655" spans="1:23">
      <c r="A1655" s="1370">
        <v>61096306</v>
      </c>
      <c r="B1655" s="1371" t="s">
        <v>3654</v>
      </c>
      <c r="C1655" s="1371">
        <v>51927303206</v>
      </c>
      <c r="D1655" s="1371" t="s">
        <v>3655</v>
      </c>
      <c r="E1655" s="1371" t="s">
        <v>347</v>
      </c>
      <c r="G1655" s="1371" t="s">
        <v>224</v>
      </c>
      <c r="H1655" s="1371" t="s">
        <v>245</v>
      </c>
      <c r="K1655" s="1371" t="s">
        <v>274</v>
      </c>
      <c r="L1655" s="1371" t="s">
        <v>262</v>
      </c>
      <c r="M1655" s="1372">
        <v>45873</v>
      </c>
      <c r="N1655" s="1371" t="s">
        <v>233</v>
      </c>
      <c r="O1655" s="1371" t="s">
        <v>236</v>
      </c>
      <c r="W1655" s="1371" t="s">
        <v>230</v>
      </c>
    </row>
    <row r="1656" spans="1:23">
      <c r="A1656" s="1370">
        <v>61096345</v>
      </c>
      <c r="B1656" s="1371" t="s">
        <v>3656</v>
      </c>
      <c r="C1656" s="1371">
        <v>966488927</v>
      </c>
      <c r="D1656" s="1371" t="s">
        <v>3657</v>
      </c>
      <c r="F1656" s="1371" t="s">
        <v>3658</v>
      </c>
      <c r="G1656" s="1371" t="s">
        <v>223</v>
      </c>
      <c r="H1656" s="1371" t="s">
        <v>245</v>
      </c>
      <c r="J1656" s="1371" t="s">
        <v>221</v>
      </c>
      <c r="K1656" s="1371" t="s">
        <v>259</v>
      </c>
      <c r="L1656" s="1371" t="s">
        <v>271</v>
      </c>
      <c r="N1656" s="1371" t="s">
        <v>231</v>
      </c>
      <c r="W1656" s="1371" t="s">
        <v>230</v>
      </c>
    </row>
    <row r="1657" spans="1:23">
      <c r="A1657" s="1370">
        <v>61096494</v>
      </c>
      <c r="B1657" s="1371" t="s">
        <v>3659</v>
      </c>
      <c r="C1657" s="1371">
        <v>993566509</v>
      </c>
      <c r="D1657" s="1371" t="s">
        <v>3660</v>
      </c>
      <c r="E1657" s="1371" t="s">
        <v>347</v>
      </c>
      <c r="G1657" s="1371" t="s">
        <v>224</v>
      </c>
      <c r="H1657" s="1371" t="s">
        <v>245</v>
      </c>
      <c r="K1657" s="1371" t="s">
        <v>262</v>
      </c>
      <c r="L1657" s="1371" t="s">
        <v>262</v>
      </c>
      <c r="M1657" s="1372">
        <v>45880</v>
      </c>
      <c r="N1657" s="1371" t="s">
        <v>231</v>
      </c>
      <c r="O1657" s="1371" t="s">
        <v>231</v>
      </c>
      <c r="P1657" s="1371" t="s">
        <v>329</v>
      </c>
      <c r="W1657" s="1371" t="s">
        <v>230</v>
      </c>
    </row>
    <row r="1658" spans="1:23">
      <c r="A1658" s="1370">
        <v>61096590</v>
      </c>
      <c r="B1658" s="1371" t="s">
        <v>3661</v>
      </c>
      <c r="C1658" s="1371" t="s">
        <v>3662</v>
      </c>
      <c r="E1658" s="1371" t="s">
        <v>1909</v>
      </c>
      <c r="G1658" s="1371" t="s">
        <v>224</v>
      </c>
      <c r="H1658" s="1371" t="s">
        <v>245</v>
      </c>
      <c r="J1658" s="1371" t="s">
        <v>249</v>
      </c>
      <c r="L1658" s="1371" t="s">
        <v>271</v>
      </c>
      <c r="N1658" s="1371" t="s">
        <v>233</v>
      </c>
      <c r="O1658" s="1371" t="s">
        <v>231</v>
      </c>
      <c r="W1658" s="1371" t="s">
        <v>230</v>
      </c>
    </row>
    <row r="1659" spans="1:23">
      <c r="A1659" s="1370">
        <v>61096618</v>
      </c>
      <c r="B1659" s="1371" t="s">
        <v>3663</v>
      </c>
      <c r="C1659" s="1371">
        <v>913888150</v>
      </c>
      <c r="G1659" s="1371" t="s">
        <v>225</v>
      </c>
      <c r="H1659" s="1371" t="s">
        <v>243</v>
      </c>
      <c r="J1659" s="1371" t="s">
        <v>249</v>
      </c>
      <c r="L1659" s="1371" t="s">
        <v>271</v>
      </c>
      <c r="N1659" s="1371" t="s">
        <v>237</v>
      </c>
      <c r="W1659" s="1371" t="s">
        <v>230</v>
      </c>
    </row>
    <row r="1660" spans="1:23">
      <c r="A1660" s="1370">
        <v>61098940</v>
      </c>
      <c r="B1660" s="1371" t="s">
        <v>3664</v>
      </c>
      <c r="C1660" s="1371">
        <v>946817487</v>
      </c>
      <c r="D1660" s="1371" t="s">
        <v>3665</v>
      </c>
      <c r="G1660" s="1371" t="s">
        <v>223</v>
      </c>
      <c r="H1660" s="1371" t="s">
        <v>11</v>
      </c>
      <c r="I1660" s="1371" t="s">
        <v>316</v>
      </c>
      <c r="J1660" s="1371" t="s">
        <v>221</v>
      </c>
      <c r="N1660" s="1371" t="s">
        <v>233</v>
      </c>
      <c r="W1660" s="1371" t="s">
        <v>229</v>
      </c>
    </row>
    <row r="1661" spans="1:23">
      <c r="A1661" s="1370">
        <v>61099400</v>
      </c>
      <c r="B1661" s="1371" t="s">
        <v>3666</v>
      </c>
      <c r="C1661" s="1371">
        <v>957289234</v>
      </c>
      <c r="D1661" s="1371" t="s">
        <v>3667</v>
      </c>
      <c r="F1661" s="1371" t="s">
        <v>254</v>
      </c>
      <c r="G1661" s="1371" t="s">
        <v>223</v>
      </c>
      <c r="H1661" s="1371" t="s">
        <v>238</v>
      </c>
      <c r="I1661" s="1371" t="s">
        <v>316</v>
      </c>
      <c r="J1661" s="1371" t="s">
        <v>221</v>
      </c>
      <c r="L1661" s="1371" t="s">
        <v>271</v>
      </c>
      <c r="N1661" s="1371" t="s">
        <v>231</v>
      </c>
      <c r="O1661" s="1371" t="s">
        <v>231</v>
      </c>
      <c r="Q1661" s="1371" t="s">
        <v>3344</v>
      </c>
      <c r="R1661" s="1371" t="s">
        <v>232</v>
      </c>
      <c r="S1661" s="1371" t="s">
        <v>319</v>
      </c>
      <c r="T1661" s="1371" t="s">
        <v>3345</v>
      </c>
      <c r="U1661" s="1371" t="s">
        <v>258</v>
      </c>
      <c r="W1661" s="1371" t="s">
        <v>230</v>
      </c>
    </row>
    <row r="1662" spans="1:23">
      <c r="A1662" s="1370">
        <v>61099628</v>
      </c>
      <c r="B1662" s="1371" t="s">
        <v>3668</v>
      </c>
      <c r="C1662" s="1371">
        <v>51917503134</v>
      </c>
      <c r="D1662" s="1371" t="s">
        <v>3669</v>
      </c>
      <c r="E1662" s="1371" t="s">
        <v>376</v>
      </c>
      <c r="F1662" s="1371" t="s">
        <v>377</v>
      </c>
      <c r="G1662" s="1371" t="s">
        <v>224</v>
      </c>
      <c r="H1662" s="1371" t="s">
        <v>245</v>
      </c>
      <c r="I1662" s="1371" t="s">
        <v>316</v>
      </c>
      <c r="J1662" s="1371" t="s">
        <v>221</v>
      </c>
      <c r="N1662" s="1371" t="s">
        <v>233</v>
      </c>
      <c r="O1662" s="1371" t="s">
        <v>236</v>
      </c>
      <c r="W1662" s="1371" t="s">
        <v>226</v>
      </c>
    </row>
    <row r="1663" spans="1:23">
      <c r="A1663" s="1370">
        <v>61102332</v>
      </c>
      <c r="B1663" s="1371" t="s">
        <v>3670</v>
      </c>
      <c r="C1663" s="1371">
        <v>924081385</v>
      </c>
      <c r="D1663" s="1371" t="s">
        <v>3671</v>
      </c>
      <c r="F1663" s="1371" t="s">
        <v>254</v>
      </c>
      <c r="G1663" s="1371" t="s">
        <v>225</v>
      </c>
      <c r="H1663" s="1371" t="s">
        <v>238</v>
      </c>
      <c r="I1663" s="1371" t="s">
        <v>316</v>
      </c>
      <c r="J1663" s="1371" t="s">
        <v>221</v>
      </c>
      <c r="N1663" s="1371" t="s">
        <v>233</v>
      </c>
      <c r="O1663" s="1371" t="s">
        <v>236</v>
      </c>
      <c r="P1663" s="1371" t="s">
        <v>350</v>
      </c>
      <c r="W1663" s="1371" t="s">
        <v>229</v>
      </c>
    </row>
    <row r="1664" spans="1:23" ht="30.75" customHeight="1">
      <c r="A1664" s="1370">
        <v>61103153</v>
      </c>
      <c r="B1664" s="1371" t="s">
        <v>3672</v>
      </c>
      <c r="C1664" s="1371">
        <v>950211300</v>
      </c>
      <c r="D1664" s="1371" t="s">
        <v>3673</v>
      </c>
      <c r="E1664" s="1371" t="s">
        <v>347</v>
      </c>
      <c r="G1664" s="1371" t="s">
        <v>224</v>
      </c>
      <c r="H1664" s="1371" t="s">
        <v>245</v>
      </c>
      <c r="K1664" s="1371" t="s">
        <v>274</v>
      </c>
      <c r="L1664" s="1371" t="s">
        <v>274</v>
      </c>
      <c r="M1664" s="1372">
        <v>45876</v>
      </c>
      <c r="N1664" s="1371" t="s">
        <v>368</v>
      </c>
      <c r="V1664" s="1371" t="s">
        <v>592</v>
      </c>
      <c r="W1664" s="1371" t="s">
        <v>226</v>
      </c>
    </row>
    <row r="1665" spans="1:23">
      <c r="A1665" s="1370">
        <v>61103284</v>
      </c>
      <c r="B1665" s="1371" t="s">
        <v>3674</v>
      </c>
      <c r="C1665" s="1371">
        <v>51935170528</v>
      </c>
      <c r="D1665" s="1371" t="s">
        <v>3675</v>
      </c>
      <c r="E1665" s="1371" t="s">
        <v>347</v>
      </c>
      <c r="G1665" s="1371" t="s">
        <v>224</v>
      </c>
      <c r="H1665" s="1371" t="s">
        <v>245</v>
      </c>
      <c r="K1665" s="1371" t="s">
        <v>280</v>
      </c>
      <c r="L1665" s="1371" t="s">
        <v>280</v>
      </c>
      <c r="M1665" s="1372">
        <v>45880</v>
      </c>
      <c r="N1665" s="1371" t="s">
        <v>314</v>
      </c>
      <c r="P1665" s="1371" t="s">
        <v>330</v>
      </c>
      <c r="W1665" s="1371" t="s">
        <v>228</v>
      </c>
    </row>
    <row r="1666" spans="1:23">
      <c r="A1666" s="1370">
        <v>61103892</v>
      </c>
      <c r="B1666" s="1371" t="s">
        <v>3676</v>
      </c>
      <c r="C1666" s="1371">
        <v>902521935</v>
      </c>
      <c r="D1666" s="1371" t="s">
        <v>3677</v>
      </c>
      <c r="E1666" s="1371" t="s">
        <v>376</v>
      </c>
      <c r="F1666" s="1371" t="s">
        <v>260</v>
      </c>
      <c r="G1666" s="1371" t="s">
        <v>224</v>
      </c>
      <c r="H1666" s="1371" t="s">
        <v>245</v>
      </c>
      <c r="I1666" s="1371" t="s">
        <v>316</v>
      </c>
      <c r="J1666" s="1371" t="s">
        <v>221</v>
      </c>
      <c r="N1666" s="1371" t="s">
        <v>233</v>
      </c>
      <c r="O1666" s="1371" t="s">
        <v>231</v>
      </c>
      <c r="W1666" s="1371" t="s">
        <v>229</v>
      </c>
    </row>
    <row r="1667" spans="1:23">
      <c r="A1667" s="1370">
        <v>61104282</v>
      </c>
      <c r="B1667" s="1371" t="s">
        <v>3678</v>
      </c>
      <c r="C1667" s="1371">
        <v>917363823</v>
      </c>
      <c r="D1667" s="1371" t="s">
        <v>3679</v>
      </c>
      <c r="E1667" s="1371" t="s">
        <v>376</v>
      </c>
      <c r="F1667" s="1371" t="s">
        <v>254</v>
      </c>
      <c r="G1667" s="1371" t="s">
        <v>223</v>
      </c>
      <c r="H1667" s="1371" t="s">
        <v>245</v>
      </c>
      <c r="I1667" s="1371" t="s">
        <v>316</v>
      </c>
      <c r="J1667" s="1371" t="s">
        <v>221</v>
      </c>
      <c r="N1667" s="1371" t="s">
        <v>236</v>
      </c>
      <c r="W1667" s="1371" t="s">
        <v>227</v>
      </c>
    </row>
    <row r="1668" spans="1:23">
      <c r="A1668" s="1370">
        <v>61104391</v>
      </c>
      <c r="B1668" s="1371" t="s">
        <v>3680</v>
      </c>
      <c r="C1668" s="1371">
        <v>932164800</v>
      </c>
      <c r="D1668" s="1371" t="s">
        <v>3681</v>
      </c>
      <c r="F1668" s="1371" t="s">
        <v>254</v>
      </c>
      <c r="G1668" s="1371" t="s">
        <v>225</v>
      </c>
      <c r="H1668" s="1371" t="s">
        <v>238</v>
      </c>
      <c r="I1668" s="1371" t="s">
        <v>316</v>
      </c>
      <c r="J1668" s="1371" t="s">
        <v>221</v>
      </c>
      <c r="N1668" s="1371" t="s">
        <v>231</v>
      </c>
      <c r="O1668" s="1371" t="s">
        <v>231</v>
      </c>
      <c r="P1668" s="1371" t="s">
        <v>231</v>
      </c>
      <c r="W1668" s="1371" t="s">
        <v>226</v>
      </c>
    </row>
    <row r="1669" spans="1:23">
      <c r="A1669" s="1370">
        <v>61104520</v>
      </c>
      <c r="B1669" s="1371" t="s">
        <v>3682</v>
      </c>
      <c r="C1669" s="1371">
        <v>981359356</v>
      </c>
      <c r="D1669" s="1371" t="s">
        <v>3683</v>
      </c>
      <c r="G1669" s="1371" t="s">
        <v>224</v>
      </c>
      <c r="H1669" s="1371" t="s">
        <v>245</v>
      </c>
      <c r="J1669" s="1371" t="s">
        <v>221</v>
      </c>
      <c r="K1669" s="1371" t="s">
        <v>259</v>
      </c>
      <c r="L1669" s="1371" t="s">
        <v>271</v>
      </c>
      <c r="N1669" s="1371" t="s">
        <v>233</v>
      </c>
      <c r="O1669" s="1371" t="s">
        <v>239</v>
      </c>
      <c r="W1669" s="1371" t="s">
        <v>230</v>
      </c>
    </row>
    <row r="1670" spans="1:23">
      <c r="A1670" s="1370">
        <v>61104648</v>
      </c>
      <c r="B1670" s="1371" t="s">
        <v>3684</v>
      </c>
      <c r="C1670" s="1371">
        <v>51923220489</v>
      </c>
      <c r="D1670" s="1371" t="s">
        <v>3685</v>
      </c>
      <c r="G1670" s="1371" t="s">
        <v>223</v>
      </c>
      <c r="H1670" s="1371" t="s">
        <v>11</v>
      </c>
      <c r="J1670" s="1371" t="s">
        <v>221</v>
      </c>
      <c r="M1670" s="1372">
        <v>45841</v>
      </c>
      <c r="N1670" s="1371" t="s">
        <v>233</v>
      </c>
      <c r="O1670" s="1371" t="s">
        <v>236</v>
      </c>
      <c r="W1670" s="1371" t="s">
        <v>227</v>
      </c>
    </row>
    <row r="1671" spans="1:23">
      <c r="A1671" s="1370">
        <v>61105029</v>
      </c>
      <c r="B1671" s="1371" t="s">
        <v>3686</v>
      </c>
      <c r="C1671" s="1371">
        <v>989916561</v>
      </c>
      <c r="D1671" s="1371" t="s">
        <v>3687</v>
      </c>
      <c r="E1671" s="1371" t="s">
        <v>347</v>
      </c>
      <c r="G1671" s="1371" t="s">
        <v>223</v>
      </c>
      <c r="H1671" s="1371" t="s">
        <v>248</v>
      </c>
      <c r="K1671" s="1371" t="s">
        <v>280</v>
      </c>
      <c r="L1671" s="1371" t="s">
        <v>262</v>
      </c>
      <c r="M1671" s="1372">
        <v>45873</v>
      </c>
      <c r="N1671" s="1371" t="s">
        <v>233</v>
      </c>
      <c r="O1671" s="1371" t="s">
        <v>236</v>
      </c>
      <c r="W1671" s="1371" t="s">
        <v>230</v>
      </c>
    </row>
    <row r="1672" spans="1:23">
      <c r="A1672" s="1370">
        <v>61105029</v>
      </c>
      <c r="B1672" s="1371" t="s">
        <v>3688</v>
      </c>
      <c r="D1672" s="1371" t="s">
        <v>3687</v>
      </c>
      <c r="F1672" s="1371" t="s">
        <v>257</v>
      </c>
      <c r="G1672" s="1371" t="s">
        <v>223</v>
      </c>
      <c r="H1672" s="1371" t="s">
        <v>238</v>
      </c>
      <c r="I1672" s="1371" t="s">
        <v>316</v>
      </c>
      <c r="J1672" s="1371" t="s">
        <v>221</v>
      </c>
      <c r="N1672" s="1371" t="s">
        <v>231</v>
      </c>
      <c r="O1672" s="1371" t="s">
        <v>231</v>
      </c>
      <c r="P1672" s="1371" t="s">
        <v>231</v>
      </c>
      <c r="Q1672" s="1371" t="s">
        <v>324</v>
      </c>
      <c r="R1672" s="1371" t="s">
        <v>232</v>
      </c>
      <c r="S1672" s="1371" t="s">
        <v>318</v>
      </c>
      <c r="T1672" s="1371" t="s">
        <v>323</v>
      </c>
      <c r="U1672" s="1371" t="s">
        <v>255</v>
      </c>
      <c r="W1672" s="1371" t="s">
        <v>226</v>
      </c>
    </row>
    <row r="1673" spans="1:23">
      <c r="A1673" s="1370">
        <v>61107060</v>
      </c>
      <c r="B1673" s="1371" t="s">
        <v>3689</v>
      </c>
      <c r="C1673" s="1371">
        <v>51950318067</v>
      </c>
      <c r="D1673" s="1371" t="s">
        <v>3690</v>
      </c>
      <c r="E1673" s="1371" t="s">
        <v>347</v>
      </c>
      <c r="F1673" s="1371" t="s">
        <v>254</v>
      </c>
      <c r="G1673" s="1371" t="s">
        <v>224</v>
      </c>
      <c r="H1673" s="1371" t="s">
        <v>245</v>
      </c>
      <c r="M1673" s="1372">
        <v>45843</v>
      </c>
      <c r="N1673" s="1371" t="s">
        <v>237</v>
      </c>
      <c r="W1673" s="1371" t="s">
        <v>227</v>
      </c>
    </row>
    <row r="1674" spans="1:23">
      <c r="A1674" s="1370">
        <v>61107824</v>
      </c>
      <c r="B1674" s="1371" t="s">
        <v>3691</v>
      </c>
      <c r="C1674" s="1371">
        <v>922451666</v>
      </c>
      <c r="D1674" s="1371" t="s">
        <v>3692</v>
      </c>
      <c r="G1674" s="1371" t="s">
        <v>225</v>
      </c>
      <c r="H1674" s="1371" t="s">
        <v>11</v>
      </c>
      <c r="J1674" s="1371" t="s">
        <v>221</v>
      </c>
      <c r="L1674" s="1371" t="s">
        <v>271</v>
      </c>
      <c r="M1674" s="1372">
        <v>45841</v>
      </c>
      <c r="N1674" s="1371" t="s">
        <v>233</v>
      </c>
      <c r="V1674" s="1371" t="s">
        <v>11</v>
      </c>
      <c r="W1674" s="1371" t="s">
        <v>230</v>
      </c>
    </row>
    <row r="1675" spans="1:23">
      <c r="A1675" s="1370">
        <v>61110096</v>
      </c>
      <c r="B1675" s="1371" t="s">
        <v>3693</v>
      </c>
      <c r="C1675" s="1371">
        <v>966597644</v>
      </c>
      <c r="D1675" s="1371" t="s">
        <v>3694</v>
      </c>
      <c r="F1675" s="1371" t="s">
        <v>362</v>
      </c>
      <c r="G1675" s="1371" t="s">
        <v>224</v>
      </c>
      <c r="H1675" s="1371" t="s">
        <v>248</v>
      </c>
      <c r="J1675" s="1371" t="s">
        <v>221</v>
      </c>
      <c r="M1675" s="1372">
        <v>45841</v>
      </c>
      <c r="N1675" s="1371" t="s">
        <v>233</v>
      </c>
      <c r="W1675" s="1371" t="s">
        <v>228</v>
      </c>
    </row>
    <row r="1676" spans="1:23">
      <c r="A1676" s="1370">
        <v>61111472</v>
      </c>
      <c r="B1676" s="1371" t="s">
        <v>3695</v>
      </c>
      <c r="C1676" s="1371" t="s">
        <v>3696</v>
      </c>
      <c r="D1676" s="1371" t="s">
        <v>3697</v>
      </c>
      <c r="G1676" s="1371" t="s">
        <v>224</v>
      </c>
      <c r="H1676" s="1371" t="s">
        <v>242</v>
      </c>
      <c r="I1676" s="1371" t="s">
        <v>316</v>
      </c>
      <c r="J1676" s="1371" t="s">
        <v>249</v>
      </c>
      <c r="N1676" s="1371" t="s">
        <v>233</v>
      </c>
      <c r="O1676" s="1371" t="s">
        <v>231</v>
      </c>
      <c r="W1676" s="1371" t="s">
        <v>229</v>
      </c>
    </row>
    <row r="1677" spans="1:23">
      <c r="A1677" s="1370">
        <v>61113766</v>
      </c>
      <c r="B1677" s="1371" t="s">
        <v>3698</v>
      </c>
      <c r="C1677" s="1371">
        <v>51916616407</v>
      </c>
      <c r="D1677" s="1371" t="s">
        <v>3699</v>
      </c>
      <c r="G1677" s="1371" t="s">
        <v>225</v>
      </c>
      <c r="H1677" s="1371" t="s">
        <v>11</v>
      </c>
      <c r="J1677" s="1371" t="s">
        <v>221</v>
      </c>
      <c r="M1677" s="1372">
        <v>45841</v>
      </c>
      <c r="N1677" s="1371" t="s">
        <v>233</v>
      </c>
      <c r="V1677" s="1371" t="s">
        <v>11</v>
      </c>
      <c r="W1677" s="1371" t="s">
        <v>228</v>
      </c>
    </row>
    <row r="1678" spans="1:23">
      <c r="A1678" s="1370">
        <v>61115258</v>
      </c>
      <c r="B1678" s="1371" t="s">
        <v>3700</v>
      </c>
      <c r="C1678" s="1371">
        <v>51951717506</v>
      </c>
      <c r="D1678" s="1371" t="s">
        <v>3701</v>
      </c>
      <c r="E1678" s="1371" t="s">
        <v>347</v>
      </c>
      <c r="G1678" s="1371" t="s">
        <v>224</v>
      </c>
      <c r="H1678" s="1371" t="s">
        <v>245</v>
      </c>
      <c r="K1678" s="1371" t="s">
        <v>278</v>
      </c>
      <c r="L1678" s="1371" t="s">
        <v>278</v>
      </c>
      <c r="M1678" s="1372">
        <v>45873</v>
      </c>
      <c r="N1678" s="1371" t="s">
        <v>233</v>
      </c>
      <c r="W1678" s="1371" t="s">
        <v>229</v>
      </c>
    </row>
    <row r="1679" spans="1:23">
      <c r="A1679" s="1370">
        <v>61126627</v>
      </c>
      <c r="B1679" s="1371" t="s">
        <v>3702</v>
      </c>
      <c r="C1679" s="1371">
        <v>947392967</v>
      </c>
      <c r="D1679" s="1371" t="s">
        <v>3703</v>
      </c>
      <c r="G1679" s="1371" t="s">
        <v>224</v>
      </c>
      <c r="H1679" s="1371" t="s">
        <v>245</v>
      </c>
      <c r="J1679" s="1371" t="s">
        <v>221</v>
      </c>
      <c r="N1679" s="1371" t="s">
        <v>233</v>
      </c>
      <c r="O1679" s="1371" t="s">
        <v>331</v>
      </c>
      <c r="W1679" s="1371" t="s">
        <v>229</v>
      </c>
    </row>
    <row r="1680" spans="1:23">
      <c r="A1680" s="1370">
        <v>61131105</v>
      </c>
      <c r="B1680" s="1371" t="s">
        <v>3704</v>
      </c>
      <c r="C1680" s="1371">
        <v>937009784</v>
      </c>
      <c r="D1680" s="1371" t="s">
        <v>3705</v>
      </c>
      <c r="G1680" s="1371" t="s">
        <v>224</v>
      </c>
      <c r="H1680" s="1371" t="s">
        <v>242</v>
      </c>
      <c r="N1680" s="1371" t="s">
        <v>388</v>
      </c>
      <c r="O1680" s="1371" t="s">
        <v>231</v>
      </c>
      <c r="P1680" s="1371" t="s">
        <v>231</v>
      </c>
      <c r="Q1680" s="1371" t="s">
        <v>3586</v>
      </c>
      <c r="R1680" s="1371" t="s">
        <v>232</v>
      </c>
      <c r="S1680" s="1371" t="s">
        <v>318</v>
      </c>
      <c r="T1680" s="1371" t="s">
        <v>323</v>
      </c>
      <c r="U1680" s="1371" t="s">
        <v>3371</v>
      </c>
      <c r="W1680" s="1371" t="s">
        <v>226</v>
      </c>
    </row>
    <row r="1681" spans="1:23">
      <c r="A1681" s="1370">
        <v>61131105</v>
      </c>
      <c r="B1681" s="1371" t="s">
        <v>3706</v>
      </c>
      <c r="C1681" s="1371">
        <v>51937009784</v>
      </c>
      <c r="D1681" s="1371" t="s">
        <v>3707</v>
      </c>
      <c r="E1681" s="1371" t="s">
        <v>347</v>
      </c>
      <c r="F1681" s="1371" t="s">
        <v>260</v>
      </c>
      <c r="G1681" s="1371" t="s">
        <v>224</v>
      </c>
      <c r="H1681" s="1371" t="s">
        <v>245</v>
      </c>
      <c r="K1681" s="1371" t="s">
        <v>278</v>
      </c>
      <c r="L1681" s="1371" t="s">
        <v>278</v>
      </c>
      <c r="M1681" s="1372">
        <v>45849</v>
      </c>
      <c r="N1681" s="1371" t="s">
        <v>236</v>
      </c>
      <c r="O1681" s="1371" t="s">
        <v>332</v>
      </c>
      <c r="W1681" s="1371" t="s">
        <v>227</v>
      </c>
    </row>
    <row r="1682" spans="1:23">
      <c r="A1682" s="1370">
        <v>61133178</v>
      </c>
      <c r="B1682" s="1371" t="s">
        <v>3708</v>
      </c>
      <c r="C1682" s="1371">
        <v>51916081040</v>
      </c>
      <c r="D1682" s="1371" t="s">
        <v>3709</v>
      </c>
      <c r="F1682" s="1371" t="s">
        <v>254</v>
      </c>
      <c r="G1682" s="1371" t="s">
        <v>225</v>
      </c>
      <c r="H1682" s="1371" t="s">
        <v>243</v>
      </c>
      <c r="I1682" s="1371" t="s">
        <v>316</v>
      </c>
      <c r="J1682" s="1371" t="s">
        <v>221</v>
      </c>
      <c r="N1682" s="1371" t="s">
        <v>231</v>
      </c>
      <c r="O1682" s="1371" t="s">
        <v>231</v>
      </c>
      <c r="P1682" s="1371" t="s">
        <v>231</v>
      </c>
      <c r="W1682" s="1371" t="s">
        <v>226</v>
      </c>
    </row>
    <row r="1683" spans="1:23">
      <c r="A1683" s="1370">
        <v>61135119</v>
      </c>
      <c r="B1683" s="1371" t="s">
        <v>3710</v>
      </c>
      <c r="C1683" s="1371">
        <v>51932139976</v>
      </c>
      <c r="D1683" s="1371" t="s">
        <v>3711</v>
      </c>
      <c r="G1683" s="1371" t="s">
        <v>224</v>
      </c>
      <c r="H1683" s="1371" t="s">
        <v>11</v>
      </c>
      <c r="J1683" s="1371" t="s">
        <v>221</v>
      </c>
      <c r="M1683" s="1372">
        <v>45841</v>
      </c>
      <c r="N1683" s="1371" t="s">
        <v>233</v>
      </c>
      <c r="V1683" s="1371" t="s">
        <v>11</v>
      </c>
      <c r="W1683" s="1371" t="s">
        <v>226</v>
      </c>
    </row>
    <row r="1684" spans="1:23">
      <c r="A1684" s="1370">
        <v>61136247</v>
      </c>
      <c r="B1684" s="1371" t="s">
        <v>3712</v>
      </c>
      <c r="C1684" s="1371">
        <v>51912316735</v>
      </c>
      <c r="D1684" s="1371" t="s">
        <v>3713</v>
      </c>
      <c r="G1684" s="1371" t="s">
        <v>224</v>
      </c>
      <c r="H1684" s="1371" t="s">
        <v>11</v>
      </c>
      <c r="J1684" s="1371" t="s">
        <v>221</v>
      </c>
      <c r="M1684" s="1372">
        <v>45841</v>
      </c>
      <c r="N1684" s="1371" t="s">
        <v>233</v>
      </c>
      <c r="O1684" s="1371" t="s">
        <v>236</v>
      </c>
      <c r="P1684" s="1371" t="s">
        <v>350</v>
      </c>
      <c r="V1684" s="1371" t="s">
        <v>11</v>
      </c>
      <c r="W1684" s="1371" t="s">
        <v>226</v>
      </c>
    </row>
    <row r="1685" spans="1:23">
      <c r="A1685" s="1370">
        <v>61136615</v>
      </c>
      <c r="B1685" s="1371" t="s">
        <v>3714</v>
      </c>
      <c r="C1685" s="1371" t="s">
        <v>3715</v>
      </c>
      <c r="G1685" s="1371" t="s">
        <v>224</v>
      </c>
      <c r="H1685" s="1371" t="s">
        <v>238</v>
      </c>
      <c r="J1685" s="1371" t="s">
        <v>221</v>
      </c>
      <c r="L1685" s="1371" t="s">
        <v>271</v>
      </c>
      <c r="N1685" s="1371" t="s">
        <v>231</v>
      </c>
      <c r="O1685" s="1371" t="s">
        <v>231</v>
      </c>
      <c r="W1685" s="1371" t="s">
        <v>230</v>
      </c>
    </row>
    <row r="1686" spans="1:23">
      <c r="A1686" s="1370">
        <v>61136626</v>
      </c>
      <c r="B1686" s="1371" t="s">
        <v>3716</v>
      </c>
      <c r="C1686" s="1371">
        <v>941180094</v>
      </c>
      <c r="D1686" s="1371" t="s">
        <v>3717</v>
      </c>
      <c r="F1686" s="1371" t="s">
        <v>362</v>
      </c>
      <c r="G1686" s="1371" t="s">
        <v>224</v>
      </c>
      <c r="H1686" s="1371" t="s">
        <v>248</v>
      </c>
      <c r="J1686" s="1371" t="s">
        <v>221</v>
      </c>
      <c r="M1686" s="1372">
        <v>45841</v>
      </c>
      <c r="N1686" s="1371" t="s">
        <v>233</v>
      </c>
      <c r="O1686" s="1371" t="s">
        <v>329</v>
      </c>
      <c r="W1686" s="1371" t="s">
        <v>228</v>
      </c>
    </row>
    <row r="1687" spans="1:23">
      <c r="A1687" s="1370">
        <v>61137101</v>
      </c>
      <c r="B1687" s="1371" t="s">
        <v>3718</v>
      </c>
      <c r="C1687" s="1371">
        <v>947690367</v>
      </c>
      <c r="F1687" s="1371" t="s">
        <v>257</v>
      </c>
      <c r="G1687" s="1371" t="s">
        <v>224</v>
      </c>
      <c r="H1687" s="1371" t="s">
        <v>242</v>
      </c>
      <c r="I1687" s="1371" t="s">
        <v>316</v>
      </c>
      <c r="J1687" s="1371" t="s">
        <v>221</v>
      </c>
      <c r="N1687" s="1371" t="s">
        <v>233</v>
      </c>
      <c r="O1687" s="1371" t="s">
        <v>231</v>
      </c>
      <c r="P1687" s="1371" t="s">
        <v>231</v>
      </c>
      <c r="Q1687" s="1371" t="s">
        <v>445</v>
      </c>
      <c r="R1687" s="1371" t="s">
        <v>232</v>
      </c>
      <c r="S1687" s="1371" t="s">
        <v>318</v>
      </c>
      <c r="T1687" s="1371" t="s">
        <v>628</v>
      </c>
      <c r="W1687" s="1371" t="s">
        <v>229</v>
      </c>
    </row>
    <row r="1688" spans="1:23">
      <c r="A1688" s="1370">
        <v>61137263</v>
      </c>
      <c r="B1688" s="1371" t="s">
        <v>3719</v>
      </c>
      <c r="C1688" s="1371">
        <v>922717973</v>
      </c>
      <c r="D1688" s="1371" t="s">
        <v>3720</v>
      </c>
      <c r="G1688" s="1371" t="s">
        <v>224</v>
      </c>
      <c r="H1688" s="1371" t="s">
        <v>245</v>
      </c>
      <c r="I1688" s="1371" t="s">
        <v>316</v>
      </c>
      <c r="J1688" s="1371" t="s">
        <v>221</v>
      </c>
      <c r="K1688" s="1371" t="s">
        <v>256</v>
      </c>
      <c r="L1688" s="1371" t="s">
        <v>256</v>
      </c>
      <c r="N1688" s="1371" t="s">
        <v>233</v>
      </c>
      <c r="O1688" s="1371" t="s">
        <v>236</v>
      </c>
      <c r="P1688" s="1371" t="s">
        <v>350</v>
      </c>
      <c r="W1688" s="1371" t="s">
        <v>226</v>
      </c>
    </row>
    <row r="1689" spans="1:23">
      <c r="A1689" s="1370">
        <v>61139549</v>
      </c>
      <c r="B1689" s="1371" t="s">
        <v>3721</v>
      </c>
      <c r="C1689" s="1371">
        <v>34695153841</v>
      </c>
      <c r="D1689" s="1371" t="s">
        <v>3722</v>
      </c>
      <c r="G1689" s="1371" t="s">
        <v>224</v>
      </c>
      <c r="H1689" s="1371" t="s">
        <v>242</v>
      </c>
      <c r="N1689" s="1371" t="s">
        <v>231</v>
      </c>
      <c r="O1689" s="1371" t="s">
        <v>231</v>
      </c>
      <c r="P1689" s="1371" t="s">
        <v>231</v>
      </c>
      <c r="Q1689" s="1371" t="s">
        <v>324</v>
      </c>
      <c r="R1689" s="1371" t="s">
        <v>234</v>
      </c>
      <c r="S1689" s="1371" t="s">
        <v>318</v>
      </c>
      <c r="T1689" s="1371" t="s">
        <v>323</v>
      </c>
      <c r="W1689" s="1371" t="s">
        <v>228</v>
      </c>
    </row>
    <row r="1690" spans="1:23">
      <c r="A1690" s="1370">
        <v>61141381</v>
      </c>
      <c r="B1690" s="1371" t="s">
        <v>3723</v>
      </c>
      <c r="C1690" s="1371" t="s">
        <v>3724</v>
      </c>
      <c r="D1690" s="1371" t="s">
        <v>3725</v>
      </c>
      <c r="E1690" s="1371" t="s">
        <v>3726</v>
      </c>
      <c r="F1690" s="1371" t="s">
        <v>3724</v>
      </c>
      <c r="G1690" s="1371" t="s">
        <v>223</v>
      </c>
      <c r="H1690" s="1371" t="s">
        <v>243</v>
      </c>
      <c r="I1690" s="1371" t="s">
        <v>316</v>
      </c>
      <c r="J1690" s="1371" t="s">
        <v>249</v>
      </c>
      <c r="N1690" s="1371" t="s">
        <v>233</v>
      </c>
      <c r="W1690" s="1371" t="s">
        <v>227</v>
      </c>
    </row>
    <row r="1691" spans="1:23">
      <c r="A1691" s="1370">
        <v>61143142</v>
      </c>
      <c r="B1691" s="1371" t="s">
        <v>3727</v>
      </c>
      <c r="C1691" s="1371">
        <v>933250715</v>
      </c>
      <c r="D1691" s="1371" t="s">
        <v>3728</v>
      </c>
      <c r="E1691" s="1371" t="s">
        <v>376</v>
      </c>
      <c r="G1691" s="1371" t="s">
        <v>224</v>
      </c>
      <c r="H1691" s="1371" t="s">
        <v>243</v>
      </c>
      <c r="J1691" s="1371" t="s">
        <v>221</v>
      </c>
      <c r="N1691" s="1371" t="s">
        <v>233</v>
      </c>
      <c r="W1691" s="1371" t="s">
        <v>228</v>
      </c>
    </row>
    <row r="1692" spans="1:23">
      <c r="A1692" s="1370">
        <v>61144331</v>
      </c>
      <c r="B1692" s="1371" t="s">
        <v>3729</v>
      </c>
      <c r="C1692" s="1371">
        <v>51989847983</v>
      </c>
      <c r="D1692" s="1371" t="s">
        <v>3730</v>
      </c>
      <c r="E1692" s="1371" t="s">
        <v>347</v>
      </c>
      <c r="G1692" s="1371" t="s">
        <v>224</v>
      </c>
      <c r="H1692" s="1371" t="s">
        <v>245</v>
      </c>
      <c r="K1692" s="1371" t="s">
        <v>278</v>
      </c>
      <c r="L1692" s="1371" t="s">
        <v>278</v>
      </c>
      <c r="M1692" s="1372">
        <v>45876</v>
      </c>
      <c r="N1692" s="1371" t="s">
        <v>233</v>
      </c>
      <c r="W1692" s="1371" t="s">
        <v>227</v>
      </c>
    </row>
    <row r="1693" spans="1:23">
      <c r="A1693" s="1370">
        <v>61144526</v>
      </c>
      <c r="B1693" s="1371" t="s">
        <v>3731</v>
      </c>
      <c r="C1693" s="1371">
        <v>51969492227</v>
      </c>
      <c r="D1693" s="1371" t="s">
        <v>3732</v>
      </c>
      <c r="E1693" s="1371" t="s">
        <v>347</v>
      </c>
      <c r="G1693" s="1371" t="s">
        <v>224</v>
      </c>
      <c r="H1693" s="1371" t="s">
        <v>245</v>
      </c>
      <c r="K1693" s="1371" t="s">
        <v>274</v>
      </c>
      <c r="L1693" s="1371" t="s">
        <v>274</v>
      </c>
      <c r="M1693" s="1372">
        <v>45877</v>
      </c>
      <c r="N1693" s="1371" t="s">
        <v>233</v>
      </c>
      <c r="P1693" s="1371" t="s">
        <v>330</v>
      </c>
      <c r="W1693" s="1371" t="s">
        <v>227</v>
      </c>
    </row>
    <row r="1694" spans="1:23">
      <c r="A1694" s="1370">
        <v>61147316</v>
      </c>
      <c r="B1694" s="1371" t="s">
        <v>3733</v>
      </c>
      <c r="C1694" s="1371">
        <v>913354411</v>
      </c>
      <c r="D1694" s="1371" t="s">
        <v>3734</v>
      </c>
      <c r="E1694" s="1371" t="s">
        <v>347</v>
      </c>
      <c r="F1694" s="1371" t="s">
        <v>260</v>
      </c>
      <c r="G1694" s="1371" t="s">
        <v>224</v>
      </c>
      <c r="H1694" s="1371" t="s">
        <v>245</v>
      </c>
      <c r="I1694" s="1371" t="s">
        <v>316</v>
      </c>
      <c r="J1694" s="1371" t="s">
        <v>221</v>
      </c>
      <c r="N1694" s="1371" t="s">
        <v>233</v>
      </c>
      <c r="O1694" s="1371" t="s">
        <v>233</v>
      </c>
      <c r="P1694" s="1371" t="s">
        <v>233</v>
      </c>
      <c r="W1694" s="1371" t="s">
        <v>226</v>
      </c>
    </row>
    <row r="1695" spans="1:23">
      <c r="A1695" s="1370">
        <v>61148343</v>
      </c>
      <c r="B1695" s="1371" t="s">
        <v>3735</v>
      </c>
      <c r="C1695" s="1371">
        <v>51937025335</v>
      </c>
      <c r="D1695" s="1371" t="s">
        <v>3736</v>
      </c>
      <c r="G1695" s="1371" t="s">
        <v>225</v>
      </c>
      <c r="H1695" s="1371" t="s">
        <v>11</v>
      </c>
      <c r="I1695" s="1371" t="s">
        <v>7</v>
      </c>
      <c r="M1695" s="1372">
        <v>45854</v>
      </c>
      <c r="N1695" s="1371" t="s">
        <v>233</v>
      </c>
      <c r="W1695" s="1371" t="s">
        <v>228</v>
      </c>
    </row>
    <row r="1696" spans="1:23">
      <c r="A1696" s="1370">
        <v>61148670</v>
      </c>
      <c r="B1696" s="1371" t="s">
        <v>3737</v>
      </c>
      <c r="C1696" s="1371">
        <v>937063466</v>
      </c>
      <c r="D1696" s="1371" t="s">
        <v>3738</v>
      </c>
      <c r="G1696" s="1371" t="s">
        <v>224</v>
      </c>
      <c r="H1696" s="1371" t="s">
        <v>11</v>
      </c>
      <c r="J1696" s="1371" t="s">
        <v>221</v>
      </c>
      <c r="M1696" s="1372">
        <v>45841</v>
      </c>
      <c r="N1696" s="1371" t="s">
        <v>233</v>
      </c>
      <c r="V1696" s="1371" t="s">
        <v>11</v>
      </c>
      <c r="W1696" s="1371" t="s">
        <v>226</v>
      </c>
    </row>
    <row r="1697" spans="1:23">
      <c r="A1697" s="1370">
        <v>61151606</v>
      </c>
      <c r="B1697" s="1371" t="s">
        <v>3739</v>
      </c>
      <c r="C1697" s="1371">
        <v>926614852</v>
      </c>
      <c r="D1697" s="1371" t="s">
        <v>3740</v>
      </c>
      <c r="G1697" s="1371" t="s">
        <v>225</v>
      </c>
      <c r="H1697" s="1371" t="s">
        <v>11</v>
      </c>
      <c r="M1697" s="1372">
        <v>45880</v>
      </c>
      <c r="W1697" s="1371" t="s">
        <v>228</v>
      </c>
    </row>
    <row r="1698" spans="1:23">
      <c r="A1698" s="1370">
        <v>61152247</v>
      </c>
      <c r="B1698" s="1371" t="s">
        <v>3741</v>
      </c>
      <c r="C1698" s="1371">
        <v>943585783</v>
      </c>
      <c r="D1698" s="1371" t="s">
        <v>3742</v>
      </c>
      <c r="E1698" s="1371" t="s">
        <v>347</v>
      </c>
      <c r="G1698" s="1371" t="s">
        <v>224</v>
      </c>
      <c r="H1698" s="1371" t="s">
        <v>248</v>
      </c>
      <c r="K1698" s="1371" t="s">
        <v>280</v>
      </c>
      <c r="L1698" s="1371" t="s">
        <v>280</v>
      </c>
      <c r="M1698" s="1372">
        <v>45873</v>
      </c>
      <c r="N1698" s="1371" t="s">
        <v>233</v>
      </c>
      <c r="W1698" s="1371" t="s">
        <v>228</v>
      </c>
    </row>
    <row r="1699" spans="1:23">
      <c r="A1699" s="1370">
        <v>61156481</v>
      </c>
      <c r="B1699" s="1371" t="s">
        <v>3743</v>
      </c>
      <c r="C1699" s="1371">
        <v>993119579</v>
      </c>
      <c r="D1699" s="1371" t="s">
        <v>3744</v>
      </c>
      <c r="E1699" s="1371" t="s">
        <v>1097</v>
      </c>
      <c r="F1699" s="1371" t="s">
        <v>240</v>
      </c>
      <c r="G1699" s="1371" t="s">
        <v>225</v>
      </c>
      <c r="H1699" s="1371" t="s">
        <v>245</v>
      </c>
      <c r="I1699" s="1371" t="s">
        <v>316</v>
      </c>
      <c r="J1699" s="1371" t="s">
        <v>221</v>
      </c>
      <c r="N1699" s="1371" t="s">
        <v>236</v>
      </c>
      <c r="W1699" s="1371" t="s">
        <v>227</v>
      </c>
    </row>
    <row r="1700" spans="1:23">
      <c r="A1700" s="1370">
        <v>61163389</v>
      </c>
      <c r="B1700" s="1371" t="s">
        <v>3745</v>
      </c>
      <c r="C1700" s="1371">
        <v>51955795043</v>
      </c>
      <c r="D1700" s="1371" t="s">
        <v>3746</v>
      </c>
      <c r="G1700" s="1371" t="s">
        <v>223</v>
      </c>
      <c r="H1700" s="1371" t="s">
        <v>245</v>
      </c>
      <c r="J1700" s="1371" t="s">
        <v>221</v>
      </c>
      <c r="K1700" s="1371" t="s">
        <v>259</v>
      </c>
      <c r="L1700" s="1371" t="s">
        <v>259</v>
      </c>
      <c r="N1700" s="1371" t="s">
        <v>236</v>
      </c>
      <c r="W1700" s="1371" t="s">
        <v>228</v>
      </c>
    </row>
    <row r="1701" spans="1:23">
      <c r="A1701" s="1370">
        <v>61165253</v>
      </c>
      <c r="B1701" s="1371" t="s">
        <v>3747</v>
      </c>
      <c r="C1701" s="1371">
        <v>51962108333</v>
      </c>
      <c r="D1701" s="1371" t="s">
        <v>3748</v>
      </c>
      <c r="E1701" s="1371" t="s">
        <v>347</v>
      </c>
      <c r="G1701" s="1371" t="s">
        <v>224</v>
      </c>
      <c r="H1701" s="1371" t="s">
        <v>245</v>
      </c>
      <c r="K1701" s="1371" t="s">
        <v>262</v>
      </c>
      <c r="L1701" s="1371" t="s">
        <v>262</v>
      </c>
      <c r="M1701" s="1372">
        <v>45873</v>
      </c>
      <c r="N1701" s="1371" t="s">
        <v>233</v>
      </c>
      <c r="W1701" s="1371" t="s">
        <v>228</v>
      </c>
    </row>
    <row r="1702" spans="1:23">
      <c r="A1702" s="1370">
        <v>61165845</v>
      </c>
      <c r="B1702" s="1371" t="s">
        <v>3749</v>
      </c>
      <c r="C1702" s="1371">
        <v>942492078</v>
      </c>
      <c r="F1702" s="1371" t="s">
        <v>254</v>
      </c>
      <c r="G1702" s="1371" t="s">
        <v>224</v>
      </c>
      <c r="H1702" s="1371" t="s">
        <v>238</v>
      </c>
      <c r="I1702" s="1371" t="s">
        <v>10</v>
      </c>
      <c r="J1702" s="1371" t="s">
        <v>221</v>
      </c>
      <c r="L1702" s="1371" t="s">
        <v>271</v>
      </c>
      <c r="N1702" s="1371" t="s">
        <v>231</v>
      </c>
      <c r="O1702" s="1371" t="s">
        <v>231</v>
      </c>
      <c r="Q1702" s="1371" t="s">
        <v>445</v>
      </c>
      <c r="R1702" s="1371" t="s">
        <v>232</v>
      </c>
      <c r="S1702" s="1371" t="s">
        <v>318</v>
      </c>
      <c r="T1702" s="1371" t="s">
        <v>323</v>
      </c>
      <c r="U1702" s="1371" t="s">
        <v>255</v>
      </c>
      <c r="W1702" s="1371" t="s">
        <v>230</v>
      </c>
    </row>
    <row r="1703" spans="1:23">
      <c r="A1703" s="1370">
        <v>61165913</v>
      </c>
      <c r="B1703" s="1371" t="s">
        <v>3750</v>
      </c>
      <c r="C1703" s="1371" t="s">
        <v>3751</v>
      </c>
      <c r="D1703" s="1371" t="s">
        <v>3752</v>
      </c>
      <c r="F1703" s="1371" t="s">
        <v>254</v>
      </c>
      <c r="G1703" s="1371" t="s">
        <v>223</v>
      </c>
      <c r="H1703" s="1371" t="s">
        <v>238</v>
      </c>
      <c r="I1703" s="1371" t="s">
        <v>316</v>
      </c>
      <c r="J1703" s="1371" t="s">
        <v>221</v>
      </c>
      <c r="L1703" s="1371" t="s">
        <v>271</v>
      </c>
      <c r="N1703" s="1371" t="s">
        <v>231</v>
      </c>
      <c r="O1703" s="1371" t="s">
        <v>231</v>
      </c>
      <c r="Q1703" s="1371" t="s">
        <v>445</v>
      </c>
      <c r="R1703" s="1371" t="s">
        <v>232</v>
      </c>
      <c r="S1703" s="1371" t="s">
        <v>318</v>
      </c>
      <c r="T1703" s="1371" t="s">
        <v>323</v>
      </c>
      <c r="U1703" s="1371" t="s">
        <v>255</v>
      </c>
      <c r="W1703" s="1371" t="s">
        <v>230</v>
      </c>
    </row>
    <row r="1704" spans="1:23">
      <c r="A1704" s="1370">
        <v>61170857</v>
      </c>
      <c r="B1704" s="1371" t="s">
        <v>3753</v>
      </c>
      <c r="C1704" s="1371" t="s">
        <v>3754</v>
      </c>
      <c r="D1704" s="1371" t="s">
        <v>3755</v>
      </c>
      <c r="G1704" s="1371" t="s">
        <v>223</v>
      </c>
      <c r="H1704" s="1371" t="s">
        <v>245</v>
      </c>
      <c r="J1704" s="1371" t="s">
        <v>221</v>
      </c>
      <c r="K1704" s="1371" t="s">
        <v>259</v>
      </c>
      <c r="L1704" s="1371" t="s">
        <v>271</v>
      </c>
      <c r="N1704" s="1371" t="s">
        <v>231</v>
      </c>
      <c r="O1704" s="1371" t="s">
        <v>231</v>
      </c>
      <c r="W1704" s="1371" t="s">
        <v>230</v>
      </c>
    </row>
    <row r="1705" spans="1:23">
      <c r="A1705" s="1370">
        <v>61171273</v>
      </c>
      <c r="B1705" s="1371" t="s">
        <v>3756</v>
      </c>
      <c r="C1705" s="1371">
        <v>912096532</v>
      </c>
      <c r="D1705" s="1371" t="s">
        <v>3757</v>
      </c>
      <c r="G1705" s="1371" t="s">
        <v>225</v>
      </c>
      <c r="H1705" s="1371" t="s">
        <v>11</v>
      </c>
      <c r="J1705" s="1371" t="s">
        <v>221</v>
      </c>
      <c r="M1705" s="1372">
        <v>45841</v>
      </c>
      <c r="N1705" s="1371" t="s">
        <v>233</v>
      </c>
      <c r="V1705" s="1371" t="s">
        <v>11</v>
      </c>
      <c r="W1705" s="1371" t="s">
        <v>228</v>
      </c>
    </row>
    <row r="1706" spans="1:23">
      <c r="A1706" s="1370">
        <v>61173335</v>
      </c>
      <c r="B1706" s="1371" t="s">
        <v>3758</v>
      </c>
      <c r="C1706" s="1371">
        <v>51962676228</v>
      </c>
      <c r="D1706" s="1371" t="s">
        <v>3759</v>
      </c>
      <c r="E1706" s="1371" t="s">
        <v>451</v>
      </c>
      <c r="F1706" s="1371" t="s">
        <v>254</v>
      </c>
      <c r="G1706" s="1371" t="s">
        <v>224</v>
      </c>
      <c r="H1706" s="1371" t="s">
        <v>245</v>
      </c>
      <c r="I1706" s="1371" t="s">
        <v>316</v>
      </c>
      <c r="J1706" s="1371" t="s">
        <v>221</v>
      </c>
      <c r="N1706" s="1371" t="s">
        <v>233</v>
      </c>
      <c r="O1706" s="1371" t="s">
        <v>236</v>
      </c>
      <c r="P1706" s="1371" t="s">
        <v>236</v>
      </c>
      <c r="W1706" s="1371" t="s">
        <v>226</v>
      </c>
    </row>
    <row r="1707" spans="1:23">
      <c r="A1707" s="1370">
        <v>61174374</v>
      </c>
      <c r="B1707" s="1371" t="s">
        <v>3760</v>
      </c>
      <c r="C1707" s="1371">
        <v>955713779</v>
      </c>
      <c r="D1707" s="1371" t="s">
        <v>3761</v>
      </c>
      <c r="F1707" s="1371" t="s">
        <v>362</v>
      </c>
      <c r="G1707" s="1371" t="s">
        <v>225</v>
      </c>
      <c r="H1707" s="1371" t="s">
        <v>248</v>
      </c>
      <c r="J1707" s="1371" t="s">
        <v>221</v>
      </c>
      <c r="L1707" s="1371" t="s">
        <v>271</v>
      </c>
      <c r="M1707" s="1372">
        <v>45841</v>
      </c>
      <c r="N1707" s="1371" t="s">
        <v>434</v>
      </c>
      <c r="O1707" s="1371" t="s">
        <v>434</v>
      </c>
      <c r="W1707" s="1371" t="s">
        <v>230</v>
      </c>
    </row>
    <row r="1708" spans="1:23">
      <c r="A1708" s="1370">
        <v>61174432</v>
      </c>
      <c r="B1708" s="1371" t="s">
        <v>3762</v>
      </c>
      <c r="C1708" s="1371">
        <v>946143736</v>
      </c>
      <c r="D1708" s="1371" t="s">
        <v>3763</v>
      </c>
      <c r="F1708" s="1371" t="s">
        <v>254</v>
      </c>
      <c r="G1708" s="1371" t="s">
        <v>224</v>
      </c>
      <c r="H1708" s="1371" t="s">
        <v>245</v>
      </c>
      <c r="I1708" s="1371" t="s">
        <v>316</v>
      </c>
      <c r="J1708" s="1371" t="s">
        <v>221</v>
      </c>
      <c r="N1708" s="1371" t="s">
        <v>233</v>
      </c>
      <c r="O1708" s="1371" t="s">
        <v>236</v>
      </c>
      <c r="W1708" s="1371" t="s">
        <v>229</v>
      </c>
    </row>
    <row r="1709" spans="1:23">
      <c r="A1709" s="1370">
        <v>61176165</v>
      </c>
      <c r="B1709" s="1371" t="s">
        <v>3764</v>
      </c>
      <c r="C1709" s="1371">
        <v>987541184</v>
      </c>
      <c r="D1709" s="1371" t="s">
        <v>3765</v>
      </c>
      <c r="G1709" s="1371" t="s">
        <v>224</v>
      </c>
      <c r="H1709" s="1371" t="s">
        <v>11</v>
      </c>
      <c r="J1709" s="1371" t="s">
        <v>221</v>
      </c>
      <c r="N1709" s="1371" t="s">
        <v>233</v>
      </c>
      <c r="O1709" s="1371" t="s">
        <v>231</v>
      </c>
      <c r="W1709" s="1371" t="s">
        <v>229</v>
      </c>
    </row>
    <row r="1710" spans="1:23">
      <c r="A1710" s="1370">
        <v>61176195</v>
      </c>
      <c r="B1710" s="1371" t="s">
        <v>3766</v>
      </c>
      <c r="C1710" s="1371">
        <v>51913531825</v>
      </c>
      <c r="D1710" s="1371" t="s">
        <v>3767</v>
      </c>
      <c r="E1710" s="1371" t="s">
        <v>347</v>
      </c>
      <c r="G1710" s="1371" t="s">
        <v>225</v>
      </c>
      <c r="H1710" s="1371" t="s">
        <v>245</v>
      </c>
      <c r="K1710" s="1371" t="s">
        <v>274</v>
      </c>
      <c r="L1710" s="1371" t="s">
        <v>274</v>
      </c>
      <c r="M1710" s="1372">
        <v>45876</v>
      </c>
      <c r="N1710" s="1371" t="s">
        <v>233</v>
      </c>
      <c r="V1710" s="1371" t="s">
        <v>592</v>
      </c>
      <c r="W1710" s="1371" t="s">
        <v>228</v>
      </c>
    </row>
    <row r="1711" spans="1:23">
      <c r="A1711" s="1370">
        <v>61176625</v>
      </c>
      <c r="B1711" s="1371" t="s">
        <v>3768</v>
      </c>
      <c r="C1711" s="1371" t="s">
        <v>3769</v>
      </c>
      <c r="D1711" s="1371" t="s">
        <v>3770</v>
      </c>
      <c r="G1711" s="1371" t="s">
        <v>224</v>
      </c>
      <c r="H1711" s="1371" t="s">
        <v>245</v>
      </c>
      <c r="I1711" s="1371" t="s">
        <v>316</v>
      </c>
      <c r="J1711" s="1371" t="s">
        <v>221</v>
      </c>
      <c r="K1711" s="1371" t="s">
        <v>259</v>
      </c>
      <c r="L1711" s="1371" t="s">
        <v>259</v>
      </c>
      <c r="N1711" s="1371" t="s">
        <v>231</v>
      </c>
      <c r="O1711" s="1371" t="s">
        <v>231</v>
      </c>
      <c r="P1711" s="1371" t="s">
        <v>231</v>
      </c>
      <c r="Q1711" s="1371" t="s">
        <v>324</v>
      </c>
      <c r="R1711" s="1371" t="s">
        <v>232</v>
      </c>
      <c r="S1711" s="1371" t="s">
        <v>318</v>
      </c>
      <c r="T1711" s="1371" t="s">
        <v>323</v>
      </c>
      <c r="U1711" s="1371" t="s">
        <v>255</v>
      </c>
      <c r="W1711" s="1371" t="s">
        <v>226</v>
      </c>
    </row>
    <row r="1712" spans="1:23">
      <c r="A1712" s="1370">
        <v>61177156</v>
      </c>
      <c r="B1712" s="1371" t="s">
        <v>3771</v>
      </c>
      <c r="C1712" s="1371">
        <v>992401734</v>
      </c>
      <c r="D1712" s="1371" t="s">
        <v>3772</v>
      </c>
      <c r="E1712" s="1371" t="s">
        <v>347</v>
      </c>
      <c r="G1712" s="1371" t="s">
        <v>224</v>
      </c>
      <c r="H1712" s="1371" t="s">
        <v>245</v>
      </c>
      <c r="M1712" s="1372">
        <v>45843</v>
      </c>
      <c r="N1712" s="1371" t="s">
        <v>237</v>
      </c>
      <c r="O1712" s="1371" t="s">
        <v>331</v>
      </c>
      <c r="W1712" s="1371" t="s">
        <v>229</v>
      </c>
    </row>
    <row r="1713" spans="1:23">
      <c r="A1713" s="1370">
        <v>61177683</v>
      </c>
      <c r="B1713" s="1371" t="s">
        <v>3773</v>
      </c>
      <c r="C1713" s="1371">
        <v>992755893</v>
      </c>
      <c r="D1713" s="1371" t="s">
        <v>3774</v>
      </c>
      <c r="F1713" s="1371" t="s">
        <v>268</v>
      </c>
      <c r="G1713" s="1371" t="s">
        <v>224</v>
      </c>
      <c r="H1713" s="1371" t="s">
        <v>242</v>
      </c>
      <c r="J1713" s="1371" t="s">
        <v>221</v>
      </c>
      <c r="L1713" s="1371" t="s">
        <v>271</v>
      </c>
      <c r="N1713" s="1371" t="s">
        <v>233</v>
      </c>
      <c r="W1713" s="1371" t="s">
        <v>230</v>
      </c>
    </row>
    <row r="1714" spans="1:23">
      <c r="A1714" s="1370">
        <v>61178283</v>
      </c>
      <c r="B1714" s="1371" t="s">
        <v>3775</v>
      </c>
      <c r="C1714" s="1371">
        <v>51970858333</v>
      </c>
      <c r="D1714" s="1371" t="s">
        <v>3776</v>
      </c>
      <c r="E1714" s="1371" t="s">
        <v>347</v>
      </c>
      <c r="G1714" s="1371" t="s">
        <v>223</v>
      </c>
      <c r="H1714" s="1371" t="s">
        <v>245</v>
      </c>
      <c r="K1714" s="1371" t="s">
        <v>278</v>
      </c>
      <c r="L1714" s="1371" t="s">
        <v>278</v>
      </c>
      <c r="M1714" s="1372">
        <v>45848</v>
      </c>
      <c r="N1714" s="1371" t="s">
        <v>233</v>
      </c>
      <c r="W1714" s="1371" t="s">
        <v>227</v>
      </c>
    </row>
    <row r="1715" spans="1:23">
      <c r="A1715" s="1370">
        <v>61178372</v>
      </c>
      <c r="B1715" s="1371" t="s">
        <v>3777</v>
      </c>
      <c r="C1715" s="1371">
        <v>973217121</v>
      </c>
      <c r="D1715" s="1371" t="s">
        <v>3778</v>
      </c>
      <c r="E1715" s="1371" t="s">
        <v>347</v>
      </c>
      <c r="G1715" s="1371" t="s">
        <v>224</v>
      </c>
      <c r="H1715" s="1371" t="s">
        <v>245</v>
      </c>
      <c r="I1715" s="1371" t="s">
        <v>316</v>
      </c>
      <c r="L1715" s="1371" t="s">
        <v>271</v>
      </c>
      <c r="M1715" s="1372">
        <v>45844</v>
      </c>
      <c r="N1715" s="1371" t="s">
        <v>233</v>
      </c>
      <c r="O1715" s="1371" t="s">
        <v>236</v>
      </c>
      <c r="W1715" s="1371" t="s">
        <v>226</v>
      </c>
    </row>
    <row r="1716" spans="1:23">
      <c r="A1716" s="1370">
        <v>61178469</v>
      </c>
      <c r="B1716" s="1371" t="s">
        <v>3779</v>
      </c>
      <c r="C1716" s="1371">
        <v>977478057</v>
      </c>
      <c r="D1716" s="1371" t="s">
        <v>3780</v>
      </c>
      <c r="G1716" s="1371" t="s">
        <v>224</v>
      </c>
      <c r="H1716" s="1371" t="s">
        <v>11</v>
      </c>
      <c r="J1716" s="1371" t="s">
        <v>221</v>
      </c>
      <c r="M1716" s="1372">
        <v>45841</v>
      </c>
      <c r="N1716" s="1371" t="s">
        <v>233</v>
      </c>
      <c r="V1716" s="1371" t="s">
        <v>11</v>
      </c>
      <c r="W1716" s="1371" t="s">
        <v>228</v>
      </c>
    </row>
    <row r="1717" spans="1:23">
      <c r="A1717" s="1370">
        <v>61179035</v>
      </c>
      <c r="B1717" s="1371" t="s">
        <v>3781</v>
      </c>
      <c r="C1717" s="1371">
        <v>978605535</v>
      </c>
      <c r="D1717" s="1371" t="s">
        <v>3782</v>
      </c>
      <c r="E1717" s="1371" t="s">
        <v>347</v>
      </c>
      <c r="G1717" s="1371" t="s">
        <v>225</v>
      </c>
      <c r="H1717" s="1371" t="s">
        <v>245</v>
      </c>
      <c r="K1717" s="1371" t="s">
        <v>262</v>
      </c>
      <c r="L1717" s="1371" t="s">
        <v>262</v>
      </c>
      <c r="N1717" s="1371" t="s">
        <v>231</v>
      </c>
      <c r="P1717" s="1371" t="s">
        <v>329</v>
      </c>
      <c r="W1717" s="1371" t="s">
        <v>228</v>
      </c>
    </row>
    <row r="1718" spans="1:23">
      <c r="A1718" s="1370">
        <v>61179579</v>
      </c>
      <c r="B1718" s="1371" t="s">
        <v>3783</v>
      </c>
      <c r="C1718" s="1371" t="s">
        <v>3784</v>
      </c>
      <c r="F1718" s="1371" t="s">
        <v>254</v>
      </c>
      <c r="L1718" s="1371" t="s">
        <v>262</v>
      </c>
      <c r="M1718" s="1372">
        <v>45874</v>
      </c>
      <c r="N1718" s="1371" t="s">
        <v>233</v>
      </c>
      <c r="O1718" s="1371" t="s">
        <v>231</v>
      </c>
      <c r="P1718" s="1371" t="s">
        <v>231</v>
      </c>
      <c r="W1718" s="1371" t="s">
        <v>230</v>
      </c>
    </row>
    <row r="1719" spans="1:23">
      <c r="A1719" s="1370">
        <v>61180209</v>
      </c>
      <c r="B1719" s="1371" t="s">
        <v>3785</v>
      </c>
      <c r="C1719" s="1371">
        <v>51977863134</v>
      </c>
      <c r="D1719" s="1371" t="s">
        <v>3786</v>
      </c>
      <c r="E1719" s="1371" t="s">
        <v>376</v>
      </c>
      <c r="F1719" s="1371" t="s">
        <v>254</v>
      </c>
      <c r="G1719" s="1371" t="s">
        <v>223</v>
      </c>
      <c r="H1719" s="1371" t="s">
        <v>245</v>
      </c>
      <c r="J1719" s="1371" t="s">
        <v>221</v>
      </c>
      <c r="L1719" s="1371" t="s">
        <v>271</v>
      </c>
      <c r="N1719" s="1371" t="s">
        <v>236</v>
      </c>
      <c r="W1719" s="1371" t="s">
        <v>230</v>
      </c>
    </row>
    <row r="1720" spans="1:23">
      <c r="A1720" s="1370">
        <v>61180262</v>
      </c>
      <c r="B1720" s="1371" t="s">
        <v>3787</v>
      </c>
      <c r="C1720" s="1371">
        <v>935736703</v>
      </c>
      <c r="D1720" s="1371" t="s">
        <v>3788</v>
      </c>
      <c r="G1720" s="1371" t="s">
        <v>224</v>
      </c>
      <c r="H1720" s="1371" t="s">
        <v>243</v>
      </c>
      <c r="I1720" s="1371" t="s">
        <v>316</v>
      </c>
      <c r="J1720" s="1371" t="s">
        <v>221</v>
      </c>
      <c r="N1720" s="1371" t="s">
        <v>236</v>
      </c>
      <c r="O1720" s="1371" t="s">
        <v>236</v>
      </c>
      <c r="W1720" s="1371" t="s">
        <v>227</v>
      </c>
    </row>
    <row r="1721" spans="1:23">
      <c r="A1721" s="1370">
        <v>61186402</v>
      </c>
      <c r="B1721" s="1371" t="s">
        <v>3789</v>
      </c>
      <c r="C1721" s="1371">
        <v>914419524</v>
      </c>
      <c r="D1721" s="1371" t="s">
        <v>3790</v>
      </c>
      <c r="G1721" s="1371" t="s">
        <v>224</v>
      </c>
      <c r="H1721" s="1371" t="s">
        <v>11</v>
      </c>
      <c r="L1721" s="1371" t="s">
        <v>271</v>
      </c>
      <c r="M1721" s="1372">
        <v>45854</v>
      </c>
      <c r="N1721" s="1371" t="s">
        <v>233</v>
      </c>
      <c r="W1721" s="1371" t="s">
        <v>230</v>
      </c>
    </row>
    <row r="1722" spans="1:23">
      <c r="A1722" s="1370">
        <v>61186474</v>
      </c>
      <c r="B1722" s="1371" t="s">
        <v>3791</v>
      </c>
      <c r="C1722" s="1371">
        <v>941337409</v>
      </c>
      <c r="D1722" s="1371" t="s">
        <v>3792</v>
      </c>
      <c r="E1722" s="1371" t="s">
        <v>347</v>
      </c>
      <c r="G1722" s="1371" t="s">
        <v>224</v>
      </c>
      <c r="H1722" s="1371" t="s">
        <v>245</v>
      </c>
      <c r="K1722" s="1371" t="s">
        <v>262</v>
      </c>
      <c r="L1722" s="1371" t="s">
        <v>262</v>
      </c>
      <c r="M1722" s="1372">
        <v>45876</v>
      </c>
      <c r="N1722" s="1371" t="s">
        <v>368</v>
      </c>
      <c r="W1722" s="1371" t="s">
        <v>226</v>
      </c>
    </row>
    <row r="1723" spans="1:23">
      <c r="A1723" s="1370">
        <v>61186600</v>
      </c>
      <c r="B1723" s="1371" t="s">
        <v>3793</v>
      </c>
      <c r="C1723" s="1371">
        <v>919295783</v>
      </c>
      <c r="D1723" s="1371" t="s">
        <v>3794</v>
      </c>
      <c r="G1723" s="1371" t="s">
        <v>225</v>
      </c>
      <c r="H1723" s="1371" t="s">
        <v>11</v>
      </c>
      <c r="J1723" s="1371" t="s">
        <v>221</v>
      </c>
      <c r="M1723" s="1372">
        <v>45841</v>
      </c>
      <c r="N1723" s="1371" t="s">
        <v>233</v>
      </c>
      <c r="V1723" s="1371" t="s">
        <v>11</v>
      </c>
      <c r="W1723" s="1371" t="s">
        <v>226</v>
      </c>
    </row>
    <row r="1724" spans="1:23">
      <c r="A1724" s="1370">
        <v>61186612</v>
      </c>
      <c r="B1724" s="1371" t="s">
        <v>3795</v>
      </c>
      <c r="C1724" s="1371">
        <v>958801266</v>
      </c>
      <c r="D1724" s="1371" t="s">
        <v>3796</v>
      </c>
      <c r="G1724" s="1371" t="s">
        <v>225</v>
      </c>
      <c r="H1724" s="1371" t="s">
        <v>242</v>
      </c>
      <c r="I1724" s="1371" t="s">
        <v>316</v>
      </c>
      <c r="J1724" s="1371" t="s">
        <v>221</v>
      </c>
      <c r="N1724" s="1371" t="s">
        <v>233</v>
      </c>
      <c r="O1724" s="1371" t="s">
        <v>231</v>
      </c>
      <c r="P1724" s="1371" t="s">
        <v>231</v>
      </c>
      <c r="Q1724" s="1371" t="s">
        <v>445</v>
      </c>
      <c r="R1724" s="1371" t="s">
        <v>232</v>
      </c>
      <c r="S1724" s="1371" t="s">
        <v>318</v>
      </c>
      <c r="T1724" s="1371" t="s">
        <v>323</v>
      </c>
      <c r="U1724" s="1371" t="s">
        <v>255</v>
      </c>
      <c r="W1724" s="1371" t="s">
        <v>229</v>
      </c>
    </row>
    <row r="1725" spans="1:23">
      <c r="A1725" s="1370">
        <v>61186840</v>
      </c>
      <c r="B1725" s="1371" t="s">
        <v>3797</v>
      </c>
      <c r="C1725" s="1371">
        <v>999988517</v>
      </c>
      <c r="D1725" s="1371" t="s">
        <v>3798</v>
      </c>
      <c r="E1725" s="1371" t="s">
        <v>347</v>
      </c>
      <c r="G1725" s="1371" t="s">
        <v>223</v>
      </c>
      <c r="H1725" s="1371" t="s">
        <v>245</v>
      </c>
      <c r="K1725" s="1371" t="s">
        <v>262</v>
      </c>
      <c r="L1725" s="1371" t="s">
        <v>262</v>
      </c>
      <c r="M1725" s="1372">
        <v>45876</v>
      </c>
      <c r="N1725" s="1371" t="s">
        <v>388</v>
      </c>
      <c r="O1725" s="1371" t="s">
        <v>388</v>
      </c>
      <c r="P1725" s="1371" t="s">
        <v>388</v>
      </c>
      <c r="W1725" s="1371" t="s">
        <v>226</v>
      </c>
    </row>
    <row r="1726" spans="1:23">
      <c r="A1726" s="1370">
        <v>61186869</v>
      </c>
      <c r="B1726" s="1371" t="s">
        <v>3799</v>
      </c>
      <c r="C1726" s="1371">
        <v>939643384</v>
      </c>
      <c r="D1726" s="1371" t="s">
        <v>3800</v>
      </c>
      <c r="G1726" s="1371" t="s">
        <v>223</v>
      </c>
      <c r="H1726" s="1371" t="s">
        <v>245</v>
      </c>
      <c r="J1726" s="1371" t="s">
        <v>221</v>
      </c>
      <c r="K1726" s="1371" t="s">
        <v>259</v>
      </c>
      <c r="L1726" s="1371" t="s">
        <v>271</v>
      </c>
      <c r="N1726" s="1371" t="s">
        <v>231</v>
      </c>
      <c r="O1726" s="1371" t="s">
        <v>231</v>
      </c>
      <c r="Q1726" s="1371" t="s">
        <v>445</v>
      </c>
      <c r="R1726" s="1371" t="s">
        <v>232</v>
      </c>
      <c r="S1726" s="1371" t="s">
        <v>318</v>
      </c>
      <c r="T1726" s="1371" t="s">
        <v>323</v>
      </c>
      <c r="U1726" s="1371" t="s">
        <v>255</v>
      </c>
      <c r="W1726" s="1371" t="s">
        <v>230</v>
      </c>
    </row>
    <row r="1727" spans="1:23">
      <c r="A1727" s="1370">
        <v>61186869</v>
      </c>
      <c r="B1727" s="1371" t="s">
        <v>3801</v>
      </c>
      <c r="C1727" s="1371">
        <v>939643384</v>
      </c>
      <c r="D1727" s="1371" t="s">
        <v>3800</v>
      </c>
      <c r="E1727" s="1371" t="s">
        <v>347</v>
      </c>
      <c r="G1727" s="1371" t="s">
        <v>223</v>
      </c>
      <c r="H1727" s="1371" t="s">
        <v>245</v>
      </c>
      <c r="M1727" s="1372">
        <v>45843</v>
      </c>
      <c r="N1727" s="1371" t="s">
        <v>233</v>
      </c>
      <c r="O1727" s="1371" t="s">
        <v>331</v>
      </c>
      <c r="W1727" s="1371" t="s">
        <v>229</v>
      </c>
    </row>
    <row r="1728" spans="1:23">
      <c r="A1728" s="1370">
        <v>61186869</v>
      </c>
      <c r="B1728" s="1371" t="s">
        <v>3799</v>
      </c>
      <c r="C1728" s="1371">
        <v>51939643384</v>
      </c>
      <c r="D1728" s="1371" t="s">
        <v>3800</v>
      </c>
      <c r="E1728" s="1371" t="s">
        <v>347</v>
      </c>
      <c r="G1728" s="1371" t="s">
        <v>223</v>
      </c>
      <c r="H1728" s="1371" t="s">
        <v>245</v>
      </c>
      <c r="K1728" s="1371" t="s">
        <v>271</v>
      </c>
      <c r="L1728" s="1371" t="s">
        <v>271</v>
      </c>
      <c r="M1728" s="1372">
        <v>45848</v>
      </c>
      <c r="N1728" s="1371" t="s">
        <v>233</v>
      </c>
      <c r="O1728" s="1371" t="s">
        <v>331</v>
      </c>
      <c r="W1728" s="1371" t="s">
        <v>229</v>
      </c>
    </row>
    <row r="1729" spans="1:23">
      <c r="A1729" s="1370">
        <v>61186919</v>
      </c>
      <c r="B1729" s="1371" t="s">
        <v>3802</v>
      </c>
      <c r="C1729" s="1371">
        <v>51922721407</v>
      </c>
      <c r="D1729" s="1371" t="s">
        <v>3803</v>
      </c>
      <c r="E1729" s="1371" t="s">
        <v>347</v>
      </c>
      <c r="G1729" s="1371" t="s">
        <v>223</v>
      </c>
      <c r="H1729" s="1371" t="s">
        <v>245</v>
      </c>
      <c r="K1729" s="1371" t="s">
        <v>262</v>
      </c>
      <c r="L1729" s="1371" t="s">
        <v>262</v>
      </c>
      <c r="M1729" s="1372">
        <v>45870</v>
      </c>
      <c r="N1729" s="1371" t="s">
        <v>233</v>
      </c>
      <c r="O1729" s="1371" t="s">
        <v>231</v>
      </c>
      <c r="P1729" s="1371" t="s">
        <v>329</v>
      </c>
      <c r="W1729" s="1371" t="s">
        <v>229</v>
      </c>
    </row>
    <row r="1730" spans="1:23">
      <c r="A1730" s="1370">
        <v>61187126</v>
      </c>
      <c r="B1730" s="1371" t="s">
        <v>3804</v>
      </c>
      <c r="C1730" s="1371">
        <v>979042178</v>
      </c>
      <c r="D1730" s="1371" t="s">
        <v>3805</v>
      </c>
      <c r="F1730" s="1371" t="s">
        <v>254</v>
      </c>
      <c r="G1730" s="1371" t="s">
        <v>223</v>
      </c>
      <c r="H1730" s="1371" t="s">
        <v>238</v>
      </c>
      <c r="I1730" s="1371" t="s">
        <v>316</v>
      </c>
      <c r="J1730" s="1371" t="s">
        <v>221</v>
      </c>
      <c r="L1730" s="1371" t="s">
        <v>271</v>
      </c>
      <c r="N1730" s="1371" t="s">
        <v>231</v>
      </c>
      <c r="O1730" s="1371" t="s">
        <v>231</v>
      </c>
      <c r="Q1730" s="1371" t="s">
        <v>445</v>
      </c>
      <c r="R1730" s="1371" t="s">
        <v>232</v>
      </c>
      <c r="S1730" s="1371" t="s">
        <v>318</v>
      </c>
      <c r="T1730" s="1371" t="s">
        <v>323</v>
      </c>
      <c r="U1730" s="1371" t="s">
        <v>255</v>
      </c>
      <c r="V1730" s="1371" t="s">
        <v>3806</v>
      </c>
      <c r="W1730" s="1371" t="s">
        <v>230</v>
      </c>
    </row>
    <row r="1731" spans="1:23">
      <c r="A1731" s="1370">
        <v>61187126</v>
      </c>
      <c r="B1731" s="1371" t="s">
        <v>3807</v>
      </c>
      <c r="C1731" s="1371">
        <v>957032766</v>
      </c>
      <c r="D1731" s="1371" t="s">
        <v>3808</v>
      </c>
      <c r="E1731" s="1371" t="s">
        <v>347</v>
      </c>
      <c r="G1731" s="1371" t="s">
        <v>223</v>
      </c>
      <c r="H1731" s="1371" t="s">
        <v>245</v>
      </c>
      <c r="K1731" s="1371" t="s">
        <v>271</v>
      </c>
      <c r="L1731" s="1371" t="s">
        <v>271</v>
      </c>
      <c r="M1731" s="1372">
        <v>45847</v>
      </c>
      <c r="N1731" s="1371" t="s">
        <v>231</v>
      </c>
      <c r="O1731" s="1371" t="s">
        <v>329</v>
      </c>
      <c r="W1731" s="1371" t="s">
        <v>226</v>
      </c>
    </row>
    <row r="1732" spans="1:23">
      <c r="A1732" s="1370">
        <v>61187233</v>
      </c>
      <c r="B1732" s="1371" t="s">
        <v>3809</v>
      </c>
      <c r="C1732" s="1371" t="s">
        <v>3810</v>
      </c>
      <c r="D1732" s="1371" t="s">
        <v>3811</v>
      </c>
      <c r="G1732" s="1371" t="s">
        <v>225</v>
      </c>
      <c r="H1732" s="1371" t="s">
        <v>245</v>
      </c>
      <c r="J1732" s="1371" t="s">
        <v>221</v>
      </c>
      <c r="K1732" s="1371" t="s">
        <v>259</v>
      </c>
      <c r="L1732" s="1371" t="s">
        <v>271</v>
      </c>
      <c r="N1732" s="1371" t="s">
        <v>231</v>
      </c>
      <c r="O1732" s="1371" t="s">
        <v>231</v>
      </c>
      <c r="W1732" s="1371" t="s">
        <v>230</v>
      </c>
    </row>
    <row r="1733" spans="1:23">
      <c r="A1733" s="1370">
        <v>61187247</v>
      </c>
      <c r="B1733" s="1371" t="s">
        <v>3812</v>
      </c>
      <c r="C1733" s="1371">
        <v>981440181</v>
      </c>
      <c r="D1733" s="1371" t="s">
        <v>3813</v>
      </c>
      <c r="F1733" s="1371" t="s">
        <v>254</v>
      </c>
      <c r="G1733" s="1371" t="s">
        <v>223</v>
      </c>
      <c r="H1733" s="1371" t="s">
        <v>238</v>
      </c>
      <c r="I1733" s="1371" t="s">
        <v>316</v>
      </c>
      <c r="J1733" s="1371" t="s">
        <v>221</v>
      </c>
      <c r="N1733" s="1371" t="s">
        <v>233</v>
      </c>
      <c r="O1733" s="1371" t="s">
        <v>231</v>
      </c>
      <c r="P1733" s="1371" t="s">
        <v>231</v>
      </c>
      <c r="Q1733" s="1371" t="s">
        <v>445</v>
      </c>
      <c r="R1733" s="1371" t="s">
        <v>232</v>
      </c>
      <c r="S1733" s="1371" t="s">
        <v>318</v>
      </c>
      <c r="T1733" s="1371" t="s">
        <v>323</v>
      </c>
      <c r="U1733" s="1371" t="s">
        <v>255</v>
      </c>
      <c r="W1733" s="1371" t="s">
        <v>229</v>
      </c>
    </row>
    <row r="1734" spans="1:23">
      <c r="A1734" s="1370">
        <v>61188538</v>
      </c>
      <c r="B1734" s="1371" t="s">
        <v>3814</v>
      </c>
      <c r="C1734" s="1371" t="s">
        <v>3815</v>
      </c>
      <c r="D1734" s="1371" t="s">
        <v>3816</v>
      </c>
      <c r="G1734" s="1371" t="s">
        <v>223</v>
      </c>
      <c r="H1734" s="1371" t="s">
        <v>242</v>
      </c>
      <c r="I1734" s="1371" t="s">
        <v>316</v>
      </c>
      <c r="J1734" s="1371" t="s">
        <v>221</v>
      </c>
      <c r="N1734" s="1371" t="s">
        <v>233</v>
      </c>
      <c r="O1734" s="1371" t="s">
        <v>231</v>
      </c>
      <c r="P1734" s="1371" t="s">
        <v>231</v>
      </c>
      <c r="Q1734" s="1371" t="s">
        <v>445</v>
      </c>
      <c r="R1734" s="1371" t="s">
        <v>232</v>
      </c>
      <c r="S1734" s="1371" t="s">
        <v>318</v>
      </c>
      <c r="T1734" s="1371" t="s">
        <v>323</v>
      </c>
      <c r="U1734" s="1371" t="s">
        <v>258</v>
      </c>
      <c r="V1734" s="1371" t="s">
        <v>3290</v>
      </c>
      <c r="W1734" s="1371" t="s">
        <v>229</v>
      </c>
    </row>
    <row r="1735" spans="1:23">
      <c r="A1735" s="1370">
        <v>61190701</v>
      </c>
      <c r="B1735" s="1371" t="s">
        <v>3817</v>
      </c>
      <c r="C1735" s="1371">
        <v>907357965</v>
      </c>
      <c r="D1735" s="1371" t="s">
        <v>3818</v>
      </c>
      <c r="G1735" s="1371" t="s">
        <v>225</v>
      </c>
      <c r="H1735" s="1371" t="s">
        <v>11</v>
      </c>
      <c r="J1735" s="1371" t="s">
        <v>221</v>
      </c>
      <c r="N1735" s="1371" t="s">
        <v>233</v>
      </c>
      <c r="O1735" s="1371" t="s">
        <v>236</v>
      </c>
      <c r="W1735" s="1371" t="s">
        <v>229</v>
      </c>
    </row>
    <row r="1736" spans="1:23">
      <c r="A1736" s="1370">
        <v>61193943</v>
      </c>
      <c r="B1736" s="1371" t="s">
        <v>3819</v>
      </c>
      <c r="C1736" s="1371">
        <v>919697679</v>
      </c>
      <c r="D1736" s="1371" t="s">
        <v>3820</v>
      </c>
      <c r="G1736" s="1371" t="s">
        <v>224</v>
      </c>
      <c r="H1736" s="1371" t="s">
        <v>248</v>
      </c>
      <c r="M1736" s="1372">
        <v>45855</v>
      </c>
      <c r="N1736" s="1371" t="s">
        <v>233</v>
      </c>
      <c r="P1736" s="1371" t="s">
        <v>350</v>
      </c>
      <c r="W1736" s="1371" t="s">
        <v>228</v>
      </c>
    </row>
    <row r="1737" spans="1:23">
      <c r="A1737" s="1370">
        <v>61195860</v>
      </c>
      <c r="B1737" s="1371" t="s">
        <v>3821</v>
      </c>
      <c r="C1737" s="1371">
        <v>980722517</v>
      </c>
      <c r="D1737" s="1371" t="s">
        <v>3822</v>
      </c>
      <c r="G1737" s="1371" t="s">
        <v>224</v>
      </c>
      <c r="H1737" s="1371" t="s">
        <v>11</v>
      </c>
      <c r="J1737" s="1371" t="s">
        <v>221</v>
      </c>
      <c r="L1737" s="1371" t="s">
        <v>271</v>
      </c>
      <c r="M1737" s="1372">
        <v>45841</v>
      </c>
      <c r="N1737" s="1371" t="s">
        <v>233</v>
      </c>
      <c r="O1737" s="1371" t="s">
        <v>236</v>
      </c>
      <c r="V1737" s="1371" t="s">
        <v>11</v>
      </c>
      <c r="W1737" s="1371" t="s">
        <v>230</v>
      </c>
    </row>
    <row r="1738" spans="1:23">
      <c r="A1738" s="1370">
        <v>61199787</v>
      </c>
      <c r="B1738" s="1371" t="s">
        <v>40</v>
      </c>
      <c r="C1738" s="1371">
        <v>986228592</v>
      </c>
      <c r="E1738" s="1371" t="s">
        <v>373</v>
      </c>
      <c r="F1738" s="1371" t="s">
        <v>273</v>
      </c>
      <c r="G1738" s="1371" t="s">
        <v>225</v>
      </c>
      <c r="H1738" s="1371" t="s">
        <v>243</v>
      </c>
      <c r="J1738" s="1371" t="s">
        <v>249</v>
      </c>
      <c r="L1738" s="1371" t="s">
        <v>271</v>
      </c>
      <c r="N1738" s="1371" t="s">
        <v>231</v>
      </c>
      <c r="O1738" s="1371" t="s">
        <v>231</v>
      </c>
      <c r="Q1738" s="1371" t="s">
        <v>445</v>
      </c>
      <c r="R1738" s="1371" t="s">
        <v>232</v>
      </c>
      <c r="S1738" s="1371" t="s">
        <v>318</v>
      </c>
      <c r="T1738" s="1371" t="s">
        <v>3467</v>
      </c>
      <c r="U1738" s="1371" t="s">
        <v>255</v>
      </c>
      <c r="W1738" s="1371" t="s">
        <v>230</v>
      </c>
    </row>
    <row r="1739" spans="1:23">
      <c r="A1739" s="1370">
        <v>61204734</v>
      </c>
      <c r="B1739" s="1371" t="s">
        <v>3823</v>
      </c>
      <c r="C1739" s="1371">
        <v>974392594</v>
      </c>
      <c r="D1739" s="1371" t="s">
        <v>3824</v>
      </c>
      <c r="G1739" s="1371" t="s">
        <v>225</v>
      </c>
      <c r="H1739" s="1371" t="s">
        <v>11</v>
      </c>
      <c r="J1739" s="1371" t="s">
        <v>221</v>
      </c>
      <c r="N1739" s="1371" t="s">
        <v>233</v>
      </c>
      <c r="O1739" s="1371" t="s">
        <v>236</v>
      </c>
      <c r="W1739" s="1371" t="s">
        <v>229</v>
      </c>
    </row>
    <row r="1740" spans="1:23">
      <c r="A1740" s="1370">
        <v>61204755</v>
      </c>
      <c r="B1740" s="1371" t="s">
        <v>3825</v>
      </c>
      <c r="C1740" s="1371">
        <v>951322439</v>
      </c>
      <c r="D1740" s="1371" t="s">
        <v>3826</v>
      </c>
      <c r="G1740" s="1371" t="s">
        <v>224</v>
      </c>
      <c r="H1740" s="1371" t="s">
        <v>11</v>
      </c>
      <c r="L1740" s="1371" t="s">
        <v>262</v>
      </c>
      <c r="M1740" s="1372">
        <v>45859</v>
      </c>
      <c r="N1740" s="1371" t="s">
        <v>233</v>
      </c>
      <c r="W1740" s="1371" t="s">
        <v>230</v>
      </c>
    </row>
    <row r="1741" spans="1:23">
      <c r="A1741" s="1370">
        <v>61213065</v>
      </c>
      <c r="B1741" s="1371" t="s">
        <v>3827</v>
      </c>
      <c r="C1741" s="1371">
        <v>51922672248</v>
      </c>
      <c r="D1741" s="1371" t="s">
        <v>3828</v>
      </c>
      <c r="G1741" s="1371" t="s">
        <v>224</v>
      </c>
      <c r="H1741" s="1371" t="s">
        <v>245</v>
      </c>
      <c r="I1741" s="1371" t="s">
        <v>316</v>
      </c>
      <c r="J1741" s="1371" t="s">
        <v>221</v>
      </c>
      <c r="K1741" s="1371" t="s">
        <v>259</v>
      </c>
      <c r="L1741" s="1371" t="s">
        <v>259</v>
      </c>
      <c r="N1741" s="1371" t="s">
        <v>231</v>
      </c>
      <c r="O1741" s="1371" t="s">
        <v>231</v>
      </c>
      <c r="P1741" s="1371" t="s">
        <v>231</v>
      </c>
      <c r="W1741" s="1371" t="s">
        <v>226</v>
      </c>
    </row>
    <row r="1742" spans="1:23">
      <c r="A1742" s="1370">
        <v>61213093</v>
      </c>
      <c r="B1742" s="1371" t="s">
        <v>3829</v>
      </c>
      <c r="C1742" s="1371">
        <v>980731483</v>
      </c>
      <c r="D1742" s="1371" t="s">
        <v>3830</v>
      </c>
      <c r="G1742" s="1371" t="s">
        <v>224</v>
      </c>
      <c r="H1742" s="1371" t="s">
        <v>11</v>
      </c>
      <c r="J1742" s="1371" t="s">
        <v>221</v>
      </c>
      <c r="N1742" s="1371" t="s">
        <v>233</v>
      </c>
      <c r="W1742" s="1371" t="s">
        <v>229</v>
      </c>
    </row>
    <row r="1743" spans="1:23">
      <c r="A1743" s="1370">
        <v>61213176</v>
      </c>
      <c r="B1743" s="1371" t="s">
        <v>3831</v>
      </c>
      <c r="C1743" s="1371">
        <v>985822596</v>
      </c>
      <c r="D1743" s="1371" t="s">
        <v>3832</v>
      </c>
      <c r="F1743" s="1371" t="s">
        <v>254</v>
      </c>
      <c r="G1743" s="1371" t="s">
        <v>224</v>
      </c>
      <c r="H1743" s="1371" t="s">
        <v>248</v>
      </c>
      <c r="I1743" s="1371" t="s">
        <v>3833</v>
      </c>
      <c r="L1743" s="1371" t="s">
        <v>271</v>
      </c>
      <c r="M1743" s="1372">
        <v>45846</v>
      </c>
      <c r="N1743" s="1371" t="s">
        <v>3400</v>
      </c>
      <c r="O1743" s="1371" t="s">
        <v>3400</v>
      </c>
      <c r="Q1743" s="1371" t="s">
        <v>324</v>
      </c>
      <c r="R1743" s="1371" t="s">
        <v>232</v>
      </c>
      <c r="S1743" s="1371" t="s">
        <v>318</v>
      </c>
      <c r="T1743" s="1371" t="s">
        <v>323</v>
      </c>
      <c r="U1743" s="1371" t="s">
        <v>255</v>
      </c>
      <c r="W1743" s="1371" t="s">
        <v>230</v>
      </c>
    </row>
    <row r="1744" spans="1:23">
      <c r="A1744" s="1370">
        <v>61213176</v>
      </c>
      <c r="B1744" s="1371" t="s">
        <v>3834</v>
      </c>
      <c r="C1744" s="1371">
        <v>985822596</v>
      </c>
      <c r="D1744" s="1371" t="s">
        <v>3835</v>
      </c>
      <c r="G1744" s="1371" t="s">
        <v>224</v>
      </c>
      <c r="H1744" s="1371" t="s">
        <v>11</v>
      </c>
      <c r="L1744" s="1371" t="s">
        <v>271</v>
      </c>
      <c r="M1744" s="1372">
        <v>45854</v>
      </c>
      <c r="N1744" s="1371" t="s">
        <v>233</v>
      </c>
      <c r="W1744" s="1371" t="s">
        <v>230</v>
      </c>
    </row>
    <row r="1745" spans="1:23">
      <c r="A1745" s="1370">
        <v>61213274</v>
      </c>
      <c r="B1745" s="1371" t="s">
        <v>3836</v>
      </c>
      <c r="C1745" s="1371">
        <v>964664077</v>
      </c>
      <c r="D1745" s="1371" t="s">
        <v>3837</v>
      </c>
      <c r="G1745" s="1371" t="s">
        <v>224</v>
      </c>
      <c r="H1745" s="1371" t="s">
        <v>243</v>
      </c>
      <c r="I1745" s="1371" t="s">
        <v>316</v>
      </c>
      <c r="J1745" s="1371" t="s">
        <v>221</v>
      </c>
      <c r="N1745" s="1371" t="s">
        <v>236</v>
      </c>
      <c r="O1745" s="1371" t="s">
        <v>236</v>
      </c>
      <c r="W1745" s="1371" t="s">
        <v>227</v>
      </c>
    </row>
    <row r="1746" spans="1:23">
      <c r="A1746" s="1370">
        <v>61213540</v>
      </c>
      <c r="B1746" s="1371" t="s">
        <v>3838</v>
      </c>
      <c r="C1746" s="1371">
        <v>999192470</v>
      </c>
      <c r="D1746" s="1371" t="s">
        <v>3839</v>
      </c>
      <c r="G1746" s="1371" t="s">
        <v>223</v>
      </c>
      <c r="H1746" s="1371" t="s">
        <v>11</v>
      </c>
      <c r="M1746" s="1372">
        <v>45880</v>
      </c>
      <c r="W1746" s="1371" t="s">
        <v>228</v>
      </c>
    </row>
    <row r="1747" spans="1:23">
      <c r="A1747" s="1370">
        <v>61213613</v>
      </c>
      <c r="B1747" s="1371" t="s">
        <v>3840</v>
      </c>
      <c r="C1747" s="1371">
        <v>941197109</v>
      </c>
      <c r="D1747" s="1371" t="s">
        <v>3841</v>
      </c>
      <c r="E1747" s="1371" t="s">
        <v>347</v>
      </c>
      <c r="G1747" s="1371" t="s">
        <v>223</v>
      </c>
      <c r="H1747" s="1371" t="s">
        <v>245</v>
      </c>
      <c r="K1747" s="1371" t="s">
        <v>278</v>
      </c>
      <c r="L1747" s="1371" t="s">
        <v>278</v>
      </c>
      <c r="M1747" s="1372">
        <v>45862</v>
      </c>
      <c r="N1747" s="1371" t="s">
        <v>368</v>
      </c>
      <c r="O1747" s="1371" t="s">
        <v>239</v>
      </c>
      <c r="P1747" s="1371" t="s">
        <v>239</v>
      </c>
      <c r="W1747" s="1371" t="s">
        <v>226</v>
      </c>
    </row>
    <row r="1748" spans="1:23">
      <c r="A1748" s="1370">
        <v>61213613</v>
      </c>
      <c r="B1748" s="1371" t="s">
        <v>3840</v>
      </c>
      <c r="C1748" s="1371">
        <v>941197109</v>
      </c>
      <c r="D1748" s="1371" t="s">
        <v>3841</v>
      </c>
      <c r="G1748" s="1371" t="s">
        <v>223</v>
      </c>
      <c r="I1748" s="1371" t="s">
        <v>316</v>
      </c>
      <c r="J1748" s="1371" t="s">
        <v>221</v>
      </c>
      <c r="N1748" s="1371" t="s">
        <v>233</v>
      </c>
      <c r="O1748" s="1371" t="s">
        <v>236</v>
      </c>
      <c r="P1748" s="1371" t="s">
        <v>350</v>
      </c>
      <c r="W1748" s="1371" t="s">
        <v>229</v>
      </c>
    </row>
    <row r="1749" spans="1:23">
      <c r="A1749" s="1370">
        <v>61213613</v>
      </c>
      <c r="B1749" s="1371" t="s">
        <v>3840</v>
      </c>
      <c r="C1749" s="1371">
        <v>51941197109</v>
      </c>
      <c r="D1749" s="1371" t="s">
        <v>3841</v>
      </c>
      <c r="E1749" s="1371" t="s">
        <v>347</v>
      </c>
      <c r="G1749" s="1371" t="s">
        <v>223</v>
      </c>
      <c r="H1749" s="1371" t="s">
        <v>245</v>
      </c>
      <c r="K1749" s="1371" t="s">
        <v>271</v>
      </c>
      <c r="L1749" s="1371" t="s">
        <v>271</v>
      </c>
      <c r="M1749" s="1372">
        <v>45847</v>
      </c>
      <c r="N1749" s="1371" t="s">
        <v>233</v>
      </c>
      <c r="W1749" s="1371" t="s">
        <v>227</v>
      </c>
    </row>
    <row r="1750" spans="1:23">
      <c r="A1750" s="1370">
        <v>61213613</v>
      </c>
      <c r="B1750" s="1371" t="s">
        <v>3842</v>
      </c>
      <c r="C1750" s="1371">
        <v>51949236630</v>
      </c>
      <c r="D1750" s="1371" t="s">
        <v>3843</v>
      </c>
      <c r="E1750" s="1371" t="s">
        <v>347</v>
      </c>
      <c r="G1750" s="1371" t="s">
        <v>223</v>
      </c>
      <c r="H1750" s="1371" t="s">
        <v>245</v>
      </c>
      <c r="K1750" s="1371" t="s">
        <v>274</v>
      </c>
      <c r="L1750" s="1371" t="s">
        <v>274</v>
      </c>
      <c r="M1750" s="1372">
        <v>45860</v>
      </c>
      <c r="N1750" s="1371" t="s">
        <v>233</v>
      </c>
      <c r="W1750" s="1371" t="s">
        <v>227</v>
      </c>
    </row>
    <row r="1751" spans="1:23">
      <c r="A1751" s="1370">
        <v>61213613</v>
      </c>
      <c r="B1751" s="1371" t="s">
        <v>3840</v>
      </c>
      <c r="C1751" s="1371">
        <v>51941197109</v>
      </c>
      <c r="D1751" s="1371" t="s">
        <v>3841</v>
      </c>
      <c r="E1751" s="1371" t="s">
        <v>347</v>
      </c>
      <c r="G1751" s="1371" t="s">
        <v>223</v>
      </c>
      <c r="H1751" s="1371" t="s">
        <v>245</v>
      </c>
      <c r="K1751" s="1371" t="s">
        <v>262</v>
      </c>
      <c r="L1751" s="1371" t="s">
        <v>262</v>
      </c>
      <c r="M1751" s="1372">
        <v>45868</v>
      </c>
      <c r="N1751" s="1371" t="s">
        <v>233</v>
      </c>
      <c r="W1751" s="1371" t="s">
        <v>227</v>
      </c>
    </row>
    <row r="1752" spans="1:23">
      <c r="A1752" s="1370">
        <v>61214200</v>
      </c>
      <c r="B1752" s="1371" t="s">
        <v>3844</v>
      </c>
      <c r="C1752" s="1371">
        <v>973758773</v>
      </c>
      <c r="D1752" s="1371" t="s">
        <v>3845</v>
      </c>
      <c r="G1752" s="1371" t="s">
        <v>224</v>
      </c>
      <c r="H1752" s="1371" t="s">
        <v>11</v>
      </c>
      <c r="J1752" s="1371" t="s">
        <v>221</v>
      </c>
      <c r="L1752" s="1371" t="s">
        <v>271</v>
      </c>
      <c r="M1752" s="1372">
        <v>45841</v>
      </c>
      <c r="N1752" s="1371" t="s">
        <v>233</v>
      </c>
      <c r="O1752" s="1371" t="s">
        <v>231</v>
      </c>
      <c r="V1752" s="1371" t="s">
        <v>11</v>
      </c>
      <c r="W1752" s="1371" t="s">
        <v>226</v>
      </c>
    </row>
    <row r="1753" spans="1:23">
      <c r="A1753" s="1370">
        <v>61214259</v>
      </c>
      <c r="B1753" s="1371" t="s">
        <v>3846</v>
      </c>
      <c r="C1753" s="1371" t="s">
        <v>3847</v>
      </c>
      <c r="D1753" s="1371" t="s">
        <v>3848</v>
      </c>
      <c r="G1753" s="1371" t="s">
        <v>223</v>
      </c>
      <c r="H1753" s="1371" t="s">
        <v>245</v>
      </c>
      <c r="I1753" s="1371" t="s">
        <v>316</v>
      </c>
      <c r="J1753" s="1371" t="s">
        <v>221</v>
      </c>
      <c r="N1753" s="1371" t="s">
        <v>233</v>
      </c>
      <c r="O1753" s="1371" t="s">
        <v>231</v>
      </c>
      <c r="P1753" s="1371" t="s">
        <v>236</v>
      </c>
      <c r="W1753" s="1371" t="s">
        <v>229</v>
      </c>
    </row>
    <row r="1754" spans="1:23">
      <c r="A1754" s="1370">
        <v>61214979</v>
      </c>
      <c r="B1754" s="1371" t="s">
        <v>3849</v>
      </c>
      <c r="C1754" s="1371">
        <v>980933525</v>
      </c>
      <c r="D1754" s="1371" t="s">
        <v>3850</v>
      </c>
      <c r="F1754" s="1371" t="s">
        <v>362</v>
      </c>
      <c r="G1754" s="1371" t="s">
        <v>225</v>
      </c>
      <c r="H1754" s="1371" t="s">
        <v>248</v>
      </c>
      <c r="J1754" s="1371" t="s">
        <v>221</v>
      </c>
      <c r="M1754" s="1372">
        <v>45841</v>
      </c>
      <c r="W1754" s="1371" t="s">
        <v>227</v>
      </c>
    </row>
    <row r="1755" spans="1:23">
      <c r="A1755" s="1370">
        <v>61215307</v>
      </c>
      <c r="B1755" s="1371" t="s">
        <v>3851</v>
      </c>
      <c r="C1755" s="1371">
        <v>902558641</v>
      </c>
      <c r="D1755" s="1371" t="s">
        <v>3852</v>
      </c>
      <c r="G1755" s="1371" t="s">
        <v>224</v>
      </c>
      <c r="H1755" s="1371" t="s">
        <v>11</v>
      </c>
      <c r="M1755" s="1372">
        <v>45880</v>
      </c>
      <c r="W1755" s="1371" t="s">
        <v>228</v>
      </c>
    </row>
    <row r="1756" spans="1:23">
      <c r="A1756" s="1370">
        <v>61215643</v>
      </c>
      <c r="B1756" s="1371" t="s">
        <v>3853</v>
      </c>
      <c r="C1756" s="1371">
        <v>903371724</v>
      </c>
      <c r="G1756" s="1371" t="s">
        <v>224</v>
      </c>
      <c r="H1756" s="1371" t="s">
        <v>242</v>
      </c>
      <c r="J1756" s="1371" t="s">
        <v>221</v>
      </c>
      <c r="L1756" s="1371" t="s">
        <v>271</v>
      </c>
      <c r="N1756" s="1371" t="s">
        <v>3400</v>
      </c>
      <c r="O1756" s="1371" t="s">
        <v>3400</v>
      </c>
      <c r="Q1756" s="1371" t="s">
        <v>445</v>
      </c>
      <c r="R1756" s="1371" t="s">
        <v>232</v>
      </c>
      <c r="S1756" s="1371" t="s">
        <v>318</v>
      </c>
      <c r="T1756" s="1371" t="s">
        <v>3854</v>
      </c>
      <c r="U1756" s="1371" t="s">
        <v>258</v>
      </c>
      <c r="W1756" s="1371" t="s">
        <v>230</v>
      </c>
    </row>
    <row r="1757" spans="1:23">
      <c r="A1757" s="1370">
        <v>61215919</v>
      </c>
      <c r="B1757" s="1371" t="s">
        <v>3855</v>
      </c>
      <c r="C1757" s="1371">
        <v>926953354</v>
      </c>
      <c r="D1757" s="1371" t="s">
        <v>3856</v>
      </c>
      <c r="E1757" s="1371" t="s">
        <v>2817</v>
      </c>
      <c r="G1757" s="1371" t="s">
        <v>223</v>
      </c>
      <c r="H1757" s="1371" t="s">
        <v>243</v>
      </c>
      <c r="I1757" s="1371" t="s">
        <v>316</v>
      </c>
      <c r="J1757" s="1371" t="s">
        <v>221</v>
      </c>
      <c r="N1757" s="1371" t="s">
        <v>233</v>
      </c>
      <c r="W1757" s="1371" t="s">
        <v>228</v>
      </c>
    </row>
    <row r="1758" spans="1:23">
      <c r="A1758" s="1370">
        <v>61217972</v>
      </c>
      <c r="B1758" s="1371" t="s">
        <v>3857</v>
      </c>
      <c r="C1758" s="1371">
        <v>914252275</v>
      </c>
      <c r="D1758" s="1371" t="s">
        <v>3858</v>
      </c>
      <c r="G1758" s="1371" t="s">
        <v>224</v>
      </c>
      <c r="H1758" s="1371" t="s">
        <v>248</v>
      </c>
      <c r="L1758" s="1371" t="s">
        <v>262</v>
      </c>
      <c r="M1758" s="1372">
        <v>45855</v>
      </c>
      <c r="N1758" s="1371" t="s">
        <v>233</v>
      </c>
      <c r="W1758" s="1371" t="s">
        <v>230</v>
      </c>
    </row>
    <row r="1759" spans="1:23">
      <c r="A1759" s="1370">
        <v>61218143</v>
      </c>
      <c r="B1759" s="1371" t="s">
        <v>3859</v>
      </c>
      <c r="C1759" s="1371">
        <v>972403311</v>
      </c>
      <c r="D1759" s="1371" t="s">
        <v>3860</v>
      </c>
      <c r="E1759" s="1371" t="s">
        <v>376</v>
      </c>
      <c r="G1759" s="1371" t="s">
        <v>224</v>
      </c>
      <c r="H1759" s="1371" t="s">
        <v>245</v>
      </c>
      <c r="I1759" s="1371" t="s">
        <v>316</v>
      </c>
      <c r="J1759" s="1371" t="s">
        <v>221</v>
      </c>
      <c r="N1759" s="1371" t="s">
        <v>236</v>
      </c>
      <c r="O1759" s="1371" t="s">
        <v>236</v>
      </c>
      <c r="P1759" s="1371" t="s">
        <v>350</v>
      </c>
      <c r="W1759" s="1371" t="s">
        <v>227</v>
      </c>
    </row>
    <row r="1760" spans="1:23">
      <c r="A1760" s="1370">
        <v>61225361</v>
      </c>
      <c r="B1760" s="1371" t="s">
        <v>3861</v>
      </c>
      <c r="C1760" s="1371" t="s">
        <v>3862</v>
      </c>
      <c r="D1760" s="1371" t="s">
        <v>3863</v>
      </c>
      <c r="F1760" s="1371" t="s">
        <v>362</v>
      </c>
      <c r="G1760" s="1371" t="s">
        <v>224</v>
      </c>
      <c r="H1760" s="1371" t="s">
        <v>248</v>
      </c>
      <c r="J1760" s="1371" t="s">
        <v>221</v>
      </c>
      <c r="M1760" s="1372">
        <v>45841</v>
      </c>
      <c r="N1760" s="1371" t="s">
        <v>233</v>
      </c>
      <c r="W1760" s="1371" t="s">
        <v>226</v>
      </c>
    </row>
    <row r="1761" spans="1:23">
      <c r="A1761" s="1370">
        <v>61225491</v>
      </c>
      <c r="B1761" s="1371" t="s">
        <v>3864</v>
      </c>
      <c r="C1761" s="1371">
        <v>913578685</v>
      </c>
      <c r="D1761" s="1371" t="s">
        <v>3865</v>
      </c>
      <c r="G1761" s="1371" t="s">
        <v>224</v>
      </c>
      <c r="H1761" s="1371" t="s">
        <v>243</v>
      </c>
      <c r="I1761" s="1371" t="s">
        <v>316</v>
      </c>
      <c r="J1761" s="1371" t="s">
        <v>221</v>
      </c>
      <c r="L1761" s="1371" t="s">
        <v>271</v>
      </c>
      <c r="N1761" s="1371" t="s">
        <v>231</v>
      </c>
      <c r="O1761" s="1371" t="s">
        <v>231</v>
      </c>
      <c r="Q1761" s="1371" t="s">
        <v>324</v>
      </c>
      <c r="R1761" s="1371" t="s">
        <v>232</v>
      </c>
      <c r="S1761" s="1371" t="s">
        <v>318</v>
      </c>
      <c r="T1761" s="1371" t="s">
        <v>323</v>
      </c>
      <c r="U1761" s="1371" t="s">
        <v>255</v>
      </c>
      <c r="W1761" s="1371" t="s">
        <v>226</v>
      </c>
    </row>
    <row r="1762" spans="1:23">
      <c r="A1762" s="1370">
        <v>61225684</v>
      </c>
      <c r="B1762" s="1371" t="s">
        <v>3866</v>
      </c>
      <c r="C1762" s="1371">
        <v>933058082</v>
      </c>
      <c r="D1762" s="1371" t="s">
        <v>12</v>
      </c>
      <c r="F1762" s="1371" t="s">
        <v>377</v>
      </c>
      <c r="G1762" s="1371" t="s">
        <v>225</v>
      </c>
      <c r="H1762" s="1371" t="s">
        <v>243</v>
      </c>
      <c r="J1762" s="1371" t="s">
        <v>221</v>
      </c>
      <c r="L1762" s="1371" t="s">
        <v>271</v>
      </c>
      <c r="N1762" s="1371" t="s">
        <v>231</v>
      </c>
      <c r="O1762" s="1371" t="s">
        <v>231</v>
      </c>
      <c r="Q1762" s="1371" t="s">
        <v>445</v>
      </c>
      <c r="R1762" s="1371" t="s">
        <v>232</v>
      </c>
      <c r="S1762" s="1371" t="s">
        <v>318</v>
      </c>
      <c r="T1762" s="1371" t="s">
        <v>323</v>
      </c>
      <c r="U1762" s="1371" t="s">
        <v>255</v>
      </c>
      <c r="W1762" s="1371" t="s">
        <v>230</v>
      </c>
    </row>
    <row r="1763" spans="1:23">
      <c r="A1763" s="1370">
        <v>61225937</v>
      </c>
      <c r="B1763" s="1371" t="s">
        <v>3867</v>
      </c>
      <c r="C1763" s="1371">
        <v>994075075</v>
      </c>
      <c r="G1763" s="1371" t="s">
        <v>223</v>
      </c>
      <c r="N1763" s="1371" t="s">
        <v>368</v>
      </c>
      <c r="W1763" s="1371" t="s">
        <v>226</v>
      </c>
    </row>
    <row r="1764" spans="1:23">
      <c r="A1764" s="1370">
        <v>61225995</v>
      </c>
      <c r="B1764" s="1371" t="s">
        <v>3868</v>
      </c>
      <c r="C1764" s="1371">
        <v>946796715</v>
      </c>
      <c r="D1764" s="1371" t="s">
        <v>3869</v>
      </c>
      <c r="E1764" s="1371" t="s">
        <v>376</v>
      </c>
      <c r="F1764" s="1371" t="s">
        <v>260</v>
      </c>
      <c r="G1764" s="1371" t="s">
        <v>224</v>
      </c>
      <c r="H1764" s="1371" t="s">
        <v>243</v>
      </c>
      <c r="I1764" s="1371" t="s">
        <v>316</v>
      </c>
      <c r="J1764" s="1371" t="s">
        <v>221</v>
      </c>
      <c r="N1764" s="1371" t="s">
        <v>231</v>
      </c>
      <c r="O1764" s="1371" t="s">
        <v>231</v>
      </c>
      <c r="P1764" s="1371" t="s">
        <v>231</v>
      </c>
      <c r="Q1764" s="1371" t="s">
        <v>324</v>
      </c>
      <c r="R1764" s="1371" t="s">
        <v>232</v>
      </c>
      <c r="S1764" s="1371" t="s">
        <v>318</v>
      </c>
      <c r="T1764" s="1371" t="s">
        <v>323</v>
      </c>
      <c r="U1764" s="1371" t="s">
        <v>255</v>
      </c>
      <c r="W1764" s="1371" t="s">
        <v>226</v>
      </c>
    </row>
    <row r="1765" spans="1:23">
      <c r="A1765" s="1370">
        <v>61226201</v>
      </c>
      <c r="B1765" s="1371" t="s">
        <v>3870</v>
      </c>
      <c r="C1765" s="1371">
        <v>939880892</v>
      </c>
      <c r="D1765" s="1371" t="s">
        <v>3871</v>
      </c>
      <c r="G1765" s="1371" t="s">
        <v>224</v>
      </c>
      <c r="H1765" s="1371" t="s">
        <v>11</v>
      </c>
      <c r="J1765" s="1371" t="s">
        <v>221</v>
      </c>
      <c r="M1765" s="1372">
        <v>45841</v>
      </c>
      <c r="N1765" s="1371" t="s">
        <v>233</v>
      </c>
      <c r="V1765" s="1371" t="s">
        <v>11</v>
      </c>
      <c r="W1765" s="1371" t="s">
        <v>228</v>
      </c>
    </row>
    <row r="1766" spans="1:23">
      <c r="A1766" s="1370">
        <v>61228878</v>
      </c>
      <c r="B1766" s="1371" t="s">
        <v>3872</v>
      </c>
      <c r="C1766" s="1371">
        <v>51935499765</v>
      </c>
      <c r="D1766" s="1371" t="s">
        <v>3873</v>
      </c>
      <c r="G1766" s="1371" t="s">
        <v>225</v>
      </c>
      <c r="H1766" s="1371" t="s">
        <v>11</v>
      </c>
      <c r="I1766" s="1371" t="s">
        <v>7</v>
      </c>
      <c r="M1766" s="1372">
        <v>45854</v>
      </c>
      <c r="N1766" s="1371" t="s">
        <v>233</v>
      </c>
      <c r="W1766" s="1371" t="s">
        <v>228</v>
      </c>
    </row>
    <row r="1767" spans="1:23">
      <c r="A1767" s="1370">
        <v>61232256</v>
      </c>
      <c r="B1767" s="1371" t="s">
        <v>3874</v>
      </c>
      <c r="C1767" s="1371">
        <v>51967155618</v>
      </c>
      <c r="D1767" s="1371" t="s">
        <v>3875</v>
      </c>
      <c r="G1767" s="1371" t="s">
        <v>225</v>
      </c>
      <c r="H1767" s="1371" t="s">
        <v>11</v>
      </c>
      <c r="J1767" s="1371" t="s">
        <v>221</v>
      </c>
      <c r="M1767" s="1372">
        <v>45841</v>
      </c>
      <c r="N1767" s="1371" t="s">
        <v>233</v>
      </c>
      <c r="O1767" s="1371" t="s">
        <v>236</v>
      </c>
      <c r="W1767" s="1371" t="s">
        <v>227</v>
      </c>
    </row>
    <row r="1768" spans="1:23">
      <c r="A1768" s="1370">
        <v>61235812</v>
      </c>
      <c r="B1768" s="1371" t="s">
        <v>3876</v>
      </c>
      <c r="C1768" s="1371">
        <v>979752657</v>
      </c>
      <c r="D1768" s="1371" t="s">
        <v>3877</v>
      </c>
      <c r="F1768" s="1371" t="s">
        <v>254</v>
      </c>
      <c r="G1768" s="1371" t="s">
        <v>224</v>
      </c>
      <c r="H1768" s="1371" t="s">
        <v>243</v>
      </c>
      <c r="I1768" s="1371" t="s">
        <v>316</v>
      </c>
      <c r="J1768" s="1371" t="s">
        <v>221</v>
      </c>
      <c r="N1768" s="1371" t="s">
        <v>231</v>
      </c>
      <c r="O1768" s="1371" t="s">
        <v>231</v>
      </c>
      <c r="P1768" s="1371" t="s">
        <v>231</v>
      </c>
      <c r="W1768" s="1371" t="s">
        <v>226</v>
      </c>
    </row>
    <row r="1769" spans="1:23">
      <c r="A1769" s="1370">
        <v>61236099</v>
      </c>
      <c r="B1769" s="1371" t="s">
        <v>3878</v>
      </c>
      <c r="C1769" s="1371">
        <v>959240252</v>
      </c>
      <c r="D1769" s="1371" t="s">
        <v>3879</v>
      </c>
      <c r="G1769" s="1371" t="s">
        <v>224</v>
      </c>
      <c r="H1769" s="1371" t="s">
        <v>11</v>
      </c>
      <c r="J1769" s="1371" t="s">
        <v>221</v>
      </c>
      <c r="L1769" s="1371" t="s">
        <v>271</v>
      </c>
      <c r="M1769" s="1372">
        <v>45841</v>
      </c>
      <c r="N1769" s="1371" t="s">
        <v>233</v>
      </c>
      <c r="O1769" s="1371" t="s">
        <v>236</v>
      </c>
      <c r="V1769" s="1371" t="s">
        <v>11</v>
      </c>
      <c r="W1769" s="1371" t="s">
        <v>230</v>
      </c>
    </row>
    <row r="1770" spans="1:23">
      <c r="A1770" s="1370">
        <v>61236220</v>
      </c>
      <c r="B1770" s="1371" t="s">
        <v>3880</v>
      </c>
      <c r="C1770" s="1371">
        <v>978542705</v>
      </c>
      <c r="D1770" s="1371" t="s">
        <v>1257</v>
      </c>
      <c r="E1770" s="1371" t="s">
        <v>347</v>
      </c>
      <c r="G1770" s="1371" t="s">
        <v>223</v>
      </c>
      <c r="H1770" s="1371" t="s">
        <v>245</v>
      </c>
      <c r="K1770" s="1371" t="s">
        <v>262</v>
      </c>
      <c r="L1770" s="1371" t="s">
        <v>262</v>
      </c>
      <c r="M1770" s="1372">
        <v>45873</v>
      </c>
      <c r="N1770" s="1371" t="s">
        <v>368</v>
      </c>
      <c r="W1770" s="1371" t="s">
        <v>226</v>
      </c>
    </row>
    <row r="1771" spans="1:23">
      <c r="A1771" s="1370">
        <v>61236483</v>
      </c>
      <c r="B1771" s="1371" t="s">
        <v>3881</v>
      </c>
      <c r="C1771" s="1371">
        <v>983313941</v>
      </c>
      <c r="D1771" s="1371" t="s">
        <v>3882</v>
      </c>
      <c r="F1771" s="1371" t="s">
        <v>254</v>
      </c>
      <c r="G1771" s="1371" t="s">
        <v>224</v>
      </c>
      <c r="H1771" s="1371" t="s">
        <v>238</v>
      </c>
      <c r="I1771" s="1371" t="s">
        <v>316</v>
      </c>
      <c r="J1771" s="1371" t="s">
        <v>221</v>
      </c>
      <c r="L1771" s="1371" t="s">
        <v>271</v>
      </c>
      <c r="N1771" s="1371" t="s">
        <v>231</v>
      </c>
      <c r="O1771" s="1371" t="s">
        <v>231</v>
      </c>
      <c r="Q1771" s="1371" t="s">
        <v>445</v>
      </c>
      <c r="R1771" s="1371" t="s">
        <v>232</v>
      </c>
      <c r="S1771" s="1371" t="s">
        <v>318</v>
      </c>
      <c r="T1771" s="1371" t="s">
        <v>323</v>
      </c>
      <c r="U1771" s="1371" t="s">
        <v>255</v>
      </c>
      <c r="W1771" s="1371" t="s">
        <v>230</v>
      </c>
    </row>
    <row r="1772" spans="1:23">
      <c r="A1772" s="1370">
        <v>61244433</v>
      </c>
      <c r="B1772" s="1371" t="s">
        <v>3883</v>
      </c>
      <c r="C1772" s="1371">
        <v>906218508</v>
      </c>
      <c r="D1772" s="1371" t="s">
        <v>3884</v>
      </c>
      <c r="G1772" s="1371" t="s">
        <v>225</v>
      </c>
      <c r="H1772" s="1371" t="s">
        <v>11</v>
      </c>
      <c r="J1772" s="1371" t="s">
        <v>221</v>
      </c>
      <c r="M1772" s="1372">
        <v>45841</v>
      </c>
      <c r="N1772" s="1371" t="s">
        <v>233</v>
      </c>
      <c r="V1772" s="1371" t="s">
        <v>11</v>
      </c>
      <c r="W1772" s="1371" t="s">
        <v>226</v>
      </c>
    </row>
    <row r="1773" spans="1:23">
      <c r="A1773" s="1370">
        <v>61244874</v>
      </c>
      <c r="B1773" s="1371" t="s">
        <v>3885</v>
      </c>
      <c r="C1773" s="1371">
        <v>927477597</v>
      </c>
      <c r="D1773" s="1371" t="s">
        <v>3886</v>
      </c>
      <c r="G1773" s="1371" t="s">
        <v>223</v>
      </c>
      <c r="M1773" s="1372">
        <v>45859</v>
      </c>
      <c r="N1773" s="1371" t="s">
        <v>368</v>
      </c>
      <c r="O1773" s="1371" t="s">
        <v>236</v>
      </c>
      <c r="P1773" s="1371" t="s">
        <v>350</v>
      </c>
      <c r="W1773" s="1371" t="s">
        <v>226</v>
      </c>
    </row>
    <row r="1774" spans="1:23">
      <c r="A1774" s="1370">
        <v>61246253</v>
      </c>
      <c r="B1774" s="1371" t="s">
        <v>3887</v>
      </c>
      <c r="C1774" s="1371">
        <v>965611971</v>
      </c>
      <c r="D1774" s="1371" t="s">
        <v>3888</v>
      </c>
      <c r="G1774" s="1371" t="s">
        <v>225</v>
      </c>
      <c r="H1774" s="1371" t="s">
        <v>11</v>
      </c>
      <c r="M1774" s="1372">
        <v>45880</v>
      </c>
      <c r="W1774" s="1371" t="s">
        <v>228</v>
      </c>
    </row>
    <row r="1775" spans="1:23">
      <c r="A1775" s="1370">
        <v>61246610</v>
      </c>
      <c r="B1775" s="1371" t="s">
        <v>3889</v>
      </c>
      <c r="C1775" s="1371">
        <v>51966525754</v>
      </c>
      <c r="D1775" s="1371" t="s">
        <v>3890</v>
      </c>
      <c r="G1775" s="1371" t="s">
        <v>224</v>
      </c>
      <c r="H1775" s="1371" t="s">
        <v>11</v>
      </c>
      <c r="J1775" s="1371" t="s">
        <v>221</v>
      </c>
      <c r="M1775" s="1372">
        <v>45841</v>
      </c>
      <c r="N1775" s="1371" t="s">
        <v>233</v>
      </c>
      <c r="V1775" s="1371" t="s">
        <v>11</v>
      </c>
      <c r="W1775" s="1371" t="s">
        <v>226</v>
      </c>
    </row>
    <row r="1776" spans="1:23">
      <c r="A1776" s="1370">
        <v>61248695</v>
      </c>
      <c r="B1776" s="1371" t="s">
        <v>3891</v>
      </c>
      <c r="C1776" s="1371">
        <v>929436849</v>
      </c>
      <c r="D1776" s="1371" t="s">
        <v>3892</v>
      </c>
      <c r="G1776" s="1371" t="s">
        <v>224</v>
      </c>
      <c r="H1776" s="1371" t="s">
        <v>242</v>
      </c>
      <c r="I1776" s="1371" t="s">
        <v>316</v>
      </c>
      <c r="J1776" s="1371" t="s">
        <v>221</v>
      </c>
      <c r="N1776" s="1371" t="s">
        <v>233</v>
      </c>
      <c r="O1776" s="1371" t="s">
        <v>231</v>
      </c>
      <c r="W1776" s="1371" t="s">
        <v>229</v>
      </c>
    </row>
    <row r="1777" spans="1:23">
      <c r="A1777" s="1370">
        <v>61249437</v>
      </c>
      <c r="B1777" s="1371" t="s">
        <v>3893</v>
      </c>
      <c r="C1777" s="1371">
        <v>51983051869</v>
      </c>
      <c r="D1777" s="1371" t="s">
        <v>3894</v>
      </c>
      <c r="E1777" s="1371" t="s">
        <v>347</v>
      </c>
      <c r="G1777" s="1371" t="s">
        <v>224</v>
      </c>
      <c r="H1777" s="1371" t="s">
        <v>245</v>
      </c>
      <c r="K1777" s="1371" t="s">
        <v>262</v>
      </c>
      <c r="L1777" s="1371" t="s">
        <v>262</v>
      </c>
      <c r="M1777" s="1372">
        <v>45873</v>
      </c>
      <c r="N1777" s="1371" t="s">
        <v>233</v>
      </c>
      <c r="W1777" s="1371" t="s">
        <v>229</v>
      </c>
    </row>
    <row r="1778" spans="1:23">
      <c r="A1778" s="1370">
        <v>61249437</v>
      </c>
      <c r="B1778" s="1371" t="s">
        <v>3895</v>
      </c>
      <c r="C1778" s="1371">
        <v>983051869</v>
      </c>
      <c r="D1778" s="1371" t="s">
        <v>3896</v>
      </c>
      <c r="G1778" s="1371" t="s">
        <v>224</v>
      </c>
      <c r="H1778" s="1371" t="s">
        <v>11</v>
      </c>
      <c r="M1778" s="1372">
        <v>45880</v>
      </c>
      <c r="W1778" s="1371" t="s">
        <v>228</v>
      </c>
    </row>
    <row r="1779" spans="1:23">
      <c r="A1779" s="1370">
        <v>61249525</v>
      </c>
      <c r="B1779" s="1371" t="s">
        <v>3897</v>
      </c>
      <c r="C1779" s="1371">
        <v>977512078</v>
      </c>
      <c r="G1779" s="1371" t="s">
        <v>223</v>
      </c>
      <c r="H1779" s="1371" t="s">
        <v>242</v>
      </c>
      <c r="I1779" s="1371" t="s">
        <v>316</v>
      </c>
      <c r="J1779" s="1371" t="s">
        <v>221</v>
      </c>
      <c r="N1779" s="1371" t="s">
        <v>233</v>
      </c>
      <c r="O1779" s="1371" t="s">
        <v>231</v>
      </c>
      <c r="P1779" s="1371" t="s">
        <v>231</v>
      </c>
      <c r="W1779" s="1371" t="s">
        <v>229</v>
      </c>
    </row>
    <row r="1780" spans="1:23">
      <c r="A1780" s="1370">
        <v>61249870</v>
      </c>
      <c r="B1780" s="1371" t="s">
        <v>3898</v>
      </c>
      <c r="C1780" s="1371">
        <v>51983597435</v>
      </c>
      <c r="D1780" s="1371" t="s">
        <v>3899</v>
      </c>
      <c r="F1780" s="1371" t="s">
        <v>254</v>
      </c>
      <c r="G1780" s="1371" t="s">
        <v>225</v>
      </c>
      <c r="H1780" s="1371" t="s">
        <v>243</v>
      </c>
      <c r="I1780" s="1371" t="s">
        <v>316</v>
      </c>
      <c r="J1780" s="1371" t="s">
        <v>221</v>
      </c>
      <c r="N1780" s="1371" t="s">
        <v>231</v>
      </c>
      <c r="O1780" s="1371" t="s">
        <v>233</v>
      </c>
      <c r="P1780" s="1371" t="s">
        <v>233</v>
      </c>
      <c r="W1780" s="1371" t="s">
        <v>226</v>
      </c>
    </row>
    <row r="1781" spans="1:23">
      <c r="A1781" s="1370">
        <v>61250639</v>
      </c>
      <c r="B1781" s="1371" t="s">
        <v>3900</v>
      </c>
      <c r="C1781" s="1371">
        <v>947984067</v>
      </c>
      <c r="D1781" s="1371" t="s">
        <v>2586</v>
      </c>
      <c r="F1781" s="1371" t="s">
        <v>254</v>
      </c>
      <c r="G1781" s="1371" t="s">
        <v>223</v>
      </c>
      <c r="H1781" s="1371" t="s">
        <v>238</v>
      </c>
      <c r="I1781" s="1371" t="s">
        <v>316</v>
      </c>
      <c r="J1781" s="1371" t="s">
        <v>221</v>
      </c>
      <c r="N1781" s="1371" t="s">
        <v>231</v>
      </c>
      <c r="Q1781" s="1371" t="s">
        <v>445</v>
      </c>
      <c r="R1781" s="1371" t="s">
        <v>234</v>
      </c>
      <c r="S1781" s="1371" t="s">
        <v>318</v>
      </c>
      <c r="T1781" s="1371" t="s">
        <v>323</v>
      </c>
      <c r="U1781" s="1371" t="s">
        <v>255</v>
      </c>
      <c r="W1781" s="1371" t="s">
        <v>227</v>
      </c>
    </row>
    <row r="1782" spans="1:23">
      <c r="A1782" s="1370">
        <v>61250972</v>
      </c>
      <c r="B1782" s="1371" t="s">
        <v>3901</v>
      </c>
      <c r="C1782" s="1371">
        <v>986811652</v>
      </c>
      <c r="D1782" s="1371" t="s">
        <v>3902</v>
      </c>
      <c r="G1782" s="1371" t="s">
        <v>223</v>
      </c>
      <c r="H1782" s="1371" t="s">
        <v>11</v>
      </c>
      <c r="M1782" s="1372">
        <v>45880</v>
      </c>
      <c r="W1782" s="1371" t="s">
        <v>228</v>
      </c>
    </row>
    <row r="1783" spans="1:23">
      <c r="A1783" s="1370">
        <v>61251815</v>
      </c>
      <c r="B1783" s="1371" t="s">
        <v>3903</v>
      </c>
      <c r="C1783" s="1371">
        <v>924545918</v>
      </c>
      <c r="D1783" s="1371" t="s">
        <v>3904</v>
      </c>
      <c r="G1783" s="1371" t="s">
        <v>224</v>
      </c>
      <c r="H1783" s="1371" t="s">
        <v>11</v>
      </c>
      <c r="J1783" s="1371" t="s">
        <v>221</v>
      </c>
      <c r="M1783" s="1372">
        <v>45841</v>
      </c>
      <c r="N1783" s="1371" t="s">
        <v>233</v>
      </c>
      <c r="V1783" s="1371" t="s">
        <v>11</v>
      </c>
      <c r="W1783" s="1371" t="s">
        <v>226</v>
      </c>
    </row>
    <row r="1784" spans="1:23">
      <c r="A1784" s="1370">
        <v>61252231</v>
      </c>
      <c r="B1784" s="1371" t="s">
        <v>3905</v>
      </c>
      <c r="C1784" s="1371">
        <v>997245731</v>
      </c>
      <c r="D1784" s="1371" t="s">
        <v>3906</v>
      </c>
      <c r="G1784" s="1371" t="s">
        <v>224</v>
      </c>
      <c r="H1784" s="1371" t="s">
        <v>11</v>
      </c>
      <c r="J1784" s="1371" t="s">
        <v>221</v>
      </c>
      <c r="M1784" s="1372">
        <v>45841</v>
      </c>
      <c r="N1784" s="1371" t="s">
        <v>233</v>
      </c>
      <c r="O1784" s="1371" t="s">
        <v>236</v>
      </c>
      <c r="W1784" s="1371" t="s">
        <v>227</v>
      </c>
    </row>
    <row r="1785" spans="1:23">
      <c r="A1785" s="1370">
        <v>61252778</v>
      </c>
      <c r="B1785" s="1371" t="s">
        <v>3907</v>
      </c>
      <c r="C1785" s="1371" t="s">
        <v>3908</v>
      </c>
      <c r="D1785" s="1371" t="s">
        <v>3909</v>
      </c>
      <c r="F1785" s="1371" t="s">
        <v>254</v>
      </c>
      <c r="G1785" s="1371" t="s">
        <v>224</v>
      </c>
      <c r="H1785" s="1371" t="s">
        <v>238</v>
      </c>
      <c r="I1785" s="1371" t="s">
        <v>316</v>
      </c>
      <c r="J1785" s="1371" t="s">
        <v>221</v>
      </c>
      <c r="L1785" s="1371" t="s">
        <v>271</v>
      </c>
      <c r="N1785" s="1371" t="s">
        <v>231</v>
      </c>
      <c r="O1785" s="1371" t="s">
        <v>231</v>
      </c>
      <c r="Q1785" s="1371" t="s">
        <v>445</v>
      </c>
      <c r="R1785" s="1371" t="s">
        <v>232</v>
      </c>
      <c r="S1785" s="1371" t="s">
        <v>318</v>
      </c>
      <c r="T1785" s="1371" t="s">
        <v>323</v>
      </c>
      <c r="U1785" s="1371" t="s">
        <v>258</v>
      </c>
      <c r="W1785" s="1371" t="s">
        <v>230</v>
      </c>
    </row>
    <row r="1786" spans="1:23">
      <c r="A1786" s="1370">
        <v>61252850</v>
      </c>
      <c r="B1786" s="1371" t="s">
        <v>3910</v>
      </c>
      <c r="C1786" s="1371">
        <v>51970531636</v>
      </c>
      <c r="D1786" s="1371" t="s">
        <v>3911</v>
      </c>
      <c r="E1786" s="1371" t="s">
        <v>376</v>
      </c>
      <c r="F1786" s="1371" t="s">
        <v>260</v>
      </c>
      <c r="G1786" s="1371" t="s">
        <v>224</v>
      </c>
      <c r="H1786" s="1371" t="s">
        <v>245</v>
      </c>
      <c r="I1786" s="1371" t="s">
        <v>316</v>
      </c>
      <c r="J1786" s="1371" t="s">
        <v>221</v>
      </c>
      <c r="N1786" s="1371" t="s">
        <v>233</v>
      </c>
      <c r="W1786" s="1371" t="s">
        <v>228</v>
      </c>
    </row>
    <row r="1787" spans="1:23">
      <c r="A1787" s="1370">
        <v>61252856</v>
      </c>
      <c r="B1787" s="1371" t="s">
        <v>3912</v>
      </c>
      <c r="C1787" s="1371">
        <v>51932332099</v>
      </c>
      <c r="D1787" s="1371" t="s">
        <v>3913</v>
      </c>
      <c r="E1787" s="1371" t="s">
        <v>347</v>
      </c>
      <c r="G1787" s="1371" t="s">
        <v>223</v>
      </c>
      <c r="K1787" s="1371" t="s">
        <v>278</v>
      </c>
      <c r="L1787" s="1371" t="s">
        <v>278</v>
      </c>
      <c r="M1787" s="1372">
        <v>45862</v>
      </c>
      <c r="N1787" s="1371" t="s">
        <v>233</v>
      </c>
      <c r="W1787" s="1371" t="s">
        <v>227</v>
      </c>
    </row>
    <row r="1788" spans="1:23">
      <c r="A1788" s="1370">
        <v>61252956</v>
      </c>
      <c r="B1788" s="1371" t="s">
        <v>3914</v>
      </c>
      <c r="C1788" s="1371">
        <v>936868389</v>
      </c>
      <c r="F1788" s="1371" t="s">
        <v>257</v>
      </c>
      <c r="G1788" s="1371" t="s">
        <v>225</v>
      </c>
      <c r="H1788" s="1371" t="s">
        <v>242</v>
      </c>
      <c r="I1788" s="1371" t="s">
        <v>316</v>
      </c>
      <c r="J1788" s="1371" t="s">
        <v>221</v>
      </c>
      <c r="L1788" s="1371" t="s">
        <v>271</v>
      </c>
      <c r="N1788" s="1371" t="s">
        <v>231</v>
      </c>
      <c r="O1788" s="1371" t="s">
        <v>231</v>
      </c>
      <c r="Q1788" s="1371" t="s">
        <v>445</v>
      </c>
      <c r="R1788" s="1371" t="s">
        <v>232</v>
      </c>
      <c r="S1788" s="1371" t="s">
        <v>318</v>
      </c>
      <c r="T1788" s="1371" t="s">
        <v>323</v>
      </c>
      <c r="U1788" s="1371" t="s">
        <v>258</v>
      </c>
      <c r="W1788" s="1371" t="s">
        <v>230</v>
      </c>
    </row>
    <row r="1789" spans="1:23">
      <c r="A1789" s="1370">
        <v>61253018</v>
      </c>
      <c r="B1789" s="1371" t="s">
        <v>3915</v>
      </c>
      <c r="C1789" s="1371">
        <v>975626039</v>
      </c>
      <c r="D1789" s="1371" t="s">
        <v>3916</v>
      </c>
      <c r="G1789" s="1371" t="s">
        <v>224</v>
      </c>
      <c r="H1789" s="1371" t="s">
        <v>11</v>
      </c>
      <c r="L1789" s="1371" t="s">
        <v>271</v>
      </c>
      <c r="M1789" s="1372">
        <v>45854</v>
      </c>
      <c r="N1789" s="1371" t="s">
        <v>233</v>
      </c>
      <c r="W1789" s="1371" t="s">
        <v>230</v>
      </c>
    </row>
    <row r="1790" spans="1:23">
      <c r="A1790" s="1370">
        <v>61253060</v>
      </c>
      <c r="B1790" s="1371" t="s">
        <v>3917</v>
      </c>
      <c r="C1790" s="1371">
        <v>916843913</v>
      </c>
      <c r="D1790" s="1371" t="s">
        <v>3918</v>
      </c>
      <c r="G1790" s="1371" t="s">
        <v>223</v>
      </c>
      <c r="H1790" s="1371" t="s">
        <v>11</v>
      </c>
      <c r="I1790" s="1371" t="s">
        <v>316</v>
      </c>
      <c r="J1790" s="1371" t="s">
        <v>221</v>
      </c>
      <c r="N1790" s="1371" t="s">
        <v>233</v>
      </c>
      <c r="W1790" s="1371" t="s">
        <v>229</v>
      </c>
    </row>
    <row r="1791" spans="1:23">
      <c r="A1791" s="1370">
        <v>61253387</v>
      </c>
      <c r="B1791" s="1371" t="s">
        <v>3919</v>
      </c>
      <c r="C1791" s="1371">
        <v>940009304</v>
      </c>
      <c r="F1791" s="1371" t="s">
        <v>254</v>
      </c>
      <c r="G1791" s="1371" t="s">
        <v>223</v>
      </c>
      <c r="H1791" s="1371" t="s">
        <v>238</v>
      </c>
      <c r="I1791" s="1371" t="s">
        <v>316</v>
      </c>
      <c r="J1791" s="1371" t="s">
        <v>221</v>
      </c>
      <c r="N1791" s="1371" t="s">
        <v>231</v>
      </c>
      <c r="O1791" s="1371" t="s">
        <v>231</v>
      </c>
      <c r="P1791" s="1371" t="s">
        <v>231</v>
      </c>
      <c r="W1791" s="1371" t="s">
        <v>229</v>
      </c>
    </row>
    <row r="1792" spans="1:23">
      <c r="A1792" s="1370">
        <v>61253763</v>
      </c>
      <c r="B1792" s="1371" t="s">
        <v>3920</v>
      </c>
      <c r="C1792" s="1371">
        <v>51978258444</v>
      </c>
      <c r="D1792" s="1371" t="s">
        <v>3921</v>
      </c>
      <c r="E1792" s="1371" t="s">
        <v>347</v>
      </c>
      <c r="G1792" s="1371" t="s">
        <v>224</v>
      </c>
      <c r="H1792" s="1371" t="s">
        <v>245</v>
      </c>
      <c r="K1792" s="1371" t="s">
        <v>262</v>
      </c>
      <c r="L1792" s="1371" t="s">
        <v>262</v>
      </c>
      <c r="M1792" s="1372">
        <v>45869</v>
      </c>
      <c r="N1792" s="1371" t="s">
        <v>231</v>
      </c>
      <c r="P1792" s="1371" t="s">
        <v>329</v>
      </c>
      <c r="W1792" s="1371" t="s">
        <v>227</v>
      </c>
    </row>
    <row r="1793" spans="1:23">
      <c r="A1793" s="1370">
        <v>61255150</v>
      </c>
      <c r="B1793" s="1371" t="s">
        <v>3922</v>
      </c>
      <c r="C1793" s="1371">
        <v>51901894949</v>
      </c>
      <c r="D1793" s="1371" t="s">
        <v>3923</v>
      </c>
      <c r="G1793" s="1371" t="s">
        <v>225</v>
      </c>
      <c r="H1793" s="1371" t="s">
        <v>11</v>
      </c>
      <c r="J1793" s="1371" t="s">
        <v>221</v>
      </c>
      <c r="M1793" s="1372">
        <v>45841</v>
      </c>
      <c r="N1793" s="1371" t="s">
        <v>233</v>
      </c>
      <c r="O1793" s="1371" t="s">
        <v>236</v>
      </c>
      <c r="W1793" s="1371" t="s">
        <v>227</v>
      </c>
    </row>
    <row r="1794" spans="1:23">
      <c r="A1794" s="1370">
        <v>61259984</v>
      </c>
      <c r="B1794" s="1371" t="s">
        <v>3924</v>
      </c>
      <c r="C1794" s="1371">
        <v>51900863521</v>
      </c>
      <c r="D1794" s="1371" t="s">
        <v>3925</v>
      </c>
      <c r="E1794" s="1371" t="s">
        <v>347</v>
      </c>
      <c r="G1794" s="1371" t="s">
        <v>224</v>
      </c>
      <c r="H1794" s="1371" t="s">
        <v>245</v>
      </c>
      <c r="K1794" s="1371" t="s">
        <v>262</v>
      </c>
      <c r="L1794" s="1371" t="s">
        <v>262</v>
      </c>
      <c r="M1794" s="1372">
        <v>45874</v>
      </c>
      <c r="N1794" s="1371" t="s">
        <v>314</v>
      </c>
      <c r="O1794" s="1371" t="s">
        <v>314</v>
      </c>
      <c r="P1794" s="1371" t="s">
        <v>314</v>
      </c>
      <c r="V1794" s="1371" t="s">
        <v>3926</v>
      </c>
      <c r="W1794" s="1371" t="s">
        <v>230</v>
      </c>
    </row>
    <row r="1795" spans="1:23">
      <c r="A1795" s="1370">
        <v>61260543</v>
      </c>
      <c r="B1795" s="1371" t="s">
        <v>3927</v>
      </c>
      <c r="C1795" s="1371">
        <v>987615924</v>
      </c>
      <c r="D1795" s="1371" t="s">
        <v>3928</v>
      </c>
      <c r="G1795" s="1371" t="s">
        <v>224</v>
      </c>
      <c r="H1795" s="1371" t="s">
        <v>11</v>
      </c>
      <c r="J1795" s="1371" t="s">
        <v>221</v>
      </c>
      <c r="M1795" s="1372">
        <v>45841</v>
      </c>
      <c r="N1795" s="1371" t="s">
        <v>233</v>
      </c>
      <c r="O1795" s="1371" t="s">
        <v>236</v>
      </c>
      <c r="W1795" s="1371" t="s">
        <v>227</v>
      </c>
    </row>
    <row r="1796" spans="1:23">
      <c r="A1796" s="1370">
        <v>61264346</v>
      </c>
      <c r="B1796" s="1371" t="s">
        <v>3929</v>
      </c>
      <c r="C1796" s="1371">
        <v>51958372223</v>
      </c>
      <c r="D1796" s="1371" t="s">
        <v>3930</v>
      </c>
      <c r="G1796" s="1371" t="s">
        <v>223</v>
      </c>
      <c r="H1796" s="1371" t="s">
        <v>245</v>
      </c>
      <c r="I1796" s="1371" t="s">
        <v>316</v>
      </c>
      <c r="J1796" s="1371" t="s">
        <v>221</v>
      </c>
      <c r="K1796" s="1371" t="s">
        <v>256</v>
      </c>
      <c r="L1796" s="1371" t="s">
        <v>271</v>
      </c>
      <c r="N1796" s="1371" t="s">
        <v>236</v>
      </c>
      <c r="W1796" s="1371" t="s">
        <v>230</v>
      </c>
    </row>
    <row r="1797" spans="1:23">
      <c r="A1797" s="1370">
        <v>61264444</v>
      </c>
      <c r="B1797" s="1371" t="s">
        <v>3931</v>
      </c>
      <c r="C1797" s="1371">
        <v>902525468</v>
      </c>
      <c r="D1797" s="1371" t="s">
        <v>3932</v>
      </c>
      <c r="G1797" s="1371" t="s">
        <v>224</v>
      </c>
      <c r="H1797" s="1371" t="s">
        <v>243</v>
      </c>
      <c r="I1797" s="1371" t="s">
        <v>316</v>
      </c>
      <c r="J1797" s="1371" t="s">
        <v>221</v>
      </c>
      <c r="N1797" s="1371" t="s">
        <v>236</v>
      </c>
      <c r="O1797" s="1371" t="s">
        <v>236</v>
      </c>
      <c r="P1797" s="1371" t="s">
        <v>350</v>
      </c>
      <c r="W1797" s="1371" t="s">
        <v>228</v>
      </c>
    </row>
    <row r="1798" spans="1:23">
      <c r="A1798" s="1370">
        <v>61264902</v>
      </c>
      <c r="B1798" s="1371" t="s">
        <v>3933</v>
      </c>
      <c r="C1798" s="1371">
        <v>51956689848</v>
      </c>
      <c r="D1798" s="1371" t="s">
        <v>3934</v>
      </c>
      <c r="E1798" s="1371" t="s">
        <v>376</v>
      </c>
      <c r="F1798" s="1371" t="s">
        <v>260</v>
      </c>
      <c r="G1798" s="1371" t="s">
        <v>223</v>
      </c>
      <c r="H1798" s="1371" t="s">
        <v>245</v>
      </c>
      <c r="J1798" s="1371" t="s">
        <v>221</v>
      </c>
      <c r="L1798" s="1371" t="s">
        <v>271</v>
      </c>
      <c r="N1798" s="1371" t="s">
        <v>233</v>
      </c>
      <c r="V1798" s="1371" t="s">
        <v>3935</v>
      </c>
      <c r="W1798" s="1371" t="s">
        <v>230</v>
      </c>
    </row>
    <row r="1799" spans="1:23">
      <c r="A1799" s="1370">
        <v>61265804</v>
      </c>
      <c r="B1799" s="1371" t="s">
        <v>3936</v>
      </c>
      <c r="C1799" s="1371">
        <v>51975307342</v>
      </c>
      <c r="D1799" s="1371" t="s">
        <v>3937</v>
      </c>
      <c r="G1799" s="1371" t="s">
        <v>225</v>
      </c>
      <c r="H1799" s="1371" t="s">
        <v>11</v>
      </c>
      <c r="J1799" s="1371" t="s">
        <v>221</v>
      </c>
      <c r="M1799" s="1372">
        <v>45841</v>
      </c>
      <c r="N1799" s="1371" t="s">
        <v>233</v>
      </c>
      <c r="O1799" s="1371" t="s">
        <v>236</v>
      </c>
      <c r="P1799" s="1371" t="s">
        <v>350</v>
      </c>
      <c r="V1799" s="1371" t="s">
        <v>11</v>
      </c>
      <c r="W1799" s="1371" t="s">
        <v>226</v>
      </c>
    </row>
    <row r="1800" spans="1:23">
      <c r="A1800" s="1370">
        <v>61266941</v>
      </c>
      <c r="B1800" s="1371" t="s">
        <v>3938</v>
      </c>
      <c r="C1800" s="1371">
        <v>964209941</v>
      </c>
      <c r="D1800" s="1371" t="s">
        <v>3939</v>
      </c>
      <c r="G1800" s="1371" t="s">
        <v>225</v>
      </c>
      <c r="H1800" s="1371" t="s">
        <v>11</v>
      </c>
      <c r="L1800" s="1371" t="s">
        <v>262</v>
      </c>
      <c r="M1800" s="1372">
        <v>45859</v>
      </c>
      <c r="N1800" s="1371" t="s">
        <v>233</v>
      </c>
      <c r="W1800" s="1371" t="s">
        <v>230</v>
      </c>
    </row>
    <row r="1801" spans="1:23">
      <c r="A1801" s="1370">
        <v>61268382</v>
      </c>
      <c r="B1801" s="1371" t="s">
        <v>3940</v>
      </c>
      <c r="C1801" s="1371">
        <v>902717298</v>
      </c>
      <c r="D1801" s="1371" t="s">
        <v>3941</v>
      </c>
      <c r="F1801" s="1371" t="s">
        <v>362</v>
      </c>
      <c r="G1801" s="1371" t="s">
        <v>224</v>
      </c>
      <c r="H1801" s="1371" t="s">
        <v>248</v>
      </c>
      <c r="J1801" s="1371" t="s">
        <v>221</v>
      </c>
      <c r="M1801" s="1372">
        <v>45841</v>
      </c>
      <c r="N1801" s="1371" t="s">
        <v>233</v>
      </c>
      <c r="W1801" s="1371" t="s">
        <v>228</v>
      </c>
    </row>
    <row r="1802" spans="1:23">
      <c r="A1802" s="1370">
        <v>61269347</v>
      </c>
      <c r="B1802" s="1371" t="s">
        <v>3942</v>
      </c>
      <c r="C1802" s="1371">
        <v>51931884901</v>
      </c>
      <c r="D1802" s="1371" t="s">
        <v>3943</v>
      </c>
      <c r="E1802" s="1371" t="s">
        <v>347</v>
      </c>
      <c r="G1802" s="1371" t="s">
        <v>224</v>
      </c>
      <c r="H1802" s="1371" t="s">
        <v>245</v>
      </c>
      <c r="K1802" s="1371" t="s">
        <v>278</v>
      </c>
      <c r="L1802" s="1371" t="s">
        <v>278</v>
      </c>
      <c r="M1802" s="1372">
        <v>45880</v>
      </c>
      <c r="N1802" s="1371" t="s">
        <v>237</v>
      </c>
      <c r="O1802" s="1371" t="s">
        <v>237</v>
      </c>
      <c r="P1802" s="1371" t="s">
        <v>237</v>
      </c>
      <c r="W1802" s="1371" t="s">
        <v>229</v>
      </c>
    </row>
    <row r="1803" spans="1:23">
      <c r="A1803" s="1370">
        <v>61272255</v>
      </c>
      <c r="B1803" s="1371" t="s">
        <v>3944</v>
      </c>
      <c r="C1803" s="1371">
        <v>940664934</v>
      </c>
      <c r="D1803" s="1371" t="s">
        <v>3945</v>
      </c>
      <c r="G1803" s="1371" t="s">
        <v>224</v>
      </c>
      <c r="H1803" s="1371" t="s">
        <v>11</v>
      </c>
      <c r="M1803" s="1372">
        <v>45880</v>
      </c>
      <c r="N1803" s="1371" t="s">
        <v>233</v>
      </c>
      <c r="W1803" s="1371" t="s">
        <v>227</v>
      </c>
    </row>
    <row r="1804" spans="1:23">
      <c r="A1804" s="1370">
        <v>61279125</v>
      </c>
      <c r="B1804" s="1371" t="s">
        <v>3946</v>
      </c>
      <c r="C1804" s="1371">
        <v>902473201</v>
      </c>
      <c r="G1804" s="1371" t="s">
        <v>223</v>
      </c>
      <c r="H1804" s="1371" t="s">
        <v>238</v>
      </c>
      <c r="J1804" s="1371" t="s">
        <v>221</v>
      </c>
      <c r="L1804" s="1371" t="s">
        <v>271</v>
      </c>
      <c r="N1804" s="1371" t="s">
        <v>231</v>
      </c>
      <c r="O1804" s="1371" t="s">
        <v>231</v>
      </c>
      <c r="Q1804" s="1371" t="s">
        <v>3947</v>
      </c>
      <c r="R1804" s="1371" t="s">
        <v>234</v>
      </c>
      <c r="S1804" s="1371" t="s">
        <v>318</v>
      </c>
      <c r="T1804" s="1371" t="s">
        <v>3467</v>
      </c>
      <c r="U1804" s="1371" t="s">
        <v>255</v>
      </c>
      <c r="V1804" s="1371" t="s">
        <v>3948</v>
      </c>
      <c r="W1804" s="1371" t="s">
        <v>230</v>
      </c>
    </row>
    <row r="1805" spans="1:23">
      <c r="A1805" s="1370">
        <v>61281793</v>
      </c>
      <c r="B1805" s="1371" t="s">
        <v>3949</v>
      </c>
      <c r="C1805" s="1371">
        <v>51949568372</v>
      </c>
      <c r="D1805" s="1371" t="s">
        <v>3950</v>
      </c>
      <c r="G1805" s="1371" t="s">
        <v>223</v>
      </c>
      <c r="H1805" s="1371" t="s">
        <v>11</v>
      </c>
      <c r="J1805" s="1371" t="s">
        <v>221</v>
      </c>
      <c r="M1805" s="1372">
        <v>45841</v>
      </c>
      <c r="N1805" s="1371" t="s">
        <v>233</v>
      </c>
      <c r="V1805" s="1371" t="s">
        <v>11</v>
      </c>
      <c r="W1805" s="1371" t="s">
        <v>228</v>
      </c>
    </row>
    <row r="1806" spans="1:23">
      <c r="A1806" s="1370">
        <v>61283351</v>
      </c>
      <c r="B1806" s="1371" t="s">
        <v>3951</v>
      </c>
      <c r="C1806" s="1371">
        <v>51914577045</v>
      </c>
      <c r="D1806" s="1371" t="s">
        <v>3952</v>
      </c>
      <c r="G1806" s="1371" t="s">
        <v>225</v>
      </c>
      <c r="H1806" s="1371" t="s">
        <v>11</v>
      </c>
      <c r="J1806" s="1371" t="s">
        <v>221</v>
      </c>
      <c r="M1806" s="1372">
        <v>45841</v>
      </c>
      <c r="N1806" s="1371" t="s">
        <v>233</v>
      </c>
      <c r="V1806" s="1371" t="s">
        <v>11</v>
      </c>
      <c r="W1806" s="1371" t="s">
        <v>228</v>
      </c>
    </row>
    <row r="1807" spans="1:23">
      <c r="A1807" s="1370">
        <v>61284510</v>
      </c>
      <c r="B1807" s="1371" t="s">
        <v>3953</v>
      </c>
      <c r="C1807" s="1371">
        <v>992297144</v>
      </c>
      <c r="D1807" s="1371" t="s">
        <v>3954</v>
      </c>
      <c r="E1807" s="1371" t="s">
        <v>347</v>
      </c>
      <c r="G1807" s="1371" t="s">
        <v>224</v>
      </c>
      <c r="H1807" s="1371" t="s">
        <v>245</v>
      </c>
      <c r="K1807" s="1371" t="s">
        <v>280</v>
      </c>
      <c r="L1807" s="1371" t="s">
        <v>280</v>
      </c>
      <c r="M1807" s="1372">
        <v>45863</v>
      </c>
      <c r="N1807" s="1371" t="s">
        <v>368</v>
      </c>
      <c r="W1807" s="1371" t="s">
        <v>226</v>
      </c>
    </row>
    <row r="1808" spans="1:23">
      <c r="A1808" s="1370">
        <v>61291421</v>
      </c>
      <c r="B1808" s="1371" t="s">
        <v>3955</v>
      </c>
      <c r="C1808" s="1371">
        <v>902465886</v>
      </c>
      <c r="D1808" s="1371" t="s">
        <v>3956</v>
      </c>
      <c r="E1808" s="1371" t="s">
        <v>347</v>
      </c>
      <c r="G1808" s="1371" t="s">
        <v>223</v>
      </c>
      <c r="H1808" s="1371" t="s">
        <v>245</v>
      </c>
      <c r="K1808" s="1371" t="s">
        <v>274</v>
      </c>
      <c r="L1808" s="1371" t="s">
        <v>274</v>
      </c>
      <c r="M1808" s="1372">
        <v>45869</v>
      </c>
      <c r="N1808" s="1371" t="s">
        <v>368</v>
      </c>
      <c r="V1808" s="1371" t="s">
        <v>901</v>
      </c>
      <c r="W1808" s="1371" t="s">
        <v>226</v>
      </c>
    </row>
    <row r="1809" spans="1:23">
      <c r="A1809" s="1370">
        <v>61291439</v>
      </c>
      <c r="B1809" s="1371" t="s">
        <v>3957</v>
      </c>
      <c r="C1809" s="1371" t="s">
        <v>3958</v>
      </c>
      <c r="G1809" s="1371" t="s">
        <v>223</v>
      </c>
      <c r="H1809" s="1371" t="s">
        <v>242</v>
      </c>
      <c r="I1809" s="1371" t="s">
        <v>316</v>
      </c>
      <c r="J1809" s="1371" t="s">
        <v>221</v>
      </c>
      <c r="N1809" s="1371" t="s">
        <v>233</v>
      </c>
      <c r="O1809" s="1371" t="s">
        <v>231</v>
      </c>
      <c r="P1809" s="1371" t="s">
        <v>231</v>
      </c>
      <c r="Q1809" s="1371" t="s">
        <v>445</v>
      </c>
      <c r="R1809" s="1371" t="s">
        <v>232</v>
      </c>
      <c r="S1809" s="1371" t="s">
        <v>318</v>
      </c>
      <c r="T1809" s="1371" t="s">
        <v>628</v>
      </c>
      <c r="U1809" s="1371" t="s">
        <v>255</v>
      </c>
      <c r="W1809" s="1371" t="s">
        <v>229</v>
      </c>
    </row>
    <row r="1810" spans="1:23">
      <c r="A1810" s="1370">
        <v>61291880</v>
      </c>
      <c r="B1810" s="1371" t="s">
        <v>3959</v>
      </c>
      <c r="C1810" s="1371">
        <v>912910515</v>
      </c>
      <c r="D1810" s="1371" t="s">
        <v>3960</v>
      </c>
      <c r="G1810" s="1371" t="s">
        <v>224</v>
      </c>
      <c r="H1810" s="1371" t="s">
        <v>11</v>
      </c>
      <c r="J1810" s="1371" t="s">
        <v>221</v>
      </c>
      <c r="N1810" s="1371" t="s">
        <v>233</v>
      </c>
      <c r="W1810" s="1371" t="s">
        <v>229</v>
      </c>
    </row>
    <row r="1811" spans="1:23">
      <c r="A1811" s="1370">
        <v>61292054</v>
      </c>
      <c r="B1811" s="1371" t="s">
        <v>3961</v>
      </c>
      <c r="C1811" s="1371">
        <v>914479565</v>
      </c>
      <c r="D1811" s="1371" t="s">
        <v>3962</v>
      </c>
      <c r="G1811" s="1371" t="s">
        <v>225</v>
      </c>
      <c r="H1811" s="1371" t="s">
        <v>245</v>
      </c>
      <c r="I1811" s="1371" t="s">
        <v>316</v>
      </c>
      <c r="J1811" s="1371" t="s">
        <v>221</v>
      </c>
      <c r="K1811" s="1371" t="s">
        <v>269</v>
      </c>
      <c r="L1811" s="1371" t="s">
        <v>269</v>
      </c>
      <c r="N1811" s="1371" t="s">
        <v>231</v>
      </c>
      <c r="W1811" s="1371" t="s">
        <v>227</v>
      </c>
    </row>
    <row r="1812" spans="1:23">
      <c r="A1812" s="1370">
        <v>61292126</v>
      </c>
      <c r="B1812" s="1371" t="s">
        <v>3963</v>
      </c>
      <c r="C1812" s="1371">
        <v>929121058</v>
      </c>
      <c r="G1812" s="1371" t="s">
        <v>225</v>
      </c>
      <c r="N1812" s="1371" t="s">
        <v>233</v>
      </c>
      <c r="O1812" s="1371" t="s">
        <v>231</v>
      </c>
      <c r="P1812" s="1371" t="s">
        <v>231</v>
      </c>
      <c r="V1812" s="1371" t="s">
        <v>2754</v>
      </c>
      <c r="W1812" s="1371" t="s">
        <v>229</v>
      </c>
    </row>
    <row r="1813" spans="1:23">
      <c r="A1813" s="1370">
        <v>61292925</v>
      </c>
      <c r="B1813" s="1371" t="s">
        <v>3964</v>
      </c>
      <c r="C1813" s="1371">
        <v>943098561</v>
      </c>
      <c r="D1813" s="1371" t="s">
        <v>3965</v>
      </c>
      <c r="G1813" s="1371" t="s">
        <v>224</v>
      </c>
      <c r="H1813" s="1371" t="s">
        <v>11</v>
      </c>
      <c r="J1813" s="1371" t="s">
        <v>221</v>
      </c>
      <c r="M1813" s="1372">
        <v>45841</v>
      </c>
      <c r="N1813" s="1371" t="s">
        <v>233</v>
      </c>
      <c r="V1813" s="1371" t="s">
        <v>11</v>
      </c>
      <c r="W1813" s="1371" t="s">
        <v>226</v>
      </c>
    </row>
    <row r="1814" spans="1:23">
      <c r="A1814" s="1370">
        <v>61293331</v>
      </c>
      <c r="B1814" s="1371" t="s">
        <v>3966</v>
      </c>
      <c r="C1814" s="1371">
        <v>981568205</v>
      </c>
      <c r="G1814" s="1371" t="s">
        <v>225</v>
      </c>
      <c r="H1814" s="1371" t="s">
        <v>243</v>
      </c>
      <c r="I1814" s="1371" t="s">
        <v>316</v>
      </c>
      <c r="J1814" s="1371" t="s">
        <v>221</v>
      </c>
      <c r="N1814" s="1371" t="s">
        <v>231</v>
      </c>
      <c r="O1814" s="1371" t="s">
        <v>231</v>
      </c>
      <c r="P1814" s="1371" t="s">
        <v>231</v>
      </c>
      <c r="W1814" s="1371" t="s">
        <v>229</v>
      </c>
    </row>
    <row r="1815" spans="1:23">
      <c r="A1815" s="1370">
        <v>61293541</v>
      </c>
      <c r="B1815" s="1371" t="s">
        <v>3967</v>
      </c>
      <c r="C1815" s="1371">
        <v>51975884217</v>
      </c>
      <c r="D1815" s="1371" t="s">
        <v>3968</v>
      </c>
      <c r="G1815" s="1371" t="s">
        <v>223</v>
      </c>
      <c r="H1815" s="1371" t="s">
        <v>245</v>
      </c>
      <c r="J1815" s="1371" t="s">
        <v>221</v>
      </c>
      <c r="K1815" s="1371" t="s">
        <v>259</v>
      </c>
      <c r="L1815" s="1371" t="s">
        <v>259</v>
      </c>
      <c r="N1815" s="1371" t="s">
        <v>233</v>
      </c>
      <c r="W1815" s="1371" t="s">
        <v>228</v>
      </c>
    </row>
    <row r="1816" spans="1:23">
      <c r="A1816" s="1370">
        <v>61293789</v>
      </c>
      <c r="B1816" s="1371" t="s">
        <v>3969</v>
      </c>
      <c r="C1816" s="1371">
        <v>999422638</v>
      </c>
      <c r="D1816" s="1371" t="s">
        <v>3970</v>
      </c>
      <c r="G1816" s="1371" t="s">
        <v>225</v>
      </c>
      <c r="H1816" s="1371" t="s">
        <v>245</v>
      </c>
      <c r="I1816" s="1371" t="s">
        <v>316</v>
      </c>
      <c r="J1816" s="1371" t="s">
        <v>221</v>
      </c>
      <c r="K1816" s="1371" t="s">
        <v>259</v>
      </c>
      <c r="L1816" s="1371" t="s">
        <v>259</v>
      </c>
      <c r="N1816" s="1371" t="s">
        <v>231</v>
      </c>
      <c r="W1816" s="1371" t="s">
        <v>227</v>
      </c>
    </row>
    <row r="1817" spans="1:23">
      <c r="A1817" s="1370">
        <v>61293789</v>
      </c>
      <c r="B1817" s="1371" t="s">
        <v>3969</v>
      </c>
      <c r="C1817" s="1371">
        <v>51999422638</v>
      </c>
      <c r="D1817" s="1371" t="s">
        <v>3970</v>
      </c>
      <c r="E1817" s="1371" t="s">
        <v>347</v>
      </c>
      <c r="G1817" s="1371" t="s">
        <v>223</v>
      </c>
      <c r="H1817" s="1371" t="s">
        <v>245</v>
      </c>
      <c r="K1817" s="1371" t="s">
        <v>274</v>
      </c>
      <c r="L1817" s="1371" t="s">
        <v>274</v>
      </c>
      <c r="M1817" s="1372">
        <v>45876</v>
      </c>
      <c r="N1817" s="1371" t="s">
        <v>233</v>
      </c>
      <c r="W1817" s="1371" t="s">
        <v>227</v>
      </c>
    </row>
    <row r="1818" spans="1:23">
      <c r="A1818" s="1370">
        <v>61294215</v>
      </c>
      <c r="B1818" s="1371" t="s">
        <v>3971</v>
      </c>
      <c r="C1818" s="1371" t="s">
        <v>3972</v>
      </c>
      <c r="G1818" s="1371" t="s">
        <v>225</v>
      </c>
      <c r="H1818" s="1371" t="s">
        <v>238</v>
      </c>
      <c r="J1818" s="1371" t="s">
        <v>221</v>
      </c>
      <c r="L1818" s="1371" t="s">
        <v>271</v>
      </c>
      <c r="N1818" s="1371" t="s">
        <v>241</v>
      </c>
      <c r="W1818" s="1371" t="s">
        <v>230</v>
      </c>
    </row>
    <row r="1819" spans="1:23">
      <c r="A1819" s="1370">
        <v>61294323</v>
      </c>
      <c r="B1819" s="1371" t="s">
        <v>3973</v>
      </c>
      <c r="C1819" s="1371">
        <v>51994160249</v>
      </c>
      <c r="D1819" s="1371" t="s">
        <v>3974</v>
      </c>
      <c r="G1819" s="1371" t="s">
        <v>224</v>
      </c>
      <c r="H1819" s="1371" t="s">
        <v>245</v>
      </c>
      <c r="I1819" s="1371" t="s">
        <v>316</v>
      </c>
      <c r="J1819" s="1371" t="s">
        <v>221</v>
      </c>
      <c r="N1819" s="1371" t="s">
        <v>233</v>
      </c>
      <c r="O1819" s="1371" t="s">
        <v>236</v>
      </c>
      <c r="W1819" s="1371" t="s">
        <v>229</v>
      </c>
    </row>
    <row r="1820" spans="1:23">
      <c r="A1820" s="1370">
        <v>61294547</v>
      </c>
      <c r="B1820" s="1371" t="s">
        <v>3975</v>
      </c>
      <c r="C1820" s="1371">
        <v>975146887</v>
      </c>
      <c r="D1820" s="1371" t="s">
        <v>3976</v>
      </c>
      <c r="E1820" s="1371" t="s">
        <v>347</v>
      </c>
      <c r="G1820" s="1371" t="s">
        <v>223</v>
      </c>
      <c r="H1820" s="1371" t="s">
        <v>248</v>
      </c>
      <c r="K1820" s="1371" t="s">
        <v>280</v>
      </c>
      <c r="L1820" s="1371" t="s">
        <v>280</v>
      </c>
      <c r="M1820" s="1372">
        <v>45873</v>
      </c>
      <c r="N1820" s="1371" t="s">
        <v>233</v>
      </c>
      <c r="W1820" s="1371" t="s">
        <v>227</v>
      </c>
    </row>
    <row r="1821" spans="1:23">
      <c r="A1821" s="1370">
        <v>61294582</v>
      </c>
      <c r="B1821" s="1371" t="s">
        <v>3977</v>
      </c>
      <c r="C1821" s="1371">
        <v>51977150446</v>
      </c>
      <c r="D1821" s="1371" t="s">
        <v>3978</v>
      </c>
      <c r="G1821" s="1371" t="s">
        <v>223</v>
      </c>
      <c r="H1821" s="1371" t="s">
        <v>243</v>
      </c>
      <c r="I1821" s="1371" t="s">
        <v>316</v>
      </c>
      <c r="J1821" s="1371" t="s">
        <v>221</v>
      </c>
      <c r="N1821" s="1371" t="s">
        <v>236</v>
      </c>
      <c r="O1821" s="1371" t="s">
        <v>236</v>
      </c>
      <c r="P1821" s="1371" t="s">
        <v>350</v>
      </c>
      <c r="W1821" s="1371" t="s">
        <v>228</v>
      </c>
    </row>
    <row r="1822" spans="1:23">
      <c r="A1822" s="1370">
        <v>61294597</v>
      </c>
      <c r="B1822" s="1371" t="s">
        <v>3979</v>
      </c>
      <c r="C1822" s="1371">
        <v>923162958</v>
      </c>
      <c r="D1822" s="1371" t="s">
        <v>3980</v>
      </c>
      <c r="E1822" s="1371" t="s">
        <v>376</v>
      </c>
      <c r="F1822" s="1371" t="s">
        <v>254</v>
      </c>
      <c r="G1822" s="1371" t="s">
        <v>223</v>
      </c>
      <c r="H1822" s="1371" t="s">
        <v>242</v>
      </c>
      <c r="J1822" s="1371" t="s">
        <v>221</v>
      </c>
      <c r="N1822" s="1371" t="s">
        <v>231</v>
      </c>
      <c r="O1822" s="1371" t="s">
        <v>231</v>
      </c>
      <c r="P1822" s="1371" t="s">
        <v>231</v>
      </c>
      <c r="Q1822" s="1371" t="s">
        <v>445</v>
      </c>
      <c r="R1822" s="1371" t="s">
        <v>232</v>
      </c>
      <c r="S1822" s="1371" t="s">
        <v>318</v>
      </c>
      <c r="T1822" s="1371" t="s">
        <v>323</v>
      </c>
      <c r="U1822" s="1371" t="s">
        <v>255</v>
      </c>
      <c r="W1822" s="1371" t="s">
        <v>228</v>
      </c>
    </row>
    <row r="1823" spans="1:23">
      <c r="A1823" s="1370">
        <v>61294637</v>
      </c>
      <c r="B1823" s="1371" t="s">
        <v>3981</v>
      </c>
      <c r="C1823" s="1371">
        <v>51966437518</v>
      </c>
      <c r="D1823" s="1371" t="s">
        <v>3982</v>
      </c>
      <c r="G1823" s="1371" t="s">
        <v>224</v>
      </c>
      <c r="H1823" s="1371" t="s">
        <v>11</v>
      </c>
      <c r="J1823" s="1371" t="s">
        <v>221</v>
      </c>
      <c r="M1823" s="1372">
        <v>45841</v>
      </c>
      <c r="N1823" s="1371" t="s">
        <v>233</v>
      </c>
      <c r="O1823" s="1371" t="s">
        <v>236</v>
      </c>
      <c r="W1823" s="1371" t="s">
        <v>227</v>
      </c>
    </row>
    <row r="1824" spans="1:23">
      <c r="A1824" s="1370">
        <v>61295465</v>
      </c>
      <c r="B1824" s="1371" t="s">
        <v>3983</v>
      </c>
      <c r="C1824" s="1371">
        <v>970773569</v>
      </c>
      <c r="D1824" s="1371" t="s">
        <v>3984</v>
      </c>
      <c r="G1824" s="1371" t="s">
        <v>224</v>
      </c>
      <c r="H1824" s="1371" t="s">
        <v>242</v>
      </c>
      <c r="I1824" s="1371" t="s">
        <v>316</v>
      </c>
      <c r="J1824" s="1371" t="s">
        <v>221</v>
      </c>
      <c r="N1824" s="1371" t="s">
        <v>233</v>
      </c>
      <c r="O1824" s="1371" t="s">
        <v>231</v>
      </c>
      <c r="W1824" s="1371" t="s">
        <v>229</v>
      </c>
    </row>
    <row r="1825" spans="1:23">
      <c r="A1825" s="1370">
        <v>61295756</v>
      </c>
      <c r="B1825" s="1371" t="s">
        <v>3985</v>
      </c>
      <c r="C1825" s="1371">
        <v>978371974</v>
      </c>
      <c r="D1825" s="1371" t="s">
        <v>3986</v>
      </c>
      <c r="G1825" s="1371" t="s">
        <v>225</v>
      </c>
      <c r="H1825" s="1371" t="s">
        <v>11</v>
      </c>
      <c r="J1825" s="1371" t="s">
        <v>221</v>
      </c>
      <c r="M1825" s="1372">
        <v>45841</v>
      </c>
      <c r="N1825" s="1371" t="s">
        <v>233</v>
      </c>
      <c r="V1825" s="1371" t="s">
        <v>11</v>
      </c>
      <c r="W1825" s="1371" t="s">
        <v>228</v>
      </c>
    </row>
    <row r="1826" spans="1:23">
      <c r="A1826" s="1370">
        <v>61297979</v>
      </c>
      <c r="B1826" s="1371" t="s">
        <v>3987</v>
      </c>
      <c r="C1826" s="1371">
        <v>967074202</v>
      </c>
      <c r="D1826" s="1371" t="s">
        <v>3988</v>
      </c>
      <c r="G1826" s="1371" t="s">
        <v>225</v>
      </c>
      <c r="H1826" s="1371" t="s">
        <v>11</v>
      </c>
      <c r="J1826" s="1371" t="s">
        <v>221</v>
      </c>
      <c r="M1826" s="1372">
        <v>45841</v>
      </c>
      <c r="N1826" s="1371" t="s">
        <v>233</v>
      </c>
      <c r="V1826" s="1371" t="s">
        <v>11</v>
      </c>
      <c r="W1826" s="1371" t="s">
        <v>226</v>
      </c>
    </row>
    <row r="1827" spans="1:23">
      <c r="A1827" s="1370">
        <v>61310610</v>
      </c>
      <c r="B1827" s="1371" t="s">
        <v>3989</v>
      </c>
      <c r="C1827" s="1371">
        <v>51977872515</v>
      </c>
      <c r="D1827" s="1371" t="s">
        <v>3990</v>
      </c>
      <c r="E1827" s="1371" t="s">
        <v>347</v>
      </c>
      <c r="G1827" s="1371" t="s">
        <v>224</v>
      </c>
      <c r="H1827" s="1371" t="s">
        <v>245</v>
      </c>
      <c r="K1827" s="1371" t="s">
        <v>278</v>
      </c>
      <c r="L1827" s="1371" t="s">
        <v>262</v>
      </c>
      <c r="M1827" s="1372">
        <v>45869</v>
      </c>
      <c r="N1827" s="1371" t="s">
        <v>233</v>
      </c>
      <c r="P1827" s="1371" t="s">
        <v>329</v>
      </c>
      <c r="W1827" s="1371" t="s">
        <v>228</v>
      </c>
    </row>
    <row r="1828" spans="1:23">
      <c r="A1828" s="1370">
        <v>61313043</v>
      </c>
      <c r="B1828" s="1371" t="s">
        <v>3991</v>
      </c>
      <c r="C1828" s="1371">
        <v>942071358</v>
      </c>
      <c r="D1828" s="1371" t="s">
        <v>3992</v>
      </c>
      <c r="E1828" s="1371" t="s">
        <v>3993</v>
      </c>
      <c r="F1828" s="1371" t="s">
        <v>3994</v>
      </c>
      <c r="G1828" s="1371" t="s">
        <v>223</v>
      </c>
      <c r="H1828" s="1371" t="s">
        <v>243</v>
      </c>
      <c r="J1828" s="1371" t="s">
        <v>249</v>
      </c>
      <c r="L1828" s="1371" t="s">
        <v>271</v>
      </c>
      <c r="N1828" s="1371" t="s">
        <v>233</v>
      </c>
      <c r="W1828" s="1371" t="s">
        <v>230</v>
      </c>
    </row>
    <row r="1829" spans="1:23">
      <c r="A1829" s="1370">
        <v>61313053</v>
      </c>
      <c r="B1829" s="1371" t="s">
        <v>3995</v>
      </c>
      <c r="C1829" s="1371">
        <v>954775476</v>
      </c>
      <c r="D1829" s="1371" t="s">
        <v>3996</v>
      </c>
      <c r="E1829" s="1371" t="s">
        <v>451</v>
      </c>
      <c r="G1829" s="1371" t="s">
        <v>224</v>
      </c>
      <c r="H1829" s="1371" t="s">
        <v>245</v>
      </c>
      <c r="K1829" s="1371" t="s">
        <v>262</v>
      </c>
      <c r="L1829" s="1371" t="s">
        <v>262</v>
      </c>
      <c r="M1829" s="1372">
        <v>45873</v>
      </c>
      <c r="N1829" s="1371" t="s">
        <v>368</v>
      </c>
      <c r="W1829" s="1371" t="s">
        <v>226</v>
      </c>
    </row>
    <row r="1830" spans="1:23">
      <c r="A1830" s="1370">
        <v>61313311</v>
      </c>
      <c r="B1830" s="1371" t="s">
        <v>3997</v>
      </c>
      <c r="C1830" s="1371">
        <v>923124499</v>
      </c>
      <c r="D1830" s="1371" t="s">
        <v>3998</v>
      </c>
      <c r="G1830" s="1371" t="s">
        <v>223</v>
      </c>
      <c r="H1830" s="1371" t="s">
        <v>245</v>
      </c>
      <c r="I1830" s="1371" t="s">
        <v>316</v>
      </c>
      <c r="J1830" s="1371" t="s">
        <v>221</v>
      </c>
      <c r="N1830" s="1371" t="s">
        <v>233</v>
      </c>
      <c r="O1830" s="1371" t="s">
        <v>231</v>
      </c>
      <c r="P1830" s="1371" t="s">
        <v>231</v>
      </c>
      <c r="W1830" s="1371" t="s">
        <v>229</v>
      </c>
    </row>
    <row r="1831" spans="1:23">
      <c r="A1831" s="1370">
        <v>61313496</v>
      </c>
      <c r="B1831" s="1371" t="s">
        <v>3999</v>
      </c>
      <c r="C1831" s="1371">
        <v>966731176</v>
      </c>
      <c r="F1831" s="1371" t="s">
        <v>254</v>
      </c>
      <c r="G1831" s="1371" t="s">
        <v>223</v>
      </c>
      <c r="H1831" s="1371" t="s">
        <v>238</v>
      </c>
      <c r="I1831" s="1371" t="s">
        <v>316</v>
      </c>
      <c r="J1831" s="1371" t="s">
        <v>221</v>
      </c>
      <c r="L1831" s="1371" t="s">
        <v>271</v>
      </c>
      <c r="N1831" s="1371" t="s">
        <v>231</v>
      </c>
      <c r="O1831" s="1371" t="s">
        <v>231</v>
      </c>
      <c r="Q1831" s="1371" t="s">
        <v>445</v>
      </c>
      <c r="R1831" s="1371" t="s">
        <v>232</v>
      </c>
      <c r="S1831" s="1371" t="s">
        <v>318</v>
      </c>
      <c r="T1831" s="1371" t="s">
        <v>323</v>
      </c>
      <c r="U1831" s="1371" t="s">
        <v>255</v>
      </c>
      <c r="V1831" s="1371" t="s">
        <v>3317</v>
      </c>
      <c r="W1831" s="1371" t="s">
        <v>230</v>
      </c>
    </row>
    <row r="1832" spans="1:23">
      <c r="A1832" s="1370">
        <v>61313658</v>
      </c>
      <c r="B1832" s="1371" t="s">
        <v>4000</v>
      </c>
      <c r="C1832" s="1371">
        <v>988155167</v>
      </c>
      <c r="D1832" s="1371" t="s">
        <v>4001</v>
      </c>
      <c r="G1832" s="1371" t="s">
        <v>224</v>
      </c>
      <c r="M1832" s="1372">
        <v>45859</v>
      </c>
      <c r="N1832" s="1371" t="s">
        <v>368</v>
      </c>
      <c r="O1832" s="1371" t="s">
        <v>236</v>
      </c>
      <c r="P1832" s="1371" t="s">
        <v>350</v>
      </c>
      <c r="W1832" s="1371" t="s">
        <v>226</v>
      </c>
    </row>
    <row r="1833" spans="1:23">
      <c r="A1833" s="1370">
        <v>61313698</v>
      </c>
      <c r="B1833" s="1371" t="s">
        <v>4002</v>
      </c>
      <c r="C1833" s="1371" t="s">
        <v>4003</v>
      </c>
      <c r="F1833" s="1371" t="s">
        <v>254</v>
      </c>
      <c r="G1833" s="1371" t="s">
        <v>224</v>
      </c>
      <c r="H1833" s="1371" t="s">
        <v>242</v>
      </c>
      <c r="I1833" s="1371" t="s">
        <v>316</v>
      </c>
      <c r="J1833" s="1371" t="s">
        <v>221</v>
      </c>
      <c r="L1833" s="1371" t="s">
        <v>271</v>
      </c>
      <c r="N1833" s="1371" t="s">
        <v>231</v>
      </c>
      <c r="O1833" s="1371" t="s">
        <v>231</v>
      </c>
      <c r="Q1833" s="1371" t="s">
        <v>445</v>
      </c>
      <c r="R1833" s="1371" t="s">
        <v>232</v>
      </c>
      <c r="S1833" s="1371" t="s">
        <v>318</v>
      </c>
      <c r="T1833" s="1371" t="s">
        <v>323</v>
      </c>
      <c r="U1833" s="1371" t="s">
        <v>258</v>
      </c>
      <c r="W1833" s="1371" t="s">
        <v>230</v>
      </c>
    </row>
    <row r="1834" spans="1:23">
      <c r="A1834" s="1370">
        <v>61315742</v>
      </c>
      <c r="B1834" s="1371" t="s">
        <v>4004</v>
      </c>
      <c r="C1834" s="1371">
        <v>51917643211</v>
      </c>
      <c r="D1834" s="1371" t="s">
        <v>4005</v>
      </c>
      <c r="G1834" s="1371" t="s">
        <v>225</v>
      </c>
      <c r="H1834" s="1371" t="s">
        <v>11</v>
      </c>
      <c r="J1834" s="1371" t="s">
        <v>221</v>
      </c>
      <c r="M1834" s="1372">
        <v>45841</v>
      </c>
      <c r="N1834" s="1371" t="s">
        <v>233</v>
      </c>
      <c r="V1834" s="1371" t="s">
        <v>11</v>
      </c>
      <c r="W1834" s="1371" t="s">
        <v>228</v>
      </c>
    </row>
    <row r="1835" spans="1:23">
      <c r="A1835" s="1370">
        <v>61321169</v>
      </c>
      <c r="B1835" s="1371" t="s">
        <v>4006</v>
      </c>
      <c r="C1835" s="1371">
        <v>946414074</v>
      </c>
      <c r="D1835" s="1371" t="s">
        <v>4007</v>
      </c>
      <c r="G1835" s="1371" t="s">
        <v>225</v>
      </c>
      <c r="H1835" s="1371" t="s">
        <v>11</v>
      </c>
      <c r="J1835" s="1371" t="s">
        <v>221</v>
      </c>
      <c r="N1835" s="1371" t="s">
        <v>233</v>
      </c>
      <c r="O1835" s="1371" t="s">
        <v>236</v>
      </c>
      <c r="W1835" s="1371" t="s">
        <v>229</v>
      </c>
    </row>
    <row r="1836" spans="1:23">
      <c r="A1836" s="1370">
        <v>61324554</v>
      </c>
      <c r="B1836" s="1371" t="s">
        <v>4008</v>
      </c>
      <c r="C1836" s="1371">
        <v>926163152</v>
      </c>
      <c r="D1836" s="1371" t="s">
        <v>4009</v>
      </c>
      <c r="G1836" s="1371" t="s">
        <v>224</v>
      </c>
      <c r="H1836" s="1371" t="s">
        <v>242</v>
      </c>
      <c r="J1836" s="1371" t="s">
        <v>221</v>
      </c>
      <c r="N1836" s="1371" t="s">
        <v>231</v>
      </c>
      <c r="O1836" s="1371" t="s">
        <v>231</v>
      </c>
      <c r="P1836" s="1371" t="s">
        <v>231</v>
      </c>
      <c r="W1836" s="1371" t="s">
        <v>229</v>
      </c>
    </row>
    <row r="1837" spans="1:23">
      <c r="A1837" s="1370">
        <v>61326729</v>
      </c>
      <c r="B1837" s="1371" t="s">
        <v>4010</v>
      </c>
      <c r="C1837" s="1371">
        <v>946741664</v>
      </c>
      <c r="D1837" s="1371" t="s">
        <v>4011</v>
      </c>
      <c r="E1837" s="1371" t="s">
        <v>347</v>
      </c>
      <c r="G1837" s="1371" t="s">
        <v>225</v>
      </c>
      <c r="H1837" s="1371" t="s">
        <v>245</v>
      </c>
      <c r="K1837" s="1371" t="s">
        <v>274</v>
      </c>
      <c r="L1837" s="1371" t="s">
        <v>274</v>
      </c>
      <c r="M1837" s="1372">
        <v>45868</v>
      </c>
      <c r="N1837" s="1371" t="s">
        <v>368</v>
      </c>
      <c r="O1837" s="1371" t="s">
        <v>236</v>
      </c>
      <c r="V1837" s="1371" t="s">
        <v>351</v>
      </c>
      <c r="W1837" s="1371" t="s">
        <v>226</v>
      </c>
    </row>
    <row r="1838" spans="1:23">
      <c r="A1838" s="1370">
        <v>61326757</v>
      </c>
      <c r="B1838" s="1371" t="s">
        <v>4012</v>
      </c>
      <c r="C1838" s="1371">
        <v>945768453</v>
      </c>
      <c r="D1838" s="1371" t="s">
        <v>4013</v>
      </c>
      <c r="G1838" s="1371" t="s">
        <v>224</v>
      </c>
      <c r="H1838" s="1371" t="s">
        <v>11</v>
      </c>
      <c r="J1838" s="1371" t="s">
        <v>221</v>
      </c>
      <c r="L1838" s="1371" t="s">
        <v>271</v>
      </c>
      <c r="M1838" s="1372">
        <v>45841</v>
      </c>
      <c r="N1838" s="1371" t="s">
        <v>233</v>
      </c>
      <c r="V1838" s="1371" t="s">
        <v>11</v>
      </c>
      <c r="W1838" s="1371" t="s">
        <v>230</v>
      </c>
    </row>
    <row r="1839" spans="1:23">
      <c r="A1839" s="1370">
        <v>61327241</v>
      </c>
      <c r="B1839" s="1371" t="s">
        <v>4014</v>
      </c>
      <c r="C1839" s="1371">
        <v>51992762485</v>
      </c>
      <c r="D1839" s="1371" t="s">
        <v>4015</v>
      </c>
      <c r="G1839" s="1371" t="s">
        <v>224</v>
      </c>
      <c r="H1839" s="1371" t="s">
        <v>11</v>
      </c>
      <c r="J1839" s="1371" t="s">
        <v>221</v>
      </c>
      <c r="M1839" s="1372">
        <v>45841</v>
      </c>
      <c r="N1839" s="1371" t="s">
        <v>233</v>
      </c>
      <c r="V1839" s="1371" t="s">
        <v>11</v>
      </c>
      <c r="W1839" s="1371" t="s">
        <v>228</v>
      </c>
    </row>
    <row r="1840" spans="1:23">
      <c r="A1840" s="1370">
        <v>61330135</v>
      </c>
      <c r="B1840" s="1371" t="s">
        <v>4016</v>
      </c>
      <c r="C1840" s="1371">
        <v>913050153</v>
      </c>
      <c r="D1840" s="1371" t="s">
        <v>4017</v>
      </c>
      <c r="E1840" s="1371" t="s">
        <v>4018</v>
      </c>
      <c r="G1840" s="1371" t="s">
        <v>223</v>
      </c>
      <c r="H1840" s="1371" t="s">
        <v>243</v>
      </c>
      <c r="J1840" s="1371" t="s">
        <v>221</v>
      </c>
      <c r="L1840" s="1371" t="s">
        <v>271</v>
      </c>
      <c r="N1840" s="1371" t="s">
        <v>241</v>
      </c>
      <c r="W1840" s="1371" t="s">
        <v>230</v>
      </c>
    </row>
    <row r="1841" spans="1:23">
      <c r="A1841" s="1370">
        <v>61330183</v>
      </c>
      <c r="B1841" s="1371" t="s">
        <v>4019</v>
      </c>
      <c r="C1841" s="1371">
        <v>968042118</v>
      </c>
      <c r="G1841" s="1371" t="s">
        <v>223</v>
      </c>
      <c r="H1841" s="1371" t="s">
        <v>248</v>
      </c>
      <c r="L1841" s="1371" t="s">
        <v>262</v>
      </c>
      <c r="M1841" s="1372">
        <v>45877</v>
      </c>
      <c r="N1841" s="1371" t="s">
        <v>233</v>
      </c>
      <c r="W1841" s="1371" t="s">
        <v>230</v>
      </c>
    </row>
    <row r="1842" spans="1:23">
      <c r="A1842" s="1370">
        <v>61330528</v>
      </c>
      <c r="B1842" s="1371" t="s">
        <v>4020</v>
      </c>
      <c r="C1842" s="1371">
        <v>922218080</v>
      </c>
      <c r="G1842" s="1371" t="s">
        <v>223</v>
      </c>
      <c r="H1842" s="1371" t="s">
        <v>242</v>
      </c>
      <c r="N1842" s="1371" t="s">
        <v>233</v>
      </c>
      <c r="O1842" s="1371" t="s">
        <v>231</v>
      </c>
      <c r="P1842" s="1371" t="s">
        <v>231</v>
      </c>
      <c r="W1842" s="1371" t="s">
        <v>229</v>
      </c>
    </row>
    <row r="1843" spans="1:23">
      <c r="A1843" s="1370">
        <v>61330749</v>
      </c>
      <c r="B1843" s="1371" t="s">
        <v>4021</v>
      </c>
      <c r="C1843" s="1371">
        <v>946667948</v>
      </c>
      <c r="D1843" s="1371" t="s">
        <v>4022</v>
      </c>
      <c r="G1843" s="1371" t="s">
        <v>223</v>
      </c>
      <c r="H1843" s="1371" t="s">
        <v>11</v>
      </c>
      <c r="J1843" s="1371" t="s">
        <v>221</v>
      </c>
      <c r="M1843" s="1372">
        <v>45841</v>
      </c>
      <c r="N1843" s="1371" t="s">
        <v>239</v>
      </c>
      <c r="O1843" s="1371" t="s">
        <v>239</v>
      </c>
      <c r="P1843" s="1371" t="s">
        <v>239</v>
      </c>
      <c r="V1843" s="1371" t="s">
        <v>11</v>
      </c>
      <c r="W1843" s="1371" t="s">
        <v>226</v>
      </c>
    </row>
    <row r="1844" spans="1:23">
      <c r="A1844" s="1370">
        <v>61330989</v>
      </c>
      <c r="B1844" s="1371" t="s">
        <v>4023</v>
      </c>
      <c r="C1844" s="1371" t="s">
        <v>4024</v>
      </c>
      <c r="F1844" s="1371" t="s">
        <v>254</v>
      </c>
      <c r="G1844" s="1371" t="s">
        <v>223</v>
      </c>
      <c r="H1844" s="1371" t="s">
        <v>238</v>
      </c>
      <c r="I1844" s="1371" t="s">
        <v>316</v>
      </c>
      <c r="J1844" s="1371" t="s">
        <v>221</v>
      </c>
      <c r="L1844" s="1371" t="s">
        <v>271</v>
      </c>
      <c r="N1844" s="1371" t="s">
        <v>231</v>
      </c>
      <c r="O1844" s="1371" t="s">
        <v>231</v>
      </c>
      <c r="Q1844" s="1371" t="s">
        <v>445</v>
      </c>
      <c r="R1844" s="1371" t="s">
        <v>232</v>
      </c>
      <c r="S1844" s="1371" t="s">
        <v>318</v>
      </c>
      <c r="T1844" s="1371" t="s">
        <v>323</v>
      </c>
      <c r="U1844" s="1371" t="s">
        <v>258</v>
      </c>
      <c r="W1844" s="1371" t="s">
        <v>230</v>
      </c>
    </row>
    <row r="1845" spans="1:23">
      <c r="A1845" s="1370">
        <v>61331425</v>
      </c>
      <c r="B1845" s="1371" t="s">
        <v>4025</v>
      </c>
      <c r="C1845" s="1371">
        <v>912633786</v>
      </c>
      <c r="D1845" s="1371" t="s">
        <v>4026</v>
      </c>
      <c r="G1845" s="1371" t="s">
        <v>224</v>
      </c>
      <c r="H1845" s="1371" t="s">
        <v>11</v>
      </c>
      <c r="J1845" s="1371" t="s">
        <v>221</v>
      </c>
      <c r="M1845" s="1372">
        <v>45841</v>
      </c>
      <c r="N1845" s="1371" t="s">
        <v>233</v>
      </c>
      <c r="V1845" s="1371" t="s">
        <v>11</v>
      </c>
      <c r="W1845" s="1371" t="s">
        <v>226</v>
      </c>
    </row>
    <row r="1846" spans="1:23">
      <c r="A1846" s="1370">
        <v>61331528</v>
      </c>
      <c r="B1846" s="1371" t="s">
        <v>4027</v>
      </c>
      <c r="C1846" s="1371" t="s">
        <v>4028</v>
      </c>
      <c r="D1846" s="1371" t="s">
        <v>4029</v>
      </c>
      <c r="F1846" s="1371" t="s">
        <v>254</v>
      </c>
      <c r="G1846" s="1371" t="s">
        <v>224</v>
      </c>
      <c r="H1846" s="1371" t="s">
        <v>238</v>
      </c>
      <c r="I1846" s="1371" t="s">
        <v>316</v>
      </c>
      <c r="J1846" s="1371" t="s">
        <v>221</v>
      </c>
      <c r="L1846" s="1371" t="s">
        <v>271</v>
      </c>
      <c r="N1846" s="1371" t="s">
        <v>231</v>
      </c>
      <c r="O1846" s="1371" t="s">
        <v>231</v>
      </c>
      <c r="Q1846" s="1371" t="s">
        <v>445</v>
      </c>
      <c r="R1846" s="1371" t="s">
        <v>312</v>
      </c>
      <c r="S1846" s="1371" t="s">
        <v>318</v>
      </c>
      <c r="T1846" s="1371" t="s">
        <v>628</v>
      </c>
      <c r="U1846" s="1371" t="s">
        <v>255</v>
      </c>
      <c r="W1846" s="1371" t="s">
        <v>230</v>
      </c>
    </row>
    <row r="1847" spans="1:23">
      <c r="A1847" s="1370">
        <v>61331752</v>
      </c>
      <c r="B1847" s="1371" t="s">
        <v>4030</v>
      </c>
      <c r="C1847" s="1371">
        <v>970700201</v>
      </c>
      <c r="D1847" s="1371" t="s">
        <v>4031</v>
      </c>
      <c r="E1847" s="1371" t="s">
        <v>376</v>
      </c>
      <c r="F1847" s="1371" t="s">
        <v>260</v>
      </c>
      <c r="G1847" s="1371" t="s">
        <v>224</v>
      </c>
      <c r="H1847" s="1371" t="s">
        <v>245</v>
      </c>
      <c r="I1847" s="1371" t="s">
        <v>316</v>
      </c>
      <c r="J1847" s="1371" t="s">
        <v>221</v>
      </c>
      <c r="N1847" s="1371" t="s">
        <v>231</v>
      </c>
      <c r="O1847" s="1371" t="s">
        <v>231</v>
      </c>
      <c r="P1847" s="1371" t="s">
        <v>231</v>
      </c>
      <c r="Q1847" s="1371" t="s">
        <v>324</v>
      </c>
      <c r="R1847" s="1371" t="s">
        <v>232</v>
      </c>
      <c r="S1847" s="1371" t="s">
        <v>318</v>
      </c>
      <c r="T1847" s="1371" t="s">
        <v>323</v>
      </c>
      <c r="U1847" s="1371" t="s">
        <v>255</v>
      </c>
      <c r="W1847" s="1371" t="s">
        <v>226</v>
      </c>
    </row>
    <row r="1848" spans="1:23">
      <c r="A1848" s="1370">
        <v>61332459</v>
      </c>
      <c r="B1848" s="1371" t="s">
        <v>4032</v>
      </c>
      <c r="C1848" s="1371">
        <v>51916046334</v>
      </c>
      <c r="D1848" s="1371" t="s">
        <v>4033</v>
      </c>
      <c r="E1848" s="1371" t="s">
        <v>376</v>
      </c>
      <c r="F1848" s="1371" t="s">
        <v>260</v>
      </c>
      <c r="G1848" s="1371" t="s">
        <v>224</v>
      </c>
      <c r="H1848" s="1371" t="s">
        <v>245</v>
      </c>
      <c r="I1848" s="1371" t="s">
        <v>316</v>
      </c>
      <c r="J1848" s="1371" t="s">
        <v>221</v>
      </c>
      <c r="N1848" s="1371" t="s">
        <v>233</v>
      </c>
      <c r="W1848" s="1371" t="s">
        <v>228</v>
      </c>
    </row>
    <row r="1849" spans="1:23">
      <c r="A1849" s="1370">
        <v>61332919</v>
      </c>
      <c r="B1849" s="1371" t="s">
        <v>4034</v>
      </c>
      <c r="C1849" s="1371">
        <v>998930104</v>
      </c>
      <c r="D1849" s="1371" t="s">
        <v>4035</v>
      </c>
      <c r="G1849" s="1371" t="s">
        <v>223</v>
      </c>
      <c r="H1849" s="1371" t="s">
        <v>245</v>
      </c>
      <c r="I1849" s="1371" t="s">
        <v>316</v>
      </c>
      <c r="J1849" s="1371" t="s">
        <v>221</v>
      </c>
      <c r="K1849" s="1371" t="s">
        <v>259</v>
      </c>
      <c r="L1849" s="1371" t="s">
        <v>259</v>
      </c>
      <c r="N1849" s="1371" t="s">
        <v>233</v>
      </c>
      <c r="O1849" s="1371" t="s">
        <v>233</v>
      </c>
      <c r="P1849" s="1371" t="s">
        <v>233</v>
      </c>
      <c r="W1849" s="1371" t="s">
        <v>226</v>
      </c>
    </row>
    <row r="1850" spans="1:23">
      <c r="A1850" s="1370">
        <v>61333170</v>
      </c>
      <c r="B1850" s="1371" t="s">
        <v>4036</v>
      </c>
      <c r="C1850" s="1371">
        <v>971505163</v>
      </c>
      <c r="D1850" s="1371" t="s">
        <v>362</v>
      </c>
      <c r="G1850" s="1371" t="s">
        <v>225</v>
      </c>
      <c r="H1850" s="1371" t="s">
        <v>11</v>
      </c>
      <c r="J1850" s="1371" t="s">
        <v>221</v>
      </c>
      <c r="N1850" s="1371" t="s">
        <v>233</v>
      </c>
      <c r="O1850" s="1371" t="s">
        <v>231</v>
      </c>
      <c r="W1850" s="1371" t="s">
        <v>229</v>
      </c>
    </row>
    <row r="1851" spans="1:23">
      <c r="A1851" s="1370">
        <v>61333334</v>
      </c>
      <c r="B1851" s="1371" t="s">
        <v>4037</v>
      </c>
      <c r="C1851" s="1371">
        <v>51935130983</v>
      </c>
      <c r="D1851" s="1371" t="s">
        <v>4038</v>
      </c>
      <c r="E1851" s="1371" t="s">
        <v>451</v>
      </c>
      <c r="G1851" s="1371" t="s">
        <v>225</v>
      </c>
      <c r="H1851" s="1371" t="s">
        <v>245</v>
      </c>
      <c r="K1851" s="1371" t="s">
        <v>278</v>
      </c>
      <c r="L1851" s="1371" t="s">
        <v>278</v>
      </c>
      <c r="M1851" s="1372">
        <v>45854</v>
      </c>
      <c r="W1851" s="1371" t="s">
        <v>228</v>
      </c>
    </row>
    <row r="1852" spans="1:23">
      <c r="A1852" s="1370">
        <v>61333366</v>
      </c>
      <c r="B1852" s="1371" t="s">
        <v>4039</v>
      </c>
      <c r="C1852" s="1371">
        <v>51922592886</v>
      </c>
      <c r="D1852" s="1371" t="s">
        <v>4040</v>
      </c>
      <c r="G1852" s="1371" t="s">
        <v>223</v>
      </c>
      <c r="H1852" s="1371" t="s">
        <v>245</v>
      </c>
      <c r="J1852" s="1371" t="s">
        <v>221</v>
      </c>
      <c r="K1852" s="1371" t="s">
        <v>259</v>
      </c>
      <c r="L1852" s="1371" t="s">
        <v>271</v>
      </c>
      <c r="N1852" s="1371" t="s">
        <v>233</v>
      </c>
      <c r="O1852" s="1371" t="s">
        <v>231</v>
      </c>
      <c r="W1852" s="1371" t="s">
        <v>230</v>
      </c>
    </row>
    <row r="1853" spans="1:23">
      <c r="A1853" s="1370">
        <v>61333600</v>
      </c>
      <c r="B1853" s="1371" t="s">
        <v>4041</v>
      </c>
      <c r="C1853" s="1371">
        <v>51933151710</v>
      </c>
      <c r="D1853" s="1371" t="s">
        <v>4042</v>
      </c>
      <c r="G1853" s="1371" t="s">
        <v>224</v>
      </c>
      <c r="H1853" s="1371" t="s">
        <v>243</v>
      </c>
      <c r="J1853" s="1371" t="s">
        <v>249</v>
      </c>
      <c r="L1853" s="1371" t="s">
        <v>271</v>
      </c>
      <c r="N1853" s="1371" t="s">
        <v>231</v>
      </c>
      <c r="W1853" s="1371" t="s">
        <v>230</v>
      </c>
    </row>
    <row r="1854" spans="1:23">
      <c r="A1854" s="1370">
        <v>61334034</v>
      </c>
      <c r="B1854" s="1371" t="s">
        <v>4043</v>
      </c>
      <c r="C1854" s="1371">
        <v>941327543</v>
      </c>
      <c r="D1854" s="1371" t="s">
        <v>4044</v>
      </c>
      <c r="F1854" s="1371" t="s">
        <v>254</v>
      </c>
      <c r="G1854" s="1371" t="s">
        <v>223</v>
      </c>
      <c r="H1854" s="1371" t="s">
        <v>238</v>
      </c>
      <c r="I1854" s="1371" t="s">
        <v>316</v>
      </c>
      <c r="J1854" s="1371" t="s">
        <v>221</v>
      </c>
      <c r="N1854" s="1371" t="s">
        <v>231</v>
      </c>
      <c r="O1854" s="1371" t="s">
        <v>231</v>
      </c>
      <c r="P1854" s="1371" t="s">
        <v>231</v>
      </c>
      <c r="Q1854" s="1371" t="s">
        <v>445</v>
      </c>
      <c r="R1854" s="1371" t="s">
        <v>232</v>
      </c>
      <c r="S1854" s="1371" t="s">
        <v>318</v>
      </c>
      <c r="T1854" s="1371" t="s">
        <v>323</v>
      </c>
      <c r="U1854" s="1371" t="s">
        <v>255</v>
      </c>
      <c r="W1854" s="1371" t="s">
        <v>229</v>
      </c>
    </row>
    <row r="1855" spans="1:23">
      <c r="A1855" s="1370">
        <v>61336046</v>
      </c>
      <c r="B1855" s="1371" t="s">
        <v>4045</v>
      </c>
      <c r="C1855" s="1371">
        <v>51961448874</v>
      </c>
      <c r="D1855" s="1371" t="s">
        <v>4046</v>
      </c>
      <c r="E1855" s="1371" t="s">
        <v>451</v>
      </c>
      <c r="G1855" s="1371" t="s">
        <v>224</v>
      </c>
      <c r="H1855" s="1371" t="s">
        <v>245</v>
      </c>
      <c r="K1855" s="1371" t="s">
        <v>280</v>
      </c>
      <c r="L1855" s="1371" t="s">
        <v>280</v>
      </c>
      <c r="M1855" s="1372">
        <v>45848</v>
      </c>
      <c r="N1855" s="1371" t="s">
        <v>231</v>
      </c>
      <c r="W1855" s="1371" t="s">
        <v>227</v>
      </c>
    </row>
    <row r="1856" spans="1:23">
      <c r="A1856" s="1370">
        <v>61342113</v>
      </c>
      <c r="B1856" s="1371" t="s">
        <v>4047</v>
      </c>
      <c r="C1856" s="1371">
        <v>988218407</v>
      </c>
      <c r="D1856" s="1371" t="s">
        <v>4048</v>
      </c>
      <c r="E1856" s="1371" t="s">
        <v>347</v>
      </c>
      <c r="G1856" s="1371" t="s">
        <v>223</v>
      </c>
      <c r="H1856" s="1371" t="s">
        <v>248</v>
      </c>
      <c r="K1856" s="1371" t="s">
        <v>280</v>
      </c>
      <c r="L1856" s="1371" t="s">
        <v>262</v>
      </c>
      <c r="M1856" s="1372">
        <v>45873</v>
      </c>
      <c r="N1856" s="1371" t="s">
        <v>314</v>
      </c>
      <c r="O1856" s="1371" t="s">
        <v>314</v>
      </c>
      <c r="P1856" s="1371" t="s">
        <v>314</v>
      </c>
      <c r="V1856" s="1371" t="s">
        <v>4049</v>
      </c>
      <c r="W1856" s="1371" t="s">
        <v>230</v>
      </c>
    </row>
    <row r="1857" spans="1:23">
      <c r="A1857" s="1370">
        <v>61342113</v>
      </c>
      <c r="B1857" s="1371" t="s">
        <v>4050</v>
      </c>
      <c r="C1857" s="1371">
        <v>988218407</v>
      </c>
      <c r="D1857" s="1371" t="s">
        <v>4051</v>
      </c>
      <c r="E1857" s="1371" t="s">
        <v>347</v>
      </c>
      <c r="G1857" s="1371" t="s">
        <v>223</v>
      </c>
      <c r="H1857" s="1371" t="s">
        <v>242</v>
      </c>
      <c r="N1857" s="1371" t="s">
        <v>388</v>
      </c>
      <c r="O1857" s="1371" t="s">
        <v>231</v>
      </c>
      <c r="P1857" s="1371" t="s">
        <v>231</v>
      </c>
      <c r="Q1857" s="1371" t="s">
        <v>3586</v>
      </c>
      <c r="R1857" s="1371" t="s">
        <v>232</v>
      </c>
      <c r="S1857" s="1371" t="s">
        <v>318</v>
      </c>
      <c r="T1857" s="1371" t="s">
        <v>323</v>
      </c>
      <c r="U1857" s="1371" t="s">
        <v>3371</v>
      </c>
      <c r="W1857" s="1371" t="s">
        <v>226</v>
      </c>
    </row>
    <row r="1858" spans="1:23">
      <c r="A1858" s="1370">
        <v>61342293</v>
      </c>
      <c r="B1858" s="1371" t="s">
        <v>4052</v>
      </c>
      <c r="C1858" s="1371">
        <v>902938212</v>
      </c>
      <c r="D1858" s="1371" t="s">
        <v>4053</v>
      </c>
      <c r="G1858" s="1371" t="s">
        <v>224</v>
      </c>
      <c r="H1858" s="1371" t="s">
        <v>11</v>
      </c>
      <c r="J1858" s="1371" t="s">
        <v>221</v>
      </c>
      <c r="L1858" s="1371" t="s">
        <v>271</v>
      </c>
      <c r="M1858" s="1372">
        <v>45841</v>
      </c>
      <c r="N1858" s="1371" t="s">
        <v>233</v>
      </c>
      <c r="O1858" s="1371" t="s">
        <v>236</v>
      </c>
      <c r="V1858" s="1371" t="s">
        <v>11</v>
      </c>
      <c r="W1858" s="1371" t="s">
        <v>230</v>
      </c>
    </row>
    <row r="1859" spans="1:23">
      <c r="A1859" s="1370">
        <v>61343046</v>
      </c>
      <c r="B1859" s="1371" t="s">
        <v>4054</v>
      </c>
      <c r="C1859" s="1371">
        <v>921935841</v>
      </c>
      <c r="D1859" s="1371" t="s">
        <v>4055</v>
      </c>
      <c r="F1859" s="1371" t="s">
        <v>254</v>
      </c>
      <c r="G1859" s="1371" t="s">
        <v>223</v>
      </c>
      <c r="H1859" s="1371" t="s">
        <v>242</v>
      </c>
      <c r="J1859" s="1371" t="s">
        <v>221</v>
      </c>
      <c r="N1859" s="1371" t="s">
        <v>231</v>
      </c>
      <c r="O1859" s="1371" t="s">
        <v>231</v>
      </c>
      <c r="P1859" s="1371" t="s">
        <v>231</v>
      </c>
      <c r="Q1859" s="1371" t="s">
        <v>324</v>
      </c>
      <c r="R1859" s="1371" t="s">
        <v>312</v>
      </c>
      <c r="S1859" s="1371" t="s">
        <v>318</v>
      </c>
      <c r="T1859" s="1371" t="s">
        <v>628</v>
      </c>
      <c r="U1859" s="1371" t="s">
        <v>255</v>
      </c>
      <c r="W1859" s="1371" t="s">
        <v>229</v>
      </c>
    </row>
    <row r="1860" spans="1:23">
      <c r="A1860" s="1370">
        <v>61344907</v>
      </c>
      <c r="B1860" s="1371" t="s">
        <v>41</v>
      </c>
      <c r="C1860" s="1371">
        <v>977297411</v>
      </c>
      <c r="D1860" s="1371" t="s">
        <v>4056</v>
      </c>
      <c r="G1860" s="1371" t="s">
        <v>225</v>
      </c>
      <c r="H1860" s="1371" t="s">
        <v>238</v>
      </c>
      <c r="J1860" s="1371" t="s">
        <v>249</v>
      </c>
      <c r="L1860" s="1371" t="s">
        <v>271</v>
      </c>
      <c r="N1860" s="1371" t="s">
        <v>231</v>
      </c>
      <c r="O1860" s="1371" t="s">
        <v>231</v>
      </c>
      <c r="Q1860" s="1371" t="s">
        <v>445</v>
      </c>
      <c r="R1860" s="1371" t="s">
        <v>232</v>
      </c>
      <c r="S1860" s="1371" t="s">
        <v>318</v>
      </c>
      <c r="T1860" s="1371" t="s">
        <v>323</v>
      </c>
      <c r="U1860" s="1371" t="s">
        <v>258</v>
      </c>
      <c r="W1860" s="1371" t="s">
        <v>230</v>
      </c>
    </row>
    <row r="1861" spans="1:23">
      <c r="A1861" s="1370">
        <v>61345432</v>
      </c>
      <c r="B1861" s="1371" t="s">
        <v>4057</v>
      </c>
      <c r="C1861" s="1371">
        <v>922252327</v>
      </c>
      <c r="D1861" s="1371" t="s">
        <v>4058</v>
      </c>
      <c r="G1861" s="1371" t="s">
        <v>223</v>
      </c>
      <c r="H1861" s="1371" t="s">
        <v>11</v>
      </c>
      <c r="J1861" s="1371" t="s">
        <v>221</v>
      </c>
      <c r="L1861" s="1371" t="s">
        <v>271</v>
      </c>
      <c r="M1861" s="1372">
        <v>45841</v>
      </c>
      <c r="N1861" s="1371" t="s">
        <v>233</v>
      </c>
      <c r="O1861" s="1371" t="s">
        <v>236</v>
      </c>
      <c r="V1861" s="1371" t="s">
        <v>11</v>
      </c>
      <c r="W1861" s="1371" t="s">
        <v>230</v>
      </c>
    </row>
    <row r="1862" spans="1:23">
      <c r="A1862" s="1370">
        <v>61346321</v>
      </c>
      <c r="B1862" s="1371" t="s">
        <v>4059</v>
      </c>
      <c r="C1862" s="1371">
        <v>51958519144</v>
      </c>
      <c r="D1862" s="1371" t="s">
        <v>4060</v>
      </c>
      <c r="E1862" s="1371" t="s">
        <v>376</v>
      </c>
      <c r="F1862" s="1371" t="s">
        <v>260</v>
      </c>
      <c r="G1862" s="1371" t="s">
        <v>224</v>
      </c>
      <c r="H1862" s="1371" t="s">
        <v>245</v>
      </c>
      <c r="I1862" s="1371" t="s">
        <v>316</v>
      </c>
      <c r="J1862" s="1371" t="s">
        <v>221</v>
      </c>
      <c r="N1862" s="1371" t="s">
        <v>233</v>
      </c>
      <c r="O1862" s="1371" t="s">
        <v>236</v>
      </c>
      <c r="W1862" s="1371" t="s">
        <v>229</v>
      </c>
    </row>
    <row r="1863" spans="1:23">
      <c r="A1863" s="1370">
        <v>61354915</v>
      </c>
      <c r="B1863" s="1371" t="s">
        <v>4061</v>
      </c>
      <c r="C1863" s="1371">
        <v>51903131677</v>
      </c>
      <c r="D1863" s="1371" t="s">
        <v>4062</v>
      </c>
      <c r="E1863" s="1371" t="s">
        <v>451</v>
      </c>
      <c r="G1863" s="1371" t="s">
        <v>224</v>
      </c>
      <c r="H1863" s="1371" t="s">
        <v>245</v>
      </c>
      <c r="K1863" s="1371" t="s">
        <v>278</v>
      </c>
      <c r="L1863" s="1371" t="s">
        <v>278</v>
      </c>
      <c r="M1863" s="1372">
        <v>45880</v>
      </c>
      <c r="N1863" s="1371" t="s">
        <v>231</v>
      </c>
      <c r="P1863" s="1371" t="s">
        <v>329</v>
      </c>
      <c r="W1863" s="1371" t="s">
        <v>227</v>
      </c>
    </row>
    <row r="1864" spans="1:23">
      <c r="A1864" s="1370">
        <v>61355004</v>
      </c>
      <c r="B1864" s="1371" t="s">
        <v>4063</v>
      </c>
      <c r="C1864" s="1371" t="s">
        <v>4064</v>
      </c>
      <c r="D1864" s="1371" t="s">
        <v>2318</v>
      </c>
      <c r="G1864" s="1371" t="s">
        <v>224</v>
      </c>
      <c r="H1864" s="1371" t="s">
        <v>245</v>
      </c>
      <c r="I1864" s="1371" t="s">
        <v>316</v>
      </c>
      <c r="J1864" s="1371" t="s">
        <v>221</v>
      </c>
      <c r="K1864" s="1371" t="s">
        <v>259</v>
      </c>
      <c r="L1864" s="1371" t="s">
        <v>259</v>
      </c>
      <c r="N1864" s="1371" t="s">
        <v>231</v>
      </c>
      <c r="O1864" s="1371" t="s">
        <v>231</v>
      </c>
      <c r="P1864" s="1371" t="s">
        <v>231</v>
      </c>
      <c r="Q1864" s="1371" t="s">
        <v>324</v>
      </c>
      <c r="R1864" s="1371" t="s">
        <v>232</v>
      </c>
      <c r="S1864" s="1371" t="s">
        <v>318</v>
      </c>
      <c r="T1864" s="1371" t="s">
        <v>323</v>
      </c>
      <c r="U1864" s="1371" t="s">
        <v>255</v>
      </c>
      <c r="W1864" s="1371" t="s">
        <v>226</v>
      </c>
    </row>
    <row r="1865" spans="1:23">
      <c r="A1865" s="1370">
        <v>61355087</v>
      </c>
      <c r="B1865" s="1371" t="s">
        <v>4065</v>
      </c>
      <c r="C1865" s="1371">
        <v>950293333</v>
      </c>
      <c r="D1865" s="1371" t="s">
        <v>4066</v>
      </c>
      <c r="G1865" s="1371" t="s">
        <v>224</v>
      </c>
      <c r="H1865" s="1371" t="s">
        <v>243</v>
      </c>
      <c r="I1865" s="1371" t="s">
        <v>316</v>
      </c>
      <c r="J1865" s="1371" t="s">
        <v>221</v>
      </c>
      <c r="N1865" s="1371" t="s">
        <v>236</v>
      </c>
      <c r="O1865" s="1371" t="s">
        <v>236</v>
      </c>
      <c r="P1865" s="1371" t="s">
        <v>350</v>
      </c>
      <c r="W1865" s="1371" t="s">
        <v>226</v>
      </c>
    </row>
    <row r="1866" spans="1:23">
      <c r="A1866" s="1370">
        <v>61355150</v>
      </c>
      <c r="B1866" s="1371" t="s">
        <v>42</v>
      </c>
      <c r="C1866" s="1371">
        <v>918134943</v>
      </c>
      <c r="F1866" s="1371" t="s">
        <v>273</v>
      </c>
      <c r="G1866" s="1371" t="s">
        <v>224</v>
      </c>
      <c r="H1866" s="1371" t="s">
        <v>245</v>
      </c>
      <c r="I1866" s="1371" t="s">
        <v>316</v>
      </c>
      <c r="L1866" s="1371" t="s">
        <v>262</v>
      </c>
      <c r="M1866" s="1372">
        <v>45870</v>
      </c>
      <c r="N1866" s="1371" t="s">
        <v>231</v>
      </c>
      <c r="O1866" s="1371" t="s">
        <v>231</v>
      </c>
      <c r="P1866" s="1371" t="s">
        <v>231</v>
      </c>
      <c r="Q1866" s="1371" t="s">
        <v>324</v>
      </c>
      <c r="R1866" s="1371" t="s">
        <v>232</v>
      </c>
      <c r="S1866" s="1371" t="s">
        <v>318</v>
      </c>
      <c r="T1866" s="1371" t="s">
        <v>323</v>
      </c>
      <c r="U1866" s="1371" t="s">
        <v>255</v>
      </c>
      <c r="W1866" s="1371" t="s">
        <v>230</v>
      </c>
    </row>
    <row r="1867" spans="1:23">
      <c r="A1867" s="1370">
        <v>61355472</v>
      </c>
      <c r="B1867" s="1371" t="s">
        <v>4067</v>
      </c>
      <c r="C1867" s="1371">
        <v>940382184</v>
      </c>
      <c r="D1867" s="1371" t="s">
        <v>4068</v>
      </c>
      <c r="G1867" s="1371" t="s">
        <v>224</v>
      </c>
      <c r="H1867" s="1371" t="s">
        <v>11</v>
      </c>
      <c r="J1867" s="1371" t="s">
        <v>221</v>
      </c>
      <c r="M1867" s="1372">
        <v>45841</v>
      </c>
      <c r="N1867" s="1371" t="s">
        <v>233</v>
      </c>
      <c r="V1867" s="1371" t="s">
        <v>11</v>
      </c>
      <c r="W1867" s="1371" t="s">
        <v>228</v>
      </c>
    </row>
    <row r="1868" spans="1:23">
      <c r="A1868" s="1370">
        <v>61355635</v>
      </c>
      <c r="B1868" s="1371" t="s">
        <v>4069</v>
      </c>
      <c r="C1868" s="1371">
        <v>993393351</v>
      </c>
      <c r="D1868" s="1371" t="s">
        <v>4070</v>
      </c>
      <c r="E1868" s="1371" t="s">
        <v>347</v>
      </c>
      <c r="G1868" s="1371" t="s">
        <v>223</v>
      </c>
      <c r="H1868" s="1371" t="s">
        <v>245</v>
      </c>
      <c r="K1868" s="1371" t="s">
        <v>262</v>
      </c>
      <c r="L1868" s="1371" t="s">
        <v>262</v>
      </c>
      <c r="M1868" s="1372">
        <v>45880</v>
      </c>
      <c r="N1868" s="1371" t="s">
        <v>388</v>
      </c>
      <c r="O1868" s="1371" t="s">
        <v>329</v>
      </c>
      <c r="P1868" s="1371" t="s">
        <v>329</v>
      </c>
      <c r="W1868" s="1371" t="s">
        <v>226</v>
      </c>
    </row>
    <row r="1869" spans="1:23">
      <c r="A1869" s="1370">
        <v>61355647</v>
      </c>
      <c r="B1869" s="1371" t="s">
        <v>4071</v>
      </c>
      <c r="C1869" s="1371">
        <v>51904008090</v>
      </c>
      <c r="D1869" s="1371" t="s">
        <v>4072</v>
      </c>
      <c r="E1869" s="1371" t="s">
        <v>451</v>
      </c>
      <c r="F1869" s="1371" t="s">
        <v>260</v>
      </c>
      <c r="G1869" s="1371" t="s">
        <v>224</v>
      </c>
      <c r="H1869" s="1371" t="s">
        <v>245</v>
      </c>
      <c r="K1869" s="1371" t="s">
        <v>278</v>
      </c>
      <c r="L1869" s="1371" t="s">
        <v>271</v>
      </c>
      <c r="M1869" s="1372">
        <v>45850</v>
      </c>
      <c r="N1869" s="1371" t="s">
        <v>233</v>
      </c>
      <c r="O1869" s="1371" t="s">
        <v>329</v>
      </c>
      <c r="Q1869" s="1371" t="s">
        <v>324</v>
      </c>
      <c r="R1869" s="1371" t="s">
        <v>234</v>
      </c>
      <c r="S1869" s="1371" t="s">
        <v>318</v>
      </c>
      <c r="T1869" s="1371" t="s">
        <v>326</v>
      </c>
      <c r="U1869" s="1371" t="s">
        <v>255</v>
      </c>
      <c r="W1869" s="1371" t="s">
        <v>229</v>
      </c>
    </row>
    <row r="1870" spans="1:23">
      <c r="A1870" s="1370">
        <v>61355649</v>
      </c>
      <c r="B1870" s="1371" t="s">
        <v>44</v>
      </c>
      <c r="C1870" s="1371" t="s">
        <v>45</v>
      </c>
      <c r="D1870" s="1371" t="s">
        <v>4073</v>
      </c>
      <c r="E1870" s="1371" t="s">
        <v>4074</v>
      </c>
      <c r="F1870" s="1371" t="s">
        <v>240</v>
      </c>
      <c r="G1870" s="1371" t="s">
        <v>223</v>
      </c>
      <c r="H1870" s="1371" t="s">
        <v>245</v>
      </c>
      <c r="I1870" s="1371" t="s">
        <v>316</v>
      </c>
      <c r="J1870" s="1371" t="s">
        <v>249</v>
      </c>
      <c r="N1870" s="1371" t="s">
        <v>231</v>
      </c>
      <c r="O1870" s="1371" t="s">
        <v>231</v>
      </c>
      <c r="P1870" s="1371" t="s">
        <v>231</v>
      </c>
      <c r="Q1870" s="1371" t="s">
        <v>445</v>
      </c>
      <c r="R1870" s="1371" t="s">
        <v>232</v>
      </c>
      <c r="S1870" s="1371" t="s">
        <v>318</v>
      </c>
      <c r="T1870" s="1371" t="s">
        <v>323</v>
      </c>
      <c r="U1870" s="1371" t="s">
        <v>255</v>
      </c>
      <c r="W1870" s="1371" t="s">
        <v>228</v>
      </c>
    </row>
    <row r="1871" spans="1:23">
      <c r="A1871" s="1370">
        <v>61356110</v>
      </c>
      <c r="B1871" s="1371" t="s">
        <v>4075</v>
      </c>
      <c r="C1871" s="1371">
        <v>51990644062</v>
      </c>
      <c r="D1871" s="1371" t="s">
        <v>811</v>
      </c>
      <c r="E1871" s="1371" t="s">
        <v>451</v>
      </c>
      <c r="G1871" s="1371" t="s">
        <v>223</v>
      </c>
      <c r="H1871" s="1371" t="s">
        <v>245</v>
      </c>
      <c r="K1871" s="1371" t="s">
        <v>262</v>
      </c>
      <c r="L1871" s="1371" t="s">
        <v>262</v>
      </c>
      <c r="M1871" s="1372">
        <v>45868</v>
      </c>
      <c r="N1871" s="1371" t="s">
        <v>231</v>
      </c>
      <c r="P1871" s="1371" t="s">
        <v>329</v>
      </c>
      <c r="W1871" s="1371" t="s">
        <v>227</v>
      </c>
    </row>
    <row r="1872" spans="1:23">
      <c r="A1872" s="1370">
        <v>61357843</v>
      </c>
      <c r="B1872" s="1371" t="s">
        <v>4076</v>
      </c>
      <c r="C1872" s="1371">
        <v>966997173</v>
      </c>
      <c r="D1872" s="1371" t="s">
        <v>4077</v>
      </c>
      <c r="G1872" s="1371" t="s">
        <v>223</v>
      </c>
      <c r="H1872" s="1371" t="s">
        <v>11</v>
      </c>
      <c r="J1872" s="1371" t="s">
        <v>221</v>
      </c>
      <c r="M1872" s="1372">
        <v>45841</v>
      </c>
      <c r="N1872" s="1371" t="s">
        <v>233</v>
      </c>
      <c r="V1872" s="1371" t="s">
        <v>11</v>
      </c>
      <c r="W1872" s="1371" t="s">
        <v>228</v>
      </c>
    </row>
    <row r="1873" spans="1:23">
      <c r="A1873" s="1370">
        <v>61357956</v>
      </c>
      <c r="B1873" s="1371" t="s">
        <v>4078</v>
      </c>
      <c r="C1873" s="1371">
        <v>913896552</v>
      </c>
      <c r="D1873" s="1371" t="s">
        <v>4079</v>
      </c>
      <c r="F1873" s="1371" t="s">
        <v>362</v>
      </c>
      <c r="G1873" s="1371" t="s">
        <v>224</v>
      </c>
      <c r="H1873" s="1371" t="s">
        <v>248</v>
      </c>
      <c r="J1873" s="1371" t="s">
        <v>221</v>
      </c>
      <c r="M1873" s="1372">
        <v>45841</v>
      </c>
      <c r="N1873" s="1371" t="s">
        <v>233</v>
      </c>
      <c r="W1873" s="1371" t="s">
        <v>228</v>
      </c>
    </row>
    <row r="1874" spans="1:23">
      <c r="A1874" s="1370">
        <v>61359151</v>
      </c>
      <c r="B1874" s="1371" t="s">
        <v>4080</v>
      </c>
      <c r="C1874" s="1371">
        <v>946230842</v>
      </c>
      <c r="D1874" s="1371" t="s">
        <v>4081</v>
      </c>
      <c r="G1874" s="1371" t="s">
        <v>224</v>
      </c>
      <c r="H1874" s="1371" t="s">
        <v>11</v>
      </c>
      <c r="J1874" s="1371" t="s">
        <v>221</v>
      </c>
      <c r="M1874" s="1372">
        <v>45841</v>
      </c>
      <c r="N1874" s="1371" t="s">
        <v>233</v>
      </c>
      <c r="O1874" s="1371" t="s">
        <v>239</v>
      </c>
      <c r="P1874" s="1371" t="s">
        <v>239</v>
      </c>
      <c r="V1874" s="1371" t="s">
        <v>11</v>
      </c>
      <c r="W1874" s="1371" t="s">
        <v>226</v>
      </c>
    </row>
    <row r="1875" spans="1:23">
      <c r="A1875" s="1370">
        <v>61359162</v>
      </c>
      <c r="B1875" s="1371" t="s">
        <v>4082</v>
      </c>
      <c r="C1875" s="1371">
        <v>924710428</v>
      </c>
      <c r="D1875" s="1371" t="s">
        <v>4083</v>
      </c>
      <c r="G1875" s="1371" t="s">
        <v>224</v>
      </c>
      <c r="H1875" s="1371" t="s">
        <v>11</v>
      </c>
      <c r="J1875" s="1371" t="s">
        <v>221</v>
      </c>
      <c r="N1875" s="1371" t="s">
        <v>233</v>
      </c>
      <c r="O1875" s="1371" t="s">
        <v>231</v>
      </c>
      <c r="W1875" s="1371" t="s">
        <v>229</v>
      </c>
    </row>
    <row r="1876" spans="1:23">
      <c r="A1876" s="1370">
        <v>61359214</v>
      </c>
      <c r="B1876" s="1371" t="s">
        <v>4084</v>
      </c>
      <c r="C1876" s="1371">
        <v>955266177</v>
      </c>
      <c r="D1876" s="1371" t="s">
        <v>4085</v>
      </c>
      <c r="G1876" s="1371" t="s">
        <v>223</v>
      </c>
      <c r="H1876" s="1371" t="s">
        <v>11</v>
      </c>
      <c r="J1876" s="1371" t="s">
        <v>221</v>
      </c>
      <c r="M1876" s="1372">
        <v>45841</v>
      </c>
      <c r="N1876" s="1371" t="s">
        <v>233</v>
      </c>
      <c r="O1876" s="1371" t="s">
        <v>236</v>
      </c>
      <c r="W1876" s="1371" t="s">
        <v>227</v>
      </c>
    </row>
    <row r="1877" spans="1:23">
      <c r="A1877" s="1370">
        <v>61359685</v>
      </c>
      <c r="B1877" s="1371" t="s">
        <v>46</v>
      </c>
      <c r="C1877" s="1371">
        <v>972948978</v>
      </c>
      <c r="D1877" s="1371" t="s">
        <v>4086</v>
      </c>
      <c r="G1877" s="1371" t="s">
        <v>224</v>
      </c>
      <c r="H1877" s="1371" t="s">
        <v>11</v>
      </c>
      <c r="J1877" s="1371" t="s">
        <v>249</v>
      </c>
      <c r="L1877" s="1371" t="s">
        <v>262</v>
      </c>
      <c r="M1877" s="1372">
        <v>45841</v>
      </c>
      <c r="N1877" s="1371" t="s">
        <v>231</v>
      </c>
      <c r="O1877" s="1371" t="s">
        <v>329</v>
      </c>
      <c r="P1877" s="1371" t="s">
        <v>329</v>
      </c>
      <c r="Q1877" s="1371" t="s">
        <v>324</v>
      </c>
      <c r="R1877" s="1371" t="s">
        <v>232</v>
      </c>
      <c r="S1877" s="1371" t="s">
        <v>318</v>
      </c>
      <c r="T1877" s="1371" t="s">
        <v>323</v>
      </c>
      <c r="U1877" s="1371" t="s">
        <v>255</v>
      </c>
      <c r="W1877" s="1371" t="s">
        <v>226</v>
      </c>
    </row>
    <row r="1878" spans="1:23">
      <c r="A1878" s="1370">
        <v>61359734</v>
      </c>
      <c r="B1878" s="1371" t="s">
        <v>4087</v>
      </c>
      <c r="C1878" s="1371">
        <v>980816751</v>
      </c>
      <c r="D1878" s="1371" t="s">
        <v>4088</v>
      </c>
      <c r="E1878" s="1371" t="s">
        <v>376</v>
      </c>
      <c r="G1878" s="1371" t="s">
        <v>224</v>
      </c>
      <c r="H1878" s="1371" t="s">
        <v>245</v>
      </c>
      <c r="I1878" s="1371" t="s">
        <v>316</v>
      </c>
      <c r="J1878" s="1371" t="s">
        <v>221</v>
      </c>
      <c r="K1878" s="1371" t="s">
        <v>259</v>
      </c>
      <c r="L1878" s="1371" t="s">
        <v>259</v>
      </c>
      <c r="N1878" s="1371" t="s">
        <v>231</v>
      </c>
      <c r="O1878" s="1371" t="s">
        <v>231</v>
      </c>
      <c r="P1878" s="1371" t="s">
        <v>231</v>
      </c>
      <c r="Q1878" s="1371" t="s">
        <v>324</v>
      </c>
      <c r="R1878" s="1371" t="s">
        <v>232</v>
      </c>
      <c r="S1878" s="1371" t="s">
        <v>318</v>
      </c>
      <c r="T1878" s="1371" t="s">
        <v>323</v>
      </c>
      <c r="U1878" s="1371" t="s">
        <v>255</v>
      </c>
      <c r="W1878" s="1371" t="s">
        <v>226</v>
      </c>
    </row>
    <row r="1879" spans="1:23">
      <c r="A1879" s="1370">
        <v>61360113</v>
      </c>
      <c r="B1879" s="1371" t="s">
        <v>4089</v>
      </c>
      <c r="C1879" s="1371">
        <v>51934386796</v>
      </c>
      <c r="D1879" s="1371" t="s">
        <v>4090</v>
      </c>
      <c r="E1879" s="1371" t="s">
        <v>451</v>
      </c>
      <c r="G1879" s="1371" t="s">
        <v>224</v>
      </c>
      <c r="H1879" s="1371" t="s">
        <v>245</v>
      </c>
      <c r="I1879" s="1371" t="s">
        <v>10</v>
      </c>
      <c r="J1879" s="1371" t="s">
        <v>249</v>
      </c>
      <c r="L1879" s="1371" t="s">
        <v>271</v>
      </c>
      <c r="N1879" s="1371" t="s">
        <v>231</v>
      </c>
      <c r="O1879" s="1371" t="s">
        <v>231</v>
      </c>
      <c r="Q1879" s="1371" t="s">
        <v>445</v>
      </c>
      <c r="R1879" s="1371" t="s">
        <v>312</v>
      </c>
      <c r="S1879" s="1371" t="s">
        <v>318</v>
      </c>
      <c r="T1879" s="1371" t="s">
        <v>628</v>
      </c>
      <c r="U1879" s="1371" t="s">
        <v>255</v>
      </c>
      <c r="W1879" s="1371" t="s">
        <v>230</v>
      </c>
    </row>
    <row r="1880" spans="1:23">
      <c r="A1880" s="1370">
        <v>61360509</v>
      </c>
      <c r="B1880" s="1371" t="s">
        <v>4091</v>
      </c>
      <c r="C1880" s="1371">
        <v>51985656462</v>
      </c>
      <c r="D1880" s="1371" t="s">
        <v>2281</v>
      </c>
      <c r="E1880" s="1371" t="s">
        <v>451</v>
      </c>
      <c r="G1880" s="1371" t="s">
        <v>224</v>
      </c>
      <c r="H1880" s="1371" t="s">
        <v>245</v>
      </c>
      <c r="K1880" s="1371" t="s">
        <v>262</v>
      </c>
      <c r="L1880" s="1371" t="s">
        <v>262</v>
      </c>
      <c r="M1880" s="1372">
        <v>45880</v>
      </c>
      <c r="N1880" s="1371" t="s">
        <v>233</v>
      </c>
      <c r="O1880" s="1371" t="s">
        <v>231</v>
      </c>
      <c r="P1880" s="1371" t="s">
        <v>329</v>
      </c>
      <c r="W1880" s="1371" t="s">
        <v>229</v>
      </c>
    </row>
    <row r="1881" spans="1:23">
      <c r="A1881" s="1370">
        <v>61360509</v>
      </c>
      <c r="B1881" s="1371" t="s">
        <v>4091</v>
      </c>
      <c r="C1881" s="1371">
        <v>51985656462</v>
      </c>
      <c r="D1881" s="1371" t="s">
        <v>2281</v>
      </c>
      <c r="E1881" s="1371" t="s">
        <v>451</v>
      </c>
      <c r="G1881" s="1371" t="s">
        <v>224</v>
      </c>
      <c r="H1881" s="1371" t="s">
        <v>245</v>
      </c>
      <c r="J1881" s="1371" t="s">
        <v>249</v>
      </c>
      <c r="N1881" s="1371" t="s">
        <v>233</v>
      </c>
      <c r="W1881" s="1371" t="s">
        <v>228</v>
      </c>
    </row>
    <row r="1882" spans="1:23">
      <c r="A1882" s="1370">
        <v>61360553</v>
      </c>
      <c r="B1882" s="1371" t="s">
        <v>4092</v>
      </c>
      <c r="C1882" s="1371" t="s">
        <v>4093</v>
      </c>
      <c r="G1882" s="1371" t="s">
        <v>223</v>
      </c>
      <c r="H1882" s="1371" t="s">
        <v>245</v>
      </c>
      <c r="J1882" s="1371" t="s">
        <v>249</v>
      </c>
      <c r="L1882" s="1371" t="s">
        <v>271</v>
      </c>
      <c r="N1882" s="1371" t="s">
        <v>231</v>
      </c>
      <c r="O1882" s="1371" t="s">
        <v>231</v>
      </c>
      <c r="Q1882" s="1371" t="s">
        <v>445</v>
      </c>
      <c r="R1882" s="1371" t="s">
        <v>232</v>
      </c>
      <c r="S1882" s="1371" t="s">
        <v>318</v>
      </c>
      <c r="T1882" s="1371" t="s">
        <v>323</v>
      </c>
      <c r="U1882" s="1371" t="s">
        <v>255</v>
      </c>
      <c r="W1882" s="1371" t="s">
        <v>230</v>
      </c>
    </row>
    <row r="1883" spans="1:23">
      <c r="A1883" s="1370">
        <v>61360955</v>
      </c>
      <c r="B1883" s="1371" t="s">
        <v>4094</v>
      </c>
      <c r="C1883" s="1371" t="s">
        <v>4095</v>
      </c>
      <c r="G1883" s="1371" t="s">
        <v>224</v>
      </c>
      <c r="H1883" s="1371" t="s">
        <v>243</v>
      </c>
      <c r="M1883" s="1372">
        <v>45857</v>
      </c>
      <c r="N1883" s="1371" t="s">
        <v>233</v>
      </c>
      <c r="W1883" s="1371" t="s">
        <v>227</v>
      </c>
    </row>
    <row r="1884" spans="1:23">
      <c r="A1884" s="1370">
        <v>61361199</v>
      </c>
      <c r="B1884" s="1371" t="s">
        <v>4096</v>
      </c>
      <c r="C1884" s="1371">
        <v>936224669</v>
      </c>
      <c r="D1884" s="1371" t="s">
        <v>4097</v>
      </c>
      <c r="G1884" s="1371" t="s">
        <v>223</v>
      </c>
      <c r="H1884" s="1371" t="s">
        <v>11</v>
      </c>
      <c r="J1884" s="1371" t="s">
        <v>221</v>
      </c>
      <c r="L1884" s="1371" t="s">
        <v>271</v>
      </c>
      <c r="M1884" s="1372">
        <v>45841</v>
      </c>
      <c r="N1884" s="1371" t="s">
        <v>233</v>
      </c>
      <c r="O1884" s="1371" t="s">
        <v>236</v>
      </c>
      <c r="V1884" s="1371" t="s">
        <v>11</v>
      </c>
      <c r="W1884" s="1371" t="s">
        <v>230</v>
      </c>
    </row>
    <row r="1885" spans="1:23">
      <c r="A1885" s="1370">
        <v>61361384</v>
      </c>
      <c r="B1885" s="1371" t="s">
        <v>4098</v>
      </c>
      <c r="C1885" s="1371">
        <v>961088603</v>
      </c>
      <c r="D1885" s="1371" t="s">
        <v>4099</v>
      </c>
      <c r="G1885" s="1371" t="s">
        <v>224</v>
      </c>
      <c r="H1885" s="1371" t="s">
        <v>11</v>
      </c>
      <c r="M1885" s="1372">
        <v>45880</v>
      </c>
      <c r="N1885" s="1371" t="s">
        <v>233</v>
      </c>
      <c r="W1885" s="1371" t="s">
        <v>227</v>
      </c>
    </row>
    <row r="1886" spans="1:23">
      <c r="A1886" s="1370">
        <v>61361541</v>
      </c>
      <c r="B1886" s="1371" t="s">
        <v>4100</v>
      </c>
      <c r="C1886" s="1371">
        <v>934334180</v>
      </c>
      <c r="D1886" s="1371" t="s">
        <v>4101</v>
      </c>
      <c r="G1886" s="1371" t="s">
        <v>225</v>
      </c>
      <c r="H1886" s="1371" t="s">
        <v>11</v>
      </c>
      <c r="J1886" s="1371" t="s">
        <v>221</v>
      </c>
      <c r="N1886" s="1371" t="s">
        <v>233</v>
      </c>
      <c r="O1886" s="1371" t="s">
        <v>236</v>
      </c>
      <c r="W1886" s="1371" t="s">
        <v>229</v>
      </c>
    </row>
    <row r="1887" spans="1:23">
      <c r="A1887" s="1370">
        <v>61361873</v>
      </c>
      <c r="B1887" s="1371" t="s">
        <v>4102</v>
      </c>
      <c r="C1887" s="1371">
        <v>912199185</v>
      </c>
      <c r="D1887" s="1371" t="s">
        <v>4103</v>
      </c>
      <c r="G1887" s="1371" t="s">
        <v>224</v>
      </c>
      <c r="H1887" s="1371" t="s">
        <v>243</v>
      </c>
      <c r="I1887" s="1371" t="s">
        <v>316</v>
      </c>
      <c r="J1887" s="1371" t="s">
        <v>221</v>
      </c>
      <c r="N1887" s="1371" t="s">
        <v>231</v>
      </c>
      <c r="O1887" s="1371" t="s">
        <v>231</v>
      </c>
      <c r="P1887" s="1371" t="s">
        <v>231</v>
      </c>
      <c r="W1887" s="1371" t="s">
        <v>226</v>
      </c>
    </row>
    <row r="1888" spans="1:23">
      <c r="A1888" s="1370">
        <v>61361980</v>
      </c>
      <c r="B1888" s="1371" t="s">
        <v>4104</v>
      </c>
      <c r="C1888" s="1371">
        <v>915352363</v>
      </c>
      <c r="D1888" s="1371" t="s">
        <v>4105</v>
      </c>
      <c r="G1888" s="1371" t="s">
        <v>224</v>
      </c>
      <c r="H1888" s="1371" t="s">
        <v>243</v>
      </c>
      <c r="I1888" s="1371" t="s">
        <v>316</v>
      </c>
      <c r="J1888" s="1371" t="s">
        <v>221</v>
      </c>
      <c r="N1888" s="1371" t="s">
        <v>231</v>
      </c>
      <c r="O1888" s="1371" t="s">
        <v>231</v>
      </c>
      <c r="P1888" s="1371" t="s">
        <v>231</v>
      </c>
      <c r="W1888" s="1371" t="s">
        <v>226</v>
      </c>
    </row>
    <row r="1889" spans="1:23">
      <c r="A1889" s="1370">
        <v>61362497</v>
      </c>
      <c r="B1889" s="1371" t="s">
        <v>4106</v>
      </c>
      <c r="C1889" s="1371">
        <v>937595391</v>
      </c>
      <c r="D1889" s="1371" t="s">
        <v>4107</v>
      </c>
      <c r="G1889" s="1371" t="s">
        <v>225</v>
      </c>
      <c r="H1889" s="1371" t="s">
        <v>245</v>
      </c>
      <c r="I1889" s="1371" t="s">
        <v>316</v>
      </c>
      <c r="J1889" s="1371" t="s">
        <v>221</v>
      </c>
      <c r="K1889" s="1371" t="s">
        <v>269</v>
      </c>
      <c r="L1889" s="1371" t="s">
        <v>269</v>
      </c>
      <c r="N1889" s="1371" t="s">
        <v>231</v>
      </c>
      <c r="W1889" s="1371" t="s">
        <v>227</v>
      </c>
    </row>
    <row r="1890" spans="1:23">
      <c r="A1890" s="1370">
        <v>61362540</v>
      </c>
      <c r="B1890" s="1371" t="s">
        <v>4108</v>
      </c>
      <c r="C1890" s="1371">
        <v>51922998553</v>
      </c>
      <c r="D1890" s="1371" t="s">
        <v>4109</v>
      </c>
      <c r="E1890" s="1371" t="s">
        <v>1104</v>
      </c>
      <c r="G1890" s="1371" t="s">
        <v>224</v>
      </c>
      <c r="H1890" s="1371" t="s">
        <v>245</v>
      </c>
      <c r="K1890" s="1371" t="s">
        <v>262</v>
      </c>
      <c r="L1890" s="1371" t="s">
        <v>262</v>
      </c>
      <c r="M1890" s="1372">
        <v>45880</v>
      </c>
      <c r="N1890" s="1371" t="s">
        <v>231</v>
      </c>
      <c r="P1890" s="1371" t="s">
        <v>329</v>
      </c>
      <c r="W1890" s="1371" t="s">
        <v>227</v>
      </c>
    </row>
    <row r="1891" spans="1:23">
      <c r="A1891" s="1370">
        <v>61362542</v>
      </c>
      <c r="B1891" s="1371" t="s">
        <v>4110</v>
      </c>
      <c r="C1891" s="1371">
        <v>51940531461</v>
      </c>
      <c r="D1891" s="1371" t="s">
        <v>4111</v>
      </c>
      <c r="G1891" s="1371" t="s">
        <v>223</v>
      </c>
      <c r="H1891" s="1371" t="s">
        <v>245</v>
      </c>
      <c r="I1891" s="1371" t="s">
        <v>316</v>
      </c>
      <c r="J1891" s="1371" t="s">
        <v>221</v>
      </c>
      <c r="K1891" s="1371" t="s">
        <v>259</v>
      </c>
      <c r="L1891" s="1371" t="s">
        <v>259</v>
      </c>
      <c r="N1891" s="1371" t="s">
        <v>236</v>
      </c>
      <c r="O1891" s="1371" t="s">
        <v>236</v>
      </c>
      <c r="P1891" s="1371" t="s">
        <v>350</v>
      </c>
      <c r="W1891" s="1371" t="s">
        <v>226</v>
      </c>
    </row>
    <row r="1892" spans="1:23">
      <c r="A1892" s="1370">
        <v>61362892</v>
      </c>
      <c r="B1892" s="1371" t="s">
        <v>4112</v>
      </c>
      <c r="C1892" s="1371">
        <v>51933541010</v>
      </c>
      <c r="D1892" s="1371" t="s">
        <v>4113</v>
      </c>
      <c r="E1892" s="1371" t="s">
        <v>451</v>
      </c>
      <c r="G1892" s="1371" t="s">
        <v>225</v>
      </c>
      <c r="H1892" s="1371" t="s">
        <v>245</v>
      </c>
      <c r="K1892" s="1371" t="s">
        <v>262</v>
      </c>
      <c r="L1892" s="1371" t="s">
        <v>262</v>
      </c>
      <c r="M1892" s="1372">
        <v>45863</v>
      </c>
      <c r="N1892" s="1371" t="s">
        <v>233</v>
      </c>
      <c r="W1892" s="1371" t="s">
        <v>227</v>
      </c>
    </row>
    <row r="1893" spans="1:23">
      <c r="A1893" s="1370">
        <v>61362991</v>
      </c>
      <c r="B1893" s="1371" t="s">
        <v>4114</v>
      </c>
      <c r="C1893" s="1371">
        <v>51915233381</v>
      </c>
      <c r="D1893" s="1371" t="s">
        <v>4115</v>
      </c>
      <c r="G1893" s="1371" t="s">
        <v>224</v>
      </c>
      <c r="H1893" s="1371" t="s">
        <v>245</v>
      </c>
      <c r="J1893" s="1371" t="s">
        <v>221</v>
      </c>
      <c r="K1893" s="1371" t="s">
        <v>256</v>
      </c>
      <c r="L1893" s="1371" t="s">
        <v>271</v>
      </c>
      <c r="N1893" s="1371" t="s">
        <v>236</v>
      </c>
      <c r="W1893" s="1371" t="s">
        <v>230</v>
      </c>
    </row>
    <row r="1894" spans="1:23">
      <c r="A1894" s="1370">
        <v>61363490</v>
      </c>
      <c r="B1894" s="1371" t="s">
        <v>4116</v>
      </c>
      <c r="C1894" s="1371" t="s">
        <v>4117</v>
      </c>
      <c r="D1894" s="1371" t="s">
        <v>4118</v>
      </c>
      <c r="F1894" s="1371" t="s">
        <v>254</v>
      </c>
      <c r="G1894" s="1371" t="s">
        <v>225</v>
      </c>
      <c r="H1894" s="1371" t="s">
        <v>238</v>
      </c>
      <c r="I1894" s="1371" t="s">
        <v>316</v>
      </c>
      <c r="J1894" s="1371" t="s">
        <v>221</v>
      </c>
      <c r="N1894" s="1371" t="s">
        <v>231</v>
      </c>
      <c r="O1894" s="1371" t="s">
        <v>231</v>
      </c>
      <c r="P1894" s="1371" t="s">
        <v>231</v>
      </c>
      <c r="Q1894" s="1371" t="s">
        <v>324</v>
      </c>
      <c r="R1894" s="1371" t="s">
        <v>232</v>
      </c>
      <c r="S1894" s="1371" t="s">
        <v>318</v>
      </c>
      <c r="T1894" s="1371" t="s">
        <v>323</v>
      </c>
      <c r="U1894" s="1371" t="s">
        <v>255</v>
      </c>
      <c r="W1894" s="1371" t="s">
        <v>226</v>
      </c>
    </row>
    <row r="1895" spans="1:23">
      <c r="A1895" s="1370">
        <v>61363779</v>
      </c>
      <c r="B1895" s="1371" t="s">
        <v>4119</v>
      </c>
      <c r="C1895" s="1371">
        <v>51936646</v>
      </c>
      <c r="D1895" s="1371" t="s">
        <v>4120</v>
      </c>
      <c r="G1895" s="1371" t="s">
        <v>224</v>
      </c>
      <c r="H1895" s="1371" t="s">
        <v>11</v>
      </c>
      <c r="M1895" s="1372">
        <v>45880</v>
      </c>
      <c r="N1895" s="1371" t="s">
        <v>233</v>
      </c>
      <c r="W1895" s="1371" t="s">
        <v>227</v>
      </c>
    </row>
    <row r="1896" spans="1:23">
      <c r="A1896" s="1370">
        <v>61363905</v>
      </c>
      <c r="B1896" s="1371" t="s">
        <v>4121</v>
      </c>
      <c r="C1896" s="1371">
        <v>966377601</v>
      </c>
      <c r="D1896" s="1371" t="s">
        <v>4122</v>
      </c>
      <c r="G1896" s="1371" t="s">
        <v>223</v>
      </c>
      <c r="H1896" s="1371" t="s">
        <v>11</v>
      </c>
      <c r="M1896" s="1372">
        <v>45859</v>
      </c>
      <c r="N1896" s="1371" t="s">
        <v>233</v>
      </c>
      <c r="W1896" s="1371" t="s">
        <v>227</v>
      </c>
    </row>
    <row r="1897" spans="1:23">
      <c r="A1897" s="1370">
        <v>61364240</v>
      </c>
      <c r="B1897" s="1371" t="s">
        <v>4123</v>
      </c>
      <c r="C1897" s="1371">
        <v>51947389710</v>
      </c>
      <c r="D1897" s="1371" t="s">
        <v>4124</v>
      </c>
      <c r="E1897" s="1371" t="s">
        <v>451</v>
      </c>
      <c r="G1897" s="1371" t="s">
        <v>225</v>
      </c>
      <c r="H1897" s="1371" t="s">
        <v>245</v>
      </c>
      <c r="K1897" s="1371" t="s">
        <v>262</v>
      </c>
      <c r="L1897" s="1371" t="s">
        <v>262</v>
      </c>
      <c r="M1897" s="1372">
        <v>45874</v>
      </c>
      <c r="N1897" s="1371" t="s">
        <v>233</v>
      </c>
      <c r="O1897" s="1371" t="s">
        <v>231</v>
      </c>
      <c r="P1897" s="1371" t="s">
        <v>329</v>
      </c>
      <c r="V1897" s="1371" t="s">
        <v>592</v>
      </c>
      <c r="W1897" s="1371" t="s">
        <v>229</v>
      </c>
    </row>
    <row r="1898" spans="1:23">
      <c r="A1898" s="1370">
        <v>61365972</v>
      </c>
      <c r="B1898" s="1371" t="s">
        <v>4125</v>
      </c>
      <c r="C1898" s="1371">
        <v>902439713</v>
      </c>
      <c r="D1898" s="1371" t="s">
        <v>4126</v>
      </c>
      <c r="G1898" s="1371" t="s">
        <v>224</v>
      </c>
      <c r="H1898" s="1371" t="s">
        <v>11</v>
      </c>
      <c r="J1898" s="1371" t="s">
        <v>221</v>
      </c>
      <c r="L1898" s="1371" t="s">
        <v>271</v>
      </c>
      <c r="M1898" s="1372">
        <v>45841</v>
      </c>
      <c r="N1898" s="1371" t="s">
        <v>233</v>
      </c>
      <c r="O1898" s="1371" t="s">
        <v>236</v>
      </c>
      <c r="V1898" s="1371" t="s">
        <v>11</v>
      </c>
      <c r="W1898" s="1371" t="s">
        <v>230</v>
      </c>
    </row>
    <row r="1899" spans="1:23">
      <c r="A1899" s="1370">
        <v>61366147</v>
      </c>
      <c r="B1899" s="1371" t="s">
        <v>4127</v>
      </c>
      <c r="C1899" s="1371">
        <v>958675134</v>
      </c>
      <c r="D1899" s="1371" t="s">
        <v>4128</v>
      </c>
      <c r="G1899" s="1371" t="s">
        <v>224</v>
      </c>
      <c r="H1899" s="1371" t="s">
        <v>245</v>
      </c>
      <c r="I1899" s="1371" t="s">
        <v>316</v>
      </c>
      <c r="J1899" s="1371" t="s">
        <v>221</v>
      </c>
      <c r="K1899" s="1371" t="s">
        <v>256</v>
      </c>
      <c r="L1899" s="1371" t="s">
        <v>256</v>
      </c>
      <c r="N1899" s="1371" t="s">
        <v>231</v>
      </c>
      <c r="O1899" s="1371" t="s">
        <v>236</v>
      </c>
      <c r="P1899" s="1371" t="s">
        <v>350</v>
      </c>
      <c r="W1899" s="1371" t="s">
        <v>227</v>
      </c>
    </row>
    <row r="1900" spans="1:23">
      <c r="A1900" s="1370">
        <v>61368773</v>
      </c>
      <c r="B1900" s="1371" t="s">
        <v>4129</v>
      </c>
      <c r="C1900" s="1371" t="s">
        <v>4130</v>
      </c>
      <c r="E1900" s="1371" t="s">
        <v>1104</v>
      </c>
      <c r="G1900" s="1371" t="s">
        <v>224</v>
      </c>
      <c r="H1900" s="1371" t="s">
        <v>243</v>
      </c>
      <c r="I1900" s="1371" t="s">
        <v>316</v>
      </c>
      <c r="J1900" s="1371" t="s">
        <v>249</v>
      </c>
      <c r="N1900" s="1371" t="s">
        <v>233</v>
      </c>
      <c r="O1900" s="1371" t="s">
        <v>236</v>
      </c>
      <c r="P1900" s="1371" t="s">
        <v>236</v>
      </c>
      <c r="W1900" s="1371" t="s">
        <v>226</v>
      </c>
    </row>
    <row r="1901" spans="1:23">
      <c r="A1901" s="1370">
        <v>61369983</v>
      </c>
      <c r="B1901" s="1371" t="s">
        <v>4131</v>
      </c>
      <c r="C1901" s="1371">
        <v>943239615</v>
      </c>
      <c r="E1901" s="1371" t="s">
        <v>373</v>
      </c>
      <c r="G1901" s="1371" t="s">
        <v>224</v>
      </c>
      <c r="H1901" s="1371" t="s">
        <v>243</v>
      </c>
      <c r="J1901" s="1371" t="s">
        <v>249</v>
      </c>
      <c r="N1901" s="1371" t="s">
        <v>233</v>
      </c>
      <c r="W1901" s="1371" t="s">
        <v>227</v>
      </c>
    </row>
    <row r="1902" spans="1:23">
      <c r="A1902" s="1370">
        <v>61370302</v>
      </c>
      <c r="B1902" s="1371" t="s">
        <v>4132</v>
      </c>
      <c r="C1902" s="1371">
        <v>51928092109</v>
      </c>
      <c r="D1902" s="1371" t="s">
        <v>4133</v>
      </c>
      <c r="E1902" s="1371" t="s">
        <v>451</v>
      </c>
      <c r="G1902" s="1371" t="s">
        <v>224</v>
      </c>
      <c r="H1902" s="1371" t="s">
        <v>245</v>
      </c>
      <c r="K1902" s="1371" t="s">
        <v>278</v>
      </c>
      <c r="L1902" s="1371" t="s">
        <v>278</v>
      </c>
      <c r="M1902" s="1372">
        <v>45848</v>
      </c>
      <c r="N1902" s="1371" t="s">
        <v>233</v>
      </c>
      <c r="O1902" s="1371" t="s">
        <v>331</v>
      </c>
      <c r="W1902" s="1371" t="s">
        <v>229</v>
      </c>
    </row>
    <row r="1903" spans="1:23">
      <c r="A1903" s="1370">
        <v>61373998</v>
      </c>
      <c r="B1903" s="1371" t="s">
        <v>4134</v>
      </c>
      <c r="C1903" s="1371">
        <v>925488689</v>
      </c>
      <c r="D1903" s="1371" t="s">
        <v>4135</v>
      </c>
      <c r="G1903" s="1371" t="s">
        <v>224</v>
      </c>
      <c r="H1903" s="1371" t="s">
        <v>243</v>
      </c>
      <c r="I1903" s="1371" t="s">
        <v>316</v>
      </c>
      <c r="J1903" s="1371" t="s">
        <v>249</v>
      </c>
      <c r="N1903" s="1371" t="s">
        <v>233</v>
      </c>
      <c r="O1903" s="1371" t="s">
        <v>236</v>
      </c>
      <c r="W1903" s="1371" t="s">
        <v>229</v>
      </c>
    </row>
    <row r="1904" spans="1:23">
      <c r="A1904" s="1370">
        <v>61374014</v>
      </c>
      <c r="B1904" s="1371" t="s">
        <v>4136</v>
      </c>
      <c r="C1904" s="1371">
        <v>953886105</v>
      </c>
      <c r="G1904" s="1371" t="s">
        <v>225</v>
      </c>
      <c r="H1904" s="1371" t="s">
        <v>243</v>
      </c>
      <c r="I1904" s="1371" t="s">
        <v>316</v>
      </c>
      <c r="J1904" s="1371" t="s">
        <v>221</v>
      </c>
      <c r="N1904" s="1371" t="s">
        <v>231</v>
      </c>
      <c r="O1904" s="1371" t="s">
        <v>231</v>
      </c>
      <c r="P1904" s="1371" t="s">
        <v>231</v>
      </c>
      <c r="W1904" s="1371" t="s">
        <v>229</v>
      </c>
    </row>
    <row r="1905" spans="1:23">
      <c r="A1905" s="1370">
        <v>61374104</v>
      </c>
      <c r="B1905" s="1371" t="s">
        <v>4137</v>
      </c>
      <c r="C1905" s="1371">
        <v>932671656</v>
      </c>
      <c r="D1905" s="1371" t="s">
        <v>4138</v>
      </c>
      <c r="G1905" s="1371" t="s">
        <v>224</v>
      </c>
      <c r="H1905" s="1371" t="s">
        <v>245</v>
      </c>
      <c r="I1905" s="1371" t="s">
        <v>316</v>
      </c>
      <c r="J1905" s="1371" t="s">
        <v>221</v>
      </c>
      <c r="N1905" s="1371" t="s">
        <v>237</v>
      </c>
      <c r="O1905" s="1371" t="s">
        <v>237</v>
      </c>
      <c r="W1905" s="1371" t="s">
        <v>229</v>
      </c>
    </row>
    <row r="1906" spans="1:23">
      <c r="A1906" s="1370">
        <v>61374131</v>
      </c>
      <c r="B1906" s="1371" t="s">
        <v>4139</v>
      </c>
      <c r="C1906" s="1371" t="s">
        <v>4140</v>
      </c>
      <c r="F1906" s="1371" t="s">
        <v>254</v>
      </c>
      <c r="G1906" s="1371" t="s">
        <v>224</v>
      </c>
      <c r="H1906" s="1371" t="s">
        <v>245</v>
      </c>
      <c r="I1906" s="1371" t="s">
        <v>13</v>
      </c>
      <c r="J1906" s="1371" t="s">
        <v>221</v>
      </c>
      <c r="L1906" s="1371" t="s">
        <v>271</v>
      </c>
      <c r="N1906" s="1371" t="s">
        <v>231</v>
      </c>
      <c r="O1906" s="1371" t="s">
        <v>231</v>
      </c>
      <c r="Q1906" s="1371" t="s">
        <v>445</v>
      </c>
      <c r="R1906" s="1371" t="s">
        <v>232</v>
      </c>
      <c r="S1906" s="1371" t="s">
        <v>318</v>
      </c>
      <c r="T1906" s="1371" t="s">
        <v>323</v>
      </c>
      <c r="U1906" s="1371" t="s">
        <v>255</v>
      </c>
      <c r="W1906" s="1371" t="s">
        <v>230</v>
      </c>
    </row>
    <row r="1907" spans="1:23">
      <c r="A1907" s="1370">
        <v>61374502</v>
      </c>
      <c r="C1907" s="1371" t="s">
        <v>4141</v>
      </c>
      <c r="G1907" s="1371" t="s">
        <v>224</v>
      </c>
      <c r="H1907" s="1371" t="s">
        <v>238</v>
      </c>
      <c r="J1907" s="1371" t="s">
        <v>221</v>
      </c>
      <c r="L1907" s="1371" t="s">
        <v>271</v>
      </c>
      <c r="N1907" s="1371" t="s">
        <v>236</v>
      </c>
      <c r="W1907" s="1371" t="s">
        <v>230</v>
      </c>
    </row>
    <row r="1908" spans="1:23">
      <c r="A1908" s="1370">
        <v>61374502</v>
      </c>
      <c r="B1908" s="1371" t="s">
        <v>4142</v>
      </c>
      <c r="C1908" s="1371">
        <v>934269494</v>
      </c>
      <c r="D1908" s="1371" t="s">
        <v>4143</v>
      </c>
      <c r="G1908" s="1371" t="s">
        <v>224</v>
      </c>
      <c r="H1908" s="1371" t="s">
        <v>243</v>
      </c>
      <c r="I1908" s="1371" t="s">
        <v>316</v>
      </c>
      <c r="J1908" s="1371" t="s">
        <v>249</v>
      </c>
      <c r="N1908" s="1371" t="s">
        <v>233</v>
      </c>
      <c r="O1908" s="1371" t="s">
        <v>236</v>
      </c>
      <c r="P1908" s="1371" t="s">
        <v>236</v>
      </c>
      <c r="W1908" s="1371" t="s">
        <v>226</v>
      </c>
    </row>
    <row r="1909" spans="1:23">
      <c r="A1909" s="1370">
        <v>61374684</v>
      </c>
      <c r="B1909" s="1371" t="s">
        <v>4144</v>
      </c>
      <c r="C1909" s="1371">
        <v>957320062</v>
      </c>
      <c r="D1909" s="1371" t="s">
        <v>362</v>
      </c>
      <c r="G1909" s="1371" t="s">
        <v>223</v>
      </c>
      <c r="H1909" s="1371" t="s">
        <v>11</v>
      </c>
      <c r="J1909" s="1371" t="s">
        <v>221</v>
      </c>
      <c r="M1909" s="1372">
        <v>45841</v>
      </c>
      <c r="N1909" s="1371" t="s">
        <v>233</v>
      </c>
      <c r="V1909" s="1371" t="s">
        <v>11</v>
      </c>
      <c r="W1909" s="1371" t="s">
        <v>226</v>
      </c>
    </row>
    <row r="1910" spans="1:23">
      <c r="A1910" s="1370">
        <v>61374787</v>
      </c>
      <c r="B1910" s="1371" t="s">
        <v>50</v>
      </c>
      <c r="C1910" s="1371">
        <v>969876072</v>
      </c>
      <c r="D1910" s="1371" t="s">
        <v>4145</v>
      </c>
      <c r="G1910" s="1371" t="s">
        <v>224</v>
      </c>
      <c r="H1910" s="1371" t="s">
        <v>243</v>
      </c>
      <c r="I1910" s="1371" t="s">
        <v>316</v>
      </c>
      <c r="J1910" s="1371" t="s">
        <v>249</v>
      </c>
      <c r="N1910" s="1371" t="s">
        <v>233</v>
      </c>
      <c r="O1910" s="1371" t="s">
        <v>236</v>
      </c>
      <c r="P1910" s="1371" t="s">
        <v>231</v>
      </c>
      <c r="Q1910" s="1371" t="s">
        <v>445</v>
      </c>
      <c r="R1910" s="1371" t="s">
        <v>232</v>
      </c>
      <c r="S1910" s="1371" t="s">
        <v>318</v>
      </c>
      <c r="T1910" s="1371" t="s">
        <v>323</v>
      </c>
      <c r="U1910" s="1371" t="s">
        <v>258</v>
      </c>
      <c r="W1910" s="1371" t="s">
        <v>229</v>
      </c>
    </row>
    <row r="1911" spans="1:23">
      <c r="A1911" s="1370">
        <v>61374854</v>
      </c>
      <c r="B1911" s="1371" t="s">
        <v>4146</v>
      </c>
      <c r="C1911" s="1371">
        <v>928096903</v>
      </c>
      <c r="D1911" s="1371" t="s">
        <v>4147</v>
      </c>
      <c r="G1911" s="1371" t="s">
        <v>224</v>
      </c>
      <c r="H1911" s="1371" t="s">
        <v>11</v>
      </c>
      <c r="J1911" s="1371" t="s">
        <v>221</v>
      </c>
      <c r="N1911" s="1371" t="s">
        <v>233</v>
      </c>
      <c r="O1911" s="1371" t="s">
        <v>231</v>
      </c>
      <c r="W1911" s="1371" t="s">
        <v>229</v>
      </c>
    </row>
    <row r="1912" spans="1:23">
      <c r="A1912" s="1370">
        <v>61374873</v>
      </c>
      <c r="B1912" s="1371" t="s">
        <v>4148</v>
      </c>
      <c r="C1912" s="1371">
        <v>939276242</v>
      </c>
      <c r="D1912" s="1371" t="s">
        <v>4149</v>
      </c>
      <c r="G1912" s="1371" t="s">
        <v>223</v>
      </c>
      <c r="H1912" s="1371" t="s">
        <v>243</v>
      </c>
      <c r="I1912" s="1371" t="s">
        <v>316</v>
      </c>
      <c r="J1912" s="1371" t="s">
        <v>249</v>
      </c>
      <c r="N1912" s="1371" t="s">
        <v>233</v>
      </c>
      <c r="O1912" s="1371" t="s">
        <v>233</v>
      </c>
      <c r="P1912" s="1371" t="s">
        <v>233</v>
      </c>
      <c r="W1912" s="1371" t="s">
        <v>226</v>
      </c>
    </row>
    <row r="1913" spans="1:23">
      <c r="A1913" s="1370">
        <v>61375319</v>
      </c>
      <c r="B1913" s="1371" t="s">
        <v>4150</v>
      </c>
      <c r="C1913" s="1371">
        <v>51902448342</v>
      </c>
      <c r="D1913" s="1371" t="s">
        <v>4151</v>
      </c>
      <c r="E1913" s="1371" t="s">
        <v>451</v>
      </c>
      <c r="G1913" s="1371" t="s">
        <v>224</v>
      </c>
      <c r="H1913" s="1371" t="s">
        <v>245</v>
      </c>
      <c r="K1913" s="1371" t="s">
        <v>280</v>
      </c>
      <c r="L1913" s="1371" t="s">
        <v>280</v>
      </c>
      <c r="M1913" s="1372">
        <v>45873</v>
      </c>
      <c r="N1913" s="1371" t="s">
        <v>233</v>
      </c>
      <c r="W1913" s="1371" t="s">
        <v>229</v>
      </c>
    </row>
    <row r="1914" spans="1:23">
      <c r="A1914" s="1370">
        <v>61375524</v>
      </c>
      <c r="B1914" s="1371" t="s">
        <v>4152</v>
      </c>
      <c r="C1914" s="1371">
        <v>952295591</v>
      </c>
      <c r="D1914" s="1371" t="s">
        <v>4153</v>
      </c>
      <c r="G1914" s="1371" t="s">
        <v>224</v>
      </c>
      <c r="H1914" s="1371" t="s">
        <v>11</v>
      </c>
      <c r="J1914" s="1371" t="s">
        <v>221</v>
      </c>
      <c r="M1914" s="1372">
        <v>45841</v>
      </c>
      <c r="N1914" s="1371" t="s">
        <v>233</v>
      </c>
      <c r="V1914" s="1371" t="s">
        <v>11</v>
      </c>
      <c r="W1914" s="1371" t="s">
        <v>228</v>
      </c>
    </row>
    <row r="1915" spans="1:23">
      <c r="A1915" s="1370">
        <v>61378883</v>
      </c>
      <c r="B1915" s="1371" t="s">
        <v>4154</v>
      </c>
      <c r="C1915" s="1371">
        <v>942117297</v>
      </c>
      <c r="D1915" s="1371" t="s">
        <v>4155</v>
      </c>
      <c r="G1915" s="1371" t="s">
        <v>223</v>
      </c>
      <c r="H1915" s="1371" t="s">
        <v>243</v>
      </c>
      <c r="I1915" s="1371" t="s">
        <v>316</v>
      </c>
      <c r="J1915" s="1371" t="s">
        <v>249</v>
      </c>
      <c r="N1915" s="1371" t="s">
        <v>231</v>
      </c>
      <c r="O1915" s="1371" t="s">
        <v>231</v>
      </c>
      <c r="P1915" s="1371" t="s">
        <v>231</v>
      </c>
      <c r="Q1915" s="1371" t="s">
        <v>3586</v>
      </c>
      <c r="R1915" s="1371" t="s">
        <v>232</v>
      </c>
      <c r="S1915" s="1371" t="s">
        <v>318</v>
      </c>
      <c r="T1915" s="1371" t="s">
        <v>323</v>
      </c>
      <c r="U1915" s="1371" t="s">
        <v>255</v>
      </c>
      <c r="W1915" s="1371" t="s">
        <v>226</v>
      </c>
    </row>
    <row r="1916" spans="1:23">
      <c r="A1916" s="1370">
        <v>61379039</v>
      </c>
      <c r="B1916" s="1371" t="s">
        <v>4156</v>
      </c>
      <c r="C1916" s="1371">
        <v>921243898</v>
      </c>
      <c r="D1916" s="1371" t="s">
        <v>4157</v>
      </c>
      <c r="F1916" s="1371" t="s">
        <v>254</v>
      </c>
      <c r="G1916" s="1371" t="s">
        <v>225</v>
      </c>
      <c r="H1916" s="1371" t="s">
        <v>238</v>
      </c>
      <c r="I1916" s="1371" t="s">
        <v>316</v>
      </c>
      <c r="J1916" s="1371" t="s">
        <v>221</v>
      </c>
      <c r="L1916" s="1371" t="s">
        <v>271</v>
      </c>
      <c r="N1916" s="1371" t="s">
        <v>231</v>
      </c>
      <c r="O1916" s="1371" t="s">
        <v>231</v>
      </c>
      <c r="Q1916" s="1371" t="s">
        <v>445</v>
      </c>
      <c r="R1916" s="1371" t="s">
        <v>232</v>
      </c>
      <c r="S1916" s="1371" t="s">
        <v>318</v>
      </c>
      <c r="T1916" s="1371" t="s">
        <v>323</v>
      </c>
      <c r="U1916" s="1371" t="s">
        <v>258</v>
      </c>
      <c r="W1916" s="1371" t="s">
        <v>230</v>
      </c>
    </row>
    <row r="1917" spans="1:23">
      <c r="A1917" s="1370">
        <v>61379230</v>
      </c>
      <c r="B1917" s="1371" t="s">
        <v>4158</v>
      </c>
      <c r="C1917" s="1371">
        <v>94314628</v>
      </c>
      <c r="D1917" s="1371" t="s">
        <v>4159</v>
      </c>
      <c r="G1917" s="1371" t="s">
        <v>224</v>
      </c>
      <c r="H1917" s="1371" t="s">
        <v>11</v>
      </c>
      <c r="J1917" s="1371" t="s">
        <v>221</v>
      </c>
      <c r="M1917" s="1372">
        <v>45841</v>
      </c>
      <c r="N1917" s="1371" t="s">
        <v>233</v>
      </c>
      <c r="O1917" s="1371" t="s">
        <v>236</v>
      </c>
      <c r="W1917" s="1371" t="s">
        <v>227</v>
      </c>
    </row>
    <row r="1918" spans="1:23">
      <c r="A1918" s="1370">
        <v>61381950</v>
      </c>
      <c r="B1918" s="1371" t="s">
        <v>4160</v>
      </c>
      <c r="C1918" s="1371">
        <v>980024975</v>
      </c>
      <c r="D1918" s="1371" t="s">
        <v>362</v>
      </c>
      <c r="G1918" s="1371" t="s">
        <v>223</v>
      </c>
      <c r="H1918" s="1371" t="s">
        <v>11</v>
      </c>
      <c r="J1918" s="1371" t="s">
        <v>221</v>
      </c>
      <c r="L1918" s="1371" t="s">
        <v>271</v>
      </c>
      <c r="M1918" s="1372">
        <v>45841</v>
      </c>
      <c r="N1918" s="1371" t="s">
        <v>233</v>
      </c>
      <c r="V1918" s="1371" t="s">
        <v>11</v>
      </c>
      <c r="W1918" s="1371" t="s">
        <v>230</v>
      </c>
    </row>
    <row r="1919" spans="1:23">
      <c r="A1919" s="1370">
        <v>61386607</v>
      </c>
      <c r="B1919" s="1371" t="s">
        <v>4161</v>
      </c>
      <c r="C1919" s="1371">
        <v>902843248</v>
      </c>
      <c r="D1919" s="1371" t="s">
        <v>4162</v>
      </c>
      <c r="G1919" s="1371" t="s">
        <v>224</v>
      </c>
      <c r="H1919" s="1371" t="s">
        <v>11</v>
      </c>
      <c r="J1919" s="1371" t="s">
        <v>221</v>
      </c>
      <c r="N1919" s="1371" t="s">
        <v>233</v>
      </c>
      <c r="O1919" s="1371" t="s">
        <v>231</v>
      </c>
      <c r="W1919" s="1371" t="s">
        <v>229</v>
      </c>
    </row>
    <row r="1920" spans="1:23">
      <c r="A1920" s="1370">
        <v>61389862</v>
      </c>
      <c r="B1920" s="1371" t="s">
        <v>4163</v>
      </c>
      <c r="C1920" s="1371">
        <v>934266899</v>
      </c>
      <c r="D1920" s="1371" t="s">
        <v>4164</v>
      </c>
      <c r="G1920" s="1371" t="s">
        <v>224</v>
      </c>
      <c r="H1920" s="1371" t="s">
        <v>11</v>
      </c>
      <c r="J1920" s="1371" t="s">
        <v>221</v>
      </c>
      <c r="M1920" s="1372">
        <v>45841</v>
      </c>
      <c r="N1920" s="1371" t="s">
        <v>231</v>
      </c>
      <c r="W1920" s="1371" t="s">
        <v>227</v>
      </c>
    </row>
    <row r="1921" spans="1:23">
      <c r="A1921" s="1370">
        <v>61391543</v>
      </c>
      <c r="B1921" s="1371" t="s">
        <v>4165</v>
      </c>
      <c r="C1921" s="1371">
        <v>969966135</v>
      </c>
      <c r="D1921" s="1371" t="s">
        <v>4166</v>
      </c>
      <c r="G1921" s="1371" t="s">
        <v>225</v>
      </c>
      <c r="H1921" s="1371" t="s">
        <v>11</v>
      </c>
      <c r="J1921" s="1371" t="s">
        <v>221</v>
      </c>
      <c r="M1921" s="1372">
        <v>45841</v>
      </c>
      <c r="N1921" s="1371" t="s">
        <v>233</v>
      </c>
      <c r="O1921" s="1371" t="s">
        <v>236</v>
      </c>
      <c r="P1921" s="1371" t="s">
        <v>350</v>
      </c>
      <c r="V1921" s="1371" t="s">
        <v>11</v>
      </c>
      <c r="W1921" s="1371" t="s">
        <v>226</v>
      </c>
    </row>
    <row r="1922" spans="1:23">
      <c r="A1922" s="1370">
        <v>61391759</v>
      </c>
      <c r="B1922" s="1371" t="s">
        <v>4167</v>
      </c>
      <c r="C1922" s="1371">
        <v>968580471</v>
      </c>
      <c r="D1922" s="1371" t="s">
        <v>4168</v>
      </c>
      <c r="G1922" s="1371" t="s">
        <v>224</v>
      </c>
      <c r="H1922" s="1371" t="s">
        <v>11</v>
      </c>
      <c r="J1922" s="1371" t="s">
        <v>221</v>
      </c>
      <c r="M1922" s="1372">
        <v>45841</v>
      </c>
      <c r="N1922" s="1371" t="s">
        <v>233</v>
      </c>
      <c r="V1922" s="1371" t="s">
        <v>11</v>
      </c>
      <c r="W1922" s="1371" t="s">
        <v>226</v>
      </c>
    </row>
    <row r="1923" spans="1:23">
      <c r="A1923" s="1370">
        <v>61391846</v>
      </c>
      <c r="B1923" s="1371" t="s">
        <v>4169</v>
      </c>
      <c r="C1923" s="1371">
        <v>989325002</v>
      </c>
      <c r="D1923" s="1371" t="s">
        <v>362</v>
      </c>
      <c r="G1923" s="1371" t="s">
        <v>224</v>
      </c>
      <c r="H1923" s="1371" t="s">
        <v>11</v>
      </c>
      <c r="J1923" s="1371" t="s">
        <v>221</v>
      </c>
      <c r="M1923" s="1372">
        <v>45841</v>
      </c>
      <c r="N1923" s="1371" t="s">
        <v>233</v>
      </c>
      <c r="V1923" s="1371" t="s">
        <v>11</v>
      </c>
      <c r="W1923" s="1371" t="s">
        <v>226</v>
      </c>
    </row>
    <row r="1924" spans="1:23">
      <c r="A1924" s="1370">
        <v>61392061</v>
      </c>
      <c r="B1924" s="1371" t="s">
        <v>4170</v>
      </c>
      <c r="C1924" s="1371">
        <v>983745184</v>
      </c>
      <c r="D1924" s="1371" t="s">
        <v>4171</v>
      </c>
      <c r="G1924" s="1371" t="s">
        <v>224</v>
      </c>
      <c r="H1924" s="1371" t="s">
        <v>11</v>
      </c>
      <c r="J1924" s="1371" t="s">
        <v>221</v>
      </c>
      <c r="N1924" s="1371" t="s">
        <v>233</v>
      </c>
      <c r="W1924" s="1371" t="s">
        <v>229</v>
      </c>
    </row>
    <row r="1925" spans="1:23">
      <c r="A1925" s="1370">
        <v>61392575</v>
      </c>
      <c r="B1925" s="1371" t="s">
        <v>51</v>
      </c>
      <c r="C1925" s="1371">
        <v>51958907058</v>
      </c>
      <c r="D1925" s="1371" t="s">
        <v>4172</v>
      </c>
      <c r="E1925" s="1371" t="s">
        <v>451</v>
      </c>
      <c r="G1925" s="1371" t="s">
        <v>224</v>
      </c>
      <c r="H1925" s="1371" t="s">
        <v>245</v>
      </c>
      <c r="K1925" s="1371" t="s">
        <v>278</v>
      </c>
      <c r="L1925" s="1371" t="s">
        <v>278</v>
      </c>
      <c r="M1925" s="1372">
        <v>45869</v>
      </c>
      <c r="N1925" s="1371" t="s">
        <v>231</v>
      </c>
      <c r="Q1925" s="1371" t="s">
        <v>324</v>
      </c>
      <c r="R1925" s="1371" t="s">
        <v>232</v>
      </c>
      <c r="S1925" s="1371" t="s">
        <v>318</v>
      </c>
      <c r="T1925" s="1371" t="s">
        <v>323</v>
      </c>
      <c r="V1925" s="1371" t="s">
        <v>4173</v>
      </c>
      <c r="W1925" s="1371" t="s">
        <v>228</v>
      </c>
    </row>
    <row r="1926" spans="1:23">
      <c r="A1926" s="1370">
        <v>61392650</v>
      </c>
      <c r="B1926" s="1371" t="s">
        <v>4174</v>
      </c>
      <c r="C1926" s="1371">
        <v>51971865462</v>
      </c>
      <c r="D1926" s="1371" t="s">
        <v>4175</v>
      </c>
      <c r="G1926" s="1371" t="s">
        <v>224</v>
      </c>
      <c r="H1926" s="1371" t="s">
        <v>243</v>
      </c>
      <c r="J1926" s="1371" t="s">
        <v>249</v>
      </c>
      <c r="L1926" s="1371" t="s">
        <v>271</v>
      </c>
      <c r="N1926" s="1371" t="s">
        <v>233</v>
      </c>
      <c r="W1926" s="1371" t="s">
        <v>230</v>
      </c>
    </row>
    <row r="1927" spans="1:23">
      <c r="A1927" s="1370">
        <v>61392715</v>
      </c>
      <c r="B1927" s="1371" t="s">
        <v>4176</v>
      </c>
      <c r="C1927" s="1371">
        <v>941449958</v>
      </c>
      <c r="D1927" s="1371" t="s">
        <v>4177</v>
      </c>
      <c r="G1927" s="1371" t="s">
        <v>224</v>
      </c>
      <c r="H1927" s="1371" t="s">
        <v>11</v>
      </c>
      <c r="J1927" s="1371" t="s">
        <v>221</v>
      </c>
      <c r="M1927" s="1372">
        <v>45841</v>
      </c>
      <c r="N1927" s="1371" t="s">
        <v>233</v>
      </c>
      <c r="V1927" s="1371" t="s">
        <v>11</v>
      </c>
      <c r="W1927" s="1371" t="s">
        <v>228</v>
      </c>
    </row>
    <row r="1928" spans="1:23">
      <c r="A1928" s="1370">
        <v>61393199</v>
      </c>
      <c r="B1928" s="1371" t="s">
        <v>4178</v>
      </c>
      <c r="C1928" s="1371">
        <v>958374611</v>
      </c>
      <c r="D1928" s="1371" t="s">
        <v>362</v>
      </c>
      <c r="G1928" s="1371" t="s">
        <v>225</v>
      </c>
      <c r="H1928" s="1371" t="s">
        <v>11</v>
      </c>
      <c r="J1928" s="1371" t="s">
        <v>221</v>
      </c>
      <c r="M1928" s="1372">
        <v>45841</v>
      </c>
      <c r="N1928" s="1371" t="s">
        <v>233</v>
      </c>
      <c r="O1928" s="1371" t="s">
        <v>236</v>
      </c>
      <c r="P1928" s="1371" t="s">
        <v>350</v>
      </c>
      <c r="V1928" s="1371" t="s">
        <v>11</v>
      </c>
      <c r="W1928" s="1371" t="s">
        <v>226</v>
      </c>
    </row>
    <row r="1929" spans="1:23">
      <c r="A1929" s="1370">
        <v>61393199</v>
      </c>
      <c r="B1929" s="1371" t="s">
        <v>4179</v>
      </c>
      <c r="C1929" s="1371">
        <v>51958374611</v>
      </c>
      <c r="D1929" s="1371" t="s">
        <v>4180</v>
      </c>
      <c r="E1929" s="1371" t="s">
        <v>4181</v>
      </c>
      <c r="F1929" s="1371" t="s">
        <v>240</v>
      </c>
      <c r="G1929" s="1371" t="s">
        <v>225</v>
      </c>
      <c r="H1929" s="1371" t="s">
        <v>245</v>
      </c>
      <c r="I1929" s="1371" t="s">
        <v>316</v>
      </c>
      <c r="J1929" s="1371" t="s">
        <v>249</v>
      </c>
      <c r="N1929" s="1371" t="s">
        <v>231</v>
      </c>
      <c r="O1929" s="1371" t="s">
        <v>231</v>
      </c>
      <c r="P1929" s="1371" t="s">
        <v>231</v>
      </c>
      <c r="Q1929" s="1371" t="s">
        <v>445</v>
      </c>
      <c r="R1929" s="1371" t="s">
        <v>232</v>
      </c>
      <c r="S1929" s="1371" t="s">
        <v>318</v>
      </c>
      <c r="T1929" s="1371" t="s">
        <v>323</v>
      </c>
      <c r="U1929" s="1371" t="s">
        <v>255</v>
      </c>
      <c r="W1929" s="1371" t="s">
        <v>228</v>
      </c>
    </row>
    <row r="1930" spans="1:23">
      <c r="A1930" s="1370">
        <v>61393350</v>
      </c>
      <c r="B1930" s="1371" t="s">
        <v>4182</v>
      </c>
      <c r="C1930" s="1371">
        <v>929059920</v>
      </c>
      <c r="D1930" s="1371" t="s">
        <v>4183</v>
      </c>
      <c r="E1930" s="1371" t="s">
        <v>451</v>
      </c>
      <c r="G1930" s="1371" t="s">
        <v>224</v>
      </c>
      <c r="H1930" s="1371" t="s">
        <v>245</v>
      </c>
      <c r="K1930" s="1371" t="s">
        <v>262</v>
      </c>
      <c r="L1930" s="1371" t="s">
        <v>262</v>
      </c>
      <c r="M1930" s="1372">
        <v>45862</v>
      </c>
      <c r="N1930" s="1371" t="s">
        <v>388</v>
      </c>
      <c r="O1930" s="1371" t="s">
        <v>329</v>
      </c>
      <c r="P1930" s="1371" t="s">
        <v>329</v>
      </c>
      <c r="V1930" s="1371" t="s">
        <v>4184</v>
      </c>
      <c r="W1930" s="1371" t="s">
        <v>226</v>
      </c>
    </row>
    <row r="1931" spans="1:23">
      <c r="A1931" s="1370">
        <v>61393350</v>
      </c>
      <c r="B1931" s="1371" t="s">
        <v>4185</v>
      </c>
      <c r="C1931" s="1371">
        <v>929059920</v>
      </c>
      <c r="D1931" s="1371" t="s">
        <v>4183</v>
      </c>
      <c r="G1931" s="1371" t="s">
        <v>224</v>
      </c>
      <c r="H1931" s="1371" t="s">
        <v>11</v>
      </c>
      <c r="M1931" s="1372">
        <v>45880</v>
      </c>
      <c r="N1931" s="1371" t="s">
        <v>231</v>
      </c>
      <c r="P1931" s="1371" t="s">
        <v>329</v>
      </c>
      <c r="W1931" s="1371" t="s">
        <v>227</v>
      </c>
    </row>
    <row r="1932" spans="1:23">
      <c r="A1932" s="1370">
        <v>61393572</v>
      </c>
      <c r="B1932" s="1371" t="s">
        <v>4186</v>
      </c>
      <c r="C1932" s="1371" t="s">
        <v>4187</v>
      </c>
      <c r="D1932" s="1371" t="s">
        <v>4188</v>
      </c>
      <c r="E1932" s="1371" t="s">
        <v>1104</v>
      </c>
      <c r="G1932" s="1371" t="s">
        <v>223</v>
      </c>
      <c r="H1932" s="1371" t="s">
        <v>243</v>
      </c>
      <c r="I1932" s="1371" t="s">
        <v>316</v>
      </c>
      <c r="J1932" s="1371" t="s">
        <v>249</v>
      </c>
      <c r="N1932" s="1371" t="s">
        <v>231</v>
      </c>
      <c r="W1932" s="1371" t="s">
        <v>228</v>
      </c>
    </row>
    <row r="1933" spans="1:23">
      <c r="A1933" s="1370">
        <v>61393820</v>
      </c>
      <c r="B1933" s="1371" t="s">
        <v>4189</v>
      </c>
      <c r="C1933" s="1371">
        <v>51998251411</v>
      </c>
      <c r="D1933" s="1371" t="s">
        <v>4190</v>
      </c>
      <c r="E1933" s="1371" t="s">
        <v>451</v>
      </c>
      <c r="G1933" s="1371" t="s">
        <v>225</v>
      </c>
      <c r="H1933" s="1371" t="s">
        <v>245</v>
      </c>
      <c r="K1933" s="1371" t="s">
        <v>262</v>
      </c>
      <c r="L1933" s="1371" t="s">
        <v>262</v>
      </c>
      <c r="M1933" s="1372">
        <v>45880</v>
      </c>
      <c r="N1933" s="1371" t="s">
        <v>233</v>
      </c>
      <c r="P1933" s="1371" t="s">
        <v>329</v>
      </c>
      <c r="W1933" s="1371" t="s">
        <v>228</v>
      </c>
    </row>
    <row r="1934" spans="1:23">
      <c r="A1934" s="1370">
        <v>61394073</v>
      </c>
      <c r="B1934" s="1371" t="s">
        <v>4191</v>
      </c>
      <c r="C1934" s="1371">
        <v>51902211535</v>
      </c>
      <c r="D1934" s="1371" t="s">
        <v>4192</v>
      </c>
      <c r="G1934" s="1371" t="s">
        <v>224</v>
      </c>
      <c r="H1934" s="1371" t="s">
        <v>245</v>
      </c>
      <c r="J1934" s="1371" t="s">
        <v>221</v>
      </c>
      <c r="K1934" s="1371" t="s">
        <v>259</v>
      </c>
      <c r="L1934" s="1371" t="s">
        <v>259</v>
      </c>
      <c r="N1934" s="1371" t="s">
        <v>233</v>
      </c>
      <c r="W1934" s="1371" t="s">
        <v>228</v>
      </c>
    </row>
    <row r="1935" spans="1:23">
      <c r="A1935" s="1370">
        <v>61394073</v>
      </c>
      <c r="B1935" s="1371" t="s">
        <v>4191</v>
      </c>
      <c r="C1935" s="1371">
        <v>51902211535</v>
      </c>
      <c r="D1935" s="1371" t="s">
        <v>4192</v>
      </c>
      <c r="E1935" s="1371" t="s">
        <v>347</v>
      </c>
      <c r="G1935" s="1371" t="s">
        <v>224</v>
      </c>
      <c r="H1935" s="1371" t="s">
        <v>245</v>
      </c>
      <c r="K1935" s="1371" t="s">
        <v>274</v>
      </c>
      <c r="L1935" s="1371" t="s">
        <v>274</v>
      </c>
      <c r="M1935" s="1372">
        <v>45859</v>
      </c>
      <c r="N1935" s="1371" t="s">
        <v>233</v>
      </c>
      <c r="W1935" s="1371" t="s">
        <v>227</v>
      </c>
    </row>
    <row r="1936" spans="1:23">
      <c r="A1936" s="1370">
        <v>61394102</v>
      </c>
      <c r="B1936" s="1371" t="s">
        <v>4193</v>
      </c>
      <c r="C1936" s="1371">
        <v>900588399</v>
      </c>
      <c r="D1936" s="1371" t="s">
        <v>4194</v>
      </c>
      <c r="G1936" s="1371" t="s">
        <v>224</v>
      </c>
      <c r="H1936" s="1371" t="s">
        <v>11</v>
      </c>
      <c r="J1936" s="1371" t="s">
        <v>221</v>
      </c>
      <c r="M1936" s="1372">
        <v>45841</v>
      </c>
      <c r="N1936" s="1371" t="s">
        <v>233</v>
      </c>
      <c r="V1936" s="1371" t="s">
        <v>11</v>
      </c>
      <c r="W1936" s="1371" t="s">
        <v>226</v>
      </c>
    </row>
    <row r="1937" spans="1:23">
      <c r="A1937" s="1370">
        <v>61394213</v>
      </c>
      <c r="B1937" s="1371" t="s">
        <v>4195</v>
      </c>
      <c r="C1937" s="1371">
        <v>930248643</v>
      </c>
      <c r="G1937" s="1371" t="s">
        <v>223</v>
      </c>
      <c r="H1937" s="1371" t="s">
        <v>242</v>
      </c>
      <c r="I1937" s="1371" t="s">
        <v>316</v>
      </c>
      <c r="J1937" s="1371" t="s">
        <v>221</v>
      </c>
      <c r="N1937" s="1371" t="s">
        <v>233</v>
      </c>
      <c r="O1937" s="1371" t="s">
        <v>231</v>
      </c>
      <c r="P1937" s="1371" t="s">
        <v>231</v>
      </c>
      <c r="W1937" s="1371" t="s">
        <v>229</v>
      </c>
    </row>
    <row r="1938" spans="1:23">
      <c r="A1938" s="1370">
        <v>61394338</v>
      </c>
      <c r="B1938" s="1371" t="s">
        <v>4196</v>
      </c>
      <c r="C1938" s="1371">
        <v>51940105010</v>
      </c>
      <c r="D1938" s="1371" t="s">
        <v>4197</v>
      </c>
      <c r="G1938" s="1371" t="s">
        <v>223</v>
      </c>
      <c r="H1938" s="1371" t="s">
        <v>245</v>
      </c>
      <c r="J1938" s="1371" t="s">
        <v>221</v>
      </c>
      <c r="K1938" s="1371" t="s">
        <v>259</v>
      </c>
      <c r="L1938" s="1371" t="s">
        <v>271</v>
      </c>
      <c r="N1938" s="1371" t="s">
        <v>233</v>
      </c>
      <c r="W1938" s="1371" t="s">
        <v>230</v>
      </c>
    </row>
    <row r="1939" spans="1:23">
      <c r="A1939" s="1370">
        <v>61394388</v>
      </c>
      <c r="B1939" s="1371" t="s">
        <v>4198</v>
      </c>
      <c r="C1939" s="1371">
        <v>51962509872</v>
      </c>
      <c r="D1939" s="1371" t="s">
        <v>4199</v>
      </c>
      <c r="G1939" s="1371" t="s">
        <v>224</v>
      </c>
      <c r="H1939" s="1371" t="s">
        <v>245</v>
      </c>
      <c r="J1939" s="1371" t="s">
        <v>221</v>
      </c>
      <c r="K1939" s="1371" t="s">
        <v>259</v>
      </c>
      <c r="L1939" s="1371" t="s">
        <v>271</v>
      </c>
      <c r="N1939" s="1371" t="s">
        <v>231</v>
      </c>
      <c r="O1939" s="1371" t="s">
        <v>231</v>
      </c>
      <c r="W1939" s="1371" t="s">
        <v>230</v>
      </c>
    </row>
    <row r="1940" spans="1:23">
      <c r="A1940" s="1370">
        <v>61394388</v>
      </c>
      <c r="B1940" s="1371" t="s">
        <v>53</v>
      </c>
      <c r="C1940" s="1371">
        <v>985558909</v>
      </c>
      <c r="D1940" s="1371" t="s">
        <v>4200</v>
      </c>
      <c r="E1940" s="1371" t="s">
        <v>1104</v>
      </c>
      <c r="G1940" s="1371" t="s">
        <v>224</v>
      </c>
      <c r="H1940" s="1371" t="s">
        <v>245</v>
      </c>
      <c r="I1940" s="1371" t="s">
        <v>10</v>
      </c>
      <c r="J1940" s="1371" t="s">
        <v>249</v>
      </c>
      <c r="N1940" s="1371" t="s">
        <v>231</v>
      </c>
      <c r="O1940" s="1371" t="s">
        <v>231</v>
      </c>
      <c r="P1940" s="1371" t="s">
        <v>231</v>
      </c>
      <c r="Q1940" s="1371" t="s">
        <v>445</v>
      </c>
      <c r="R1940" s="1371" t="s">
        <v>232</v>
      </c>
      <c r="S1940" s="1371" t="s">
        <v>318</v>
      </c>
      <c r="T1940" s="1371" t="s">
        <v>323</v>
      </c>
      <c r="U1940" s="1371" t="s">
        <v>255</v>
      </c>
      <c r="W1940" s="1371" t="s">
        <v>228</v>
      </c>
    </row>
    <row r="1941" spans="1:23">
      <c r="A1941" s="1370">
        <v>61394389</v>
      </c>
      <c r="B1941" s="1371" t="s">
        <v>4201</v>
      </c>
      <c r="C1941" s="1371">
        <v>975801718</v>
      </c>
      <c r="D1941" s="1371" t="s">
        <v>4202</v>
      </c>
      <c r="G1941" s="1371" t="s">
        <v>224</v>
      </c>
      <c r="H1941" s="1371" t="s">
        <v>11</v>
      </c>
      <c r="J1941" s="1371" t="s">
        <v>221</v>
      </c>
      <c r="M1941" s="1372">
        <v>45841</v>
      </c>
      <c r="N1941" s="1371" t="s">
        <v>233</v>
      </c>
      <c r="V1941" s="1371" t="s">
        <v>11</v>
      </c>
      <c r="W1941" s="1371" t="s">
        <v>228</v>
      </c>
    </row>
    <row r="1942" spans="1:23">
      <c r="A1942" s="1370">
        <v>61394727</v>
      </c>
      <c r="B1942" s="1371" t="s">
        <v>4203</v>
      </c>
      <c r="C1942" s="1371">
        <v>998493118</v>
      </c>
      <c r="D1942" s="1371" t="s">
        <v>4204</v>
      </c>
      <c r="G1942" s="1371" t="s">
        <v>223</v>
      </c>
      <c r="H1942" s="1371" t="s">
        <v>245</v>
      </c>
      <c r="I1942" s="1371" t="s">
        <v>316</v>
      </c>
      <c r="J1942" s="1371" t="s">
        <v>221</v>
      </c>
      <c r="K1942" s="1371" t="s">
        <v>256</v>
      </c>
      <c r="L1942" s="1371" t="s">
        <v>271</v>
      </c>
      <c r="N1942" s="1371" t="s">
        <v>231</v>
      </c>
      <c r="W1942" s="1371" t="s">
        <v>230</v>
      </c>
    </row>
    <row r="1943" spans="1:23">
      <c r="A1943" s="1370">
        <v>61394727</v>
      </c>
      <c r="B1943" s="1371" t="s">
        <v>4205</v>
      </c>
      <c r="C1943" s="1371">
        <v>953427289</v>
      </c>
      <c r="D1943" s="1371" t="s">
        <v>4206</v>
      </c>
      <c r="G1943" s="1371" t="s">
        <v>223</v>
      </c>
      <c r="H1943" s="1371" t="s">
        <v>243</v>
      </c>
      <c r="I1943" s="1371" t="s">
        <v>316</v>
      </c>
      <c r="J1943" s="1371" t="s">
        <v>249</v>
      </c>
      <c r="N1943" s="1371" t="s">
        <v>231</v>
      </c>
      <c r="O1943" s="1371" t="s">
        <v>231</v>
      </c>
      <c r="P1943" s="1371" t="s">
        <v>236</v>
      </c>
      <c r="W1943" s="1371" t="s">
        <v>228</v>
      </c>
    </row>
    <row r="1944" spans="1:23">
      <c r="A1944" s="1370">
        <v>61394847</v>
      </c>
      <c r="B1944" s="1371" t="s">
        <v>4207</v>
      </c>
      <c r="C1944" s="1371">
        <v>935029043</v>
      </c>
      <c r="D1944" s="1371" t="s">
        <v>4208</v>
      </c>
      <c r="G1944" s="1371" t="s">
        <v>224</v>
      </c>
      <c r="H1944" s="1371" t="s">
        <v>11</v>
      </c>
      <c r="J1944" s="1371" t="s">
        <v>221</v>
      </c>
      <c r="M1944" s="1372">
        <v>45841</v>
      </c>
      <c r="N1944" s="1371" t="s">
        <v>233</v>
      </c>
      <c r="V1944" s="1371" t="s">
        <v>11</v>
      </c>
      <c r="W1944" s="1371" t="s">
        <v>226</v>
      </c>
    </row>
    <row r="1945" spans="1:23">
      <c r="A1945" s="1370">
        <v>61394865</v>
      </c>
      <c r="B1945" s="1371" t="s">
        <v>4209</v>
      </c>
      <c r="C1945" s="1371">
        <v>51947117155</v>
      </c>
      <c r="D1945" s="1371" t="s">
        <v>4210</v>
      </c>
      <c r="G1945" s="1371" t="s">
        <v>225</v>
      </c>
      <c r="H1945" s="1371" t="s">
        <v>11</v>
      </c>
      <c r="J1945" s="1371" t="s">
        <v>221</v>
      </c>
      <c r="M1945" s="1372">
        <v>45841</v>
      </c>
      <c r="N1945" s="1371" t="s">
        <v>233</v>
      </c>
      <c r="O1945" s="1371" t="s">
        <v>236</v>
      </c>
      <c r="W1945" s="1371" t="s">
        <v>227</v>
      </c>
    </row>
    <row r="1946" spans="1:23">
      <c r="A1946" s="1370">
        <v>61395056</v>
      </c>
      <c r="B1946" s="1371" t="s">
        <v>4211</v>
      </c>
      <c r="C1946" s="1371">
        <v>934037817</v>
      </c>
      <c r="D1946" s="1371" t="s">
        <v>4212</v>
      </c>
      <c r="G1946" s="1371" t="s">
        <v>223</v>
      </c>
      <c r="H1946" s="1371" t="s">
        <v>11</v>
      </c>
      <c r="J1946" s="1371" t="s">
        <v>221</v>
      </c>
      <c r="M1946" s="1372">
        <v>45841</v>
      </c>
      <c r="N1946" s="1371" t="s">
        <v>233</v>
      </c>
      <c r="V1946" s="1371" t="s">
        <v>11</v>
      </c>
      <c r="W1946" s="1371" t="s">
        <v>226</v>
      </c>
    </row>
    <row r="1947" spans="1:23">
      <c r="A1947" s="1370">
        <v>61395427</v>
      </c>
      <c r="B1947" s="1371" t="s">
        <v>4213</v>
      </c>
      <c r="C1947" s="1371" t="s">
        <v>4214</v>
      </c>
      <c r="D1947" s="1371" t="s">
        <v>4215</v>
      </c>
      <c r="G1947" s="1371" t="s">
        <v>223</v>
      </c>
      <c r="H1947" s="1371" t="s">
        <v>238</v>
      </c>
      <c r="J1947" s="1371" t="s">
        <v>249</v>
      </c>
      <c r="L1947" s="1371" t="s">
        <v>271</v>
      </c>
      <c r="N1947" s="1371" t="s">
        <v>231</v>
      </c>
      <c r="O1947" s="1371" t="s">
        <v>231</v>
      </c>
      <c r="Q1947" s="1371" t="s">
        <v>445</v>
      </c>
      <c r="R1947" s="1371" t="s">
        <v>232</v>
      </c>
      <c r="S1947" s="1371" t="s">
        <v>318</v>
      </c>
      <c r="T1947" s="1371" t="s">
        <v>323</v>
      </c>
      <c r="U1947" s="1371" t="s">
        <v>255</v>
      </c>
      <c r="W1947" s="1371" t="s">
        <v>230</v>
      </c>
    </row>
    <row r="1948" spans="1:23">
      <c r="A1948" s="1370">
        <v>61395430</v>
      </c>
      <c r="B1948" s="1371" t="s">
        <v>4216</v>
      </c>
      <c r="C1948" s="1371">
        <v>981547372</v>
      </c>
      <c r="D1948" s="1371" t="s">
        <v>362</v>
      </c>
      <c r="G1948" s="1371" t="s">
        <v>223</v>
      </c>
      <c r="H1948" s="1371" t="s">
        <v>11</v>
      </c>
      <c r="J1948" s="1371" t="s">
        <v>221</v>
      </c>
      <c r="L1948" s="1371" t="s">
        <v>271</v>
      </c>
      <c r="M1948" s="1372">
        <v>45841</v>
      </c>
      <c r="N1948" s="1371" t="s">
        <v>233</v>
      </c>
      <c r="V1948" s="1371" t="s">
        <v>11</v>
      </c>
      <c r="W1948" s="1371" t="s">
        <v>230</v>
      </c>
    </row>
    <row r="1949" spans="1:23">
      <c r="A1949" s="1370">
        <v>61395735</v>
      </c>
      <c r="B1949" s="1371" t="s">
        <v>4217</v>
      </c>
      <c r="C1949" s="1371">
        <v>963149504</v>
      </c>
      <c r="D1949" s="1371" t="s">
        <v>4218</v>
      </c>
      <c r="G1949" s="1371" t="s">
        <v>223</v>
      </c>
      <c r="H1949" s="1371" t="s">
        <v>11</v>
      </c>
      <c r="J1949" s="1371" t="s">
        <v>221</v>
      </c>
      <c r="L1949" s="1371" t="s">
        <v>271</v>
      </c>
      <c r="M1949" s="1372">
        <v>45841</v>
      </c>
      <c r="N1949" s="1371" t="s">
        <v>233</v>
      </c>
      <c r="O1949" s="1371" t="s">
        <v>236</v>
      </c>
      <c r="V1949" s="1371" t="s">
        <v>11</v>
      </c>
      <c r="W1949" s="1371" t="s">
        <v>230</v>
      </c>
    </row>
    <row r="1950" spans="1:23">
      <c r="A1950" s="1370">
        <v>61395827</v>
      </c>
      <c r="B1950" s="1371" t="s">
        <v>4219</v>
      </c>
      <c r="C1950" s="1371">
        <v>922045396</v>
      </c>
      <c r="D1950" s="1371" t="s">
        <v>362</v>
      </c>
      <c r="G1950" s="1371" t="s">
        <v>224</v>
      </c>
      <c r="H1950" s="1371" t="s">
        <v>11</v>
      </c>
      <c r="J1950" s="1371" t="s">
        <v>221</v>
      </c>
      <c r="M1950" s="1372">
        <v>45841</v>
      </c>
      <c r="N1950" s="1371" t="s">
        <v>233</v>
      </c>
      <c r="O1950" s="1371" t="s">
        <v>236</v>
      </c>
      <c r="P1950" s="1371" t="s">
        <v>350</v>
      </c>
      <c r="V1950" s="1371" t="s">
        <v>11</v>
      </c>
      <c r="W1950" s="1371" t="s">
        <v>226</v>
      </c>
    </row>
    <row r="1951" spans="1:23">
      <c r="A1951" s="1370">
        <v>61399889</v>
      </c>
      <c r="B1951" s="1371" t="s">
        <v>4220</v>
      </c>
      <c r="C1951" s="1371">
        <v>986051343</v>
      </c>
      <c r="D1951" s="1371" t="s">
        <v>4221</v>
      </c>
      <c r="G1951" s="1371" t="s">
        <v>224</v>
      </c>
      <c r="H1951" s="1371" t="s">
        <v>11</v>
      </c>
      <c r="J1951" s="1371" t="s">
        <v>221</v>
      </c>
      <c r="L1951" s="1371" t="s">
        <v>271</v>
      </c>
      <c r="M1951" s="1372">
        <v>45841</v>
      </c>
      <c r="N1951" s="1371" t="s">
        <v>233</v>
      </c>
      <c r="V1951" s="1371" t="s">
        <v>11</v>
      </c>
      <c r="W1951" s="1371" t="s">
        <v>230</v>
      </c>
    </row>
    <row r="1952" spans="1:23">
      <c r="A1952" s="1370">
        <v>61400556</v>
      </c>
      <c r="B1952" s="1371" t="s">
        <v>4222</v>
      </c>
      <c r="C1952" s="1371">
        <v>919642024</v>
      </c>
      <c r="D1952" s="1371" t="s">
        <v>4223</v>
      </c>
      <c r="G1952" s="1371" t="s">
        <v>224</v>
      </c>
      <c r="H1952" s="1371" t="s">
        <v>11</v>
      </c>
      <c r="J1952" s="1371" t="s">
        <v>221</v>
      </c>
      <c r="L1952" s="1371" t="s">
        <v>271</v>
      </c>
      <c r="M1952" s="1372">
        <v>45841</v>
      </c>
      <c r="N1952" s="1371" t="s">
        <v>233</v>
      </c>
      <c r="O1952" s="1371" t="s">
        <v>236</v>
      </c>
      <c r="V1952" s="1371" t="s">
        <v>11</v>
      </c>
      <c r="W1952" s="1371" t="s">
        <v>230</v>
      </c>
    </row>
    <row r="1953" spans="1:23">
      <c r="A1953" s="1370">
        <v>61402519</v>
      </c>
      <c r="B1953" s="1371" t="s">
        <v>4224</v>
      </c>
      <c r="C1953" s="1371" t="s">
        <v>4225</v>
      </c>
      <c r="E1953" s="1371" t="s">
        <v>1104</v>
      </c>
      <c r="W1953" s="1371" t="s">
        <v>228</v>
      </c>
    </row>
    <row r="1954" spans="1:23">
      <c r="A1954" s="1370">
        <v>61402800</v>
      </c>
      <c r="B1954" s="1371" t="s">
        <v>4226</v>
      </c>
      <c r="C1954" s="1371">
        <v>51976615195</v>
      </c>
      <c r="D1954" s="1371" t="s">
        <v>4227</v>
      </c>
      <c r="E1954" s="1371" t="s">
        <v>451</v>
      </c>
      <c r="G1954" s="1371" t="s">
        <v>225</v>
      </c>
      <c r="K1954" s="1371" t="s">
        <v>278</v>
      </c>
      <c r="L1954" s="1371" t="s">
        <v>278</v>
      </c>
      <c r="M1954" s="1372">
        <v>45856</v>
      </c>
      <c r="N1954" s="1371" t="s">
        <v>233</v>
      </c>
      <c r="P1954" s="1371" t="s">
        <v>350</v>
      </c>
      <c r="W1954" s="1371" t="s">
        <v>228</v>
      </c>
    </row>
    <row r="1955" spans="1:23">
      <c r="A1955" s="1370">
        <v>61405013</v>
      </c>
      <c r="B1955" s="1371" t="s">
        <v>4228</v>
      </c>
      <c r="C1955" s="1371" t="s">
        <v>4229</v>
      </c>
      <c r="D1955" s="1371" t="s">
        <v>4230</v>
      </c>
      <c r="G1955" s="1371" t="s">
        <v>224</v>
      </c>
      <c r="H1955" s="1371" t="s">
        <v>245</v>
      </c>
      <c r="J1955" s="1371" t="s">
        <v>221</v>
      </c>
      <c r="K1955" s="1371" t="s">
        <v>259</v>
      </c>
      <c r="L1955" s="1371" t="s">
        <v>259</v>
      </c>
      <c r="N1955" s="1371" t="s">
        <v>314</v>
      </c>
      <c r="W1955" s="1371" t="s">
        <v>228</v>
      </c>
    </row>
    <row r="1956" spans="1:23">
      <c r="A1956" s="1370">
        <v>61405049</v>
      </c>
      <c r="B1956" s="1371" t="s">
        <v>4231</v>
      </c>
      <c r="C1956" s="1371">
        <v>938287465</v>
      </c>
      <c r="D1956" s="1371" t="s">
        <v>4232</v>
      </c>
      <c r="E1956" s="1371" t="s">
        <v>1104</v>
      </c>
      <c r="G1956" s="1371" t="s">
        <v>224</v>
      </c>
      <c r="H1956" s="1371" t="s">
        <v>243</v>
      </c>
      <c r="J1956" s="1371" t="s">
        <v>249</v>
      </c>
      <c r="N1956" s="1371" t="s">
        <v>233</v>
      </c>
      <c r="W1956" s="1371" t="s">
        <v>228</v>
      </c>
    </row>
    <row r="1957" spans="1:23">
      <c r="A1957" s="1370">
        <v>61411643</v>
      </c>
      <c r="B1957" s="1371" t="s">
        <v>4233</v>
      </c>
      <c r="C1957" s="1371">
        <v>988099650</v>
      </c>
      <c r="D1957" s="1371" t="s">
        <v>1161</v>
      </c>
      <c r="G1957" s="1371" t="s">
        <v>225</v>
      </c>
      <c r="H1957" s="1371" t="s">
        <v>244</v>
      </c>
      <c r="J1957" s="1371" t="s">
        <v>249</v>
      </c>
      <c r="L1957" s="1371" t="s">
        <v>271</v>
      </c>
      <c r="N1957" s="1371" t="s">
        <v>233</v>
      </c>
      <c r="W1957" s="1371" t="s">
        <v>230</v>
      </c>
    </row>
    <row r="1958" spans="1:23">
      <c r="A1958" s="1370">
        <v>61413110</v>
      </c>
      <c r="B1958" s="1371" t="s">
        <v>4234</v>
      </c>
      <c r="C1958" s="1371">
        <v>918304701</v>
      </c>
      <c r="D1958" s="1371" t="s">
        <v>4235</v>
      </c>
      <c r="G1958" s="1371" t="s">
        <v>224</v>
      </c>
      <c r="H1958" s="1371" t="s">
        <v>11</v>
      </c>
      <c r="M1958" s="1372">
        <v>45880</v>
      </c>
      <c r="N1958" s="1371" t="s">
        <v>233</v>
      </c>
      <c r="W1958" s="1371" t="s">
        <v>227</v>
      </c>
    </row>
    <row r="1959" spans="1:23">
      <c r="A1959" s="1370">
        <v>61416918</v>
      </c>
      <c r="B1959" s="1371" t="s">
        <v>4236</v>
      </c>
      <c r="C1959" s="1371">
        <v>932714350</v>
      </c>
      <c r="D1959" s="1371" t="s">
        <v>4237</v>
      </c>
      <c r="G1959" s="1371" t="s">
        <v>224</v>
      </c>
      <c r="H1959" s="1371" t="s">
        <v>11</v>
      </c>
      <c r="J1959" s="1371" t="s">
        <v>221</v>
      </c>
      <c r="M1959" s="1372">
        <v>45841</v>
      </c>
      <c r="N1959" s="1371" t="s">
        <v>233</v>
      </c>
      <c r="O1959" s="1371" t="s">
        <v>236</v>
      </c>
      <c r="W1959" s="1371" t="s">
        <v>227</v>
      </c>
    </row>
    <row r="1960" spans="1:23">
      <c r="A1960" s="1370">
        <v>61420383</v>
      </c>
      <c r="B1960" s="1371" t="s">
        <v>4238</v>
      </c>
      <c r="C1960" s="1371">
        <v>950498582</v>
      </c>
      <c r="E1960" s="1371" t="s">
        <v>4239</v>
      </c>
      <c r="G1960" s="1371" t="s">
        <v>225</v>
      </c>
      <c r="H1960" s="1371" t="s">
        <v>243</v>
      </c>
      <c r="J1960" s="1371" t="s">
        <v>249</v>
      </c>
      <c r="L1960" s="1371" t="s">
        <v>271</v>
      </c>
      <c r="N1960" s="1371" t="s">
        <v>233</v>
      </c>
      <c r="W1960" s="1371" t="s">
        <v>230</v>
      </c>
    </row>
    <row r="1961" spans="1:23">
      <c r="A1961" s="1370">
        <v>61420409</v>
      </c>
      <c r="B1961" s="1371" t="s">
        <v>4240</v>
      </c>
      <c r="C1961" s="1371">
        <v>900492407</v>
      </c>
      <c r="D1961" s="1371" t="s">
        <v>4241</v>
      </c>
      <c r="E1961" s="1371" t="s">
        <v>1104</v>
      </c>
      <c r="G1961" s="1371" t="s">
        <v>223</v>
      </c>
      <c r="H1961" s="1371" t="s">
        <v>243</v>
      </c>
      <c r="I1961" s="1371" t="s">
        <v>316</v>
      </c>
      <c r="J1961" s="1371" t="s">
        <v>249</v>
      </c>
      <c r="N1961" s="1371" t="s">
        <v>233</v>
      </c>
      <c r="O1961" s="1371" t="s">
        <v>236</v>
      </c>
      <c r="P1961" s="1371" t="s">
        <v>236</v>
      </c>
      <c r="W1961" s="1371" t="s">
        <v>226</v>
      </c>
    </row>
    <row r="1962" spans="1:23">
      <c r="A1962" s="1370">
        <v>61420546</v>
      </c>
      <c r="B1962" s="1371" t="s">
        <v>4242</v>
      </c>
      <c r="C1962" s="1371">
        <v>924891247</v>
      </c>
      <c r="D1962" s="1371" t="s">
        <v>4243</v>
      </c>
      <c r="E1962" s="1371" t="s">
        <v>373</v>
      </c>
      <c r="G1962" s="1371" t="s">
        <v>224</v>
      </c>
      <c r="H1962" s="1371" t="s">
        <v>243</v>
      </c>
      <c r="J1962" s="1371" t="s">
        <v>249</v>
      </c>
      <c r="L1962" s="1371" t="s">
        <v>271</v>
      </c>
      <c r="N1962" s="1371" t="s">
        <v>241</v>
      </c>
      <c r="O1962" s="1371" t="s">
        <v>241</v>
      </c>
      <c r="W1962" s="1371" t="s">
        <v>230</v>
      </c>
    </row>
    <row r="1963" spans="1:23">
      <c r="A1963" s="1370">
        <v>61420854</v>
      </c>
      <c r="B1963" s="1371" t="s">
        <v>4244</v>
      </c>
      <c r="C1963" s="1371">
        <v>932206512</v>
      </c>
      <c r="D1963" s="1371" t="s">
        <v>4245</v>
      </c>
      <c r="G1963" s="1371" t="s">
        <v>224</v>
      </c>
      <c r="H1963" s="1371" t="s">
        <v>11</v>
      </c>
      <c r="J1963" s="1371" t="s">
        <v>221</v>
      </c>
      <c r="M1963" s="1372">
        <v>45841</v>
      </c>
      <c r="N1963" s="1371" t="s">
        <v>233</v>
      </c>
      <c r="V1963" s="1371" t="s">
        <v>11</v>
      </c>
      <c r="W1963" s="1371" t="s">
        <v>226</v>
      </c>
    </row>
    <row r="1964" spans="1:23">
      <c r="A1964" s="1370">
        <v>61421125</v>
      </c>
      <c r="B1964" s="1371" t="s">
        <v>4246</v>
      </c>
      <c r="C1964" s="1371">
        <v>936386527</v>
      </c>
      <c r="G1964" s="1371" t="s">
        <v>223</v>
      </c>
      <c r="H1964" s="1371" t="s">
        <v>244</v>
      </c>
      <c r="J1964" s="1371" t="s">
        <v>221</v>
      </c>
      <c r="L1964" s="1371" t="s">
        <v>271</v>
      </c>
      <c r="N1964" s="1371" t="s">
        <v>233</v>
      </c>
      <c r="W1964" s="1371" t="s">
        <v>230</v>
      </c>
    </row>
    <row r="1965" spans="1:23">
      <c r="A1965" s="1370">
        <v>61421166</v>
      </c>
      <c r="B1965" s="1371" t="s">
        <v>4247</v>
      </c>
      <c r="C1965" s="1371">
        <v>51918131501</v>
      </c>
      <c r="D1965" s="1371" t="s">
        <v>4248</v>
      </c>
      <c r="G1965" s="1371" t="s">
        <v>225</v>
      </c>
      <c r="H1965" s="1371" t="s">
        <v>243</v>
      </c>
      <c r="I1965" s="1371" t="s">
        <v>316</v>
      </c>
      <c r="J1965" s="1371" t="s">
        <v>249</v>
      </c>
      <c r="N1965" s="1371" t="s">
        <v>236</v>
      </c>
      <c r="O1965" s="1371" t="s">
        <v>236</v>
      </c>
      <c r="P1965" s="1371" t="s">
        <v>236</v>
      </c>
      <c r="W1965" s="1371" t="s">
        <v>228</v>
      </c>
    </row>
    <row r="1966" spans="1:23">
      <c r="A1966" s="1370">
        <v>61421196</v>
      </c>
      <c r="B1966" s="1371" t="s">
        <v>4249</v>
      </c>
      <c r="C1966" s="1371">
        <v>929949325</v>
      </c>
      <c r="D1966" s="1371" t="s">
        <v>4250</v>
      </c>
      <c r="G1966" s="1371" t="s">
        <v>224</v>
      </c>
      <c r="H1966" s="1371" t="s">
        <v>11</v>
      </c>
      <c r="J1966" s="1371" t="s">
        <v>221</v>
      </c>
      <c r="M1966" s="1372">
        <v>45841</v>
      </c>
      <c r="N1966" s="1371" t="s">
        <v>233</v>
      </c>
      <c r="V1966" s="1371" t="s">
        <v>11</v>
      </c>
      <c r="W1966" s="1371" t="s">
        <v>226</v>
      </c>
    </row>
    <row r="1967" spans="1:23">
      <c r="A1967" s="1370">
        <v>61421346</v>
      </c>
      <c r="B1967" s="1371" t="s">
        <v>4251</v>
      </c>
      <c r="C1967" s="1371">
        <v>904757530</v>
      </c>
      <c r="D1967" s="1371" t="s">
        <v>4252</v>
      </c>
      <c r="G1967" s="1371" t="s">
        <v>223</v>
      </c>
      <c r="H1967" s="1371" t="s">
        <v>11</v>
      </c>
      <c r="J1967" s="1371" t="s">
        <v>221</v>
      </c>
      <c r="M1967" s="1372">
        <v>45841</v>
      </c>
      <c r="N1967" s="1371" t="s">
        <v>233</v>
      </c>
      <c r="V1967" s="1371" t="s">
        <v>11</v>
      </c>
      <c r="W1967" s="1371" t="s">
        <v>226</v>
      </c>
    </row>
    <row r="1968" spans="1:23">
      <c r="A1968" s="1370">
        <v>61421352</v>
      </c>
      <c r="B1968" s="1371" t="s">
        <v>4253</v>
      </c>
      <c r="C1968" s="1371">
        <v>960293925</v>
      </c>
      <c r="D1968" s="1371" t="s">
        <v>4254</v>
      </c>
      <c r="G1968" s="1371" t="s">
        <v>224</v>
      </c>
      <c r="H1968" s="1371" t="s">
        <v>11</v>
      </c>
      <c r="J1968" s="1371" t="s">
        <v>221</v>
      </c>
      <c r="L1968" s="1371" t="s">
        <v>271</v>
      </c>
      <c r="M1968" s="1372">
        <v>45841</v>
      </c>
      <c r="N1968" s="1371" t="s">
        <v>233</v>
      </c>
      <c r="O1968" s="1371" t="s">
        <v>236</v>
      </c>
      <c r="V1968" s="1371" t="s">
        <v>11</v>
      </c>
      <c r="W1968" s="1371" t="s">
        <v>230</v>
      </c>
    </row>
    <row r="1969" spans="1:23">
      <c r="A1969" s="1370">
        <v>61421739</v>
      </c>
      <c r="B1969" s="1371" t="s">
        <v>4255</v>
      </c>
      <c r="C1969" s="1371">
        <v>51933703169</v>
      </c>
      <c r="D1969" s="1371" t="s">
        <v>4256</v>
      </c>
      <c r="E1969" s="1371" t="s">
        <v>373</v>
      </c>
      <c r="F1969" s="1371" t="s">
        <v>260</v>
      </c>
      <c r="G1969" s="1371" t="s">
        <v>224</v>
      </c>
      <c r="H1969" s="1371" t="s">
        <v>245</v>
      </c>
      <c r="K1969" s="1371" t="s">
        <v>271</v>
      </c>
      <c r="L1969" s="1371" t="s">
        <v>271</v>
      </c>
      <c r="M1969" s="1372">
        <v>45842</v>
      </c>
      <c r="N1969" s="1371" t="s">
        <v>231</v>
      </c>
      <c r="W1969" s="1371" t="s">
        <v>227</v>
      </c>
    </row>
    <row r="1970" spans="1:23">
      <c r="A1970" s="1370">
        <v>61421877</v>
      </c>
      <c r="B1970" s="1371" t="s">
        <v>4257</v>
      </c>
      <c r="C1970" s="1371">
        <v>994054724</v>
      </c>
      <c r="D1970" s="1371" t="s">
        <v>4258</v>
      </c>
      <c r="G1970" s="1371" t="s">
        <v>224</v>
      </c>
      <c r="H1970" s="1371" t="s">
        <v>11</v>
      </c>
      <c r="J1970" s="1371" t="s">
        <v>221</v>
      </c>
      <c r="K1970" s="1371" t="s">
        <v>262</v>
      </c>
      <c r="L1970" s="1371" t="s">
        <v>262</v>
      </c>
      <c r="M1970" s="1372">
        <v>45841</v>
      </c>
      <c r="N1970" s="1371" t="s">
        <v>231</v>
      </c>
      <c r="O1970" s="1371" t="s">
        <v>329</v>
      </c>
      <c r="P1970" s="1371" t="s">
        <v>329</v>
      </c>
      <c r="V1970" s="1371" t="s">
        <v>11</v>
      </c>
      <c r="W1970" s="1371" t="s">
        <v>226</v>
      </c>
    </row>
    <row r="1971" spans="1:23">
      <c r="A1971" s="1370">
        <v>61422059</v>
      </c>
      <c r="B1971" s="1371" t="s">
        <v>4259</v>
      </c>
      <c r="C1971" s="1371">
        <v>51933763900</v>
      </c>
      <c r="D1971" s="1371" t="s">
        <v>4260</v>
      </c>
      <c r="G1971" s="1371" t="s">
        <v>223</v>
      </c>
      <c r="H1971" s="1371" t="s">
        <v>245</v>
      </c>
      <c r="I1971" s="1371" t="s">
        <v>316</v>
      </c>
      <c r="J1971" s="1371" t="s">
        <v>221</v>
      </c>
      <c r="K1971" s="1371" t="s">
        <v>269</v>
      </c>
      <c r="L1971" s="1371" t="s">
        <v>269</v>
      </c>
      <c r="N1971" s="1371" t="s">
        <v>236</v>
      </c>
      <c r="W1971" s="1371" t="s">
        <v>228</v>
      </c>
    </row>
    <row r="1972" spans="1:23">
      <c r="A1972" s="1370">
        <v>61422083</v>
      </c>
      <c r="B1972" s="1371" t="s">
        <v>4261</v>
      </c>
      <c r="C1972" s="1371">
        <v>957862908</v>
      </c>
      <c r="D1972" s="1371" t="s">
        <v>4262</v>
      </c>
      <c r="F1972" s="1371" t="s">
        <v>257</v>
      </c>
      <c r="G1972" s="1371" t="s">
        <v>225</v>
      </c>
      <c r="H1972" s="1371" t="s">
        <v>238</v>
      </c>
      <c r="I1972" s="1371" t="s">
        <v>316</v>
      </c>
      <c r="J1972" s="1371" t="s">
        <v>221</v>
      </c>
      <c r="L1972" s="1371" t="s">
        <v>271</v>
      </c>
      <c r="N1972" s="1371" t="s">
        <v>231</v>
      </c>
      <c r="O1972" s="1371" t="s">
        <v>231</v>
      </c>
      <c r="Q1972" s="1371" t="s">
        <v>445</v>
      </c>
      <c r="R1972" s="1371" t="s">
        <v>232</v>
      </c>
      <c r="S1972" s="1371" t="s">
        <v>318</v>
      </c>
      <c r="T1972" s="1371" t="s">
        <v>323</v>
      </c>
      <c r="U1972" s="1371" t="s">
        <v>258</v>
      </c>
      <c r="W1972" s="1371" t="s">
        <v>230</v>
      </c>
    </row>
    <row r="1973" spans="1:23">
      <c r="A1973" s="1370">
        <v>61422178</v>
      </c>
      <c r="B1973" s="1371" t="s">
        <v>4263</v>
      </c>
      <c r="C1973" s="1371">
        <v>933078895</v>
      </c>
      <c r="D1973" s="1371" t="s">
        <v>4264</v>
      </c>
      <c r="G1973" s="1371" t="s">
        <v>224</v>
      </c>
      <c r="H1973" s="1371" t="s">
        <v>11</v>
      </c>
      <c r="J1973" s="1371" t="s">
        <v>221</v>
      </c>
      <c r="N1973" s="1371" t="s">
        <v>233</v>
      </c>
      <c r="O1973" s="1371" t="s">
        <v>231</v>
      </c>
      <c r="W1973" s="1371" t="s">
        <v>229</v>
      </c>
    </row>
    <row r="1974" spans="1:23">
      <c r="A1974" s="1370">
        <v>61422298</v>
      </c>
      <c r="B1974" s="1371" t="s">
        <v>4265</v>
      </c>
      <c r="C1974" s="1371">
        <v>978576779</v>
      </c>
      <c r="D1974" s="1371" t="s">
        <v>4266</v>
      </c>
      <c r="G1974" s="1371" t="s">
        <v>223</v>
      </c>
      <c r="H1974" s="1371" t="s">
        <v>11</v>
      </c>
      <c r="J1974" s="1371" t="s">
        <v>221</v>
      </c>
      <c r="M1974" s="1372">
        <v>45841</v>
      </c>
      <c r="N1974" s="1371" t="s">
        <v>237</v>
      </c>
      <c r="V1974" s="1371" t="s">
        <v>11</v>
      </c>
      <c r="W1974" s="1371" t="s">
        <v>230</v>
      </c>
    </row>
    <row r="1975" spans="1:23">
      <c r="A1975" s="1370">
        <v>61422314</v>
      </c>
      <c r="B1975" s="1371" t="s">
        <v>4267</v>
      </c>
      <c r="C1975" s="1371">
        <v>51959673120</v>
      </c>
      <c r="D1975" s="1371" t="s">
        <v>4268</v>
      </c>
      <c r="G1975" s="1371" t="s">
        <v>223</v>
      </c>
      <c r="H1975" s="1371" t="s">
        <v>245</v>
      </c>
      <c r="I1975" s="1371" t="s">
        <v>316</v>
      </c>
      <c r="J1975" s="1371" t="s">
        <v>221</v>
      </c>
      <c r="K1975" s="1371" t="s">
        <v>259</v>
      </c>
      <c r="L1975" s="1371" t="s">
        <v>259</v>
      </c>
      <c r="N1975" s="1371" t="s">
        <v>236</v>
      </c>
      <c r="O1975" s="1371" t="s">
        <v>236</v>
      </c>
      <c r="P1975" s="1371" t="s">
        <v>350</v>
      </c>
      <c r="W1975" s="1371" t="s">
        <v>226</v>
      </c>
    </row>
    <row r="1976" spans="1:23">
      <c r="A1976" s="1370">
        <v>61422409</v>
      </c>
      <c r="B1976" s="1371" t="s">
        <v>4269</v>
      </c>
      <c r="C1976" s="1371">
        <v>940133479</v>
      </c>
      <c r="D1976" s="1371" t="s">
        <v>4270</v>
      </c>
      <c r="E1976" s="1371" t="s">
        <v>4239</v>
      </c>
      <c r="G1976" s="1371" t="s">
        <v>223</v>
      </c>
      <c r="H1976" s="1371" t="s">
        <v>243</v>
      </c>
      <c r="J1976" s="1371" t="s">
        <v>249</v>
      </c>
      <c r="N1976" s="1371" t="s">
        <v>231</v>
      </c>
      <c r="O1976" s="1371" t="s">
        <v>236</v>
      </c>
      <c r="W1976" s="1371" t="s">
        <v>227</v>
      </c>
    </row>
    <row r="1977" spans="1:23">
      <c r="A1977" s="1370">
        <v>61422440</v>
      </c>
      <c r="B1977" s="1371" t="s">
        <v>4271</v>
      </c>
      <c r="C1977" s="1371">
        <v>51960893858</v>
      </c>
      <c r="D1977" s="1371" t="s">
        <v>4272</v>
      </c>
      <c r="E1977" s="1371" t="s">
        <v>451</v>
      </c>
      <c r="F1977" s="1371" t="s">
        <v>273</v>
      </c>
      <c r="G1977" s="1371" t="s">
        <v>224</v>
      </c>
      <c r="H1977" s="1371" t="s">
        <v>245</v>
      </c>
      <c r="I1977" s="1371" t="s">
        <v>316</v>
      </c>
      <c r="K1977" s="1371" t="s">
        <v>262</v>
      </c>
      <c r="L1977" s="1371" t="s">
        <v>262</v>
      </c>
      <c r="M1977" s="1372">
        <v>45873</v>
      </c>
      <c r="N1977" s="1371" t="s">
        <v>231</v>
      </c>
      <c r="O1977" s="1371" t="s">
        <v>231</v>
      </c>
      <c r="P1977" s="1371" t="s">
        <v>329</v>
      </c>
      <c r="Q1977" s="1371" t="s">
        <v>324</v>
      </c>
      <c r="R1977" s="1371" t="s">
        <v>232</v>
      </c>
      <c r="S1977" s="1371" t="s">
        <v>318</v>
      </c>
      <c r="T1977" s="1371" t="s">
        <v>323</v>
      </c>
      <c r="U1977" s="1371" t="s">
        <v>255</v>
      </c>
      <c r="W1977" s="1371" t="s">
        <v>230</v>
      </c>
    </row>
    <row r="1978" spans="1:23">
      <c r="A1978" s="1370">
        <v>61422456</v>
      </c>
      <c r="B1978" s="1371" t="s">
        <v>56</v>
      </c>
      <c r="C1978" s="1371">
        <v>963394508</v>
      </c>
      <c r="F1978" s="1371" t="s">
        <v>254</v>
      </c>
      <c r="G1978" s="1371" t="s">
        <v>224</v>
      </c>
      <c r="H1978" s="1371" t="s">
        <v>243</v>
      </c>
      <c r="I1978" s="1371" t="s">
        <v>316</v>
      </c>
      <c r="J1978" s="1371" t="s">
        <v>249</v>
      </c>
      <c r="N1978" s="1371" t="s">
        <v>233</v>
      </c>
      <c r="O1978" s="1371" t="s">
        <v>231</v>
      </c>
      <c r="P1978" s="1371" t="s">
        <v>231</v>
      </c>
      <c r="Q1978" s="1371" t="s">
        <v>445</v>
      </c>
      <c r="R1978" s="1371" t="s">
        <v>232</v>
      </c>
      <c r="S1978" s="1371" t="s">
        <v>318</v>
      </c>
      <c r="T1978" s="1371" t="s">
        <v>628</v>
      </c>
      <c r="U1978" s="1371" t="s">
        <v>255</v>
      </c>
      <c r="W1978" s="1371" t="s">
        <v>229</v>
      </c>
    </row>
    <row r="1979" spans="1:23">
      <c r="A1979" s="1370">
        <v>61422810</v>
      </c>
      <c r="B1979" s="1371" t="s">
        <v>4273</v>
      </c>
      <c r="C1979" s="1371">
        <v>926674569</v>
      </c>
      <c r="D1979" s="1371" t="s">
        <v>4274</v>
      </c>
      <c r="G1979" s="1371" t="s">
        <v>224</v>
      </c>
      <c r="H1979" s="1371" t="s">
        <v>11</v>
      </c>
      <c r="J1979" s="1371" t="s">
        <v>221</v>
      </c>
      <c r="M1979" s="1372">
        <v>45841</v>
      </c>
      <c r="N1979" s="1371" t="s">
        <v>233</v>
      </c>
      <c r="V1979" s="1371" t="s">
        <v>11</v>
      </c>
      <c r="W1979" s="1371" t="s">
        <v>226</v>
      </c>
    </row>
    <row r="1980" spans="1:23">
      <c r="A1980" s="1370">
        <v>61422836</v>
      </c>
      <c r="B1980" s="1371" t="s">
        <v>4275</v>
      </c>
      <c r="C1980" s="1371">
        <v>51902098464</v>
      </c>
      <c r="D1980" s="1371" t="s">
        <v>4276</v>
      </c>
      <c r="G1980" s="1371" t="s">
        <v>224</v>
      </c>
      <c r="H1980" s="1371" t="s">
        <v>245</v>
      </c>
      <c r="J1980" s="1371" t="s">
        <v>221</v>
      </c>
      <c r="K1980" s="1371" t="s">
        <v>259</v>
      </c>
      <c r="L1980" s="1371" t="s">
        <v>259</v>
      </c>
      <c r="N1980" s="1371" t="s">
        <v>233</v>
      </c>
      <c r="W1980" s="1371" t="s">
        <v>228</v>
      </c>
    </row>
    <row r="1981" spans="1:23">
      <c r="A1981" s="1370">
        <v>61422917</v>
      </c>
      <c r="B1981" s="1371" t="s">
        <v>4277</v>
      </c>
      <c r="C1981" s="1371">
        <v>901596826</v>
      </c>
      <c r="D1981" s="1371" t="s">
        <v>362</v>
      </c>
      <c r="G1981" s="1371" t="s">
        <v>224</v>
      </c>
      <c r="H1981" s="1371" t="s">
        <v>11</v>
      </c>
      <c r="J1981" s="1371" t="s">
        <v>221</v>
      </c>
      <c r="L1981" s="1371" t="s">
        <v>271</v>
      </c>
      <c r="M1981" s="1372">
        <v>45841</v>
      </c>
      <c r="N1981" s="1371" t="s">
        <v>233</v>
      </c>
      <c r="V1981" s="1371" t="s">
        <v>11</v>
      </c>
      <c r="W1981" s="1371" t="s">
        <v>230</v>
      </c>
    </row>
    <row r="1982" spans="1:23">
      <c r="A1982" s="1370">
        <v>61423083</v>
      </c>
      <c r="B1982" s="1371" t="s">
        <v>4278</v>
      </c>
      <c r="C1982" s="1371">
        <v>929533725</v>
      </c>
      <c r="D1982" s="1371" t="s">
        <v>4279</v>
      </c>
      <c r="G1982" s="1371" t="s">
        <v>224</v>
      </c>
      <c r="H1982" s="1371" t="s">
        <v>11</v>
      </c>
      <c r="J1982" s="1371" t="s">
        <v>221</v>
      </c>
      <c r="M1982" s="1372">
        <v>45841</v>
      </c>
      <c r="N1982" s="1371" t="s">
        <v>233</v>
      </c>
      <c r="V1982" s="1371" t="s">
        <v>11</v>
      </c>
      <c r="W1982" s="1371" t="s">
        <v>228</v>
      </c>
    </row>
    <row r="1983" spans="1:23">
      <c r="A1983" s="1370">
        <v>61423119</v>
      </c>
      <c r="B1983" s="1371" t="s">
        <v>4280</v>
      </c>
      <c r="C1983" s="1371">
        <v>967366422</v>
      </c>
      <c r="D1983" s="1371" t="s">
        <v>4281</v>
      </c>
      <c r="G1983" s="1371" t="s">
        <v>224</v>
      </c>
      <c r="H1983" s="1371" t="s">
        <v>11</v>
      </c>
      <c r="J1983" s="1371" t="s">
        <v>221</v>
      </c>
      <c r="M1983" s="1372">
        <v>45841</v>
      </c>
      <c r="N1983" s="1371" t="s">
        <v>233</v>
      </c>
      <c r="V1983" s="1371" t="s">
        <v>11</v>
      </c>
      <c r="W1983" s="1371" t="s">
        <v>228</v>
      </c>
    </row>
    <row r="1984" spans="1:23">
      <c r="A1984" s="1370">
        <v>61423303</v>
      </c>
      <c r="B1984" s="1371" t="s">
        <v>4282</v>
      </c>
      <c r="C1984" s="1371">
        <v>907771561</v>
      </c>
      <c r="D1984" s="1371" t="s">
        <v>4283</v>
      </c>
      <c r="G1984" s="1371" t="s">
        <v>224</v>
      </c>
      <c r="H1984" s="1371" t="s">
        <v>11</v>
      </c>
      <c r="J1984" s="1371" t="s">
        <v>221</v>
      </c>
      <c r="M1984" s="1372">
        <v>45841</v>
      </c>
      <c r="N1984" s="1371" t="s">
        <v>233</v>
      </c>
      <c r="V1984" s="1371" t="s">
        <v>11</v>
      </c>
      <c r="W1984" s="1371" t="s">
        <v>226</v>
      </c>
    </row>
    <row r="1985" spans="1:23">
      <c r="A1985" s="1370">
        <v>61423381</v>
      </c>
      <c r="B1985" s="1371" t="s">
        <v>4284</v>
      </c>
      <c r="C1985" s="1371">
        <v>997953137</v>
      </c>
      <c r="D1985" s="1371" t="s">
        <v>4285</v>
      </c>
      <c r="E1985" s="1371" t="s">
        <v>4286</v>
      </c>
      <c r="G1985" s="1371" t="s">
        <v>224</v>
      </c>
      <c r="H1985" s="1371" t="s">
        <v>242</v>
      </c>
      <c r="I1985" s="1371" t="s">
        <v>316</v>
      </c>
      <c r="J1985" s="1371" t="s">
        <v>249</v>
      </c>
      <c r="N1985" s="1371" t="s">
        <v>231</v>
      </c>
      <c r="O1985" s="1371" t="s">
        <v>233</v>
      </c>
      <c r="P1985" s="1371" t="s">
        <v>231</v>
      </c>
      <c r="Q1985" s="1371" t="s">
        <v>324</v>
      </c>
      <c r="R1985" s="1371" t="s">
        <v>232</v>
      </c>
      <c r="S1985" s="1371" t="s">
        <v>318</v>
      </c>
      <c r="T1985" s="1371" t="s">
        <v>323</v>
      </c>
      <c r="U1985" s="1371" t="s">
        <v>3371</v>
      </c>
      <c r="W1985" s="1371" t="s">
        <v>227</v>
      </c>
    </row>
    <row r="1986" spans="1:23">
      <c r="A1986" s="1370">
        <v>61423413</v>
      </c>
      <c r="B1986" s="1371" t="s">
        <v>4287</v>
      </c>
      <c r="C1986" s="1371">
        <v>936852344</v>
      </c>
      <c r="D1986" s="1371" t="s">
        <v>4288</v>
      </c>
      <c r="F1986" s="1371" t="s">
        <v>254</v>
      </c>
      <c r="G1986" s="1371" t="s">
        <v>223</v>
      </c>
      <c r="H1986" s="1371" t="s">
        <v>242</v>
      </c>
      <c r="I1986" s="1371" t="s">
        <v>316</v>
      </c>
      <c r="J1986" s="1371" t="s">
        <v>221</v>
      </c>
      <c r="N1986" s="1371" t="s">
        <v>231</v>
      </c>
      <c r="O1986" s="1371" t="s">
        <v>231</v>
      </c>
      <c r="P1986" s="1371" t="s">
        <v>231</v>
      </c>
      <c r="Q1986" s="1371" t="s">
        <v>445</v>
      </c>
      <c r="R1986" s="1371" t="s">
        <v>232</v>
      </c>
      <c r="S1986" s="1371" t="s">
        <v>318</v>
      </c>
      <c r="T1986" s="1371" t="s">
        <v>323</v>
      </c>
      <c r="U1986" s="1371" t="s">
        <v>255</v>
      </c>
      <c r="W1986" s="1371" t="s">
        <v>229</v>
      </c>
    </row>
    <row r="1987" spans="1:23">
      <c r="A1987" s="1370">
        <v>61424293</v>
      </c>
      <c r="B1987" s="1371" t="s">
        <v>4289</v>
      </c>
      <c r="C1987" s="1371">
        <v>980789348</v>
      </c>
      <c r="D1987" s="1371" t="s">
        <v>4290</v>
      </c>
      <c r="G1987" s="1371" t="s">
        <v>223</v>
      </c>
      <c r="H1987" s="1371" t="s">
        <v>248</v>
      </c>
      <c r="M1987" s="1372">
        <v>45847</v>
      </c>
      <c r="N1987" s="1371" t="s">
        <v>233</v>
      </c>
      <c r="O1987" s="1371" t="s">
        <v>236</v>
      </c>
      <c r="P1987" s="1371" t="s">
        <v>350</v>
      </c>
      <c r="W1987" s="1371" t="s">
        <v>226</v>
      </c>
    </row>
    <row r="1988" spans="1:23">
      <c r="A1988" s="1370">
        <v>61424563</v>
      </c>
      <c r="B1988" s="1371" t="s">
        <v>4291</v>
      </c>
      <c r="C1988" s="1371" t="s">
        <v>4292</v>
      </c>
      <c r="D1988" s="1371" t="s">
        <v>4293</v>
      </c>
      <c r="G1988" s="1371" t="s">
        <v>224</v>
      </c>
      <c r="H1988" s="1371" t="s">
        <v>245</v>
      </c>
      <c r="J1988" s="1371" t="s">
        <v>221</v>
      </c>
      <c r="K1988" s="1371" t="s">
        <v>259</v>
      </c>
      <c r="L1988" s="1371" t="s">
        <v>259</v>
      </c>
      <c r="N1988" s="1371" t="s">
        <v>236</v>
      </c>
      <c r="W1988" s="1371" t="s">
        <v>228</v>
      </c>
    </row>
    <row r="1989" spans="1:23">
      <c r="A1989" s="1370">
        <v>61424666</v>
      </c>
      <c r="B1989" s="1371" t="s">
        <v>4294</v>
      </c>
      <c r="C1989" s="1371">
        <v>957496157</v>
      </c>
      <c r="D1989" s="1371" t="s">
        <v>4295</v>
      </c>
      <c r="G1989" s="1371" t="s">
        <v>224</v>
      </c>
      <c r="H1989" s="1371" t="s">
        <v>11</v>
      </c>
      <c r="J1989" s="1371" t="s">
        <v>221</v>
      </c>
      <c r="N1989" s="1371" t="s">
        <v>233</v>
      </c>
      <c r="W1989" s="1371" t="s">
        <v>229</v>
      </c>
    </row>
    <row r="1990" spans="1:23">
      <c r="A1990" s="1370">
        <v>61424810</v>
      </c>
      <c r="B1990" s="1371" t="s">
        <v>4296</v>
      </c>
      <c r="C1990" s="1371">
        <v>978337650</v>
      </c>
      <c r="E1990" s="1371" t="s">
        <v>451</v>
      </c>
      <c r="F1990" s="1371" t="s">
        <v>254</v>
      </c>
      <c r="G1990" s="1371" t="s">
        <v>224</v>
      </c>
      <c r="H1990" s="1371" t="s">
        <v>243</v>
      </c>
      <c r="J1990" s="1371" t="s">
        <v>249</v>
      </c>
      <c r="N1990" s="1371" t="s">
        <v>231</v>
      </c>
      <c r="O1990" s="1371" t="s">
        <v>231</v>
      </c>
      <c r="P1990" s="1371" t="s">
        <v>231</v>
      </c>
      <c r="Q1990" s="1371" t="s">
        <v>324</v>
      </c>
      <c r="R1990" s="1371" t="s">
        <v>232</v>
      </c>
      <c r="S1990" s="1371" t="s">
        <v>318</v>
      </c>
      <c r="T1990" s="1371" t="s">
        <v>323</v>
      </c>
      <c r="U1990" s="1371" t="s">
        <v>3371</v>
      </c>
      <c r="W1990" s="1371" t="s">
        <v>227</v>
      </c>
    </row>
    <row r="1991" spans="1:23">
      <c r="A1991" s="1370">
        <v>61426697</v>
      </c>
      <c r="B1991" s="1371" t="s">
        <v>4297</v>
      </c>
      <c r="C1991" s="1371">
        <v>965474739</v>
      </c>
      <c r="D1991" s="1371" t="s">
        <v>4298</v>
      </c>
      <c r="G1991" s="1371" t="s">
        <v>225</v>
      </c>
      <c r="H1991" s="1371" t="s">
        <v>11</v>
      </c>
      <c r="J1991" s="1371" t="s">
        <v>221</v>
      </c>
      <c r="M1991" s="1372">
        <v>45841</v>
      </c>
      <c r="N1991" s="1371" t="s">
        <v>231</v>
      </c>
      <c r="O1991" s="1371" t="s">
        <v>231</v>
      </c>
      <c r="P1991" s="1371" t="s">
        <v>231</v>
      </c>
      <c r="V1991" s="1371" t="s">
        <v>11</v>
      </c>
      <c r="W1991" s="1371" t="s">
        <v>226</v>
      </c>
    </row>
    <row r="1992" spans="1:23">
      <c r="A1992" s="1370">
        <v>61426903</v>
      </c>
      <c r="B1992" s="1371" t="s">
        <v>4299</v>
      </c>
      <c r="C1992" s="1371">
        <v>904808473</v>
      </c>
      <c r="D1992" s="1371" t="s">
        <v>4300</v>
      </c>
      <c r="G1992" s="1371" t="s">
        <v>224</v>
      </c>
      <c r="H1992" s="1371" t="s">
        <v>243</v>
      </c>
      <c r="I1992" s="1371" t="s">
        <v>316</v>
      </c>
      <c r="J1992" s="1371" t="s">
        <v>249</v>
      </c>
      <c r="N1992" s="1371" t="s">
        <v>231</v>
      </c>
      <c r="O1992" s="1371" t="s">
        <v>231</v>
      </c>
      <c r="P1992" s="1371" t="s">
        <v>231</v>
      </c>
      <c r="Q1992" s="1371" t="s">
        <v>324</v>
      </c>
      <c r="R1992" s="1371" t="s">
        <v>232</v>
      </c>
      <c r="S1992" s="1371" t="s">
        <v>318</v>
      </c>
      <c r="T1992" s="1371" t="s">
        <v>323</v>
      </c>
      <c r="U1992" s="1371" t="s">
        <v>255</v>
      </c>
      <c r="W1992" s="1371" t="s">
        <v>229</v>
      </c>
    </row>
    <row r="1993" spans="1:23">
      <c r="A1993" s="1370">
        <v>61426914</v>
      </c>
      <c r="B1993" s="1371" t="s">
        <v>4301</v>
      </c>
      <c r="C1993" s="1371">
        <v>965476262</v>
      </c>
      <c r="D1993" s="1371" t="s">
        <v>362</v>
      </c>
      <c r="G1993" s="1371" t="s">
        <v>225</v>
      </c>
      <c r="H1993" s="1371" t="s">
        <v>11</v>
      </c>
      <c r="J1993" s="1371" t="s">
        <v>221</v>
      </c>
      <c r="N1993" s="1371" t="s">
        <v>233</v>
      </c>
      <c r="O1993" s="1371" t="s">
        <v>231</v>
      </c>
      <c r="W1993" s="1371" t="s">
        <v>229</v>
      </c>
    </row>
    <row r="1994" spans="1:23">
      <c r="A1994" s="1370">
        <v>61426982</v>
      </c>
      <c r="B1994" s="1371" t="s">
        <v>4302</v>
      </c>
      <c r="C1994" s="1371">
        <v>51981013817</v>
      </c>
      <c r="D1994" s="1371" t="s">
        <v>4303</v>
      </c>
      <c r="G1994" s="1371" t="s">
        <v>225</v>
      </c>
      <c r="H1994" s="1371" t="s">
        <v>245</v>
      </c>
      <c r="I1994" s="1371" t="s">
        <v>316</v>
      </c>
      <c r="J1994" s="1371" t="s">
        <v>221</v>
      </c>
      <c r="K1994" s="1371" t="s">
        <v>269</v>
      </c>
      <c r="L1994" s="1371" t="s">
        <v>271</v>
      </c>
      <c r="N1994" s="1371" t="s">
        <v>231</v>
      </c>
      <c r="O1994" s="1371" t="s">
        <v>231</v>
      </c>
      <c r="Q1994" s="1371" t="s">
        <v>445</v>
      </c>
      <c r="R1994" s="1371" t="s">
        <v>232</v>
      </c>
      <c r="S1994" s="1371" t="s">
        <v>318</v>
      </c>
      <c r="T1994" s="1371" t="s">
        <v>323</v>
      </c>
      <c r="U1994" s="1371" t="s">
        <v>255</v>
      </c>
      <c r="W1994" s="1371" t="s">
        <v>230</v>
      </c>
    </row>
    <row r="1995" spans="1:23">
      <c r="A1995" s="1370">
        <v>61427034</v>
      </c>
      <c r="B1995" s="1371" t="s">
        <v>4304</v>
      </c>
      <c r="C1995" s="1371">
        <v>913392999</v>
      </c>
      <c r="D1995" s="1371" t="s">
        <v>4305</v>
      </c>
      <c r="G1995" s="1371" t="s">
        <v>223</v>
      </c>
      <c r="H1995" s="1371" t="s">
        <v>11</v>
      </c>
      <c r="M1995" s="1372">
        <v>45880</v>
      </c>
      <c r="N1995" s="1371" t="s">
        <v>233</v>
      </c>
      <c r="W1995" s="1371" t="s">
        <v>227</v>
      </c>
    </row>
    <row r="1996" spans="1:23">
      <c r="A1996" s="1370">
        <v>61427340</v>
      </c>
      <c r="B1996" s="1371" t="s">
        <v>4306</v>
      </c>
      <c r="C1996" s="1371">
        <v>944694212</v>
      </c>
      <c r="D1996" s="1371" t="s">
        <v>4307</v>
      </c>
      <c r="E1996" s="1371" t="s">
        <v>1104</v>
      </c>
      <c r="G1996" s="1371" t="s">
        <v>223</v>
      </c>
      <c r="H1996" s="1371" t="s">
        <v>243</v>
      </c>
      <c r="I1996" s="1371" t="s">
        <v>316</v>
      </c>
      <c r="J1996" s="1371" t="s">
        <v>249</v>
      </c>
      <c r="N1996" s="1371" t="s">
        <v>233</v>
      </c>
      <c r="O1996" s="1371" t="s">
        <v>231</v>
      </c>
      <c r="P1996" s="1371" t="s">
        <v>388</v>
      </c>
      <c r="W1996" s="1371" t="s">
        <v>226</v>
      </c>
    </row>
    <row r="1997" spans="1:23">
      <c r="A1997" s="1370">
        <v>61430293</v>
      </c>
      <c r="B1997" s="1371" t="s">
        <v>4308</v>
      </c>
      <c r="C1997" s="1371">
        <v>51912554645</v>
      </c>
      <c r="D1997" s="1371" t="s">
        <v>4309</v>
      </c>
      <c r="E1997" s="1371" t="s">
        <v>1104</v>
      </c>
      <c r="G1997" s="1371" t="s">
        <v>225</v>
      </c>
      <c r="H1997" s="1371" t="s">
        <v>245</v>
      </c>
      <c r="K1997" s="1371" t="s">
        <v>262</v>
      </c>
      <c r="L1997" s="1371" t="s">
        <v>262</v>
      </c>
      <c r="M1997" s="1372">
        <v>45880</v>
      </c>
      <c r="N1997" s="1371" t="s">
        <v>231</v>
      </c>
      <c r="P1997" s="1371" t="s">
        <v>329</v>
      </c>
      <c r="W1997" s="1371" t="s">
        <v>227</v>
      </c>
    </row>
    <row r="1998" spans="1:23">
      <c r="A1998" s="1370">
        <v>61430462</v>
      </c>
      <c r="B1998" s="1371" t="s">
        <v>4310</v>
      </c>
      <c r="C1998" s="1371">
        <v>932492038</v>
      </c>
      <c r="D1998" s="1371" t="s">
        <v>4311</v>
      </c>
      <c r="G1998" s="1371" t="s">
        <v>224</v>
      </c>
      <c r="H1998" s="1371" t="s">
        <v>11</v>
      </c>
      <c r="J1998" s="1371" t="s">
        <v>221</v>
      </c>
      <c r="M1998" s="1372">
        <v>45841</v>
      </c>
      <c r="N1998" s="1371" t="s">
        <v>233</v>
      </c>
      <c r="V1998" s="1371" t="s">
        <v>11</v>
      </c>
      <c r="W1998" s="1371" t="s">
        <v>228</v>
      </c>
    </row>
    <row r="1999" spans="1:23">
      <c r="A1999" s="1370">
        <v>61430489</v>
      </c>
      <c r="B1999" s="1371" t="s">
        <v>4312</v>
      </c>
      <c r="C1999" s="1371">
        <v>921987776</v>
      </c>
      <c r="D1999" s="1371" t="s">
        <v>4313</v>
      </c>
      <c r="E1999" s="1371" t="s">
        <v>451</v>
      </c>
      <c r="G1999" s="1371" t="s">
        <v>223</v>
      </c>
      <c r="H1999" s="1371" t="s">
        <v>11</v>
      </c>
      <c r="M1999" s="1372">
        <v>45880</v>
      </c>
      <c r="N1999" s="1371" t="s">
        <v>231</v>
      </c>
      <c r="P1999" s="1371" t="s">
        <v>329</v>
      </c>
      <c r="W1999" s="1371" t="s">
        <v>227</v>
      </c>
    </row>
    <row r="2000" spans="1:23">
      <c r="A2000" s="1370">
        <v>61430501</v>
      </c>
      <c r="B2000" s="1371" t="s">
        <v>4314</v>
      </c>
      <c r="C2000" s="1371">
        <v>947603635</v>
      </c>
      <c r="D2000" s="1371" t="s">
        <v>4315</v>
      </c>
      <c r="G2000" s="1371" t="s">
        <v>224</v>
      </c>
      <c r="H2000" s="1371" t="s">
        <v>11</v>
      </c>
      <c r="J2000" s="1371" t="s">
        <v>221</v>
      </c>
      <c r="M2000" s="1372">
        <v>45841</v>
      </c>
      <c r="N2000" s="1371" t="s">
        <v>233</v>
      </c>
      <c r="V2000" s="1371" t="s">
        <v>11</v>
      </c>
      <c r="W2000" s="1371" t="s">
        <v>228</v>
      </c>
    </row>
    <row r="2001" spans="1:23">
      <c r="A2001" s="1370">
        <v>61432800</v>
      </c>
      <c r="B2001" s="1371" t="s">
        <v>4316</v>
      </c>
      <c r="C2001" s="1371">
        <v>907708291</v>
      </c>
      <c r="D2001" s="1371" t="s">
        <v>4317</v>
      </c>
      <c r="G2001" s="1371" t="s">
        <v>223</v>
      </c>
      <c r="H2001" s="1371" t="s">
        <v>11</v>
      </c>
      <c r="J2001" s="1371" t="s">
        <v>221</v>
      </c>
      <c r="L2001" s="1371" t="s">
        <v>262</v>
      </c>
      <c r="M2001" s="1372">
        <v>45841</v>
      </c>
      <c r="N2001" s="1371" t="s">
        <v>231</v>
      </c>
      <c r="O2001" s="1371" t="s">
        <v>231</v>
      </c>
      <c r="P2001" s="1371" t="s">
        <v>329</v>
      </c>
      <c r="Q2001" s="1371" t="s">
        <v>324</v>
      </c>
      <c r="R2001" s="1371" t="s">
        <v>232</v>
      </c>
      <c r="S2001" s="1371" t="s">
        <v>318</v>
      </c>
      <c r="T2001" s="1371" t="s">
        <v>323</v>
      </c>
      <c r="U2001" s="1371" t="s">
        <v>255</v>
      </c>
      <c r="V2001" s="1371" t="s">
        <v>11</v>
      </c>
      <c r="W2001" s="1371" t="s">
        <v>230</v>
      </c>
    </row>
    <row r="2002" spans="1:23">
      <c r="A2002" s="1370">
        <v>61432875</v>
      </c>
      <c r="B2002" s="1371" t="s">
        <v>4318</v>
      </c>
      <c r="C2002" s="1371">
        <v>952523222</v>
      </c>
      <c r="D2002" s="1371" t="s">
        <v>4319</v>
      </c>
      <c r="E2002" s="1371" t="s">
        <v>4320</v>
      </c>
      <c r="G2002" s="1371" t="s">
        <v>224</v>
      </c>
      <c r="H2002" s="1371" t="s">
        <v>243</v>
      </c>
      <c r="I2002" s="1371" t="s">
        <v>316</v>
      </c>
      <c r="J2002" s="1371" t="s">
        <v>221</v>
      </c>
      <c r="L2002" s="1371" t="s">
        <v>271</v>
      </c>
      <c r="N2002" s="1371" t="s">
        <v>236</v>
      </c>
      <c r="O2002" s="1371" t="s">
        <v>236</v>
      </c>
      <c r="W2002" s="1371" t="s">
        <v>227</v>
      </c>
    </row>
    <row r="2003" spans="1:23">
      <c r="A2003" s="1370">
        <v>61432918</v>
      </c>
      <c r="B2003" s="1371" t="s">
        <v>4321</v>
      </c>
      <c r="C2003" s="1371">
        <v>51939814575</v>
      </c>
      <c r="D2003" s="1371" t="s">
        <v>4322</v>
      </c>
      <c r="E2003" s="1371" t="s">
        <v>373</v>
      </c>
      <c r="F2003" s="1371" t="s">
        <v>260</v>
      </c>
      <c r="G2003" s="1371" t="s">
        <v>223</v>
      </c>
      <c r="H2003" s="1371" t="s">
        <v>245</v>
      </c>
      <c r="M2003" s="1372">
        <v>45844</v>
      </c>
      <c r="N2003" s="1371" t="s">
        <v>233</v>
      </c>
      <c r="W2003" s="1371" t="s">
        <v>228</v>
      </c>
    </row>
    <row r="2004" spans="1:23">
      <c r="A2004" s="1370">
        <v>61433013</v>
      </c>
      <c r="B2004" s="1371" t="s">
        <v>47</v>
      </c>
      <c r="C2004" s="1371">
        <v>989256544</v>
      </c>
      <c r="D2004" s="1371" t="s">
        <v>4323</v>
      </c>
      <c r="E2004" s="1371" t="s">
        <v>4324</v>
      </c>
      <c r="F2004" s="1371" t="s">
        <v>8</v>
      </c>
      <c r="G2004" s="1371" t="s">
        <v>224</v>
      </c>
      <c r="H2004" s="1371" t="s">
        <v>243</v>
      </c>
      <c r="I2004" s="1371" t="s">
        <v>316</v>
      </c>
      <c r="J2004" s="1371" t="s">
        <v>249</v>
      </c>
      <c r="K2004" s="1371" t="s">
        <v>271</v>
      </c>
      <c r="N2004" s="1371" t="s">
        <v>231</v>
      </c>
      <c r="O2004" s="1371" t="s">
        <v>231</v>
      </c>
      <c r="P2004" s="1371" t="s">
        <v>231</v>
      </c>
      <c r="Q2004" s="1371" t="s">
        <v>445</v>
      </c>
      <c r="R2004" s="1371" t="s">
        <v>232</v>
      </c>
      <c r="S2004" s="1371" t="s">
        <v>318</v>
      </c>
      <c r="T2004" s="1371" t="s">
        <v>323</v>
      </c>
      <c r="U2004" s="1371" t="s">
        <v>255</v>
      </c>
      <c r="W2004" s="1371" t="s">
        <v>228</v>
      </c>
    </row>
    <row r="2005" spans="1:23">
      <c r="A2005" s="1370">
        <v>61433135</v>
      </c>
      <c r="B2005" s="1371" t="s">
        <v>4325</v>
      </c>
      <c r="C2005" s="1371">
        <v>982221583</v>
      </c>
      <c r="D2005" s="1371" t="s">
        <v>4326</v>
      </c>
      <c r="G2005" s="1371" t="s">
        <v>224</v>
      </c>
      <c r="H2005" s="1371" t="s">
        <v>11</v>
      </c>
      <c r="J2005" s="1371" t="s">
        <v>221</v>
      </c>
      <c r="M2005" s="1372">
        <v>45841</v>
      </c>
      <c r="N2005" s="1371" t="s">
        <v>233</v>
      </c>
      <c r="O2005" s="1371" t="s">
        <v>236</v>
      </c>
      <c r="P2005" s="1371" t="s">
        <v>350</v>
      </c>
      <c r="V2005" s="1371" t="s">
        <v>11</v>
      </c>
      <c r="W2005" s="1371" t="s">
        <v>226</v>
      </c>
    </row>
    <row r="2006" spans="1:23">
      <c r="A2006" s="1370">
        <v>61433137</v>
      </c>
      <c r="B2006" s="1371" t="s">
        <v>4327</v>
      </c>
      <c r="C2006" s="1371">
        <v>906743656</v>
      </c>
      <c r="D2006" s="1371" t="s">
        <v>362</v>
      </c>
      <c r="G2006" s="1371" t="s">
        <v>223</v>
      </c>
      <c r="H2006" s="1371" t="s">
        <v>11</v>
      </c>
      <c r="J2006" s="1371" t="s">
        <v>221</v>
      </c>
      <c r="L2006" s="1371" t="s">
        <v>271</v>
      </c>
      <c r="M2006" s="1372">
        <v>45841</v>
      </c>
      <c r="N2006" s="1371" t="s">
        <v>233</v>
      </c>
      <c r="O2006" s="1371" t="s">
        <v>236</v>
      </c>
      <c r="V2006" s="1371" t="s">
        <v>11</v>
      </c>
      <c r="W2006" s="1371" t="s">
        <v>230</v>
      </c>
    </row>
    <row r="2007" spans="1:23">
      <c r="A2007" s="1370">
        <v>61433225</v>
      </c>
      <c r="B2007" s="1371" t="s">
        <v>4328</v>
      </c>
      <c r="C2007" s="1371">
        <v>989578468</v>
      </c>
      <c r="D2007" s="1371" t="s">
        <v>4329</v>
      </c>
      <c r="G2007" s="1371" t="s">
        <v>224</v>
      </c>
      <c r="H2007" s="1371" t="s">
        <v>11</v>
      </c>
      <c r="J2007" s="1371" t="s">
        <v>221</v>
      </c>
      <c r="M2007" s="1372">
        <v>45841</v>
      </c>
      <c r="N2007" s="1371" t="s">
        <v>233</v>
      </c>
      <c r="V2007" s="1371" t="s">
        <v>11</v>
      </c>
      <c r="W2007" s="1371" t="s">
        <v>226</v>
      </c>
    </row>
    <row r="2008" spans="1:23">
      <c r="A2008" s="1370">
        <v>61433233</v>
      </c>
      <c r="B2008" s="1371" t="s">
        <v>4330</v>
      </c>
      <c r="C2008" s="1371">
        <v>926936991</v>
      </c>
      <c r="D2008" s="1371" t="s">
        <v>4331</v>
      </c>
      <c r="G2008" s="1371" t="s">
        <v>224</v>
      </c>
      <c r="H2008" s="1371" t="s">
        <v>11</v>
      </c>
      <c r="J2008" s="1371" t="s">
        <v>221</v>
      </c>
      <c r="L2008" s="1371" t="s">
        <v>271</v>
      </c>
      <c r="M2008" s="1372">
        <v>45841</v>
      </c>
      <c r="N2008" s="1371" t="s">
        <v>233</v>
      </c>
      <c r="O2008" s="1371" t="s">
        <v>236</v>
      </c>
      <c r="V2008" s="1371" t="s">
        <v>11</v>
      </c>
      <c r="W2008" s="1371" t="s">
        <v>230</v>
      </c>
    </row>
    <row r="2009" spans="1:23">
      <c r="A2009" s="1370">
        <v>61433279</v>
      </c>
      <c r="B2009" s="1371" t="s">
        <v>4332</v>
      </c>
      <c r="C2009" s="1371">
        <v>991121026</v>
      </c>
      <c r="D2009" s="1371" t="s">
        <v>4333</v>
      </c>
      <c r="G2009" s="1371" t="s">
        <v>225</v>
      </c>
      <c r="H2009" s="1371" t="s">
        <v>11</v>
      </c>
      <c r="J2009" s="1371" t="s">
        <v>221</v>
      </c>
      <c r="L2009" s="1371" t="s">
        <v>271</v>
      </c>
      <c r="M2009" s="1372">
        <v>45841</v>
      </c>
      <c r="N2009" s="1371" t="s">
        <v>233</v>
      </c>
      <c r="O2009" s="1371" t="s">
        <v>236</v>
      </c>
      <c r="V2009" s="1371" t="s">
        <v>11</v>
      </c>
      <c r="W2009" s="1371" t="s">
        <v>230</v>
      </c>
    </row>
    <row r="2010" spans="1:23">
      <c r="A2010" s="1370">
        <v>61433320</v>
      </c>
      <c r="B2010" s="1371" t="s">
        <v>4334</v>
      </c>
      <c r="C2010" s="1371">
        <v>952881822</v>
      </c>
      <c r="D2010" s="1371" t="s">
        <v>4335</v>
      </c>
      <c r="G2010" s="1371" t="s">
        <v>224</v>
      </c>
      <c r="H2010" s="1371" t="s">
        <v>243</v>
      </c>
      <c r="I2010" s="1371" t="s">
        <v>316</v>
      </c>
      <c r="J2010" s="1371" t="s">
        <v>249</v>
      </c>
      <c r="N2010" s="1371" t="s">
        <v>231</v>
      </c>
      <c r="W2010" s="1371" t="s">
        <v>227</v>
      </c>
    </row>
    <row r="2011" spans="1:23">
      <c r="A2011" s="1370">
        <v>61433330</v>
      </c>
      <c r="B2011" s="1371" t="s">
        <v>4336</v>
      </c>
      <c r="C2011" s="1371">
        <v>999249441</v>
      </c>
      <c r="D2011" s="1371" t="s">
        <v>4337</v>
      </c>
      <c r="E2011" s="1371" t="s">
        <v>373</v>
      </c>
      <c r="G2011" s="1371" t="s">
        <v>224</v>
      </c>
      <c r="H2011" s="1371" t="s">
        <v>243</v>
      </c>
      <c r="I2011" s="1371" t="s">
        <v>316</v>
      </c>
      <c r="J2011" s="1371" t="s">
        <v>249</v>
      </c>
      <c r="N2011" s="1371" t="s">
        <v>233</v>
      </c>
      <c r="O2011" s="1371" t="s">
        <v>233</v>
      </c>
      <c r="P2011" s="1371" t="s">
        <v>233</v>
      </c>
      <c r="W2011" s="1371" t="s">
        <v>226</v>
      </c>
    </row>
    <row r="2012" spans="1:23">
      <c r="A2012" s="1370">
        <v>61433377</v>
      </c>
      <c r="B2012" s="1371" t="s">
        <v>4338</v>
      </c>
      <c r="C2012" s="1371">
        <v>993053254</v>
      </c>
      <c r="D2012" s="1371" t="s">
        <v>4339</v>
      </c>
      <c r="G2012" s="1371" t="s">
        <v>224</v>
      </c>
      <c r="H2012" s="1371" t="s">
        <v>243</v>
      </c>
      <c r="I2012" s="1371" t="s">
        <v>316</v>
      </c>
      <c r="J2012" s="1371" t="s">
        <v>249</v>
      </c>
      <c r="N2012" s="1371" t="s">
        <v>233</v>
      </c>
      <c r="O2012" s="1371" t="s">
        <v>231</v>
      </c>
      <c r="P2012" s="1371" t="s">
        <v>231</v>
      </c>
      <c r="Q2012" s="1371" t="s">
        <v>445</v>
      </c>
      <c r="R2012" s="1371" t="s">
        <v>232</v>
      </c>
      <c r="S2012" s="1371" t="s">
        <v>318</v>
      </c>
      <c r="T2012" s="1371" t="s">
        <v>323</v>
      </c>
      <c r="U2012" s="1371" t="s">
        <v>255</v>
      </c>
      <c r="W2012" s="1371" t="s">
        <v>226</v>
      </c>
    </row>
    <row r="2013" spans="1:23">
      <c r="A2013" s="1370">
        <v>61433388</v>
      </c>
      <c r="B2013" s="1371" t="s">
        <v>4340</v>
      </c>
      <c r="C2013" s="1371">
        <v>989439276</v>
      </c>
      <c r="D2013" s="1371" t="s">
        <v>4341</v>
      </c>
      <c r="E2013" s="1371" t="s">
        <v>451</v>
      </c>
      <c r="G2013" s="1371" t="s">
        <v>224</v>
      </c>
      <c r="H2013" s="1371" t="s">
        <v>245</v>
      </c>
      <c r="K2013" s="1371" t="s">
        <v>271</v>
      </c>
      <c r="L2013" s="1371" t="s">
        <v>271</v>
      </c>
      <c r="M2013" s="1372">
        <v>45849</v>
      </c>
      <c r="N2013" s="1371" t="s">
        <v>233</v>
      </c>
      <c r="W2013" s="1371" t="s">
        <v>227</v>
      </c>
    </row>
    <row r="2014" spans="1:23">
      <c r="A2014" s="1370">
        <v>61433411</v>
      </c>
      <c r="B2014" s="1371" t="s">
        <v>4342</v>
      </c>
      <c r="C2014" s="1371">
        <v>51912535318</v>
      </c>
      <c r="D2014" s="1371" t="s">
        <v>4343</v>
      </c>
      <c r="E2014" s="1371" t="s">
        <v>4344</v>
      </c>
      <c r="G2014" s="1371" t="s">
        <v>224</v>
      </c>
      <c r="H2014" s="1371" t="s">
        <v>243</v>
      </c>
      <c r="I2014" s="1371" t="s">
        <v>316</v>
      </c>
      <c r="J2014" s="1371" t="s">
        <v>249</v>
      </c>
      <c r="K2014" s="1371" t="s">
        <v>259</v>
      </c>
      <c r="L2014" s="1371" t="s">
        <v>259</v>
      </c>
      <c r="N2014" s="1371" t="s">
        <v>231</v>
      </c>
      <c r="O2014" s="1371" t="s">
        <v>236</v>
      </c>
      <c r="P2014" s="1371" t="s">
        <v>231</v>
      </c>
      <c r="W2014" s="1371" t="s">
        <v>228</v>
      </c>
    </row>
    <row r="2015" spans="1:23">
      <c r="A2015" s="1370">
        <v>61433431</v>
      </c>
      <c r="B2015" s="1371" t="s">
        <v>4345</v>
      </c>
      <c r="C2015" s="1371">
        <v>976030635</v>
      </c>
      <c r="D2015" s="1371" t="s">
        <v>4346</v>
      </c>
      <c r="G2015" s="1371" t="s">
        <v>223</v>
      </c>
      <c r="H2015" s="1371" t="s">
        <v>11</v>
      </c>
      <c r="J2015" s="1371" t="s">
        <v>221</v>
      </c>
      <c r="M2015" s="1372">
        <v>45841</v>
      </c>
      <c r="N2015" s="1371" t="s">
        <v>233</v>
      </c>
      <c r="V2015" s="1371" t="s">
        <v>11</v>
      </c>
      <c r="W2015" s="1371" t="s">
        <v>226</v>
      </c>
    </row>
    <row r="2016" spans="1:23">
      <c r="A2016" s="1370">
        <v>61433457</v>
      </c>
      <c r="B2016" s="1371" t="s">
        <v>14</v>
      </c>
      <c r="C2016" s="1371">
        <v>935443914</v>
      </c>
      <c r="D2016" s="1371" t="s">
        <v>15</v>
      </c>
      <c r="G2016" s="1371" t="s">
        <v>224</v>
      </c>
      <c r="H2016" s="1371" t="s">
        <v>243</v>
      </c>
      <c r="I2016" s="1371" t="s">
        <v>316</v>
      </c>
      <c r="J2016" s="1371" t="s">
        <v>249</v>
      </c>
      <c r="N2016" s="1371" t="s">
        <v>231</v>
      </c>
      <c r="O2016" s="1371" t="s">
        <v>231</v>
      </c>
      <c r="P2016" s="1371" t="s">
        <v>231</v>
      </c>
      <c r="Q2016" s="1371" t="s">
        <v>445</v>
      </c>
      <c r="R2016" s="1371" t="s">
        <v>232</v>
      </c>
      <c r="S2016" s="1371" t="s">
        <v>318</v>
      </c>
      <c r="T2016" s="1371" t="s">
        <v>323</v>
      </c>
      <c r="U2016" s="1371" t="s">
        <v>255</v>
      </c>
      <c r="W2016" s="1371" t="s">
        <v>229</v>
      </c>
    </row>
    <row r="2017" spans="1:23">
      <c r="A2017" s="1370">
        <v>61433526</v>
      </c>
      <c r="B2017" s="1371" t="s">
        <v>4347</v>
      </c>
      <c r="C2017" s="1371">
        <v>51941546037</v>
      </c>
      <c r="D2017" s="1371" t="s">
        <v>4348</v>
      </c>
      <c r="E2017" s="1371" t="s">
        <v>451</v>
      </c>
      <c r="G2017" s="1371" t="s">
        <v>224</v>
      </c>
      <c r="H2017" s="1371" t="s">
        <v>245</v>
      </c>
      <c r="K2017" s="1371" t="s">
        <v>262</v>
      </c>
      <c r="L2017" s="1371" t="s">
        <v>262</v>
      </c>
      <c r="M2017" s="1372">
        <v>45868</v>
      </c>
      <c r="N2017" s="1371" t="s">
        <v>233</v>
      </c>
      <c r="W2017" s="1371" t="s">
        <v>229</v>
      </c>
    </row>
    <row r="2018" spans="1:23">
      <c r="A2018" s="1370">
        <v>61433526</v>
      </c>
      <c r="B2018" s="1371" t="s">
        <v>4349</v>
      </c>
      <c r="C2018" s="1371">
        <v>941546037</v>
      </c>
      <c r="D2018" s="1371" t="s">
        <v>4348</v>
      </c>
      <c r="G2018" s="1371" t="s">
        <v>223</v>
      </c>
      <c r="H2018" s="1371" t="s">
        <v>11</v>
      </c>
      <c r="M2018" s="1372">
        <v>45880</v>
      </c>
      <c r="N2018" s="1371" t="s">
        <v>233</v>
      </c>
      <c r="W2018" s="1371" t="s">
        <v>227</v>
      </c>
    </row>
    <row r="2019" spans="1:23">
      <c r="A2019" s="1370">
        <v>61433630</v>
      </c>
      <c r="B2019" s="1371" t="s">
        <v>4350</v>
      </c>
      <c r="C2019" s="1371">
        <v>912410288</v>
      </c>
      <c r="D2019" s="1371" t="s">
        <v>4351</v>
      </c>
      <c r="E2019" s="1371" t="s">
        <v>4352</v>
      </c>
      <c r="F2019" s="1371" t="s">
        <v>254</v>
      </c>
      <c r="G2019" s="1371" t="s">
        <v>224</v>
      </c>
      <c r="H2019" s="1371" t="s">
        <v>243</v>
      </c>
      <c r="I2019" s="1371" t="s">
        <v>316</v>
      </c>
      <c r="J2019" s="1371" t="s">
        <v>249</v>
      </c>
      <c r="N2019" s="1371" t="s">
        <v>237</v>
      </c>
      <c r="O2019" s="1371" t="s">
        <v>231</v>
      </c>
      <c r="W2019" s="1371" t="s">
        <v>229</v>
      </c>
    </row>
    <row r="2020" spans="1:23">
      <c r="A2020" s="1370">
        <v>61433652</v>
      </c>
      <c r="B2020" s="1371" t="s">
        <v>4353</v>
      </c>
      <c r="C2020" s="1371">
        <v>997892400</v>
      </c>
      <c r="D2020" s="1371" t="s">
        <v>362</v>
      </c>
      <c r="G2020" s="1371" t="s">
        <v>225</v>
      </c>
      <c r="H2020" s="1371" t="s">
        <v>11</v>
      </c>
      <c r="J2020" s="1371" t="s">
        <v>221</v>
      </c>
      <c r="L2020" s="1371" t="s">
        <v>271</v>
      </c>
      <c r="M2020" s="1372">
        <v>45841</v>
      </c>
      <c r="N2020" s="1371" t="s">
        <v>233</v>
      </c>
      <c r="O2020" s="1371" t="s">
        <v>236</v>
      </c>
      <c r="V2020" s="1371" t="s">
        <v>11</v>
      </c>
      <c r="W2020" s="1371" t="s">
        <v>230</v>
      </c>
    </row>
    <row r="2021" spans="1:23">
      <c r="A2021" s="1370">
        <v>61433684</v>
      </c>
      <c r="B2021" s="1371" t="s">
        <v>4354</v>
      </c>
      <c r="C2021" s="1371">
        <v>956756507</v>
      </c>
      <c r="D2021" s="1371" t="s">
        <v>4355</v>
      </c>
      <c r="G2021" s="1371" t="s">
        <v>224</v>
      </c>
      <c r="H2021" s="1371" t="s">
        <v>11</v>
      </c>
      <c r="J2021" s="1371" t="s">
        <v>221</v>
      </c>
      <c r="M2021" s="1372">
        <v>45841</v>
      </c>
      <c r="N2021" s="1371" t="s">
        <v>233</v>
      </c>
      <c r="V2021" s="1371" t="s">
        <v>11</v>
      </c>
      <c r="W2021" s="1371" t="s">
        <v>226</v>
      </c>
    </row>
    <row r="2022" spans="1:23">
      <c r="A2022" s="1370">
        <v>61433851</v>
      </c>
      <c r="B2022" s="1371" t="s">
        <v>4356</v>
      </c>
      <c r="C2022" s="1371">
        <v>921062840</v>
      </c>
      <c r="D2022" s="1371" t="s">
        <v>4357</v>
      </c>
      <c r="G2022" s="1371" t="s">
        <v>224</v>
      </c>
      <c r="H2022" s="1371" t="s">
        <v>243</v>
      </c>
      <c r="I2022" s="1371" t="s">
        <v>316</v>
      </c>
      <c r="J2022" s="1371" t="s">
        <v>221</v>
      </c>
      <c r="N2022" s="1371" t="s">
        <v>231</v>
      </c>
      <c r="O2022" s="1371" t="s">
        <v>231</v>
      </c>
      <c r="P2022" s="1371" t="s">
        <v>231</v>
      </c>
      <c r="Q2022" s="1371" t="s">
        <v>324</v>
      </c>
      <c r="R2022" s="1371" t="s">
        <v>232</v>
      </c>
      <c r="S2022" s="1371" t="s">
        <v>318</v>
      </c>
      <c r="T2022" s="1371" t="s">
        <v>323</v>
      </c>
      <c r="U2022" s="1371" t="s">
        <v>255</v>
      </c>
      <c r="W2022" s="1371" t="s">
        <v>226</v>
      </c>
    </row>
    <row r="2023" spans="1:23">
      <c r="A2023" s="1370">
        <v>61434124</v>
      </c>
      <c r="B2023" s="1371" t="s">
        <v>4358</v>
      </c>
      <c r="C2023" s="1371">
        <v>51931935340</v>
      </c>
      <c r="D2023" s="1371" t="s">
        <v>4359</v>
      </c>
      <c r="E2023" s="1371" t="s">
        <v>451</v>
      </c>
      <c r="G2023" s="1371" t="s">
        <v>224</v>
      </c>
      <c r="H2023" s="1371" t="s">
        <v>245</v>
      </c>
      <c r="J2023" s="1371" t="s">
        <v>249</v>
      </c>
      <c r="L2023" s="1371" t="s">
        <v>271</v>
      </c>
      <c r="N2023" s="1371" t="s">
        <v>231</v>
      </c>
      <c r="W2023" s="1371" t="s">
        <v>230</v>
      </c>
    </row>
    <row r="2024" spans="1:23">
      <c r="A2024" s="1370">
        <v>61435287</v>
      </c>
      <c r="B2024" s="1371" t="s">
        <v>4360</v>
      </c>
      <c r="C2024" s="1371">
        <v>912971826</v>
      </c>
      <c r="E2024" s="1371" t="s">
        <v>2817</v>
      </c>
      <c r="G2024" s="1371" t="s">
        <v>225</v>
      </c>
      <c r="H2024" s="1371" t="s">
        <v>243</v>
      </c>
      <c r="I2024" s="1371" t="s">
        <v>316</v>
      </c>
      <c r="J2024" s="1371" t="s">
        <v>221</v>
      </c>
      <c r="N2024" s="1371" t="s">
        <v>236</v>
      </c>
      <c r="W2024" s="1371" t="s">
        <v>227</v>
      </c>
    </row>
    <row r="2025" spans="1:23">
      <c r="A2025" s="1370">
        <v>61437759</v>
      </c>
      <c r="B2025" s="1371" t="s">
        <v>4361</v>
      </c>
      <c r="C2025" s="1371">
        <v>51969729399</v>
      </c>
      <c r="D2025" s="1371" t="s">
        <v>4362</v>
      </c>
      <c r="E2025" s="1371" t="s">
        <v>451</v>
      </c>
      <c r="G2025" s="1371" t="s">
        <v>224</v>
      </c>
      <c r="H2025" s="1371" t="s">
        <v>245</v>
      </c>
      <c r="K2025" s="1371" t="s">
        <v>278</v>
      </c>
      <c r="L2025" s="1371" t="s">
        <v>262</v>
      </c>
      <c r="M2025" s="1372">
        <v>45869</v>
      </c>
      <c r="N2025" s="1371" t="s">
        <v>233</v>
      </c>
      <c r="O2025" s="1371" t="s">
        <v>231</v>
      </c>
      <c r="W2025" s="1371" t="s">
        <v>230</v>
      </c>
    </row>
    <row r="2026" spans="1:23">
      <c r="A2026" s="1370">
        <v>61438699</v>
      </c>
      <c r="B2026" s="1371" t="s">
        <v>4363</v>
      </c>
      <c r="C2026" s="1371">
        <v>953841912</v>
      </c>
      <c r="D2026" s="1371" t="s">
        <v>4364</v>
      </c>
      <c r="G2026" s="1371" t="s">
        <v>224</v>
      </c>
      <c r="H2026" s="1371" t="s">
        <v>11</v>
      </c>
      <c r="J2026" s="1371" t="s">
        <v>221</v>
      </c>
      <c r="N2026" s="1371" t="s">
        <v>233</v>
      </c>
      <c r="O2026" s="1371" t="s">
        <v>236</v>
      </c>
      <c r="W2026" s="1371" t="s">
        <v>229</v>
      </c>
    </row>
    <row r="2027" spans="1:23">
      <c r="A2027" s="1370">
        <v>61444485</v>
      </c>
      <c r="B2027" s="1371" t="s">
        <v>4365</v>
      </c>
      <c r="C2027" s="1371" t="s">
        <v>4366</v>
      </c>
      <c r="G2027" s="1371" t="s">
        <v>223</v>
      </c>
      <c r="J2027" s="1371" t="s">
        <v>249</v>
      </c>
      <c r="N2027" s="1371" t="s">
        <v>231</v>
      </c>
      <c r="O2027" s="1371" t="s">
        <v>231</v>
      </c>
      <c r="P2027" s="1371" t="s">
        <v>231</v>
      </c>
      <c r="W2027" s="1371" t="s">
        <v>229</v>
      </c>
    </row>
    <row r="2028" spans="1:23">
      <c r="A2028" s="1370">
        <v>61447378</v>
      </c>
      <c r="B2028" s="1371" t="s">
        <v>4367</v>
      </c>
      <c r="C2028" s="1371">
        <v>916680912</v>
      </c>
      <c r="D2028" s="1371" t="s">
        <v>4368</v>
      </c>
      <c r="G2028" s="1371" t="s">
        <v>223</v>
      </c>
      <c r="H2028" s="1371" t="s">
        <v>11</v>
      </c>
      <c r="M2028" s="1372">
        <v>45880</v>
      </c>
      <c r="N2028" s="1371" t="s">
        <v>233</v>
      </c>
      <c r="W2028" s="1371" t="s">
        <v>227</v>
      </c>
    </row>
    <row r="2029" spans="1:23">
      <c r="A2029" s="1370">
        <v>61449311</v>
      </c>
      <c r="B2029" s="1371" t="s">
        <v>4369</v>
      </c>
      <c r="C2029" s="1371">
        <v>904216195</v>
      </c>
      <c r="D2029" s="1371" t="s">
        <v>4370</v>
      </c>
      <c r="G2029" s="1371" t="s">
        <v>223</v>
      </c>
      <c r="H2029" s="1371" t="s">
        <v>11</v>
      </c>
      <c r="I2029" s="1371" t="s">
        <v>316</v>
      </c>
      <c r="J2029" s="1371" t="s">
        <v>221</v>
      </c>
      <c r="N2029" s="1371" t="s">
        <v>233</v>
      </c>
      <c r="W2029" s="1371" t="s">
        <v>229</v>
      </c>
    </row>
    <row r="2030" spans="1:23">
      <c r="A2030" s="1370">
        <v>61449717</v>
      </c>
      <c r="B2030" s="1371" t="s">
        <v>4371</v>
      </c>
      <c r="C2030" s="1371">
        <v>974977275</v>
      </c>
      <c r="D2030" s="1371" t="s">
        <v>4372</v>
      </c>
      <c r="G2030" s="1371" t="s">
        <v>225</v>
      </c>
      <c r="H2030" s="1371" t="s">
        <v>11</v>
      </c>
      <c r="J2030" s="1371" t="s">
        <v>221</v>
      </c>
      <c r="M2030" s="1372">
        <v>45841</v>
      </c>
      <c r="N2030" s="1371" t="s">
        <v>233</v>
      </c>
      <c r="V2030" s="1371" t="s">
        <v>11</v>
      </c>
      <c r="W2030" s="1371" t="s">
        <v>226</v>
      </c>
    </row>
    <row r="2031" spans="1:23">
      <c r="A2031" s="1370">
        <v>61454019</v>
      </c>
      <c r="B2031" s="1371" t="s">
        <v>4373</v>
      </c>
      <c r="C2031" s="1371">
        <v>941759636</v>
      </c>
      <c r="D2031" s="1371" t="s">
        <v>4374</v>
      </c>
      <c r="E2031" s="1371" t="s">
        <v>451</v>
      </c>
      <c r="G2031" s="1371" t="s">
        <v>224</v>
      </c>
      <c r="H2031" s="1371" t="s">
        <v>245</v>
      </c>
      <c r="K2031" s="1371" t="s">
        <v>262</v>
      </c>
      <c r="L2031" s="1371" t="s">
        <v>262</v>
      </c>
      <c r="M2031" s="1372">
        <v>45868</v>
      </c>
      <c r="N2031" s="1371" t="s">
        <v>368</v>
      </c>
      <c r="O2031" s="1371" t="s">
        <v>236</v>
      </c>
      <c r="P2031" s="1371" t="s">
        <v>236</v>
      </c>
      <c r="W2031" s="1371" t="s">
        <v>226</v>
      </c>
    </row>
    <row r="2032" spans="1:23">
      <c r="A2032" s="1370">
        <v>61454141</v>
      </c>
      <c r="B2032" s="1371" t="s">
        <v>4375</v>
      </c>
      <c r="C2032" s="1371">
        <v>920691058</v>
      </c>
      <c r="G2032" s="1371" t="s">
        <v>225</v>
      </c>
      <c r="H2032" s="1371" t="s">
        <v>246</v>
      </c>
      <c r="L2032" s="1371" t="s">
        <v>262</v>
      </c>
      <c r="M2032" s="1372">
        <v>45880</v>
      </c>
      <c r="N2032" s="1371" t="s">
        <v>233</v>
      </c>
      <c r="W2032" s="1371" t="s">
        <v>230</v>
      </c>
    </row>
    <row r="2033" spans="1:23">
      <c r="A2033" s="1370">
        <v>61454351</v>
      </c>
      <c r="B2033" s="1371" t="s">
        <v>4376</v>
      </c>
      <c r="C2033" s="1371">
        <v>51965141832</v>
      </c>
      <c r="D2033" s="1371" t="s">
        <v>4377</v>
      </c>
      <c r="E2033" s="1371" t="s">
        <v>451</v>
      </c>
      <c r="G2033" s="1371" t="s">
        <v>223</v>
      </c>
      <c r="H2033" s="1371" t="s">
        <v>245</v>
      </c>
      <c r="J2033" s="1371" t="s">
        <v>249</v>
      </c>
      <c r="L2033" s="1371" t="s">
        <v>271</v>
      </c>
      <c r="N2033" s="1371" t="s">
        <v>233</v>
      </c>
      <c r="W2033" s="1371" t="s">
        <v>230</v>
      </c>
    </row>
    <row r="2034" spans="1:23">
      <c r="A2034" s="1370">
        <v>61454644</v>
      </c>
      <c r="B2034" s="1371" t="s">
        <v>4378</v>
      </c>
      <c r="C2034" s="1371">
        <v>907511783</v>
      </c>
      <c r="D2034" s="1371" t="s">
        <v>4379</v>
      </c>
      <c r="G2034" s="1371" t="s">
        <v>224</v>
      </c>
      <c r="H2034" s="1371" t="s">
        <v>11</v>
      </c>
      <c r="J2034" s="1371" t="s">
        <v>221</v>
      </c>
      <c r="L2034" s="1371" t="s">
        <v>271</v>
      </c>
      <c r="M2034" s="1372">
        <v>45841</v>
      </c>
      <c r="N2034" s="1371" t="s">
        <v>233</v>
      </c>
      <c r="O2034" s="1371" t="s">
        <v>236</v>
      </c>
      <c r="V2034" s="1371" t="s">
        <v>11</v>
      </c>
      <c r="W2034" s="1371" t="s">
        <v>230</v>
      </c>
    </row>
    <row r="2035" spans="1:23">
      <c r="A2035" s="1370">
        <v>61454728</v>
      </c>
      <c r="B2035" s="1371" t="s">
        <v>4380</v>
      </c>
      <c r="C2035" s="1371">
        <v>954950093</v>
      </c>
      <c r="G2035" s="1371" t="s">
        <v>224</v>
      </c>
      <c r="H2035" s="1371" t="s">
        <v>243</v>
      </c>
      <c r="I2035" s="1371" t="s">
        <v>316</v>
      </c>
      <c r="J2035" s="1371" t="s">
        <v>221</v>
      </c>
      <c r="N2035" s="1371" t="s">
        <v>233</v>
      </c>
      <c r="O2035" s="1371" t="s">
        <v>236</v>
      </c>
      <c r="P2035" s="1371" t="s">
        <v>350</v>
      </c>
      <c r="W2035" s="1371" t="s">
        <v>226</v>
      </c>
    </row>
    <row r="2036" spans="1:23">
      <c r="A2036" s="1370">
        <v>61454758</v>
      </c>
      <c r="B2036" s="1371" t="s">
        <v>4381</v>
      </c>
      <c r="C2036" s="1371">
        <v>929543197</v>
      </c>
      <c r="D2036" s="1371" t="s">
        <v>4382</v>
      </c>
      <c r="E2036" s="1371" t="s">
        <v>451</v>
      </c>
      <c r="G2036" s="1371" t="s">
        <v>223</v>
      </c>
      <c r="H2036" s="1371" t="s">
        <v>245</v>
      </c>
      <c r="K2036" s="1371" t="s">
        <v>274</v>
      </c>
      <c r="L2036" s="1371" t="s">
        <v>274</v>
      </c>
      <c r="M2036" s="1372">
        <v>45876</v>
      </c>
      <c r="N2036" s="1371" t="s">
        <v>368</v>
      </c>
      <c r="V2036" s="1371" t="s">
        <v>592</v>
      </c>
      <c r="W2036" s="1371" t="s">
        <v>226</v>
      </c>
    </row>
    <row r="2037" spans="1:23">
      <c r="A2037" s="1370">
        <v>61454758</v>
      </c>
      <c r="B2037" s="1371" t="s">
        <v>4381</v>
      </c>
      <c r="C2037" s="1371">
        <v>51929543197</v>
      </c>
      <c r="D2037" s="1371" t="s">
        <v>4382</v>
      </c>
      <c r="G2037" s="1371" t="s">
        <v>223</v>
      </c>
      <c r="H2037" s="1371" t="s">
        <v>245</v>
      </c>
      <c r="I2037" s="1371" t="s">
        <v>316</v>
      </c>
      <c r="J2037" s="1371" t="s">
        <v>221</v>
      </c>
      <c r="N2037" s="1371" t="s">
        <v>233</v>
      </c>
      <c r="O2037" s="1371" t="s">
        <v>236</v>
      </c>
      <c r="P2037" s="1371" t="s">
        <v>350</v>
      </c>
      <c r="W2037" s="1371" t="s">
        <v>229</v>
      </c>
    </row>
    <row r="2038" spans="1:23">
      <c r="A2038" s="1370">
        <v>61456005</v>
      </c>
      <c r="B2038" s="1371" t="s">
        <v>4383</v>
      </c>
      <c r="C2038" s="1371">
        <v>916043440</v>
      </c>
      <c r="D2038" s="1371" t="s">
        <v>362</v>
      </c>
      <c r="G2038" s="1371" t="s">
        <v>223</v>
      </c>
      <c r="H2038" s="1371" t="s">
        <v>11</v>
      </c>
      <c r="I2038" s="1371" t="s">
        <v>316</v>
      </c>
      <c r="J2038" s="1371" t="s">
        <v>221</v>
      </c>
      <c r="N2038" s="1371" t="s">
        <v>233</v>
      </c>
      <c r="W2038" s="1371" t="s">
        <v>229</v>
      </c>
    </row>
    <row r="2039" spans="1:23">
      <c r="A2039" s="1370">
        <v>61456678</v>
      </c>
      <c r="B2039" s="1371" t="s">
        <v>4384</v>
      </c>
      <c r="C2039" s="1371">
        <v>987436522</v>
      </c>
      <c r="D2039" s="1371" t="s">
        <v>4385</v>
      </c>
      <c r="G2039" s="1371" t="s">
        <v>224</v>
      </c>
      <c r="H2039" s="1371" t="s">
        <v>11</v>
      </c>
      <c r="J2039" s="1371" t="s">
        <v>221</v>
      </c>
      <c r="M2039" s="1372">
        <v>45841</v>
      </c>
      <c r="N2039" s="1371" t="s">
        <v>233</v>
      </c>
      <c r="V2039" s="1371" t="s">
        <v>11</v>
      </c>
      <c r="W2039" s="1371" t="s">
        <v>226</v>
      </c>
    </row>
    <row r="2040" spans="1:23">
      <c r="A2040" s="1370">
        <v>61456894</v>
      </c>
      <c r="B2040" s="1371" t="s">
        <v>4386</v>
      </c>
      <c r="C2040" s="1371">
        <v>930992532</v>
      </c>
      <c r="D2040" s="1371" t="s">
        <v>4387</v>
      </c>
      <c r="G2040" s="1371" t="s">
        <v>223</v>
      </c>
      <c r="H2040" s="1371" t="s">
        <v>11</v>
      </c>
      <c r="J2040" s="1371" t="s">
        <v>221</v>
      </c>
      <c r="M2040" s="1372">
        <v>45841</v>
      </c>
      <c r="N2040" s="1371" t="s">
        <v>233</v>
      </c>
      <c r="V2040" s="1371" t="s">
        <v>11</v>
      </c>
      <c r="W2040" s="1371" t="s">
        <v>226</v>
      </c>
    </row>
    <row r="2041" spans="1:23">
      <c r="A2041" s="1370">
        <v>61457131</v>
      </c>
      <c r="B2041" s="1371" t="s">
        <v>4388</v>
      </c>
      <c r="C2041" s="1371">
        <v>51997845440</v>
      </c>
      <c r="D2041" s="1371" t="s">
        <v>4389</v>
      </c>
      <c r="G2041" s="1371" t="s">
        <v>225</v>
      </c>
      <c r="H2041" s="1371" t="s">
        <v>11</v>
      </c>
      <c r="J2041" s="1371" t="s">
        <v>221</v>
      </c>
      <c r="L2041" s="1371" t="s">
        <v>271</v>
      </c>
      <c r="M2041" s="1372">
        <v>45841</v>
      </c>
      <c r="N2041" s="1371" t="s">
        <v>233</v>
      </c>
      <c r="V2041" s="1371" t="s">
        <v>11</v>
      </c>
      <c r="W2041" s="1371" t="s">
        <v>230</v>
      </c>
    </row>
    <row r="2042" spans="1:23">
      <c r="A2042" s="1370">
        <v>61457524</v>
      </c>
      <c r="B2042" s="1371" t="s">
        <v>4390</v>
      </c>
      <c r="C2042" s="1371">
        <v>923729943</v>
      </c>
      <c r="D2042" s="1371" t="s">
        <v>4391</v>
      </c>
      <c r="G2042" s="1371" t="s">
        <v>225</v>
      </c>
      <c r="H2042" s="1371" t="s">
        <v>11</v>
      </c>
      <c r="J2042" s="1371" t="s">
        <v>221</v>
      </c>
      <c r="N2042" s="1371" t="s">
        <v>233</v>
      </c>
      <c r="O2042" s="1371" t="s">
        <v>231</v>
      </c>
      <c r="W2042" s="1371" t="s">
        <v>229</v>
      </c>
    </row>
    <row r="2043" spans="1:23">
      <c r="A2043" s="1370">
        <v>61458585</v>
      </c>
      <c r="B2043" s="1371" t="s">
        <v>4392</v>
      </c>
      <c r="C2043" s="1371">
        <v>51953120832</v>
      </c>
      <c r="D2043" s="1371" t="s">
        <v>4393</v>
      </c>
      <c r="E2043" s="1371" t="s">
        <v>451</v>
      </c>
      <c r="F2043" s="1371" t="s">
        <v>377</v>
      </c>
      <c r="G2043" s="1371" t="s">
        <v>224</v>
      </c>
      <c r="H2043" s="1371" t="s">
        <v>245</v>
      </c>
      <c r="J2043" s="1371" t="s">
        <v>249</v>
      </c>
      <c r="N2043" s="1371" t="s">
        <v>241</v>
      </c>
      <c r="O2043" s="1371" t="s">
        <v>332</v>
      </c>
      <c r="P2043" s="1371" t="s">
        <v>332</v>
      </c>
      <c r="W2043" s="1371" t="s">
        <v>227</v>
      </c>
    </row>
    <row r="2044" spans="1:23">
      <c r="A2044" s="1370">
        <v>61459619</v>
      </c>
      <c r="B2044" s="1371" t="s">
        <v>4394</v>
      </c>
      <c r="C2044" s="1371">
        <v>92602248</v>
      </c>
      <c r="G2044" s="1371" t="s">
        <v>225</v>
      </c>
      <c r="H2044" s="1371" t="s">
        <v>243</v>
      </c>
      <c r="J2044" s="1371" t="s">
        <v>249</v>
      </c>
      <c r="L2044" s="1371" t="s">
        <v>271</v>
      </c>
      <c r="N2044" s="1371" t="s">
        <v>237</v>
      </c>
      <c r="W2044" s="1371" t="s">
        <v>230</v>
      </c>
    </row>
    <row r="2045" spans="1:23">
      <c r="A2045" s="1370">
        <v>61460704</v>
      </c>
      <c r="B2045" s="1371" t="s">
        <v>4395</v>
      </c>
      <c r="C2045" s="1371">
        <v>51906364775</v>
      </c>
      <c r="D2045" s="1371" t="s">
        <v>4396</v>
      </c>
      <c r="G2045" s="1371" t="s">
        <v>224</v>
      </c>
      <c r="H2045" s="1371" t="s">
        <v>245</v>
      </c>
      <c r="J2045" s="1371" t="s">
        <v>221</v>
      </c>
      <c r="K2045" s="1371" t="s">
        <v>259</v>
      </c>
      <c r="L2045" s="1371" t="s">
        <v>259</v>
      </c>
      <c r="N2045" s="1371" t="s">
        <v>237</v>
      </c>
      <c r="W2045" s="1371" t="s">
        <v>228</v>
      </c>
    </row>
    <row r="2046" spans="1:23">
      <c r="A2046" s="1370">
        <v>61460830</v>
      </c>
      <c r="B2046" s="1371" t="s">
        <v>4397</v>
      </c>
      <c r="C2046" s="1371">
        <v>51961923255</v>
      </c>
      <c r="D2046" s="1371" t="s">
        <v>4398</v>
      </c>
      <c r="G2046" s="1371" t="s">
        <v>224</v>
      </c>
      <c r="H2046" s="1371" t="s">
        <v>11</v>
      </c>
      <c r="J2046" s="1371" t="s">
        <v>221</v>
      </c>
      <c r="L2046" s="1371" t="s">
        <v>271</v>
      </c>
      <c r="M2046" s="1372">
        <v>45841</v>
      </c>
      <c r="N2046" s="1371" t="s">
        <v>233</v>
      </c>
      <c r="V2046" s="1371" t="s">
        <v>11</v>
      </c>
      <c r="W2046" s="1371" t="s">
        <v>230</v>
      </c>
    </row>
    <row r="2047" spans="1:23">
      <c r="A2047" s="1370">
        <v>61461730</v>
      </c>
      <c r="B2047" s="1371" t="s">
        <v>4399</v>
      </c>
      <c r="C2047" s="1371">
        <v>983094842</v>
      </c>
      <c r="G2047" s="1371" t="s">
        <v>223</v>
      </c>
      <c r="H2047" s="1371" t="s">
        <v>243</v>
      </c>
      <c r="I2047" s="1371" t="s">
        <v>316</v>
      </c>
      <c r="J2047" s="1371" t="s">
        <v>249</v>
      </c>
      <c r="N2047" s="1371" t="s">
        <v>233</v>
      </c>
      <c r="O2047" s="1371" t="s">
        <v>236</v>
      </c>
      <c r="P2047" s="1371" t="s">
        <v>231</v>
      </c>
      <c r="W2047" s="1371" t="s">
        <v>229</v>
      </c>
    </row>
    <row r="2048" spans="1:23">
      <c r="A2048" s="1370">
        <v>61461811</v>
      </c>
      <c r="B2048" s="1371" t="s">
        <v>4400</v>
      </c>
      <c r="C2048" s="1371">
        <v>997651973</v>
      </c>
      <c r="D2048" s="1371" t="s">
        <v>4401</v>
      </c>
      <c r="G2048" s="1371" t="s">
        <v>224</v>
      </c>
      <c r="H2048" s="1371" t="s">
        <v>11</v>
      </c>
      <c r="J2048" s="1371" t="s">
        <v>221</v>
      </c>
      <c r="M2048" s="1372">
        <v>45841</v>
      </c>
      <c r="N2048" s="1371" t="s">
        <v>233</v>
      </c>
      <c r="V2048" s="1371" t="s">
        <v>11</v>
      </c>
      <c r="W2048" s="1371" t="s">
        <v>226</v>
      </c>
    </row>
    <row r="2049" spans="1:23">
      <c r="A2049" s="1370">
        <v>61461881</v>
      </c>
      <c r="B2049" s="1371" t="s">
        <v>65</v>
      </c>
      <c r="C2049" s="1371">
        <v>933023075</v>
      </c>
      <c r="D2049" s="1371" t="s">
        <v>4402</v>
      </c>
      <c r="G2049" s="1371" t="s">
        <v>224</v>
      </c>
      <c r="H2049" s="1371" t="s">
        <v>243</v>
      </c>
      <c r="I2049" s="1371" t="s">
        <v>316</v>
      </c>
      <c r="J2049" s="1371" t="s">
        <v>249</v>
      </c>
      <c r="N2049" s="1371" t="s">
        <v>231</v>
      </c>
      <c r="O2049" s="1371" t="s">
        <v>231</v>
      </c>
      <c r="P2049" s="1371" t="s">
        <v>231</v>
      </c>
      <c r="Q2049" s="1371" t="s">
        <v>445</v>
      </c>
      <c r="R2049" s="1371" t="s">
        <v>232</v>
      </c>
      <c r="S2049" s="1371" t="s">
        <v>318</v>
      </c>
      <c r="T2049" s="1371" t="s">
        <v>323</v>
      </c>
      <c r="U2049" s="1371" t="s">
        <v>255</v>
      </c>
      <c r="W2049" s="1371" t="s">
        <v>229</v>
      </c>
    </row>
    <row r="2050" spans="1:23">
      <c r="A2050" s="1370">
        <v>61461923</v>
      </c>
      <c r="B2050" s="1371" t="s">
        <v>4403</v>
      </c>
      <c r="C2050" s="1371">
        <v>983130362</v>
      </c>
      <c r="D2050" s="1371" t="s">
        <v>4404</v>
      </c>
      <c r="G2050" s="1371" t="s">
        <v>224</v>
      </c>
      <c r="H2050" s="1371" t="s">
        <v>11</v>
      </c>
      <c r="J2050" s="1371" t="s">
        <v>221</v>
      </c>
      <c r="L2050" s="1371" t="s">
        <v>271</v>
      </c>
      <c r="M2050" s="1372">
        <v>45841</v>
      </c>
      <c r="N2050" s="1371" t="s">
        <v>233</v>
      </c>
      <c r="O2050" s="1371" t="s">
        <v>236</v>
      </c>
      <c r="V2050" s="1371" t="s">
        <v>11</v>
      </c>
      <c r="W2050" s="1371" t="s">
        <v>230</v>
      </c>
    </row>
    <row r="2051" spans="1:23">
      <c r="A2051" s="1370">
        <v>61462019</v>
      </c>
      <c r="B2051" s="1371" t="s">
        <v>4405</v>
      </c>
      <c r="C2051" s="1371">
        <v>51980662849</v>
      </c>
      <c r="D2051" s="1371" t="s">
        <v>4406</v>
      </c>
      <c r="E2051" s="1371" t="s">
        <v>451</v>
      </c>
      <c r="F2051" s="1371" t="s">
        <v>273</v>
      </c>
      <c r="G2051" s="1371" t="s">
        <v>224</v>
      </c>
      <c r="H2051" s="1371" t="s">
        <v>245</v>
      </c>
      <c r="I2051" s="1371" t="s">
        <v>316</v>
      </c>
      <c r="J2051" s="1371" t="s">
        <v>249</v>
      </c>
      <c r="K2051" s="1371" t="s">
        <v>278</v>
      </c>
      <c r="L2051" s="1371" t="s">
        <v>262</v>
      </c>
      <c r="M2051" s="1372">
        <v>45869</v>
      </c>
      <c r="N2051" s="1371" t="s">
        <v>231</v>
      </c>
      <c r="O2051" s="1371" t="s">
        <v>231</v>
      </c>
      <c r="P2051" s="1371" t="s">
        <v>329</v>
      </c>
      <c r="Q2051" s="1371" t="s">
        <v>324</v>
      </c>
      <c r="R2051" s="1371" t="s">
        <v>232</v>
      </c>
      <c r="S2051" s="1371" t="s">
        <v>318</v>
      </c>
      <c r="T2051" s="1371" t="s">
        <v>323</v>
      </c>
      <c r="U2051" s="1371" t="s">
        <v>255</v>
      </c>
      <c r="W2051" s="1371" t="s">
        <v>230</v>
      </c>
    </row>
    <row r="2052" spans="1:23">
      <c r="A2052" s="1370">
        <v>61462198</v>
      </c>
      <c r="B2052" s="1371" t="s">
        <v>4407</v>
      </c>
      <c r="C2052" s="1371">
        <v>975051825</v>
      </c>
      <c r="D2052" s="1371" t="s">
        <v>4408</v>
      </c>
      <c r="G2052" s="1371" t="s">
        <v>223</v>
      </c>
      <c r="H2052" s="1371" t="s">
        <v>243</v>
      </c>
      <c r="J2052" s="1371" t="s">
        <v>249</v>
      </c>
      <c r="L2052" s="1371" t="s">
        <v>271</v>
      </c>
      <c r="N2052" s="1371" t="s">
        <v>231</v>
      </c>
      <c r="W2052" s="1371" t="s">
        <v>230</v>
      </c>
    </row>
    <row r="2053" spans="1:23">
      <c r="A2053" s="1370">
        <v>61462326</v>
      </c>
      <c r="B2053" s="1371" t="s">
        <v>4409</v>
      </c>
      <c r="C2053" s="1371">
        <v>51966426192</v>
      </c>
      <c r="D2053" s="1371" t="s">
        <v>4410</v>
      </c>
      <c r="G2053" s="1371" t="s">
        <v>224</v>
      </c>
      <c r="H2053" s="1371" t="s">
        <v>245</v>
      </c>
      <c r="I2053" s="1371" t="s">
        <v>316</v>
      </c>
      <c r="J2053" s="1371" t="s">
        <v>221</v>
      </c>
      <c r="K2053" s="1371" t="s">
        <v>259</v>
      </c>
      <c r="L2053" s="1371" t="s">
        <v>259</v>
      </c>
      <c r="N2053" s="1371" t="s">
        <v>236</v>
      </c>
      <c r="O2053" s="1371" t="s">
        <v>236</v>
      </c>
      <c r="P2053" s="1371" t="s">
        <v>350</v>
      </c>
      <c r="W2053" s="1371" t="s">
        <v>226</v>
      </c>
    </row>
    <row r="2054" spans="1:23">
      <c r="A2054" s="1370">
        <v>61462777</v>
      </c>
      <c r="B2054" s="1371" t="s">
        <v>4411</v>
      </c>
      <c r="C2054" s="1371">
        <v>51991284310</v>
      </c>
      <c r="D2054" s="1371" t="s">
        <v>4412</v>
      </c>
      <c r="G2054" s="1371" t="s">
        <v>223</v>
      </c>
      <c r="H2054" s="1371" t="s">
        <v>243</v>
      </c>
      <c r="I2054" s="1371" t="s">
        <v>316</v>
      </c>
      <c r="J2054" s="1371" t="s">
        <v>249</v>
      </c>
      <c r="N2054" s="1371" t="s">
        <v>236</v>
      </c>
      <c r="O2054" s="1371" t="s">
        <v>236</v>
      </c>
      <c r="P2054" s="1371" t="s">
        <v>236</v>
      </c>
      <c r="W2054" s="1371" t="s">
        <v>228</v>
      </c>
    </row>
    <row r="2055" spans="1:23">
      <c r="A2055" s="1370">
        <v>61462846</v>
      </c>
      <c r="B2055" s="1371" t="s">
        <v>4413</v>
      </c>
      <c r="C2055" s="1371">
        <v>912074287</v>
      </c>
      <c r="E2055" s="1371" t="s">
        <v>4414</v>
      </c>
      <c r="G2055" s="1371" t="s">
        <v>224</v>
      </c>
      <c r="H2055" s="1371" t="s">
        <v>242</v>
      </c>
      <c r="I2055" s="1371" t="s">
        <v>316</v>
      </c>
      <c r="J2055" s="1371" t="s">
        <v>249</v>
      </c>
      <c r="N2055" s="1371" t="s">
        <v>233</v>
      </c>
      <c r="O2055" s="1371" t="s">
        <v>231</v>
      </c>
      <c r="W2055" s="1371" t="s">
        <v>229</v>
      </c>
    </row>
    <row r="2056" spans="1:23">
      <c r="A2056" s="1370">
        <v>61463319</v>
      </c>
      <c r="B2056" s="1371" t="s">
        <v>4415</v>
      </c>
      <c r="C2056" s="1371">
        <v>51996379717</v>
      </c>
      <c r="D2056" s="1371" t="s">
        <v>4416</v>
      </c>
      <c r="E2056" s="1371" t="s">
        <v>451</v>
      </c>
      <c r="G2056" s="1371" t="s">
        <v>224</v>
      </c>
      <c r="H2056" s="1371" t="s">
        <v>245</v>
      </c>
      <c r="K2056" s="1371" t="s">
        <v>262</v>
      </c>
      <c r="L2056" s="1371" t="s">
        <v>262</v>
      </c>
      <c r="M2056" s="1372">
        <v>45876</v>
      </c>
      <c r="N2056" s="1371" t="s">
        <v>233</v>
      </c>
      <c r="P2056" s="1371" t="s">
        <v>329</v>
      </c>
      <c r="W2056" s="1371" t="s">
        <v>228</v>
      </c>
    </row>
    <row r="2057" spans="1:23">
      <c r="A2057" s="1370">
        <v>61463579</v>
      </c>
      <c r="B2057" s="1371" t="s">
        <v>4417</v>
      </c>
      <c r="C2057" s="1371">
        <v>981148350</v>
      </c>
      <c r="D2057" s="1371" t="s">
        <v>4418</v>
      </c>
      <c r="G2057" s="1371" t="s">
        <v>223</v>
      </c>
      <c r="H2057" s="1371" t="s">
        <v>245</v>
      </c>
      <c r="I2057" s="1371" t="s">
        <v>316</v>
      </c>
      <c r="J2057" s="1371" t="s">
        <v>221</v>
      </c>
      <c r="N2057" s="1371" t="s">
        <v>233</v>
      </c>
      <c r="O2057" s="1371" t="s">
        <v>236</v>
      </c>
      <c r="P2057" s="1371" t="s">
        <v>350</v>
      </c>
      <c r="W2057" s="1371" t="s">
        <v>229</v>
      </c>
    </row>
    <row r="2058" spans="1:23">
      <c r="A2058" s="1370">
        <v>61463762</v>
      </c>
      <c r="B2058" s="1371" t="s">
        <v>67</v>
      </c>
      <c r="C2058" s="1371">
        <v>952507619</v>
      </c>
      <c r="D2058" s="1371" t="s">
        <v>4419</v>
      </c>
      <c r="E2058" s="1371" t="s">
        <v>4420</v>
      </c>
      <c r="F2058" s="1371" t="s">
        <v>240</v>
      </c>
      <c r="G2058" s="1371" t="s">
        <v>225</v>
      </c>
      <c r="H2058" s="1371" t="s">
        <v>238</v>
      </c>
      <c r="I2058" s="1371" t="s">
        <v>316</v>
      </c>
      <c r="J2058" s="1371" t="s">
        <v>249</v>
      </c>
      <c r="N2058" s="1371" t="s">
        <v>231</v>
      </c>
      <c r="O2058" s="1371" t="s">
        <v>231</v>
      </c>
      <c r="P2058" s="1371" t="s">
        <v>231</v>
      </c>
      <c r="Q2058" s="1371" t="s">
        <v>445</v>
      </c>
      <c r="R2058" s="1371" t="s">
        <v>232</v>
      </c>
      <c r="S2058" s="1371" t="s">
        <v>318</v>
      </c>
      <c r="T2058" s="1371" t="s">
        <v>323</v>
      </c>
      <c r="U2058" s="1371" t="s">
        <v>255</v>
      </c>
      <c r="W2058" s="1371" t="s">
        <v>228</v>
      </c>
    </row>
    <row r="2059" spans="1:23">
      <c r="A2059" s="1370">
        <v>61464221</v>
      </c>
      <c r="B2059" s="1371" t="s">
        <v>4421</v>
      </c>
      <c r="C2059" s="1371">
        <v>51993294435</v>
      </c>
      <c r="D2059" s="1371" t="s">
        <v>4422</v>
      </c>
      <c r="E2059" s="1371" t="s">
        <v>451</v>
      </c>
      <c r="G2059" s="1371" t="s">
        <v>223</v>
      </c>
      <c r="H2059" s="1371" t="s">
        <v>245</v>
      </c>
      <c r="K2059" s="1371" t="s">
        <v>278</v>
      </c>
      <c r="L2059" s="1371" t="s">
        <v>278</v>
      </c>
      <c r="M2059" s="1372">
        <v>45859</v>
      </c>
      <c r="N2059" s="1371" t="s">
        <v>233</v>
      </c>
      <c r="P2059" s="1371" t="s">
        <v>350</v>
      </c>
      <c r="W2059" s="1371" t="s">
        <v>229</v>
      </c>
    </row>
    <row r="2060" spans="1:23">
      <c r="A2060" s="1370">
        <v>61464282</v>
      </c>
      <c r="B2060" s="1371" t="s">
        <v>4423</v>
      </c>
      <c r="C2060" s="1371">
        <v>900947269</v>
      </c>
      <c r="D2060" s="1371" t="s">
        <v>4424</v>
      </c>
      <c r="G2060" s="1371" t="s">
        <v>224</v>
      </c>
      <c r="H2060" s="1371" t="s">
        <v>11</v>
      </c>
      <c r="J2060" s="1371" t="s">
        <v>221</v>
      </c>
      <c r="M2060" s="1372">
        <v>45841</v>
      </c>
      <c r="N2060" s="1371" t="s">
        <v>233</v>
      </c>
      <c r="V2060" s="1371" t="s">
        <v>11</v>
      </c>
      <c r="W2060" s="1371" t="s">
        <v>228</v>
      </c>
    </row>
    <row r="2061" spans="1:23">
      <c r="A2061" s="1370">
        <v>61466638</v>
      </c>
      <c r="B2061" s="1371" t="s">
        <v>4425</v>
      </c>
      <c r="C2061" s="1371">
        <v>945321301</v>
      </c>
      <c r="D2061" s="1371" t="s">
        <v>4426</v>
      </c>
      <c r="G2061" s="1371" t="s">
        <v>223</v>
      </c>
      <c r="H2061" s="1371" t="s">
        <v>11</v>
      </c>
      <c r="J2061" s="1371" t="s">
        <v>221</v>
      </c>
      <c r="L2061" s="1371" t="s">
        <v>271</v>
      </c>
      <c r="M2061" s="1372">
        <v>45841</v>
      </c>
      <c r="N2061" s="1371" t="s">
        <v>233</v>
      </c>
      <c r="O2061" s="1371" t="s">
        <v>236</v>
      </c>
      <c r="V2061" s="1371" t="s">
        <v>11</v>
      </c>
      <c r="W2061" s="1371" t="s">
        <v>230</v>
      </c>
    </row>
    <row r="2062" spans="1:23">
      <c r="A2062" s="1370">
        <v>61469375</v>
      </c>
      <c r="B2062" s="1371" t="s">
        <v>4427</v>
      </c>
      <c r="C2062" s="1371">
        <v>901277816</v>
      </c>
      <c r="D2062" s="1371" t="s">
        <v>4428</v>
      </c>
      <c r="G2062" s="1371" t="s">
        <v>225</v>
      </c>
      <c r="H2062" s="1371" t="s">
        <v>11</v>
      </c>
      <c r="J2062" s="1371" t="s">
        <v>221</v>
      </c>
      <c r="L2062" s="1371" t="s">
        <v>271</v>
      </c>
      <c r="M2062" s="1372">
        <v>45841</v>
      </c>
      <c r="N2062" s="1371" t="s">
        <v>233</v>
      </c>
      <c r="O2062" s="1371" t="s">
        <v>236</v>
      </c>
      <c r="V2062" s="1371" t="s">
        <v>11</v>
      </c>
      <c r="W2062" s="1371" t="s">
        <v>230</v>
      </c>
    </row>
    <row r="2063" spans="1:23">
      <c r="A2063" s="1370">
        <v>61471444</v>
      </c>
      <c r="B2063" s="1371" t="s">
        <v>4429</v>
      </c>
      <c r="C2063" s="1371">
        <v>979560739</v>
      </c>
      <c r="D2063" s="1371" t="s">
        <v>4430</v>
      </c>
      <c r="G2063" s="1371" t="s">
        <v>224</v>
      </c>
      <c r="H2063" s="1371" t="s">
        <v>11</v>
      </c>
      <c r="J2063" s="1371" t="s">
        <v>221</v>
      </c>
      <c r="M2063" s="1372">
        <v>45841</v>
      </c>
      <c r="N2063" s="1371" t="s">
        <v>233</v>
      </c>
      <c r="V2063" s="1371" t="s">
        <v>11</v>
      </c>
      <c r="W2063" s="1371" t="s">
        <v>226</v>
      </c>
    </row>
    <row r="2064" spans="1:23">
      <c r="A2064" s="1370">
        <v>61471448</v>
      </c>
      <c r="B2064" s="1371" t="s">
        <v>4431</v>
      </c>
      <c r="C2064" s="1371">
        <v>981429738</v>
      </c>
      <c r="D2064" s="1371" t="s">
        <v>4432</v>
      </c>
      <c r="G2064" s="1371" t="s">
        <v>224</v>
      </c>
      <c r="H2064" s="1371" t="s">
        <v>11</v>
      </c>
      <c r="J2064" s="1371" t="s">
        <v>221</v>
      </c>
      <c r="L2064" s="1371" t="s">
        <v>271</v>
      </c>
      <c r="M2064" s="1372">
        <v>45841</v>
      </c>
      <c r="N2064" s="1371" t="s">
        <v>233</v>
      </c>
      <c r="V2064" s="1371" t="s">
        <v>11</v>
      </c>
      <c r="W2064" s="1371" t="s">
        <v>230</v>
      </c>
    </row>
    <row r="2065" spans="1:23">
      <c r="A2065" s="1370">
        <v>61471493</v>
      </c>
      <c r="B2065" s="1371" t="s">
        <v>4433</v>
      </c>
      <c r="C2065" s="1371">
        <v>907001604</v>
      </c>
      <c r="D2065" s="1371" t="s">
        <v>4434</v>
      </c>
      <c r="E2065" s="1371" t="s">
        <v>451</v>
      </c>
      <c r="G2065" s="1371" t="s">
        <v>224</v>
      </c>
      <c r="H2065" s="1371" t="s">
        <v>245</v>
      </c>
      <c r="K2065" s="1371" t="s">
        <v>280</v>
      </c>
      <c r="L2065" s="1371" t="s">
        <v>262</v>
      </c>
      <c r="M2065" s="1372">
        <v>45873</v>
      </c>
      <c r="N2065" s="1371" t="s">
        <v>388</v>
      </c>
      <c r="O2065" s="1371" t="s">
        <v>388</v>
      </c>
      <c r="P2065" s="1371" t="s">
        <v>388</v>
      </c>
      <c r="W2065" s="1371" t="s">
        <v>226</v>
      </c>
    </row>
    <row r="2066" spans="1:23">
      <c r="A2066" s="1370">
        <v>61471493</v>
      </c>
      <c r="B2066" s="1371" t="s">
        <v>4435</v>
      </c>
      <c r="C2066" s="1371">
        <v>51907001604</v>
      </c>
      <c r="D2066" s="1371" t="s">
        <v>4434</v>
      </c>
      <c r="E2066" s="1371" t="s">
        <v>451</v>
      </c>
      <c r="F2066" s="1371" t="s">
        <v>254</v>
      </c>
      <c r="G2066" s="1371" t="s">
        <v>224</v>
      </c>
      <c r="H2066" s="1371" t="s">
        <v>245</v>
      </c>
      <c r="J2066" s="1371" t="s">
        <v>249</v>
      </c>
      <c r="K2066" s="1371" t="s">
        <v>259</v>
      </c>
      <c r="L2066" s="1371" t="s">
        <v>259</v>
      </c>
      <c r="N2066" s="1371" t="s">
        <v>233</v>
      </c>
      <c r="W2066" s="1371" t="s">
        <v>228</v>
      </c>
    </row>
    <row r="2067" spans="1:23">
      <c r="A2067" s="1370">
        <v>61471493</v>
      </c>
      <c r="B2067" s="1371" t="s">
        <v>4433</v>
      </c>
      <c r="C2067" s="1371">
        <v>907007604</v>
      </c>
      <c r="D2067" s="1371" t="s">
        <v>4434</v>
      </c>
      <c r="G2067" s="1371" t="s">
        <v>224</v>
      </c>
      <c r="H2067" s="1371" t="s">
        <v>245</v>
      </c>
      <c r="I2067" s="1371" t="s">
        <v>316</v>
      </c>
      <c r="J2067" s="1371" t="s">
        <v>221</v>
      </c>
      <c r="K2067" s="1371" t="s">
        <v>269</v>
      </c>
      <c r="L2067" s="1371" t="s">
        <v>269</v>
      </c>
      <c r="N2067" s="1371" t="s">
        <v>237</v>
      </c>
      <c r="O2067" s="1371" t="s">
        <v>236</v>
      </c>
      <c r="P2067" s="1371" t="s">
        <v>350</v>
      </c>
      <c r="W2067" s="1371" t="s">
        <v>227</v>
      </c>
    </row>
    <row r="2068" spans="1:23">
      <c r="A2068" s="1370">
        <v>61471774</v>
      </c>
      <c r="B2068" s="1371" t="s">
        <v>4436</v>
      </c>
      <c r="C2068" s="1371">
        <v>935480518</v>
      </c>
      <c r="G2068" s="1371" t="s">
        <v>224</v>
      </c>
      <c r="H2068" s="1371" t="s">
        <v>243</v>
      </c>
      <c r="N2068" s="1371" t="s">
        <v>233</v>
      </c>
      <c r="O2068" s="1371" t="s">
        <v>331</v>
      </c>
      <c r="Q2068" s="1371" t="s">
        <v>324</v>
      </c>
      <c r="R2068" s="1371" t="s">
        <v>232</v>
      </c>
      <c r="S2068" s="1371" t="s">
        <v>318</v>
      </c>
      <c r="T2068" s="1371" t="s">
        <v>323</v>
      </c>
      <c r="V2068" s="1371" t="s">
        <v>4437</v>
      </c>
      <c r="W2068" s="1371" t="s">
        <v>229</v>
      </c>
    </row>
    <row r="2069" spans="1:23">
      <c r="A2069" s="1370">
        <v>61471793</v>
      </c>
      <c r="B2069" s="1371" t="s">
        <v>4438</v>
      </c>
      <c r="C2069" s="1371">
        <v>944725378</v>
      </c>
      <c r="D2069" s="1371" t="s">
        <v>4439</v>
      </c>
      <c r="G2069" s="1371" t="s">
        <v>225</v>
      </c>
      <c r="H2069" s="1371" t="s">
        <v>11</v>
      </c>
      <c r="J2069" s="1371" t="s">
        <v>221</v>
      </c>
      <c r="N2069" s="1371" t="s">
        <v>233</v>
      </c>
      <c r="W2069" s="1371" t="s">
        <v>229</v>
      </c>
    </row>
    <row r="2070" spans="1:23">
      <c r="A2070" s="1370">
        <v>61471850</v>
      </c>
      <c r="B2070" s="1371" t="s">
        <v>4440</v>
      </c>
      <c r="C2070" s="1371">
        <v>926876834</v>
      </c>
      <c r="D2070" s="1371" t="s">
        <v>4441</v>
      </c>
      <c r="G2070" s="1371" t="s">
        <v>224</v>
      </c>
      <c r="H2070" s="1371" t="s">
        <v>11</v>
      </c>
      <c r="J2070" s="1371" t="s">
        <v>221</v>
      </c>
      <c r="L2070" s="1371" t="s">
        <v>271</v>
      </c>
      <c r="M2070" s="1372">
        <v>45841</v>
      </c>
      <c r="N2070" s="1371" t="s">
        <v>233</v>
      </c>
      <c r="O2070" s="1371" t="s">
        <v>236</v>
      </c>
      <c r="V2070" s="1371" t="s">
        <v>11</v>
      </c>
      <c r="W2070" s="1371" t="s">
        <v>230</v>
      </c>
    </row>
    <row r="2071" spans="1:23">
      <c r="A2071" s="1370">
        <v>61471853</v>
      </c>
      <c r="B2071" s="1371" t="s">
        <v>4442</v>
      </c>
      <c r="C2071" s="1371">
        <v>969364667</v>
      </c>
      <c r="D2071" s="1371" t="s">
        <v>362</v>
      </c>
      <c r="G2071" s="1371" t="s">
        <v>223</v>
      </c>
      <c r="H2071" s="1371" t="s">
        <v>11</v>
      </c>
      <c r="J2071" s="1371" t="s">
        <v>221</v>
      </c>
      <c r="M2071" s="1372">
        <v>45841</v>
      </c>
      <c r="N2071" s="1371" t="s">
        <v>233</v>
      </c>
      <c r="O2071" s="1371" t="s">
        <v>236</v>
      </c>
      <c r="W2071" s="1371" t="s">
        <v>227</v>
      </c>
    </row>
    <row r="2072" spans="1:23">
      <c r="A2072" s="1370">
        <v>61471858</v>
      </c>
      <c r="B2072" s="1371" t="s">
        <v>4443</v>
      </c>
      <c r="C2072" s="1371">
        <v>923300709</v>
      </c>
      <c r="D2072" s="1371" t="s">
        <v>4444</v>
      </c>
      <c r="G2072" s="1371" t="s">
        <v>223</v>
      </c>
      <c r="H2072" s="1371" t="s">
        <v>11</v>
      </c>
      <c r="J2072" s="1371" t="s">
        <v>221</v>
      </c>
      <c r="M2072" s="1372">
        <v>45841</v>
      </c>
      <c r="N2072" s="1371" t="s">
        <v>233</v>
      </c>
      <c r="V2072" s="1371" t="s">
        <v>11</v>
      </c>
      <c r="W2072" s="1371" t="s">
        <v>226</v>
      </c>
    </row>
    <row r="2073" spans="1:23">
      <c r="A2073" s="1370">
        <v>61471858</v>
      </c>
      <c r="B2073" s="1371" t="s">
        <v>4445</v>
      </c>
      <c r="C2073" s="1371">
        <v>987717180</v>
      </c>
      <c r="D2073" s="1371" t="s">
        <v>4446</v>
      </c>
      <c r="E2073" s="1371" t="s">
        <v>4447</v>
      </c>
      <c r="F2073" s="1371" t="s">
        <v>240</v>
      </c>
      <c r="G2073" s="1371" t="s">
        <v>223</v>
      </c>
      <c r="H2073" s="1371" t="s">
        <v>245</v>
      </c>
      <c r="I2073" s="1371" t="s">
        <v>316</v>
      </c>
      <c r="J2073" s="1371" t="s">
        <v>249</v>
      </c>
      <c r="N2073" s="1371" t="s">
        <v>231</v>
      </c>
      <c r="O2073" s="1371" t="s">
        <v>231</v>
      </c>
      <c r="P2073" s="1371" t="s">
        <v>231</v>
      </c>
      <c r="Q2073" s="1371" t="s">
        <v>324</v>
      </c>
      <c r="R2073" s="1371" t="s">
        <v>232</v>
      </c>
      <c r="S2073" s="1371" t="s">
        <v>318</v>
      </c>
      <c r="T2073" s="1371" t="s">
        <v>323</v>
      </c>
      <c r="U2073" s="1371" t="s">
        <v>3371</v>
      </c>
      <c r="W2073" s="1371" t="s">
        <v>227</v>
      </c>
    </row>
    <row r="2074" spans="1:23">
      <c r="A2074" s="1370">
        <v>61471993</v>
      </c>
      <c r="B2074" s="1371" t="s">
        <v>4448</v>
      </c>
      <c r="C2074" s="1371">
        <v>951151799</v>
      </c>
      <c r="D2074" s="1371" t="s">
        <v>362</v>
      </c>
      <c r="G2074" s="1371" t="s">
        <v>223</v>
      </c>
      <c r="H2074" s="1371" t="s">
        <v>11</v>
      </c>
      <c r="J2074" s="1371" t="s">
        <v>221</v>
      </c>
      <c r="L2074" s="1371" t="s">
        <v>271</v>
      </c>
      <c r="M2074" s="1372">
        <v>45841</v>
      </c>
      <c r="N2074" s="1371" t="s">
        <v>233</v>
      </c>
      <c r="O2074" s="1371" t="s">
        <v>236</v>
      </c>
      <c r="V2074" s="1371" t="s">
        <v>11</v>
      </c>
      <c r="W2074" s="1371" t="s">
        <v>230</v>
      </c>
    </row>
    <row r="2075" spans="1:23">
      <c r="A2075" s="1370">
        <v>61472043</v>
      </c>
      <c r="B2075" s="1371" t="s">
        <v>4449</v>
      </c>
      <c r="C2075" s="1371">
        <v>51946711283</v>
      </c>
      <c r="D2075" s="1371" t="s">
        <v>4450</v>
      </c>
      <c r="E2075" s="1371" t="s">
        <v>451</v>
      </c>
      <c r="G2075" s="1371" t="s">
        <v>225</v>
      </c>
      <c r="H2075" s="1371" t="s">
        <v>245</v>
      </c>
      <c r="K2075" s="1371" t="s">
        <v>262</v>
      </c>
      <c r="L2075" s="1371" t="s">
        <v>262</v>
      </c>
      <c r="M2075" s="1372">
        <v>45876</v>
      </c>
      <c r="N2075" s="1371" t="s">
        <v>231</v>
      </c>
      <c r="P2075" s="1371" t="s">
        <v>329</v>
      </c>
      <c r="W2075" s="1371" t="s">
        <v>227</v>
      </c>
    </row>
    <row r="2076" spans="1:23">
      <c r="A2076" s="1370">
        <v>61472163</v>
      </c>
      <c r="B2076" s="1371" t="s">
        <v>4451</v>
      </c>
      <c r="C2076" s="1371">
        <v>944912037</v>
      </c>
      <c r="D2076" s="1371" t="s">
        <v>4452</v>
      </c>
      <c r="G2076" s="1371" t="s">
        <v>225</v>
      </c>
      <c r="H2076" s="1371" t="s">
        <v>11</v>
      </c>
      <c r="J2076" s="1371" t="s">
        <v>221</v>
      </c>
      <c r="L2076" s="1371" t="s">
        <v>271</v>
      </c>
      <c r="M2076" s="1372">
        <v>45841</v>
      </c>
      <c r="N2076" s="1371" t="s">
        <v>233</v>
      </c>
      <c r="O2076" s="1371" t="s">
        <v>236</v>
      </c>
      <c r="V2076" s="1371" t="s">
        <v>11</v>
      </c>
      <c r="W2076" s="1371" t="s">
        <v>230</v>
      </c>
    </row>
    <row r="2077" spans="1:23">
      <c r="A2077" s="1370">
        <v>61472194</v>
      </c>
      <c r="B2077" s="1371" t="s">
        <v>70</v>
      </c>
      <c r="C2077" s="1371">
        <v>966167041</v>
      </c>
      <c r="F2077" s="1371" t="s">
        <v>273</v>
      </c>
      <c r="G2077" s="1371" t="s">
        <v>223</v>
      </c>
      <c r="H2077" s="1371" t="s">
        <v>242</v>
      </c>
      <c r="L2077" s="1371" t="s">
        <v>271</v>
      </c>
      <c r="M2077" s="1372">
        <v>45848</v>
      </c>
      <c r="N2077" s="1371" t="s">
        <v>231</v>
      </c>
      <c r="O2077" s="1371" t="s">
        <v>231</v>
      </c>
      <c r="Q2077" s="1371" t="s">
        <v>324</v>
      </c>
      <c r="R2077" s="1371" t="s">
        <v>232</v>
      </c>
      <c r="S2077" s="1371" t="s">
        <v>318</v>
      </c>
      <c r="T2077" s="1371" t="s">
        <v>323</v>
      </c>
      <c r="U2077" s="1371" t="s">
        <v>255</v>
      </c>
      <c r="W2077" s="1371" t="s">
        <v>230</v>
      </c>
    </row>
    <row r="2078" spans="1:23">
      <c r="A2078" s="1370">
        <v>61472225</v>
      </c>
      <c r="B2078" s="1371" t="s">
        <v>4453</v>
      </c>
      <c r="C2078" s="1371">
        <v>51941268819</v>
      </c>
      <c r="D2078" s="1371" t="s">
        <v>4454</v>
      </c>
      <c r="E2078" s="1371" t="s">
        <v>451</v>
      </c>
      <c r="G2078" s="1371" t="s">
        <v>223</v>
      </c>
      <c r="H2078" s="1371" t="s">
        <v>245</v>
      </c>
      <c r="K2078" s="1371" t="s">
        <v>278</v>
      </c>
      <c r="L2078" s="1371" t="s">
        <v>278</v>
      </c>
      <c r="M2078" s="1372">
        <v>45868</v>
      </c>
      <c r="N2078" s="1371" t="s">
        <v>231</v>
      </c>
      <c r="W2078" s="1371" t="s">
        <v>227</v>
      </c>
    </row>
    <row r="2079" spans="1:23">
      <c r="A2079" s="1370">
        <v>61472225</v>
      </c>
      <c r="B2079" s="1371" t="s">
        <v>4453</v>
      </c>
      <c r="C2079" s="1371">
        <v>51994375821</v>
      </c>
      <c r="D2079" s="1371" t="s">
        <v>4454</v>
      </c>
      <c r="E2079" s="1371" t="s">
        <v>451</v>
      </c>
      <c r="G2079" s="1371" t="s">
        <v>223</v>
      </c>
      <c r="H2079" s="1371" t="s">
        <v>245</v>
      </c>
      <c r="K2079" s="1371" t="s">
        <v>262</v>
      </c>
      <c r="L2079" s="1371" t="s">
        <v>262</v>
      </c>
      <c r="M2079" s="1372">
        <v>45868</v>
      </c>
      <c r="N2079" s="1371" t="s">
        <v>233</v>
      </c>
      <c r="W2079" s="1371" t="s">
        <v>227</v>
      </c>
    </row>
    <row r="2080" spans="1:23">
      <c r="A2080" s="1370">
        <v>61474203</v>
      </c>
      <c r="B2080" s="1371" t="s">
        <v>4455</v>
      </c>
      <c r="C2080" s="1371">
        <v>964242697</v>
      </c>
      <c r="D2080" s="1371" t="s">
        <v>4456</v>
      </c>
      <c r="G2080" s="1371" t="s">
        <v>224</v>
      </c>
      <c r="H2080" s="1371" t="s">
        <v>245</v>
      </c>
      <c r="I2080" s="1371" t="s">
        <v>316</v>
      </c>
      <c r="J2080" s="1371" t="s">
        <v>221</v>
      </c>
      <c r="N2080" s="1371" t="s">
        <v>233</v>
      </c>
      <c r="O2080" s="1371" t="s">
        <v>236</v>
      </c>
      <c r="W2080" s="1371" t="s">
        <v>229</v>
      </c>
    </row>
    <row r="2081" spans="1:23">
      <c r="A2081" s="1370">
        <v>61474454</v>
      </c>
      <c r="B2081" s="1371" t="s">
        <v>4457</v>
      </c>
      <c r="C2081" s="1371">
        <v>51976257929</v>
      </c>
      <c r="D2081" s="1371" t="s">
        <v>4458</v>
      </c>
      <c r="G2081" s="1371" t="s">
        <v>224</v>
      </c>
      <c r="H2081" s="1371" t="s">
        <v>11</v>
      </c>
      <c r="J2081" s="1371" t="s">
        <v>221</v>
      </c>
      <c r="M2081" s="1372">
        <v>45841</v>
      </c>
      <c r="N2081" s="1371" t="s">
        <v>233</v>
      </c>
      <c r="V2081" s="1371" t="s">
        <v>11</v>
      </c>
      <c r="W2081" s="1371" t="s">
        <v>228</v>
      </c>
    </row>
    <row r="2082" spans="1:23">
      <c r="A2082" s="1370">
        <v>61474596</v>
      </c>
      <c r="B2082" s="1371" t="s">
        <v>4459</v>
      </c>
      <c r="C2082" s="1371">
        <v>930792664</v>
      </c>
      <c r="D2082" s="1371" t="s">
        <v>4460</v>
      </c>
      <c r="G2082" s="1371" t="s">
        <v>224</v>
      </c>
      <c r="H2082" s="1371" t="s">
        <v>245</v>
      </c>
      <c r="I2082" s="1371" t="s">
        <v>316</v>
      </c>
      <c r="J2082" s="1371" t="s">
        <v>221</v>
      </c>
      <c r="N2082" s="1371" t="s">
        <v>233</v>
      </c>
      <c r="O2082" s="1371" t="s">
        <v>236</v>
      </c>
      <c r="W2082" s="1371" t="s">
        <v>229</v>
      </c>
    </row>
    <row r="2083" spans="1:23">
      <c r="A2083" s="1370">
        <v>61475451</v>
      </c>
      <c r="B2083" s="1371" t="s">
        <v>4461</v>
      </c>
      <c r="C2083" s="1371">
        <v>982130204</v>
      </c>
      <c r="D2083" s="1371" t="s">
        <v>4462</v>
      </c>
      <c r="E2083" s="1371" t="s">
        <v>373</v>
      </c>
      <c r="G2083" s="1371" t="s">
        <v>224</v>
      </c>
      <c r="H2083" s="1371" t="s">
        <v>243</v>
      </c>
      <c r="J2083" s="1371" t="s">
        <v>249</v>
      </c>
      <c r="N2083" s="1371" t="s">
        <v>233</v>
      </c>
      <c r="W2083" s="1371" t="s">
        <v>228</v>
      </c>
    </row>
    <row r="2084" spans="1:23">
      <c r="A2084" s="1370">
        <v>61475602</v>
      </c>
      <c r="B2084" s="1371" t="s">
        <v>4463</v>
      </c>
      <c r="C2084" s="1371">
        <v>945132467</v>
      </c>
      <c r="D2084" s="1371" t="s">
        <v>4464</v>
      </c>
      <c r="G2084" s="1371" t="s">
        <v>223</v>
      </c>
      <c r="H2084" s="1371" t="s">
        <v>11</v>
      </c>
      <c r="I2084" s="1371" t="s">
        <v>316</v>
      </c>
      <c r="J2084" s="1371" t="s">
        <v>221</v>
      </c>
      <c r="N2084" s="1371" t="s">
        <v>233</v>
      </c>
      <c r="W2084" s="1371" t="s">
        <v>229</v>
      </c>
    </row>
    <row r="2085" spans="1:23">
      <c r="A2085" s="1370">
        <v>61475746</v>
      </c>
      <c r="B2085" s="1371" t="s">
        <v>4465</v>
      </c>
      <c r="C2085" s="1371">
        <v>51993764914</v>
      </c>
      <c r="D2085" s="1371" t="s">
        <v>4466</v>
      </c>
      <c r="E2085" s="1371" t="s">
        <v>451</v>
      </c>
      <c r="G2085" s="1371" t="s">
        <v>223</v>
      </c>
      <c r="H2085" s="1371" t="s">
        <v>245</v>
      </c>
      <c r="K2085" s="1371" t="s">
        <v>278</v>
      </c>
      <c r="L2085" s="1371" t="s">
        <v>278</v>
      </c>
      <c r="M2085" s="1372">
        <v>45856</v>
      </c>
      <c r="N2085" s="1371" t="s">
        <v>233</v>
      </c>
      <c r="W2085" s="1371" t="s">
        <v>227</v>
      </c>
    </row>
    <row r="2086" spans="1:23">
      <c r="A2086" s="1370">
        <v>61475770</v>
      </c>
      <c r="B2086" s="1371" t="s">
        <v>71</v>
      </c>
      <c r="C2086" s="1371">
        <v>976550189</v>
      </c>
      <c r="F2086" s="1371" t="s">
        <v>240</v>
      </c>
      <c r="G2086" s="1371" t="s">
        <v>223</v>
      </c>
      <c r="H2086" s="1371" t="s">
        <v>243</v>
      </c>
      <c r="I2086" s="1371" t="s">
        <v>316</v>
      </c>
      <c r="J2086" s="1371" t="s">
        <v>249</v>
      </c>
      <c r="N2086" s="1371" t="s">
        <v>233</v>
      </c>
      <c r="O2086" s="1371" t="s">
        <v>231</v>
      </c>
      <c r="P2086" s="1371" t="s">
        <v>231</v>
      </c>
      <c r="Q2086" s="1371" t="s">
        <v>445</v>
      </c>
      <c r="R2086" s="1371" t="s">
        <v>232</v>
      </c>
      <c r="S2086" s="1371" t="s">
        <v>318</v>
      </c>
      <c r="T2086" s="1371" t="s">
        <v>323</v>
      </c>
      <c r="U2086" s="1371" t="s">
        <v>255</v>
      </c>
      <c r="W2086" s="1371" t="s">
        <v>229</v>
      </c>
    </row>
    <row r="2087" spans="1:23">
      <c r="A2087" s="1370">
        <v>61476882</v>
      </c>
      <c r="B2087" s="1371" t="s">
        <v>4467</v>
      </c>
      <c r="C2087" s="1371">
        <v>961719891</v>
      </c>
      <c r="D2087" s="1371" t="s">
        <v>4468</v>
      </c>
      <c r="G2087" s="1371" t="s">
        <v>224</v>
      </c>
      <c r="H2087" s="1371" t="s">
        <v>11</v>
      </c>
      <c r="J2087" s="1371" t="s">
        <v>221</v>
      </c>
      <c r="L2087" s="1371" t="s">
        <v>271</v>
      </c>
      <c r="M2087" s="1372">
        <v>45841</v>
      </c>
      <c r="N2087" s="1371" t="s">
        <v>233</v>
      </c>
      <c r="V2087" s="1371" t="s">
        <v>11</v>
      </c>
      <c r="W2087" s="1371" t="s">
        <v>230</v>
      </c>
    </row>
    <row r="2088" spans="1:23">
      <c r="A2088" s="1370">
        <v>61477996</v>
      </c>
      <c r="B2088" s="1371" t="s">
        <v>4469</v>
      </c>
      <c r="C2088" s="1371">
        <v>51974986808</v>
      </c>
      <c r="D2088" s="1371" t="s">
        <v>4470</v>
      </c>
      <c r="E2088" s="1371" t="s">
        <v>451</v>
      </c>
      <c r="G2088" s="1371" t="s">
        <v>223</v>
      </c>
      <c r="H2088" s="1371" t="s">
        <v>245</v>
      </c>
      <c r="K2088" s="1371" t="s">
        <v>262</v>
      </c>
      <c r="L2088" s="1371" t="s">
        <v>262</v>
      </c>
      <c r="M2088" s="1372">
        <v>45862</v>
      </c>
      <c r="N2088" s="1371" t="s">
        <v>233</v>
      </c>
      <c r="O2088" s="1371" t="s">
        <v>236</v>
      </c>
      <c r="W2088" s="1371" t="s">
        <v>230</v>
      </c>
    </row>
    <row r="2089" spans="1:23">
      <c r="A2089" s="1370">
        <v>61477996</v>
      </c>
      <c r="B2089" s="1371" t="s">
        <v>4469</v>
      </c>
      <c r="C2089" s="1371">
        <v>51974986808</v>
      </c>
      <c r="D2089" s="1371" t="s">
        <v>4470</v>
      </c>
      <c r="E2089" s="1371" t="s">
        <v>451</v>
      </c>
      <c r="G2089" s="1371" t="s">
        <v>223</v>
      </c>
      <c r="H2089" s="1371" t="s">
        <v>245</v>
      </c>
      <c r="K2089" s="1371" t="s">
        <v>262</v>
      </c>
      <c r="L2089" s="1371" t="s">
        <v>262</v>
      </c>
      <c r="M2089" s="1372">
        <v>45863</v>
      </c>
      <c r="N2089" s="1371" t="s">
        <v>233</v>
      </c>
      <c r="W2089" s="1371" t="s">
        <v>229</v>
      </c>
    </row>
    <row r="2090" spans="1:23">
      <c r="A2090" s="1370">
        <v>61481386</v>
      </c>
      <c r="B2090" s="1371" t="s">
        <v>4471</v>
      </c>
      <c r="C2090" s="1371">
        <v>955604325</v>
      </c>
      <c r="D2090" s="1371" t="s">
        <v>4472</v>
      </c>
      <c r="G2090" s="1371" t="s">
        <v>225</v>
      </c>
      <c r="H2090" s="1371" t="s">
        <v>243</v>
      </c>
      <c r="I2090" s="1371" t="s">
        <v>316</v>
      </c>
      <c r="J2090" s="1371" t="s">
        <v>249</v>
      </c>
      <c r="N2090" s="1371" t="s">
        <v>233</v>
      </c>
      <c r="O2090" s="1371" t="s">
        <v>236</v>
      </c>
      <c r="P2090" s="1371" t="s">
        <v>236</v>
      </c>
      <c r="W2090" s="1371" t="s">
        <v>226</v>
      </c>
    </row>
    <row r="2091" spans="1:23">
      <c r="A2091" s="1370">
        <v>61482763</v>
      </c>
      <c r="B2091" s="1371" t="s">
        <v>4473</v>
      </c>
      <c r="C2091" s="1371">
        <v>912122730</v>
      </c>
      <c r="D2091" s="1371" t="s">
        <v>4474</v>
      </c>
      <c r="G2091" s="1371" t="s">
        <v>223</v>
      </c>
      <c r="H2091" s="1371" t="s">
        <v>11</v>
      </c>
      <c r="J2091" s="1371" t="s">
        <v>221</v>
      </c>
      <c r="M2091" s="1372">
        <v>45841</v>
      </c>
      <c r="N2091" s="1371" t="s">
        <v>233</v>
      </c>
      <c r="O2091" s="1371" t="s">
        <v>236</v>
      </c>
      <c r="P2091" s="1371" t="s">
        <v>350</v>
      </c>
      <c r="V2091" s="1371" t="s">
        <v>11</v>
      </c>
      <c r="W2091" s="1371" t="s">
        <v>226</v>
      </c>
    </row>
    <row r="2092" spans="1:23">
      <c r="A2092" s="1370">
        <v>61482798</v>
      </c>
      <c r="B2092" s="1371" t="s">
        <v>4475</v>
      </c>
      <c r="C2092" s="1371">
        <v>989366209</v>
      </c>
      <c r="D2092" s="1371" t="s">
        <v>4476</v>
      </c>
      <c r="G2092" s="1371" t="s">
        <v>224</v>
      </c>
      <c r="H2092" s="1371" t="s">
        <v>245</v>
      </c>
      <c r="I2092" s="1371" t="s">
        <v>316</v>
      </c>
      <c r="J2092" s="1371" t="s">
        <v>221</v>
      </c>
      <c r="K2092" s="1371" t="s">
        <v>259</v>
      </c>
      <c r="L2092" s="1371" t="s">
        <v>259</v>
      </c>
      <c r="N2092" s="1371" t="s">
        <v>236</v>
      </c>
      <c r="O2092" s="1371" t="s">
        <v>231</v>
      </c>
      <c r="W2092" s="1371" t="s">
        <v>227</v>
      </c>
    </row>
    <row r="2093" spans="1:23">
      <c r="A2093" s="1370">
        <v>61482810</v>
      </c>
      <c r="B2093" s="1371" t="s">
        <v>4477</v>
      </c>
      <c r="C2093" s="1371">
        <v>907169319</v>
      </c>
      <c r="D2093" s="1371" t="s">
        <v>4478</v>
      </c>
      <c r="G2093" s="1371" t="s">
        <v>223</v>
      </c>
      <c r="H2093" s="1371" t="s">
        <v>11</v>
      </c>
      <c r="J2093" s="1371" t="s">
        <v>221</v>
      </c>
      <c r="M2093" s="1372">
        <v>45841</v>
      </c>
      <c r="N2093" s="1371" t="s">
        <v>233</v>
      </c>
      <c r="O2093" s="1371" t="s">
        <v>236</v>
      </c>
      <c r="P2093" s="1371" t="s">
        <v>350</v>
      </c>
      <c r="V2093" s="1371" t="s">
        <v>11</v>
      </c>
      <c r="W2093" s="1371" t="s">
        <v>226</v>
      </c>
    </row>
    <row r="2094" spans="1:23">
      <c r="A2094" s="1370">
        <v>61482985</v>
      </c>
      <c r="B2094" s="1371" t="s">
        <v>4479</v>
      </c>
      <c r="C2094" s="1371">
        <v>980740985</v>
      </c>
      <c r="D2094" s="1371" t="s">
        <v>4480</v>
      </c>
      <c r="G2094" s="1371" t="s">
        <v>224</v>
      </c>
      <c r="H2094" s="1371" t="s">
        <v>11</v>
      </c>
      <c r="J2094" s="1371" t="s">
        <v>221</v>
      </c>
      <c r="N2094" s="1371" t="s">
        <v>233</v>
      </c>
      <c r="O2094" s="1371" t="s">
        <v>231</v>
      </c>
      <c r="W2094" s="1371" t="s">
        <v>229</v>
      </c>
    </row>
    <row r="2095" spans="1:23">
      <c r="A2095" s="1370">
        <v>61483360</v>
      </c>
      <c r="B2095" s="1371" t="s">
        <v>4481</v>
      </c>
      <c r="C2095" s="1371">
        <v>966452138</v>
      </c>
      <c r="D2095" s="1371" t="s">
        <v>4482</v>
      </c>
      <c r="G2095" s="1371" t="s">
        <v>223</v>
      </c>
      <c r="H2095" s="1371" t="s">
        <v>11</v>
      </c>
      <c r="J2095" s="1371" t="s">
        <v>221</v>
      </c>
      <c r="M2095" s="1372">
        <v>45841</v>
      </c>
      <c r="N2095" s="1371" t="s">
        <v>233</v>
      </c>
      <c r="V2095" s="1371" t="s">
        <v>11</v>
      </c>
      <c r="W2095" s="1371" t="s">
        <v>228</v>
      </c>
    </row>
    <row r="2096" spans="1:23">
      <c r="A2096" s="1370">
        <v>61485505</v>
      </c>
      <c r="B2096" s="1371" t="s">
        <v>4483</v>
      </c>
      <c r="C2096" s="1371">
        <v>51941969938</v>
      </c>
      <c r="D2096" s="1371" t="s">
        <v>4484</v>
      </c>
      <c r="F2096" s="1371" t="s">
        <v>8</v>
      </c>
      <c r="G2096" s="1371" t="s">
        <v>224</v>
      </c>
      <c r="H2096" s="1371" t="s">
        <v>245</v>
      </c>
      <c r="J2096" s="1371" t="s">
        <v>249</v>
      </c>
      <c r="L2096" s="1371" t="s">
        <v>271</v>
      </c>
      <c r="N2096" s="1371" t="s">
        <v>231</v>
      </c>
      <c r="Q2096" s="1371" t="s">
        <v>445</v>
      </c>
      <c r="R2096" s="1371" t="s">
        <v>232</v>
      </c>
      <c r="S2096" s="1371" t="s">
        <v>318</v>
      </c>
      <c r="T2096" s="1371" t="s">
        <v>323</v>
      </c>
      <c r="U2096" s="1371" t="s">
        <v>255</v>
      </c>
      <c r="W2096" s="1371" t="s">
        <v>230</v>
      </c>
    </row>
    <row r="2097" spans="1:23">
      <c r="A2097" s="1370">
        <v>61486818</v>
      </c>
      <c r="B2097" s="1371" t="s">
        <v>4485</v>
      </c>
      <c r="C2097" s="1371">
        <v>981241900</v>
      </c>
      <c r="D2097" s="1371" t="s">
        <v>362</v>
      </c>
      <c r="G2097" s="1371" t="s">
        <v>223</v>
      </c>
      <c r="H2097" s="1371" t="s">
        <v>11</v>
      </c>
      <c r="I2097" s="1371" t="s">
        <v>316</v>
      </c>
      <c r="J2097" s="1371" t="s">
        <v>221</v>
      </c>
      <c r="N2097" s="1371" t="s">
        <v>233</v>
      </c>
      <c r="W2097" s="1371" t="s">
        <v>229</v>
      </c>
    </row>
    <row r="2098" spans="1:23">
      <c r="A2098" s="1370">
        <v>61487202</v>
      </c>
      <c r="B2098" s="1371" t="s">
        <v>4486</v>
      </c>
      <c r="C2098" s="1371">
        <v>902915431</v>
      </c>
      <c r="D2098" s="1371" t="s">
        <v>4487</v>
      </c>
      <c r="E2098" s="1371" t="s">
        <v>451</v>
      </c>
      <c r="G2098" s="1371" t="s">
        <v>224</v>
      </c>
      <c r="H2098" s="1371" t="s">
        <v>243</v>
      </c>
      <c r="I2098" s="1371" t="s">
        <v>316</v>
      </c>
      <c r="J2098" s="1371" t="s">
        <v>249</v>
      </c>
      <c r="N2098" s="1371" t="s">
        <v>233</v>
      </c>
      <c r="O2098" s="1371" t="s">
        <v>236</v>
      </c>
      <c r="P2098" s="1371" t="s">
        <v>236</v>
      </c>
      <c r="W2098" s="1371" t="s">
        <v>226</v>
      </c>
    </row>
    <row r="2099" spans="1:23">
      <c r="A2099" s="1370">
        <v>61487233</v>
      </c>
      <c r="B2099" s="1371" t="s">
        <v>4488</v>
      </c>
      <c r="C2099" s="1371" t="s">
        <v>4489</v>
      </c>
      <c r="D2099" s="1371" t="s">
        <v>4490</v>
      </c>
      <c r="E2099" s="1371" t="s">
        <v>1104</v>
      </c>
      <c r="G2099" s="1371" t="s">
        <v>224</v>
      </c>
      <c r="H2099" s="1371" t="s">
        <v>243</v>
      </c>
      <c r="I2099" s="1371" t="s">
        <v>316</v>
      </c>
      <c r="J2099" s="1371" t="s">
        <v>249</v>
      </c>
      <c r="N2099" s="1371" t="s">
        <v>231</v>
      </c>
      <c r="O2099" s="1371" t="s">
        <v>231</v>
      </c>
      <c r="P2099" s="1371" t="s">
        <v>231</v>
      </c>
      <c r="W2099" s="1371" t="s">
        <v>226</v>
      </c>
    </row>
    <row r="2100" spans="1:23">
      <c r="A2100" s="1370">
        <v>61489159</v>
      </c>
      <c r="B2100" s="1371" t="s">
        <v>4491</v>
      </c>
      <c r="C2100" s="1371">
        <v>943351209</v>
      </c>
      <c r="D2100" s="1371" t="s">
        <v>1161</v>
      </c>
      <c r="E2100" s="1371" t="s">
        <v>2306</v>
      </c>
      <c r="G2100" s="1371" t="s">
        <v>224</v>
      </c>
      <c r="H2100" s="1371" t="s">
        <v>244</v>
      </c>
      <c r="J2100" s="1371" t="s">
        <v>249</v>
      </c>
      <c r="L2100" s="1371" t="s">
        <v>271</v>
      </c>
      <c r="N2100" s="1371" t="s">
        <v>233</v>
      </c>
      <c r="W2100" s="1371" t="s">
        <v>230</v>
      </c>
    </row>
    <row r="2101" spans="1:23">
      <c r="A2101" s="1370">
        <v>61491773</v>
      </c>
      <c r="B2101" s="1371" t="s">
        <v>4492</v>
      </c>
      <c r="C2101" s="1371">
        <v>959884932</v>
      </c>
      <c r="D2101" s="1371" t="s">
        <v>4493</v>
      </c>
      <c r="E2101" s="1371" t="s">
        <v>451</v>
      </c>
      <c r="G2101" s="1371" t="s">
        <v>224</v>
      </c>
      <c r="H2101" s="1371" t="s">
        <v>245</v>
      </c>
      <c r="K2101" s="1371" t="s">
        <v>278</v>
      </c>
      <c r="L2101" s="1371" t="s">
        <v>278</v>
      </c>
      <c r="M2101" s="1372">
        <v>45877</v>
      </c>
      <c r="N2101" s="1371" t="s">
        <v>368</v>
      </c>
      <c r="W2101" s="1371" t="s">
        <v>226</v>
      </c>
    </row>
    <row r="2102" spans="1:23">
      <c r="A2102" s="1370">
        <v>61492840</v>
      </c>
      <c r="B2102" s="1371" t="s">
        <v>4494</v>
      </c>
      <c r="C2102" s="1371">
        <v>948320413</v>
      </c>
      <c r="D2102" s="1371" t="s">
        <v>4495</v>
      </c>
      <c r="E2102" s="1371" t="s">
        <v>451</v>
      </c>
      <c r="G2102" s="1371" t="s">
        <v>224</v>
      </c>
      <c r="H2102" s="1371" t="s">
        <v>243</v>
      </c>
      <c r="J2102" s="1371" t="s">
        <v>249</v>
      </c>
      <c r="N2102" s="1371" t="s">
        <v>233</v>
      </c>
      <c r="W2102" s="1371" t="s">
        <v>228</v>
      </c>
    </row>
    <row r="2103" spans="1:23">
      <c r="A2103" s="1370">
        <v>61493469</v>
      </c>
      <c r="B2103" s="1371" t="s">
        <v>4496</v>
      </c>
      <c r="C2103" s="1371">
        <v>51994919135</v>
      </c>
      <c r="D2103" s="1371" t="s">
        <v>4497</v>
      </c>
      <c r="G2103" s="1371" t="s">
        <v>223</v>
      </c>
      <c r="H2103" s="1371" t="s">
        <v>245</v>
      </c>
      <c r="J2103" s="1371" t="s">
        <v>221</v>
      </c>
      <c r="K2103" s="1371" t="s">
        <v>259</v>
      </c>
      <c r="L2103" s="1371" t="s">
        <v>259</v>
      </c>
      <c r="N2103" s="1371" t="s">
        <v>231</v>
      </c>
      <c r="W2103" s="1371" t="s">
        <v>228</v>
      </c>
    </row>
    <row r="2104" spans="1:23">
      <c r="A2104" s="1370">
        <v>61493680</v>
      </c>
      <c r="B2104" s="1371" t="s">
        <v>4498</v>
      </c>
      <c r="C2104" s="1371">
        <v>944250484</v>
      </c>
      <c r="D2104" s="1371" t="s">
        <v>4499</v>
      </c>
      <c r="G2104" s="1371" t="s">
        <v>223</v>
      </c>
      <c r="H2104" s="1371" t="s">
        <v>11</v>
      </c>
      <c r="I2104" s="1371" t="s">
        <v>316</v>
      </c>
      <c r="J2104" s="1371" t="s">
        <v>221</v>
      </c>
      <c r="N2104" s="1371" t="s">
        <v>233</v>
      </c>
      <c r="W2104" s="1371" t="s">
        <v>229</v>
      </c>
    </row>
    <row r="2105" spans="1:23">
      <c r="A2105" s="1370">
        <v>61493842</v>
      </c>
      <c r="B2105" s="1371" t="s">
        <v>4500</v>
      </c>
      <c r="C2105" s="1371">
        <v>51950520964</v>
      </c>
      <c r="D2105" s="1371" t="s">
        <v>4501</v>
      </c>
      <c r="G2105" s="1371" t="s">
        <v>223</v>
      </c>
      <c r="H2105" s="1371" t="s">
        <v>245</v>
      </c>
      <c r="J2105" s="1371" t="s">
        <v>221</v>
      </c>
      <c r="K2105" s="1371" t="s">
        <v>259</v>
      </c>
      <c r="L2105" s="1371" t="s">
        <v>271</v>
      </c>
      <c r="N2105" s="1371" t="s">
        <v>236</v>
      </c>
      <c r="W2105" s="1371" t="s">
        <v>230</v>
      </c>
    </row>
    <row r="2106" spans="1:23">
      <c r="A2106" s="1370">
        <v>61494258</v>
      </c>
      <c r="B2106" s="1371" t="s">
        <v>4502</v>
      </c>
      <c r="C2106" s="1371">
        <v>924313730</v>
      </c>
      <c r="D2106" s="1371" t="s">
        <v>362</v>
      </c>
      <c r="G2106" s="1371" t="s">
        <v>224</v>
      </c>
      <c r="H2106" s="1371" t="s">
        <v>11</v>
      </c>
      <c r="J2106" s="1371" t="s">
        <v>221</v>
      </c>
      <c r="L2106" s="1371" t="s">
        <v>271</v>
      </c>
      <c r="M2106" s="1372">
        <v>45841</v>
      </c>
      <c r="N2106" s="1371" t="s">
        <v>233</v>
      </c>
      <c r="O2106" s="1371" t="s">
        <v>236</v>
      </c>
      <c r="V2106" s="1371" t="s">
        <v>11</v>
      </c>
      <c r="W2106" s="1371" t="s">
        <v>230</v>
      </c>
    </row>
    <row r="2107" spans="1:23">
      <c r="A2107" s="1370">
        <v>61494316</v>
      </c>
      <c r="B2107" s="1371" t="s">
        <v>4503</v>
      </c>
      <c r="C2107" s="1371" t="s">
        <v>4504</v>
      </c>
      <c r="D2107" s="1371" t="s">
        <v>4505</v>
      </c>
      <c r="G2107" s="1371" t="s">
        <v>224</v>
      </c>
      <c r="H2107" s="1371" t="s">
        <v>245</v>
      </c>
      <c r="I2107" s="1371" t="s">
        <v>316</v>
      </c>
      <c r="J2107" s="1371" t="s">
        <v>221</v>
      </c>
      <c r="K2107" s="1371" t="s">
        <v>259</v>
      </c>
      <c r="L2107" s="1371" t="s">
        <v>259</v>
      </c>
      <c r="N2107" s="1371" t="s">
        <v>233</v>
      </c>
      <c r="O2107" s="1371" t="s">
        <v>231</v>
      </c>
      <c r="P2107" s="1371" t="s">
        <v>231</v>
      </c>
      <c r="W2107" s="1371" t="s">
        <v>226</v>
      </c>
    </row>
    <row r="2108" spans="1:23">
      <c r="A2108" s="1370">
        <v>61494330</v>
      </c>
      <c r="B2108" s="1371" t="s">
        <v>4506</v>
      </c>
      <c r="C2108" s="1371">
        <v>958235878</v>
      </c>
      <c r="D2108" s="1371" t="s">
        <v>4507</v>
      </c>
      <c r="E2108" s="1371" t="s">
        <v>4508</v>
      </c>
      <c r="F2108" s="1371" t="s">
        <v>254</v>
      </c>
      <c r="G2108" s="1371" t="s">
        <v>224</v>
      </c>
      <c r="H2108" s="1371" t="s">
        <v>243</v>
      </c>
      <c r="I2108" s="1371" t="s">
        <v>316</v>
      </c>
      <c r="J2108" s="1371" t="s">
        <v>249</v>
      </c>
      <c r="N2108" s="1371" t="s">
        <v>231</v>
      </c>
      <c r="Q2108" s="1371" t="s">
        <v>324</v>
      </c>
      <c r="R2108" s="1371" t="s">
        <v>232</v>
      </c>
      <c r="S2108" s="1371" t="s">
        <v>318</v>
      </c>
      <c r="T2108" s="1371" t="s">
        <v>3467</v>
      </c>
      <c r="U2108" s="1371" t="s">
        <v>3371</v>
      </c>
      <c r="W2108" s="1371" t="s">
        <v>227</v>
      </c>
    </row>
    <row r="2109" spans="1:23">
      <c r="A2109" s="1370">
        <v>61494770</v>
      </c>
      <c r="B2109" s="1371" t="s">
        <v>4509</v>
      </c>
      <c r="C2109" s="1371">
        <v>969237783</v>
      </c>
      <c r="D2109" s="1371" t="s">
        <v>4510</v>
      </c>
      <c r="G2109" s="1371" t="s">
        <v>224</v>
      </c>
      <c r="H2109" s="1371" t="s">
        <v>11</v>
      </c>
      <c r="J2109" s="1371" t="s">
        <v>221</v>
      </c>
      <c r="M2109" s="1372">
        <v>45841</v>
      </c>
      <c r="N2109" s="1371" t="s">
        <v>233</v>
      </c>
      <c r="V2109" s="1371" t="s">
        <v>11</v>
      </c>
      <c r="W2109" s="1371" t="s">
        <v>226</v>
      </c>
    </row>
    <row r="2110" spans="1:23">
      <c r="A2110" s="1370">
        <v>61494841</v>
      </c>
      <c r="B2110" s="1371" t="s">
        <v>4511</v>
      </c>
      <c r="C2110" s="1371">
        <v>907231109</v>
      </c>
      <c r="E2110" s="1371" t="s">
        <v>373</v>
      </c>
      <c r="G2110" s="1371" t="s">
        <v>224</v>
      </c>
      <c r="H2110" s="1371" t="s">
        <v>243</v>
      </c>
      <c r="I2110" s="1371" t="s">
        <v>316</v>
      </c>
      <c r="J2110" s="1371" t="s">
        <v>249</v>
      </c>
      <c r="N2110" s="1371" t="s">
        <v>233</v>
      </c>
      <c r="O2110" s="1371" t="s">
        <v>236</v>
      </c>
      <c r="P2110" s="1371" t="s">
        <v>332</v>
      </c>
      <c r="W2110" s="1371" t="s">
        <v>227</v>
      </c>
    </row>
    <row r="2111" spans="1:23">
      <c r="A2111" s="1370">
        <v>61495111</v>
      </c>
      <c r="B2111" s="1371" t="s">
        <v>4512</v>
      </c>
      <c r="C2111" s="1371">
        <v>923412977</v>
      </c>
      <c r="D2111" s="1371" t="s">
        <v>4513</v>
      </c>
      <c r="G2111" s="1371" t="s">
        <v>224</v>
      </c>
      <c r="H2111" s="1371" t="s">
        <v>11</v>
      </c>
      <c r="J2111" s="1371" t="s">
        <v>221</v>
      </c>
      <c r="L2111" s="1371" t="s">
        <v>271</v>
      </c>
      <c r="M2111" s="1372">
        <v>45841</v>
      </c>
      <c r="N2111" s="1371" t="s">
        <v>233</v>
      </c>
      <c r="O2111" s="1371" t="s">
        <v>236</v>
      </c>
      <c r="V2111" s="1371" t="s">
        <v>11</v>
      </c>
      <c r="W2111" s="1371" t="s">
        <v>230</v>
      </c>
    </row>
    <row r="2112" spans="1:23">
      <c r="A2112" s="1370">
        <v>61495163</v>
      </c>
      <c r="B2112" s="1371" t="s">
        <v>4514</v>
      </c>
      <c r="C2112" s="1371">
        <v>51946115603</v>
      </c>
      <c r="D2112" s="1371" t="s">
        <v>4515</v>
      </c>
      <c r="G2112" s="1371" t="s">
        <v>225</v>
      </c>
      <c r="H2112" s="1371" t="s">
        <v>245</v>
      </c>
      <c r="J2112" s="1371" t="s">
        <v>221</v>
      </c>
      <c r="K2112" s="1371" t="s">
        <v>259</v>
      </c>
      <c r="L2112" s="1371" t="s">
        <v>271</v>
      </c>
      <c r="N2112" s="1371" t="s">
        <v>233</v>
      </c>
      <c r="O2112" s="1371" t="s">
        <v>239</v>
      </c>
      <c r="W2112" s="1371" t="s">
        <v>230</v>
      </c>
    </row>
    <row r="2113" spans="1:23">
      <c r="A2113" s="1370">
        <v>61495433</v>
      </c>
      <c r="B2113" s="1371" t="s">
        <v>4516</v>
      </c>
      <c r="C2113" s="1371">
        <v>946200087</v>
      </c>
      <c r="D2113" s="1371" t="s">
        <v>4517</v>
      </c>
      <c r="G2113" s="1371" t="s">
        <v>223</v>
      </c>
      <c r="H2113" s="1371" t="s">
        <v>245</v>
      </c>
      <c r="I2113" s="1371" t="s">
        <v>316</v>
      </c>
      <c r="J2113" s="1371" t="s">
        <v>221</v>
      </c>
      <c r="K2113" s="1371" t="s">
        <v>259</v>
      </c>
      <c r="L2113" s="1371" t="s">
        <v>259</v>
      </c>
      <c r="N2113" s="1371" t="s">
        <v>236</v>
      </c>
      <c r="W2113" s="1371" t="s">
        <v>227</v>
      </c>
    </row>
    <row r="2114" spans="1:23">
      <c r="A2114" s="1370">
        <v>61495531</v>
      </c>
      <c r="B2114" s="1371" t="s">
        <v>4518</v>
      </c>
      <c r="C2114" s="1371">
        <v>999588165</v>
      </c>
      <c r="D2114" s="1371" t="s">
        <v>4519</v>
      </c>
      <c r="E2114" s="1371" t="s">
        <v>347</v>
      </c>
      <c r="G2114" s="1371" t="s">
        <v>223</v>
      </c>
      <c r="H2114" s="1371" t="s">
        <v>248</v>
      </c>
      <c r="K2114" s="1371" t="s">
        <v>280</v>
      </c>
      <c r="L2114" s="1371" t="s">
        <v>280</v>
      </c>
      <c r="M2114" s="1372">
        <v>45873</v>
      </c>
      <c r="N2114" s="1371" t="s">
        <v>233</v>
      </c>
      <c r="W2114" s="1371" t="s">
        <v>229</v>
      </c>
    </row>
    <row r="2115" spans="1:23">
      <c r="A2115" s="1370">
        <v>61495649</v>
      </c>
      <c r="B2115" s="1371" t="s">
        <v>4520</v>
      </c>
      <c r="C2115" s="1371">
        <v>51927863826</v>
      </c>
      <c r="D2115" s="1371" t="s">
        <v>4521</v>
      </c>
      <c r="E2115" s="1371" t="s">
        <v>451</v>
      </c>
      <c r="G2115" s="1371" t="s">
        <v>223</v>
      </c>
      <c r="H2115" s="1371" t="s">
        <v>245</v>
      </c>
      <c r="K2115" s="1371" t="s">
        <v>262</v>
      </c>
      <c r="L2115" s="1371" t="s">
        <v>262</v>
      </c>
      <c r="M2115" s="1372">
        <v>45877</v>
      </c>
      <c r="N2115" s="1371" t="s">
        <v>233</v>
      </c>
      <c r="O2115" s="1371" t="s">
        <v>231</v>
      </c>
      <c r="W2115" s="1371" t="s">
        <v>230</v>
      </c>
    </row>
    <row r="2116" spans="1:23">
      <c r="A2116" s="1370">
        <v>61496295</v>
      </c>
      <c r="B2116" s="1371" t="s">
        <v>4522</v>
      </c>
      <c r="C2116" s="1371">
        <v>51916845850</v>
      </c>
      <c r="D2116" s="1371" t="s">
        <v>4523</v>
      </c>
      <c r="E2116" s="1371" t="s">
        <v>451</v>
      </c>
      <c r="G2116" s="1371" t="s">
        <v>224</v>
      </c>
      <c r="H2116" s="1371" t="s">
        <v>245</v>
      </c>
      <c r="J2116" s="1371" t="s">
        <v>249</v>
      </c>
      <c r="L2116" s="1371" t="s">
        <v>271</v>
      </c>
      <c r="N2116" s="1371" t="s">
        <v>231</v>
      </c>
      <c r="W2116" s="1371" t="s">
        <v>230</v>
      </c>
    </row>
    <row r="2117" spans="1:23">
      <c r="A2117" s="1370">
        <v>61497365</v>
      </c>
      <c r="B2117" s="1371" t="s">
        <v>4524</v>
      </c>
      <c r="C2117" s="1371">
        <v>51972122396</v>
      </c>
      <c r="D2117" s="1371" t="s">
        <v>4525</v>
      </c>
      <c r="G2117" s="1371" t="s">
        <v>225</v>
      </c>
      <c r="H2117" s="1371" t="s">
        <v>245</v>
      </c>
      <c r="J2117" s="1371" t="s">
        <v>221</v>
      </c>
      <c r="K2117" s="1371" t="s">
        <v>259</v>
      </c>
      <c r="L2117" s="1371" t="s">
        <v>271</v>
      </c>
      <c r="N2117" s="1371" t="s">
        <v>233</v>
      </c>
      <c r="O2117" s="1371" t="s">
        <v>231</v>
      </c>
      <c r="W2117" s="1371" t="s">
        <v>230</v>
      </c>
    </row>
    <row r="2118" spans="1:23">
      <c r="A2118" s="1370">
        <v>61497365</v>
      </c>
      <c r="B2118" s="1371" t="s">
        <v>4526</v>
      </c>
      <c r="C2118" s="1371">
        <v>51972122396</v>
      </c>
      <c r="D2118" s="1371" t="s">
        <v>4525</v>
      </c>
      <c r="E2118" s="1371" t="s">
        <v>451</v>
      </c>
      <c r="G2118" s="1371" t="s">
        <v>225</v>
      </c>
      <c r="H2118" s="1371" t="s">
        <v>245</v>
      </c>
      <c r="K2118" s="1371" t="s">
        <v>278</v>
      </c>
      <c r="L2118" s="1371" t="s">
        <v>278</v>
      </c>
      <c r="M2118" s="1372">
        <v>45868</v>
      </c>
      <c r="N2118" s="1371" t="s">
        <v>233</v>
      </c>
      <c r="W2118" s="1371" t="s">
        <v>229</v>
      </c>
    </row>
    <row r="2119" spans="1:23">
      <c r="A2119" s="1370">
        <v>61497570</v>
      </c>
      <c r="B2119" s="1371" t="s">
        <v>4527</v>
      </c>
      <c r="C2119" s="1371">
        <v>977284897</v>
      </c>
      <c r="D2119" s="1371" t="s">
        <v>4528</v>
      </c>
      <c r="E2119" s="1371" t="s">
        <v>451</v>
      </c>
      <c r="G2119" s="1371" t="s">
        <v>223</v>
      </c>
      <c r="H2119" s="1371" t="s">
        <v>245</v>
      </c>
      <c r="K2119" s="1371" t="s">
        <v>262</v>
      </c>
      <c r="L2119" s="1371" t="s">
        <v>262</v>
      </c>
      <c r="M2119" s="1372">
        <v>45876</v>
      </c>
      <c r="N2119" s="1371" t="s">
        <v>388</v>
      </c>
      <c r="O2119" s="1371" t="s">
        <v>329</v>
      </c>
      <c r="P2119" s="1371" t="s">
        <v>329</v>
      </c>
      <c r="W2119" s="1371" t="s">
        <v>226</v>
      </c>
    </row>
    <row r="2120" spans="1:23">
      <c r="A2120" s="1370">
        <v>61497611</v>
      </c>
      <c r="B2120" s="1371" t="s">
        <v>4529</v>
      </c>
      <c r="C2120" s="1371">
        <v>989182183</v>
      </c>
      <c r="D2120" s="1371" t="s">
        <v>4530</v>
      </c>
      <c r="G2120" s="1371" t="s">
        <v>224</v>
      </c>
      <c r="H2120" s="1371" t="s">
        <v>245</v>
      </c>
      <c r="I2120" s="1371" t="s">
        <v>316</v>
      </c>
      <c r="J2120" s="1371" t="s">
        <v>221</v>
      </c>
      <c r="K2120" s="1371" t="s">
        <v>259</v>
      </c>
      <c r="L2120" s="1371" t="s">
        <v>259</v>
      </c>
      <c r="N2120" s="1371" t="s">
        <v>236</v>
      </c>
      <c r="O2120" s="1371" t="s">
        <v>236</v>
      </c>
      <c r="W2120" s="1371" t="s">
        <v>227</v>
      </c>
    </row>
    <row r="2121" spans="1:23">
      <c r="A2121" s="1370">
        <v>61497614</v>
      </c>
      <c r="B2121" s="1371" t="s">
        <v>4531</v>
      </c>
      <c r="C2121" s="1371">
        <v>51955183346</v>
      </c>
      <c r="D2121" s="1371" t="s">
        <v>4532</v>
      </c>
      <c r="E2121" s="1371" t="s">
        <v>451</v>
      </c>
      <c r="G2121" s="1371" t="s">
        <v>225</v>
      </c>
      <c r="H2121" s="1371" t="s">
        <v>245</v>
      </c>
      <c r="J2121" s="1371" t="s">
        <v>249</v>
      </c>
      <c r="L2121" s="1371" t="s">
        <v>271</v>
      </c>
      <c r="N2121" s="1371" t="s">
        <v>233</v>
      </c>
      <c r="W2121" s="1371" t="s">
        <v>230</v>
      </c>
    </row>
    <row r="2122" spans="1:23">
      <c r="A2122" s="1370">
        <v>61497631</v>
      </c>
      <c r="B2122" s="1371" t="s">
        <v>74</v>
      </c>
      <c r="C2122" s="1371">
        <v>965101453</v>
      </c>
      <c r="D2122" s="1371" t="s">
        <v>16</v>
      </c>
      <c r="G2122" s="1371" t="s">
        <v>223</v>
      </c>
      <c r="H2122" s="1371" t="s">
        <v>243</v>
      </c>
      <c r="I2122" s="1371" t="s">
        <v>316</v>
      </c>
      <c r="J2122" s="1371" t="s">
        <v>249</v>
      </c>
      <c r="N2122" s="1371" t="s">
        <v>231</v>
      </c>
      <c r="O2122" s="1371" t="s">
        <v>231</v>
      </c>
      <c r="P2122" s="1371" t="s">
        <v>231</v>
      </c>
      <c r="Q2122" s="1371" t="s">
        <v>445</v>
      </c>
      <c r="R2122" s="1371" t="s">
        <v>232</v>
      </c>
      <c r="S2122" s="1371" t="s">
        <v>318</v>
      </c>
      <c r="T2122" s="1371" t="s">
        <v>323</v>
      </c>
      <c r="U2122" s="1371" t="s">
        <v>255</v>
      </c>
      <c r="W2122" s="1371" t="s">
        <v>229</v>
      </c>
    </row>
    <row r="2123" spans="1:23">
      <c r="A2123" s="1370">
        <v>61497663</v>
      </c>
      <c r="B2123" s="1371" t="s">
        <v>4533</v>
      </c>
      <c r="C2123" s="1371">
        <v>929867778</v>
      </c>
      <c r="D2123" s="1371" t="s">
        <v>4534</v>
      </c>
      <c r="G2123" s="1371" t="s">
        <v>225</v>
      </c>
      <c r="H2123" s="1371" t="s">
        <v>11</v>
      </c>
      <c r="J2123" s="1371" t="s">
        <v>221</v>
      </c>
      <c r="M2123" s="1372">
        <v>45841</v>
      </c>
      <c r="N2123" s="1371" t="s">
        <v>233</v>
      </c>
      <c r="V2123" s="1371" t="s">
        <v>11</v>
      </c>
      <c r="W2123" s="1371" t="s">
        <v>226</v>
      </c>
    </row>
    <row r="2124" spans="1:23">
      <c r="A2124" s="1370">
        <v>61497795</v>
      </c>
      <c r="B2124" s="1371" t="s">
        <v>4535</v>
      </c>
      <c r="C2124" s="1371">
        <v>51924964850</v>
      </c>
      <c r="D2124" s="1371" t="s">
        <v>4536</v>
      </c>
      <c r="G2124" s="1371" t="s">
        <v>224</v>
      </c>
      <c r="H2124" s="1371" t="s">
        <v>243</v>
      </c>
      <c r="I2124" s="1371" t="s">
        <v>10</v>
      </c>
      <c r="J2124" s="1371" t="s">
        <v>249</v>
      </c>
      <c r="N2124" s="1371" t="s">
        <v>241</v>
      </c>
      <c r="O2124" s="1371" t="s">
        <v>231</v>
      </c>
      <c r="W2124" s="1371" t="s">
        <v>228</v>
      </c>
    </row>
    <row r="2125" spans="1:23">
      <c r="A2125" s="1370">
        <v>61497802</v>
      </c>
      <c r="B2125" s="1371" t="s">
        <v>4537</v>
      </c>
      <c r="C2125" s="1371">
        <v>51969271682</v>
      </c>
      <c r="D2125" s="1371" t="s">
        <v>4538</v>
      </c>
      <c r="G2125" s="1371" t="s">
        <v>223</v>
      </c>
      <c r="H2125" s="1371" t="s">
        <v>245</v>
      </c>
      <c r="J2125" s="1371" t="s">
        <v>221</v>
      </c>
      <c r="K2125" s="1371" t="s">
        <v>259</v>
      </c>
      <c r="L2125" s="1371" t="s">
        <v>259</v>
      </c>
      <c r="N2125" s="1371" t="s">
        <v>233</v>
      </c>
      <c r="W2125" s="1371" t="s">
        <v>228</v>
      </c>
    </row>
    <row r="2126" spans="1:23">
      <c r="A2126" s="1370">
        <v>61500306</v>
      </c>
      <c r="B2126" s="1371" t="s">
        <v>4539</v>
      </c>
      <c r="C2126" s="1371">
        <v>990735003</v>
      </c>
      <c r="D2126" s="1371" t="s">
        <v>4540</v>
      </c>
      <c r="E2126" s="1371" t="s">
        <v>347</v>
      </c>
      <c r="G2126" s="1371" t="s">
        <v>224</v>
      </c>
      <c r="H2126" s="1371" t="s">
        <v>248</v>
      </c>
      <c r="K2126" s="1371" t="s">
        <v>280</v>
      </c>
      <c r="L2126" s="1371" t="s">
        <v>280</v>
      </c>
      <c r="M2126" s="1372">
        <v>45873</v>
      </c>
      <c r="N2126" s="1371" t="s">
        <v>233</v>
      </c>
      <c r="W2126" s="1371" t="s">
        <v>227</v>
      </c>
    </row>
    <row r="2127" spans="1:23">
      <c r="A2127" s="1370">
        <v>61501852</v>
      </c>
      <c r="B2127" s="1371" t="s">
        <v>4541</v>
      </c>
      <c r="C2127" s="1371">
        <v>922335982</v>
      </c>
      <c r="D2127" s="1371" t="s">
        <v>4542</v>
      </c>
      <c r="G2127" s="1371" t="s">
        <v>224</v>
      </c>
      <c r="H2127" s="1371" t="s">
        <v>11</v>
      </c>
      <c r="J2127" s="1371" t="s">
        <v>221</v>
      </c>
      <c r="L2127" s="1371" t="s">
        <v>271</v>
      </c>
      <c r="M2127" s="1372">
        <v>45841</v>
      </c>
      <c r="N2127" s="1371" t="s">
        <v>233</v>
      </c>
      <c r="V2127" s="1371" t="s">
        <v>11</v>
      </c>
      <c r="W2127" s="1371" t="s">
        <v>230</v>
      </c>
    </row>
    <row r="2128" spans="1:23">
      <c r="A2128" s="1370">
        <v>61503799</v>
      </c>
      <c r="B2128" s="1371" t="s">
        <v>4543</v>
      </c>
      <c r="C2128" s="1371">
        <v>51918639923</v>
      </c>
      <c r="D2128" s="1371" t="s">
        <v>4544</v>
      </c>
      <c r="E2128" s="1371" t="s">
        <v>451</v>
      </c>
      <c r="F2128" s="1371" t="s">
        <v>260</v>
      </c>
      <c r="G2128" s="1371" t="s">
        <v>224</v>
      </c>
      <c r="H2128" s="1371" t="s">
        <v>245</v>
      </c>
      <c r="K2128" s="1371" t="s">
        <v>278</v>
      </c>
      <c r="L2128" s="1371" t="s">
        <v>278</v>
      </c>
      <c r="M2128" s="1372">
        <v>45851</v>
      </c>
      <c r="N2128" s="1371" t="s">
        <v>231</v>
      </c>
      <c r="W2128" s="1371" t="s">
        <v>227</v>
      </c>
    </row>
    <row r="2129" spans="1:23">
      <c r="A2129" s="1370">
        <v>61503918</v>
      </c>
      <c r="B2129" s="1371" t="s">
        <v>4545</v>
      </c>
      <c r="C2129" s="1371">
        <v>982421574</v>
      </c>
      <c r="D2129" s="1371" t="s">
        <v>4546</v>
      </c>
      <c r="G2129" s="1371" t="s">
        <v>224</v>
      </c>
      <c r="H2129" s="1371" t="s">
        <v>11</v>
      </c>
      <c r="J2129" s="1371" t="s">
        <v>221</v>
      </c>
      <c r="N2129" s="1371" t="s">
        <v>233</v>
      </c>
      <c r="O2129" s="1371" t="s">
        <v>231</v>
      </c>
      <c r="W2129" s="1371" t="s">
        <v>229</v>
      </c>
    </row>
    <row r="2130" spans="1:23">
      <c r="A2130" s="1370">
        <v>61505564</v>
      </c>
      <c r="B2130" s="1371" t="s">
        <v>4547</v>
      </c>
      <c r="C2130" s="1371">
        <v>51989432586</v>
      </c>
      <c r="D2130" s="1371" t="s">
        <v>4548</v>
      </c>
      <c r="G2130" s="1371" t="s">
        <v>223</v>
      </c>
      <c r="H2130" s="1371" t="s">
        <v>245</v>
      </c>
      <c r="J2130" s="1371" t="s">
        <v>221</v>
      </c>
      <c r="K2130" s="1371" t="s">
        <v>259</v>
      </c>
      <c r="L2130" s="1371" t="s">
        <v>259</v>
      </c>
      <c r="N2130" s="1371" t="s">
        <v>233</v>
      </c>
      <c r="W2130" s="1371" t="s">
        <v>228</v>
      </c>
    </row>
    <row r="2131" spans="1:23">
      <c r="A2131" s="1370">
        <v>61505950</v>
      </c>
      <c r="B2131" s="1371" t="s">
        <v>4549</v>
      </c>
      <c r="C2131" s="1371">
        <v>992280077</v>
      </c>
      <c r="D2131" s="1371" t="s">
        <v>4550</v>
      </c>
      <c r="E2131" s="1371" t="s">
        <v>1104</v>
      </c>
      <c r="F2131" s="1371" t="s">
        <v>240</v>
      </c>
      <c r="G2131" s="1371" t="s">
        <v>224</v>
      </c>
      <c r="H2131" s="1371" t="s">
        <v>243</v>
      </c>
      <c r="J2131" s="1371" t="s">
        <v>249</v>
      </c>
      <c r="N2131" s="1371" t="s">
        <v>233</v>
      </c>
      <c r="W2131" s="1371" t="s">
        <v>228</v>
      </c>
    </row>
    <row r="2132" spans="1:23">
      <c r="A2132" s="1370">
        <v>61506276</v>
      </c>
      <c r="B2132" s="1371" t="s">
        <v>4551</v>
      </c>
      <c r="C2132" s="1371">
        <v>51974214231</v>
      </c>
      <c r="D2132" s="1371" t="s">
        <v>4552</v>
      </c>
      <c r="E2132" s="1371" t="s">
        <v>451</v>
      </c>
      <c r="G2132" s="1371" t="s">
        <v>223</v>
      </c>
      <c r="H2132" s="1371" t="s">
        <v>245</v>
      </c>
      <c r="J2132" s="1371" t="s">
        <v>249</v>
      </c>
      <c r="N2132" s="1371" t="s">
        <v>233</v>
      </c>
      <c r="W2132" s="1371" t="s">
        <v>227</v>
      </c>
    </row>
    <row r="2133" spans="1:23">
      <c r="A2133" s="1370">
        <v>61506496</v>
      </c>
      <c r="B2133" s="1371" t="s">
        <v>4553</v>
      </c>
      <c r="C2133" s="1371">
        <v>954251630</v>
      </c>
      <c r="F2133" s="1371" t="s">
        <v>277</v>
      </c>
      <c r="G2133" s="1371" t="s">
        <v>224</v>
      </c>
      <c r="H2133" s="1371" t="s">
        <v>242</v>
      </c>
      <c r="L2133" s="1371" t="s">
        <v>271</v>
      </c>
      <c r="N2133" s="1371" t="s">
        <v>231</v>
      </c>
      <c r="O2133" s="1371" t="s">
        <v>231</v>
      </c>
      <c r="P2133" s="1371" t="s">
        <v>231</v>
      </c>
      <c r="Q2133" s="1371" t="s">
        <v>324</v>
      </c>
      <c r="R2133" s="1371" t="s">
        <v>234</v>
      </c>
      <c r="S2133" s="1371" t="s">
        <v>318</v>
      </c>
      <c r="T2133" s="1371" t="s">
        <v>326</v>
      </c>
      <c r="U2133" s="1371" t="s">
        <v>255</v>
      </c>
      <c r="V2133" s="1371" t="s">
        <v>4554</v>
      </c>
      <c r="W2133" s="1371" t="s">
        <v>230</v>
      </c>
    </row>
    <row r="2134" spans="1:23">
      <c r="A2134" s="1370">
        <v>61506507</v>
      </c>
      <c r="B2134" s="1371" t="s">
        <v>4555</v>
      </c>
      <c r="C2134" s="1371">
        <v>901591039</v>
      </c>
      <c r="D2134" s="1371" t="s">
        <v>4556</v>
      </c>
      <c r="E2134" s="1371" t="s">
        <v>1104</v>
      </c>
      <c r="G2134" s="1371" t="s">
        <v>224</v>
      </c>
      <c r="H2134" s="1371" t="s">
        <v>243</v>
      </c>
      <c r="J2134" s="1371" t="s">
        <v>249</v>
      </c>
      <c r="N2134" s="1371" t="s">
        <v>233</v>
      </c>
      <c r="W2134" s="1371" t="s">
        <v>228</v>
      </c>
    </row>
    <row r="2135" spans="1:23">
      <c r="A2135" s="1370">
        <v>61507776</v>
      </c>
      <c r="B2135" s="1371" t="s">
        <v>4557</v>
      </c>
      <c r="C2135" s="1371">
        <v>51967591223</v>
      </c>
      <c r="D2135" s="1371" t="s">
        <v>4558</v>
      </c>
      <c r="G2135" s="1371" t="s">
        <v>225</v>
      </c>
      <c r="H2135" s="1371" t="s">
        <v>11</v>
      </c>
      <c r="J2135" s="1371" t="s">
        <v>221</v>
      </c>
      <c r="M2135" s="1372">
        <v>45841</v>
      </c>
      <c r="N2135" s="1371" t="s">
        <v>233</v>
      </c>
      <c r="O2135" s="1371" t="s">
        <v>236</v>
      </c>
      <c r="W2135" s="1371" t="s">
        <v>227</v>
      </c>
    </row>
    <row r="2136" spans="1:23">
      <c r="A2136" s="1370">
        <v>61507953</v>
      </c>
      <c r="B2136" s="1371" t="s">
        <v>4559</v>
      </c>
      <c r="C2136" s="1371" t="s">
        <v>4560</v>
      </c>
      <c r="G2136" s="1371" t="s">
        <v>225</v>
      </c>
      <c r="H2136" s="1371" t="s">
        <v>248</v>
      </c>
      <c r="L2136" s="1371" t="s">
        <v>262</v>
      </c>
      <c r="M2136" s="1372">
        <v>45874</v>
      </c>
      <c r="N2136" s="1371" t="s">
        <v>233</v>
      </c>
      <c r="O2136" s="1371" t="s">
        <v>332</v>
      </c>
      <c r="P2136" s="1371" t="s">
        <v>332</v>
      </c>
      <c r="V2136" s="1371" t="s">
        <v>4561</v>
      </c>
      <c r="W2136" s="1371" t="s">
        <v>230</v>
      </c>
    </row>
    <row r="2137" spans="1:23">
      <c r="A2137" s="1370">
        <v>61507953</v>
      </c>
      <c r="B2137" s="1371" t="s">
        <v>4562</v>
      </c>
      <c r="C2137" s="1371">
        <v>972121263</v>
      </c>
      <c r="D2137" s="1371" t="s">
        <v>4563</v>
      </c>
      <c r="G2137" s="1371" t="s">
        <v>225</v>
      </c>
      <c r="H2137" s="1371" t="s">
        <v>11</v>
      </c>
      <c r="M2137" s="1372">
        <v>45880</v>
      </c>
      <c r="N2137" s="1371" t="s">
        <v>233</v>
      </c>
      <c r="W2137" s="1371" t="s">
        <v>227</v>
      </c>
    </row>
    <row r="2138" spans="1:23">
      <c r="A2138" s="1370">
        <v>61509014</v>
      </c>
      <c r="B2138" s="1371" t="s">
        <v>4564</v>
      </c>
      <c r="C2138" s="1371">
        <v>992248894</v>
      </c>
      <c r="D2138" s="1371" t="s">
        <v>4565</v>
      </c>
      <c r="G2138" s="1371" t="s">
        <v>224</v>
      </c>
      <c r="H2138" s="1371" t="s">
        <v>245</v>
      </c>
      <c r="I2138" s="1371" t="s">
        <v>316</v>
      </c>
      <c r="J2138" s="1371" t="s">
        <v>221</v>
      </c>
      <c r="K2138" s="1371" t="s">
        <v>256</v>
      </c>
      <c r="L2138" s="1371" t="s">
        <v>256</v>
      </c>
      <c r="N2138" s="1371" t="s">
        <v>231</v>
      </c>
      <c r="O2138" s="1371" t="s">
        <v>236</v>
      </c>
      <c r="P2138" s="1371" t="s">
        <v>350</v>
      </c>
      <c r="W2138" s="1371" t="s">
        <v>227</v>
      </c>
    </row>
    <row r="2139" spans="1:23">
      <c r="A2139" s="1370">
        <v>61510246</v>
      </c>
      <c r="B2139" s="1371" t="s">
        <v>4566</v>
      </c>
      <c r="C2139" s="1371">
        <v>998867413</v>
      </c>
      <c r="D2139" s="1371" t="s">
        <v>4567</v>
      </c>
      <c r="G2139" s="1371" t="s">
        <v>224</v>
      </c>
      <c r="H2139" s="1371" t="s">
        <v>11</v>
      </c>
      <c r="J2139" s="1371" t="s">
        <v>221</v>
      </c>
      <c r="L2139" s="1371" t="s">
        <v>271</v>
      </c>
      <c r="M2139" s="1372">
        <v>45841</v>
      </c>
      <c r="N2139" s="1371" t="s">
        <v>233</v>
      </c>
      <c r="V2139" s="1371" t="s">
        <v>11</v>
      </c>
      <c r="W2139" s="1371" t="s">
        <v>230</v>
      </c>
    </row>
    <row r="2140" spans="1:23">
      <c r="A2140" s="1370">
        <v>61510246</v>
      </c>
      <c r="B2140" s="1371" t="s">
        <v>4566</v>
      </c>
      <c r="C2140" s="1371">
        <v>976332363</v>
      </c>
      <c r="D2140" s="1371" t="s">
        <v>4568</v>
      </c>
      <c r="F2140" s="1371" t="s">
        <v>362</v>
      </c>
      <c r="G2140" s="1371" t="s">
        <v>224</v>
      </c>
      <c r="H2140" s="1371" t="s">
        <v>248</v>
      </c>
      <c r="J2140" s="1371" t="s">
        <v>221</v>
      </c>
      <c r="N2140" s="1371" t="s">
        <v>233</v>
      </c>
      <c r="O2140" s="1371" t="s">
        <v>331</v>
      </c>
      <c r="W2140" s="1371" t="s">
        <v>229</v>
      </c>
    </row>
    <row r="2141" spans="1:23">
      <c r="A2141" s="1370">
        <v>61510526</v>
      </c>
      <c r="B2141" s="1371" t="s">
        <v>4569</v>
      </c>
      <c r="C2141" s="1371">
        <v>51926595723</v>
      </c>
      <c r="D2141" s="1371" t="s">
        <v>4570</v>
      </c>
      <c r="G2141" s="1371" t="s">
        <v>224</v>
      </c>
      <c r="H2141" s="1371" t="s">
        <v>243</v>
      </c>
      <c r="I2141" s="1371" t="s">
        <v>316</v>
      </c>
      <c r="J2141" s="1371" t="s">
        <v>249</v>
      </c>
      <c r="K2141" s="1371" t="s">
        <v>256</v>
      </c>
      <c r="L2141" s="1371" t="s">
        <v>256</v>
      </c>
      <c r="N2141" s="1371" t="s">
        <v>236</v>
      </c>
      <c r="W2141" s="1371" t="s">
        <v>227</v>
      </c>
    </row>
    <row r="2142" spans="1:23">
      <c r="A2142" s="1370">
        <v>61510568</v>
      </c>
      <c r="B2142" s="1371" t="s">
        <v>75</v>
      </c>
      <c r="C2142" s="1371">
        <v>995846726</v>
      </c>
      <c r="D2142" s="1371" t="s">
        <v>3434</v>
      </c>
      <c r="G2142" s="1371" t="s">
        <v>225</v>
      </c>
      <c r="H2142" s="1371" t="s">
        <v>243</v>
      </c>
      <c r="I2142" s="1371" t="s">
        <v>316</v>
      </c>
      <c r="J2142" s="1371" t="s">
        <v>249</v>
      </c>
      <c r="N2142" s="1371" t="s">
        <v>231</v>
      </c>
      <c r="O2142" s="1371" t="s">
        <v>231</v>
      </c>
      <c r="P2142" s="1371" t="s">
        <v>231</v>
      </c>
      <c r="Q2142" s="1371" t="s">
        <v>445</v>
      </c>
      <c r="R2142" s="1371" t="s">
        <v>232</v>
      </c>
      <c r="S2142" s="1371" t="s">
        <v>318</v>
      </c>
      <c r="T2142" s="1371" t="s">
        <v>323</v>
      </c>
      <c r="U2142" s="1371" t="s">
        <v>255</v>
      </c>
      <c r="W2142" s="1371" t="s">
        <v>229</v>
      </c>
    </row>
    <row r="2143" spans="1:23">
      <c r="A2143" s="1370">
        <v>61510761</v>
      </c>
      <c r="B2143" s="1371" t="s">
        <v>4571</v>
      </c>
      <c r="C2143" s="1371">
        <v>902015462</v>
      </c>
      <c r="D2143" s="1371" t="s">
        <v>4572</v>
      </c>
      <c r="G2143" s="1371" t="s">
        <v>223</v>
      </c>
      <c r="H2143" s="1371" t="s">
        <v>11</v>
      </c>
      <c r="I2143" s="1371" t="s">
        <v>7</v>
      </c>
      <c r="L2143" s="1371" t="s">
        <v>271</v>
      </c>
      <c r="M2143" s="1372">
        <v>45854</v>
      </c>
      <c r="N2143" s="1371" t="s">
        <v>233</v>
      </c>
      <c r="W2143" s="1371" t="s">
        <v>227</v>
      </c>
    </row>
    <row r="2144" spans="1:23">
      <c r="A2144" s="1370">
        <v>61510951</v>
      </c>
      <c r="B2144" s="1371" t="s">
        <v>4573</v>
      </c>
      <c r="C2144" s="1371">
        <v>992451647</v>
      </c>
      <c r="D2144" s="1371" t="s">
        <v>4574</v>
      </c>
      <c r="E2144" s="1371" t="s">
        <v>373</v>
      </c>
      <c r="G2144" s="1371" t="s">
        <v>224</v>
      </c>
      <c r="H2144" s="1371" t="s">
        <v>243</v>
      </c>
      <c r="I2144" s="1371" t="s">
        <v>316</v>
      </c>
      <c r="J2144" s="1371" t="s">
        <v>249</v>
      </c>
      <c r="N2144" s="1371" t="s">
        <v>233</v>
      </c>
      <c r="W2144" s="1371" t="s">
        <v>227</v>
      </c>
    </row>
    <row r="2145" spans="1:23">
      <c r="A2145" s="1370">
        <v>61511397</v>
      </c>
      <c r="B2145" s="1371" t="s">
        <v>4575</v>
      </c>
      <c r="C2145" s="1371">
        <v>958295187</v>
      </c>
      <c r="D2145" s="1371" t="s">
        <v>362</v>
      </c>
      <c r="G2145" s="1371" t="s">
        <v>224</v>
      </c>
      <c r="H2145" s="1371" t="s">
        <v>11</v>
      </c>
      <c r="J2145" s="1371" t="s">
        <v>221</v>
      </c>
      <c r="M2145" s="1372">
        <v>45841</v>
      </c>
      <c r="N2145" s="1371" t="s">
        <v>233</v>
      </c>
      <c r="V2145" s="1371" t="s">
        <v>11</v>
      </c>
      <c r="W2145" s="1371" t="s">
        <v>226</v>
      </c>
    </row>
    <row r="2146" spans="1:23">
      <c r="A2146" s="1370">
        <v>61516070</v>
      </c>
      <c r="B2146" s="1371" t="s">
        <v>4576</v>
      </c>
      <c r="C2146" s="1371">
        <v>969868543</v>
      </c>
      <c r="D2146" s="1371" t="s">
        <v>4577</v>
      </c>
      <c r="E2146" s="1371" t="s">
        <v>1104</v>
      </c>
      <c r="G2146" s="1371" t="s">
        <v>223</v>
      </c>
      <c r="H2146" s="1371" t="s">
        <v>243</v>
      </c>
      <c r="I2146" s="1371" t="s">
        <v>316</v>
      </c>
      <c r="J2146" s="1371" t="s">
        <v>249</v>
      </c>
      <c r="N2146" s="1371" t="s">
        <v>231</v>
      </c>
      <c r="O2146" s="1371" t="s">
        <v>231</v>
      </c>
      <c r="P2146" s="1371" t="s">
        <v>231</v>
      </c>
      <c r="Q2146" s="1371" t="s">
        <v>445</v>
      </c>
      <c r="R2146" s="1371" t="s">
        <v>232</v>
      </c>
      <c r="S2146" s="1371" t="s">
        <v>318</v>
      </c>
      <c r="T2146" s="1371" t="s">
        <v>323</v>
      </c>
      <c r="U2146" s="1371" t="s">
        <v>255</v>
      </c>
      <c r="W2146" s="1371" t="s">
        <v>226</v>
      </c>
    </row>
    <row r="2147" spans="1:23">
      <c r="A2147" s="1370">
        <v>61516116</v>
      </c>
      <c r="B2147" s="1371" t="s">
        <v>4578</v>
      </c>
      <c r="C2147" s="1371">
        <v>903576228</v>
      </c>
      <c r="D2147" s="1371" t="s">
        <v>4579</v>
      </c>
      <c r="G2147" s="1371" t="s">
        <v>223</v>
      </c>
      <c r="H2147" s="1371" t="s">
        <v>11</v>
      </c>
      <c r="I2147" s="1371" t="s">
        <v>7</v>
      </c>
      <c r="L2147" s="1371" t="s">
        <v>271</v>
      </c>
      <c r="M2147" s="1372">
        <v>45854</v>
      </c>
      <c r="N2147" s="1371" t="s">
        <v>233</v>
      </c>
      <c r="W2147" s="1371" t="s">
        <v>227</v>
      </c>
    </row>
    <row r="2148" spans="1:23">
      <c r="A2148" s="1370">
        <v>61516123</v>
      </c>
      <c r="B2148" s="1371" t="s">
        <v>4580</v>
      </c>
      <c r="C2148" s="1371">
        <v>993266452</v>
      </c>
      <c r="D2148" s="1371" t="s">
        <v>4581</v>
      </c>
      <c r="F2148" s="1371" t="s">
        <v>273</v>
      </c>
      <c r="G2148" s="1371" t="s">
        <v>224</v>
      </c>
      <c r="H2148" s="1371" t="s">
        <v>238</v>
      </c>
      <c r="J2148" s="1371" t="s">
        <v>249</v>
      </c>
      <c r="L2148" s="1371" t="s">
        <v>271</v>
      </c>
      <c r="N2148" s="1371" t="s">
        <v>231</v>
      </c>
      <c r="O2148" s="1371" t="s">
        <v>231</v>
      </c>
      <c r="Q2148" s="1371" t="s">
        <v>445</v>
      </c>
      <c r="R2148" s="1371" t="s">
        <v>232</v>
      </c>
      <c r="S2148" s="1371" t="s">
        <v>318</v>
      </c>
      <c r="T2148" s="1371" t="s">
        <v>323</v>
      </c>
      <c r="U2148" s="1371" t="s">
        <v>255</v>
      </c>
      <c r="W2148" s="1371" t="s">
        <v>230</v>
      </c>
    </row>
    <row r="2149" spans="1:23">
      <c r="A2149" s="1370">
        <v>61516124</v>
      </c>
      <c r="B2149" s="1371" t="s">
        <v>4582</v>
      </c>
      <c r="C2149" s="1371">
        <v>941533494</v>
      </c>
      <c r="D2149" s="1371" t="s">
        <v>4583</v>
      </c>
      <c r="E2149" s="1371" t="s">
        <v>451</v>
      </c>
      <c r="G2149" s="1371" t="s">
        <v>223</v>
      </c>
      <c r="H2149" s="1371" t="s">
        <v>243</v>
      </c>
      <c r="I2149" s="1371" t="s">
        <v>316</v>
      </c>
      <c r="J2149" s="1371" t="s">
        <v>249</v>
      </c>
      <c r="N2149" s="1371" t="s">
        <v>233</v>
      </c>
      <c r="O2149" s="1371" t="s">
        <v>236</v>
      </c>
      <c r="P2149" s="1371" t="s">
        <v>236</v>
      </c>
      <c r="W2149" s="1371" t="s">
        <v>226</v>
      </c>
    </row>
    <row r="2150" spans="1:23">
      <c r="A2150" s="1370">
        <v>61516147</v>
      </c>
      <c r="B2150" s="1371" t="s">
        <v>78</v>
      </c>
      <c r="C2150" s="1371">
        <v>988598289</v>
      </c>
      <c r="D2150" s="1371" t="s">
        <v>4584</v>
      </c>
      <c r="F2150" s="1371" t="s">
        <v>8</v>
      </c>
      <c r="G2150" s="1371" t="s">
        <v>223</v>
      </c>
      <c r="H2150" s="1371" t="s">
        <v>243</v>
      </c>
      <c r="I2150" s="1371" t="s">
        <v>316</v>
      </c>
      <c r="J2150" s="1371" t="s">
        <v>249</v>
      </c>
      <c r="L2150" s="1371" t="s">
        <v>271</v>
      </c>
      <c r="N2150" s="1371" t="s">
        <v>231</v>
      </c>
      <c r="O2150" s="1371" t="s">
        <v>231</v>
      </c>
      <c r="Q2150" s="1371" t="s">
        <v>445</v>
      </c>
      <c r="R2150" s="1371" t="s">
        <v>232</v>
      </c>
      <c r="S2150" s="1371" t="s">
        <v>318</v>
      </c>
      <c r="T2150" s="1371" t="s">
        <v>323</v>
      </c>
      <c r="U2150" s="1371" t="s">
        <v>258</v>
      </c>
      <c r="W2150" s="1371" t="s">
        <v>230</v>
      </c>
    </row>
    <row r="2151" spans="1:23">
      <c r="A2151" s="1370">
        <v>61516172</v>
      </c>
      <c r="B2151" s="1371" t="s">
        <v>4585</v>
      </c>
      <c r="C2151" s="1371">
        <v>983039724</v>
      </c>
      <c r="D2151" s="1371" t="s">
        <v>362</v>
      </c>
      <c r="G2151" s="1371" t="s">
        <v>223</v>
      </c>
      <c r="H2151" s="1371" t="s">
        <v>11</v>
      </c>
      <c r="J2151" s="1371" t="s">
        <v>221</v>
      </c>
      <c r="L2151" s="1371" t="s">
        <v>271</v>
      </c>
      <c r="M2151" s="1372">
        <v>45841</v>
      </c>
      <c r="N2151" s="1371" t="s">
        <v>233</v>
      </c>
      <c r="O2151" s="1371" t="s">
        <v>236</v>
      </c>
      <c r="V2151" s="1371" t="s">
        <v>11</v>
      </c>
      <c r="W2151" s="1371" t="s">
        <v>230</v>
      </c>
    </row>
    <row r="2152" spans="1:23">
      <c r="A2152" s="1370">
        <v>61516190</v>
      </c>
      <c r="B2152" s="1371" t="s">
        <v>4586</v>
      </c>
      <c r="C2152" s="1371">
        <v>51986916517</v>
      </c>
      <c r="D2152" s="1371" t="s">
        <v>1185</v>
      </c>
      <c r="E2152" s="1371" t="s">
        <v>451</v>
      </c>
      <c r="G2152" s="1371" t="s">
        <v>224</v>
      </c>
      <c r="H2152" s="1371" t="s">
        <v>245</v>
      </c>
      <c r="K2152" s="1371" t="s">
        <v>262</v>
      </c>
      <c r="L2152" s="1371" t="s">
        <v>262</v>
      </c>
      <c r="M2152" s="1372">
        <v>45880</v>
      </c>
      <c r="N2152" s="1371" t="s">
        <v>233</v>
      </c>
      <c r="W2152" s="1371" t="s">
        <v>230</v>
      </c>
    </row>
    <row r="2153" spans="1:23">
      <c r="A2153" s="1370">
        <v>61516218</v>
      </c>
      <c r="B2153" s="1371" t="s">
        <v>4587</v>
      </c>
      <c r="C2153" s="1371">
        <v>922454985</v>
      </c>
      <c r="D2153" s="1371" t="s">
        <v>4588</v>
      </c>
      <c r="G2153" s="1371" t="s">
        <v>224</v>
      </c>
      <c r="H2153" s="1371" t="s">
        <v>11</v>
      </c>
      <c r="J2153" s="1371" t="s">
        <v>221</v>
      </c>
      <c r="M2153" s="1372">
        <v>45841</v>
      </c>
      <c r="N2153" s="1371" t="s">
        <v>233</v>
      </c>
      <c r="O2153" s="1371" t="s">
        <v>236</v>
      </c>
      <c r="W2153" s="1371" t="s">
        <v>227</v>
      </c>
    </row>
    <row r="2154" spans="1:23">
      <c r="A2154" s="1370">
        <v>61516282</v>
      </c>
      <c r="B2154" s="1371" t="s">
        <v>4589</v>
      </c>
      <c r="C2154" s="1371">
        <v>983184943</v>
      </c>
      <c r="D2154" s="1371" t="s">
        <v>4590</v>
      </c>
      <c r="E2154" s="1371" t="s">
        <v>1104</v>
      </c>
      <c r="G2154" s="1371" t="s">
        <v>223</v>
      </c>
      <c r="H2154" s="1371" t="s">
        <v>243</v>
      </c>
      <c r="I2154" s="1371" t="s">
        <v>316</v>
      </c>
      <c r="J2154" s="1371" t="s">
        <v>249</v>
      </c>
      <c r="N2154" s="1371" t="s">
        <v>231</v>
      </c>
      <c r="O2154" s="1371" t="s">
        <v>231</v>
      </c>
      <c r="P2154" s="1371" t="s">
        <v>231</v>
      </c>
      <c r="Q2154" s="1371" t="s">
        <v>445</v>
      </c>
      <c r="R2154" s="1371" t="s">
        <v>232</v>
      </c>
      <c r="S2154" s="1371" t="s">
        <v>318</v>
      </c>
      <c r="T2154" s="1371" t="s">
        <v>323</v>
      </c>
      <c r="U2154" s="1371" t="s">
        <v>255</v>
      </c>
      <c r="W2154" s="1371" t="s">
        <v>226</v>
      </c>
    </row>
    <row r="2155" spans="1:23">
      <c r="A2155" s="1370">
        <v>61516393</v>
      </c>
      <c r="B2155" s="1371" t="s">
        <v>4591</v>
      </c>
      <c r="C2155" s="1371">
        <v>9627773343</v>
      </c>
      <c r="D2155" s="1371" t="s">
        <v>4592</v>
      </c>
      <c r="G2155" s="1371" t="s">
        <v>224</v>
      </c>
      <c r="H2155" s="1371" t="s">
        <v>11</v>
      </c>
      <c r="J2155" s="1371" t="s">
        <v>221</v>
      </c>
      <c r="N2155" s="1371" t="s">
        <v>233</v>
      </c>
      <c r="O2155" s="1371" t="s">
        <v>231</v>
      </c>
      <c r="W2155" s="1371" t="s">
        <v>229</v>
      </c>
    </row>
    <row r="2156" spans="1:23">
      <c r="A2156" s="1370">
        <v>61516435</v>
      </c>
      <c r="B2156" s="1371" t="s">
        <v>4593</v>
      </c>
      <c r="C2156" s="1371" t="s">
        <v>4594</v>
      </c>
      <c r="D2156" s="1371" t="s">
        <v>4595</v>
      </c>
      <c r="E2156" s="1371" t="s">
        <v>4596</v>
      </c>
      <c r="G2156" s="1371" t="s">
        <v>224</v>
      </c>
      <c r="H2156" s="1371" t="s">
        <v>245</v>
      </c>
      <c r="I2156" s="1371" t="s">
        <v>316</v>
      </c>
      <c r="J2156" s="1371" t="s">
        <v>249</v>
      </c>
      <c r="N2156" s="1371" t="s">
        <v>231</v>
      </c>
      <c r="W2156" s="1371" t="s">
        <v>228</v>
      </c>
    </row>
    <row r="2157" spans="1:23">
      <c r="A2157" s="1370">
        <v>61516436</v>
      </c>
      <c r="B2157" s="1371" t="s">
        <v>4597</v>
      </c>
      <c r="C2157" s="1371">
        <v>988590963</v>
      </c>
      <c r="D2157" s="1371" t="s">
        <v>362</v>
      </c>
      <c r="G2157" s="1371" t="s">
        <v>223</v>
      </c>
      <c r="H2157" s="1371" t="s">
        <v>11</v>
      </c>
      <c r="J2157" s="1371" t="s">
        <v>221</v>
      </c>
      <c r="M2157" s="1372">
        <v>45841</v>
      </c>
      <c r="N2157" s="1371" t="s">
        <v>233</v>
      </c>
      <c r="V2157" s="1371" t="s">
        <v>11</v>
      </c>
      <c r="W2157" s="1371" t="s">
        <v>226</v>
      </c>
    </row>
    <row r="2158" spans="1:23">
      <c r="A2158" s="1370">
        <v>61516446</v>
      </c>
      <c r="B2158" s="1371" t="s">
        <v>4598</v>
      </c>
      <c r="C2158" s="1371">
        <v>923569512</v>
      </c>
      <c r="D2158" s="1371" t="s">
        <v>4599</v>
      </c>
      <c r="G2158" s="1371" t="s">
        <v>225</v>
      </c>
      <c r="H2158" s="1371" t="s">
        <v>11</v>
      </c>
      <c r="J2158" s="1371" t="s">
        <v>221</v>
      </c>
      <c r="M2158" s="1372">
        <v>45841</v>
      </c>
      <c r="N2158" s="1371" t="s">
        <v>233</v>
      </c>
      <c r="V2158" s="1371" t="s">
        <v>11</v>
      </c>
      <c r="W2158" s="1371" t="s">
        <v>226</v>
      </c>
    </row>
    <row r="2159" spans="1:23">
      <c r="A2159" s="1370">
        <v>61516500</v>
      </c>
      <c r="B2159" s="1371" t="s">
        <v>4600</v>
      </c>
      <c r="C2159" s="1371">
        <v>924433455</v>
      </c>
      <c r="D2159" s="1371" t="s">
        <v>4601</v>
      </c>
      <c r="G2159" s="1371" t="s">
        <v>225</v>
      </c>
      <c r="H2159" s="1371" t="s">
        <v>11</v>
      </c>
      <c r="M2159" s="1372">
        <v>45859</v>
      </c>
      <c r="N2159" s="1371" t="s">
        <v>233</v>
      </c>
      <c r="W2159" s="1371" t="s">
        <v>229</v>
      </c>
    </row>
    <row r="2160" spans="1:23">
      <c r="A2160" s="1370">
        <v>61516503</v>
      </c>
      <c r="B2160" s="1371" t="s">
        <v>4602</v>
      </c>
      <c r="C2160" s="1371">
        <v>986748229</v>
      </c>
      <c r="F2160" s="1371" t="s">
        <v>257</v>
      </c>
      <c r="G2160" s="1371" t="s">
        <v>224</v>
      </c>
      <c r="H2160" s="1371" t="s">
        <v>242</v>
      </c>
      <c r="J2160" s="1371" t="s">
        <v>221</v>
      </c>
      <c r="L2160" s="1371" t="s">
        <v>271</v>
      </c>
      <c r="N2160" s="1371" t="s">
        <v>231</v>
      </c>
      <c r="O2160" s="1371" t="s">
        <v>231</v>
      </c>
      <c r="Q2160" s="1371" t="s">
        <v>445</v>
      </c>
      <c r="R2160" s="1371" t="s">
        <v>232</v>
      </c>
      <c r="S2160" s="1371" t="s">
        <v>318</v>
      </c>
      <c r="T2160" s="1371" t="s">
        <v>323</v>
      </c>
      <c r="U2160" s="1371" t="s">
        <v>255</v>
      </c>
      <c r="W2160" s="1371" t="s">
        <v>230</v>
      </c>
    </row>
    <row r="2161" spans="1:23">
      <c r="A2161" s="1370">
        <v>61516509</v>
      </c>
      <c r="B2161" s="1371" t="s">
        <v>4603</v>
      </c>
      <c r="C2161" s="1371">
        <v>933395294</v>
      </c>
      <c r="D2161" s="1371" t="s">
        <v>362</v>
      </c>
      <c r="G2161" s="1371" t="s">
        <v>223</v>
      </c>
      <c r="H2161" s="1371" t="s">
        <v>11</v>
      </c>
      <c r="J2161" s="1371" t="s">
        <v>221</v>
      </c>
      <c r="M2161" s="1372">
        <v>45841</v>
      </c>
      <c r="N2161" s="1371" t="s">
        <v>233</v>
      </c>
      <c r="V2161" s="1371" t="s">
        <v>11</v>
      </c>
      <c r="W2161" s="1371" t="s">
        <v>226</v>
      </c>
    </row>
    <row r="2162" spans="1:23">
      <c r="A2162" s="1370">
        <v>61516551</v>
      </c>
      <c r="B2162" s="1371" t="s">
        <v>4604</v>
      </c>
      <c r="C2162" s="1371">
        <v>946118548</v>
      </c>
      <c r="D2162" s="1371" t="s">
        <v>4605</v>
      </c>
      <c r="E2162" s="1371" t="s">
        <v>1104</v>
      </c>
      <c r="G2162" s="1371" t="s">
        <v>223</v>
      </c>
      <c r="H2162" s="1371" t="s">
        <v>243</v>
      </c>
      <c r="I2162" s="1371" t="s">
        <v>316</v>
      </c>
      <c r="J2162" s="1371" t="s">
        <v>249</v>
      </c>
      <c r="N2162" s="1371" t="s">
        <v>231</v>
      </c>
      <c r="O2162" s="1371" t="s">
        <v>231</v>
      </c>
      <c r="P2162" s="1371" t="s">
        <v>231</v>
      </c>
      <c r="Q2162" s="1371" t="s">
        <v>445</v>
      </c>
      <c r="R2162" s="1371" t="s">
        <v>232</v>
      </c>
      <c r="S2162" s="1371" t="s">
        <v>318</v>
      </c>
      <c r="T2162" s="1371" t="s">
        <v>323</v>
      </c>
      <c r="U2162" s="1371" t="s">
        <v>255</v>
      </c>
      <c r="W2162" s="1371" t="s">
        <v>226</v>
      </c>
    </row>
    <row r="2163" spans="1:23">
      <c r="A2163" s="1370">
        <v>61516698</v>
      </c>
      <c r="B2163" s="1371" t="s">
        <v>4606</v>
      </c>
      <c r="C2163" s="1371" t="s">
        <v>4607</v>
      </c>
      <c r="D2163" s="1371" t="s">
        <v>17</v>
      </c>
      <c r="E2163" s="1371" t="s">
        <v>1104</v>
      </c>
      <c r="F2163" s="1371" t="s">
        <v>8</v>
      </c>
      <c r="G2163" s="1371" t="s">
        <v>224</v>
      </c>
      <c r="H2163" s="1371" t="s">
        <v>243</v>
      </c>
      <c r="I2163" s="1371" t="s">
        <v>316</v>
      </c>
      <c r="J2163" s="1371" t="s">
        <v>249</v>
      </c>
      <c r="N2163" s="1371" t="s">
        <v>231</v>
      </c>
      <c r="O2163" s="1371" t="s">
        <v>231</v>
      </c>
      <c r="P2163" s="1371" t="s">
        <v>231</v>
      </c>
      <c r="Q2163" s="1371" t="s">
        <v>445</v>
      </c>
      <c r="R2163" s="1371" t="s">
        <v>232</v>
      </c>
      <c r="S2163" s="1371" t="s">
        <v>318</v>
      </c>
      <c r="T2163" s="1371" t="s">
        <v>323</v>
      </c>
      <c r="U2163" s="1371" t="s">
        <v>255</v>
      </c>
      <c r="W2163" s="1371" t="s">
        <v>226</v>
      </c>
    </row>
    <row r="2164" spans="1:23">
      <c r="A2164" s="1370">
        <v>61516770</v>
      </c>
      <c r="B2164" s="1371" t="s">
        <v>4608</v>
      </c>
      <c r="C2164" s="1371">
        <v>51965108345</v>
      </c>
      <c r="D2164" s="1371" t="s">
        <v>4609</v>
      </c>
      <c r="G2164" s="1371" t="s">
        <v>223</v>
      </c>
      <c r="H2164" s="1371" t="s">
        <v>245</v>
      </c>
      <c r="I2164" s="1371" t="s">
        <v>316</v>
      </c>
      <c r="J2164" s="1371" t="s">
        <v>221</v>
      </c>
      <c r="K2164" s="1371" t="s">
        <v>259</v>
      </c>
      <c r="L2164" s="1371" t="s">
        <v>259</v>
      </c>
      <c r="N2164" s="1371" t="s">
        <v>236</v>
      </c>
      <c r="O2164" s="1371" t="s">
        <v>231</v>
      </c>
      <c r="P2164" s="1371" t="s">
        <v>231</v>
      </c>
      <c r="W2164" s="1371" t="s">
        <v>226</v>
      </c>
    </row>
    <row r="2165" spans="1:23">
      <c r="A2165" s="1370">
        <v>61516803</v>
      </c>
      <c r="B2165" s="1371" t="s">
        <v>4610</v>
      </c>
      <c r="C2165" s="1371">
        <v>962309729</v>
      </c>
      <c r="D2165" s="1371" t="s">
        <v>4611</v>
      </c>
      <c r="G2165" s="1371" t="s">
        <v>223</v>
      </c>
      <c r="H2165" s="1371" t="s">
        <v>11</v>
      </c>
      <c r="J2165" s="1371" t="s">
        <v>221</v>
      </c>
      <c r="M2165" s="1372">
        <v>45841</v>
      </c>
      <c r="N2165" s="1371" t="s">
        <v>233</v>
      </c>
      <c r="V2165" s="1371" t="s">
        <v>11</v>
      </c>
      <c r="W2165" s="1371" t="s">
        <v>226</v>
      </c>
    </row>
    <row r="2166" spans="1:23">
      <c r="A2166" s="1370">
        <v>61516803</v>
      </c>
      <c r="B2166" s="1371" t="s">
        <v>4612</v>
      </c>
      <c r="C2166" s="1371">
        <v>51987823090</v>
      </c>
      <c r="D2166" s="1371" t="s">
        <v>4613</v>
      </c>
      <c r="G2166" s="1371" t="s">
        <v>223</v>
      </c>
      <c r="H2166" s="1371" t="s">
        <v>245</v>
      </c>
      <c r="I2166" s="1371" t="s">
        <v>316</v>
      </c>
      <c r="J2166" s="1371" t="s">
        <v>221</v>
      </c>
      <c r="N2166" s="1371" t="s">
        <v>233</v>
      </c>
      <c r="O2166" s="1371" t="s">
        <v>236</v>
      </c>
      <c r="P2166" s="1371" t="s">
        <v>350</v>
      </c>
      <c r="W2166" s="1371" t="s">
        <v>229</v>
      </c>
    </row>
    <row r="2167" spans="1:23">
      <c r="A2167" s="1370">
        <v>61516855</v>
      </c>
      <c r="B2167" s="1371" t="s">
        <v>4614</v>
      </c>
      <c r="C2167" s="1371">
        <v>997970885</v>
      </c>
      <c r="D2167" s="1371" t="s">
        <v>4615</v>
      </c>
      <c r="E2167" s="1371" t="s">
        <v>451</v>
      </c>
      <c r="G2167" s="1371" t="s">
        <v>224</v>
      </c>
      <c r="H2167" s="1371" t="s">
        <v>245</v>
      </c>
      <c r="K2167" s="1371" t="s">
        <v>271</v>
      </c>
      <c r="L2167" s="1371" t="s">
        <v>271</v>
      </c>
      <c r="M2167" s="1372">
        <v>45850</v>
      </c>
      <c r="N2167" s="1371" t="s">
        <v>233</v>
      </c>
      <c r="O2167" s="1371" t="s">
        <v>350</v>
      </c>
      <c r="Q2167" s="1371" t="s">
        <v>324</v>
      </c>
      <c r="R2167" s="1371" t="s">
        <v>234</v>
      </c>
      <c r="S2167" s="1371" t="s">
        <v>318</v>
      </c>
      <c r="T2167" s="1371" t="s">
        <v>327</v>
      </c>
      <c r="U2167" s="1371" t="s">
        <v>255</v>
      </c>
      <c r="W2167" s="1371" t="s">
        <v>230</v>
      </c>
    </row>
    <row r="2168" spans="1:23">
      <c r="A2168" s="1370">
        <v>61516855</v>
      </c>
      <c r="B2168" s="1371" t="s">
        <v>4616</v>
      </c>
      <c r="C2168" s="1371">
        <v>919500168</v>
      </c>
      <c r="D2168" s="1371" t="s">
        <v>362</v>
      </c>
      <c r="G2168" s="1371" t="s">
        <v>224</v>
      </c>
      <c r="H2168" s="1371" t="s">
        <v>11</v>
      </c>
      <c r="J2168" s="1371" t="s">
        <v>221</v>
      </c>
      <c r="M2168" s="1372">
        <v>45841</v>
      </c>
      <c r="N2168" s="1371" t="s">
        <v>233</v>
      </c>
      <c r="O2168" s="1371" t="s">
        <v>236</v>
      </c>
      <c r="P2168" s="1371" t="s">
        <v>350</v>
      </c>
      <c r="V2168" s="1371" t="s">
        <v>11</v>
      </c>
      <c r="W2168" s="1371" t="s">
        <v>226</v>
      </c>
    </row>
    <row r="2169" spans="1:23">
      <c r="A2169" s="1370">
        <v>61516924</v>
      </c>
      <c r="B2169" s="1371" t="s">
        <v>4617</v>
      </c>
      <c r="C2169" s="1371">
        <v>51960588950</v>
      </c>
      <c r="D2169" s="1371" t="s">
        <v>4618</v>
      </c>
      <c r="E2169" s="1371" t="s">
        <v>451</v>
      </c>
      <c r="G2169" s="1371" t="s">
        <v>224</v>
      </c>
      <c r="H2169" s="1371" t="s">
        <v>245</v>
      </c>
      <c r="K2169" s="1371" t="s">
        <v>278</v>
      </c>
      <c r="L2169" s="1371" t="s">
        <v>278</v>
      </c>
      <c r="M2169" s="1372">
        <v>45880</v>
      </c>
      <c r="N2169" s="1371" t="s">
        <v>314</v>
      </c>
      <c r="P2169" s="1371" t="s">
        <v>330</v>
      </c>
      <c r="W2169" s="1371" t="s">
        <v>228</v>
      </c>
    </row>
    <row r="2170" spans="1:23">
      <c r="A2170" s="1370">
        <v>61516924</v>
      </c>
      <c r="B2170" s="1371" t="s">
        <v>4619</v>
      </c>
      <c r="C2170" s="1371">
        <v>960588950</v>
      </c>
      <c r="D2170" s="1371" t="s">
        <v>4618</v>
      </c>
      <c r="G2170" s="1371" t="s">
        <v>223</v>
      </c>
      <c r="H2170" s="1371" t="s">
        <v>11</v>
      </c>
      <c r="M2170" s="1372">
        <v>45880</v>
      </c>
      <c r="N2170" s="1371" t="s">
        <v>231</v>
      </c>
      <c r="W2170" s="1371" t="s">
        <v>227</v>
      </c>
    </row>
    <row r="2171" spans="1:23">
      <c r="A2171" s="1370">
        <v>61518068</v>
      </c>
      <c r="B2171" s="1371" t="s">
        <v>4620</v>
      </c>
      <c r="C2171" s="1371">
        <v>970332217</v>
      </c>
      <c r="D2171" s="1371" t="s">
        <v>4621</v>
      </c>
      <c r="G2171" s="1371" t="s">
        <v>224</v>
      </c>
      <c r="H2171" s="1371" t="s">
        <v>11</v>
      </c>
      <c r="J2171" s="1371" t="s">
        <v>221</v>
      </c>
      <c r="M2171" s="1372">
        <v>45841</v>
      </c>
      <c r="N2171" s="1371" t="s">
        <v>233</v>
      </c>
      <c r="O2171" s="1371" t="s">
        <v>236</v>
      </c>
      <c r="W2171" s="1371" t="s">
        <v>227</v>
      </c>
    </row>
    <row r="2172" spans="1:23">
      <c r="A2172" s="1370">
        <v>61518726</v>
      </c>
      <c r="B2172" s="1371" t="s">
        <v>4622</v>
      </c>
      <c r="C2172" s="1371">
        <v>966216832</v>
      </c>
      <c r="D2172" s="1371" t="s">
        <v>4623</v>
      </c>
      <c r="E2172" s="1371" t="s">
        <v>451</v>
      </c>
      <c r="F2172" s="1371" t="s">
        <v>8</v>
      </c>
      <c r="G2172" s="1371" t="s">
        <v>225</v>
      </c>
      <c r="J2172" s="1371" t="s">
        <v>249</v>
      </c>
      <c r="L2172" s="1371" t="s">
        <v>271</v>
      </c>
      <c r="N2172" s="1371" t="s">
        <v>231</v>
      </c>
      <c r="O2172" s="1371" t="s">
        <v>231</v>
      </c>
      <c r="Q2172" s="1371" t="s">
        <v>445</v>
      </c>
      <c r="R2172" s="1371" t="s">
        <v>312</v>
      </c>
      <c r="S2172" s="1371" t="s">
        <v>318</v>
      </c>
      <c r="T2172" s="1371" t="s">
        <v>628</v>
      </c>
      <c r="U2172" s="1371" t="s">
        <v>255</v>
      </c>
      <c r="W2172" s="1371" t="s">
        <v>230</v>
      </c>
    </row>
    <row r="2173" spans="1:23">
      <c r="A2173" s="1370">
        <v>61518946</v>
      </c>
      <c r="B2173" s="1371" t="s">
        <v>4624</v>
      </c>
      <c r="C2173" s="1371">
        <v>51925327077</v>
      </c>
      <c r="D2173" s="1371" t="s">
        <v>4625</v>
      </c>
      <c r="E2173" s="1371" t="s">
        <v>451</v>
      </c>
      <c r="G2173" s="1371" t="s">
        <v>224</v>
      </c>
      <c r="H2173" s="1371" t="s">
        <v>245</v>
      </c>
      <c r="I2173" s="1371" t="s">
        <v>10</v>
      </c>
      <c r="J2173" s="1371" t="s">
        <v>249</v>
      </c>
      <c r="N2173" s="1371" t="s">
        <v>233</v>
      </c>
      <c r="O2173" s="1371" t="s">
        <v>231</v>
      </c>
      <c r="P2173" s="1371" t="s">
        <v>231</v>
      </c>
      <c r="Q2173" s="1371" t="s">
        <v>324</v>
      </c>
      <c r="R2173" s="1371" t="s">
        <v>232</v>
      </c>
      <c r="S2173" s="1371" t="s">
        <v>318</v>
      </c>
      <c r="T2173" s="1371" t="s">
        <v>323</v>
      </c>
      <c r="U2173" s="1371" t="s">
        <v>255</v>
      </c>
      <c r="W2173" s="1371" t="s">
        <v>227</v>
      </c>
    </row>
    <row r="2174" spans="1:23">
      <c r="A2174" s="1370">
        <v>61520798</v>
      </c>
      <c r="B2174" s="1371" t="s">
        <v>4626</v>
      </c>
      <c r="C2174" s="1371">
        <v>988195421</v>
      </c>
      <c r="D2174" s="1371" t="s">
        <v>362</v>
      </c>
      <c r="G2174" s="1371" t="s">
        <v>224</v>
      </c>
      <c r="H2174" s="1371" t="s">
        <v>11</v>
      </c>
      <c r="J2174" s="1371" t="s">
        <v>221</v>
      </c>
      <c r="L2174" s="1371" t="s">
        <v>271</v>
      </c>
      <c r="M2174" s="1372">
        <v>45841</v>
      </c>
      <c r="N2174" s="1371" t="s">
        <v>233</v>
      </c>
      <c r="O2174" s="1371" t="s">
        <v>236</v>
      </c>
      <c r="V2174" s="1371" t="s">
        <v>11</v>
      </c>
      <c r="W2174" s="1371" t="s">
        <v>230</v>
      </c>
    </row>
    <row r="2175" spans="1:23">
      <c r="A2175" s="1370">
        <v>61522145</v>
      </c>
      <c r="B2175" s="1371" t="s">
        <v>4627</v>
      </c>
      <c r="C2175" s="1371">
        <v>937196701</v>
      </c>
      <c r="D2175" s="1371" t="s">
        <v>4628</v>
      </c>
      <c r="E2175" s="1371" t="s">
        <v>1104</v>
      </c>
      <c r="G2175" s="1371" t="s">
        <v>224</v>
      </c>
      <c r="H2175" s="1371" t="s">
        <v>243</v>
      </c>
      <c r="J2175" s="1371" t="s">
        <v>249</v>
      </c>
      <c r="N2175" s="1371" t="s">
        <v>233</v>
      </c>
      <c r="W2175" s="1371" t="s">
        <v>228</v>
      </c>
    </row>
    <row r="2176" spans="1:23">
      <c r="A2176" s="1370">
        <v>61522848</v>
      </c>
      <c r="B2176" s="1371" t="s">
        <v>4629</v>
      </c>
      <c r="E2176" s="1371" t="s">
        <v>451</v>
      </c>
      <c r="G2176" s="1371" t="s">
        <v>224</v>
      </c>
      <c r="L2176" s="1371" t="s">
        <v>271</v>
      </c>
      <c r="M2176" s="1372">
        <v>45857</v>
      </c>
      <c r="W2176" s="1371" t="s">
        <v>227</v>
      </c>
    </row>
    <row r="2177" spans="1:23">
      <c r="A2177" s="1370">
        <v>61523019</v>
      </c>
      <c r="B2177" s="1371" t="s">
        <v>4630</v>
      </c>
      <c r="C2177" s="1371">
        <v>904379678</v>
      </c>
      <c r="D2177" s="1371" t="s">
        <v>4631</v>
      </c>
      <c r="G2177" s="1371" t="s">
        <v>224</v>
      </c>
      <c r="H2177" s="1371" t="s">
        <v>243</v>
      </c>
      <c r="I2177" s="1371" t="s">
        <v>316</v>
      </c>
      <c r="J2177" s="1371" t="s">
        <v>249</v>
      </c>
      <c r="N2177" s="1371" t="s">
        <v>236</v>
      </c>
      <c r="O2177" s="1371" t="s">
        <v>236</v>
      </c>
      <c r="P2177" s="1371" t="s">
        <v>236</v>
      </c>
      <c r="W2177" s="1371" t="s">
        <v>228</v>
      </c>
    </row>
    <row r="2178" spans="1:23">
      <c r="A2178" s="1370">
        <v>61523093</v>
      </c>
      <c r="B2178" s="1371" t="s">
        <v>4632</v>
      </c>
      <c r="C2178" s="1371">
        <v>51973802031</v>
      </c>
      <c r="D2178" s="1371" t="s">
        <v>4633</v>
      </c>
      <c r="E2178" s="1371" t="s">
        <v>451</v>
      </c>
      <c r="G2178" s="1371" t="s">
        <v>224</v>
      </c>
      <c r="H2178" s="1371" t="s">
        <v>245</v>
      </c>
      <c r="K2178" s="1371" t="s">
        <v>278</v>
      </c>
      <c r="L2178" s="1371" t="s">
        <v>262</v>
      </c>
      <c r="M2178" s="1372">
        <v>45859</v>
      </c>
      <c r="N2178" s="1371" t="s">
        <v>233</v>
      </c>
      <c r="W2178" s="1371" t="s">
        <v>230</v>
      </c>
    </row>
    <row r="2179" spans="1:23">
      <c r="A2179" s="1370">
        <v>61523182</v>
      </c>
      <c r="B2179" s="1371" t="s">
        <v>4634</v>
      </c>
      <c r="C2179" s="1371">
        <v>952544796</v>
      </c>
      <c r="D2179" s="1371" t="s">
        <v>4635</v>
      </c>
      <c r="F2179" s="1371" t="s">
        <v>8</v>
      </c>
      <c r="G2179" s="1371" t="s">
        <v>224</v>
      </c>
      <c r="H2179" s="1371" t="s">
        <v>11</v>
      </c>
      <c r="I2179" s="1371" t="s">
        <v>10</v>
      </c>
      <c r="L2179" s="1371" t="s">
        <v>262</v>
      </c>
      <c r="M2179" s="1372">
        <v>45859</v>
      </c>
      <c r="N2179" s="1371" t="s">
        <v>231</v>
      </c>
      <c r="O2179" s="1371" t="s">
        <v>231</v>
      </c>
      <c r="P2179" s="1371" t="s">
        <v>231</v>
      </c>
      <c r="Q2179" s="1371" t="s">
        <v>324</v>
      </c>
      <c r="R2179" s="1371" t="s">
        <v>234</v>
      </c>
      <c r="S2179" s="1371" t="s">
        <v>318</v>
      </c>
      <c r="T2179" s="1371" t="s">
        <v>326</v>
      </c>
      <c r="U2179" s="1371" t="s">
        <v>255</v>
      </c>
      <c r="W2179" s="1371" t="s">
        <v>230</v>
      </c>
    </row>
    <row r="2180" spans="1:23">
      <c r="A2180" s="1370">
        <v>61523182</v>
      </c>
      <c r="B2180" s="1371" t="s">
        <v>4636</v>
      </c>
      <c r="C2180" s="1371">
        <v>952544796</v>
      </c>
      <c r="D2180" s="1371" t="s">
        <v>4635</v>
      </c>
      <c r="E2180" s="1371" t="s">
        <v>1104</v>
      </c>
      <c r="G2180" s="1371" t="s">
        <v>224</v>
      </c>
      <c r="H2180" s="1371" t="s">
        <v>243</v>
      </c>
      <c r="I2180" s="1371" t="s">
        <v>316</v>
      </c>
      <c r="J2180" s="1371" t="s">
        <v>249</v>
      </c>
      <c r="L2180" s="1371" t="s">
        <v>271</v>
      </c>
      <c r="N2180" s="1371" t="s">
        <v>231</v>
      </c>
      <c r="O2180" s="1371" t="s">
        <v>329</v>
      </c>
      <c r="W2180" s="1371" t="s">
        <v>226</v>
      </c>
    </row>
    <row r="2181" spans="1:23">
      <c r="A2181" s="1370">
        <v>61526734</v>
      </c>
      <c r="B2181" s="1371" t="s">
        <v>4637</v>
      </c>
      <c r="C2181" s="1371">
        <v>967925082</v>
      </c>
      <c r="D2181" s="1371" t="s">
        <v>4638</v>
      </c>
      <c r="E2181" s="1371" t="s">
        <v>373</v>
      </c>
      <c r="G2181" s="1371" t="s">
        <v>225</v>
      </c>
      <c r="H2181" s="1371" t="s">
        <v>243</v>
      </c>
      <c r="J2181" s="1371" t="s">
        <v>249</v>
      </c>
      <c r="N2181" s="1371" t="s">
        <v>233</v>
      </c>
      <c r="W2181" s="1371" t="s">
        <v>228</v>
      </c>
    </row>
    <row r="2182" spans="1:23">
      <c r="A2182" s="1370">
        <v>61527372</v>
      </c>
      <c r="B2182" s="1371" t="s">
        <v>4639</v>
      </c>
      <c r="C2182" s="1371">
        <v>923574869</v>
      </c>
      <c r="D2182" s="1371" t="s">
        <v>4640</v>
      </c>
      <c r="G2182" s="1371" t="s">
        <v>224</v>
      </c>
      <c r="H2182" s="1371" t="s">
        <v>11</v>
      </c>
      <c r="J2182" s="1371" t="s">
        <v>221</v>
      </c>
      <c r="M2182" s="1372">
        <v>45841</v>
      </c>
      <c r="N2182" s="1371" t="s">
        <v>233</v>
      </c>
      <c r="V2182" s="1371" t="s">
        <v>11</v>
      </c>
      <c r="W2182" s="1371" t="s">
        <v>226</v>
      </c>
    </row>
    <row r="2183" spans="1:23">
      <c r="A2183" s="1370">
        <v>61527387</v>
      </c>
      <c r="B2183" s="1371" t="s">
        <v>80</v>
      </c>
      <c r="C2183" s="1371">
        <v>913918673</v>
      </c>
      <c r="D2183" s="1371" t="s">
        <v>4641</v>
      </c>
      <c r="E2183" s="1371" t="s">
        <v>451</v>
      </c>
      <c r="G2183" s="1371" t="s">
        <v>224</v>
      </c>
      <c r="H2183" s="1371" t="s">
        <v>242</v>
      </c>
      <c r="L2183" s="1371" t="s">
        <v>262</v>
      </c>
      <c r="M2183" s="1372">
        <v>45876</v>
      </c>
      <c r="N2183" s="1371" t="s">
        <v>231</v>
      </c>
      <c r="O2183" s="1371" t="s">
        <v>231</v>
      </c>
      <c r="P2183" s="1371" t="s">
        <v>329</v>
      </c>
      <c r="Q2183" s="1371" t="s">
        <v>324</v>
      </c>
      <c r="R2183" s="1371" t="s">
        <v>232</v>
      </c>
      <c r="S2183" s="1371" t="s">
        <v>318</v>
      </c>
      <c r="T2183" s="1371" t="s">
        <v>323</v>
      </c>
      <c r="W2183" s="1371" t="s">
        <v>228</v>
      </c>
    </row>
    <row r="2184" spans="1:23">
      <c r="A2184" s="1370">
        <v>61527424</v>
      </c>
      <c r="B2184" s="1371" t="s">
        <v>4642</v>
      </c>
      <c r="C2184" s="1371">
        <v>949323929</v>
      </c>
      <c r="D2184" s="1371" t="s">
        <v>4643</v>
      </c>
      <c r="G2184" s="1371" t="s">
        <v>224</v>
      </c>
      <c r="H2184" s="1371" t="s">
        <v>11</v>
      </c>
      <c r="J2184" s="1371" t="s">
        <v>221</v>
      </c>
      <c r="M2184" s="1372">
        <v>45841</v>
      </c>
      <c r="N2184" s="1371" t="s">
        <v>233</v>
      </c>
      <c r="V2184" s="1371" t="s">
        <v>11</v>
      </c>
      <c r="W2184" s="1371" t="s">
        <v>226</v>
      </c>
    </row>
    <row r="2185" spans="1:23">
      <c r="A2185" s="1370">
        <v>61528325</v>
      </c>
      <c r="B2185" s="1371" t="s">
        <v>4644</v>
      </c>
      <c r="C2185" s="1371">
        <v>986119528</v>
      </c>
      <c r="D2185" s="1371" t="s">
        <v>4645</v>
      </c>
      <c r="G2185" s="1371" t="s">
        <v>225</v>
      </c>
      <c r="H2185" s="1371" t="s">
        <v>243</v>
      </c>
      <c r="I2185" s="1371" t="s">
        <v>316</v>
      </c>
      <c r="J2185" s="1371" t="s">
        <v>249</v>
      </c>
      <c r="N2185" s="1371" t="s">
        <v>233</v>
      </c>
      <c r="O2185" s="1371" t="s">
        <v>236</v>
      </c>
      <c r="P2185" s="1371" t="s">
        <v>236</v>
      </c>
      <c r="W2185" s="1371" t="s">
        <v>229</v>
      </c>
    </row>
    <row r="2186" spans="1:23">
      <c r="A2186" s="1370">
        <v>61528433</v>
      </c>
      <c r="B2186" s="1371" t="s">
        <v>4646</v>
      </c>
      <c r="C2186" s="1371">
        <v>904613022</v>
      </c>
      <c r="D2186" s="1371" t="s">
        <v>362</v>
      </c>
      <c r="G2186" s="1371" t="s">
        <v>225</v>
      </c>
      <c r="H2186" s="1371" t="s">
        <v>11</v>
      </c>
      <c r="J2186" s="1371" t="s">
        <v>221</v>
      </c>
      <c r="M2186" s="1372">
        <v>45841</v>
      </c>
      <c r="N2186" s="1371" t="s">
        <v>231</v>
      </c>
      <c r="O2186" s="1371" t="s">
        <v>231</v>
      </c>
      <c r="P2186" s="1371" t="s">
        <v>231</v>
      </c>
      <c r="V2186" s="1371" t="s">
        <v>11</v>
      </c>
      <c r="W2186" s="1371" t="s">
        <v>226</v>
      </c>
    </row>
    <row r="2187" spans="1:23">
      <c r="A2187" s="1370">
        <v>61528481</v>
      </c>
      <c r="B2187" s="1371" t="s">
        <v>4647</v>
      </c>
      <c r="C2187" s="1371">
        <v>989390197</v>
      </c>
      <c r="D2187" s="1371" t="s">
        <v>4648</v>
      </c>
      <c r="E2187" s="1371" t="s">
        <v>451</v>
      </c>
      <c r="G2187" s="1371" t="s">
        <v>224</v>
      </c>
      <c r="H2187" s="1371" t="s">
        <v>245</v>
      </c>
      <c r="K2187" s="1371" t="s">
        <v>262</v>
      </c>
      <c r="L2187" s="1371" t="s">
        <v>262</v>
      </c>
      <c r="M2187" s="1372">
        <v>45868</v>
      </c>
      <c r="N2187" s="1371" t="s">
        <v>368</v>
      </c>
      <c r="O2187" s="1371" t="s">
        <v>236</v>
      </c>
      <c r="P2187" s="1371" t="s">
        <v>236</v>
      </c>
      <c r="W2187" s="1371" t="s">
        <v>226</v>
      </c>
    </row>
    <row r="2188" spans="1:23">
      <c r="A2188" s="1370">
        <v>61528541</v>
      </c>
      <c r="B2188" s="1371" t="s">
        <v>4649</v>
      </c>
      <c r="C2188" s="1371">
        <v>944329140</v>
      </c>
      <c r="D2188" s="1371" t="s">
        <v>362</v>
      </c>
      <c r="G2188" s="1371" t="s">
        <v>224</v>
      </c>
      <c r="H2188" s="1371" t="s">
        <v>11</v>
      </c>
      <c r="J2188" s="1371" t="s">
        <v>221</v>
      </c>
      <c r="N2188" s="1371" t="s">
        <v>233</v>
      </c>
      <c r="O2188" s="1371" t="s">
        <v>236</v>
      </c>
      <c r="W2188" s="1371" t="s">
        <v>229</v>
      </c>
    </row>
    <row r="2189" spans="1:23">
      <c r="A2189" s="1370">
        <v>61528762</v>
      </c>
      <c r="B2189" s="1371" t="s">
        <v>4650</v>
      </c>
      <c r="C2189" s="1371">
        <v>962849382</v>
      </c>
      <c r="D2189" s="1371" t="s">
        <v>4651</v>
      </c>
      <c r="G2189" s="1371" t="s">
        <v>224</v>
      </c>
      <c r="H2189" s="1371" t="s">
        <v>11</v>
      </c>
      <c r="J2189" s="1371" t="s">
        <v>221</v>
      </c>
      <c r="M2189" s="1372">
        <v>45841</v>
      </c>
      <c r="N2189" s="1371" t="s">
        <v>233</v>
      </c>
      <c r="V2189" s="1371" t="s">
        <v>11</v>
      </c>
      <c r="W2189" s="1371" t="s">
        <v>226</v>
      </c>
    </row>
    <row r="2190" spans="1:23">
      <c r="A2190" s="1370">
        <v>61529175</v>
      </c>
      <c r="B2190" s="1371" t="s">
        <v>81</v>
      </c>
      <c r="C2190" s="1371">
        <v>946590586</v>
      </c>
      <c r="D2190" s="1371" t="s">
        <v>4652</v>
      </c>
      <c r="G2190" s="1371" t="s">
        <v>224</v>
      </c>
      <c r="H2190" s="1371" t="s">
        <v>243</v>
      </c>
      <c r="I2190" s="1371" t="s">
        <v>10</v>
      </c>
      <c r="J2190" s="1371" t="s">
        <v>249</v>
      </c>
      <c r="N2190" s="1371" t="s">
        <v>236</v>
      </c>
      <c r="O2190" s="1371" t="s">
        <v>231</v>
      </c>
      <c r="Q2190" s="1371" t="s">
        <v>324</v>
      </c>
      <c r="R2190" s="1371" t="s">
        <v>232</v>
      </c>
      <c r="S2190" s="1371" t="s">
        <v>318</v>
      </c>
      <c r="T2190" s="1371" t="s">
        <v>323</v>
      </c>
      <c r="U2190" s="1371" t="s">
        <v>255</v>
      </c>
      <c r="W2190" s="1371" t="s">
        <v>227</v>
      </c>
    </row>
    <row r="2191" spans="1:23">
      <c r="A2191" s="1370">
        <v>61529371</v>
      </c>
      <c r="B2191" s="1371" t="s">
        <v>4653</v>
      </c>
      <c r="C2191" s="1371">
        <v>960738445</v>
      </c>
      <c r="D2191" s="1371" t="s">
        <v>362</v>
      </c>
      <c r="G2191" s="1371" t="s">
        <v>224</v>
      </c>
      <c r="H2191" s="1371" t="s">
        <v>11</v>
      </c>
      <c r="J2191" s="1371" t="s">
        <v>221</v>
      </c>
      <c r="N2191" s="1371" t="s">
        <v>233</v>
      </c>
      <c r="O2191" s="1371" t="s">
        <v>236</v>
      </c>
      <c r="W2191" s="1371" t="s">
        <v>229</v>
      </c>
    </row>
    <row r="2192" spans="1:23">
      <c r="A2192" s="1370">
        <v>61529889</v>
      </c>
      <c r="B2192" s="1371" t="s">
        <v>4654</v>
      </c>
      <c r="C2192" s="1371">
        <v>936808859</v>
      </c>
      <c r="D2192" s="1371" t="s">
        <v>4655</v>
      </c>
      <c r="G2192" s="1371" t="s">
        <v>224</v>
      </c>
      <c r="H2192" s="1371" t="s">
        <v>11</v>
      </c>
      <c r="J2192" s="1371" t="s">
        <v>221</v>
      </c>
      <c r="L2192" s="1371" t="s">
        <v>271</v>
      </c>
      <c r="M2192" s="1372">
        <v>45841</v>
      </c>
      <c r="N2192" s="1371" t="s">
        <v>233</v>
      </c>
      <c r="V2192" s="1371" t="s">
        <v>11</v>
      </c>
      <c r="W2192" s="1371" t="s">
        <v>230</v>
      </c>
    </row>
    <row r="2193" spans="1:23">
      <c r="A2193" s="1370">
        <v>61530203</v>
      </c>
      <c r="B2193" s="1371" t="s">
        <v>4656</v>
      </c>
      <c r="C2193" s="1371">
        <v>992033424</v>
      </c>
      <c r="G2193" s="1371" t="s">
        <v>224</v>
      </c>
      <c r="H2193" s="1371" t="s">
        <v>243</v>
      </c>
      <c r="I2193" s="1371" t="s">
        <v>316</v>
      </c>
      <c r="J2193" s="1371" t="s">
        <v>221</v>
      </c>
      <c r="N2193" s="1371" t="s">
        <v>231</v>
      </c>
      <c r="O2193" s="1371" t="s">
        <v>231</v>
      </c>
      <c r="P2193" s="1371" t="s">
        <v>2677</v>
      </c>
      <c r="W2193" s="1371" t="s">
        <v>226</v>
      </c>
    </row>
    <row r="2194" spans="1:23">
      <c r="A2194" s="1370">
        <v>61530327</v>
      </c>
      <c r="B2194" s="1371" t="s">
        <v>4657</v>
      </c>
      <c r="C2194" s="1371">
        <v>931902455</v>
      </c>
      <c r="D2194" s="1371" t="s">
        <v>4658</v>
      </c>
      <c r="F2194" s="1371" t="s">
        <v>362</v>
      </c>
      <c r="G2194" s="1371" t="s">
        <v>224</v>
      </c>
      <c r="H2194" s="1371" t="s">
        <v>248</v>
      </c>
      <c r="J2194" s="1371" t="s">
        <v>249</v>
      </c>
      <c r="L2194" s="1371" t="s">
        <v>271</v>
      </c>
      <c r="M2194" s="1372">
        <v>45841</v>
      </c>
      <c r="N2194" s="1371" t="s">
        <v>231</v>
      </c>
      <c r="Q2194" s="1371" t="s">
        <v>4659</v>
      </c>
      <c r="R2194" s="1371" t="s">
        <v>232</v>
      </c>
      <c r="S2194" s="1371" t="s">
        <v>318</v>
      </c>
      <c r="T2194" s="1371" t="s">
        <v>323</v>
      </c>
      <c r="U2194" s="1371" t="s">
        <v>3371</v>
      </c>
      <c r="W2194" s="1371" t="s">
        <v>227</v>
      </c>
    </row>
    <row r="2195" spans="1:23">
      <c r="A2195" s="1370">
        <v>61530402</v>
      </c>
      <c r="B2195" s="1371" t="s">
        <v>4660</v>
      </c>
      <c r="C2195" s="1371">
        <v>978161885</v>
      </c>
      <c r="D2195" s="1371" t="s">
        <v>4661</v>
      </c>
      <c r="G2195" s="1371" t="s">
        <v>224</v>
      </c>
      <c r="H2195" s="1371" t="s">
        <v>11</v>
      </c>
      <c r="J2195" s="1371" t="s">
        <v>221</v>
      </c>
      <c r="N2195" s="1371" t="s">
        <v>233</v>
      </c>
      <c r="O2195" s="1371" t="s">
        <v>231</v>
      </c>
      <c r="W2195" s="1371" t="s">
        <v>229</v>
      </c>
    </row>
    <row r="2196" spans="1:23">
      <c r="A2196" s="1370">
        <v>61530607</v>
      </c>
      <c r="B2196" s="1371" t="s">
        <v>4662</v>
      </c>
      <c r="C2196" s="1371">
        <v>960587844</v>
      </c>
      <c r="D2196" s="1371" t="s">
        <v>4663</v>
      </c>
      <c r="G2196" s="1371" t="s">
        <v>224</v>
      </c>
      <c r="H2196" s="1371" t="s">
        <v>11</v>
      </c>
      <c r="J2196" s="1371" t="s">
        <v>221</v>
      </c>
      <c r="M2196" s="1372">
        <v>45841</v>
      </c>
      <c r="N2196" s="1371" t="s">
        <v>233</v>
      </c>
      <c r="V2196" s="1371" t="s">
        <v>11</v>
      </c>
      <c r="W2196" s="1371" t="s">
        <v>226</v>
      </c>
    </row>
    <row r="2197" spans="1:23">
      <c r="A2197" s="1370">
        <v>61530615</v>
      </c>
      <c r="B2197" s="1371" t="s">
        <v>4664</v>
      </c>
      <c r="C2197" s="1371">
        <v>51934364137</v>
      </c>
      <c r="D2197" s="1371" t="s">
        <v>4665</v>
      </c>
      <c r="G2197" s="1371" t="s">
        <v>223</v>
      </c>
      <c r="H2197" s="1371" t="s">
        <v>245</v>
      </c>
      <c r="I2197" s="1371" t="s">
        <v>316</v>
      </c>
      <c r="J2197" s="1371" t="s">
        <v>221</v>
      </c>
      <c r="K2197" s="1371" t="s">
        <v>259</v>
      </c>
      <c r="L2197" s="1371" t="s">
        <v>259</v>
      </c>
      <c r="N2197" s="1371" t="s">
        <v>233</v>
      </c>
      <c r="W2197" s="1371" t="s">
        <v>228</v>
      </c>
    </row>
    <row r="2198" spans="1:23">
      <c r="A2198" s="1370">
        <v>61530731</v>
      </c>
      <c r="B2198" s="1371" t="s">
        <v>4666</v>
      </c>
      <c r="C2198" s="1371">
        <v>983703176</v>
      </c>
      <c r="D2198" s="1371" t="s">
        <v>4667</v>
      </c>
      <c r="G2198" s="1371" t="s">
        <v>223</v>
      </c>
      <c r="H2198" s="1371" t="s">
        <v>11</v>
      </c>
      <c r="I2198" s="1371" t="s">
        <v>316</v>
      </c>
      <c r="J2198" s="1371" t="s">
        <v>221</v>
      </c>
      <c r="N2198" s="1371" t="s">
        <v>233</v>
      </c>
      <c r="W2198" s="1371" t="s">
        <v>229</v>
      </c>
    </row>
    <row r="2199" spans="1:23">
      <c r="A2199" s="1370">
        <v>61530816</v>
      </c>
      <c r="B2199" s="1371" t="s">
        <v>4668</v>
      </c>
      <c r="C2199" s="1371">
        <v>923423889</v>
      </c>
      <c r="D2199" s="1371" t="s">
        <v>4669</v>
      </c>
      <c r="G2199" s="1371" t="s">
        <v>223</v>
      </c>
      <c r="H2199" s="1371" t="s">
        <v>11</v>
      </c>
      <c r="I2199" s="1371" t="s">
        <v>316</v>
      </c>
      <c r="J2199" s="1371" t="s">
        <v>221</v>
      </c>
      <c r="N2199" s="1371" t="s">
        <v>233</v>
      </c>
      <c r="W2199" s="1371" t="s">
        <v>229</v>
      </c>
    </row>
    <row r="2200" spans="1:23">
      <c r="A2200" s="1370">
        <v>61530867</v>
      </c>
      <c r="B2200" s="1371" t="s">
        <v>4670</v>
      </c>
      <c r="C2200" s="1371">
        <v>903097109</v>
      </c>
      <c r="D2200" s="1371" t="s">
        <v>4671</v>
      </c>
      <c r="G2200" s="1371" t="s">
        <v>223</v>
      </c>
      <c r="H2200" s="1371" t="s">
        <v>11</v>
      </c>
      <c r="J2200" s="1371" t="s">
        <v>221</v>
      </c>
      <c r="M2200" s="1372">
        <v>45841</v>
      </c>
      <c r="N2200" s="1371" t="s">
        <v>233</v>
      </c>
      <c r="V2200" s="1371" t="s">
        <v>11</v>
      </c>
      <c r="W2200" s="1371" t="s">
        <v>228</v>
      </c>
    </row>
    <row r="2201" spans="1:23">
      <c r="A2201" s="1370">
        <v>61531118</v>
      </c>
      <c r="B2201" s="1371" t="s">
        <v>4672</v>
      </c>
      <c r="C2201" s="1371">
        <v>980178032</v>
      </c>
      <c r="D2201" s="1371" t="s">
        <v>4673</v>
      </c>
      <c r="E2201" s="1371" t="s">
        <v>1104</v>
      </c>
      <c r="F2201" s="1371" t="s">
        <v>260</v>
      </c>
      <c r="G2201" s="1371" t="s">
        <v>225</v>
      </c>
      <c r="H2201" s="1371" t="s">
        <v>245</v>
      </c>
      <c r="I2201" s="1371" t="s">
        <v>316</v>
      </c>
      <c r="J2201" s="1371" t="s">
        <v>249</v>
      </c>
      <c r="N2201" s="1371" t="s">
        <v>233</v>
      </c>
      <c r="O2201" s="1371" t="s">
        <v>236</v>
      </c>
      <c r="P2201" s="1371" t="s">
        <v>236</v>
      </c>
      <c r="W2201" s="1371" t="s">
        <v>226</v>
      </c>
    </row>
    <row r="2202" spans="1:23">
      <c r="A2202" s="1370">
        <v>61532914</v>
      </c>
      <c r="B2202" s="1371" t="s">
        <v>4674</v>
      </c>
      <c r="C2202" s="1371">
        <v>946327547</v>
      </c>
      <c r="D2202" s="1371" t="s">
        <v>4675</v>
      </c>
      <c r="G2202" s="1371" t="s">
        <v>225</v>
      </c>
      <c r="H2202" s="1371" t="s">
        <v>11</v>
      </c>
      <c r="M2202" s="1372">
        <v>45859</v>
      </c>
      <c r="N2202" s="1371" t="s">
        <v>233</v>
      </c>
      <c r="W2202" s="1371" t="s">
        <v>228</v>
      </c>
    </row>
    <row r="2203" spans="1:23">
      <c r="A2203" s="1370">
        <v>61534798</v>
      </c>
      <c r="B2203" s="1371" t="s">
        <v>4676</v>
      </c>
      <c r="C2203" s="1371">
        <v>930788823</v>
      </c>
      <c r="D2203" s="1371" t="s">
        <v>4677</v>
      </c>
      <c r="E2203" s="1371" t="s">
        <v>451</v>
      </c>
      <c r="G2203" s="1371" t="s">
        <v>224</v>
      </c>
      <c r="H2203" s="1371" t="s">
        <v>245</v>
      </c>
      <c r="K2203" s="1371" t="s">
        <v>278</v>
      </c>
      <c r="L2203" s="1371" t="s">
        <v>278</v>
      </c>
      <c r="M2203" s="1372">
        <v>45873</v>
      </c>
      <c r="N2203" s="1371" t="s">
        <v>368</v>
      </c>
      <c r="W2203" s="1371" t="s">
        <v>226</v>
      </c>
    </row>
    <row r="2204" spans="1:23">
      <c r="A2204" s="1370">
        <v>61537529</v>
      </c>
      <c r="B2204" s="1371" t="s">
        <v>4678</v>
      </c>
      <c r="C2204" s="1371">
        <v>940816745</v>
      </c>
      <c r="D2204" s="1371" t="s">
        <v>4679</v>
      </c>
      <c r="G2204" s="1371" t="s">
        <v>224</v>
      </c>
      <c r="H2204" s="1371" t="s">
        <v>11</v>
      </c>
      <c r="J2204" s="1371" t="s">
        <v>221</v>
      </c>
      <c r="M2204" s="1372">
        <v>45841</v>
      </c>
      <c r="N2204" s="1371" t="s">
        <v>233</v>
      </c>
      <c r="V2204" s="1371" t="s">
        <v>11</v>
      </c>
      <c r="W2204" s="1371" t="s">
        <v>228</v>
      </c>
    </row>
    <row r="2205" spans="1:23">
      <c r="A2205" s="1370">
        <v>61537625</v>
      </c>
      <c r="B2205" s="1371" t="s">
        <v>4680</v>
      </c>
      <c r="C2205" s="1371">
        <v>51958000562</v>
      </c>
      <c r="D2205" s="1371" t="s">
        <v>4681</v>
      </c>
      <c r="G2205" s="1371" t="s">
        <v>223</v>
      </c>
      <c r="H2205" s="1371" t="s">
        <v>11</v>
      </c>
      <c r="J2205" s="1371" t="s">
        <v>221</v>
      </c>
      <c r="M2205" s="1372">
        <v>45841</v>
      </c>
      <c r="N2205" s="1371" t="s">
        <v>233</v>
      </c>
      <c r="O2205" s="1371" t="s">
        <v>236</v>
      </c>
      <c r="W2205" s="1371" t="s">
        <v>227</v>
      </c>
    </row>
    <row r="2206" spans="1:23">
      <c r="A2206" s="1370">
        <v>61538854</v>
      </c>
      <c r="B2206" s="1371" t="s">
        <v>4682</v>
      </c>
      <c r="C2206" s="1371" t="s">
        <v>4683</v>
      </c>
      <c r="D2206" s="1371" t="s">
        <v>4684</v>
      </c>
      <c r="E2206" s="1371" t="s">
        <v>1104</v>
      </c>
      <c r="G2206" s="1371" t="s">
        <v>224</v>
      </c>
      <c r="H2206" s="1371" t="s">
        <v>243</v>
      </c>
      <c r="I2206" s="1371" t="s">
        <v>316</v>
      </c>
      <c r="J2206" s="1371" t="s">
        <v>249</v>
      </c>
      <c r="N2206" s="1371" t="s">
        <v>236</v>
      </c>
      <c r="O2206" s="1371" t="s">
        <v>236</v>
      </c>
      <c r="P2206" s="1371" t="s">
        <v>236</v>
      </c>
      <c r="W2206" s="1371" t="s">
        <v>226</v>
      </c>
    </row>
    <row r="2207" spans="1:23">
      <c r="A2207" s="1370">
        <v>61539001</v>
      </c>
      <c r="B2207" s="1371" t="s">
        <v>4685</v>
      </c>
      <c r="C2207" s="1371">
        <v>965799820</v>
      </c>
      <c r="D2207" s="1371" t="s">
        <v>4686</v>
      </c>
      <c r="G2207" s="1371" t="s">
        <v>224</v>
      </c>
      <c r="H2207" s="1371" t="s">
        <v>11</v>
      </c>
      <c r="J2207" s="1371" t="s">
        <v>221</v>
      </c>
      <c r="N2207" s="1371" t="s">
        <v>233</v>
      </c>
      <c r="W2207" s="1371" t="s">
        <v>229</v>
      </c>
    </row>
    <row r="2208" spans="1:23">
      <c r="A2208" s="1370">
        <v>61540707</v>
      </c>
      <c r="B2208" s="1371" t="s">
        <v>4687</v>
      </c>
      <c r="C2208" s="1371">
        <v>51953635606</v>
      </c>
      <c r="D2208" s="1371" t="s">
        <v>4688</v>
      </c>
      <c r="E2208" s="1371" t="s">
        <v>451</v>
      </c>
      <c r="G2208" s="1371" t="s">
        <v>224</v>
      </c>
      <c r="H2208" s="1371" t="s">
        <v>245</v>
      </c>
      <c r="K2208" s="1371" t="s">
        <v>278</v>
      </c>
      <c r="L2208" s="1371" t="s">
        <v>278</v>
      </c>
      <c r="M2208" s="1372">
        <v>45848</v>
      </c>
      <c r="N2208" s="1371" t="s">
        <v>233</v>
      </c>
      <c r="W2208" s="1371" t="s">
        <v>227</v>
      </c>
    </row>
    <row r="2209" spans="1:23">
      <c r="A2209" s="1370">
        <v>61541852</v>
      </c>
      <c r="B2209" s="1371" t="s">
        <v>4689</v>
      </c>
      <c r="C2209" s="1371">
        <v>51937690196</v>
      </c>
      <c r="D2209" s="1371" t="s">
        <v>4690</v>
      </c>
      <c r="E2209" s="1371" t="s">
        <v>451</v>
      </c>
      <c r="G2209" s="1371" t="s">
        <v>224</v>
      </c>
      <c r="H2209" s="1371" t="s">
        <v>245</v>
      </c>
      <c r="K2209" s="1371" t="s">
        <v>262</v>
      </c>
      <c r="L2209" s="1371" t="s">
        <v>262</v>
      </c>
      <c r="M2209" s="1372">
        <v>45874</v>
      </c>
      <c r="N2209" s="1371" t="s">
        <v>233</v>
      </c>
      <c r="W2209" s="1371" t="s">
        <v>228</v>
      </c>
    </row>
    <row r="2210" spans="1:23">
      <c r="A2210" s="1370">
        <v>61541886</v>
      </c>
      <c r="B2210" s="1371" t="s">
        <v>4691</v>
      </c>
      <c r="C2210" s="1371">
        <v>51955934682</v>
      </c>
      <c r="D2210" s="1371" t="s">
        <v>4692</v>
      </c>
      <c r="G2210" s="1371" t="s">
        <v>224</v>
      </c>
      <c r="H2210" s="1371" t="s">
        <v>11</v>
      </c>
      <c r="J2210" s="1371" t="s">
        <v>221</v>
      </c>
      <c r="L2210" s="1371" t="s">
        <v>271</v>
      </c>
      <c r="M2210" s="1372">
        <v>45841</v>
      </c>
      <c r="N2210" s="1371" t="s">
        <v>233</v>
      </c>
      <c r="V2210" s="1371" t="s">
        <v>11</v>
      </c>
      <c r="W2210" s="1371" t="s">
        <v>230</v>
      </c>
    </row>
    <row r="2211" spans="1:23">
      <c r="A2211" s="1370">
        <v>61542613</v>
      </c>
      <c r="B2211" s="1371" t="s">
        <v>4693</v>
      </c>
      <c r="C2211" s="1371">
        <v>51921188703</v>
      </c>
      <c r="D2211" s="1371" t="s">
        <v>4694</v>
      </c>
      <c r="G2211" s="1371" t="s">
        <v>224</v>
      </c>
      <c r="H2211" s="1371" t="s">
        <v>11</v>
      </c>
      <c r="J2211" s="1371" t="s">
        <v>221</v>
      </c>
      <c r="L2211" s="1371" t="s">
        <v>271</v>
      </c>
      <c r="M2211" s="1372">
        <v>45841</v>
      </c>
      <c r="N2211" s="1371" t="s">
        <v>233</v>
      </c>
      <c r="O2211" s="1371" t="s">
        <v>231</v>
      </c>
      <c r="V2211" s="1371" t="s">
        <v>11</v>
      </c>
      <c r="W2211" s="1371" t="s">
        <v>230</v>
      </c>
    </row>
    <row r="2212" spans="1:23">
      <c r="A2212" s="1370">
        <v>61544448</v>
      </c>
      <c r="B2212" s="1371" t="s">
        <v>83</v>
      </c>
      <c r="C2212" s="1371">
        <v>912615340</v>
      </c>
      <c r="D2212" s="1371" t="s">
        <v>4695</v>
      </c>
      <c r="E2212" s="1371" t="s">
        <v>451</v>
      </c>
      <c r="F2212" s="1371" t="s">
        <v>254</v>
      </c>
      <c r="G2212" s="1371" t="s">
        <v>223</v>
      </c>
      <c r="H2212" s="1371" t="s">
        <v>243</v>
      </c>
      <c r="I2212" s="1371" t="s">
        <v>316</v>
      </c>
      <c r="J2212" s="1371" t="s">
        <v>249</v>
      </c>
      <c r="N2212" s="1371" t="s">
        <v>231</v>
      </c>
      <c r="O2212" s="1371" t="s">
        <v>231</v>
      </c>
      <c r="P2212" s="1371" t="s">
        <v>231</v>
      </c>
      <c r="Q2212" s="1371" t="s">
        <v>445</v>
      </c>
      <c r="R2212" s="1371" t="s">
        <v>232</v>
      </c>
      <c r="S2212" s="1371" t="s">
        <v>318</v>
      </c>
      <c r="T2212" s="1371" t="s">
        <v>323</v>
      </c>
      <c r="U2212" s="1371" t="s">
        <v>255</v>
      </c>
      <c r="W2212" s="1371" t="s">
        <v>227</v>
      </c>
    </row>
    <row r="2213" spans="1:23">
      <c r="A2213" s="1370">
        <v>61545474</v>
      </c>
      <c r="B2213" s="1371" t="s">
        <v>4696</v>
      </c>
      <c r="C2213" s="1371">
        <v>979596794</v>
      </c>
      <c r="D2213" s="1371" t="s">
        <v>4697</v>
      </c>
      <c r="G2213" s="1371" t="s">
        <v>223</v>
      </c>
      <c r="H2213" s="1371" t="s">
        <v>11</v>
      </c>
      <c r="J2213" s="1371" t="s">
        <v>221</v>
      </c>
      <c r="M2213" s="1372">
        <v>45841</v>
      </c>
      <c r="N2213" s="1371" t="s">
        <v>233</v>
      </c>
      <c r="V2213" s="1371" t="s">
        <v>11</v>
      </c>
      <c r="W2213" s="1371" t="s">
        <v>226</v>
      </c>
    </row>
    <row r="2214" spans="1:23">
      <c r="A2214" s="1370">
        <v>61546872</v>
      </c>
      <c r="B2214" s="1371" t="s">
        <v>4698</v>
      </c>
      <c r="C2214" s="1371">
        <v>945641654</v>
      </c>
      <c r="D2214" s="1371" t="s">
        <v>4699</v>
      </c>
      <c r="G2214" s="1371" t="s">
        <v>225</v>
      </c>
      <c r="H2214" s="1371" t="s">
        <v>11</v>
      </c>
      <c r="J2214" s="1371" t="s">
        <v>221</v>
      </c>
      <c r="M2214" s="1372">
        <v>45841</v>
      </c>
      <c r="N2214" s="1371" t="s">
        <v>233</v>
      </c>
      <c r="V2214" s="1371" t="s">
        <v>11</v>
      </c>
      <c r="W2214" s="1371" t="s">
        <v>226</v>
      </c>
    </row>
    <row r="2215" spans="1:23">
      <c r="A2215" s="1370">
        <v>61548787</v>
      </c>
      <c r="B2215" s="1371" t="s">
        <v>4700</v>
      </c>
      <c r="C2215" s="1371">
        <v>916791575</v>
      </c>
      <c r="D2215" s="1371" t="s">
        <v>4701</v>
      </c>
      <c r="G2215" s="1371" t="s">
        <v>224</v>
      </c>
      <c r="H2215" s="1371" t="s">
        <v>11</v>
      </c>
      <c r="J2215" s="1371" t="s">
        <v>221</v>
      </c>
      <c r="L2215" s="1371" t="s">
        <v>271</v>
      </c>
      <c r="M2215" s="1372">
        <v>45841</v>
      </c>
      <c r="N2215" s="1371" t="s">
        <v>233</v>
      </c>
      <c r="O2215" s="1371" t="s">
        <v>239</v>
      </c>
      <c r="V2215" s="1371" t="s">
        <v>11</v>
      </c>
      <c r="W2215" s="1371" t="s">
        <v>230</v>
      </c>
    </row>
    <row r="2216" spans="1:23">
      <c r="A2216" s="1370">
        <v>61550511</v>
      </c>
      <c r="B2216" s="1371" t="s">
        <v>4702</v>
      </c>
      <c r="C2216" s="1371">
        <v>962521783</v>
      </c>
      <c r="D2216" s="1371" t="s">
        <v>4703</v>
      </c>
      <c r="E2216" s="1371" t="s">
        <v>347</v>
      </c>
      <c r="G2216" s="1371" t="s">
        <v>224</v>
      </c>
      <c r="H2216" s="1371" t="s">
        <v>248</v>
      </c>
      <c r="K2216" s="1371" t="s">
        <v>280</v>
      </c>
      <c r="L2216" s="1371" t="s">
        <v>280</v>
      </c>
      <c r="M2216" s="1372">
        <v>45873</v>
      </c>
      <c r="N2216" s="1371" t="s">
        <v>233</v>
      </c>
      <c r="W2216" s="1371" t="s">
        <v>227</v>
      </c>
    </row>
    <row r="2217" spans="1:23">
      <c r="A2217" s="1370">
        <v>61567638</v>
      </c>
      <c r="B2217" s="1371" t="s">
        <v>4704</v>
      </c>
      <c r="C2217" s="1371">
        <v>917662601</v>
      </c>
      <c r="D2217" s="1371" t="s">
        <v>4705</v>
      </c>
      <c r="G2217" s="1371" t="s">
        <v>225</v>
      </c>
      <c r="H2217" s="1371" t="s">
        <v>11</v>
      </c>
      <c r="M2217" s="1372">
        <v>45859</v>
      </c>
      <c r="N2217" s="1371" t="s">
        <v>233</v>
      </c>
      <c r="W2217" s="1371" t="s">
        <v>228</v>
      </c>
    </row>
    <row r="2218" spans="1:23">
      <c r="A2218" s="1370">
        <v>61569333</v>
      </c>
      <c r="B2218" s="1371" t="s">
        <v>4706</v>
      </c>
      <c r="C2218" s="1371">
        <v>916882122</v>
      </c>
      <c r="D2218" s="1371" t="s">
        <v>4707</v>
      </c>
      <c r="G2218" s="1371" t="s">
        <v>223</v>
      </c>
      <c r="H2218" s="1371" t="s">
        <v>11</v>
      </c>
      <c r="J2218" s="1371" t="s">
        <v>221</v>
      </c>
      <c r="M2218" s="1372">
        <v>45841</v>
      </c>
      <c r="N2218" s="1371" t="s">
        <v>233</v>
      </c>
      <c r="V2218" s="1371" t="s">
        <v>11</v>
      </c>
      <c r="W2218" s="1371" t="s">
        <v>228</v>
      </c>
    </row>
    <row r="2219" spans="1:23">
      <c r="A2219" s="1370">
        <v>61572737</v>
      </c>
      <c r="B2219" s="1371" t="s">
        <v>4708</v>
      </c>
      <c r="C2219" s="1371">
        <v>51929985089</v>
      </c>
      <c r="D2219" s="1371" t="s">
        <v>4709</v>
      </c>
      <c r="E2219" s="1371" t="s">
        <v>451</v>
      </c>
      <c r="G2219" s="1371" t="s">
        <v>224</v>
      </c>
      <c r="H2219" s="1371" t="s">
        <v>245</v>
      </c>
      <c r="K2219" s="1371" t="s">
        <v>278</v>
      </c>
      <c r="L2219" s="1371" t="s">
        <v>262</v>
      </c>
      <c r="M2219" s="1372">
        <v>45873</v>
      </c>
      <c r="N2219" s="1371" t="s">
        <v>231</v>
      </c>
      <c r="O2219" s="1371" t="s">
        <v>231</v>
      </c>
      <c r="P2219" s="1371" t="s">
        <v>231</v>
      </c>
      <c r="W2219" s="1371" t="s">
        <v>230</v>
      </c>
    </row>
    <row r="2220" spans="1:23">
      <c r="A2220" s="1370">
        <v>61577001</v>
      </c>
      <c r="B2220" s="1371" t="s">
        <v>4710</v>
      </c>
      <c r="C2220" s="1371">
        <v>51906220851</v>
      </c>
      <c r="D2220" s="1371" t="s">
        <v>4711</v>
      </c>
      <c r="G2220" s="1371" t="s">
        <v>225</v>
      </c>
      <c r="H2220" s="1371" t="s">
        <v>11</v>
      </c>
      <c r="J2220" s="1371" t="s">
        <v>221</v>
      </c>
      <c r="M2220" s="1372">
        <v>45841</v>
      </c>
      <c r="N2220" s="1371" t="s">
        <v>233</v>
      </c>
      <c r="V2220" s="1371" t="s">
        <v>11</v>
      </c>
      <c r="W2220" s="1371" t="s">
        <v>228</v>
      </c>
    </row>
    <row r="2221" spans="1:23">
      <c r="A2221" s="1370">
        <v>61584905</v>
      </c>
      <c r="B2221" s="1371" t="s">
        <v>4712</v>
      </c>
      <c r="C2221" s="1371">
        <v>51958241481</v>
      </c>
      <c r="D2221" s="1371" t="s">
        <v>4713</v>
      </c>
      <c r="E2221" s="1371" t="s">
        <v>451</v>
      </c>
      <c r="G2221" s="1371" t="s">
        <v>225</v>
      </c>
      <c r="H2221" s="1371" t="s">
        <v>245</v>
      </c>
      <c r="K2221" s="1371" t="s">
        <v>278</v>
      </c>
      <c r="L2221" s="1371" t="s">
        <v>278</v>
      </c>
      <c r="M2221" s="1372">
        <v>45873</v>
      </c>
      <c r="N2221" s="1371" t="s">
        <v>233</v>
      </c>
      <c r="W2221" s="1371" t="s">
        <v>228</v>
      </c>
    </row>
    <row r="2222" spans="1:23">
      <c r="A2222" s="1370">
        <v>61613393</v>
      </c>
      <c r="B2222" s="1371" t="s">
        <v>4714</v>
      </c>
      <c r="C2222" s="1371">
        <v>956744771</v>
      </c>
      <c r="D2222" s="1371" t="s">
        <v>4715</v>
      </c>
      <c r="G2222" s="1371" t="s">
        <v>224</v>
      </c>
      <c r="H2222" s="1371" t="s">
        <v>11</v>
      </c>
      <c r="J2222" s="1371" t="s">
        <v>221</v>
      </c>
      <c r="N2222" s="1371" t="s">
        <v>233</v>
      </c>
      <c r="W2222" s="1371" t="s">
        <v>229</v>
      </c>
    </row>
    <row r="2223" spans="1:23">
      <c r="A2223" s="1370">
        <v>61613808</v>
      </c>
      <c r="B2223" s="1371" t="s">
        <v>4716</v>
      </c>
      <c r="C2223" s="1371">
        <v>967883140</v>
      </c>
      <c r="E2223" s="1371" t="s">
        <v>874</v>
      </c>
      <c r="G2223" s="1371" t="s">
        <v>224</v>
      </c>
      <c r="H2223" s="1371" t="s">
        <v>243</v>
      </c>
      <c r="I2223" s="1371" t="s">
        <v>316</v>
      </c>
      <c r="J2223" s="1371" t="s">
        <v>249</v>
      </c>
      <c r="N2223" s="1371" t="s">
        <v>233</v>
      </c>
      <c r="W2223" s="1371" t="s">
        <v>227</v>
      </c>
    </row>
    <row r="2224" spans="1:23">
      <c r="A2224" s="1370">
        <v>61618021</v>
      </c>
      <c r="B2224" s="1371" t="s">
        <v>4717</v>
      </c>
      <c r="C2224" s="1371">
        <v>950259197</v>
      </c>
      <c r="D2224" s="1371" t="s">
        <v>362</v>
      </c>
      <c r="G2224" s="1371" t="s">
        <v>224</v>
      </c>
      <c r="H2224" s="1371" t="s">
        <v>11</v>
      </c>
      <c r="J2224" s="1371" t="s">
        <v>221</v>
      </c>
      <c r="L2224" s="1371" t="s">
        <v>271</v>
      </c>
      <c r="M2224" s="1372">
        <v>45841</v>
      </c>
      <c r="N2224" s="1371" t="s">
        <v>233</v>
      </c>
      <c r="V2224" s="1371" t="s">
        <v>11</v>
      </c>
      <c r="W2224" s="1371" t="s">
        <v>230</v>
      </c>
    </row>
    <row r="2225" spans="1:23">
      <c r="A2225" s="1370">
        <v>61627875</v>
      </c>
      <c r="B2225" s="1371" t="s">
        <v>4718</v>
      </c>
      <c r="C2225" s="1371">
        <v>51950211128</v>
      </c>
      <c r="D2225" s="1371" t="s">
        <v>4719</v>
      </c>
      <c r="E2225" s="1371" t="s">
        <v>347</v>
      </c>
      <c r="G2225" s="1371" t="s">
        <v>224</v>
      </c>
      <c r="H2225" s="1371" t="s">
        <v>245</v>
      </c>
      <c r="K2225" s="1371" t="s">
        <v>278</v>
      </c>
      <c r="L2225" s="1371" t="s">
        <v>278</v>
      </c>
      <c r="M2225" s="1372">
        <v>45868</v>
      </c>
      <c r="N2225" s="1371" t="s">
        <v>233</v>
      </c>
      <c r="W2225" s="1371" t="s">
        <v>227</v>
      </c>
    </row>
    <row r="2226" spans="1:23">
      <c r="A2226" s="1370">
        <v>61629573</v>
      </c>
      <c r="B2226" s="1371" t="s">
        <v>4720</v>
      </c>
      <c r="C2226" s="1371">
        <v>935205819</v>
      </c>
      <c r="D2226" s="1371" t="s">
        <v>4721</v>
      </c>
      <c r="G2226" s="1371" t="s">
        <v>224</v>
      </c>
      <c r="H2226" s="1371" t="s">
        <v>11</v>
      </c>
      <c r="J2226" s="1371" t="s">
        <v>221</v>
      </c>
      <c r="L2226" s="1371" t="s">
        <v>271</v>
      </c>
      <c r="M2226" s="1372">
        <v>45841</v>
      </c>
      <c r="N2226" s="1371" t="s">
        <v>233</v>
      </c>
      <c r="V2226" s="1371" t="s">
        <v>11</v>
      </c>
      <c r="W2226" s="1371" t="s">
        <v>230</v>
      </c>
    </row>
    <row r="2227" spans="1:23">
      <c r="A2227" s="1370">
        <v>61640162</v>
      </c>
      <c r="B2227" s="1371" t="s">
        <v>4722</v>
      </c>
      <c r="C2227" s="1371">
        <v>916994963</v>
      </c>
      <c r="D2227" s="1371" t="s">
        <v>4723</v>
      </c>
      <c r="G2227" s="1371" t="s">
        <v>224</v>
      </c>
      <c r="H2227" s="1371" t="s">
        <v>11</v>
      </c>
      <c r="I2227" s="1371" t="s">
        <v>7</v>
      </c>
      <c r="L2227" s="1371" t="s">
        <v>271</v>
      </c>
      <c r="M2227" s="1372">
        <v>45854</v>
      </c>
      <c r="N2227" s="1371" t="s">
        <v>368</v>
      </c>
      <c r="O2227" s="1371" t="s">
        <v>236</v>
      </c>
      <c r="W2227" s="1371" t="s">
        <v>226</v>
      </c>
    </row>
    <row r="2228" spans="1:23">
      <c r="A2228" s="1370">
        <v>61641252</v>
      </c>
      <c r="B2228" s="1371" t="s">
        <v>4724</v>
      </c>
      <c r="C2228" s="1371">
        <v>51978000651</v>
      </c>
      <c r="D2228" s="1371" t="s">
        <v>4725</v>
      </c>
      <c r="G2228" s="1371" t="s">
        <v>223</v>
      </c>
      <c r="H2228" s="1371" t="s">
        <v>245</v>
      </c>
      <c r="J2228" s="1371" t="s">
        <v>221</v>
      </c>
      <c r="K2228" s="1371" t="s">
        <v>259</v>
      </c>
      <c r="L2228" s="1371" t="s">
        <v>259</v>
      </c>
      <c r="N2228" s="1371" t="s">
        <v>233</v>
      </c>
      <c r="W2228" s="1371" t="s">
        <v>228</v>
      </c>
    </row>
    <row r="2229" spans="1:23">
      <c r="A2229" s="1370">
        <v>61647363</v>
      </c>
      <c r="B2229" s="1371" t="s">
        <v>4726</v>
      </c>
      <c r="C2229" s="1371">
        <v>930181431</v>
      </c>
      <c r="D2229" s="1371" t="s">
        <v>4727</v>
      </c>
      <c r="G2229" s="1371" t="s">
        <v>224</v>
      </c>
      <c r="H2229" s="1371" t="s">
        <v>11</v>
      </c>
      <c r="J2229" s="1371" t="s">
        <v>221</v>
      </c>
      <c r="M2229" s="1372">
        <v>45841</v>
      </c>
      <c r="N2229" s="1371" t="s">
        <v>233</v>
      </c>
      <c r="O2229" s="1371" t="s">
        <v>236</v>
      </c>
      <c r="P2229" s="1371" t="s">
        <v>350</v>
      </c>
      <c r="V2229" s="1371" t="s">
        <v>11</v>
      </c>
      <c r="W2229" s="1371" t="s">
        <v>226</v>
      </c>
    </row>
    <row r="2230" spans="1:23">
      <c r="A2230" s="1370">
        <v>61660178</v>
      </c>
      <c r="B2230" s="1371" t="s">
        <v>4728</v>
      </c>
      <c r="C2230" s="1371">
        <v>936346810</v>
      </c>
      <c r="D2230" s="1371" t="s">
        <v>3724</v>
      </c>
      <c r="E2230" s="1371" t="s">
        <v>4729</v>
      </c>
      <c r="F2230" s="1371" t="s">
        <v>3724</v>
      </c>
      <c r="G2230" s="1371" t="s">
        <v>224</v>
      </c>
      <c r="H2230" s="1371" t="s">
        <v>243</v>
      </c>
      <c r="I2230" s="1371" t="s">
        <v>316</v>
      </c>
      <c r="J2230" s="1371" t="s">
        <v>249</v>
      </c>
      <c r="N2230" s="1371" t="s">
        <v>233</v>
      </c>
      <c r="O2230" s="1371" t="s">
        <v>231</v>
      </c>
      <c r="W2230" s="1371" t="s">
        <v>229</v>
      </c>
    </row>
    <row r="2231" spans="1:23">
      <c r="A2231" s="1370">
        <v>61682867</v>
      </c>
      <c r="B2231" s="1371" t="s">
        <v>4730</v>
      </c>
      <c r="C2231" s="1371">
        <v>51952314465</v>
      </c>
      <c r="D2231" s="1371" t="s">
        <v>4731</v>
      </c>
      <c r="E2231" s="1371" t="s">
        <v>507</v>
      </c>
      <c r="F2231" s="1371" t="s">
        <v>240</v>
      </c>
      <c r="G2231" s="1371" t="s">
        <v>225</v>
      </c>
      <c r="H2231" s="1371" t="s">
        <v>245</v>
      </c>
      <c r="J2231" s="1371" t="s">
        <v>221</v>
      </c>
      <c r="N2231" s="1371" t="s">
        <v>233</v>
      </c>
      <c r="W2231" s="1371" t="s">
        <v>228</v>
      </c>
    </row>
    <row r="2232" spans="1:23">
      <c r="A2232" s="1370">
        <v>61697511</v>
      </c>
      <c r="B2232" s="1371" t="s">
        <v>4732</v>
      </c>
      <c r="C2232" s="1371">
        <v>51929447757</v>
      </c>
      <c r="D2232" s="1371" t="s">
        <v>4733</v>
      </c>
      <c r="G2232" s="1371" t="s">
        <v>224</v>
      </c>
      <c r="H2232" s="1371" t="s">
        <v>11</v>
      </c>
      <c r="L2232" s="1371" t="s">
        <v>271</v>
      </c>
      <c r="M2232" s="1372">
        <v>45854</v>
      </c>
      <c r="N2232" s="1371" t="s">
        <v>233</v>
      </c>
      <c r="W2232" s="1371" t="s">
        <v>230</v>
      </c>
    </row>
    <row r="2233" spans="1:23">
      <c r="A2233" s="1370">
        <v>61700473</v>
      </c>
      <c r="B2233" s="1371" t="s">
        <v>4734</v>
      </c>
      <c r="C2233" s="1371">
        <v>960982681</v>
      </c>
      <c r="D2233" s="1371" t="s">
        <v>4735</v>
      </c>
      <c r="G2233" s="1371" t="s">
        <v>224</v>
      </c>
      <c r="H2233" s="1371" t="s">
        <v>11</v>
      </c>
      <c r="J2233" s="1371" t="s">
        <v>221</v>
      </c>
      <c r="N2233" s="1371" t="s">
        <v>233</v>
      </c>
      <c r="W2233" s="1371" t="s">
        <v>229</v>
      </c>
    </row>
    <row r="2234" spans="1:23">
      <c r="A2234" s="1370">
        <v>61724532</v>
      </c>
      <c r="B2234" s="1371" t="s">
        <v>4736</v>
      </c>
      <c r="C2234" s="1371">
        <v>980463133</v>
      </c>
      <c r="D2234" s="1371" t="s">
        <v>4737</v>
      </c>
      <c r="E2234" s="1371" t="s">
        <v>347</v>
      </c>
      <c r="G2234" s="1371" t="s">
        <v>223</v>
      </c>
      <c r="H2234" s="1371" t="s">
        <v>245</v>
      </c>
      <c r="K2234" s="1371" t="s">
        <v>262</v>
      </c>
      <c r="L2234" s="1371" t="s">
        <v>262</v>
      </c>
      <c r="M2234" s="1372">
        <v>45859</v>
      </c>
      <c r="N2234" s="1371" t="s">
        <v>368</v>
      </c>
      <c r="O2234" s="1371" t="s">
        <v>236</v>
      </c>
      <c r="P2234" s="1371" t="s">
        <v>350</v>
      </c>
      <c r="W2234" s="1371" t="s">
        <v>226</v>
      </c>
    </row>
    <row r="2235" spans="1:23">
      <c r="A2235" s="1370">
        <v>61738958</v>
      </c>
      <c r="B2235" s="1371" t="s">
        <v>4738</v>
      </c>
      <c r="C2235" s="1371">
        <v>930114771</v>
      </c>
      <c r="D2235" s="1371" t="s">
        <v>4739</v>
      </c>
      <c r="G2235" s="1371" t="s">
        <v>223</v>
      </c>
      <c r="H2235" s="1371" t="s">
        <v>11</v>
      </c>
      <c r="J2235" s="1371" t="s">
        <v>221</v>
      </c>
      <c r="M2235" s="1372">
        <v>45841</v>
      </c>
      <c r="N2235" s="1371" t="s">
        <v>233</v>
      </c>
      <c r="O2235" s="1371" t="s">
        <v>236</v>
      </c>
      <c r="W2235" s="1371" t="s">
        <v>227</v>
      </c>
    </row>
    <row r="2236" spans="1:23">
      <c r="A2236" s="1370">
        <v>61754805</v>
      </c>
      <c r="B2236" s="1371" t="s">
        <v>4740</v>
      </c>
      <c r="C2236" s="1371">
        <v>932682889</v>
      </c>
      <c r="D2236" s="1371" t="s">
        <v>4741</v>
      </c>
      <c r="G2236" s="1371" t="s">
        <v>223</v>
      </c>
      <c r="H2236" s="1371" t="s">
        <v>11</v>
      </c>
      <c r="J2236" s="1371" t="s">
        <v>221</v>
      </c>
      <c r="M2236" s="1372">
        <v>45841</v>
      </c>
      <c r="N2236" s="1371" t="s">
        <v>233</v>
      </c>
      <c r="V2236" s="1371" t="s">
        <v>11</v>
      </c>
      <c r="W2236" s="1371" t="s">
        <v>226</v>
      </c>
    </row>
    <row r="2237" spans="1:23">
      <c r="A2237" s="1370">
        <v>61755039</v>
      </c>
      <c r="B2237" s="1371" t="s">
        <v>4742</v>
      </c>
      <c r="W2237" s="1371" t="s">
        <v>229</v>
      </c>
    </row>
    <row r="2238" spans="1:23">
      <c r="A2238" s="1370">
        <v>61755039</v>
      </c>
      <c r="B2238" s="1371" t="s">
        <v>84</v>
      </c>
      <c r="C2238" s="1371">
        <v>51982628281</v>
      </c>
      <c r="D2238" s="1371" t="s">
        <v>4743</v>
      </c>
      <c r="G2238" s="1371" t="s">
        <v>223</v>
      </c>
      <c r="H2238" s="1371" t="s">
        <v>245</v>
      </c>
      <c r="J2238" s="1371" t="s">
        <v>221</v>
      </c>
      <c r="K2238" s="1371" t="s">
        <v>259</v>
      </c>
      <c r="L2238" s="1371" t="s">
        <v>259</v>
      </c>
      <c r="N2238" s="1371" t="s">
        <v>231</v>
      </c>
      <c r="O2238" s="1371" t="s">
        <v>231</v>
      </c>
      <c r="P2238" s="1371" t="s">
        <v>231</v>
      </c>
      <c r="Q2238" s="1371" t="s">
        <v>324</v>
      </c>
      <c r="R2238" s="1371" t="s">
        <v>232</v>
      </c>
      <c r="S2238" s="1371" t="s">
        <v>318</v>
      </c>
      <c r="T2238" s="1371" t="s">
        <v>323</v>
      </c>
      <c r="W2238" s="1371" t="s">
        <v>228</v>
      </c>
    </row>
    <row r="2239" spans="1:23">
      <c r="A2239" s="1370">
        <v>61755051</v>
      </c>
      <c r="B2239" s="1371" t="s">
        <v>4744</v>
      </c>
      <c r="C2239" s="1371">
        <v>956838373</v>
      </c>
      <c r="D2239" s="1371" t="s">
        <v>4745</v>
      </c>
      <c r="E2239" s="1371" t="s">
        <v>451</v>
      </c>
      <c r="G2239" s="1371" t="s">
        <v>225</v>
      </c>
      <c r="H2239" s="1371" t="s">
        <v>243</v>
      </c>
      <c r="J2239" s="1371" t="s">
        <v>249</v>
      </c>
      <c r="N2239" s="1371" t="s">
        <v>233</v>
      </c>
      <c r="W2239" s="1371" t="s">
        <v>228</v>
      </c>
    </row>
    <row r="2240" spans="1:23">
      <c r="A2240" s="1370">
        <v>61755187</v>
      </c>
      <c r="B2240" s="1371" t="s">
        <v>4746</v>
      </c>
      <c r="C2240" s="1371">
        <v>51913474004</v>
      </c>
      <c r="D2240" s="1371" t="s">
        <v>4747</v>
      </c>
      <c r="G2240" s="1371" t="s">
        <v>224</v>
      </c>
      <c r="H2240" s="1371" t="s">
        <v>245</v>
      </c>
      <c r="J2240" s="1371" t="s">
        <v>221</v>
      </c>
      <c r="K2240" s="1371" t="s">
        <v>269</v>
      </c>
      <c r="L2240" s="1371" t="s">
        <v>271</v>
      </c>
      <c r="N2240" s="1371" t="s">
        <v>231</v>
      </c>
      <c r="O2240" s="1371" t="s">
        <v>231</v>
      </c>
      <c r="W2240" s="1371" t="s">
        <v>230</v>
      </c>
    </row>
    <row r="2241" spans="1:23">
      <c r="A2241" s="1370">
        <v>61755236</v>
      </c>
      <c r="B2241" s="1371" t="s">
        <v>4748</v>
      </c>
      <c r="C2241" s="1371">
        <v>945533205</v>
      </c>
      <c r="D2241" s="1371" t="s">
        <v>4749</v>
      </c>
      <c r="G2241" s="1371" t="s">
        <v>223</v>
      </c>
      <c r="H2241" s="1371" t="s">
        <v>11</v>
      </c>
      <c r="J2241" s="1371" t="s">
        <v>221</v>
      </c>
      <c r="L2241" s="1371" t="s">
        <v>271</v>
      </c>
      <c r="M2241" s="1372">
        <v>45841</v>
      </c>
      <c r="N2241" s="1371" t="s">
        <v>233</v>
      </c>
      <c r="O2241" s="1371" t="s">
        <v>236</v>
      </c>
      <c r="V2241" s="1371" t="s">
        <v>11</v>
      </c>
      <c r="W2241" s="1371" t="s">
        <v>230</v>
      </c>
    </row>
    <row r="2242" spans="1:23">
      <c r="A2242" s="1370">
        <v>61755301</v>
      </c>
      <c r="B2242" s="1371" t="s">
        <v>4750</v>
      </c>
      <c r="C2242" s="1371">
        <v>51944081301</v>
      </c>
      <c r="D2242" s="1371" t="s">
        <v>4751</v>
      </c>
      <c r="E2242" s="1371" t="s">
        <v>451</v>
      </c>
      <c r="F2242" s="1371" t="s">
        <v>260</v>
      </c>
      <c r="G2242" s="1371" t="s">
        <v>224</v>
      </c>
      <c r="H2242" s="1371" t="s">
        <v>245</v>
      </c>
      <c r="J2242" s="1371" t="s">
        <v>249</v>
      </c>
      <c r="N2242" s="1371" t="s">
        <v>233</v>
      </c>
      <c r="W2242" s="1371" t="s">
        <v>228</v>
      </c>
    </row>
    <row r="2243" spans="1:23">
      <c r="A2243" s="1370">
        <v>61757398</v>
      </c>
      <c r="B2243" s="1371" t="s">
        <v>4752</v>
      </c>
      <c r="C2243" s="1371">
        <v>936413436</v>
      </c>
      <c r="D2243" s="1371" t="s">
        <v>4753</v>
      </c>
      <c r="F2243" s="1371" t="s">
        <v>362</v>
      </c>
      <c r="G2243" s="1371" t="s">
        <v>223</v>
      </c>
      <c r="H2243" s="1371" t="s">
        <v>248</v>
      </c>
      <c r="J2243" s="1371" t="s">
        <v>221</v>
      </c>
      <c r="M2243" s="1372">
        <v>45841</v>
      </c>
      <c r="W2243" s="1371" t="s">
        <v>227</v>
      </c>
    </row>
    <row r="2244" spans="1:23">
      <c r="A2244" s="1370">
        <v>61760200</v>
      </c>
      <c r="B2244" s="1371" t="s">
        <v>4754</v>
      </c>
      <c r="C2244" s="1371">
        <v>998141785</v>
      </c>
      <c r="D2244" s="1371" t="s">
        <v>4755</v>
      </c>
      <c r="E2244" s="1371" t="s">
        <v>451</v>
      </c>
      <c r="G2244" s="1371" t="s">
        <v>224</v>
      </c>
      <c r="H2244" s="1371" t="s">
        <v>243</v>
      </c>
      <c r="L2244" s="1371" t="s">
        <v>4756</v>
      </c>
      <c r="M2244" s="1372">
        <v>45856</v>
      </c>
      <c r="N2244" s="1371" t="s">
        <v>233</v>
      </c>
      <c r="W2244" s="1371" t="s">
        <v>227</v>
      </c>
    </row>
    <row r="2245" spans="1:23">
      <c r="A2245" s="1370">
        <v>61761793</v>
      </c>
      <c r="B2245" s="1371" t="s">
        <v>4757</v>
      </c>
      <c r="C2245" s="1371">
        <v>994325619</v>
      </c>
      <c r="D2245" s="1371" t="s">
        <v>4758</v>
      </c>
      <c r="G2245" s="1371" t="s">
        <v>225</v>
      </c>
      <c r="H2245" s="1371" t="s">
        <v>245</v>
      </c>
      <c r="I2245" s="1371" t="s">
        <v>316</v>
      </c>
      <c r="J2245" s="1371" t="s">
        <v>221</v>
      </c>
      <c r="K2245" s="1371" t="s">
        <v>259</v>
      </c>
      <c r="L2245" s="1371" t="s">
        <v>259</v>
      </c>
      <c r="N2245" s="1371" t="s">
        <v>236</v>
      </c>
      <c r="W2245" s="1371" t="s">
        <v>227</v>
      </c>
    </row>
    <row r="2246" spans="1:23">
      <c r="A2246" s="1370">
        <v>61767995</v>
      </c>
      <c r="B2246" s="1371" t="s">
        <v>4759</v>
      </c>
      <c r="C2246" s="1371">
        <v>926934325</v>
      </c>
      <c r="D2246" s="1371" t="s">
        <v>4760</v>
      </c>
      <c r="G2246" s="1371" t="s">
        <v>224</v>
      </c>
      <c r="H2246" s="1371" t="s">
        <v>11</v>
      </c>
      <c r="J2246" s="1371" t="s">
        <v>221</v>
      </c>
      <c r="L2246" s="1371" t="s">
        <v>271</v>
      </c>
      <c r="M2246" s="1372">
        <v>45841</v>
      </c>
      <c r="N2246" s="1371" t="s">
        <v>233</v>
      </c>
      <c r="O2246" s="1371" t="s">
        <v>236</v>
      </c>
      <c r="V2246" s="1371" t="s">
        <v>11</v>
      </c>
      <c r="W2246" s="1371" t="s">
        <v>230</v>
      </c>
    </row>
    <row r="2247" spans="1:23">
      <c r="A2247" s="1370">
        <v>61770428</v>
      </c>
      <c r="B2247" s="1371" t="s">
        <v>4761</v>
      </c>
      <c r="C2247" s="1371">
        <v>968300623</v>
      </c>
      <c r="D2247" s="1371" t="s">
        <v>4762</v>
      </c>
      <c r="E2247" s="1371" t="s">
        <v>1104</v>
      </c>
      <c r="G2247" s="1371" t="s">
        <v>224</v>
      </c>
      <c r="H2247" s="1371" t="s">
        <v>11</v>
      </c>
      <c r="J2247" s="1371" t="s">
        <v>221</v>
      </c>
      <c r="M2247" s="1372">
        <v>45841</v>
      </c>
      <c r="N2247" s="1371" t="s">
        <v>231</v>
      </c>
      <c r="W2247" s="1371" t="s">
        <v>227</v>
      </c>
    </row>
    <row r="2248" spans="1:23">
      <c r="A2248" s="1370">
        <v>61770621</v>
      </c>
      <c r="B2248" s="1371" t="s">
        <v>4763</v>
      </c>
      <c r="C2248" s="1371" t="s">
        <v>4764</v>
      </c>
      <c r="J2248" s="1371" t="s">
        <v>249</v>
      </c>
      <c r="L2248" s="1371" t="s">
        <v>271</v>
      </c>
      <c r="N2248" s="1371" t="s">
        <v>231</v>
      </c>
      <c r="O2248" s="1371" t="s">
        <v>231</v>
      </c>
      <c r="W2248" s="1371" t="s">
        <v>230</v>
      </c>
    </row>
    <row r="2249" spans="1:23">
      <c r="A2249" s="1370">
        <v>61770745</v>
      </c>
      <c r="B2249" s="1371" t="s">
        <v>85</v>
      </c>
      <c r="C2249" s="1371">
        <v>955145278</v>
      </c>
      <c r="D2249" s="1371" t="s">
        <v>4765</v>
      </c>
      <c r="G2249" s="1371" t="s">
        <v>224</v>
      </c>
      <c r="H2249" s="1371" t="s">
        <v>242</v>
      </c>
      <c r="J2249" s="1371" t="s">
        <v>249</v>
      </c>
      <c r="N2249" s="1371" t="s">
        <v>231</v>
      </c>
      <c r="O2249" s="1371" t="s">
        <v>231</v>
      </c>
      <c r="P2249" s="1371" t="s">
        <v>231</v>
      </c>
      <c r="Q2249" s="1371" t="s">
        <v>324</v>
      </c>
      <c r="R2249" s="1371" t="s">
        <v>312</v>
      </c>
      <c r="S2249" s="1371" t="s">
        <v>318</v>
      </c>
      <c r="T2249" s="1371" t="s">
        <v>628</v>
      </c>
      <c r="U2249" s="1371" t="s">
        <v>255</v>
      </c>
      <c r="W2249" s="1371" t="s">
        <v>229</v>
      </c>
    </row>
    <row r="2250" spans="1:23">
      <c r="A2250" s="1370">
        <v>61770871</v>
      </c>
      <c r="B2250" s="1371" t="s">
        <v>4766</v>
      </c>
      <c r="C2250" s="1371">
        <v>987364996</v>
      </c>
      <c r="D2250" s="1371" t="s">
        <v>3724</v>
      </c>
      <c r="E2250" s="1371" t="s">
        <v>4239</v>
      </c>
      <c r="G2250" s="1371" t="s">
        <v>224</v>
      </c>
      <c r="H2250" s="1371" t="s">
        <v>243</v>
      </c>
      <c r="I2250" s="1371" t="s">
        <v>316</v>
      </c>
      <c r="J2250" s="1371" t="s">
        <v>249</v>
      </c>
      <c r="L2250" s="1371" t="s">
        <v>271</v>
      </c>
      <c r="N2250" s="1371" t="s">
        <v>233</v>
      </c>
      <c r="O2250" s="1371" t="s">
        <v>231</v>
      </c>
      <c r="Q2250" s="1371" t="s">
        <v>324</v>
      </c>
      <c r="R2250" s="1371" t="s">
        <v>232</v>
      </c>
      <c r="S2250" s="1371" t="s">
        <v>318</v>
      </c>
      <c r="T2250" s="1371" t="s">
        <v>323</v>
      </c>
      <c r="W2250" s="1371" t="s">
        <v>229</v>
      </c>
    </row>
    <row r="2251" spans="1:23">
      <c r="A2251" s="1370">
        <v>61770883</v>
      </c>
      <c r="B2251" s="1371" t="s">
        <v>4767</v>
      </c>
      <c r="C2251" s="1371">
        <v>983325530</v>
      </c>
      <c r="D2251" s="1371" t="s">
        <v>4768</v>
      </c>
      <c r="G2251" s="1371" t="s">
        <v>224</v>
      </c>
      <c r="H2251" s="1371" t="s">
        <v>11</v>
      </c>
      <c r="J2251" s="1371" t="s">
        <v>221</v>
      </c>
      <c r="M2251" s="1372">
        <v>45841</v>
      </c>
      <c r="N2251" s="1371" t="s">
        <v>233</v>
      </c>
      <c r="V2251" s="1371" t="s">
        <v>11</v>
      </c>
      <c r="W2251" s="1371" t="s">
        <v>226</v>
      </c>
    </row>
    <row r="2252" spans="1:23">
      <c r="A2252" s="1370">
        <v>61770891</v>
      </c>
      <c r="B2252" s="1371" t="s">
        <v>4769</v>
      </c>
      <c r="C2252" s="1371">
        <v>947134904</v>
      </c>
      <c r="D2252" s="1371" t="s">
        <v>4770</v>
      </c>
      <c r="E2252" s="1371" t="s">
        <v>451</v>
      </c>
      <c r="G2252" s="1371" t="s">
        <v>225</v>
      </c>
      <c r="H2252" s="1371" t="s">
        <v>245</v>
      </c>
      <c r="K2252" s="1371" t="s">
        <v>262</v>
      </c>
      <c r="L2252" s="1371" t="s">
        <v>262</v>
      </c>
      <c r="M2252" s="1372">
        <v>45880</v>
      </c>
      <c r="N2252" s="1371" t="s">
        <v>368</v>
      </c>
      <c r="W2252" s="1371" t="s">
        <v>226</v>
      </c>
    </row>
    <row r="2253" spans="1:23">
      <c r="A2253" s="1370">
        <v>61771090</v>
      </c>
      <c r="B2253" s="1371" t="s">
        <v>4771</v>
      </c>
      <c r="C2253" s="1371">
        <v>921695387</v>
      </c>
      <c r="D2253" s="1371" t="s">
        <v>4772</v>
      </c>
      <c r="G2253" s="1371" t="s">
        <v>224</v>
      </c>
      <c r="H2253" s="1371" t="s">
        <v>242</v>
      </c>
      <c r="I2253" s="1371" t="s">
        <v>316</v>
      </c>
      <c r="J2253" s="1371" t="s">
        <v>221</v>
      </c>
      <c r="N2253" s="1371" t="s">
        <v>233</v>
      </c>
      <c r="O2253" s="1371" t="s">
        <v>231</v>
      </c>
      <c r="W2253" s="1371" t="s">
        <v>229</v>
      </c>
    </row>
    <row r="2254" spans="1:23">
      <c r="A2254" s="1370">
        <v>61771158</v>
      </c>
      <c r="B2254" s="1371" t="s">
        <v>4773</v>
      </c>
      <c r="C2254" s="1371">
        <v>51967648986</v>
      </c>
      <c r="D2254" s="1371" t="s">
        <v>4774</v>
      </c>
      <c r="E2254" s="1371" t="s">
        <v>347</v>
      </c>
      <c r="G2254" s="1371" t="s">
        <v>224</v>
      </c>
      <c r="H2254" s="1371" t="s">
        <v>245</v>
      </c>
      <c r="K2254" s="1371" t="s">
        <v>274</v>
      </c>
      <c r="L2254" s="1371" t="s">
        <v>274</v>
      </c>
      <c r="M2254" s="1372">
        <v>45868</v>
      </c>
      <c r="V2254" s="1371" t="s">
        <v>901</v>
      </c>
      <c r="W2254" s="1371" t="s">
        <v>228</v>
      </c>
    </row>
    <row r="2255" spans="1:23">
      <c r="A2255" s="1370">
        <v>61771174</v>
      </c>
      <c r="B2255" s="1371" t="s">
        <v>4775</v>
      </c>
      <c r="C2255" s="1371">
        <v>949312179</v>
      </c>
      <c r="D2255" s="1371" t="s">
        <v>4776</v>
      </c>
      <c r="G2255" s="1371" t="s">
        <v>224</v>
      </c>
      <c r="H2255" s="1371" t="s">
        <v>11</v>
      </c>
      <c r="J2255" s="1371" t="s">
        <v>221</v>
      </c>
      <c r="M2255" s="1372">
        <v>45841</v>
      </c>
      <c r="N2255" s="1371" t="s">
        <v>233</v>
      </c>
      <c r="O2255" s="1371" t="s">
        <v>236</v>
      </c>
      <c r="W2255" s="1371" t="s">
        <v>227</v>
      </c>
    </row>
    <row r="2256" spans="1:23">
      <c r="A2256" s="1370">
        <v>61771755</v>
      </c>
      <c r="B2256" s="1371" t="s">
        <v>4777</v>
      </c>
      <c r="C2256" s="1371">
        <v>964812117</v>
      </c>
      <c r="D2256" s="1371" t="s">
        <v>4778</v>
      </c>
      <c r="G2256" s="1371" t="s">
        <v>224</v>
      </c>
      <c r="H2256" s="1371" t="s">
        <v>243</v>
      </c>
      <c r="I2256" s="1371" t="s">
        <v>316</v>
      </c>
      <c r="J2256" s="1371" t="s">
        <v>249</v>
      </c>
      <c r="N2256" s="1371" t="s">
        <v>236</v>
      </c>
      <c r="O2256" s="1371" t="s">
        <v>236</v>
      </c>
      <c r="P2256" s="1371" t="s">
        <v>236</v>
      </c>
      <c r="W2256" s="1371" t="s">
        <v>226</v>
      </c>
    </row>
    <row r="2257" spans="1:23">
      <c r="A2257" s="1370">
        <v>61771858</v>
      </c>
      <c r="B2257" s="1371" t="s">
        <v>4779</v>
      </c>
      <c r="C2257" s="1371">
        <v>991411663</v>
      </c>
      <c r="D2257" s="1371" t="s">
        <v>4780</v>
      </c>
      <c r="G2257" s="1371" t="s">
        <v>223</v>
      </c>
      <c r="H2257" s="1371" t="s">
        <v>11</v>
      </c>
      <c r="I2257" s="1371" t="s">
        <v>316</v>
      </c>
      <c r="J2257" s="1371" t="s">
        <v>221</v>
      </c>
      <c r="N2257" s="1371" t="s">
        <v>233</v>
      </c>
      <c r="W2257" s="1371" t="s">
        <v>229</v>
      </c>
    </row>
    <row r="2258" spans="1:23">
      <c r="A2258" s="1370">
        <v>61772120</v>
      </c>
      <c r="B2258" s="1371" t="s">
        <v>4781</v>
      </c>
      <c r="C2258" s="1371">
        <v>956200977</v>
      </c>
      <c r="D2258" s="1371" t="s">
        <v>4782</v>
      </c>
      <c r="G2258" s="1371" t="s">
        <v>223</v>
      </c>
      <c r="H2258" s="1371" t="s">
        <v>11</v>
      </c>
      <c r="I2258" s="1371" t="s">
        <v>316</v>
      </c>
      <c r="J2258" s="1371" t="s">
        <v>221</v>
      </c>
      <c r="N2258" s="1371" t="s">
        <v>233</v>
      </c>
      <c r="W2258" s="1371" t="s">
        <v>229</v>
      </c>
    </row>
    <row r="2259" spans="1:23">
      <c r="A2259" s="1370">
        <v>61772402</v>
      </c>
      <c r="B2259" s="1371" t="s">
        <v>4783</v>
      </c>
      <c r="C2259" s="1371">
        <v>957881541</v>
      </c>
      <c r="G2259" s="1371" t="s">
        <v>223</v>
      </c>
      <c r="N2259" s="1371" t="s">
        <v>233</v>
      </c>
      <c r="O2259" s="1371" t="s">
        <v>231</v>
      </c>
      <c r="Q2259" s="1371" t="s">
        <v>324</v>
      </c>
      <c r="R2259" s="1371" t="s">
        <v>232</v>
      </c>
      <c r="S2259" s="1371" t="s">
        <v>318</v>
      </c>
      <c r="T2259" s="1371" t="s">
        <v>323</v>
      </c>
      <c r="W2259" s="1371" t="s">
        <v>229</v>
      </c>
    </row>
    <row r="2260" spans="1:23">
      <c r="A2260" s="1370">
        <v>61772407</v>
      </c>
      <c r="B2260" s="1371" t="s">
        <v>4784</v>
      </c>
      <c r="C2260" s="1371">
        <v>991038588</v>
      </c>
      <c r="D2260" s="1371" t="s">
        <v>362</v>
      </c>
      <c r="G2260" s="1371" t="s">
        <v>224</v>
      </c>
      <c r="H2260" s="1371" t="s">
        <v>11</v>
      </c>
      <c r="J2260" s="1371" t="s">
        <v>221</v>
      </c>
      <c r="L2260" s="1371" t="s">
        <v>271</v>
      </c>
      <c r="M2260" s="1372">
        <v>45841</v>
      </c>
      <c r="N2260" s="1371" t="s">
        <v>233</v>
      </c>
      <c r="O2260" s="1371" t="s">
        <v>236</v>
      </c>
      <c r="V2260" s="1371" t="s">
        <v>11</v>
      </c>
      <c r="W2260" s="1371" t="s">
        <v>230</v>
      </c>
    </row>
    <row r="2261" spans="1:23">
      <c r="A2261" s="1370">
        <v>61772414</v>
      </c>
      <c r="B2261" s="1371" t="s">
        <v>4785</v>
      </c>
      <c r="C2261" s="1371" t="s">
        <v>4786</v>
      </c>
      <c r="D2261" s="1371" t="s">
        <v>4787</v>
      </c>
      <c r="G2261" s="1371" t="s">
        <v>224</v>
      </c>
      <c r="H2261" s="1371" t="s">
        <v>245</v>
      </c>
      <c r="J2261" s="1371" t="s">
        <v>221</v>
      </c>
      <c r="K2261" s="1371" t="s">
        <v>259</v>
      </c>
      <c r="L2261" s="1371" t="s">
        <v>259</v>
      </c>
      <c r="N2261" s="1371" t="s">
        <v>241</v>
      </c>
      <c r="W2261" s="1371" t="s">
        <v>228</v>
      </c>
    </row>
    <row r="2262" spans="1:23">
      <c r="A2262" s="1370">
        <v>61772758</v>
      </c>
      <c r="B2262" s="1371" t="s">
        <v>4788</v>
      </c>
      <c r="C2262" s="1371">
        <v>922678177</v>
      </c>
      <c r="D2262" s="1371" t="s">
        <v>4789</v>
      </c>
      <c r="G2262" s="1371" t="s">
        <v>223</v>
      </c>
      <c r="H2262" s="1371" t="s">
        <v>11</v>
      </c>
      <c r="I2262" s="1371" t="s">
        <v>316</v>
      </c>
      <c r="J2262" s="1371" t="s">
        <v>221</v>
      </c>
      <c r="N2262" s="1371" t="s">
        <v>233</v>
      </c>
      <c r="W2262" s="1371" t="s">
        <v>229</v>
      </c>
    </row>
    <row r="2263" spans="1:23">
      <c r="A2263" s="1370">
        <v>61772837</v>
      </c>
      <c r="B2263" s="1371" t="s">
        <v>4790</v>
      </c>
      <c r="C2263" s="1371">
        <v>903297769</v>
      </c>
      <c r="D2263" s="1371" t="s">
        <v>362</v>
      </c>
      <c r="G2263" s="1371" t="s">
        <v>223</v>
      </c>
      <c r="H2263" s="1371" t="s">
        <v>11</v>
      </c>
      <c r="J2263" s="1371" t="s">
        <v>221</v>
      </c>
      <c r="L2263" s="1371" t="s">
        <v>271</v>
      </c>
      <c r="M2263" s="1372">
        <v>45841</v>
      </c>
      <c r="N2263" s="1371" t="s">
        <v>233</v>
      </c>
      <c r="V2263" s="1371" t="s">
        <v>11</v>
      </c>
      <c r="W2263" s="1371" t="s">
        <v>230</v>
      </c>
    </row>
    <row r="2264" spans="1:23">
      <c r="A2264" s="1370">
        <v>61773010</v>
      </c>
      <c r="B2264" s="1371" t="s">
        <v>4791</v>
      </c>
      <c r="C2264" s="1371">
        <v>955115721</v>
      </c>
      <c r="D2264" s="1371" t="s">
        <v>1161</v>
      </c>
      <c r="G2264" s="1371" t="s">
        <v>225</v>
      </c>
      <c r="H2264" s="1371" t="s">
        <v>244</v>
      </c>
      <c r="J2264" s="1371" t="s">
        <v>249</v>
      </c>
      <c r="L2264" s="1371" t="s">
        <v>271</v>
      </c>
      <c r="N2264" s="1371" t="s">
        <v>233</v>
      </c>
      <c r="W2264" s="1371" t="s">
        <v>230</v>
      </c>
    </row>
    <row r="2265" spans="1:23">
      <c r="A2265" s="1370">
        <v>61773050</v>
      </c>
      <c r="B2265" s="1371" t="s">
        <v>4792</v>
      </c>
      <c r="C2265" s="1371">
        <v>908870448</v>
      </c>
      <c r="D2265" s="1371" t="s">
        <v>4793</v>
      </c>
      <c r="G2265" s="1371" t="s">
        <v>223</v>
      </c>
      <c r="H2265" s="1371" t="s">
        <v>243</v>
      </c>
      <c r="I2265" s="1371" t="s">
        <v>316</v>
      </c>
      <c r="J2265" s="1371" t="s">
        <v>249</v>
      </c>
      <c r="N2265" s="1371" t="s">
        <v>233</v>
      </c>
      <c r="O2265" s="1371" t="s">
        <v>231</v>
      </c>
      <c r="P2265" s="1371" t="s">
        <v>231</v>
      </c>
      <c r="W2265" s="1371" t="s">
        <v>229</v>
      </c>
    </row>
    <row r="2266" spans="1:23">
      <c r="A2266" s="1370">
        <v>61773391</v>
      </c>
      <c r="B2266" s="1371" t="s">
        <v>4794</v>
      </c>
      <c r="C2266" s="1371">
        <v>51942470284</v>
      </c>
      <c r="D2266" s="1371" t="s">
        <v>4795</v>
      </c>
      <c r="E2266" s="1371" t="s">
        <v>451</v>
      </c>
      <c r="G2266" s="1371" t="s">
        <v>225</v>
      </c>
      <c r="H2266" s="1371" t="s">
        <v>245</v>
      </c>
      <c r="K2266" s="1371" t="s">
        <v>274</v>
      </c>
      <c r="L2266" s="1371" t="s">
        <v>262</v>
      </c>
      <c r="M2266" s="1372">
        <v>45873</v>
      </c>
      <c r="N2266" s="1371" t="s">
        <v>231</v>
      </c>
      <c r="P2266" s="1371" t="s">
        <v>329</v>
      </c>
      <c r="W2266" s="1371" t="s">
        <v>227</v>
      </c>
    </row>
    <row r="2267" spans="1:23">
      <c r="A2267" s="1370">
        <v>61773623</v>
      </c>
      <c r="B2267" s="1371" t="s">
        <v>4796</v>
      </c>
      <c r="C2267" s="1371">
        <v>947852791</v>
      </c>
      <c r="D2267" s="1371" t="s">
        <v>362</v>
      </c>
      <c r="G2267" s="1371" t="s">
        <v>224</v>
      </c>
      <c r="H2267" s="1371" t="s">
        <v>11</v>
      </c>
      <c r="J2267" s="1371" t="s">
        <v>221</v>
      </c>
      <c r="L2267" s="1371" t="s">
        <v>271</v>
      </c>
      <c r="M2267" s="1372">
        <v>45841</v>
      </c>
      <c r="N2267" s="1371" t="s">
        <v>233</v>
      </c>
      <c r="O2267" s="1371" t="s">
        <v>236</v>
      </c>
      <c r="V2267" s="1371" t="s">
        <v>11</v>
      </c>
      <c r="W2267" s="1371" t="s">
        <v>230</v>
      </c>
    </row>
    <row r="2268" spans="1:23">
      <c r="A2268" s="1370">
        <v>61773751</v>
      </c>
      <c r="B2268" s="1371" t="s">
        <v>4797</v>
      </c>
      <c r="C2268" s="1371">
        <v>966514403</v>
      </c>
      <c r="D2268" s="1371" t="s">
        <v>4798</v>
      </c>
      <c r="G2268" s="1371" t="s">
        <v>224</v>
      </c>
      <c r="H2268" s="1371" t="s">
        <v>11</v>
      </c>
      <c r="J2268" s="1371" t="s">
        <v>221</v>
      </c>
      <c r="M2268" s="1372">
        <v>45841</v>
      </c>
      <c r="N2268" s="1371" t="s">
        <v>233</v>
      </c>
      <c r="O2268" s="1371" t="s">
        <v>236</v>
      </c>
      <c r="W2268" s="1371" t="s">
        <v>227</v>
      </c>
    </row>
    <row r="2269" spans="1:23">
      <c r="A2269" s="1370">
        <v>61773780</v>
      </c>
      <c r="B2269" s="1371" t="s">
        <v>4799</v>
      </c>
      <c r="C2269" s="1371">
        <v>924099599</v>
      </c>
      <c r="D2269" s="1371" t="s">
        <v>362</v>
      </c>
      <c r="G2269" s="1371" t="s">
        <v>223</v>
      </c>
      <c r="H2269" s="1371" t="s">
        <v>11</v>
      </c>
      <c r="J2269" s="1371" t="s">
        <v>221</v>
      </c>
      <c r="L2269" s="1371" t="s">
        <v>271</v>
      </c>
      <c r="M2269" s="1372">
        <v>45841</v>
      </c>
      <c r="N2269" s="1371" t="s">
        <v>233</v>
      </c>
      <c r="O2269" s="1371" t="s">
        <v>332</v>
      </c>
      <c r="V2269" s="1371" t="s">
        <v>11</v>
      </c>
      <c r="W2269" s="1371" t="s">
        <v>230</v>
      </c>
    </row>
    <row r="2270" spans="1:23">
      <c r="A2270" s="1370">
        <v>61774352</v>
      </c>
      <c r="B2270" s="1371" t="s">
        <v>4800</v>
      </c>
      <c r="C2270" s="1371">
        <v>929614119</v>
      </c>
      <c r="D2270" s="1371" t="s">
        <v>4801</v>
      </c>
      <c r="G2270" s="1371" t="s">
        <v>223</v>
      </c>
      <c r="H2270" s="1371" t="s">
        <v>11</v>
      </c>
      <c r="J2270" s="1371" t="s">
        <v>221</v>
      </c>
      <c r="M2270" s="1372">
        <v>45841</v>
      </c>
      <c r="N2270" s="1371" t="s">
        <v>233</v>
      </c>
      <c r="O2270" s="1371" t="s">
        <v>236</v>
      </c>
      <c r="W2270" s="1371" t="s">
        <v>227</v>
      </c>
    </row>
    <row r="2271" spans="1:23">
      <c r="A2271" s="1370">
        <v>61775641</v>
      </c>
      <c r="B2271" s="1371" t="s">
        <v>4802</v>
      </c>
      <c r="C2271" s="1371">
        <v>924468596</v>
      </c>
      <c r="D2271" s="1371" t="s">
        <v>4803</v>
      </c>
      <c r="G2271" s="1371" t="s">
        <v>224</v>
      </c>
      <c r="H2271" s="1371" t="s">
        <v>11</v>
      </c>
      <c r="L2271" s="1371" t="s">
        <v>271</v>
      </c>
      <c r="M2271" s="1372">
        <v>45854</v>
      </c>
      <c r="N2271" s="1371" t="s">
        <v>233</v>
      </c>
      <c r="W2271" s="1371" t="s">
        <v>227</v>
      </c>
    </row>
    <row r="2272" spans="1:23">
      <c r="A2272" s="1370">
        <v>61776373</v>
      </c>
      <c r="B2272" s="1371" t="s">
        <v>4804</v>
      </c>
      <c r="C2272" s="1371">
        <v>999679286</v>
      </c>
      <c r="D2272" s="1371" t="s">
        <v>4805</v>
      </c>
      <c r="G2272" s="1371" t="s">
        <v>223</v>
      </c>
      <c r="H2272" s="1371" t="s">
        <v>11</v>
      </c>
      <c r="I2272" s="1371" t="s">
        <v>316</v>
      </c>
      <c r="J2272" s="1371" t="s">
        <v>221</v>
      </c>
      <c r="N2272" s="1371" t="s">
        <v>233</v>
      </c>
      <c r="W2272" s="1371" t="s">
        <v>229</v>
      </c>
    </row>
    <row r="2273" spans="1:23">
      <c r="A2273" s="1370">
        <v>61779323</v>
      </c>
      <c r="B2273" s="1371" t="s">
        <v>4806</v>
      </c>
      <c r="C2273" s="1371">
        <v>994615511</v>
      </c>
      <c r="D2273" s="1371" t="s">
        <v>4807</v>
      </c>
      <c r="G2273" s="1371" t="s">
        <v>224</v>
      </c>
      <c r="H2273" s="1371" t="s">
        <v>11</v>
      </c>
      <c r="J2273" s="1371" t="s">
        <v>221</v>
      </c>
      <c r="M2273" s="1372">
        <v>45841</v>
      </c>
      <c r="N2273" s="1371" t="s">
        <v>233</v>
      </c>
      <c r="O2273" s="1371" t="s">
        <v>236</v>
      </c>
      <c r="W2273" s="1371" t="s">
        <v>227</v>
      </c>
    </row>
    <row r="2274" spans="1:23">
      <c r="A2274" s="1370">
        <v>61779663</v>
      </c>
      <c r="B2274" s="1371" t="s">
        <v>4808</v>
      </c>
      <c r="C2274" s="1371">
        <v>934394240</v>
      </c>
      <c r="D2274" s="1371" t="s">
        <v>4809</v>
      </c>
      <c r="E2274" s="1371" t="s">
        <v>451</v>
      </c>
      <c r="G2274" s="1371" t="s">
        <v>224</v>
      </c>
      <c r="H2274" s="1371" t="s">
        <v>245</v>
      </c>
      <c r="K2274" s="1371" t="s">
        <v>262</v>
      </c>
      <c r="L2274" s="1371" t="s">
        <v>262</v>
      </c>
      <c r="M2274" s="1372">
        <v>45877</v>
      </c>
      <c r="N2274" s="1371" t="s">
        <v>368</v>
      </c>
      <c r="W2274" s="1371" t="s">
        <v>226</v>
      </c>
    </row>
    <row r="2275" spans="1:23">
      <c r="A2275" s="1370">
        <v>61779664</v>
      </c>
      <c r="B2275" s="1371" t="s">
        <v>4810</v>
      </c>
      <c r="C2275" s="1371">
        <v>914286096</v>
      </c>
      <c r="D2275" s="1371" t="s">
        <v>4811</v>
      </c>
      <c r="F2275" s="1371" t="s">
        <v>362</v>
      </c>
      <c r="G2275" s="1371" t="s">
        <v>224</v>
      </c>
      <c r="H2275" s="1371" t="s">
        <v>248</v>
      </c>
      <c r="J2275" s="1371" t="s">
        <v>221</v>
      </c>
      <c r="M2275" s="1372">
        <v>45841</v>
      </c>
      <c r="N2275" s="1371" t="s">
        <v>233</v>
      </c>
      <c r="W2275" s="1371" t="s">
        <v>226</v>
      </c>
    </row>
    <row r="2276" spans="1:23">
      <c r="A2276" s="1370">
        <v>61780017</v>
      </c>
      <c r="B2276" s="1371" t="s">
        <v>4812</v>
      </c>
      <c r="C2276" s="1371">
        <v>948218513</v>
      </c>
      <c r="D2276" s="1371" t="s">
        <v>4813</v>
      </c>
      <c r="G2276" s="1371" t="s">
        <v>225</v>
      </c>
      <c r="H2276" s="1371" t="s">
        <v>11</v>
      </c>
      <c r="L2276" s="1371" t="s">
        <v>271</v>
      </c>
      <c r="M2276" s="1372">
        <v>45854</v>
      </c>
      <c r="N2276" s="1371" t="s">
        <v>368</v>
      </c>
      <c r="O2276" s="1371" t="s">
        <v>239</v>
      </c>
      <c r="W2276" s="1371" t="s">
        <v>226</v>
      </c>
    </row>
    <row r="2277" spans="1:23">
      <c r="A2277" s="1370">
        <v>61780036</v>
      </c>
      <c r="B2277" s="1371" t="s">
        <v>4814</v>
      </c>
      <c r="C2277" s="1371">
        <v>930583810</v>
      </c>
      <c r="D2277" s="1371" t="s">
        <v>4815</v>
      </c>
      <c r="G2277" s="1371" t="s">
        <v>225</v>
      </c>
      <c r="H2277" s="1371" t="s">
        <v>11</v>
      </c>
      <c r="J2277" s="1371" t="s">
        <v>221</v>
      </c>
      <c r="L2277" s="1371" t="s">
        <v>271</v>
      </c>
      <c r="M2277" s="1372">
        <v>45841</v>
      </c>
      <c r="N2277" s="1371" t="s">
        <v>233</v>
      </c>
      <c r="V2277" s="1371" t="s">
        <v>11</v>
      </c>
      <c r="W2277" s="1371" t="s">
        <v>230</v>
      </c>
    </row>
    <row r="2278" spans="1:23">
      <c r="A2278" s="1370">
        <v>61786879</v>
      </c>
      <c r="B2278" s="1371" t="s">
        <v>4816</v>
      </c>
      <c r="C2278" s="1371">
        <v>945742700</v>
      </c>
      <c r="D2278" s="1371" t="s">
        <v>4817</v>
      </c>
      <c r="G2278" s="1371" t="s">
        <v>223</v>
      </c>
      <c r="H2278" s="1371" t="s">
        <v>11</v>
      </c>
      <c r="J2278" s="1371" t="s">
        <v>221</v>
      </c>
      <c r="L2278" s="1371" t="s">
        <v>271</v>
      </c>
      <c r="M2278" s="1372">
        <v>45841</v>
      </c>
      <c r="N2278" s="1371" t="s">
        <v>233</v>
      </c>
      <c r="V2278" s="1371" t="s">
        <v>11</v>
      </c>
      <c r="W2278" s="1371" t="s">
        <v>230</v>
      </c>
    </row>
    <row r="2279" spans="1:23">
      <c r="A2279" s="1370">
        <v>61789589</v>
      </c>
      <c r="B2279" s="1371" t="s">
        <v>4818</v>
      </c>
      <c r="C2279" s="1371">
        <v>994372663</v>
      </c>
      <c r="G2279" s="1371" t="s">
        <v>224</v>
      </c>
      <c r="H2279" s="1371" t="s">
        <v>242</v>
      </c>
      <c r="I2279" s="1371" t="s">
        <v>316</v>
      </c>
      <c r="J2279" s="1371" t="s">
        <v>221</v>
      </c>
      <c r="N2279" s="1371" t="s">
        <v>233</v>
      </c>
      <c r="O2279" s="1371" t="s">
        <v>231</v>
      </c>
      <c r="W2279" s="1371" t="s">
        <v>229</v>
      </c>
    </row>
    <row r="2280" spans="1:23">
      <c r="A2280" s="1370">
        <v>61789798</v>
      </c>
      <c r="B2280" s="1371" t="s">
        <v>4819</v>
      </c>
      <c r="C2280" s="1371">
        <v>904335057</v>
      </c>
      <c r="D2280" s="1371" t="s">
        <v>4820</v>
      </c>
      <c r="G2280" s="1371" t="s">
        <v>224</v>
      </c>
      <c r="H2280" s="1371" t="s">
        <v>11</v>
      </c>
      <c r="J2280" s="1371" t="s">
        <v>221</v>
      </c>
      <c r="L2280" s="1371" t="s">
        <v>271</v>
      </c>
      <c r="M2280" s="1372">
        <v>45841</v>
      </c>
      <c r="N2280" s="1371" t="s">
        <v>233</v>
      </c>
      <c r="V2280" s="1371" t="s">
        <v>11</v>
      </c>
      <c r="W2280" s="1371" t="s">
        <v>230</v>
      </c>
    </row>
    <row r="2281" spans="1:23">
      <c r="A2281" s="1370">
        <v>61789830</v>
      </c>
      <c r="B2281" s="1371" t="s">
        <v>4821</v>
      </c>
      <c r="C2281" s="1371">
        <v>938717761</v>
      </c>
      <c r="G2281" s="1371" t="s">
        <v>225</v>
      </c>
      <c r="H2281" s="1371" t="s">
        <v>245</v>
      </c>
      <c r="I2281" s="1371" t="s">
        <v>316</v>
      </c>
      <c r="J2281" s="1371" t="s">
        <v>221</v>
      </c>
      <c r="N2281" s="1371" t="s">
        <v>231</v>
      </c>
      <c r="W2281" s="1371" t="s">
        <v>227</v>
      </c>
    </row>
    <row r="2282" spans="1:23">
      <c r="A2282" s="1370">
        <v>61790014</v>
      </c>
      <c r="B2282" s="1371" t="s">
        <v>4822</v>
      </c>
      <c r="C2282" s="1371">
        <v>986514950</v>
      </c>
      <c r="G2282" s="1371" t="s">
        <v>225</v>
      </c>
      <c r="H2282" s="1371" t="s">
        <v>243</v>
      </c>
      <c r="I2282" s="1371" t="s">
        <v>316</v>
      </c>
      <c r="J2282" s="1371" t="s">
        <v>221</v>
      </c>
      <c r="N2282" s="1371" t="s">
        <v>231</v>
      </c>
      <c r="O2282" s="1371" t="s">
        <v>231</v>
      </c>
      <c r="P2282" s="1371" t="s">
        <v>231</v>
      </c>
      <c r="W2282" s="1371" t="s">
        <v>229</v>
      </c>
    </row>
    <row r="2283" spans="1:23">
      <c r="A2283" s="1370">
        <v>61790434</v>
      </c>
      <c r="B2283" s="1371" t="s">
        <v>4823</v>
      </c>
      <c r="C2283" s="1371">
        <v>982601890</v>
      </c>
      <c r="D2283" s="1371" t="s">
        <v>1161</v>
      </c>
      <c r="E2283" s="1371" t="s">
        <v>2306</v>
      </c>
      <c r="G2283" s="1371" t="s">
        <v>225</v>
      </c>
      <c r="H2283" s="1371" t="s">
        <v>244</v>
      </c>
      <c r="J2283" s="1371" t="s">
        <v>249</v>
      </c>
      <c r="L2283" s="1371" t="s">
        <v>271</v>
      </c>
      <c r="N2283" s="1371" t="s">
        <v>233</v>
      </c>
      <c r="W2283" s="1371" t="s">
        <v>230</v>
      </c>
    </row>
    <row r="2284" spans="1:23">
      <c r="A2284" s="1370">
        <v>61790572</v>
      </c>
      <c r="B2284" s="1371" t="s">
        <v>88</v>
      </c>
      <c r="C2284" s="1371" t="s">
        <v>89</v>
      </c>
      <c r="D2284" s="1371" t="s">
        <v>4824</v>
      </c>
      <c r="E2284" s="1371" t="s">
        <v>4181</v>
      </c>
      <c r="F2284" s="1371" t="s">
        <v>240</v>
      </c>
      <c r="G2284" s="1371" t="s">
        <v>225</v>
      </c>
      <c r="H2284" s="1371" t="s">
        <v>242</v>
      </c>
      <c r="I2284" s="1371" t="s">
        <v>316</v>
      </c>
      <c r="J2284" s="1371" t="s">
        <v>249</v>
      </c>
      <c r="N2284" s="1371" t="s">
        <v>231</v>
      </c>
      <c r="O2284" s="1371" t="s">
        <v>231</v>
      </c>
      <c r="P2284" s="1371" t="s">
        <v>231</v>
      </c>
      <c r="Q2284" s="1371" t="s">
        <v>445</v>
      </c>
      <c r="R2284" s="1371" t="s">
        <v>232</v>
      </c>
      <c r="S2284" s="1371" t="s">
        <v>318</v>
      </c>
      <c r="T2284" s="1371" t="s">
        <v>323</v>
      </c>
      <c r="U2284" s="1371" t="s">
        <v>255</v>
      </c>
      <c r="W2284" s="1371" t="s">
        <v>228</v>
      </c>
    </row>
    <row r="2285" spans="1:23">
      <c r="A2285" s="1370">
        <v>61791500</v>
      </c>
      <c r="B2285" s="1371" t="s">
        <v>4825</v>
      </c>
      <c r="C2285" s="1371">
        <v>955849143</v>
      </c>
      <c r="G2285" s="1371" t="s">
        <v>225</v>
      </c>
      <c r="H2285" s="1371" t="s">
        <v>238</v>
      </c>
      <c r="I2285" s="1371" t="s">
        <v>316</v>
      </c>
      <c r="J2285" s="1371" t="s">
        <v>249</v>
      </c>
      <c r="L2285" s="1371" t="s">
        <v>271</v>
      </c>
      <c r="N2285" s="1371" t="s">
        <v>231</v>
      </c>
      <c r="O2285" s="1371" t="s">
        <v>231</v>
      </c>
      <c r="Q2285" s="1371" t="s">
        <v>445</v>
      </c>
      <c r="R2285" s="1371" t="s">
        <v>232</v>
      </c>
      <c r="S2285" s="1371" t="s">
        <v>318</v>
      </c>
      <c r="T2285" s="1371" t="s">
        <v>323</v>
      </c>
      <c r="U2285" s="1371" t="s">
        <v>255</v>
      </c>
      <c r="W2285" s="1371" t="s">
        <v>230</v>
      </c>
    </row>
    <row r="2286" spans="1:23">
      <c r="A2286" s="1370">
        <v>61792061</v>
      </c>
      <c r="B2286" s="1371" t="s">
        <v>4826</v>
      </c>
      <c r="C2286" s="1371">
        <v>966743749</v>
      </c>
      <c r="D2286" s="1371" t="s">
        <v>4827</v>
      </c>
      <c r="E2286" s="1371" t="s">
        <v>451</v>
      </c>
      <c r="G2286" s="1371" t="s">
        <v>224</v>
      </c>
      <c r="H2286" s="1371" t="s">
        <v>245</v>
      </c>
      <c r="K2286" s="1371" t="s">
        <v>262</v>
      </c>
      <c r="L2286" s="1371" t="s">
        <v>262</v>
      </c>
      <c r="M2286" s="1372">
        <v>45877</v>
      </c>
      <c r="N2286" s="1371" t="s">
        <v>388</v>
      </c>
      <c r="O2286" s="1371" t="s">
        <v>329</v>
      </c>
      <c r="P2286" s="1371" t="s">
        <v>329</v>
      </c>
      <c r="W2286" s="1371" t="s">
        <v>226</v>
      </c>
    </row>
    <row r="2287" spans="1:23">
      <c r="A2287" s="1370">
        <v>61792191</v>
      </c>
      <c r="B2287" s="1371" t="s">
        <v>4828</v>
      </c>
      <c r="C2287" s="1371" t="s">
        <v>4829</v>
      </c>
      <c r="E2287" s="1371" t="s">
        <v>1909</v>
      </c>
      <c r="G2287" s="1371" t="s">
        <v>225</v>
      </c>
      <c r="H2287" s="1371" t="s">
        <v>238</v>
      </c>
      <c r="J2287" s="1371" t="s">
        <v>249</v>
      </c>
      <c r="L2287" s="1371" t="s">
        <v>271</v>
      </c>
      <c r="N2287" s="1371" t="s">
        <v>231</v>
      </c>
      <c r="W2287" s="1371" t="s">
        <v>230</v>
      </c>
    </row>
    <row r="2288" spans="1:23">
      <c r="A2288" s="1370">
        <v>61794449</v>
      </c>
      <c r="B2288" s="1371" t="s">
        <v>4830</v>
      </c>
      <c r="C2288" s="1371">
        <v>51992140954</v>
      </c>
      <c r="D2288" s="1371" t="s">
        <v>4831</v>
      </c>
      <c r="E2288" s="1371" t="s">
        <v>451</v>
      </c>
      <c r="G2288" s="1371" t="s">
        <v>223</v>
      </c>
      <c r="H2288" s="1371" t="s">
        <v>245</v>
      </c>
      <c r="K2288" s="1371" t="s">
        <v>271</v>
      </c>
      <c r="L2288" s="1371" t="s">
        <v>271</v>
      </c>
      <c r="M2288" s="1372">
        <v>45856</v>
      </c>
      <c r="N2288" s="1371" t="s">
        <v>233</v>
      </c>
      <c r="W2288" s="1371" t="s">
        <v>227</v>
      </c>
    </row>
    <row r="2289" spans="1:23">
      <c r="A2289" s="1370">
        <v>61795275</v>
      </c>
      <c r="B2289" s="1371" t="s">
        <v>4832</v>
      </c>
      <c r="C2289" s="1371">
        <v>51965629287</v>
      </c>
      <c r="D2289" s="1371" t="s">
        <v>4833</v>
      </c>
      <c r="E2289" s="1371" t="s">
        <v>624</v>
      </c>
      <c r="G2289" s="1371" t="s">
        <v>223</v>
      </c>
      <c r="H2289" s="1371" t="s">
        <v>245</v>
      </c>
      <c r="K2289" s="1371" t="s">
        <v>271</v>
      </c>
      <c r="L2289" s="1371" t="s">
        <v>271</v>
      </c>
      <c r="M2289" s="1372">
        <v>45848</v>
      </c>
      <c r="N2289" s="1371" t="s">
        <v>233</v>
      </c>
      <c r="O2289" s="1371" t="s">
        <v>350</v>
      </c>
      <c r="W2289" s="1371" t="s">
        <v>230</v>
      </c>
    </row>
    <row r="2290" spans="1:23">
      <c r="A2290" s="1370">
        <v>61795319</v>
      </c>
      <c r="B2290" s="1371" t="s">
        <v>4834</v>
      </c>
      <c r="C2290" s="1371">
        <v>51906736698</v>
      </c>
      <c r="D2290" s="1371" t="s">
        <v>4835</v>
      </c>
      <c r="G2290" s="1371" t="s">
        <v>224</v>
      </c>
      <c r="H2290" s="1371" t="s">
        <v>245</v>
      </c>
      <c r="J2290" s="1371" t="s">
        <v>221</v>
      </c>
      <c r="K2290" s="1371" t="s">
        <v>259</v>
      </c>
      <c r="L2290" s="1371" t="s">
        <v>271</v>
      </c>
      <c r="N2290" s="1371" t="s">
        <v>233</v>
      </c>
      <c r="W2290" s="1371" t="s">
        <v>230</v>
      </c>
    </row>
    <row r="2291" spans="1:23">
      <c r="A2291" s="1370">
        <v>61795319</v>
      </c>
      <c r="B2291" s="1371" t="s">
        <v>4836</v>
      </c>
      <c r="C2291" s="1371" t="s">
        <v>4837</v>
      </c>
      <c r="D2291" s="1371" t="s">
        <v>4835</v>
      </c>
      <c r="E2291" s="1371" t="s">
        <v>2306</v>
      </c>
      <c r="G2291" s="1371" t="s">
        <v>224</v>
      </c>
      <c r="H2291" s="1371" t="s">
        <v>243</v>
      </c>
      <c r="I2291" s="1371" t="s">
        <v>316</v>
      </c>
      <c r="J2291" s="1371" t="s">
        <v>249</v>
      </c>
      <c r="N2291" s="1371" t="s">
        <v>233</v>
      </c>
      <c r="O2291" s="1371" t="s">
        <v>236</v>
      </c>
      <c r="P2291" s="1371" t="s">
        <v>236</v>
      </c>
      <c r="W2291" s="1371" t="s">
        <v>226</v>
      </c>
    </row>
    <row r="2292" spans="1:23">
      <c r="A2292" s="1370">
        <v>61801388</v>
      </c>
      <c r="B2292" s="1371" t="s">
        <v>4838</v>
      </c>
      <c r="C2292" s="1371">
        <v>915880755</v>
      </c>
      <c r="D2292" s="1371" t="s">
        <v>4839</v>
      </c>
      <c r="E2292" s="1371" t="s">
        <v>2510</v>
      </c>
      <c r="G2292" s="1371" t="s">
        <v>223</v>
      </c>
      <c r="H2292" s="1371" t="s">
        <v>244</v>
      </c>
      <c r="I2292" s="1371" t="s">
        <v>316</v>
      </c>
      <c r="J2292" s="1371" t="s">
        <v>249</v>
      </c>
      <c r="N2292" s="1371" t="s">
        <v>233</v>
      </c>
      <c r="W2292" s="1371" t="s">
        <v>227</v>
      </c>
    </row>
    <row r="2293" spans="1:23">
      <c r="A2293" s="1370">
        <v>61801664</v>
      </c>
      <c r="B2293" s="1371" t="s">
        <v>4840</v>
      </c>
      <c r="C2293" s="1371">
        <v>933849947</v>
      </c>
      <c r="E2293" s="1371" t="s">
        <v>1104</v>
      </c>
      <c r="G2293" s="1371" t="s">
        <v>224</v>
      </c>
      <c r="H2293" s="1371" t="s">
        <v>243</v>
      </c>
      <c r="I2293" s="1371" t="s">
        <v>316</v>
      </c>
      <c r="J2293" s="1371" t="s">
        <v>249</v>
      </c>
      <c r="N2293" s="1371" t="s">
        <v>233</v>
      </c>
      <c r="O2293" s="1371" t="s">
        <v>233</v>
      </c>
      <c r="P2293" s="1371" t="s">
        <v>236</v>
      </c>
      <c r="W2293" s="1371" t="s">
        <v>226</v>
      </c>
    </row>
    <row r="2294" spans="1:23">
      <c r="A2294" s="1370">
        <v>61807507</v>
      </c>
      <c r="B2294" s="1371" t="s">
        <v>4841</v>
      </c>
      <c r="C2294" s="1371">
        <v>904597524</v>
      </c>
      <c r="D2294" s="1371" t="s">
        <v>362</v>
      </c>
      <c r="G2294" s="1371" t="s">
        <v>225</v>
      </c>
      <c r="H2294" s="1371" t="s">
        <v>11</v>
      </c>
      <c r="J2294" s="1371" t="s">
        <v>221</v>
      </c>
      <c r="L2294" s="1371" t="s">
        <v>271</v>
      </c>
      <c r="M2294" s="1372">
        <v>45841</v>
      </c>
      <c r="N2294" s="1371" t="s">
        <v>233</v>
      </c>
      <c r="O2294" s="1371" t="s">
        <v>236</v>
      </c>
      <c r="V2294" s="1371" t="s">
        <v>11</v>
      </c>
      <c r="W2294" s="1371" t="s">
        <v>230</v>
      </c>
    </row>
    <row r="2295" spans="1:23">
      <c r="A2295" s="1370">
        <v>61809115</v>
      </c>
      <c r="B2295" s="1371" t="s">
        <v>4842</v>
      </c>
      <c r="C2295" s="1371">
        <v>901019500</v>
      </c>
      <c r="D2295" s="1371" t="s">
        <v>4843</v>
      </c>
      <c r="E2295" s="1371" t="s">
        <v>2306</v>
      </c>
      <c r="G2295" s="1371" t="s">
        <v>224</v>
      </c>
      <c r="H2295" s="1371" t="s">
        <v>11</v>
      </c>
      <c r="J2295" s="1371" t="s">
        <v>221</v>
      </c>
      <c r="M2295" s="1372">
        <v>45841</v>
      </c>
      <c r="N2295" s="1371" t="s">
        <v>239</v>
      </c>
      <c r="W2295" s="1371" t="s">
        <v>227</v>
      </c>
    </row>
    <row r="2296" spans="1:23">
      <c r="A2296" s="1370">
        <v>61810772</v>
      </c>
      <c r="B2296" s="1371" t="s">
        <v>4844</v>
      </c>
      <c r="C2296" s="1371">
        <v>958852695</v>
      </c>
      <c r="D2296" s="1371" t="s">
        <v>4845</v>
      </c>
      <c r="G2296" s="1371" t="s">
        <v>224</v>
      </c>
      <c r="H2296" s="1371" t="s">
        <v>11</v>
      </c>
      <c r="J2296" s="1371" t="s">
        <v>221</v>
      </c>
      <c r="N2296" s="1371" t="s">
        <v>233</v>
      </c>
      <c r="W2296" s="1371" t="s">
        <v>229</v>
      </c>
    </row>
    <row r="2297" spans="1:23">
      <c r="A2297" s="1370">
        <v>61821100</v>
      </c>
      <c r="B2297" s="1371" t="s">
        <v>4846</v>
      </c>
      <c r="C2297" s="1371" t="s">
        <v>4847</v>
      </c>
      <c r="D2297" s="1371" t="s">
        <v>4848</v>
      </c>
      <c r="G2297" s="1371" t="s">
        <v>224</v>
      </c>
      <c r="H2297" s="1371" t="s">
        <v>245</v>
      </c>
      <c r="J2297" s="1371" t="s">
        <v>221</v>
      </c>
      <c r="L2297" s="1371" t="s">
        <v>271</v>
      </c>
      <c r="N2297" s="1371" t="s">
        <v>231</v>
      </c>
      <c r="O2297" s="1371" t="s">
        <v>231</v>
      </c>
      <c r="Q2297" s="1371" t="s">
        <v>445</v>
      </c>
      <c r="R2297" s="1371" t="s">
        <v>232</v>
      </c>
      <c r="S2297" s="1371" t="s">
        <v>318</v>
      </c>
      <c r="T2297" s="1371" t="s">
        <v>323</v>
      </c>
      <c r="U2297" s="1371" t="s">
        <v>255</v>
      </c>
      <c r="W2297" s="1371" t="s">
        <v>230</v>
      </c>
    </row>
    <row r="2298" spans="1:23">
      <c r="A2298" s="1370">
        <v>61830555</v>
      </c>
      <c r="B2298" s="1371" t="s">
        <v>4849</v>
      </c>
      <c r="C2298" s="1371">
        <v>989589723</v>
      </c>
      <c r="D2298" s="1371" t="s">
        <v>4850</v>
      </c>
      <c r="G2298" s="1371" t="s">
        <v>223</v>
      </c>
      <c r="H2298" s="1371" t="s">
        <v>11</v>
      </c>
      <c r="J2298" s="1371" t="s">
        <v>221</v>
      </c>
      <c r="M2298" s="1372">
        <v>45841</v>
      </c>
      <c r="N2298" s="1371" t="s">
        <v>233</v>
      </c>
      <c r="V2298" s="1371" t="s">
        <v>11</v>
      </c>
      <c r="W2298" s="1371" t="s">
        <v>228</v>
      </c>
    </row>
    <row r="2299" spans="1:23">
      <c r="A2299" s="1370">
        <v>61831041</v>
      </c>
      <c r="B2299" s="1371" t="s">
        <v>4851</v>
      </c>
      <c r="C2299" s="1371">
        <v>977958357</v>
      </c>
      <c r="D2299" s="1371" t="s">
        <v>4852</v>
      </c>
      <c r="G2299" s="1371" t="s">
        <v>223</v>
      </c>
      <c r="H2299" s="1371" t="s">
        <v>245</v>
      </c>
      <c r="I2299" s="1371" t="s">
        <v>316</v>
      </c>
      <c r="J2299" s="1371" t="s">
        <v>221</v>
      </c>
      <c r="K2299" s="1371" t="s">
        <v>259</v>
      </c>
      <c r="L2299" s="1371" t="s">
        <v>259</v>
      </c>
      <c r="N2299" s="1371" t="s">
        <v>236</v>
      </c>
      <c r="W2299" s="1371" t="s">
        <v>227</v>
      </c>
    </row>
    <row r="2300" spans="1:23">
      <c r="A2300" s="1370">
        <v>61833402</v>
      </c>
      <c r="B2300" s="1371" t="s">
        <v>4853</v>
      </c>
      <c r="C2300" s="1371">
        <v>903297933</v>
      </c>
      <c r="D2300" s="1371" t="s">
        <v>4854</v>
      </c>
      <c r="E2300" s="1371" t="s">
        <v>1196</v>
      </c>
      <c r="F2300" s="1371" t="s">
        <v>240</v>
      </c>
      <c r="G2300" s="1371" t="s">
        <v>225</v>
      </c>
      <c r="I2300" s="1371" t="s">
        <v>316</v>
      </c>
      <c r="J2300" s="1371" t="s">
        <v>249</v>
      </c>
      <c r="N2300" s="1371" t="s">
        <v>231</v>
      </c>
      <c r="Q2300" s="1371" t="s">
        <v>324</v>
      </c>
      <c r="R2300" s="1371" t="s">
        <v>232</v>
      </c>
      <c r="S2300" s="1371" t="s">
        <v>318</v>
      </c>
      <c r="T2300" s="1371" t="s">
        <v>323</v>
      </c>
      <c r="U2300" s="1371" t="s">
        <v>4855</v>
      </c>
      <c r="W2300" s="1371" t="s">
        <v>227</v>
      </c>
    </row>
    <row r="2301" spans="1:23">
      <c r="A2301" s="1370">
        <v>61837939</v>
      </c>
      <c r="B2301" s="1371" t="s">
        <v>4856</v>
      </c>
      <c r="C2301" s="1371">
        <v>983621211</v>
      </c>
      <c r="D2301" s="1371" t="s">
        <v>4857</v>
      </c>
      <c r="G2301" s="1371" t="s">
        <v>225</v>
      </c>
      <c r="H2301" s="1371" t="s">
        <v>245</v>
      </c>
      <c r="I2301" s="1371" t="s">
        <v>316</v>
      </c>
      <c r="J2301" s="1371" t="s">
        <v>221</v>
      </c>
      <c r="L2301" s="1371" t="s">
        <v>271</v>
      </c>
      <c r="N2301" s="1371" t="s">
        <v>233</v>
      </c>
      <c r="O2301" s="1371" t="s">
        <v>231</v>
      </c>
      <c r="W2301" s="1371" t="s">
        <v>229</v>
      </c>
    </row>
    <row r="2302" spans="1:23">
      <c r="A2302" s="1370">
        <v>61839424</v>
      </c>
      <c r="B2302" s="1371" t="s">
        <v>4858</v>
      </c>
      <c r="C2302" s="1371">
        <v>51993591124</v>
      </c>
      <c r="D2302" s="1371" t="s">
        <v>4859</v>
      </c>
      <c r="G2302" s="1371" t="s">
        <v>225</v>
      </c>
      <c r="H2302" s="1371" t="s">
        <v>11</v>
      </c>
      <c r="J2302" s="1371" t="s">
        <v>221</v>
      </c>
      <c r="M2302" s="1372">
        <v>45841</v>
      </c>
      <c r="N2302" s="1371" t="s">
        <v>233</v>
      </c>
      <c r="O2302" s="1371" t="s">
        <v>236</v>
      </c>
      <c r="W2302" s="1371" t="s">
        <v>227</v>
      </c>
    </row>
    <row r="2303" spans="1:23">
      <c r="A2303" s="1370">
        <v>61841616</v>
      </c>
      <c r="B2303" s="1371" t="s">
        <v>4860</v>
      </c>
      <c r="C2303" s="1371">
        <v>928014329</v>
      </c>
      <c r="D2303" s="1371" t="s">
        <v>4861</v>
      </c>
      <c r="E2303" s="1371" t="s">
        <v>1104</v>
      </c>
      <c r="G2303" s="1371" t="s">
        <v>224</v>
      </c>
      <c r="H2303" s="1371" t="s">
        <v>243</v>
      </c>
      <c r="I2303" s="1371" t="s">
        <v>316</v>
      </c>
      <c r="J2303" s="1371" t="s">
        <v>249</v>
      </c>
      <c r="N2303" s="1371" t="s">
        <v>233</v>
      </c>
      <c r="O2303" s="1371" t="s">
        <v>233</v>
      </c>
      <c r="P2303" s="1371" t="s">
        <v>236</v>
      </c>
      <c r="W2303" s="1371" t="s">
        <v>226</v>
      </c>
    </row>
    <row r="2304" spans="1:23">
      <c r="A2304" s="1370">
        <v>61843790</v>
      </c>
      <c r="B2304" s="1371" t="s">
        <v>4862</v>
      </c>
      <c r="C2304" s="1371" t="s">
        <v>4863</v>
      </c>
      <c r="D2304" s="1371" t="s">
        <v>4864</v>
      </c>
      <c r="E2304" s="1371" t="s">
        <v>2510</v>
      </c>
      <c r="G2304" s="1371" t="s">
        <v>224</v>
      </c>
      <c r="H2304" s="1371" t="s">
        <v>238</v>
      </c>
      <c r="I2304" s="1371" t="s">
        <v>316</v>
      </c>
      <c r="J2304" s="1371" t="s">
        <v>249</v>
      </c>
      <c r="N2304" s="1371" t="s">
        <v>231</v>
      </c>
      <c r="W2304" s="1371" t="s">
        <v>227</v>
      </c>
    </row>
    <row r="2305" spans="1:23">
      <c r="A2305" s="1370">
        <v>61844633</v>
      </c>
      <c r="B2305" s="1371" t="s">
        <v>4865</v>
      </c>
      <c r="C2305" s="1371">
        <v>951538709</v>
      </c>
      <c r="D2305" s="1371" t="s">
        <v>4866</v>
      </c>
      <c r="G2305" s="1371" t="s">
        <v>224</v>
      </c>
      <c r="H2305" s="1371" t="s">
        <v>245</v>
      </c>
      <c r="J2305" s="1371" t="s">
        <v>221</v>
      </c>
      <c r="K2305" s="1371" t="s">
        <v>259</v>
      </c>
      <c r="L2305" s="1371" t="s">
        <v>271</v>
      </c>
      <c r="N2305" s="1371" t="s">
        <v>233</v>
      </c>
      <c r="W2305" s="1371" t="s">
        <v>230</v>
      </c>
    </row>
    <row r="2306" spans="1:23">
      <c r="A2306" s="1370">
        <v>61845035</v>
      </c>
      <c r="B2306" s="1371" t="s">
        <v>4867</v>
      </c>
      <c r="C2306" s="1371">
        <v>51977622771</v>
      </c>
      <c r="D2306" s="1371" t="s">
        <v>4868</v>
      </c>
      <c r="E2306" s="1371" t="s">
        <v>451</v>
      </c>
      <c r="G2306" s="1371" t="s">
        <v>223</v>
      </c>
      <c r="H2306" s="1371" t="s">
        <v>245</v>
      </c>
      <c r="K2306" s="1371" t="s">
        <v>262</v>
      </c>
      <c r="L2306" s="1371" t="s">
        <v>262</v>
      </c>
      <c r="M2306" s="1372">
        <v>45876</v>
      </c>
      <c r="N2306" s="1371" t="s">
        <v>231</v>
      </c>
      <c r="P2306" s="1371" t="s">
        <v>329</v>
      </c>
      <c r="W2306" s="1371" t="s">
        <v>227</v>
      </c>
    </row>
    <row r="2307" spans="1:23">
      <c r="A2307" s="1370">
        <v>61845251</v>
      </c>
      <c r="B2307" s="1371" t="s">
        <v>4869</v>
      </c>
      <c r="C2307" s="1371">
        <v>51953778483</v>
      </c>
      <c r="D2307" s="1371" t="s">
        <v>4870</v>
      </c>
      <c r="G2307" s="1371" t="s">
        <v>224</v>
      </c>
      <c r="H2307" s="1371" t="s">
        <v>245</v>
      </c>
      <c r="J2307" s="1371" t="s">
        <v>221</v>
      </c>
      <c r="K2307" s="1371" t="s">
        <v>269</v>
      </c>
      <c r="L2307" s="1371" t="s">
        <v>269</v>
      </c>
      <c r="N2307" s="1371" t="s">
        <v>236</v>
      </c>
      <c r="W2307" s="1371" t="s">
        <v>228</v>
      </c>
    </row>
    <row r="2308" spans="1:23">
      <c r="A2308" s="1370">
        <v>61845695</v>
      </c>
      <c r="B2308" s="1371" t="s">
        <v>4871</v>
      </c>
      <c r="C2308" s="1371">
        <v>979439393</v>
      </c>
      <c r="G2308" s="1371" t="s">
        <v>224</v>
      </c>
      <c r="L2308" s="1371" t="s">
        <v>271</v>
      </c>
      <c r="N2308" s="1371" t="s">
        <v>237</v>
      </c>
      <c r="O2308" s="1371" t="s">
        <v>237</v>
      </c>
      <c r="P2308" s="1371" t="s">
        <v>237</v>
      </c>
      <c r="W2308" s="1371" t="s">
        <v>230</v>
      </c>
    </row>
    <row r="2309" spans="1:23">
      <c r="A2309" s="1370">
        <v>61851742</v>
      </c>
      <c r="B2309" s="1371" t="s">
        <v>4872</v>
      </c>
      <c r="C2309" s="1371">
        <v>960444666</v>
      </c>
      <c r="D2309" s="1371" t="s">
        <v>1161</v>
      </c>
      <c r="G2309" s="1371" t="s">
        <v>225</v>
      </c>
      <c r="H2309" s="1371" t="s">
        <v>244</v>
      </c>
      <c r="J2309" s="1371" t="s">
        <v>249</v>
      </c>
      <c r="L2309" s="1371" t="s">
        <v>271</v>
      </c>
      <c r="N2309" s="1371" t="s">
        <v>233</v>
      </c>
      <c r="W2309" s="1371" t="s">
        <v>230</v>
      </c>
    </row>
    <row r="2310" spans="1:23">
      <c r="A2310" s="1370">
        <v>61851967</v>
      </c>
      <c r="B2310" s="1371" t="s">
        <v>4873</v>
      </c>
      <c r="C2310" s="1371">
        <v>936878000</v>
      </c>
      <c r="D2310" s="1371" t="s">
        <v>4874</v>
      </c>
      <c r="F2310" s="1371" t="s">
        <v>362</v>
      </c>
      <c r="G2310" s="1371" t="s">
        <v>224</v>
      </c>
      <c r="H2310" s="1371" t="s">
        <v>248</v>
      </c>
      <c r="J2310" s="1371" t="s">
        <v>221</v>
      </c>
      <c r="N2310" s="1371" t="s">
        <v>233</v>
      </c>
      <c r="O2310" s="1371" t="s">
        <v>331</v>
      </c>
      <c r="W2310" s="1371" t="s">
        <v>229</v>
      </c>
    </row>
    <row r="2311" spans="1:23">
      <c r="A2311" s="1370">
        <v>61852078</v>
      </c>
      <c r="B2311" s="1371" t="s">
        <v>4875</v>
      </c>
      <c r="C2311" s="1371">
        <v>998327475</v>
      </c>
      <c r="D2311" s="1371" t="s">
        <v>4876</v>
      </c>
      <c r="E2311" s="1371" t="s">
        <v>874</v>
      </c>
      <c r="G2311" s="1371" t="s">
        <v>224</v>
      </c>
      <c r="H2311" s="1371" t="s">
        <v>243</v>
      </c>
      <c r="I2311" s="1371" t="s">
        <v>316</v>
      </c>
      <c r="J2311" s="1371" t="s">
        <v>249</v>
      </c>
      <c r="N2311" s="1371" t="s">
        <v>233</v>
      </c>
      <c r="O2311" s="1371" t="s">
        <v>236</v>
      </c>
      <c r="P2311" s="1371" t="s">
        <v>350</v>
      </c>
      <c r="W2311" s="1371" t="s">
        <v>226</v>
      </c>
    </row>
    <row r="2312" spans="1:23">
      <c r="A2312" s="1370">
        <v>61852162</v>
      </c>
      <c r="B2312" s="1371" t="s">
        <v>4877</v>
      </c>
      <c r="C2312" s="1371" t="s">
        <v>4878</v>
      </c>
      <c r="D2312" s="1371" t="s">
        <v>4879</v>
      </c>
      <c r="G2312" s="1371" t="s">
        <v>224</v>
      </c>
      <c r="H2312" s="1371" t="s">
        <v>11</v>
      </c>
      <c r="I2312" s="1371" t="s">
        <v>7</v>
      </c>
      <c r="L2312" s="1371" t="s">
        <v>271</v>
      </c>
      <c r="M2312" s="1372">
        <v>45854</v>
      </c>
      <c r="N2312" s="1371" t="s">
        <v>368</v>
      </c>
      <c r="O2312" s="1371" t="s">
        <v>239</v>
      </c>
      <c r="W2312" s="1371" t="s">
        <v>226</v>
      </c>
    </row>
    <row r="2313" spans="1:23">
      <c r="A2313" s="1370">
        <v>61860124</v>
      </c>
      <c r="B2313" s="1371" t="s">
        <v>4880</v>
      </c>
      <c r="C2313" s="1371">
        <v>51975608330</v>
      </c>
      <c r="D2313" s="1371" t="s">
        <v>4881</v>
      </c>
      <c r="E2313" s="1371" t="s">
        <v>1392</v>
      </c>
      <c r="G2313" s="1371" t="s">
        <v>223</v>
      </c>
      <c r="H2313" s="1371" t="s">
        <v>245</v>
      </c>
      <c r="K2313" s="1371" t="s">
        <v>262</v>
      </c>
      <c r="L2313" s="1371" t="s">
        <v>262</v>
      </c>
      <c r="M2313" s="1372">
        <v>45873</v>
      </c>
      <c r="N2313" s="1371" t="s">
        <v>231</v>
      </c>
      <c r="P2313" s="1371" t="s">
        <v>329</v>
      </c>
      <c r="W2313" s="1371" t="s">
        <v>227</v>
      </c>
    </row>
    <row r="2314" spans="1:23">
      <c r="A2314" s="1370">
        <v>61860208</v>
      </c>
      <c r="B2314" s="1371" t="s">
        <v>4882</v>
      </c>
      <c r="C2314" s="1371">
        <v>51946784190</v>
      </c>
      <c r="D2314" s="1371" t="s">
        <v>4883</v>
      </c>
      <c r="E2314" s="1371" t="s">
        <v>624</v>
      </c>
      <c r="G2314" s="1371" t="s">
        <v>224</v>
      </c>
      <c r="H2314" s="1371" t="s">
        <v>245</v>
      </c>
      <c r="K2314" s="1371" t="s">
        <v>271</v>
      </c>
      <c r="M2314" s="1372">
        <v>45848</v>
      </c>
      <c r="N2314" s="1371" t="s">
        <v>233</v>
      </c>
      <c r="W2314" s="1371" t="s">
        <v>228</v>
      </c>
    </row>
    <row r="2315" spans="1:23">
      <c r="A2315" s="1370">
        <v>61861461</v>
      </c>
      <c r="B2315" s="1371" t="s">
        <v>4884</v>
      </c>
      <c r="C2315" s="1371">
        <v>918144550</v>
      </c>
      <c r="D2315" s="1371" t="s">
        <v>4885</v>
      </c>
      <c r="F2315" s="1371" t="s">
        <v>362</v>
      </c>
      <c r="G2315" s="1371" t="s">
        <v>223</v>
      </c>
      <c r="H2315" s="1371" t="s">
        <v>248</v>
      </c>
      <c r="J2315" s="1371" t="s">
        <v>221</v>
      </c>
      <c r="L2315" s="1371" t="s">
        <v>271</v>
      </c>
      <c r="M2315" s="1372">
        <v>45841</v>
      </c>
      <c r="N2315" s="1371" t="s">
        <v>233</v>
      </c>
      <c r="W2315" s="1371" t="s">
        <v>230</v>
      </c>
    </row>
    <row r="2316" spans="1:23">
      <c r="A2316" s="1370">
        <v>61861573</v>
      </c>
      <c r="B2316" s="1371" t="s">
        <v>4886</v>
      </c>
      <c r="C2316" s="1371">
        <v>976125459</v>
      </c>
      <c r="D2316" s="1371" t="s">
        <v>4887</v>
      </c>
      <c r="G2316" s="1371" t="s">
        <v>224</v>
      </c>
      <c r="H2316" s="1371" t="s">
        <v>243</v>
      </c>
      <c r="I2316" s="1371" t="s">
        <v>316</v>
      </c>
      <c r="J2316" s="1371" t="s">
        <v>221</v>
      </c>
      <c r="N2316" s="1371" t="s">
        <v>231</v>
      </c>
      <c r="O2316" s="1371" t="s">
        <v>231</v>
      </c>
      <c r="P2316" s="1371" t="s">
        <v>231</v>
      </c>
      <c r="Q2316" s="1371" t="s">
        <v>324</v>
      </c>
      <c r="R2316" s="1371" t="s">
        <v>232</v>
      </c>
      <c r="S2316" s="1371" t="s">
        <v>318</v>
      </c>
      <c r="T2316" s="1371" t="s">
        <v>323</v>
      </c>
      <c r="U2316" s="1371" t="s">
        <v>255</v>
      </c>
      <c r="W2316" s="1371" t="s">
        <v>226</v>
      </c>
    </row>
    <row r="2317" spans="1:23">
      <c r="A2317" s="1370">
        <v>61861648</v>
      </c>
      <c r="B2317" s="1371" t="s">
        <v>4888</v>
      </c>
      <c r="C2317" s="1371">
        <v>994241127</v>
      </c>
      <c r="D2317" s="1371" t="s">
        <v>4889</v>
      </c>
      <c r="G2317" s="1371" t="s">
        <v>224</v>
      </c>
      <c r="H2317" s="1371" t="s">
        <v>243</v>
      </c>
      <c r="J2317" s="1371" t="s">
        <v>249</v>
      </c>
      <c r="L2317" s="1371" t="s">
        <v>271</v>
      </c>
      <c r="N2317" s="1371" t="s">
        <v>231</v>
      </c>
      <c r="O2317" s="1371" t="s">
        <v>231</v>
      </c>
      <c r="Q2317" s="1371" t="s">
        <v>445</v>
      </c>
      <c r="R2317" s="1371" t="s">
        <v>232</v>
      </c>
      <c r="S2317" s="1371" t="s">
        <v>318</v>
      </c>
      <c r="T2317" s="1371" t="s">
        <v>323</v>
      </c>
      <c r="U2317" s="1371" t="s">
        <v>255</v>
      </c>
      <c r="W2317" s="1371" t="s">
        <v>230</v>
      </c>
    </row>
    <row r="2318" spans="1:23">
      <c r="A2318" s="1370">
        <v>61862625</v>
      </c>
      <c r="B2318" s="1371" t="s">
        <v>4890</v>
      </c>
      <c r="C2318" s="1371">
        <v>51992038724</v>
      </c>
      <c r="D2318" s="1371" t="s">
        <v>4891</v>
      </c>
      <c r="G2318" s="1371" t="s">
        <v>224</v>
      </c>
      <c r="H2318" s="1371" t="s">
        <v>245</v>
      </c>
      <c r="J2318" s="1371" t="s">
        <v>221</v>
      </c>
      <c r="K2318" s="1371" t="s">
        <v>269</v>
      </c>
      <c r="L2318" s="1371" t="s">
        <v>269</v>
      </c>
      <c r="N2318" s="1371" t="s">
        <v>233</v>
      </c>
      <c r="W2318" s="1371" t="s">
        <v>228</v>
      </c>
    </row>
    <row r="2319" spans="1:23">
      <c r="A2319" s="1370">
        <v>61862813</v>
      </c>
      <c r="B2319" s="1371" t="s">
        <v>4892</v>
      </c>
      <c r="C2319" s="1371">
        <v>51914823177</v>
      </c>
      <c r="D2319" s="1371" t="s">
        <v>4893</v>
      </c>
      <c r="E2319" s="1371" t="s">
        <v>451</v>
      </c>
      <c r="G2319" s="1371" t="s">
        <v>223</v>
      </c>
      <c r="H2319" s="1371" t="s">
        <v>245</v>
      </c>
      <c r="K2319" s="1371" t="s">
        <v>262</v>
      </c>
      <c r="L2319" s="1371" t="s">
        <v>262</v>
      </c>
      <c r="M2319" s="1372">
        <v>45868</v>
      </c>
      <c r="N2319" s="1371" t="s">
        <v>233</v>
      </c>
      <c r="O2319" s="1371" t="s">
        <v>236</v>
      </c>
      <c r="W2319" s="1371" t="s">
        <v>230</v>
      </c>
    </row>
    <row r="2320" spans="1:23">
      <c r="A2320" s="1370">
        <v>61865690</v>
      </c>
      <c r="B2320" s="1371" t="s">
        <v>4894</v>
      </c>
      <c r="C2320" s="1371">
        <v>51948755569</v>
      </c>
      <c r="D2320" s="1371" t="s">
        <v>4895</v>
      </c>
      <c r="E2320" s="1371" t="s">
        <v>874</v>
      </c>
      <c r="F2320" s="1371" t="s">
        <v>377</v>
      </c>
      <c r="G2320" s="1371" t="s">
        <v>224</v>
      </c>
      <c r="H2320" s="1371" t="s">
        <v>245</v>
      </c>
      <c r="J2320" s="1371" t="s">
        <v>249</v>
      </c>
      <c r="N2320" s="1371" t="s">
        <v>237</v>
      </c>
      <c r="W2320" s="1371" t="s">
        <v>230</v>
      </c>
    </row>
    <row r="2321" spans="1:23">
      <c r="A2321" s="1370">
        <v>61869354</v>
      </c>
      <c r="B2321" s="1371" t="s">
        <v>4896</v>
      </c>
      <c r="C2321" s="1371">
        <v>51933027858</v>
      </c>
      <c r="D2321" s="1371" t="s">
        <v>4897</v>
      </c>
      <c r="G2321" s="1371" t="s">
        <v>225</v>
      </c>
      <c r="H2321" s="1371" t="s">
        <v>245</v>
      </c>
      <c r="I2321" s="1371" t="s">
        <v>316</v>
      </c>
      <c r="J2321" s="1371" t="s">
        <v>221</v>
      </c>
      <c r="K2321" s="1371" t="s">
        <v>259</v>
      </c>
      <c r="L2321" s="1371" t="s">
        <v>259</v>
      </c>
      <c r="N2321" s="1371" t="s">
        <v>236</v>
      </c>
      <c r="O2321" s="1371" t="s">
        <v>236</v>
      </c>
      <c r="P2321" s="1371" t="s">
        <v>350</v>
      </c>
      <c r="W2321" s="1371" t="s">
        <v>226</v>
      </c>
    </row>
    <row r="2322" spans="1:23">
      <c r="A2322" s="1370">
        <v>61869354</v>
      </c>
      <c r="B2322" s="1371" t="s">
        <v>4896</v>
      </c>
      <c r="C2322" s="1371">
        <v>929557334</v>
      </c>
      <c r="D2322" s="1371" t="s">
        <v>4898</v>
      </c>
      <c r="E2322" s="1371" t="s">
        <v>451</v>
      </c>
      <c r="G2322" s="1371" t="s">
        <v>225</v>
      </c>
      <c r="H2322" s="1371" t="s">
        <v>245</v>
      </c>
      <c r="K2322" s="1371" t="s">
        <v>278</v>
      </c>
      <c r="L2322" s="1371" t="s">
        <v>278</v>
      </c>
      <c r="M2322" s="1372">
        <v>45876</v>
      </c>
      <c r="N2322" s="1371" t="s">
        <v>368</v>
      </c>
      <c r="W2322" s="1371" t="s">
        <v>226</v>
      </c>
    </row>
    <row r="2323" spans="1:23">
      <c r="A2323" s="1370">
        <v>61872176</v>
      </c>
      <c r="B2323" s="1371" t="s">
        <v>4899</v>
      </c>
      <c r="C2323" s="1371">
        <v>954588810</v>
      </c>
      <c r="D2323" s="1371" t="s">
        <v>4900</v>
      </c>
      <c r="E2323" s="1371" t="s">
        <v>2306</v>
      </c>
      <c r="G2323" s="1371" t="s">
        <v>224</v>
      </c>
      <c r="H2323" s="1371" t="s">
        <v>243</v>
      </c>
      <c r="J2323" s="1371" t="s">
        <v>249</v>
      </c>
      <c r="N2323" s="1371" t="s">
        <v>233</v>
      </c>
      <c r="W2323" s="1371" t="s">
        <v>228</v>
      </c>
    </row>
    <row r="2324" spans="1:23">
      <c r="A2324" s="1370">
        <v>61875147</v>
      </c>
      <c r="B2324" s="1371" t="s">
        <v>4901</v>
      </c>
      <c r="C2324" s="1371">
        <v>51999666123</v>
      </c>
      <c r="D2324" s="1371" t="s">
        <v>4902</v>
      </c>
      <c r="E2324" s="1371" t="s">
        <v>624</v>
      </c>
      <c r="G2324" s="1371" t="s">
        <v>225</v>
      </c>
      <c r="H2324" s="1371" t="s">
        <v>245</v>
      </c>
      <c r="I2324" s="1371" t="s">
        <v>316</v>
      </c>
      <c r="J2324" s="1371" t="s">
        <v>249</v>
      </c>
      <c r="N2324" s="1371" t="s">
        <v>233</v>
      </c>
      <c r="W2324" s="1371" t="s">
        <v>227</v>
      </c>
    </row>
    <row r="2325" spans="1:23">
      <c r="A2325" s="1370">
        <v>61876399</v>
      </c>
      <c r="B2325" s="1371" t="s">
        <v>4903</v>
      </c>
      <c r="C2325" s="1371">
        <v>407448840</v>
      </c>
      <c r="D2325" s="1371" t="s">
        <v>4904</v>
      </c>
      <c r="G2325" s="1371" t="s">
        <v>223</v>
      </c>
      <c r="H2325" s="1371" t="s">
        <v>11</v>
      </c>
      <c r="J2325" s="1371" t="s">
        <v>221</v>
      </c>
      <c r="M2325" s="1372">
        <v>45841</v>
      </c>
      <c r="N2325" s="1371" t="s">
        <v>233</v>
      </c>
      <c r="V2325" s="1371" t="s">
        <v>11</v>
      </c>
      <c r="W2325" s="1371" t="s">
        <v>228</v>
      </c>
    </row>
    <row r="2326" spans="1:23">
      <c r="A2326" s="1370">
        <v>61877111</v>
      </c>
      <c r="B2326" s="1371" t="s">
        <v>4905</v>
      </c>
      <c r="C2326" s="1371">
        <v>982425439</v>
      </c>
      <c r="D2326" s="1371" t="s">
        <v>4906</v>
      </c>
      <c r="E2326" s="1371" t="s">
        <v>2510</v>
      </c>
      <c r="G2326" s="1371" t="s">
        <v>224</v>
      </c>
      <c r="H2326" s="1371" t="s">
        <v>242</v>
      </c>
      <c r="I2326" s="1371" t="s">
        <v>316</v>
      </c>
      <c r="J2326" s="1371" t="s">
        <v>249</v>
      </c>
      <c r="N2326" s="1371" t="s">
        <v>231</v>
      </c>
      <c r="W2326" s="1371" t="s">
        <v>227</v>
      </c>
    </row>
    <row r="2327" spans="1:23">
      <c r="A2327" s="1370">
        <v>61877124</v>
      </c>
      <c r="B2327" s="1371" t="s">
        <v>4907</v>
      </c>
      <c r="C2327" s="1371">
        <v>993019906</v>
      </c>
      <c r="D2327" s="1371" t="s">
        <v>4908</v>
      </c>
      <c r="E2327" s="1371" t="s">
        <v>1104</v>
      </c>
      <c r="G2327" s="1371" t="s">
        <v>225</v>
      </c>
      <c r="H2327" s="1371" t="s">
        <v>243</v>
      </c>
      <c r="J2327" s="1371" t="s">
        <v>249</v>
      </c>
      <c r="N2327" s="1371" t="s">
        <v>233</v>
      </c>
      <c r="W2327" s="1371" t="s">
        <v>228</v>
      </c>
    </row>
    <row r="2328" spans="1:23">
      <c r="A2328" s="1370">
        <v>61877234</v>
      </c>
      <c r="B2328" s="1371" t="s">
        <v>4909</v>
      </c>
      <c r="C2328" s="1371">
        <v>51993431237</v>
      </c>
      <c r="D2328" s="1371" t="s">
        <v>4910</v>
      </c>
      <c r="G2328" s="1371" t="s">
        <v>223</v>
      </c>
      <c r="H2328" s="1371" t="s">
        <v>11</v>
      </c>
      <c r="L2328" s="1371" t="s">
        <v>271</v>
      </c>
      <c r="M2328" s="1372">
        <v>45854</v>
      </c>
      <c r="N2328" s="1371" t="s">
        <v>233</v>
      </c>
      <c r="W2328" s="1371" t="s">
        <v>230</v>
      </c>
    </row>
    <row r="2329" spans="1:23">
      <c r="A2329" s="1370">
        <v>61877600</v>
      </c>
      <c r="B2329" s="1371" t="s">
        <v>4911</v>
      </c>
      <c r="C2329" s="1371">
        <v>994136497</v>
      </c>
      <c r="D2329" s="1371" t="s">
        <v>4912</v>
      </c>
      <c r="E2329" s="1371" t="s">
        <v>1196</v>
      </c>
      <c r="G2329" s="1371" t="s">
        <v>223</v>
      </c>
      <c r="H2329" s="1371" t="s">
        <v>243</v>
      </c>
      <c r="I2329" s="1371" t="s">
        <v>316</v>
      </c>
      <c r="J2329" s="1371" t="s">
        <v>249</v>
      </c>
      <c r="N2329" s="1371" t="s">
        <v>233</v>
      </c>
      <c r="W2329" s="1371" t="s">
        <v>227</v>
      </c>
    </row>
    <row r="2330" spans="1:23">
      <c r="A2330" s="1370">
        <v>61877664</v>
      </c>
      <c r="B2330" s="1371" t="s">
        <v>4913</v>
      </c>
      <c r="C2330" s="1371">
        <v>51904104086</v>
      </c>
      <c r="D2330" s="1371" t="s">
        <v>4914</v>
      </c>
      <c r="E2330" s="1371" t="s">
        <v>451</v>
      </c>
      <c r="G2330" s="1371" t="s">
        <v>224</v>
      </c>
      <c r="H2330" s="1371" t="s">
        <v>245</v>
      </c>
      <c r="K2330" s="1371" t="s">
        <v>278</v>
      </c>
      <c r="L2330" s="1371" t="s">
        <v>278</v>
      </c>
      <c r="M2330" s="1372">
        <v>45880</v>
      </c>
      <c r="N2330" s="1371" t="s">
        <v>233</v>
      </c>
      <c r="W2330" s="1371" t="s">
        <v>230</v>
      </c>
    </row>
    <row r="2331" spans="1:23">
      <c r="A2331" s="1370">
        <v>61878034</v>
      </c>
      <c r="B2331" s="1371" t="s">
        <v>4915</v>
      </c>
      <c r="C2331" s="1371">
        <v>912282905</v>
      </c>
      <c r="D2331" s="1371" t="s">
        <v>4916</v>
      </c>
      <c r="G2331" s="1371" t="s">
        <v>224</v>
      </c>
      <c r="H2331" s="1371" t="s">
        <v>11</v>
      </c>
      <c r="J2331" s="1371" t="s">
        <v>221</v>
      </c>
      <c r="M2331" s="1372">
        <v>45841</v>
      </c>
      <c r="N2331" s="1371" t="s">
        <v>233</v>
      </c>
      <c r="V2331" s="1371" t="s">
        <v>11</v>
      </c>
      <c r="W2331" s="1371" t="s">
        <v>226</v>
      </c>
    </row>
    <row r="2332" spans="1:23">
      <c r="A2332" s="1370">
        <v>61878162</v>
      </c>
      <c r="B2332" s="1371" t="s">
        <v>4917</v>
      </c>
      <c r="C2332" s="1371">
        <v>955829792</v>
      </c>
      <c r="D2332" s="1371" t="s">
        <v>4918</v>
      </c>
      <c r="E2332" s="1371" t="s">
        <v>2306</v>
      </c>
      <c r="G2332" s="1371" t="s">
        <v>224</v>
      </c>
      <c r="H2332" s="1371" t="s">
        <v>243</v>
      </c>
      <c r="J2332" s="1371" t="s">
        <v>249</v>
      </c>
      <c r="N2332" s="1371" t="s">
        <v>233</v>
      </c>
      <c r="W2332" s="1371" t="s">
        <v>228</v>
      </c>
    </row>
    <row r="2333" spans="1:23">
      <c r="A2333" s="1370">
        <v>61878664</v>
      </c>
      <c r="B2333" s="1371" t="s">
        <v>4919</v>
      </c>
      <c r="C2333" s="1371">
        <v>902826374</v>
      </c>
      <c r="D2333" s="1371" t="s">
        <v>4920</v>
      </c>
      <c r="G2333" s="1371" t="s">
        <v>224</v>
      </c>
      <c r="H2333" s="1371" t="s">
        <v>243</v>
      </c>
      <c r="I2333" s="1371" t="s">
        <v>316</v>
      </c>
      <c r="J2333" s="1371" t="s">
        <v>249</v>
      </c>
      <c r="N2333" s="1371" t="s">
        <v>236</v>
      </c>
      <c r="O2333" s="1371" t="s">
        <v>236</v>
      </c>
      <c r="P2333" s="1371" t="s">
        <v>236</v>
      </c>
      <c r="W2333" s="1371" t="s">
        <v>228</v>
      </c>
    </row>
    <row r="2334" spans="1:23">
      <c r="A2334" s="1370">
        <v>61881854</v>
      </c>
      <c r="B2334" s="1371" t="s">
        <v>4921</v>
      </c>
      <c r="C2334" s="1371">
        <v>961262601</v>
      </c>
      <c r="D2334" s="1371" t="s">
        <v>4922</v>
      </c>
      <c r="G2334" s="1371" t="s">
        <v>224</v>
      </c>
      <c r="H2334" s="1371" t="s">
        <v>11</v>
      </c>
      <c r="J2334" s="1371" t="s">
        <v>221</v>
      </c>
      <c r="M2334" s="1372">
        <v>45841</v>
      </c>
      <c r="N2334" s="1371" t="s">
        <v>233</v>
      </c>
      <c r="V2334" s="1371" t="s">
        <v>11</v>
      </c>
      <c r="W2334" s="1371" t="s">
        <v>228</v>
      </c>
    </row>
    <row r="2335" spans="1:23">
      <c r="A2335" s="1370">
        <v>61881857</v>
      </c>
      <c r="B2335" s="1371" t="s">
        <v>4923</v>
      </c>
      <c r="C2335" s="1371">
        <v>51961262601</v>
      </c>
      <c r="D2335" s="1371" t="s">
        <v>4924</v>
      </c>
      <c r="G2335" s="1371" t="s">
        <v>225</v>
      </c>
      <c r="H2335" s="1371" t="s">
        <v>245</v>
      </c>
      <c r="J2335" s="1371" t="s">
        <v>221</v>
      </c>
      <c r="K2335" s="1371" t="s">
        <v>259</v>
      </c>
      <c r="L2335" s="1371" t="s">
        <v>259</v>
      </c>
      <c r="N2335" s="1371" t="s">
        <v>233</v>
      </c>
      <c r="W2335" s="1371" t="s">
        <v>228</v>
      </c>
    </row>
    <row r="2336" spans="1:23">
      <c r="A2336" s="1370">
        <v>61883201</v>
      </c>
      <c r="B2336" s="1371" t="s">
        <v>4925</v>
      </c>
      <c r="C2336" s="1371">
        <v>996741470</v>
      </c>
      <c r="D2336" s="1371" t="s">
        <v>4926</v>
      </c>
      <c r="G2336" s="1371" t="s">
        <v>224</v>
      </c>
      <c r="H2336" s="1371" t="s">
        <v>11</v>
      </c>
      <c r="J2336" s="1371" t="s">
        <v>221</v>
      </c>
      <c r="N2336" s="1371" t="s">
        <v>233</v>
      </c>
      <c r="O2336" s="1371" t="s">
        <v>314</v>
      </c>
      <c r="P2336" s="1371" t="s">
        <v>314</v>
      </c>
      <c r="W2336" s="1371" t="s">
        <v>229</v>
      </c>
    </row>
    <row r="2337" spans="1:23">
      <c r="A2337" s="1370">
        <v>61897365</v>
      </c>
      <c r="B2337" s="1371" t="s">
        <v>4927</v>
      </c>
      <c r="C2337" s="1371">
        <v>51943122722</v>
      </c>
      <c r="D2337" s="1371" t="s">
        <v>4928</v>
      </c>
      <c r="G2337" s="1371" t="s">
        <v>223</v>
      </c>
      <c r="H2337" s="1371" t="s">
        <v>11</v>
      </c>
      <c r="J2337" s="1371" t="s">
        <v>221</v>
      </c>
      <c r="L2337" s="1371" t="s">
        <v>271</v>
      </c>
      <c r="M2337" s="1372">
        <v>45841</v>
      </c>
      <c r="N2337" s="1371" t="s">
        <v>233</v>
      </c>
      <c r="V2337" s="1371" t="s">
        <v>11</v>
      </c>
      <c r="W2337" s="1371" t="s">
        <v>230</v>
      </c>
    </row>
    <row r="2338" spans="1:23">
      <c r="A2338" s="1370">
        <v>61900760</v>
      </c>
      <c r="B2338" s="1371" t="s">
        <v>4929</v>
      </c>
      <c r="C2338" s="1371">
        <v>972931093</v>
      </c>
      <c r="D2338" s="1371" t="s">
        <v>4930</v>
      </c>
      <c r="E2338" s="1371" t="s">
        <v>295</v>
      </c>
      <c r="F2338" s="1371" t="s">
        <v>8</v>
      </c>
      <c r="G2338" s="1371" t="s">
        <v>225</v>
      </c>
      <c r="H2338" s="1371" t="s">
        <v>245</v>
      </c>
      <c r="J2338" s="1371" t="s">
        <v>249</v>
      </c>
      <c r="N2338" s="1371" t="s">
        <v>231</v>
      </c>
      <c r="W2338" s="1371" t="s">
        <v>228</v>
      </c>
    </row>
    <row r="2339" spans="1:23">
      <c r="A2339" s="1370">
        <v>61900924</v>
      </c>
      <c r="B2339" s="1371" t="s">
        <v>4931</v>
      </c>
      <c r="C2339" s="1371">
        <v>51903563748</v>
      </c>
      <c r="D2339" s="1371" t="s">
        <v>4932</v>
      </c>
      <c r="E2339" s="1371" t="s">
        <v>624</v>
      </c>
      <c r="G2339" s="1371" t="s">
        <v>225</v>
      </c>
      <c r="H2339" s="1371" t="s">
        <v>245</v>
      </c>
      <c r="J2339" s="1371" t="s">
        <v>249</v>
      </c>
      <c r="K2339" s="1371" t="s">
        <v>271</v>
      </c>
      <c r="L2339" s="1371" t="s">
        <v>271</v>
      </c>
      <c r="M2339" s="1372">
        <v>45853</v>
      </c>
      <c r="N2339" s="1371" t="s">
        <v>233</v>
      </c>
      <c r="O2339" s="1371" t="s">
        <v>231</v>
      </c>
      <c r="W2339" s="1371" t="s">
        <v>229</v>
      </c>
    </row>
    <row r="2340" spans="1:23">
      <c r="A2340" s="1370">
        <v>61903569</v>
      </c>
      <c r="B2340" s="1371" t="s">
        <v>4933</v>
      </c>
      <c r="C2340" s="1371" t="s">
        <v>4934</v>
      </c>
      <c r="D2340" s="1371" t="s">
        <v>4935</v>
      </c>
      <c r="G2340" s="1371" t="s">
        <v>224</v>
      </c>
      <c r="H2340" s="1371" t="s">
        <v>245</v>
      </c>
      <c r="J2340" s="1371" t="s">
        <v>221</v>
      </c>
      <c r="K2340" s="1371" t="s">
        <v>259</v>
      </c>
      <c r="L2340" s="1371" t="s">
        <v>271</v>
      </c>
      <c r="N2340" s="1371" t="s">
        <v>236</v>
      </c>
      <c r="W2340" s="1371" t="s">
        <v>230</v>
      </c>
    </row>
    <row r="2341" spans="1:23">
      <c r="A2341" s="1370">
        <v>61906644</v>
      </c>
      <c r="B2341" s="1371" t="s">
        <v>4936</v>
      </c>
      <c r="C2341" s="1371">
        <v>991476436</v>
      </c>
      <c r="D2341" s="1371" t="s">
        <v>4937</v>
      </c>
      <c r="E2341" s="1371" t="s">
        <v>4938</v>
      </c>
      <c r="G2341" s="1371" t="s">
        <v>225</v>
      </c>
      <c r="H2341" s="1371" t="s">
        <v>245</v>
      </c>
      <c r="I2341" s="1371" t="s">
        <v>316</v>
      </c>
      <c r="J2341" s="1371" t="s">
        <v>221</v>
      </c>
      <c r="K2341" s="1371" t="s">
        <v>259</v>
      </c>
      <c r="L2341" s="1371" t="s">
        <v>259</v>
      </c>
      <c r="N2341" s="1371" t="s">
        <v>231</v>
      </c>
      <c r="O2341" s="1371" t="s">
        <v>231</v>
      </c>
      <c r="P2341" s="1371" t="s">
        <v>231</v>
      </c>
      <c r="W2341" s="1371" t="s">
        <v>226</v>
      </c>
    </row>
    <row r="2342" spans="1:23">
      <c r="A2342" s="1370">
        <v>61906746</v>
      </c>
      <c r="B2342" s="1371" t="s">
        <v>4939</v>
      </c>
      <c r="C2342" s="1371">
        <v>51918835845</v>
      </c>
      <c r="D2342" s="1371" t="s">
        <v>4940</v>
      </c>
      <c r="G2342" s="1371" t="s">
        <v>224</v>
      </c>
      <c r="H2342" s="1371" t="s">
        <v>245</v>
      </c>
      <c r="I2342" s="1371" t="s">
        <v>316</v>
      </c>
      <c r="J2342" s="1371" t="s">
        <v>221</v>
      </c>
      <c r="K2342" s="1371" t="s">
        <v>259</v>
      </c>
      <c r="L2342" s="1371" t="s">
        <v>259</v>
      </c>
      <c r="N2342" s="1371" t="s">
        <v>233</v>
      </c>
      <c r="O2342" s="1371" t="s">
        <v>236</v>
      </c>
      <c r="P2342" s="1371" t="s">
        <v>350</v>
      </c>
      <c r="W2342" s="1371" t="s">
        <v>226</v>
      </c>
    </row>
    <row r="2343" spans="1:23">
      <c r="A2343" s="1370">
        <v>61906746</v>
      </c>
      <c r="B2343" s="1371" t="s">
        <v>4941</v>
      </c>
      <c r="C2343" s="1371">
        <v>907574478</v>
      </c>
      <c r="D2343" s="1371" t="s">
        <v>4942</v>
      </c>
      <c r="E2343" s="1371" t="s">
        <v>451</v>
      </c>
      <c r="G2343" s="1371" t="s">
        <v>224</v>
      </c>
      <c r="H2343" s="1371" t="s">
        <v>245</v>
      </c>
      <c r="K2343" s="1371" t="s">
        <v>262</v>
      </c>
      <c r="L2343" s="1371" t="s">
        <v>262</v>
      </c>
      <c r="M2343" s="1372">
        <v>45870</v>
      </c>
      <c r="N2343" s="1371" t="s">
        <v>368</v>
      </c>
      <c r="W2343" s="1371" t="s">
        <v>226</v>
      </c>
    </row>
    <row r="2344" spans="1:23">
      <c r="A2344" s="1370">
        <v>61906797</v>
      </c>
      <c r="B2344" s="1371" t="s">
        <v>4943</v>
      </c>
      <c r="C2344" s="1371" t="s">
        <v>4944</v>
      </c>
      <c r="E2344" s="1371" t="s">
        <v>4945</v>
      </c>
      <c r="G2344" s="1371" t="s">
        <v>224</v>
      </c>
      <c r="H2344" s="1371" t="s">
        <v>244</v>
      </c>
      <c r="K2344" s="1371" t="s">
        <v>271</v>
      </c>
      <c r="L2344" s="1371" t="s">
        <v>271</v>
      </c>
      <c r="M2344" s="1372">
        <v>45856</v>
      </c>
      <c r="N2344" s="1371" t="s">
        <v>388</v>
      </c>
      <c r="O2344" s="1371" t="s">
        <v>329</v>
      </c>
      <c r="V2344" s="1371" t="s">
        <v>362</v>
      </c>
      <c r="W2344" s="1371" t="s">
        <v>226</v>
      </c>
    </row>
    <row r="2345" spans="1:23">
      <c r="A2345" s="1370">
        <v>61908603</v>
      </c>
      <c r="B2345" s="1371" t="s">
        <v>4946</v>
      </c>
      <c r="C2345" s="1371" t="s">
        <v>4863</v>
      </c>
      <c r="E2345" s="1371" t="s">
        <v>2510</v>
      </c>
      <c r="G2345" s="1371" t="s">
        <v>224</v>
      </c>
      <c r="H2345" s="1371" t="s">
        <v>238</v>
      </c>
      <c r="I2345" s="1371" t="s">
        <v>316</v>
      </c>
      <c r="J2345" s="1371" t="s">
        <v>249</v>
      </c>
      <c r="N2345" s="1371" t="s">
        <v>231</v>
      </c>
      <c r="Q2345" s="1371" t="s">
        <v>445</v>
      </c>
      <c r="R2345" s="1371" t="s">
        <v>234</v>
      </c>
      <c r="S2345" s="1371" t="s">
        <v>318</v>
      </c>
      <c r="T2345" s="1371" t="s">
        <v>323</v>
      </c>
      <c r="U2345" s="1371" t="s">
        <v>255</v>
      </c>
      <c r="W2345" s="1371" t="s">
        <v>227</v>
      </c>
    </row>
    <row r="2346" spans="1:23">
      <c r="A2346" s="1370">
        <v>61909322</v>
      </c>
      <c r="B2346" s="1371" t="s">
        <v>4947</v>
      </c>
      <c r="C2346" s="1371">
        <v>947315350</v>
      </c>
      <c r="D2346" s="1371" t="s">
        <v>4948</v>
      </c>
      <c r="G2346" s="1371" t="s">
        <v>223</v>
      </c>
      <c r="H2346" s="1371" t="s">
        <v>11</v>
      </c>
      <c r="J2346" s="1371" t="s">
        <v>221</v>
      </c>
      <c r="M2346" s="1372">
        <v>45841</v>
      </c>
      <c r="N2346" s="1371" t="s">
        <v>233</v>
      </c>
      <c r="V2346" s="1371" t="s">
        <v>11</v>
      </c>
      <c r="W2346" s="1371" t="s">
        <v>226</v>
      </c>
    </row>
    <row r="2347" spans="1:23">
      <c r="A2347" s="1370">
        <v>61910503</v>
      </c>
      <c r="B2347" s="1371" t="s">
        <v>4949</v>
      </c>
      <c r="C2347" s="1371">
        <v>973265242</v>
      </c>
      <c r="D2347" s="1371" t="s">
        <v>4950</v>
      </c>
      <c r="F2347" s="1371" t="s">
        <v>362</v>
      </c>
      <c r="G2347" s="1371" t="s">
        <v>224</v>
      </c>
      <c r="H2347" s="1371" t="s">
        <v>248</v>
      </c>
      <c r="J2347" s="1371" t="s">
        <v>221</v>
      </c>
      <c r="M2347" s="1372">
        <v>45841</v>
      </c>
      <c r="N2347" s="1371" t="s">
        <v>233</v>
      </c>
      <c r="W2347" s="1371" t="s">
        <v>226</v>
      </c>
    </row>
    <row r="2348" spans="1:23">
      <c r="A2348" s="1370">
        <v>61911703</v>
      </c>
      <c r="B2348" s="1371" t="s">
        <v>4951</v>
      </c>
      <c r="C2348" s="1371">
        <v>940992040</v>
      </c>
      <c r="D2348" s="1371" t="s">
        <v>4952</v>
      </c>
      <c r="G2348" s="1371" t="s">
        <v>224</v>
      </c>
      <c r="H2348" s="1371" t="s">
        <v>11</v>
      </c>
      <c r="J2348" s="1371" t="s">
        <v>221</v>
      </c>
      <c r="M2348" s="1372">
        <v>45841</v>
      </c>
      <c r="N2348" s="1371" t="s">
        <v>233</v>
      </c>
      <c r="O2348" s="1371" t="s">
        <v>236</v>
      </c>
      <c r="W2348" s="1371" t="s">
        <v>227</v>
      </c>
    </row>
    <row r="2349" spans="1:23">
      <c r="A2349" s="1370">
        <v>61912272</v>
      </c>
      <c r="B2349" s="1371" t="s">
        <v>4953</v>
      </c>
      <c r="C2349" s="1371">
        <v>980705034</v>
      </c>
      <c r="D2349" s="1371" t="s">
        <v>4954</v>
      </c>
      <c r="E2349" s="1371" t="s">
        <v>451</v>
      </c>
      <c r="G2349" s="1371" t="s">
        <v>223</v>
      </c>
      <c r="H2349" s="1371" t="s">
        <v>245</v>
      </c>
      <c r="K2349" s="1371" t="s">
        <v>262</v>
      </c>
      <c r="L2349" s="1371" t="s">
        <v>262</v>
      </c>
      <c r="M2349" s="1372">
        <v>45873</v>
      </c>
      <c r="N2349" s="1371" t="s">
        <v>388</v>
      </c>
      <c r="O2349" s="1371" t="s">
        <v>329</v>
      </c>
      <c r="P2349" s="1371" t="s">
        <v>329</v>
      </c>
      <c r="W2349" s="1371" t="s">
        <v>226</v>
      </c>
    </row>
    <row r="2350" spans="1:23">
      <c r="A2350" s="1370">
        <v>61927019</v>
      </c>
      <c r="B2350" s="1371" t="s">
        <v>4955</v>
      </c>
      <c r="C2350" s="1371">
        <v>51979772284</v>
      </c>
      <c r="D2350" s="1371" t="s">
        <v>4956</v>
      </c>
      <c r="E2350" s="1371" t="s">
        <v>1909</v>
      </c>
      <c r="G2350" s="1371" t="s">
        <v>225</v>
      </c>
      <c r="H2350" s="1371" t="s">
        <v>243</v>
      </c>
      <c r="J2350" s="1371" t="s">
        <v>249</v>
      </c>
      <c r="L2350" s="1371" t="s">
        <v>271</v>
      </c>
      <c r="N2350" s="1371" t="s">
        <v>231</v>
      </c>
      <c r="W2350" s="1371" t="s">
        <v>230</v>
      </c>
    </row>
    <row r="2351" spans="1:23">
      <c r="A2351" s="1370">
        <v>61927019</v>
      </c>
      <c r="B2351" s="1371" t="s">
        <v>4957</v>
      </c>
      <c r="C2351" s="1371">
        <v>979772284</v>
      </c>
      <c r="D2351" s="1371" t="s">
        <v>4956</v>
      </c>
      <c r="G2351" s="1371" t="s">
        <v>225</v>
      </c>
      <c r="H2351" s="1371" t="s">
        <v>245</v>
      </c>
      <c r="I2351" s="1371" t="s">
        <v>316</v>
      </c>
      <c r="J2351" s="1371" t="s">
        <v>221</v>
      </c>
      <c r="N2351" s="1371" t="s">
        <v>233</v>
      </c>
      <c r="O2351" s="1371" t="s">
        <v>231</v>
      </c>
      <c r="P2351" s="1371" t="s">
        <v>231</v>
      </c>
      <c r="W2351" s="1371" t="s">
        <v>229</v>
      </c>
    </row>
    <row r="2352" spans="1:23">
      <c r="A2352" s="1370">
        <v>61931142</v>
      </c>
      <c r="B2352" s="1371" t="s">
        <v>4958</v>
      </c>
      <c r="C2352" s="1371">
        <v>924496560</v>
      </c>
      <c r="D2352" s="1371" t="s">
        <v>4959</v>
      </c>
      <c r="G2352" s="1371" t="s">
        <v>225</v>
      </c>
      <c r="H2352" s="1371" t="s">
        <v>11</v>
      </c>
      <c r="J2352" s="1371" t="s">
        <v>221</v>
      </c>
      <c r="M2352" s="1372">
        <v>45841</v>
      </c>
      <c r="N2352" s="1371" t="s">
        <v>233</v>
      </c>
      <c r="V2352" s="1371" t="s">
        <v>11</v>
      </c>
      <c r="W2352" s="1371" t="s">
        <v>226</v>
      </c>
    </row>
    <row r="2353" spans="1:23">
      <c r="A2353" s="1370">
        <v>61932332</v>
      </c>
      <c r="B2353" s="1371" t="s">
        <v>4960</v>
      </c>
      <c r="C2353" s="1371">
        <v>941457316</v>
      </c>
      <c r="D2353" s="1371" t="s">
        <v>4961</v>
      </c>
      <c r="G2353" s="1371" t="s">
        <v>224</v>
      </c>
      <c r="H2353" s="1371" t="s">
        <v>11</v>
      </c>
      <c r="J2353" s="1371" t="s">
        <v>221</v>
      </c>
      <c r="M2353" s="1372">
        <v>45841</v>
      </c>
      <c r="N2353" s="1371" t="s">
        <v>233</v>
      </c>
      <c r="V2353" s="1371" t="s">
        <v>11</v>
      </c>
      <c r="W2353" s="1371" t="s">
        <v>226</v>
      </c>
    </row>
    <row r="2354" spans="1:23">
      <c r="A2354" s="1370">
        <v>61932936</v>
      </c>
      <c r="B2354" s="1371" t="s">
        <v>4962</v>
      </c>
      <c r="C2354" s="1371">
        <v>926946471</v>
      </c>
      <c r="D2354" s="1371" t="s">
        <v>4963</v>
      </c>
      <c r="G2354" s="1371" t="s">
        <v>224</v>
      </c>
      <c r="H2354" s="1371" t="s">
        <v>11</v>
      </c>
      <c r="J2354" s="1371" t="s">
        <v>221</v>
      </c>
      <c r="M2354" s="1372">
        <v>45841</v>
      </c>
      <c r="N2354" s="1371" t="s">
        <v>233</v>
      </c>
      <c r="O2354" s="1371" t="s">
        <v>236</v>
      </c>
      <c r="W2354" s="1371" t="s">
        <v>227</v>
      </c>
    </row>
    <row r="2355" spans="1:23">
      <c r="A2355" s="1370">
        <v>61933664</v>
      </c>
      <c r="B2355" s="1371" t="s">
        <v>4964</v>
      </c>
      <c r="C2355" s="1371">
        <v>979662708</v>
      </c>
      <c r="D2355" s="1371" t="s">
        <v>4965</v>
      </c>
      <c r="G2355" s="1371" t="s">
        <v>223</v>
      </c>
      <c r="H2355" s="1371" t="s">
        <v>245</v>
      </c>
      <c r="I2355" s="1371" t="s">
        <v>316</v>
      </c>
      <c r="J2355" s="1371" t="s">
        <v>221</v>
      </c>
      <c r="N2355" s="1371" t="s">
        <v>237</v>
      </c>
      <c r="O2355" s="1371" t="s">
        <v>332</v>
      </c>
      <c r="P2355" s="1371" t="s">
        <v>332</v>
      </c>
      <c r="W2355" s="1371" t="s">
        <v>229</v>
      </c>
    </row>
    <row r="2356" spans="1:23">
      <c r="A2356" s="1370">
        <v>61933832</v>
      </c>
      <c r="B2356" s="1371" t="s">
        <v>4966</v>
      </c>
      <c r="C2356" s="1371">
        <v>51971692506</v>
      </c>
      <c r="D2356" s="1371" t="s">
        <v>4967</v>
      </c>
      <c r="G2356" s="1371" t="s">
        <v>223</v>
      </c>
      <c r="H2356" s="1371" t="s">
        <v>11</v>
      </c>
      <c r="I2356" s="1371" t="s">
        <v>316</v>
      </c>
      <c r="J2356" s="1371" t="s">
        <v>221</v>
      </c>
      <c r="N2356" s="1371" t="s">
        <v>233</v>
      </c>
      <c r="W2356" s="1371" t="s">
        <v>229</v>
      </c>
    </row>
    <row r="2357" spans="1:23">
      <c r="A2357" s="1370">
        <v>61934355</v>
      </c>
      <c r="B2357" s="1371" t="s">
        <v>4968</v>
      </c>
      <c r="C2357" s="1371">
        <v>51915041939</v>
      </c>
      <c r="D2357" s="1371" t="s">
        <v>4969</v>
      </c>
      <c r="G2357" s="1371" t="s">
        <v>224</v>
      </c>
      <c r="H2357" s="1371" t="s">
        <v>243</v>
      </c>
      <c r="I2357" s="1371" t="s">
        <v>316</v>
      </c>
      <c r="J2357" s="1371" t="s">
        <v>249</v>
      </c>
      <c r="N2357" s="1371" t="s">
        <v>236</v>
      </c>
      <c r="W2357" s="1371" t="s">
        <v>227</v>
      </c>
    </row>
    <row r="2358" spans="1:23">
      <c r="A2358" s="1370">
        <v>61935357</v>
      </c>
      <c r="B2358" s="1371" t="s">
        <v>4970</v>
      </c>
      <c r="C2358" s="1371">
        <v>912957700</v>
      </c>
      <c r="E2358" s="1371" t="s">
        <v>362</v>
      </c>
      <c r="G2358" s="1371" t="s">
        <v>225</v>
      </c>
      <c r="H2358" s="1371" t="s">
        <v>243</v>
      </c>
      <c r="I2358" s="1371" t="s">
        <v>316</v>
      </c>
      <c r="J2358" s="1371" t="s">
        <v>249</v>
      </c>
      <c r="N2358" s="1371" t="s">
        <v>233</v>
      </c>
      <c r="O2358" s="1371" t="s">
        <v>231</v>
      </c>
      <c r="W2358" s="1371" t="s">
        <v>229</v>
      </c>
    </row>
    <row r="2359" spans="1:23">
      <c r="A2359" s="1370">
        <v>61941684</v>
      </c>
      <c r="B2359" s="1371" t="s">
        <v>4971</v>
      </c>
      <c r="C2359" s="1371">
        <v>995406652</v>
      </c>
      <c r="D2359" s="1371" t="s">
        <v>4972</v>
      </c>
      <c r="G2359" s="1371" t="s">
        <v>224</v>
      </c>
      <c r="H2359" s="1371" t="s">
        <v>11</v>
      </c>
      <c r="J2359" s="1371" t="s">
        <v>221</v>
      </c>
      <c r="M2359" s="1372">
        <v>45841</v>
      </c>
      <c r="N2359" s="1371" t="s">
        <v>233</v>
      </c>
      <c r="V2359" s="1371" t="s">
        <v>11</v>
      </c>
      <c r="W2359" s="1371" t="s">
        <v>226</v>
      </c>
    </row>
    <row r="2360" spans="1:23">
      <c r="A2360" s="1370">
        <v>61943168</v>
      </c>
      <c r="B2360" s="1371" t="s">
        <v>4973</v>
      </c>
      <c r="C2360" s="1371">
        <v>51913146218</v>
      </c>
      <c r="D2360" s="1371" t="s">
        <v>4974</v>
      </c>
      <c r="G2360" s="1371" t="s">
        <v>225</v>
      </c>
      <c r="H2360" s="1371" t="s">
        <v>11</v>
      </c>
      <c r="J2360" s="1371" t="s">
        <v>221</v>
      </c>
      <c r="M2360" s="1372">
        <v>45841</v>
      </c>
      <c r="N2360" s="1371" t="s">
        <v>233</v>
      </c>
      <c r="O2360" s="1371" t="s">
        <v>236</v>
      </c>
      <c r="W2360" s="1371" t="s">
        <v>227</v>
      </c>
    </row>
    <row r="2361" spans="1:23">
      <c r="A2361" s="1370">
        <v>61948561</v>
      </c>
      <c r="B2361" s="1371" t="s">
        <v>4975</v>
      </c>
      <c r="C2361" s="1371">
        <v>997904323</v>
      </c>
      <c r="D2361" s="1371" t="s">
        <v>4976</v>
      </c>
      <c r="G2361" s="1371" t="s">
        <v>225</v>
      </c>
      <c r="H2361" s="1371" t="s">
        <v>11</v>
      </c>
      <c r="J2361" s="1371" t="s">
        <v>221</v>
      </c>
      <c r="M2361" s="1372">
        <v>45841</v>
      </c>
      <c r="N2361" s="1371" t="s">
        <v>233</v>
      </c>
      <c r="O2361" s="1371" t="s">
        <v>236</v>
      </c>
      <c r="W2361" s="1371" t="s">
        <v>227</v>
      </c>
    </row>
    <row r="2362" spans="1:23">
      <c r="A2362" s="1370">
        <v>61951470</v>
      </c>
      <c r="B2362" s="1371" t="s">
        <v>4977</v>
      </c>
      <c r="C2362" s="1371">
        <v>51924804815</v>
      </c>
      <c r="D2362" s="1371" t="s">
        <v>4978</v>
      </c>
      <c r="G2362" s="1371" t="s">
        <v>225</v>
      </c>
      <c r="H2362" s="1371" t="s">
        <v>245</v>
      </c>
      <c r="J2362" s="1371" t="s">
        <v>221</v>
      </c>
      <c r="K2362" s="1371" t="s">
        <v>259</v>
      </c>
      <c r="L2362" s="1371" t="s">
        <v>271</v>
      </c>
      <c r="N2362" s="1371" t="s">
        <v>233</v>
      </c>
      <c r="W2362" s="1371" t="s">
        <v>230</v>
      </c>
    </row>
    <row r="2363" spans="1:23">
      <c r="A2363" s="1370">
        <v>61957879</v>
      </c>
      <c r="B2363" s="1371" t="s">
        <v>4979</v>
      </c>
      <c r="C2363" s="1371">
        <v>914672326</v>
      </c>
      <c r="D2363" s="1371" t="s">
        <v>4980</v>
      </c>
      <c r="G2363" s="1371" t="s">
        <v>225</v>
      </c>
      <c r="H2363" s="1371" t="s">
        <v>11</v>
      </c>
      <c r="L2363" s="1371" t="s">
        <v>271</v>
      </c>
      <c r="M2363" s="1372">
        <v>45854</v>
      </c>
      <c r="N2363" s="1371" t="s">
        <v>233</v>
      </c>
      <c r="W2363" s="1371" t="s">
        <v>227</v>
      </c>
    </row>
    <row r="2364" spans="1:23">
      <c r="A2364" s="1370">
        <v>61960356</v>
      </c>
      <c r="B2364" s="1371" t="s">
        <v>4981</v>
      </c>
      <c r="C2364" s="1371">
        <v>929164936</v>
      </c>
      <c r="D2364" s="1371" t="s">
        <v>362</v>
      </c>
      <c r="G2364" s="1371" t="s">
        <v>224</v>
      </c>
      <c r="H2364" s="1371" t="s">
        <v>11</v>
      </c>
      <c r="J2364" s="1371" t="s">
        <v>221</v>
      </c>
      <c r="M2364" s="1372">
        <v>45841</v>
      </c>
      <c r="N2364" s="1371" t="s">
        <v>233</v>
      </c>
      <c r="O2364" s="1371" t="s">
        <v>314</v>
      </c>
      <c r="P2364" s="1371" t="s">
        <v>314</v>
      </c>
      <c r="V2364" s="1371" t="s">
        <v>11</v>
      </c>
      <c r="W2364" s="1371" t="s">
        <v>226</v>
      </c>
    </row>
    <row r="2365" spans="1:23">
      <c r="A2365" s="1370">
        <v>61961486</v>
      </c>
      <c r="B2365" s="1371" t="s">
        <v>4982</v>
      </c>
      <c r="C2365" s="1371">
        <v>51952486982</v>
      </c>
      <c r="D2365" s="1371" t="s">
        <v>4983</v>
      </c>
      <c r="G2365" s="1371" t="s">
        <v>223</v>
      </c>
      <c r="H2365" s="1371" t="s">
        <v>245</v>
      </c>
      <c r="J2365" s="1371" t="s">
        <v>221</v>
      </c>
      <c r="K2365" s="1371" t="s">
        <v>259</v>
      </c>
      <c r="L2365" s="1371" t="s">
        <v>271</v>
      </c>
      <c r="N2365" s="1371" t="s">
        <v>231</v>
      </c>
      <c r="W2365" s="1371" t="s">
        <v>230</v>
      </c>
    </row>
    <row r="2366" spans="1:23">
      <c r="A2366" s="1370">
        <v>61961738</v>
      </c>
      <c r="B2366" s="1371" t="s">
        <v>4984</v>
      </c>
      <c r="C2366" s="1371">
        <v>946534214</v>
      </c>
      <c r="G2366" s="1371" t="s">
        <v>225</v>
      </c>
      <c r="H2366" s="1371" t="s">
        <v>245</v>
      </c>
      <c r="I2366" s="1371" t="s">
        <v>316</v>
      </c>
      <c r="J2366" s="1371" t="s">
        <v>249</v>
      </c>
      <c r="N2366" s="1371" t="s">
        <v>231</v>
      </c>
      <c r="O2366" s="1371" t="s">
        <v>231</v>
      </c>
      <c r="P2366" s="1371" t="s">
        <v>231</v>
      </c>
      <c r="W2366" s="1371" t="s">
        <v>226</v>
      </c>
    </row>
    <row r="2367" spans="1:23">
      <c r="A2367" s="1370">
        <v>61963504</v>
      </c>
      <c r="B2367" s="1371" t="s">
        <v>4985</v>
      </c>
      <c r="C2367" s="1371">
        <v>51998984716</v>
      </c>
      <c r="D2367" s="1371" t="s">
        <v>4986</v>
      </c>
      <c r="G2367" s="1371" t="s">
        <v>223</v>
      </c>
      <c r="H2367" s="1371" t="s">
        <v>11</v>
      </c>
      <c r="J2367" s="1371" t="s">
        <v>221</v>
      </c>
      <c r="M2367" s="1372">
        <v>45841</v>
      </c>
      <c r="N2367" s="1371" t="s">
        <v>233</v>
      </c>
      <c r="V2367" s="1371" t="s">
        <v>11</v>
      </c>
      <c r="W2367" s="1371" t="s">
        <v>226</v>
      </c>
    </row>
    <row r="2368" spans="1:23">
      <c r="A2368" s="1370">
        <v>61963504</v>
      </c>
      <c r="B2368" s="1371" t="s">
        <v>4985</v>
      </c>
      <c r="C2368" s="1371">
        <v>51998984716</v>
      </c>
      <c r="D2368" s="1371" t="s">
        <v>4987</v>
      </c>
      <c r="E2368" s="1371" t="s">
        <v>451</v>
      </c>
      <c r="G2368" s="1371" t="s">
        <v>223</v>
      </c>
      <c r="H2368" s="1371" t="s">
        <v>245</v>
      </c>
      <c r="K2368" s="1371" t="s">
        <v>262</v>
      </c>
      <c r="L2368" s="1371" t="s">
        <v>262</v>
      </c>
      <c r="M2368" s="1372">
        <v>45873</v>
      </c>
      <c r="N2368" s="1371" t="s">
        <v>233</v>
      </c>
      <c r="W2368" s="1371" t="s">
        <v>227</v>
      </c>
    </row>
    <row r="2369" spans="1:23">
      <c r="A2369" s="1370">
        <v>61965787</v>
      </c>
      <c r="B2369" s="1371" t="s">
        <v>4988</v>
      </c>
      <c r="C2369" s="1371">
        <v>939153057</v>
      </c>
      <c r="D2369" s="1371" t="s">
        <v>4989</v>
      </c>
      <c r="G2369" s="1371" t="s">
        <v>224</v>
      </c>
      <c r="H2369" s="1371" t="s">
        <v>11</v>
      </c>
      <c r="J2369" s="1371" t="s">
        <v>221</v>
      </c>
      <c r="N2369" s="1371" t="s">
        <v>233</v>
      </c>
      <c r="W2369" s="1371" t="s">
        <v>229</v>
      </c>
    </row>
    <row r="2370" spans="1:23">
      <c r="A2370" s="1370">
        <v>61966540</v>
      </c>
      <c r="B2370" s="1371" t="s">
        <v>4990</v>
      </c>
      <c r="C2370" s="1371">
        <v>923053594</v>
      </c>
      <c r="D2370" s="1371" t="s">
        <v>4991</v>
      </c>
      <c r="G2370" s="1371" t="s">
        <v>224</v>
      </c>
      <c r="H2370" s="1371" t="s">
        <v>243</v>
      </c>
      <c r="I2370" s="1371" t="s">
        <v>316</v>
      </c>
      <c r="J2370" s="1371" t="s">
        <v>221</v>
      </c>
      <c r="N2370" s="1371" t="s">
        <v>236</v>
      </c>
      <c r="O2370" s="1371" t="s">
        <v>236</v>
      </c>
      <c r="P2370" s="1371" t="s">
        <v>350</v>
      </c>
      <c r="W2370" s="1371" t="s">
        <v>226</v>
      </c>
    </row>
    <row r="2371" spans="1:23">
      <c r="A2371" s="1370">
        <v>61967648</v>
      </c>
      <c r="B2371" s="1371" t="s">
        <v>4992</v>
      </c>
      <c r="C2371" s="1371">
        <v>51969044819</v>
      </c>
      <c r="D2371" s="1371" t="s">
        <v>4993</v>
      </c>
      <c r="G2371" s="1371" t="s">
        <v>223</v>
      </c>
      <c r="H2371" s="1371" t="s">
        <v>243</v>
      </c>
      <c r="I2371" s="1371" t="s">
        <v>316</v>
      </c>
      <c r="J2371" s="1371" t="s">
        <v>249</v>
      </c>
      <c r="K2371" s="1371" t="s">
        <v>256</v>
      </c>
      <c r="L2371" s="1371" t="s">
        <v>256</v>
      </c>
      <c r="N2371" s="1371" t="s">
        <v>236</v>
      </c>
      <c r="W2371" s="1371" t="s">
        <v>227</v>
      </c>
    </row>
    <row r="2372" spans="1:23">
      <c r="A2372" s="1370">
        <v>61977395</v>
      </c>
      <c r="B2372" s="1371" t="s">
        <v>4994</v>
      </c>
      <c r="C2372" s="1371">
        <v>977973225</v>
      </c>
      <c r="E2372" s="1371" t="s">
        <v>1104</v>
      </c>
      <c r="G2372" s="1371" t="s">
        <v>224</v>
      </c>
      <c r="H2372" s="1371" t="s">
        <v>243</v>
      </c>
      <c r="J2372" s="1371" t="s">
        <v>249</v>
      </c>
      <c r="N2372" s="1371" t="s">
        <v>233</v>
      </c>
      <c r="W2372" s="1371" t="s">
        <v>228</v>
      </c>
    </row>
    <row r="2373" spans="1:23">
      <c r="A2373" s="1370">
        <v>61981260</v>
      </c>
      <c r="B2373" s="1371" t="s">
        <v>4995</v>
      </c>
      <c r="C2373" s="1371">
        <v>934584656</v>
      </c>
      <c r="D2373" s="1371" t="s">
        <v>4996</v>
      </c>
      <c r="G2373" s="1371" t="s">
        <v>223</v>
      </c>
      <c r="H2373" s="1371" t="s">
        <v>11</v>
      </c>
      <c r="I2373" s="1371" t="s">
        <v>316</v>
      </c>
      <c r="J2373" s="1371" t="s">
        <v>221</v>
      </c>
      <c r="N2373" s="1371" t="s">
        <v>233</v>
      </c>
      <c r="W2373" s="1371" t="s">
        <v>229</v>
      </c>
    </row>
    <row r="2374" spans="1:23">
      <c r="A2374" s="1370">
        <v>61981310</v>
      </c>
      <c r="B2374" s="1371" t="s">
        <v>4997</v>
      </c>
      <c r="C2374" s="1371">
        <v>903191794</v>
      </c>
      <c r="E2374" s="1371" t="s">
        <v>451</v>
      </c>
      <c r="F2374" s="1371" t="s">
        <v>273</v>
      </c>
      <c r="G2374" s="1371" t="s">
        <v>225</v>
      </c>
      <c r="H2374" s="1371" t="s">
        <v>243</v>
      </c>
      <c r="J2374" s="1371" t="s">
        <v>249</v>
      </c>
      <c r="L2374" s="1371" t="s">
        <v>271</v>
      </c>
      <c r="N2374" s="1371" t="s">
        <v>231</v>
      </c>
      <c r="O2374" s="1371" t="s">
        <v>231</v>
      </c>
      <c r="Q2374" s="1371" t="s">
        <v>445</v>
      </c>
      <c r="R2374" s="1371" t="s">
        <v>232</v>
      </c>
      <c r="S2374" s="1371" t="s">
        <v>318</v>
      </c>
      <c r="T2374" s="1371" t="s">
        <v>323</v>
      </c>
      <c r="U2374" s="1371" t="s">
        <v>255</v>
      </c>
      <c r="W2374" s="1371" t="s">
        <v>230</v>
      </c>
    </row>
    <row r="2375" spans="1:23">
      <c r="A2375" s="1370">
        <v>61982325</v>
      </c>
      <c r="B2375" s="1371" t="s">
        <v>4998</v>
      </c>
      <c r="C2375" s="1371">
        <v>919599598</v>
      </c>
      <c r="D2375" s="1371" t="s">
        <v>4999</v>
      </c>
      <c r="G2375" s="1371" t="s">
        <v>224</v>
      </c>
      <c r="H2375" s="1371" t="s">
        <v>11</v>
      </c>
      <c r="J2375" s="1371" t="s">
        <v>221</v>
      </c>
      <c r="M2375" s="1372">
        <v>45841</v>
      </c>
      <c r="N2375" s="1371" t="s">
        <v>233</v>
      </c>
      <c r="V2375" s="1371" t="s">
        <v>11</v>
      </c>
      <c r="W2375" s="1371" t="s">
        <v>226</v>
      </c>
    </row>
    <row r="2376" spans="1:23">
      <c r="A2376" s="1370">
        <v>61983000</v>
      </c>
      <c r="B2376" s="1371" t="s">
        <v>5000</v>
      </c>
      <c r="C2376" s="1371">
        <v>991343613</v>
      </c>
      <c r="D2376" s="1371" t="s">
        <v>5001</v>
      </c>
      <c r="F2376" s="1371" t="s">
        <v>362</v>
      </c>
      <c r="G2376" s="1371" t="s">
        <v>224</v>
      </c>
      <c r="H2376" s="1371" t="s">
        <v>248</v>
      </c>
      <c r="J2376" s="1371" t="s">
        <v>221</v>
      </c>
      <c r="L2376" s="1371" t="s">
        <v>271</v>
      </c>
      <c r="M2376" s="1372">
        <v>45841</v>
      </c>
      <c r="N2376" s="1371" t="s">
        <v>236</v>
      </c>
      <c r="W2376" s="1371" t="s">
        <v>230</v>
      </c>
    </row>
    <row r="2377" spans="1:23">
      <c r="A2377" s="1370">
        <v>61983469</v>
      </c>
      <c r="B2377" s="1371" t="s">
        <v>5002</v>
      </c>
      <c r="C2377" s="1371">
        <v>969359909</v>
      </c>
      <c r="D2377" s="1371" t="s">
        <v>5003</v>
      </c>
      <c r="E2377" s="1371" t="s">
        <v>2306</v>
      </c>
      <c r="G2377" s="1371" t="s">
        <v>225</v>
      </c>
      <c r="H2377" s="1371" t="s">
        <v>243</v>
      </c>
      <c r="I2377" s="1371" t="s">
        <v>316</v>
      </c>
      <c r="J2377" s="1371" t="s">
        <v>249</v>
      </c>
      <c r="N2377" s="1371" t="s">
        <v>236</v>
      </c>
      <c r="O2377" s="1371" t="s">
        <v>236</v>
      </c>
      <c r="P2377" s="1371" t="s">
        <v>236</v>
      </c>
      <c r="W2377" s="1371" t="s">
        <v>226</v>
      </c>
    </row>
    <row r="2378" spans="1:23">
      <c r="A2378" s="1370">
        <v>61983582</v>
      </c>
      <c r="B2378" s="1371" t="s">
        <v>5004</v>
      </c>
      <c r="C2378" s="1371">
        <v>926977983</v>
      </c>
      <c r="D2378" s="1371" t="s">
        <v>5005</v>
      </c>
      <c r="G2378" s="1371" t="s">
        <v>224</v>
      </c>
      <c r="H2378" s="1371" t="s">
        <v>11</v>
      </c>
      <c r="J2378" s="1371" t="s">
        <v>221</v>
      </c>
      <c r="M2378" s="1372">
        <v>45841</v>
      </c>
      <c r="N2378" s="1371" t="s">
        <v>233</v>
      </c>
      <c r="V2378" s="1371" t="s">
        <v>11</v>
      </c>
      <c r="W2378" s="1371" t="s">
        <v>226</v>
      </c>
    </row>
    <row r="2379" spans="1:23">
      <c r="A2379" s="1370">
        <v>61984759</v>
      </c>
      <c r="B2379" s="1371" t="s">
        <v>5006</v>
      </c>
      <c r="C2379" s="1371">
        <v>914754885</v>
      </c>
      <c r="D2379" s="1371" t="s">
        <v>5007</v>
      </c>
      <c r="G2379" s="1371" t="s">
        <v>224</v>
      </c>
      <c r="H2379" s="1371" t="s">
        <v>243</v>
      </c>
      <c r="I2379" s="1371" t="s">
        <v>316</v>
      </c>
      <c r="J2379" s="1371" t="s">
        <v>221</v>
      </c>
      <c r="N2379" s="1371" t="s">
        <v>236</v>
      </c>
      <c r="O2379" s="1371" t="s">
        <v>236</v>
      </c>
      <c r="P2379" s="1371" t="s">
        <v>350</v>
      </c>
      <c r="W2379" s="1371" t="s">
        <v>226</v>
      </c>
    </row>
    <row r="2380" spans="1:23">
      <c r="A2380" s="1370">
        <v>61996073</v>
      </c>
      <c r="B2380" s="1371" t="s">
        <v>5008</v>
      </c>
      <c r="C2380" s="1371">
        <v>51924279123</v>
      </c>
      <c r="D2380" s="1371" t="s">
        <v>5009</v>
      </c>
      <c r="G2380" s="1371" t="s">
        <v>224</v>
      </c>
      <c r="H2380" s="1371" t="s">
        <v>245</v>
      </c>
      <c r="J2380" s="1371" t="s">
        <v>221</v>
      </c>
      <c r="K2380" s="1371" t="s">
        <v>256</v>
      </c>
      <c r="L2380" s="1371" t="s">
        <v>271</v>
      </c>
      <c r="N2380" s="1371" t="s">
        <v>236</v>
      </c>
      <c r="W2380" s="1371" t="s">
        <v>230</v>
      </c>
    </row>
    <row r="2381" spans="1:23">
      <c r="A2381" s="1370">
        <v>61996107</v>
      </c>
      <c r="B2381" s="1371" t="s">
        <v>5010</v>
      </c>
      <c r="C2381" s="1371" t="s">
        <v>5011</v>
      </c>
      <c r="E2381" s="1371" t="s">
        <v>624</v>
      </c>
      <c r="G2381" s="1371" t="s">
        <v>225</v>
      </c>
      <c r="H2381" s="1371" t="s">
        <v>242</v>
      </c>
      <c r="M2381" s="1372">
        <v>45846</v>
      </c>
      <c r="N2381" s="1371" t="s">
        <v>233</v>
      </c>
      <c r="W2381" s="1371" t="s">
        <v>227</v>
      </c>
    </row>
    <row r="2382" spans="1:23">
      <c r="A2382" s="1370">
        <v>62009770</v>
      </c>
      <c r="B2382" s="1371" t="s">
        <v>5012</v>
      </c>
      <c r="C2382" s="1371">
        <v>972314465</v>
      </c>
      <c r="D2382" s="1371" t="s">
        <v>5013</v>
      </c>
      <c r="G2382" s="1371" t="s">
        <v>223</v>
      </c>
      <c r="H2382" s="1371" t="s">
        <v>11</v>
      </c>
      <c r="J2382" s="1371" t="s">
        <v>221</v>
      </c>
      <c r="M2382" s="1372">
        <v>45841</v>
      </c>
      <c r="N2382" s="1371" t="s">
        <v>233</v>
      </c>
      <c r="V2382" s="1371" t="s">
        <v>11</v>
      </c>
      <c r="W2382" s="1371" t="s">
        <v>226</v>
      </c>
    </row>
    <row r="2383" spans="1:23">
      <c r="A2383" s="1370">
        <v>62011217</v>
      </c>
      <c r="B2383" s="1371" t="s">
        <v>5014</v>
      </c>
      <c r="C2383" s="1371">
        <v>932568302</v>
      </c>
      <c r="E2383" s="1371" t="s">
        <v>5015</v>
      </c>
      <c r="G2383" s="1371" t="s">
        <v>224</v>
      </c>
      <c r="H2383" s="1371" t="s">
        <v>243</v>
      </c>
      <c r="J2383" s="1371" t="s">
        <v>221</v>
      </c>
      <c r="L2383" s="1371" t="s">
        <v>271</v>
      </c>
      <c r="N2383" s="1371" t="s">
        <v>233</v>
      </c>
      <c r="W2383" s="1371" t="s">
        <v>230</v>
      </c>
    </row>
    <row r="2384" spans="1:23">
      <c r="A2384" s="1370">
        <v>62011296</v>
      </c>
      <c r="B2384" s="1371" t="s">
        <v>18</v>
      </c>
      <c r="C2384" s="1371">
        <v>977370299</v>
      </c>
      <c r="D2384" s="1371" t="s">
        <v>19</v>
      </c>
      <c r="G2384" s="1371" t="s">
        <v>223</v>
      </c>
      <c r="H2384" s="1371" t="s">
        <v>243</v>
      </c>
      <c r="I2384" s="1371" t="s">
        <v>316</v>
      </c>
      <c r="J2384" s="1371" t="s">
        <v>249</v>
      </c>
      <c r="N2384" s="1371" t="s">
        <v>231</v>
      </c>
      <c r="O2384" s="1371" t="s">
        <v>231</v>
      </c>
      <c r="P2384" s="1371" t="s">
        <v>231</v>
      </c>
      <c r="Q2384" s="1371" t="s">
        <v>445</v>
      </c>
      <c r="R2384" s="1371" t="s">
        <v>232</v>
      </c>
      <c r="S2384" s="1371" t="s">
        <v>318</v>
      </c>
      <c r="T2384" s="1371" t="s">
        <v>323</v>
      </c>
      <c r="U2384" s="1371" t="s">
        <v>255</v>
      </c>
      <c r="W2384" s="1371" t="s">
        <v>229</v>
      </c>
    </row>
    <row r="2385" spans="1:23">
      <c r="A2385" s="1370">
        <v>62011705</v>
      </c>
      <c r="B2385" s="1371" t="s">
        <v>5016</v>
      </c>
      <c r="C2385" s="1371">
        <v>970540828</v>
      </c>
      <c r="D2385" s="1371" t="s">
        <v>1161</v>
      </c>
      <c r="G2385" s="1371" t="s">
        <v>225</v>
      </c>
      <c r="H2385" s="1371" t="s">
        <v>244</v>
      </c>
      <c r="J2385" s="1371" t="s">
        <v>249</v>
      </c>
      <c r="L2385" s="1371" t="s">
        <v>271</v>
      </c>
      <c r="N2385" s="1371" t="s">
        <v>3400</v>
      </c>
      <c r="O2385" s="1371" t="s">
        <v>3400</v>
      </c>
      <c r="Q2385" s="1371" t="s">
        <v>445</v>
      </c>
      <c r="R2385" s="1371" t="s">
        <v>234</v>
      </c>
      <c r="S2385" s="1371" t="s">
        <v>318</v>
      </c>
      <c r="T2385" s="1371" t="s">
        <v>628</v>
      </c>
      <c r="U2385" s="1371" t="s">
        <v>3371</v>
      </c>
      <c r="W2385" s="1371" t="s">
        <v>230</v>
      </c>
    </row>
    <row r="2386" spans="1:23">
      <c r="A2386" s="1370">
        <v>62011802</v>
      </c>
      <c r="B2386" s="1371" t="s">
        <v>5017</v>
      </c>
      <c r="C2386" s="1371" t="s">
        <v>5018</v>
      </c>
      <c r="D2386" s="1371" t="s">
        <v>5019</v>
      </c>
      <c r="E2386" s="1371" t="s">
        <v>451</v>
      </c>
      <c r="G2386" s="1371" t="s">
        <v>224</v>
      </c>
      <c r="H2386" s="1371" t="s">
        <v>245</v>
      </c>
      <c r="J2386" s="1371" t="s">
        <v>249</v>
      </c>
      <c r="L2386" s="1371" t="s">
        <v>271</v>
      </c>
      <c r="N2386" s="1371" t="s">
        <v>231</v>
      </c>
      <c r="W2386" s="1371" t="s">
        <v>230</v>
      </c>
    </row>
    <row r="2387" spans="1:23">
      <c r="A2387" s="1370">
        <v>62012042</v>
      </c>
      <c r="B2387" s="1371" t="s">
        <v>5020</v>
      </c>
      <c r="C2387" s="1371">
        <v>912539308</v>
      </c>
      <c r="G2387" s="1371" t="s">
        <v>225</v>
      </c>
      <c r="H2387" s="1371" t="s">
        <v>246</v>
      </c>
      <c r="M2387" s="1372">
        <v>45857</v>
      </c>
      <c r="N2387" s="1371" t="s">
        <v>233</v>
      </c>
      <c r="W2387" s="1371" t="s">
        <v>227</v>
      </c>
    </row>
    <row r="2388" spans="1:23">
      <c r="A2388" s="1370">
        <v>62015508</v>
      </c>
      <c r="B2388" s="1371" t="s">
        <v>5021</v>
      </c>
      <c r="C2388" s="1371" t="s">
        <v>5022</v>
      </c>
      <c r="F2388" s="1371" t="s">
        <v>240</v>
      </c>
      <c r="G2388" s="1371" t="s">
        <v>224</v>
      </c>
      <c r="H2388" s="1371" t="s">
        <v>245</v>
      </c>
      <c r="J2388" s="1371" t="s">
        <v>249</v>
      </c>
      <c r="L2388" s="1371" t="s">
        <v>271</v>
      </c>
      <c r="N2388" s="1371" t="s">
        <v>231</v>
      </c>
      <c r="W2388" s="1371" t="s">
        <v>230</v>
      </c>
    </row>
    <row r="2389" spans="1:23">
      <c r="A2389" s="1370">
        <v>62015508</v>
      </c>
      <c r="B2389" s="1371" t="s">
        <v>1882</v>
      </c>
      <c r="C2389" s="1371">
        <v>51940209309</v>
      </c>
      <c r="D2389" s="1371" t="s">
        <v>1883</v>
      </c>
      <c r="E2389" s="1371" t="s">
        <v>373</v>
      </c>
      <c r="G2389" s="1371" t="s">
        <v>224</v>
      </c>
      <c r="H2389" s="1371" t="s">
        <v>245</v>
      </c>
      <c r="M2389" s="1372">
        <v>45843</v>
      </c>
      <c r="N2389" s="1371" t="s">
        <v>233</v>
      </c>
      <c r="W2389" s="1371" t="s">
        <v>228</v>
      </c>
    </row>
    <row r="2390" spans="1:23">
      <c r="A2390" s="1370">
        <v>62018769</v>
      </c>
      <c r="B2390" s="1371" t="s">
        <v>5023</v>
      </c>
      <c r="C2390" s="1371">
        <v>916597763</v>
      </c>
      <c r="D2390" s="1371" t="s">
        <v>5024</v>
      </c>
      <c r="G2390" s="1371" t="s">
        <v>224</v>
      </c>
      <c r="H2390" s="1371" t="s">
        <v>245</v>
      </c>
      <c r="I2390" s="1371" t="s">
        <v>316</v>
      </c>
      <c r="J2390" s="1371" t="s">
        <v>249</v>
      </c>
      <c r="N2390" s="1371" t="s">
        <v>231</v>
      </c>
      <c r="W2390" s="1371" t="s">
        <v>227</v>
      </c>
    </row>
    <row r="2391" spans="1:23">
      <c r="A2391" s="1370">
        <v>62018872</v>
      </c>
      <c r="B2391" s="1371" t="s">
        <v>5025</v>
      </c>
      <c r="C2391" s="1371">
        <v>933082927</v>
      </c>
      <c r="D2391" s="1371" t="s">
        <v>5026</v>
      </c>
      <c r="E2391" s="1371" t="s">
        <v>451</v>
      </c>
      <c r="G2391" s="1371" t="s">
        <v>223</v>
      </c>
      <c r="H2391" s="1371" t="s">
        <v>246</v>
      </c>
      <c r="K2391" s="1371" t="s">
        <v>262</v>
      </c>
      <c r="L2391" s="1371" t="s">
        <v>262</v>
      </c>
      <c r="M2391" s="1372">
        <v>45880</v>
      </c>
      <c r="N2391" s="1371" t="s">
        <v>368</v>
      </c>
      <c r="W2391" s="1371" t="s">
        <v>226</v>
      </c>
    </row>
    <row r="2392" spans="1:23">
      <c r="A2392" s="1370">
        <v>62018887</v>
      </c>
      <c r="B2392" s="1371" t="s">
        <v>5027</v>
      </c>
      <c r="C2392" s="1371">
        <v>961510152</v>
      </c>
      <c r="D2392" s="1371" t="s">
        <v>5028</v>
      </c>
      <c r="G2392" s="1371" t="s">
        <v>224</v>
      </c>
      <c r="H2392" s="1371" t="s">
        <v>11</v>
      </c>
      <c r="J2392" s="1371" t="s">
        <v>221</v>
      </c>
      <c r="M2392" s="1372">
        <v>45841</v>
      </c>
      <c r="N2392" s="1371" t="s">
        <v>233</v>
      </c>
      <c r="O2392" s="1371" t="s">
        <v>236</v>
      </c>
      <c r="W2392" s="1371" t="s">
        <v>227</v>
      </c>
    </row>
    <row r="2393" spans="1:23">
      <c r="A2393" s="1370">
        <v>62018888</v>
      </c>
      <c r="B2393" s="1371" t="s">
        <v>5029</v>
      </c>
      <c r="C2393" s="1371">
        <v>924725555</v>
      </c>
      <c r="D2393" s="1371" t="s">
        <v>5030</v>
      </c>
      <c r="G2393" s="1371" t="s">
        <v>224</v>
      </c>
      <c r="H2393" s="1371" t="s">
        <v>11</v>
      </c>
      <c r="J2393" s="1371" t="s">
        <v>221</v>
      </c>
      <c r="M2393" s="1372">
        <v>45841</v>
      </c>
      <c r="N2393" s="1371" t="s">
        <v>233</v>
      </c>
      <c r="O2393" s="1371" t="s">
        <v>236</v>
      </c>
      <c r="W2393" s="1371" t="s">
        <v>227</v>
      </c>
    </row>
    <row r="2394" spans="1:23">
      <c r="A2394" s="1370">
        <v>62018931</v>
      </c>
      <c r="B2394" s="1371" t="s">
        <v>5031</v>
      </c>
      <c r="C2394" s="1371">
        <v>914590516</v>
      </c>
      <c r="D2394" s="1371" t="s">
        <v>5032</v>
      </c>
      <c r="G2394" s="1371" t="s">
        <v>224</v>
      </c>
      <c r="H2394" s="1371" t="s">
        <v>11</v>
      </c>
      <c r="J2394" s="1371" t="s">
        <v>221</v>
      </c>
      <c r="M2394" s="1372">
        <v>45841</v>
      </c>
      <c r="N2394" s="1371" t="s">
        <v>233</v>
      </c>
      <c r="V2394" s="1371" t="s">
        <v>11</v>
      </c>
      <c r="W2394" s="1371" t="s">
        <v>226</v>
      </c>
    </row>
    <row r="2395" spans="1:23">
      <c r="A2395" s="1370">
        <v>62018931</v>
      </c>
      <c r="B2395" s="1371" t="s">
        <v>5033</v>
      </c>
      <c r="C2395" s="1371">
        <v>51914590516</v>
      </c>
      <c r="D2395" s="1371" t="s">
        <v>5032</v>
      </c>
      <c r="E2395" s="1371" t="s">
        <v>451</v>
      </c>
      <c r="G2395" s="1371" t="s">
        <v>224</v>
      </c>
      <c r="H2395" s="1371" t="s">
        <v>245</v>
      </c>
      <c r="K2395" s="1371" t="s">
        <v>262</v>
      </c>
      <c r="L2395" s="1371" t="s">
        <v>262</v>
      </c>
      <c r="M2395" s="1372">
        <v>45868</v>
      </c>
      <c r="N2395" s="1371" t="s">
        <v>233</v>
      </c>
      <c r="W2395" s="1371" t="s">
        <v>228</v>
      </c>
    </row>
    <row r="2396" spans="1:23">
      <c r="A2396" s="1370">
        <v>62019052</v>
      </c>
      <c r="B2396" s="1371" t="s">
        <v>5034</v>
      </c>
      <c r="C2396" s="1371">
        <v>982337462</v>
      </c>
      <c r="D2396" s="1371" t="s">
        <v>5035</v>
      </c>
      <c r="G2396" s="1371" t="s">
        <v>225</v>
      </c>
      <c r="H2396" s="1371" t="s">
        <v>11</v>
      </c>
      <c r="J2396" s="1371" t="s">
        <v>221</v>
      </c>
      <c r="L2396" s="1371" t="s">
        <v>271</v>
      </c>
      <c r="M2396" s="1372">
        <v>45841</v>
      </c>
      <c r="N2396" s="1371" t="s">
        <v>233</v>
      </c>
      <c r="O2396" s="1371" t="s">
        <v>239</v>
      </c>
      <c r="V2396" s="1371" t="s">
        <v>11</v>
      </c>
      <c r="W2396" s="1371" t="s">
        <v>230</v>
      </c>
    </row>
    <row r="2397" spans="1:23">
      <c r="A2397" s="1370">
        <v>62019192</v>
      </c>
      <c r="B2397" s="1371" t="s">
        <v>5036</v>
      </c>
      <c r="C2397" s="1371">
        <v>51990991040</v>
      </c>
      <c r="D2397" s="1371" t="s">
        <v>5037</v>
      </c>
      <c r="E2397" s="1371" t="s">
        <v>451</v>
      </c>
      <c r="G2397" s="1371" t="s">
        <v>223</v>
      </c>
      <c r="H2397" s="1371" t="s">
        <v>245</v>
      </c>
      <c r="J2397" s="1371" t="s">
        <v>249</v>
      </c>
      <c r="L2397" s="1371" t="s">
        <v>271</v>
      </c>
      <c r="N2397" s="1371" t="s">
        <v>233</v>
      </c>
      <c r="W2397" s="1371" t="s">
        <v>230</v>
      </c>
    </row>
    <row r="2398" spans="1:23">
      <c r="A2398" s="1370">
        <v>62019210</v>
      </c>
      <c r="B2398" s="1371" t="s">
        <v>5038</v>
      </c>
      <c r="C2398" s="1371">
        <v>93209091</v>
      </c>
      <c r="D2398" s="1371" t="s">
        <v>362</v>
      </c>
      <c r="G2398" s="1371" t="s">
        <v>223</v>
      </c>
      <c r="H2398" s="1371" t="s">
        <v>11</v>
      </c>
      <c r="J2398" s="1371" t="s">
        <v>221</v>
      </c>
      <c r="M2398" s="1372">
        <v>45841</v>
      </c>
      <c r="N2398" s="1371" t="s">
        <v>233</v>
      </c>
      <c r="V2398" s="1371" t="s">
        <v>11</v>
      </c>
      <c r="W2398" s="1371" t="s">
        <v>226</v>
      </c>
    </row>
    <row r="2399" spans="1:23">
      <c r="A2399" s="1370">
        <v>62019225</v>
      </c>
      <c r="B2399" s="1371" t="s">
        <v>5039</v>
      </c>
      <c r="C2399" s="1371">
        <v>964579855</v>
      </c>
      <c r="D2399" s="1371" t="s">
        <v>5040</v>
      </c>
      <c r="E2399" s="1371" t="s">
        <v>451</v>
      </c>
      <c r="G2399" s="1371" t="s">
        <v>223</v>
      </c>
      <c r="H2399" s="1371" t="s">
        <v>245</v>
      </c>
      <c r="K2399" s="1371" t="s">
        <v>262</v>
      </c>
      <c r="L2399" s="1371" t="s">
        <v>262</v>
      </c>
      <c r="M2399" s="1372">
        <v>45863</v>
      </c>
      <c r="N2399" s="1371" t="s">
        <v>368</v>
      </c>
      <c r="W2399" s="1371" t="s">
        <v>226</v>
      </c>
    </row>
    <row r="2400" spans="1:23">
      <c r="A2400" s="1370">
        <v>62019225</v>
      </c>
      <c r="B2400" s="1371" t="s">
        <v>5039</v>
      </c>
      <c r="C2400" s="1371">
        <v>51964579855</v>
      </c>
      <c r="D2400" s="1371" t="s">
        <v>5040</v>
      </c>
      <c r="E2400" s="1371" t="s">
        <v>451</v>
      </c>
      <c r="G2400" s="1371" t="s">
        <v>223</v>
      </c>
      <c r="H2400" s="1371" t="s">
        <v>245</v>
      </c>
      <c r="K2400" s="1371" t="s">
        <v>262</v>
      </c>
      <c r="L2400" s="1371" t="s">
        <v>262</v>
      </c>
      <c r="M2400" s="1372">
        <v>45862</v>
      </c>
      <c r="W2400" s="1371" t="s">
        <v>228</v>
      </c>
    </row>
    <row r="2401" spans="1:23">
      <c r="A2401" s="1370">
        <v>62019225</v>
      </c>
      <c r="B2401" s="1371" t="s">
        <v>5041</v>
      </c>
      <c r="C2401" s="1371">
        <v>51964579855</v>
      </c>
      <c r="D2401" s="1371" t="s">
        <v>5040</v>
      </c>
      <c r="G2401" s="1371" t="s">
        <v>223</v>
      </c>
      <c r="H2401" s="1371" t="s">
        <v>245</v>
      </c>
      <c r="I2401" s="1371" t="s">
        <v>316</v>
      </c>
      <c r="J2401" s="1371" t="s">
        <v>249</v>
      </c>
      <c r="N2401" s="1371" t="s">
        <v>237</v>
      </c>
      <c r="W2401" s="1371" t="s">
        <v>227</v>
      </c>
    </row>
    <row r="2402" spans="1:23">
      <c r="A2402" s="1370">
        <v>62019230</v>
      </c>
      <c r="B2402" s="1371" t="s">
        <v>5042</v>
      </c>
      <c r="C2402" s="1371">
        <v>928274620</v>
      </c>
      <c r="D2402" s="1371" t="s">
        <v>5043</v>
      </c>
      <c r="G2402" s="1371" t="s">
        <v>224</v>
      </c>
      <c r="H2402" s="1371" t="s">
        <v>243</v>
      </c>
      <c r="I2402" s="1371" t="s">
        <v>316</v>
      </c>
      <c r="J2402" s="1371" t="s">
        <v>249</v>
      </c>
      <c r="L2402" s="1371" t="s">
        <v>271</v>
      </c>
      <c r="N2402" s="1371" t="s">
        <v>231</v>
      </c>
      <c r="O2402" s="1371" t="s">
        <v>231</v>
      </c>
      <c r="Q2402" s="1371" t="s">
        <v>445</v>
      </c>
      <c r="R2402" s="1371" t="s">
        <v>232</v>
      </c>
      <c r="S2402" s="1371" t="s">
        <v>318</v>
      </c>
      <c r="T2402" s="1371" t="s">
        <v>323</v>
      </c>
      <c r="U2402" s="1371" t="s">
        <v>255</v>
      </c>
      <c r="W2402" s="1371" t="s">
        <v>230</v>
      </c>
    </row>
    <row r="2403" spans="1:23">
      <c r="A2403" s="1370">
        <v>62019271</v>
      </c>
      <c r="B2403" s="1371" t="s">
        <v>5044</v>
      </c>
      <c r="C2403" s="1371">
        <v>979319275</v>
      </c>
      <c r="D2403" s="1371" t="s">
        <v>362</v>
      </c>
      <c r="G2403" s="1371" t="s">
        <v>223</v>
      </c>
      <c r="H2403" s="1371" t="s">
        <v>11</v>
      </c>
      <c r="J2403" s="1371" t="s">
        <v>221</v>
      </c>
      <c r="L2403" s="1371" t="s">
        <v>271</v>
      </c>
      <c r="M2403" s="1372">
        <v>45841</v>
      </c>
      <c r="N2403" s="1371" t="s">
        <v>233</v>
      </c>
      <c r="O2403" s="1371" t="s">
        <v>236</v>
      </c>
      <c r="V2403" s="1371" t="s">
        <v>11</v>
      </c>
      <c r="W2403" s="1371" t="s">
        <v>230</v>
      </c>
    </row>
    <row r="2404" spans="1:23">
      <c r="A2404" s="1370">
        <v>62019275</v>
      </c>
      <c r="B2404" s="1371" t="s">
        <v>5045</v>
      </c>
      <c r="C2404" s="1371">
        <v>910987197</v>
      </c>
      <c r="D2404" s="1371" t="s">
        <v>362</v>
      </c>
      <c r="G2404" s="1371" t="s">
        <v>224</v>
      </c>
      <c r="H2404" s="1371" t="s">
        <v>11</v>
      </c>
      <c r="J2404" s="1371" t="s">
        <v>221</v>
      </c>
      <c r="L2404" s="1371" t="s">
        <v>271</v>
      </c>
      <c r="M2404" s="1372">
        <v>45841</v>
      </c>
      <c r="N2404" s="1371" t="s">
        <v>233</v>
      </c>
      <c r="V2404" s="1371" t="s">
        <v>11</v>
      </c>
      <c r="W2404" s="1371" t="s">
        <v>230</v>
      </c>
    </row>
    <row r="2405" spans="1:23">
      <c r="A2405" s="1370">
        <v>62019519</v>
      </c>
      <c r="B2405" s="1371" t="s">
        <v>2282</v>
      </c>
      <c r="C2405" s="1371">
        <v>51986832751</v>
      </c>
      <c r="D2405" s="1371" t="s">
        <v>2283</v>
      </c>
      <c r="E2405" s="1371" t="s">
        <v>451</v>
      </c>
      <c r="G2405" s="1371" t="s">
        <v>224</v>
      </c>
      <c r="H2405" s="1371" t="s">
        <v>245</v>
      </c>
      <c r="K2405" s="1371" t="s">
        <v>278</v>
      </c>
      <c r="L2405" s="1371" t="s">
        <v>278</v>
      </c>
      <c r="M2405" s="1372">
        <v>45873</v>
      </c>
      <c r="N2405" s="1371" t="s">
        <v>233</v>
      </c>
      <c r="W2405" s="1371" t="s">
        <v>229</v>
      </c>
    </row>
    <row r="2406" spans="1:23">
      <c r="A2406" s="1370">
        <v>62019577</v>
      </c>
      <c r="B2406" s="1371" t="s">
        <v>5046</v>
      </c>
      <c r="C2406" s="1371">
        <v>948270691</v>
      </c>
      <c r="D2406" s="1371" t="s">
        <v>362</v>
      </c>
      <c r="G2406" s="1371" t="s">
        <v>223</v>
      </c>
      <c r="H2406" s="1371" t="s">
        <v>11</v>
      </c>
      <c r="J2406" s="1371" t="s">
        <v>221</v>
      </c>
      <c r="L2406" s="1371" t="s">
        <v>271</v>
      </c>
      <c r="M2406" s="1372">
        <v>45841</v>
      </c>
      <c r="N2406" s="1371" t="s">
        <v>233</v>
      </c>
      <c r="O2406" s="1371" t="s">
        <v>236</v>
      </c>
      <c r="V2406" s="1371" t="s">
        <v>11</v>
      </c>
      <c r="W2406" s="1371" t="s">
        <v>230</v>
      </c>
    </row>
    <row r="2407" spans="1:23">
      <c r="A2407" s="1370">
        <v>62019597</v>
      </c>
      <c r="B2407" s="1371" t="s">
        <v>5047</v>
      </c>
      <c r="C2407" s="1371">
        <v>923699934</v>
      </c>
      <c r="D2407" s="1371" t="s">
        <v>5048</v>
      </c>
      <c r="G2407" s="1371" t="s">
        <v>224</v>
      </c>
      <c r="H2407" s="1371" t="s">
        <v>11</v>
      </c>
      <c r="J2407" s="1371" t="s">
        <v>221</v>
      </c>
      <c r="L2407" s="1371" t="s">
        <v>271</v>
      </c>
      <c r="M2407" s="1372">
        <v>45841</v>
      </c>
      <c r="N2407" s="1371" t="s">
        <v>233</v>
      </c>
      <c r="O2407" s="1371" t="s">
        <v>236</v>
      </c>
      <c r="V2407" s="1371" t="s">
        <v>11</v>
      </c>
      <c r="W2407" s="1371" t="s">
        <v>230</v>
      </c>
    </row>
    <row r="2408" spans="1:23">
      <c r="A2408" s="1370">
        <v>62019620</v>
      </c>
      <c r="B2408" s="1371" t="s">
        <v>5049</v>
      </c>
      <c r="C2408" s="1371">
        <v>935436710</v>
      </c>
      <c r="D2408" s="1371" t="s">
        <v>5050</v>
      </c>
      <c r="G2408" s="1371" t="s">
        <v>223</v>
      </c>
      <c r="H2408" s="1371" t="s">
        <v>11</v>
      </c>
      <c r="I2408" s="1371" t="s">
        <v>316</v>
      </c>
      <c r="J2408" s="1371" t="s">
        <v>221</v>
      </c>
      <c r="L2408" s="1371" t="s">
        <v>271</v>
      </c>
      <c r="N2408" s="1371" t="s">
        <v>233</v>
      </c>
      <c r="O2408" s="1371" t="s">
        <v>231</v>
      </c>
      <c r="W2408" s="1371" t="s">
        <v>229</v>
      </c>
    </row>
    <row r="2409" spans="1:23">
      <c r="A2409" s="1370">
        <v>62019626</v>
      </c>
      <c r="B2409" s="1371" t="s">
        <v>5051</v>
      </c>
      <c r="C2409" s="1371">
        <v>941634431</v>
      </c>
      <c r="D2409" s="1371" t="s">
        <v>5052</v>
      </c>
      <c r="G2409" s="1371" t="s">
        <v>225</v>
      </c>
      <c r="H2409" s="1371" t="s">
        <v>11</v>
      </c>
      <c r="J2409" s="1371" t="s">
        <v>221</v>
      </c>
      <c r="L2409" s="1371" t="s">
        <v>271</v>
      </c>
      <c r="M2409" s="1372">
        <v>45841</v>
      </c>
      <c r="N2409" s="1371" t="s">
        <v>233</v>
      </c>
      <c r="O2409" s="1371" t="s">
        <v>236</v>
      </c>
      <c r="V2409" s="1371" t="s">
        <v>11</v>
      </c>
      <c r="W2409" s="1371" t="s">
        <v>230</v>
      </c>
    </row>
    <row r="2410" spans="1:23">
      <c r="A2410" s="1370">
        <v>62019688</v>
      </c>
      <c r="B2410" s="1371" t="s">
        <v>5053</v>
      </c>
      <c r="C2410" s="1371">
        <v>973780780</v>
      </c>
      <c r="D2410" s="1371" t="s">
        <v>5054</v>
      </c>
      <c r="G2410" s="1371" t="s">
        <v>225</v>
      </c>
      <c r="H2410" s="1371" t="s">
        <v>11</v>
      </c>
      <c r="J2410" s="1371" t="s">
        <v>221</v>
      </c>
      <c r="M2410" s="1372">
        <v>45841</v>
      </c>
      <c r="N2410" s="1371" t="s">
        <v>233</v>
      </c>
      <c r="V2410" s="1371" t="s">
        <v>11</v>
      </c>
      <c r="W2410" s="1371" t="s">
        <v>226</v>
      </c>
    </row>
    <row r="2411" spans="1:23">
      <c r="A2411" s="1370">
        <v>62021273</v>
      </c>
      <c r="B2411" s="1371" t="s">
        <v>5055</v>
      </c>
      <c r="C2411" s="1371">
        <v>51904301486</v>
      </c>
      <c r="D2411" s="1371" t="s">
        <v>5056</v>
      </c>
      <c r="G2411" s="1371" t="s">
        <v>223</v>
      </c>
      <c r="H2411" s="1371" t="s">
        <v>245</v>
      </c>
      <c r="J2411" s="1371" t="s">
        <v>221</v>
      </c>
      <c r="N2411" s="1371" t="s">
        <v>314</v>
      </c>
      <c r="W2411" s="1371" t="s">
        <v>228</v>
      </c>
    </row>
    <row r="2412" spans="1:23">
      <c r="A2412" s="1370">
        <v>62022420</v>
      </c>
      <c r="B2412" s="1371" t="s">
        <v>5057</v>
      </c>
      <c r="C2412" s="1371">
        <v>992522805</v>
      </c>
      <c r="D2412" s="1371" t="s">
        <v>5058</v>
      </c>
      <c r="G2412" s="1371" t="s">
        <v>224</v>
      </c>
      <c r="H2412" s="1371" t="s">
        <v>242</v>
      </c>
      <c r="I2412" s="1371" t="s">
        <v>316</v>
      </c>
      <c r="J2412" s="1371" t="s">
        <v>249</v>
      </c>
      <c r="N2412" s="1371" t="s">
        <v>231</v>
      </c>
      <c r="Q2412" s="1371" t="s">
        <v>324</v>
      </c>
      <c r="R2412" s="1371" t="s">
        <v>232</v>
      </c>
      <c r="S2412" s="1371" t="s">
        <v>318</v>
      </c>
      <c r="T2412" s="1371" t="s">
        <v>323</v>
      </c>
      <c r="U2412" s="1371" t="s">
        <v>3371</v>
      </c>
      <c r="W2412" s="1371" t="s">
        <v>227</v>
      </c>
    </row>
    <row r="2413" spans="1:23">
      <c r="A2413" s="1370">
        <v>62022517</v>
      </c>
      <c r="B2413" s="1371" t="s">
        <v>5059</v>
      </c>
      <c r="C2413" s="1371">
        <v>948057668</v>
      </c>
      <c r="D2413" s="1371" t="s">
        <v>5060</v>
      </c>
      <c r="G2413" s="1371" t="s">
        <v>223</v>
      </c>
      <c r="H2413" s="1371" t="s">
        <v>11</v>
      </c>
      <c r="J2413" s="1371" t="s">
        <v>221</v>
      </c>
      <c r="L2413" s="1371" t="s">
        <v>271</v>
      </c>
      <c r="M2413" s="1372">
        <v>45841</v>
      </c>
      <c r="N2413" s="1371" t="s">
        <v>233</v>
      </c>
      <c r="V2413" s="1371" t="s">
        <v>11</v>
      </c>
      <c r="W2413" s="1371" t="s">
        <v>230</v>
      </c>
    </row>
    <row r="2414" spans="1:23">
      <c r="A2414" s="1370">
        <v>62022517</v>
      </c>
      <c r="B2414" s="1371" t="s">
        <v>5061</v>
      </c>
      <c r="C2414" s="1371">
        <v>949164129</v>
      </c>
      <c r="D2414" s="1371" t="s">
        <v>1165</v>
      </c>
      <c r="G2414" s="1371" t="s">
        <v>223</v>
      </c>
      <c r="H2414" s="1371" t="s">
        <v>242</v>
      </c>
      <c r="I2414" s="1371" t="s">
        <v>316</v>
      </c>
      <c r="J2414" s="1371" t="s">
        <v>249</v>
      </c>
      <c r="N2414" s="1371" t="s">
        <v>231</v>
      </c>
      <c r="O2414" s="1371" t="s">
        <v>231</v>
      </c>
      <c r="P2414" s="1371" t="s">
        <v>231</v>
      </c>
      <c r="Q2414" s="1371" t="s">
        <v>445</v>
      </c>
      <c r="R2414" s="1371" t="s">
        <v>232</v>
      </c>
      <c r="S2414" s="1371" t="s">
        <v>318</v>
      </c>
      <c r="T2414" s="1371" t="s">
        <v>323</v>
      </c>
      <c r="U2414" s="1371" t="s">
        <v>255</v>
      </c>
      <c r="W2414" s="1371" t="s">
        <v>229</v>
      </c>
    </row>
    <row r="2415" spans="1:23">
      <c r="A2415" s="1370">
        <v>62022594</v>
      </c>
      <c r="B2415" s="1371" t="s">
        <v>5062</v>
      </c>
      <c r="C2415" s="1371">
        <v>999722357</v>
      </c>
      <c r="G2415" s="1371" t="s">
        <v>225</v>
      </c>
      <c r="H2415" s="1371" t="s">
        <v>243</v>
      </c>
      <c r="I2415" s="1371" t="s">
        <v>316</v>
      </c>
      <c r="J2415" s="1371" t="s">
        <v>221</v>
      </c>
      <c r="N2415" s="1371" t="s">
        <v>231</v>
      </c>
      <c r="O2415" s="1371" t="s">
        <v>231</v>
      </c>
      <c r="P2415" s="1371" t="s">
        <v>231</v>
      </c>
      <c r="W2415" s="1371" t="s">
        <v>229</v>
      </c>
    </row>
    <row r="2416" spans="1:23">
      <c r="A2416" s="1370">
        <v>62022694</v>
      </c>
      <c r="B2416" s="1371" t="s">
        <v>5063</v>
      </c>
      <c r="C2416" s="1371">
        <v>968417594</v>
      </c>
      <c r="D2416" s="1371" t="s">
        <v>5064</v>
      </c>
      <c r="G2416" s="1371" t="s">
        <v>223</v>
      </c>
      <c r="H2416" s="1371" t="s">
        <v>11</v>
      </c>
      <c r="M2416" s="1372">
        <v>45880</v>
      </c>
      <c r="N2416" s="1371" t="s">
        <v>233</v>
      </c>
      <c r="W2416" s="1371" t="s">
        <v>227</v>
      </c>
    </row>
    <row r="2417" spans="1:23">
      <c r="A2417" s="1370">
        <v>62022829</v>
      </c>
      <c r="B2417" s="1371" t="s">
        <v>5065</v>
      </c>
      <c r="C2417" s="1371">
        <v>980197912</v>
      </c>
      <c r="D2417" s="1371" t="s">
        <v>886</v>
      </c>
      <c r="F2417" s="1371" t="s">
        <v>260</v>
      </c>
      <c r="G2417" s="1371" t="s">
        <v>224</v>
      </c>
      <c r="H2417" s="1371" t="s">
        <v>245</v>
      </c>
      <c r="I2417" s="1371" t="s">
        <v>316</v>
      </c>
      <c r="J2417" s="1371" t="s">
        <v>221</v>
      </c>
      <c r="N2417" s="1371" t="s">
        <v>233</v>
      </c>
      <c r="O2417" s="1371" t="s">
        <v>231</v>
      </c>
      <c r="W2417" s="1371" t="s">
        <v>229</v>
      </c>
    </row>
    <row r="2418" spans="1:23">
      <c r="A2418" s="1370">
        <v>62023444</v>
      </c>
      <c r="B2418" s="1371" t="s">
        <v>5066</v>
      </c>
      <c r="C2418" s="1371">
        <v>914050748</v>
      </c>
      <c r="D2418" s="1371" t="s">
        <v>5067</v>
      </c>
      <c r="G2418" s="1371" t="s">
        <v>224</v>
      </c>
      <c r="H2418" s="1371" t="s">
        <v>11</v>
      </c>
      <c r="J2418" s="1371" t="s">
        <v>221</v>
      </c>
      <c r="M2418" s="1372">
        <v>45841</v>
      </c>
      <c r="N2418" s="1371" t="s">
        <v>233</v>
      </c>
      <c r="O2418" s="1371" t="s">
        <v>236</v>
      </c>
      <c r="W2418" s="1371" t="s">
        <v>227</v>
      </c>
    </row>
    <row r="2419" spans="1:23">
      <c r="A2419" s="1370">
        <v>62024036</v>
      </c>
      <c r="B2419" s="1371" t="s">
        <v>5068</v>
      </c>
      <c r="C2419" s="1371" t="s">
        <v>5069</v>
      </c>
      <c r="D2419" s="1371" t="s">
        <v>5070</v>
      </c>
      <c r="E2419" s="1371" t="s">
        <v>1196</v>
      </c>
      <c r="G2419" s="1371" t="s">
        <v>225</v>
      </c>
      <c r="H2419" s="1371" t="s">
        <v>245</v>
      </c>
      <c r="I2419" s="1371" t="s">
        <v>316</v>
      </c>
      <c r="J2419" s="1371" t="s">
        <v>249</v>
      </c>
      <c r="N2419" s="1371" t="s">
        <v>233</v>
      </c>
      <c r="W2419" s="1371" t="s">
        <v>227</v>
      </c>
    </row>
    <row r="2420" spans="1:23">
      <c r="A2420" s="1370">
        <v>62024165</v>
      </c>
      <c r="B2420" s="1371" t="s">
        <v>5071</v>
      </c>
      <c r="C2420" s="1371">
        <v>901963432</v>
      </c>
      <c r="D2420" s="1371" t="s">
        <v>362</v>
      </c>
      <c r="G2420" s="1371" t="s">
        <v>224</v>
      </c>
      <c r="H2420" s="1371" t="s">
        <v>11</v>
      </c>
      <c r="J2420" s="1371" t="s">
        <v>221</v>
      </c>
      <c r="L2420" s="1371" t="s">
        <v>271</v>
      </c>
      <c r="M2420" s="1372">
        <v>45841</v>
      </c>
      <c r="N2420" s="1371" t="s">
        <v>233</v>
      </c>
      <c r="V2420" s="1371" t="s">
        <v>11</v>
      </c>
      <c r="W2420" s="1371" t="s">
        <v>230</v>
      </c>
    </row>
    <row r="2421" spans="1:23">
      <c r="A2421" s="1370">
        <v>62024715</v>
      </c>
      <c r="B2421" s="1371" t="s">
        <v>5072</v>
      </c>
      <c r="C2421" s="1371">
        <v>934839742</v>
      </c>
      <c r="D2421" s="1371" t="s">
        <v>5073</v>
      </c>
      <c r="G2421" s="1371" t="s">
        <v>224</v>
      </c>
      <c r="H2421" s="1371" t="s">
        <v>11</v>
      </c>
      <c r="J2421" s="1371" t="s">
        <v>221</v>
      </c>
      <c r="L2421" s="1371" t="s">
        <v>271</v>
      </c>
      <c r="M2421" s="1372">
        <v>45841</v>
      </c>
      <c r="N2421" s="1371" t="s">
        <v>233</v>
      </c>
      <c r="O2421" s="1371" t="s">
        <v>236</v>
      </c>
      <c r="V2421" s="1371" t="s">
        <v>11</v>
      </c>
      <c r="W2421" s="1371" t="s">
        <v>230</v>
      </c>
    </row>
    <row r="2422" spans="1:23">
      <c r="A2422" s="1370">
        <v>62024962</v>
      </c>
      <c r="B2422" s="1371" t="s">
        <v>5074</v>
      </c>
      <c r="C2422" s="1371">
        <v>927498062</v>
      </c>
      <c r="D2422" s="1371" t="s">
        <v>5075</v>
      </c>
      <c r="E2422" s="1371" t="s">
        <v>451</v>
      </c>
      <c r="G2422" s="1371" t="s">
        <v>225</v>
      </c>
      <c r="H2422" s="1371" t="s">
        <v>245</v>
      </c>
      <c r="K2422" s="1371" t="s">
        <v>278</v>
      </c>
      <c r="L2422" s="1371" t="s">
        <v>278</v>
      </c>
      <c r="M2422" s="1372">
        <v>45862</v>
      </c>
      <c r="N2422" s="1371" t="s">
        <v>388</v>
      </c>
      <c r="O2422" s="1371" t="s">
        <v>231</v>
      </c>
      <c r="P2422" s="1371" t="s">
        <v>231</v>
      </c>
      <c r="W2422" s="1371" t="s">
        <v>226</v>
      </c>
    </row>
    <row r="2423" spans="1:23">
      <c r="A2423" s="1370">
        <v>62025052</v>
      </c>
      <c r="B2423" s="1371" t="s">
        <v>5076</v>
      </c>
      <c r="C2423" s="1371" t="s">
        <v>5077</v>
      </c>
      <c r="D2423" s="1371" t="s">
        <v>5078</v>
      </c>
      <c r="G2423" s="1371" t="s">
        <v>223</v>
      </c>
      <c r="H2423" s="1371" t="s">
        <v>245</v>
      </c>
      <c r="J2423" s="1371" t="s">
        <v>221</v>
      </c>
      <c r="K2423" s="1371" t="s">
        <v>259</v>
      </c>
      <c r="L2423" s="1371" t="s">
        <v>271</v>
      </c>
      <c r="N2423" s="1371" t="s">
        <v>236</v>
      </c>
      <c r="W2423" s="1371" t="s">
        <v>230</v>
      </c>
    </row>
    <row r="2424" spans="1:23">
      <c r="A2424" s="1370">
        <v>62025200</v>
      </c>
      <c r="B2424" s="1371" t="s">
        <v>5079</v>
      </c>
      <c r="C2424" s="1371">
        <v>966183095</v>
      </c>
      <c r="D2424" s="1371" t="s">
        <v>5080</v>
      </c>
      <c r="G2424" s="1371" t="s">
        <v>223</v>
      </c>
      <c r="H2424" s="1371" t="s">
        <v>243</v>
      </c>
      <c r="I2424" s="1371" t="s">
        <v>316</v>
      </c>
      <c r="J2424" s="1371" t="s">
        <v>249</v>
      </c>
      <c r="N2424" s="1371" t="s">
        <v>233</v>
      </c>
      <c r="O2424" s="1371" t="s">
        <v>231</v>
      </c>
      <c r="P2424" s="1371" t="s">
        <v>231</v>
      </c>
      <c r="W2424" s="1371" t="s">
        <v>229</v>
      </c>
    </row>
    <row r="2425" spans="1:23">
      <c r="A2425" s="1370">
        <v>62025601</v>
      </c>
      <c r="B2425" s="1371" t="s">
        <v>5081</v>
      </c>
      <c r="C2425" s="1371">
        <v>913952293</v>
      </c>
      <c r="D2425" s="1371" t="s">
        <v>5082</v>
      </c>
      <c r="G2425" s="1371" t="s">
        <v>223</v>
      </c>
      <c r="H2425" s="1371" t="s">
        <v>245</v>
      </c>
      <c r="J2425" s="1371" t="s">
        <v>221</v>
      </c>
      <c r="K2425" s="1371" t="s">
        <v>259</v>
      </c>
      <c r="L2425" s="1371" t="s">
        <v>271</v>
      </c>
      <c r="N2425" s="1371" t="s">
        <v>231</v>
      </c>
      <c r="O2425" s="1371" t="s">
        <v>231</v>
      </c>
      <c r="W2425" s="1371" t="s">
        <v>230</v>
      </c>
    </row>
    <row r="2426" spans="1:23">
      <c r="A2426" s="1370">
        <v>62025621</v>
      </c>
      <c r="B2426" s="1371" t="s">
        <v>5083</v>
      </c>
      <c r="C2426" s="1371">
        <v>977637160</v>
      </c>
      <c r="D2426" s="1371" t="s">
        <v>5084</v>
      </c>
      <c r="G2426" s="1371" t="s">
        <v>223</v>
      </c>
      <c r="H2426" s="1371" t="s">
        <v>11</v>
      </c>
      <c r="J2426" s="1371" t="s">
        <v>221</v>
      </c>
      <c r="M2426" s="1372">
        <v>45841</v>
      </c>
      <c r="N2426" s="1371" t="s">
        <v>233</v>
      </c>
      <c r="O2426" s="1371" t="s">
        <v>236</v>
      </c>
      <c r="W2426" s="1371" t="s">
        <v>227</v>
      </c>
    </row>
    <row r="2427" spans="1:23">
      <c r="A2427" s="1370">
        <v>62025657</v>
      </c>
      <c r="B2427" s="1371" t="s">
        <v>5085</v>
      </c>
      <c r="C2427" s="1371">
        <v>924287031</v>
      </c>
      <c r="D2427" s="1371" t="s">
        <v>5086</v>
      </c>
      <c r="G2427" s="1371" t="s">
        <v>224</v>
      </c>
      <c r="H2427" s="1371" t="s">
        <v>11</v>
      </c>
      <c r="J2427" s="1371" t="s">
        <v>221</v>
      </c>
      <c r="N2427" s="1371" t="s">
        <v>233</v>
      </c>
      <c r="W2427" s="1371" t="s">
        <v>229</v>
      </c>
    </row>
    <row r="2428" spans="1:23">
      <c r="A2428" s="1370">
        <v>62025740</v>
      </c>
      <c r="B2428" s="1371" t="s">
        <v>5087</v>
      </c>
      <c r="C2428" s="1371">
        <v>914454714</v>
      </c>
      <c r="D2428" s="1371" t="s">
        <v>5088</v>
      </c>
      <c r="G2428" s="1371" t="s">
        <v>223</v>
      </c>
      <c r="H2428" s="1371" t="s">
        <v>245</v>
      </c>
      <c r="I2428" s="1371" t="s">
        <v>316</v>
      </c>
      <c r="J2428" s="1371" t="s">
        <v>221</v>
      </c>
      <c r="K2428" s="1371" t="s">
        <v>256</v>
      </c>
      <c r="L2428" s="1371" t="s">
        <v>271</v>
      </c>
      <c r="N2428" s="1371" t="s">
        <v>231</v>
      </c>
      <c r="W2428" s="1371" t="s">
        <v>230</v>
      </c>
    </row>
    <row r="2429" spans="1:23">
      <c r="A2429" s="1370">
        <v>62025740</v>
      </c>
      <c r="B2429" s="1371" t="s">
        <v>5089</v>
      </c>
      <c r="C2429" s="1371">
        <v>900681467</v>
      </c>
      <c r="D2429" s="1371" t="s">
        <v>5090</v>
      </c>
      <c r="G2429" s="1371" t="s">
        <v>223</v>
      </c>
      <c r="H2429" s="1371" t="s">
        <v>243</v>
      </c>
      <c r="I2429" s="1371" t="s">
        <v>316</v>
      </c>
      <c r="J2429" s="1371" t="s">
        <v>249</v>
      </c>
      <c r="N2429" s="1371" t="s">
        <v>233</v>
      </c>
      <c r="O2429" s="1371" t="s">
        <v>231</v>
      </c>
      <c r="P2429" s="1371" t="s">
        <v>231</v>
      </c>
      <c r="W2429" s="1371" t="s">
        <v>229</v>
      </c>
    </row>
    <row r="2430" spans="1:23">
      <c r="A2430" s="1370">
        <v>62025754</v>
      </c>
      <c r="B2430" s="1371" t="s">
        <v>5091</v>
      </c>
      <c r="C2430" s="1371">
        <v>912425904</v>
      </c>
      <c r="D2430" s="1371" t="s">
        <v>362</v>
      </c>
      <c r="G2430" s="1371" t="s">
        <v>224</v>
      </c>
      <c r="H2430" s="1371" t="s">
        <v>11</v>
      </c>
      <c r="J2430" s="1371" t="s">
        <v>221</v>
      </c>
      <c r="L2430" s="1371" t="s">
        <v>271</v>
      </c>
      <c r="M2430" s="1372">
        <v>45841</v>
      </c>
      <c r="N2430" s="1371" t="s">
        <v>233</v>
      </c>
      <c r="O2430" s="1371" t="s">
        <v>236</v>
      </c>
      <c r="V2430" s="1371" t="s">
        <v>11</v>
      </c>
      <c r="W2430" s="1371" t="s">
        <v>230</v>
      </c>
    </row>
    <row r="2431" spans="1:23">
      <c r="A2431" s="1370">
        <v>62025890</v>
      </c>
      <c r="B2431" s="1371" t="s">
        <v>5092</v>
      </c>
      <c r="C2431" s="1371">
        <v>980024292</v>
      </c>
      <c r="D2431" s="1371" t="s">
        <v>5093</v>
      </c>
      <c r="E2431" s="1371" t="s">
        <v>451</v>
      </c>
      <c r="G2431" s="1371" t="s">
        <v>225</v>
      </c>
      <c r="H2431" s="1371" t="s">
        <v>243</v>
      </c>
      <c r="J2431" s="1371" t="s">
        <v>249</v>
      </c>
      <c r="N2431" s="1371" t="s">
        <v>233</v>
      </c>
      <c r="W2431" s="1371" t="s">
        <v>228</v>
      </c>
    </row>
    <row r="2432" spans="1:23">
      <c r="A2432" s="1370">
        <v>62026333</v>
      </c>
      <c r="B2432" s="1371" t="s">
        <v>5094</v>
      </c>
      <c r="E2432" s="1371" t="s">
        <v>1104</v>
      </c>
      <c r="G2432" s="1371" t="s">
        <v>223</v>
      </c>
      <c r="H2432" s="1371" t="s">
        <v>243</v>
      </c>
      <c r="J2432" s="1371" t="s">
        <v>249</v>
      </c>
      <c r="N2432" s="1371" t="s">
        <v>233</v>
      </c>
      <c r="W2432" s="1371" t="s">
        <v>228</v>
      </c>
    </row>
    <row r="2433" spans="1:23">
      <c r="A2433" s="1370">
        <v>62026536</v>
      </c>
      <c r="B2433" s="1371" t="s">
        <v>5095</v>
      </c>
      <c r="C2433" s="1371">
        <v>985043045</v>
      </c>
      <c r="D2433" s="1371" t="s">
        <v>5096</v>
      </c>
      <c r="G2433" s="1371" t="s">
        <v>223</v>
      </c>
      <c r="H2433" s="1371" t="s">
        <v>11</v>
      </c>
      <c r="J2433" s="1371" t="s">
        <v>221</v>
      </c>
      <c r="M2433" s="1372">
        <v>45841</v>
      </c>
      <c r="N2433" s="1371" t="s">
        <v>233</v>
      </c>
      <c r="O2433" s="1371" t="s">
        <v>236</v>
      </c>
      <c r="P2433" s="1371" t="s">
        <v>350</v>
      </c>
      <c r="V2433" s="1371" t="s">
        <v>11</v>
      </c>
      <c r="W2433" s="1371" t="s">
        <v>226</v>
      </c>
    </row>
    <row r="2434" spans="1:23">
      <c r="A2434" s="1370">
        <v>62028960</v>
      </c>
      <c r="B2434" s="1371" t="s">
        <v>5097</v>
      </c>
      <c r="C2434" s="1371">
        <v>928182792</v>
      </c>
      <c r="D2434" s="1371" t="s">
        <v>5098</v>
      </c>
      <c r="E2434" s="1371" t="s">
        <v>1196</v>
      </c>
      <c r="G2434" s="1371" t="s">
        <v>224</v>
      </c>
      <c r="H2434" s="1371" t="s">
        <v>243</v>
      </c>
      <c r="I2434" s="1371" t="s">
        <v>316</v>
      </c>
      <c r="J2434" s="1371" t="s">
        <v>249</v>
      </c>
      <c r="N2434" s="1371" t="s">
        <v>233</v>
      </c>
      <c r="W2434" s="1371" t="s">
        <v>227</v>
      </c>
    </row>
    <row r="2435" spans="1:23">
      <c r="A2435" s="1370">
        <v>62029265</v>
      </c>
      <c r="B2435" s="1371" t="s">
        <v>5099</v>
      </c>
      <c r="C2435" s="1371">
        <v>931761809</v>
      </c>
      <c r="E2435" s="1371" t="s">
        <v>373</v>
      </c>
      <c r="G2435" s="1371" t="s">
        <v>224</v>
      </c>
      <c r="H2435" s="1371" t="s">
        <v>243</v>
      </c>
      <c r="J2435" s="1371" t="s">
        <v>249</v>
      </c>
      <c r="N2435" s="1371" t="s">
        <v>237</v>
      </c>
      <c r="W2435" s="1371" t="s">
        <v>227</v>
      </c>
    </row>
    <row r="2436" spans="1:23">
      <c r="A2436" s="1370">
        <v>62029525</v>
      </c>
      <c r="B2436" s="1371" t="s">
        <v>5100</v>
      </c>
      <c r="C2436" s="1371">
        <v>926691654</v>
      </c>
      <c r="D2436" s="1371" t="s">
        <v>362</v>
      </c>
      <c r="G2436" s="1371" t="s">
        <v>223</v>
      </c>
      <c r="H2436" s="1371" t="s">
        <v>11</v>
      </c>
      <c r="J2436" s="1371" t="s">
        <v>221</v>
      </c>
      <c r="L2436" s="1371" t="s">
        <v>271</v>
      </c>
      <c r="M2436" s="1372">
        <v>45841</v>
      </c>
      <c r="N2436" s="1371" t="s">
        <v>233</v>
      </c>
      <c r="O2436" s="1371" t="s">
        <v>236</v>
      </c>
      <c r="V2436" s="1371" t="s">
        <v>11</v>
      </c>
      <c r="W2436" s="1371" t="s">
        <v>230</v>
      </c>
    </row>
    <row r="2437" spans="1:23">
      <c r="A2437" s="1370">
        <v>62033057</v>
      </c>
      <c r="B2437" s="1371" t="s">
        <v>5101</v>
      </c>
      <c r="C2437" s="1371">
        <v>956280717</v>
      </c>
      <c r="D2437" s="1371" t="s">
        <v>5102</v>
      </c>
      <c r="E2437" s="1371" t="s">
        <v>1104</v>
      </c>
      <c r="G2437" s="1371" t="s">
        <v>224</v>
      </c>
      <c r="H2437" s="1371" t="s">
        <v>243</v>
      </c>
      <c r="J2437" s="1371" t="s">
        <v>249</v>
      </c>
      <c r="N2437" s="1371" t="s">
        <v>233</v>
      </c>
      <c r="W2437" s="1371" t="s">
        <v>228</v>
      </c>
    </row>
    <row r="2438" spans="1:23">
      <c r="A2438" s="1370">
        <v>62034147</v>
      </c>
      <c r="B2438" s="1371" t="s">
        <v>5103</v>
      </c>
      <c r="C2438" s="1371">
        <v>983506665</v>
      </c>
      <c r="D2438" s="1371" t="s">
        <v>5104</v>
      </c>
      <c r="G2438" s="1371" t="s">
        <v>223</v>
      </c>
      <c r="H2438" s="1371" t="s">
        <v>11</v>
      </c>
      <c r="J2438" s="1371" t="s">
        <v>221</v>
      </c>
      <c r="M2438" s="1372">
        <v>45841</v>
      </c>
      <c r="N2438" s="1371" t="s">
        <v>233</v>
      </c>
      <c r="V2438" s="1371" t="s">
        <v>11</v>
      </c>
      <c r="W2438" s="1371" t="s">
        <v>228</v>
      </c>
    </row>
    <row r="2439" spans="1:23">
      <c r="A2439" s="1370">
        <v>62035226</v>
      </c>
      <c r="B2439" s="1371" t="s">
        <v>5105</v>
      </c>
      <c r="C2439" s="1371">
        <v>942315881</v>
      </c>
      <c r="G2439" s="1371" t="s">
        <v>225</v>
      </c>
      <c r="H2439" s="1371" t="s">
        <v>238</v>
      </c>
      <c r="I2439" s="1371" t="s">
        <v>316</v>
      </c>
      <c r="J2439" s="1371" t="s">
        <v>249</v>
      </c>
      <c r="L2439" s="1371" t="s">
        <v>271</v>
      </c>
      <c r="N2439" s="1371" t="s">
        <v>231</v>
      </c>
      <c r="O2439" s="1371" t="s">
        <v>231</v>
      </c>
      <c r="Q2439" s="1371" t="s">
        <v>445</v>
      </c>
      <c r="R2439" s="1371" t="s">
        <v>232</v>
      </c>
      <c r="S2439" s="1371" t="s">
        <v>318</v>
      </c>
      <c r="T2439" s="1371" t="s">
        <v>323</v>
      </c>
      <c r="U2439" s="1371" t="s">
        <v>255</v>
      </c>
      <c r="W2439" s="1371" t="s">
        <v>230</v>
      </c>
    </row>
    <row r="2440" spans="1:23">
      <c r="A2440" s="1370">
        <v>62037855</v>
      </c>
      <c r="B2440" s="1371" t="s">
        <v>5106</v>
      </c>
      <c r="C2440" s="1371">
        <v>942867902</v>
      </c>
      <c r="D2440" s="1371" t="s">
        <v>5107</v>
      </c>
      <c r="G2440" s="1371" t="s">
        <v>224</v>
      </c>
      <c r="H2440" s="1371" t="s">
        <v>11</v>
      </c>
      <c r="J2440" s="1371" t="s">
        <v>221</v>
      </c>
      <c r="M2440" s="1372">
        <v>45841</v>
      </c>
      <c r="N2440" s="1371" t="s">
        <v>237</v>
      </c>
      <c r="O2440" s="1371" t="s">
        <v>236</v>
      </c>
      <c r="V2440" s="1371" t="s">
        <v>11</v>
      </c>
      <c r="W2440" s="1371" t="s">
        <v>230</v>
      </c>
    </row>
    <row r="2441" spans="1:23">
      <c r="A2441" s="1370">
        <v>62038033</v>
      </c>
      <c r="B2441" s="1371" t="s">
        <v>5108</v>
      </c>
      <c r="C2441" s="1371" t="s">
        <v>5109</v>
      </c>
      <c r="D2441" s="1371" t="s">
        <v>5110</v>
      </c>
      <c r="E2441" s="1371" t="s">
        <v>5111</v>
      </c>
      <c r="G2441" s="1371" t="s">
        <v>223</v>
      </c>
      <c r="H2441" s="1371" t="s">
        <v>245</v>
      </c>
      <c r="I2441" s="1371" t="s">
        <v>316</v>
      </c>
      <c r="J2441" s="1371" t="s">
        <v>249</v>
      </c>
      <c r="N2441" s="1371" t="s">
        <v>231</v>
      </c>
      <c r="W2441" s="1371" t="s">
        <v>228</v>
      </c>
    </row>
    <row r="2442" spans="1:23">
      <c r="A2442" s="1370">
        <v>62038253</v>
      </c>
      <c r="B2442" s="1371" t="s">
        <v>5112</v>
      </c>
      <c r="C2442" s="1371">
        <v>938418866</v>
      </c>
      <c r="D2442" s="1371" t="s">
        <v>5113</v>
      </c>
      <c r="F2442" s="1371" t="s">
        <v>8</v>
      </c>
      <c r="G2442" s="1371" t="s">
        <v>223</v>
      </c>
      <c r="H2442" s="1371" t="s">
        <v>243</v>
      </c>
      <c r="I2442" s="1371" t="s">
        <v>316</v>
      </c>
      <c r="J2442" s="1371" t="s">
        <v>249</v>
      </c>
      <c r="L2442" s="1371" t="s">
        <v>271</v>
      </c>
      <c r="N2442" s="1371" t="s">
        <v>231</v>
      </c>
      <c r="O2442" s="1371" t="s">
        <v>231</v>
      </c>
      <c r="Q2442" s="1371" t="s">
        <v>445</v>
      </c>
      <c r="R2442" s="1371" t="s">
        <v>232</v>
      </c>
      <c r="S2442" s="1371" t="s">
        <v>318</v>
      </c>
      <c r="T2442" s="1371" t="s">
        <v>323</v>
      </c>
      <c r="U2442" s="1371" t="s">
        <v>255</v>
      </c>
      <c r="V2442" s="1371" t="s">
        <v>3317</v>
      </c>
      <c r="W2442" s="1371" t="s">
        <v>230</v>
      </c>
    </row>
    <row r="2443" spans="1:23">
      <c r="A2443" s="1370">
        <v>62047328</v>
      </c>
      <c r="B2443" s="1371" t="s">
        <v>5114</v>
      </c>
      <c r="C2443" s="1371" t="s">
        <v>5115</v>
      </c>
      <c r="G2443" s="1371" t="s">
        <v>223</v>
      </c>
      <c r="H2443" s="1371" t="s">
        <v>243</v>
      </c>
      <c r="I2443" s="1371" t="s">
        <v>316</v>
      </c>
      <c r="J2443" s="1371" t="s">
        <v>249</v>
      </c>
      <c r="N2443" s="1371" t="s">
        <v>233</v>
      </c>
      <c r="O2443" s="1371" t="s">
        <v>236</v>
      </c>
      <c r="P2443" s="1371" t="s">
        <v>231</v>
      </c>
      <c r="W2443" s="1371" t="s">
        <v>229</v>
      </c>
    </row>
    <row r="2444" spans="1:23">
      <c r="A2444" s="1370">
        <v>62047446</v>
      </c>
      <c r="B2444" s="1371" t="s">
        <v>5116</v>
      </c>
      <c r="C2444" s="1371">
        <v>926886117</v>
      </c>
      <c r="D2444" s="1371" t="s">
        <v>5117</v>
      </c>
      <c r="G2444" s="1371" t="s">
        <v>224</v>
      </c>
      <c r="H2444" s="1371" t="s">
        <v>11</v>
      </c>
      <c r="J2444" s="1371" t="s">
        <v>221</v>
      </c>
      <c r="M2444" s="1372">
        <v>45841</v>
      </c>
      <c r="N2444" s="1371" t="s">
        <v>233</v>
      </c>
      <c r="V2444" s="1371" t="s">
        <v>11</v>
      </c>
      <c r="W2444" s="1371" t="s">
        <v>226</v>
      </c>
    </row>
    <row r="2445" spans="1:23">
      <c r="A2445" s="1370">
        <v>62047780</v>
      </c>
      <c r="B2445" s="1371" t="s">
        <v>5118</v>
      </c>
      <c r="C2445" s="1371">
        <v>950351527</v>
      </c>
      <c r="D2445" s="1371" t="s">
        <v>5119</v>
      </c>
      <c r="G2445" s="1371" t="s">
        <v>225</v>
      </c>
      <c r="H2445" s="1371" t="s">
        <v>11</v>
      </c>
      <c r="J2445" s="1371" t="s">
        <v>221</v>
      </c>
      <c r="M2445" s="1372">
        <v>45841</v>
      </c>
      <c r="N2445" s="1371" t="s">
        <v>233</v>
      </c>
      <c r="V2445" s="1371" t="s">
        <v>11</v>
      </c>
      <c r="W2445" s="1371" t="s">
        <v>226</v>
      </c>
    </row>
    <row r="2446" spans="1:23">
      <c r="A2446" s="1370">
        <v>62047917</v>
      </c>
      <c r="B2446" s="1371" t="s">
        <v>5120</v>
      </c>
      <c r="C2446" s="1371">
        <v>936899287</v>
      </c>
      <c r="F2446" s="1371" t="s">
        <v>254</v>
      </c>
      <c r="G2446" s="1371" t="s">
        <v>224</v>
      </c>
      <c r="H2446" s="1371" t="s">
        <v>243</v>
      </c>
      <c r="I2446" s="1371" t="s">
        <v>316</v>
      </c>
      <c r="J2446" s="1371" t="s">
        <v>249</v>
      </c>
      <c r="N2446" s="1371" t="s">
        <v>233</v>
      </c>
      <c r="O2446" s="1371" t="s">
        <v>231</v>
      </c>
      <c r="P2446" s="1371" t="s">
        <v>231</v>
      </c>
      <c r="Q2446" s="1371" t="s">
        <v>445</v>
      </c>
      <c r="R2446" s="1371" t="s">
        <v>232</v>
      </c>
      <c r="S2446" s="1371" t="s">
        <v>318</v>
      </c>
      <c r="T2446" s="1371" t="s">
        <v>323</v>
      </c>
      <c r="U2446" s="1371" t="s">
        <v>255</v>
      </c>
      <c r="W2446" s="1371" t="s">
        <v>229</v>
      </c>
    </row>
    <row r="2447" spans="1:23">
      <c r="A2447" s="1370">
        <v>62047920</v>
      </c>
      <c r="B2447" s="1371" t="s">
        <v>5121</v>
      </c>
      <c r="C2447" s="1371" t="s">
        <v>5122</v>
      </c>
      <c r="D2447" s="1371" t="s">
        <v>5123</v>
      </c>
      <c r="G2447" s="1371" t="s">
        <v>225</v>
      </c>
      <c r="H2447" s="1371" t="s">
        <v>245</v>
      </c>
      <c r="J2447" s="1371" t="s">
        <v>221</v>
      </c>
      <c r="K2447" s="1371" t="s">
        <v>259</v>
      </c>
      <c r="L2447" s="1371" t="s">
        <v>271</v>
      </c>
      <c r="N2447" s="1371" t="s">
        <v>233</v>
      </c>
      <c r="W2447" s="1371" t="s">
        <v>230</v>
      </c>
    </row>
    <row r="2448" spans="1:23">
      <c r="A2448" s="1370">
        <v>62048234</v>
      </c>
      <c r="B2448" s="1371" t="s">
        <v>5124</v>
      </c>
      <c r="C2448" s="1371">
        <v>917875103</v>
      </c>
      <c r="D2448" s="1371" t="s">
        <v>5125</v>
      </c>
      <c r="G2448" s="1371" t="s">
        <v>223</v>
      </c>
      <c r="H2448" s="1371" t="s">
        <v>11</v>
      </c>
      <c r="J2448" s="1371" t="s">
        <v>221</v>
      </c>
      <c r="M2448" s="1372">
        <v>45841</v>
      </c>
      <c r="N2448" s="1371" t="s">
        <v>233</v>
      </c>
      <c r="V2448" s="1371" t="s">
        <v>11</v>
      </c>
      <c r="W2448" s="1371" t="s">
        <v>226</v>
      </c>
    </row>
    <row r="2449" spans="1:23">
      <c r="A2449" s="1370">
        <v>62048510</v>
      </c>
      <c r="B2449" s="1371" t="s">
        <v>5126</v>
      </c>
      <c r="C2449" s="1371">
        <v>908889860</v>
      </c>
      <c r="D2449" s="1371" t="s">
        <v>5127</v>
      </c>
      <c r="G2449" s="1371" t="s">
        <v>224</v>
      </c>
      <c r="H2449" s="1371" t="s">
        <v>11</v>
      </c>
      <c r="J2449" s="1371" t="s">
        <v>221</v>
      </c>
      <c r="N2449" s="1371" t="s">
        <v>233</v>
      </c>
      <c r="W2449" s="1371" t="s">
        <v>229</v>
      </c>
    </row>
    <row r="2450" spans="1:23">
      <c r="A2450" s="1370">
        <v>62048714</v>
      </c>
      <c r="B2450" s="1371" t="s">
        <v>5128</v>
      </c>
      <c r="C2450" s="1371">
        <v>907609492</v>
      </c>
      <c r="D2450" s="1371" t="s">
        <v>5129</v>
      </c>
      <c r="G2450" s="1371" t="s">
        <v>224</v>
      </c>
      <c r="H2450" s="1371" t="s">
        <v>11</v>
      </c>
      <c r="J2450" s="1371" t="s">
        <v>221</v>
      </c>
      <c r="N2450" s="1371" t="s">
        <v>233</v>
      </c>
      <c r="W2450" s="1371" t="s">
        <v>229</v>
      </c>
    </row>
    <row r="2451" spans="1:23">
      <c r="A2451" s="1370">
        <v>62049068</v>
      </c>
      <c r="B2451" s="1371" t="s">
        <v>5130</v>
      </c>
      <c r="C2451" s="1371">
        <v>51910627551</v>
      </c>
      <c r="D2451" s="1371" t="s">
        <v>5131</v>
      </c>
      <c r="E2451" s="1371" t="s">
        <v>451</v>
      </c>
      <c r="G2451" s="1371" t="s">
        <v>223</v>
      </c>
      <c r="H2451" s="1371" t="s">
        <v>245</v>
      </c>
      <c r="K2451" s="1371" t="s">
        <v>278</v>
      </c>
      <c r="L2451" s="1371" t="s">
        <v>262</v>
      </c>
      <c r="M2451" s="1372">
        <v>45862</v>
      </c>
      <c r="N2451" s="1371" t="s">
        <v>233</v>
      </c>
      <c r="O2451" s="1371" t="s">
        <v>236</v>
      </c>
      <c r="W2451" s="1371" t="s">
        <v>230</v>
      </c>
    </row>
    <row r="2452" spans="1:23">
      <c r="A2452" s="1370">
        <v>62049068</v>
      </c>
      <c r="B2452" s="1371" t="s">
        <v>5130</v>
      </c>
      <c r="C2452" s="1371">
        <v>51910627551</v>
      </c>
      <c r="D2452" s="1371" t="s">
        <v>5131</v>
      </c>
      <c r="E2452" s="1371" t="s">
        <v>451</v>
      </c>
      <c r="G2452" s="1371" t="s">
        <v>223</v>
      </c>
      <c r="H2452" s="1371" t="s">
        <v>245</v>
      </c>
      <c r="K2452" s="1371" t="s">
        <v>278</v>
      </c>
      <c r="L2452" s="1371" t="s">
        <v>278</v>
      </c>
      <c r="M2452" s="1372">
        <v>45862</v>
      </c>
      <c r="V2452" s="1371" t="s">
        <v>5132</v>
      </c>
      <c r="W2452" s="1371" t="s">
        <v>228</v>
      </c>
    </row>
    <row r="2453" spans="1:23">
      <c r="A2453" s="1370">
        <v>62049105</v>
      </c>
      <c r="B2453" s="1371" t="s">
        <v>5133</v>
      </c>
      <c r="C2453" s="1371">
        <v>51933828171</v>
      </c>
      <c r="D2453" s="1371" t="s">
        <v>5134</v>
      </c>
      <c r="E2453" s="1371" t="s">
        <v>451</v>
      </c>
      <c r="G2453" s="1371" t="s">
        <v>223</v>
      </c>
      <c r="H2453" s="1371" t="s">
        <v>245</v>
      </c>
      <c r="K2453" s="1371" t="s">
        <v>278</v>
      </c>
      <c r="M2453" s="1372">
        <v>45853</v>
      </c>
      <c r="N2453" s="1371" t="s">
        <v>233</v>
      </c>
      <c r="O2453" s="1371" t="s">
        <v>329</v>
      </c>
      <c r="W2453" s="1371" t="s">
        <v>229</v>
      </c>
    </row>
    <row r="2454" spans="1:23">
      <c r="A2454" s="1370">
        <v>62049133</v>
      </c>
      <c r="B2454" s="1371" t="s">
        <v>5135</v>
      </c>
      <c r="C2454" s="1371">
        <v>958061217</v>
      </c>
      <c r="D2454" s="1371" t="s">
        <v>5136</v>
      </c>
      <c r="G2454" s="1371" t="s">
        <v>223</v>
      </c>
      <c r="H2454" s="1371" t="s">
        <v>11</v>
      </c>
      <c r="J2454" s="1371" t="s">
        <v>221</v>
      </c>
      <c r="M2454" s="1372">
        <v>45841</v>
      </c>
      <c r="N2454" s="1371" t="s">
        <v>233</v>
      </c>
      <c r="O2454" s="1371" t="s">
        <v>236</v>
      </c>
      <c r="W2454" s="1371" t="s">
        <v>227</v>
      </c>
    </row>
    <row r="2455" spans="1:23">
      <c r="A2455" s="1370">
        <v>62049626</v>
      </c>
      <c r="B2455" s="1371" t="s">
        <v>5137</v>
      </c>
      <c r="C2455" s="1371">
        <v>975822559</v>
      </c>
      <c r="D2455" s="1371" t="s">
        <v>5138</v>
      </c>
      <c r="G2455" s="1371" t="s">
        <v>225</v>
      </c>
      <c r="H2455" s="1371" t="s">
        <v>11</v>
      </c>
      <c r="J2455" s="1371" t="s">
        <v>221</v>
      </c>
      <c r="L2455" s="1371" t="s">
        <v>271</v>
      </c>
      <c r="M2455" s="1372">
        <v>45841</v>
      </c>
      <c r="N2455" s="1371" t="s">
        <v>233</v>
      </c>
      <c r="O2455" s="1371" t="s">
        <v>236</v>
      </c>
      <c r="V2455" s="1371" t="s">
        <v>11</v>
      </c>
      <c r="W2455" s="1371" t="s">
        <v>230</v>
      </c>
    </row>
    <row r="2456" spans="1:23">
      <c r="A2456" s="1370">
        <v>62049924</v>
      </c>
      <c r="B2456" s="1371" t="s">
        <v>5139</v>
      </c>
      <c r="C2456" s="1371">
        <v>968929321</v>
      </c>
      <c r="D2456" s="1371" t="s">
        <v>5140</v>
      </c>
      <c r="G2456" s="1371" t="s">
        <v>224</v>
      </c>
      <c r="H2456" s="1371" t="s">
        <v>11</v>
      </c>
      <c r="J2456" s="1371" t="s">
        <v>221</v>
      </c>
      <c r="M2456" s="1372">
        <v>45841</v>
      </c>
      <c r="N2456" s="1371" t="s">
        <v>233</v>
      </c>
      <c r="O2456" s="1371" t="s">
        <v>236</v>
      </c>
      <c r="W2456" s="1371" t="s">
        <v>227</v>
      </c>
    </row>
    <row r="2457" spans="1:23">
      <c r="A2457" s="1370">
        <v>62050051</v>
      </c>
      <c r="B2457" s="1371" t="s">
        <v>5141</v>
      </c>
      <c r="C2457" s="1371">
        <v>51955360656</v>
      </c>
      <c r="D2457" s="1371" t="s">
        <v>5142</v>
      </c>
      <c r="F2457" s="1371" t="s">
        <v>254</v>
      </c>
      <c r="G2457" s="1371" t="s">
        <v>224</v>
      </c>
      <c r="H2457" s="1371" t="s">
        <v>245</v>
      </c>
      <c r="I2457" s="1371" t="s">
        <v>316</v>
      </c>
      <c r="J2457" s="1371" t="s">
        <v>249</v>
      </c>
      <c r="N2457" s="1371" t="s">
        <v>231</v>
      </c>
      <c r="O2457" s="1371" t="s">
        <v>233</v>
      </c>
      <c r="P2457" s="1371" t="s">
        <v>233</v>
      </c>
      <c r="Q2457" s="1371" t="s">
        <v>324</v>
      </c>
      <c r="R2457" s="1371" t="s">
        <v>232</v>
      </c>
      <c r="S2457" s="1371" t="s">
        <v>318</v>
      </c>
      <c r="T2457" s="1371" t="s">
        <v>323</v>
      </c>
      <c r="U2457" s="1371" t="s">
        <v>255</v>
      </c>
      <c r="W2457" s="1371" t="s">
        <v>227</v>
      </c>
    </row>
    <row r="2458" spans="1:23">
      <c r="A2458" s="1370">
        <v>62050105</v>
      </c>
      <c r="B2458" s="1371" t="s">
        <v>5143</v>
      </c>
      <c r="C2458" s="1371">
        <v>995591598</v>
      </c>
      <c r="D2458" s="1371" t="s">
        <v>5144</v>
      </c>
      <c r="G2458" s="1371" t="s">
        <v>223</v>
      </c>
      <c r="H2458" s="1371" t="s">
        <v>11</v>
      </c>
      <c r="L2458" s="1371" t="s">
        <v>271</v>
      </c>
      <c r="M2458" s="1372">
        <v>45854</v>
      </c>
      <c r="N2458" s="1371" t="s">
        <v>368</v>
      </c>
      <c r="O2458" s="1371" t="s">
        <v>330</v>
      </c>
      <c r="W2458" s="1371" t="s">
        <v>226</v>
      </c>
    </row>
    <row r="2459" spans="1:23">
      <c r="A2459" s="1370">
        <v>62050326</v>
      </c>
      <c r="B2459" s="1371" t="s">
        <v>5145</v>
      </c>
      <c r="C2459" s="1371">
        <v>955245262</v>
      </c>
      <c r="D2459" s="1371" t="s">
        <v>362</v>
      </c>
      <c r="G2459" s="1371" t="s">
        <v>224</v>
      </c>
      <c r="H2459" s="1371" t="s">
        <v>11</v>
      </c>
      <c r="J2459" s="1371" t="s">
        <v>221</v>
      </c>
      <c r="N2459" s="1371" t="s">
        <v>233</v>
      </c>
      <c r="O2459" s="1371" t="s">
        <v>236</v>
      </c>
      <c r="W2459" s="1371" t="s">
        <v>229</v>
      </c>
    </row>
    <row r="2460" spans="1:23">
      <c r="A2460" s="1370">
        <v>62050336</v>
      </c>
      <c r="B2460" s="1371" t="s">
        <v>5146</v>
      </c>
      <c r="C2460" s="1371">
        <v>51989978620</v>
      </c>
      <c r="D2460" s="1371" t="s">
        <v>5147</v>
      </c>
      <c r="E2460" s="1371" t="s">
        <v>5148</v>
      </c>
      <c r="G2460" s="1371" t="s">
        <v>224</v>
      </c>
      <c r="H2460" s="1371" t="s">
        <v>245</v>
      </c>
      <c r="J2460" s="1371" t="s">
        <v>249</v>
      </c>
      <c r="N2460" s="1371" t="s">
        <v>233</v>
      </c>
      <c r="O2460" s="1371" t="s">
        <v>231</v>
      </c>
      <c r="W2460" s="1371" t="s">
        <v>228</v>
      </c>
    </row>
    <row r="2461" spans="1:23">
      <c r="A2461" s="1370">
        <v>62051050</v>
      </c>
      <c r="B2461" s="1371" t="s">
        <v>5149</v>
      </c>
      <c r="C2461" s="1371">
        <v>924719650</v>
      </c>
      <c r="D2461" s="1371" t="s">
        <v>5150</v>
      </c>
      <c r="G2461" s="1371" t="s">
        <v>224</v>
      </c>
      <c r="H2461" s="1371" t="s">
        <v>11</v>
      </c>
      <c r="J2461" s="1371" t="s">
        <v>221</v>
      </c>
      <c r="M2461" s="1372">
        <v>45841</v>
      </c>
      <c r="N2461" s="1371" t="s">
        <v>233</v>
      </c>
      <c r="O2461" s="1371" t="s">
        <v>236</v>
      </c>
      <c r="P2461" s="1371" t="s">
        <v>350</v>
      </c>
      <c r="V2461" s="1371" t="s">
        <v>11</v>
      </c>
      <c r="W2461" s="1371" t="s">
        <v>226</v>
      </c>
    </row>
    <row r="2462" spans="1:23">
      <c r="A2462" s="1370">
        <v>62051050</v>
      </c>
      <c r="B2462" s="1371" t="s">
        <v>5151</v>
      </c>
      <c r="C2462" s="1371">
        <v>924719650</v>
      </c>
      <c r="G2462" s="1371" t="s">
        <v>224</v>
      </c>
      <c r="H2462" s="1371" t="s">
        <v>242</v>
      </c>
      <c r="K2462" s="1371" t="s">
        <v>262</v>
      </c>
      <c r="L2462" s="1371" t="s">
        <v>262</v>
      </c>
      <c r="N2462" s="1371" t="s">
        <v>233</v>
      </c>
      <c r="O2462" s="1371" t="s">
        <v>231</v>
      </c>
      <c r="P2462" s="1371" t="s">
        <v>329</v>
      </c>
      <c r="Q2462" s="1371" t="s">
        <v>324</v>
      </c>
      <c r="R2462" s="1371" t="s">
        <v>232</v>
      </c>
      <c r="S2462" s="1371" t="s">
        <v>318</v>
      </c>
      <c r="T2462" s="1371" t="s">
        <v>326</v>
      </c>
      <c r="W2462" s="1371" t="s">
        <v>229</v>
      </c>
    </row>
    <row r="2463" spans="1:23">
      <c r="A2463" s="1370">
        <v>62051295</v>
      </c>
      <c r="B2463" s="1371" t="s">
        <v>5152</v>
      </c>
      <c r="C2463" s="1371">
        <v>944331736</v>
      </c>
      <c r="D2463" s="1371" t="s">
        <v>5153</v>
      </c>
      <c r="F2463" s="1371" t="s">
        <v>254</v>
      </c>
      <c r="G2463" s="1371" t="s">
        <v>223</v>
      </c>
      <c r="H2463" s="1371" t="s">
        <v>238</v>
      </c>
      <c r="I2463" s="1371" t="s">
        <v>316</v>
      </c>
      <c r="J2463" s="1371" t="s">
        <v>221</v>
      </c>
      <c r="N2463" s="1371" t="s">
        <v>231</v>
      </c>
      <c r="O2463" s="1371" t="s">
        <v>231</v>
      </c>
      <c r="P2463" s="1371" t="s">
        <v>231</v>
      </c>
      <c r="Q2463" s="1371" t="s">
        <v>445</v>
      </c>
      <c r="R2463" s="1371" t="s">
        <v>232</v>
      </c>
      <c r="S2463" s="1371" t="s">
        <v>318</v>
      </c>
      <c r="T2463" s="1371" t="s">
        <v>323</v>
      </c>
      <c r="U2463" s="1371" t="s">
        <v>258</v>
      </c>
      <c r="W2463" s="1371" t="s">
        <v>229</v>
      </c>
    </row>
    <row r="2464" spans="1:23">
      <c r="A2464" s="1370">
        <v>62051404</v>
      </c>
      <c r="B2464" s="1371" t="s">
        <v>20</v>
      </c>
      <c r="C2464" s="1371">
        <v>953394038</v>
      </c>
      <c r="D2464" s="1371" t="s">
        <v>21</v>
      </c>
      <c r="G2464" s="1371" t="s">
        <v>225</v>
      </c>
      <c r="H2464" s="1371" t="s">
        <v>243</v>
      </c>
      <c r="I2464" s="1371" t="s">
        <v>316</v>
      </c>
      <c r="J2464" s="1371" t="s">
        <v>249</v>
      </c>
      <c r="N2464" s="1371" t="s">
        <v>231</v>
      </c>
      <c r="O2464" s="1371" t="s">
        <v>231</v>
      </c>
      <c r="P2464" s="1371" t="s">
        <v>231</v>
      </c>
      <c r="Q2464" s="1371" t="s">
        <v>445</v>
      </c>
      <c r="R2464" s="1371" t="s">
        <v>232</v>
      </c>
      <c r="S2464" s="1371" t="s">
        <v>318</v>
      </c>
      <c r="T2464" s="1371" t="s">
        <v>323</v>
      </c>
      <c r="U2464" s="1371" t="s">
        <v>255</v>
      </c>
      <c r="W2464" s="1371" t="s">
        <v>229</v>
      </c>
    </row>
    <row r="2465" spans="1:23">
      <c r="A2465" s="1370">
        <v>62051442</v>
      </c>
      <c r="B2465" s="1371" t="s">
        <v>5154</v>
      </c>
      <c r="C2465" s="1371">
        <v>980111870</v>
      </c>
      <c r="D2465" s="1371" t="s">
        <v>5155</v>
      </c>
      <c r="G2465" s="1371" t="s">
        <v>224</v>
      </c>
      <c r="H2465" s="1371" t="s">
        <v>11</v>
      </c>
      <c r="J2465" s="1371" t="s">
        <v>221</v>
      </c>
      <c r="M2465" s="1372">
        <v>45841</v>
      </c>
      <c r="N2465" s="1371" t="s">
        <v>233</v>
      </c>
      <c r="V2465" s="1371" t="s">
        <v>11</v>
      </c>
      <c r="W2465" s="1371" t="s">
        <v>226</v>
      </c>
    </row>
    <row r="2466" spans="1:23">
      <c r="A2466" s="1370">
        <v>62051451</v>
      </c>
      <c r="B2466" s="1371" t="s">
        <v>5156</v>
      </c>
      <c r="C2466" s="1371">
        <v>978684991</v>
      </c>
      <c r="D2466" s="1371" t="s">
        <v>5157</v>
      </c>
      <c r="G2466" s="1371" t="s">
        <v>224</v>
      </c>
      <c r="H2466" s="1371" t="s">
        <v>243</v>
      </c>
      <c r="I2466" s="1371" t="s">
        <v>316</v>
      </c>
      <c r="J2466" s="1371" t="s">
        <v>221</v>
      </c>
      <c r="N2466" s="1371" t="s">
        <v>233</v>
      </c>
      <c r="O2466" s="1371" t="s">
        <v>233</v>
      </c>
      <c r="P2466" s="1371" t="s">
        <v>233</v>
      </c>
      <c r="W2466" s="1371" t="s">
        <v>226</v>
      </c>
    </row>
    <row r="2467" spans="1:23">
      <c r="A2467" s="1370">
        <v>62051508</v>
      </c>
      <c r="B2467" s="1371" t="s">
        <v>5158</v>
      </c>
      <c r="C2467" s="1371">
        <v>51937233652</v>
      </c>
      <c r="D2467" s="1371" t="s">
        <v>5159</v>
      </c>
      <c r="G2467" s="1371" t="s">
        <v>223</v>
      </c>
      <c r="H2467" s="1371" t="s">
        <v>245</v>
      </c>
      <c r="J2467" s="1371" t="s">
        <v>221</v>
      </c>
      <c r="K2467" s="1371" t="s">
        <v>269</v>
      </c>
      <c r="L2467" s="1371" t="s">
        <v>271</v>
      </c>
      <c r="N2467" s="1371" t="s">
        <v>236</v>
      </c>
      <c r="W2467" s="1371" t="s">
        <v>230</v>
      </c>
    </row>
    <row r="2468" spans="1:23">
      <c r="A2468" s="1370">
        <v>62052051</v>
      </c>
      <c r="B2468" s="1371" t="s">
        <v>5160</v>
      </c>
      <c r="C2468" s="1371">
        <v>51967703662</v>
      </c>
      <c r="D2468" s="1371" t="s">
        <v>5161</v>
      </c>
      <c r="E2468" s="1371" t="s">
        <v>451</v>
      </c>
      <c r="G2468" s="1371" t="s">
        <v>224</v>
      </c>
      <c r="H2468" s="1371" t="s">
        <v>245</v>
      </c>
      <c r="K2468" s="1371" t="s">
        <v>278</v>
      </c>
      <c r="L2468" s="1371" t="s">
        <v>278</v>
      </c>
      <c r="M2468" s="1372">
        <v>45869</v>
      </c>
      <c r="N2468" s="1371" t="s">
        <v>233</v>
      </c>
      <c r="O2468" s="1371" t="s">
        <v>332</v>
      </c>
      <c r="W2468" s="1371" t="s">
        <v>227</v>
      </c>
    </row>
    <row r="2469" spans="1:23">
      <c r="A2469" s="1370">
        <v>62053162</v>
      </c>
      <c r="B2469" s="1371" t="s">
        <v>5162</v>
      </c>
      <c r="C2469" s="1371">
        <v>907066231</v>
      </c>
      <c r="D2469" s="1371" t="s">
        <v>5163</v>
      </c>
      <c r="G2469" s="1371" t="s">
        <v>224</v>
      </c>
      <c r="I2469" s="1371" t="s">
        <v>316</v>
      </c>
      <c r="J2469" s="1371" t="s">
        <v>221</v>
      </c>
      <c r="N2469" s="1371" t="s">
        <v>236</v>
      </c>
      <c r="W2469" s="1371" t="s">
        <v>227</v>
      </c>
    </row>
    <row r="2470" spans="1:23">
      <c r="A2470" s="1370">
        <v>62053228</v>
      </c>
      <c r="B2470" s="1371" t="s">
        <v>5164</v>
      </c>
      <c r="C2470" s="1371">
        <v>984294291</v>
      </c>
      <c r="D2470" s="1371" t="s">
        <v>5165</v>
      </c>
      <c r="F2470" s="1371" t="s">
        <v>362</v>
      </c>
      <c r="G2470" s="1371" t="s">
        <v>224</v>
      </c>
      <c r="H2470" s="1371" t="s">
        <v>248</v>
      </c>
      <c r="J2470" s="1371" t="s">
        <v>221</v>
      </c>
      <c r="M2470" s="1372">
        <v>45841</v>
      </c>
      <c r="N2470" s="1371" t="s">
        <v>231</v>
      </c>
      <c r="O2470" s="1371" t="s">
        <v>231</v>
      </c>
      <c r="P2470" s="1371" t="s">
        <v>231</v>
      </c>
      <c r="Q2470" s="1371" t="s">
        <v>324</v>
      </c>
      <c r="R2470" s="1371" t="s">
        <v>232</v>
      </c>
      <c r="S2470" s="1371" t="s">
        <v>318</v>
      </c>
      <c r="T2470" s="1371" t="s">
        <v>323</v>
      </c>
      <c r="W2470" s="1371" t="s">
        <v>228</v>
      </c>
    </row>
    <row r="2471" spans="1:23">
      <c r="A2471" s="1370">
        <v>62053244</v>
      </c>
      <c r="B2471" s="1371" t="s">
        <v>105</v>
      </c>
      <c r="C2471" s="1371">
        <v>954958205</v>
      </c>
      <c r="D2471" s="1371" t="s">
        <v>5166</v>
      </c>
      <c r="G2471" s="1371" t="s">
        <v>224</v>
      </c>
      <c r="H2471" s="1371" t="s">
        <v>243</v>
      </c>
      <c r="I2471" s="1371" t="s">
        <v>316</v>
      </c>
      <c r="J2471" s="1371" t="s">
        <v>249</v>
      </c>
      <c r="N2471" s="1371" t="s">
        <v>231</v>
      </c>
      <c r="O2471" s="1371" t="s">
        <v>231</v>
      </c>
      <c r="P2471" s="1371" t="s">
        <v>231</v>
      </c>
      <c r="Q2471" s="1371" t="s">
        <v>445</v>
      </c>
      <c r="R2471" s="1371" t="s">
        <v>232</v>
      </c>
      <c r="S2471" s="1371" t="s">
        <v>318</v>
      </c>
      <c r="T2471" s="1371" t="s">
        <v>323</v>
      </c>
      <c r="U2471" s="1371" t="s">
        <v>255</v>
      </c>
      <c r="W2471" s="1371" t="s">
        <v>229</v>
      </c>
    </row>
    <row r="2472" spans="1:23">
      <c r="A2472" s="1370">
        <v>62053558</v>
      </c>
      <c r="B2472" s="1371" t="s">
        <v>5167</v>
      </c>
      <c r="C2472" s="1371">
        <v>908941500</v>
      </c>
      <c r="D2472" s="1371" t="s">
        <v>5168</v>
      </c>
      <c r="G2472" s="1371" t="s">
        <v>225</v>
      </c>
      <c r="H2472" s="1371" t="s">
        <v>11</v>
      </c>
      <c r="J2472" s="1371" t="s">
        <v>221</v>
      </c>
      <c r="N2472" s="1371" t="s">
        <v>233</v>
      </c>
      <c r="O2472" s="1371" t="s">
        <v>231</v>
      </c>
      <c r="W2472" s="1371" t="s">
        <v>229</v>
      </c>
    </row>
    <row r="2473" spans="1:23">
      <c r="A2473" s="1370">
        <v>62055692</v>
      </c>
      <c r="B2473" s="1371" t="s">
        <v>5169</v>
      </c>
      <c r="C2473" s="1371">
        <v>954325791</v>
      </c>
      <c r="D2473" s="1371" t="s">
        <v>5170</v>
      </c>
      <c r="E2473" s="1371" t="s">
        <v>451</v>
      </c>
      <c r="G2473" s="1371" t="s">
        <v>225</v>
      </c>
      <c r="H2473" s="1371" t="s">
        <v>245</v>
      </c>
      <c r="I2473" s="1371" t="s">
        <v>316</v>
      </c>
      <c r="J2473" s="1371" t="s">
        <v>249</v>
      </c>
      <c r="N2473" s="1371" t="s">
        <v>233</v>
      </c>
      <c r="O2473" s="1371" t="s">
        <v>231</v>
      </c>
      <c r="W2473" s="1371" t="s">
        <v>229</v>
      </c>
    </row>
    <row r="2474" spans="1:23">
      <c r="A2474" s="1370">
        <v>62060061</v>
      </c>
      <c r="B2474" s="1371" t="s">
        <v>5171</v>
      </c>
      <c r="C2474" s="1371">
        <v>952497578</v>
      </c>
      <c r="D2474" s="1371" t="s">
        <v>5172</v>
      </c>
      <c r="G2474" s="1371" t="s">
        <v>223</v>
      </c>
      <c r="H2474" s="1371" t="s">
        <v>11</v>
      </c>
      <c r="L2474" s="1371" t="s">
        <v>271</v>
      </c>
      <c r="M2474" s="1372">
        <v>45854</v>
      </c>
      <c r="N2474" s="1371" t="s">
        <v>233</v>
      </c>
      <c r="W2474" s="1371" t="s">
        <v>230</v>
      </c>
    </row>
    <row r="2475" spans="1:23">
      <c r="A2475" s="1370">
        <v>62061659</v>
      </c>
      <c r="B2475" s="1371" t="s">
        <v>5173</v>
      </c>
      <c r="C2475" s="1371">
        <v>993991441</v>
      </c>
      <c r="D2475" s="1371" t="s">
        <v>5174</v>
      </c>
      <c r="G2475" s="1371" t="s">
        <v>224</v>
      </c>
      <c r="H2475" s="1371" t="s">
        <v>11</v>
      </c>
      <c r="J2475" s="1371" t="s">
        <v>221</v>
      </c>
      <c r="M2475" s="1372">
        <v>45841</v>
      </c>
      <c r="N2475" s="1371" t="s">
        <v>233</v>
      </c>
      <c r="O2475" s="1371" t="s">
        <v>236</v>
      </c>
      <c r="W2475" s="1371" t="s">
        <v>227</v>
      </c>
    </row>
    <row r="2476" spans="1:23">
      <c r="A2476" s="1370">
        <v>62061872</v>
      </c>
      <c r="B2476" s="1371" t="s">
        <v>5175</v>
      </c>
      <c r="C2476" s="1371">
        <v>939614326</v>
      </c>
      <c r="D2476" s="1371" t="s">
        <v>5176</v>
      </c>
      <c r="G2476" s="1371" t="s">
        <v>224</v>
      </c>
      <c r="H2476" s="1371" t="s">
        <v>11</v>
      </c>
      <c r="J2476" s="1371" t="s">
        <v>221</v>
      </c>
      <c r="L2476" s="1371" t="s">
        <v>271</v>
      </c>
      <c r="M2476" s="1372">
        <v>45841</v>
      </c>
      <c r="N2476" s="1371" t="s">
        <v>233</v>
      </c>
      <c r="O2476" s="1371" t="s">
        <v>236</v>
      </c>
      <c r="V2476" s="1371" t="s">
        <v>11</v>
      </c>
      <c r="W2476" s="1371" t="s">
        <v>230</v>
      </c>
    </row>
    <row r="2477" spans="1:23">
      <c r="A2477" s="1370">
        <v>62063752</v>
      </c>
      <c r="B2477" s="1371" t="s">
        <v>5177</v>
      </c>
      <c r="C2477" s="1371">
        <v>960190818</v>
      </c>
      <c r="D2477" s="1371" t="s">
        <v>5178</v>
      </c>
      <c r="G2477" s="1371" t="s">
        <v>224</v>
      </c>
      <c r="H2477" s="1371" t="s">
        <v>11</v>
      </c>
      <c r="J2477" s="1371" t="s">
        <v>221</v>
      </c>
      <c r="L2477" s="1371" t="s">
        <v>271</v>
      </c>
      <c r="M2477" s="1372">
        <v>45841</v>
      </c>
      <c r="N2477" s="1371" t="s">
        <v>233</v>
      </c>
      <c r="O2477" s="1371" t="s">
        <v>236</v>
      </c>
      <c r="V2477" s="1371" t="s">
        <v>11</v>
      </c>
      <c r="W2477" s="1371" t="s">
        <v>230</v>
      </c>
    </row>
    <row r="2478" spans="1:23">
      <c r="A2478" s="1370">
        <v>62080828</v>
      </c>
      <c r="B2478" s="1371" t="s">
        <v>5179</v>
      </c>
      <c r="C2478" s="1371">
        <v>907541989</v>
      </c>
      <c r="D2478" s="1371" t="s">
        <v>362</v>
      </c>
      <c r="G2478" s="1371" t="s">
        <v>223</v>
      </c>
      <c r="H2478" s="1371" t="s">
        <v>11</v>
      </c>
      <c r="J2478" s="1371" t="s">
        <v>221</v>
      </c>
      <c r="L2478" s="1371" t="s">
        <v>271</v>
      </c>
      <c r="M2478" s="1372">
        <v>45841</v>
      </c>
      <c r="N2478" s="1371" t="s">
        <v>233</v>
      </c>
      <c r="V2478" s="1371" t="s">
        <v>11</v>
      </c>
      <c r="W2478" s="1371" t="s">
        <v>230</v>
      </c>
    </row>
    <row r="2479" spans="1:23">
      <c r="A2479" s="1370">
        <v>62144703</v>
      </c>
      <c r="B2479" s="1371" t="s">
        <v>5180</v>
      </c>
      <c r="C2479" s="1371">
        <v>941591883</v>
      </c>
      <c r="D2479" s="1371" t="s">
        <v>5181</v>
      </c>
      <c r="E2479" s="1371" t="s">
        <v>2817</v>
      </c>
      <c r="G2479" s="1371" t="s">
        <v>224</v>
      </c>
      <c r="H2479" s="1371" t="s">
        <v>11</v>
      </c>
      <c r="M2479" s="1372">
        <v>45880</v>
      </c>
      <c r="N2479" s="1371" t="s">
        <v>231</v>
      </c>
      <c r="P2479" s="1371" t="s">
        <v>329</v>
      </c>
      <c r="W2479" s="1371" t="s">
        <v>227</v>
      </c>
    </row>
    <row r="2480" spans="1:23">
      <c r="A2480" s="1370">
        <v>62156590</v>
      </c>
      <c r="B2480" s="1371" t="s">
        <v>5182</v>
      </c>
      <c r="C2480" s="1371">
        <v>51913904977</v>
      </c>
      <c r="D2480" s="1371" t="s">
        <v>5183</v>
      </c>
      <c r="G2480" s="1371" t="s">
        <v>225</v>
      </c>
      <c r="H2480" s="1371" t="s">
        <v>11</v>
      </c>
      <c r="J2480" s="1371" t="s">
        <v>221</v>
      </c>
      <c r="M2480" s="1372">
        <v>45841</v>
      </c>
      <c r="N2480" s="1371" t="s">
        <v>233</v>
      </c>
      <c r="V2480" s="1371" t="s">
        <v>11</v>
      </c>
      <c r="W2480" s="1371" t="s">
        <v>228</v>
      </c>
    </row>
    <row r="2481" spans="1:23">
      <c r="A2481" s="1370">
        <v>62201058</v>
      </c>
      <c r="B2481" s="1371" t="s">
        <v>5184</v>
      </c>
      <c r="C2481" s="1371">
        <v>953846479</v>
      </c>
      <c r="D2481" s="1371" t="s">
        <v>5185</v>
      </c>
      <c r="E2481" s="1371" t="s">
        <v>347</v>
      </c>
      <c r="G2481" s="1371" t="s">
        <v>225</v>
      </c>
      <c r="H2481" s="1371" t="s">
        <v>248</v>
      </c>
      <c r="K2481" s="1371" t="s">
        <v>280</v>
      </c>
      <c r="L2481" s="1371" t="s">
        <v>280</v>
      </c>
      <c r="M2481" s="1372">
        <v>45873</v>
      </c>
      <c r="N2481" s="1371" t="s">
        <v>233</v>
      </c>
      <c r="W2481" s="1371" t="s">
        <v>227</v>
      </c>
    </row>
    <row r="2482" spans="1:23">
      <c r="A2482" s="1370">
        <v>62303465</v>
      </c>
      <c r="B2482" s="1371" t="s">
        <v>5186</v>
      </c>
      <c r="C2482" s="1371">
        <v>51916569875</v>
      </c>
      <c r="D2482" s="1371" t="s">
        <v>5187</v>
      </c>
      <c r="G2482" s="1371" t="s">
        <v>225</v>
      </c>
      <c r="H2482" s="1371" t="s">
        <v>245</v>
      </c>
      <c r="J2482" s="1371" t="s">
        <v>221</v>
      </c>
      <c r="K2482" s="1371" t="s">
        <v>259</v>
      </c>
      <c r="L2482" s="1371" t="s">
        <v>259</v>
      </c>
      <c r="N2482" s="1371" t="s">
        <v>236</v>
      </c>
      <c r="W2482" s="1371" t="s">
        <v>228</v>
      </c>
    </row>
    <row r="2483" spans="1:23">
      <c r="A2483" s="1370">
        <v>62307058</v>
      </c>
      <c r="B2483" s="1371" t="s">
        <v>5188</v>
      </c>
      <c r="C2483" s="1371">
        <v>51928387059</v>
      </c>
      <c r="D2483" s="1371" t="s">
        <v>5189</v>
      </c>
      <c r="G2483" s="1371" t="s">
        <v>225</v>
      </c>
      <c r="H2483" s="1371" t="s">
        <v>11</v>
      </c>
      <c r="J2483" s="1371" t="s">
        <v>221</v>
      </c>
      <c r="M2483" s="1372">
        <v>45841</v>
      </c>
      <c r="N2483" s="1371" t="s">
        <v>233</v>
      </c>
      <c r="V2483" s="1371" t="s">
        <v>11</v>
      </c>
      <c r="W2483" s="1371" t="s">
        <v>228</v>
      </c>
    </row>
    <row r="2484" spans="1:23">
      <c r="A2484" s="1370">
        <v>62332466</v>
      </c>
      <c r="B2484" s="1371" t="s">
        <v>5190</v>
      </c>
      <c r="C2484" s="1371">
        <v>970397296</v>
      </c>
      <c r="D2484" s="1371" t="s">
        <v>5191</v>
      </c>
      <c r="G2484" s="1371" t="s">
        <v>223</v>
      </c>
      <c r="H2484" s="1371" t="s">
        <v>245</v>
      </c>
      <c r="I2484" s="1371" t="s">
        <v>316</v>
      </c>
      <c r="J2484" s="1371" t="s">
        <v>221</v>
      </c>
      <c r="K2484" s="1371" t="s">
        <v>259</v>
      </c>
      <c r="L2484" s="1371" t="s">
        <v>259</v>
      </c>
      <c r="N2484" s="1371" t="s">
        <v>236</v>
      </c>
      <c r="W2484" s="1371" t="s">
        <v>227</v>
      </c>
    </row>
    <row r="2485" spans="1:23">
      <c r="A2485" s="1370">
        <v>62345374</v>
      </c>
      <c r="B2485" s="1371" t="s">
        <v>5192</v>
      </c>
      <c r="C2485" s="1371" t="s">
        <v>5193</v>
      </c>
      <c r="G2485" s="1371" t="s">
        <v>224</v>
      </c>
      <c r="J2485" s="1371" t="s">
        <v>221</v>
      </c>
      <c r="N2485" s="1371" t="s">
        <v>231</v>
      </c>
      <c r="O2485" s="1371" t="s">
        <v>231</v>
      </c>
      <c r="P2485" s="1371" t="s">
        <v>231</v>
      </c>
      <c r="W2485" s="1371" t="s">
        <v>229</v>
      </c>
    </row>
    <row r="2486" spans="1:23">
      <c r="A2486" s="1370">
        <v>62348333</v>
      </c>
      <c r="B2486" s="1371" t="s">
        <v>5194</v>
      </c>
      <c r="C2486" s="1371" t="s">
        <v>5195</v>
      </c>
      <c r="E2486" s="1371" t="s">
        <v>1909</v>
      </c>
      <c r="G2486" s="1371" t="s">
        <v>224</v>
      </c>
      <c r="H2486" s="1371" t="s">
        <v>245</v>
      </c>
      <c r="J2486" s="1371" t="s">
        <v>249</v>
      </c>
      <c r="L2486" s="1371" t="s">
        <v>271</v>
      </c>
      <c r="N2486" s="1371" t="s">
        <v>231</v>
      </c>
      <c r="W2486" s="1371" t="s">
        <v>230</v>
      </c>
    </row>
    <row r="2487" spans="1:23">
      <c r="A2487" s="1370">
        <v>62352020</v>
      </c>
      <c r="B2487" s="1371" t="s">
        <v>5196</v>
      </c>
      <c r="C2487" s="1371">
        <v>993169976</v>
      </c>
      <c r="D2487" s="1371" t="s">
        <v>5197</v>
      </c>
      <c r="G2487" s="1371" t="s">
        <v>224</v>
      </c>
      <c r="H2487" s="1371" t="s">
        <v>243</v>
      </c>
      <c r="I2487" s="1371" t="s">
        <v>316</v>
      </c>
      <c r="J2487" s="1371" t="s">
        <v>249</v>
      </c>
      <c r="N2487" s="1371" t="s">
        <v>233</v>
      </c>
      <c r="O2487" s="1371" t="s">
        <v>236</v>
      </c>
      <c r="W2487" s="1371" t="s">
        <v>229</v>
      </c>
    </row>
    <row r="2488" spans="1:23">
      <c r="A2488" s="1370">
        <v>62361866</v>
      </c>
      <c r="B2488" s="1371" t="s">
        <v>5198</v>
      </c>
      <c r="C2488" s="1371">
        <v>51902285062</v>
      </c>
      <c r="D2488" s="1371" t="s">
        <v>5199</v>
      </c>
      <c r="G2488" s="1371" t="s">
        <v>224</v>
      </c>
      <c r="H2488" s="1371" t="s">
        <v>245</v>
      </c>
      <c r="J2488" s="1371" t="s">
        <v>221</v>
      </c>
      <c r="K2488" s="1371" t="s">
        <v>269</v>
      </c>
      <c r="L2488" s="1371" t="s">
        <v>271</v>
      </c>
      <c r="N2488" s="1371" t="s">
        <v>231</v>
      </c>
      <c r="W2488" s="1371" t="s">
        <v>230</v>
      </c>
    </row>
    <row r="2489" spans="1:23">
      <c r="A2489" s="1370">
        <v>62366777</v>
      </c>
      <c r="B2489" s="1371" t="s">
        <v>106</v>
      </c>
      <c r="C2489" s="1371">
        <v>967166853</v>
      </c>
      <c r="F2489" s="1371" t="s">
        <v>254</v>
      </c>
      <c r="G2489" s="1371" t="s">
        <v>223</v>
      </c>
      <c r="H2489" s="1371" t="s">
        <v>243</v>
      </c>
      <c r="J2489" s="1371" t="s">
        <v>249</v>
      </c>
      <c r="N2489" s="1371" t="s">
        <v>231</v>
      </c>
      <c r="O2489" s="1371" t="s">
        <v>231</v>
      </c>
      <c r="P2489" s="1371" t="s">
        <v>231</v>
      </c>
      <c r="Q2489" s="1371" t="s">
        <v>445</v>
      </c>
      <c r="R2489" s="1371" t="s">
        <v>232</v>
      </c>
      <c r="S2489" s="1371" t="s">
        <v>318</v>
      </c>
      <c r="T2489" s="1371" t="s">
        <v>323</v>
      </c>
      <c r="U2489" s="1371" t="s">
        <v>255</v>
      </c>
      <c r="W2489" s="1371" t="s">
        <v>227</v>
      </c>
    </row>
    <row r="2490" spans="1:23">
      <c r="A2490" s="1370">
        <v>62372984</v>
      </c>
      <c r="B2490" s="1371" t="s">
        <v>5200</v>
      </c>
      <c r="C2490" s="1371">
        <v>992483782</v>
      </c>
      <c r="D2490" s="1371" t="s">
        <v>5201</v>
      </c>
      <c r="G2490" s="1371" t="s">
        <v>223</v>
      </c>
      <c r="H2490" s="1371" t="s">
        <v>11</v>
      </c>
      <c r="I2490" s="1371" t="s">
        <v>7</v>
      </c>
      <c r="L2490" s="1371" t="s">
        <v>271</v>
      </c>
      <c r="M2490" s="1372">
        <v>45854</v>
      </c>
      <c r="N2490" s="1371" t="s">
        <v>233</v>
      </c>
      <c r="W2490" s="1371" t="s">
        <v>227</v>
      </c>
    </row>
    <row r="2491" spans="1:23">
      <c r="A2491" s="1370">
        <v>62373787</v>
      </c>
      <c r="B2491" s="1371" t="s">
        <v>5202</v>
      </c>
      <c r="C2491" s="1371">
        <v>51950771050</v>
      </c>
      <c r="D2491" s="1371" t="s">
        <v>5203</v>
      </c>
      <c r="E2491" s="1371" t="s">
        <v>451</v>
      </c>
      <c r="F2491" s="1371" t="s">
        <v>260</v>
      </c>
      <c r="G2491" s="1371" t="s">
        <v>224</v>
      </c>
      <c r="H2491" s="1371" t="s">
        <v>245</v>
      </c>
      <c r="J2491" s="1371" t="s">
        <v>249</v>
      </c>
      <c r="L2491" s="1371" t="s">
        <v>271</v>
      </c>
      <c r="N2491" s="1371" t="s">
        <v>233</v>
      </c>
      <c r="O2491" s="1371" t="s">
        <v>231</v>
      </c>
      <c r="W2491" s="1371" t="s">
        <v>230</v>
      </c>
    </row>
    <row r="2492" spans="1:23">
      <c r="A2492" s="1370">
        <v>62373787</v>
      </c>
      <c r="B2492" s="1371" t="s">
        <v>5204</v>
      </c>
      <c r="C2492" s="1371">
        <v>950771050</v>
      </c>
      <c r="D2492" s="1371" t="s">
        <v>5203</v>
      </c>
      <c r="G2492" s="1371" t="s">
        <v>224</v>
      </c>
      <c r="H2492" s="1371" t="s">
        <v>11</v>
      </c>
      <c r="L2492" s="1371" t="s">
        <v>262</v>
      </c>
      <c r="M2492" s="1372">
        <v>45859</v>
      </c>
      <c r="N2492" s="1371" t="s">
        <v>233</v>
      </c>
      <c r="W2492" s="1371" t="s">
        <v>230</v>
      </c>
    </row>
    <row r="2493" spans="1:23">
      <c r="A2493" s="1370">
        <v>62373898</v>
      </c>
      <c r="B2493" s="1371" t="s">
        <v>5205</v>
      </c>
      <c r="C2493" s="1371" t="s">
        <v>5206</v>
      </c>
      <c r="E2493" s="1371" t="s">
        <v>1909</v>
      </c>
      <c r="G2493" s="1371" t="s">
        <v>223</v>
      </c>
      <c r="H2493" s="1371" t="s">
        <v>245</v>
      </c>
      <c r="J2493" s="1371" t="s">
        <v>249</v>
      </c>
      <c r="L2493" s="1371" t="s">
        <v>271</v>
      </c>
      <c r="N2493" s="1371" t="s">
        <v>231</v>
      </c>
      <c r="O2493" s="1371" t="s">
        <v>231</v>
      </c>
      <c r="W2493" s="1371" t="s">
        <v>230</v>
      </c>
    </row>
    <row r="2494" spans="1:23">
      <c r="A2494" s="1370">
        <v>62374896</v>
      </c>
      <c r="B2494" s="1371" t="s">
        <v>5207</v>
      </c>
      <c r="C2494" s="1371">
        <v>51941031652</v>
      </c>
      <c r="D2494" s="1371" t="s">
        <v>5208</v>
      </c>
      <c r="G2494" s="1371" t="s">
        <v>224</v>
      </c>
      <c r="H2494" s="1371" t="s">
        <v>11</v>
      </c>
      <c r="J2494" s="1371" t="s">
        <v>221</v>
      </c>
      <c r="M2494" s="1372">
        <v>45841</v>
      </c>
      <c r="N2494" s="1371" t="s">
        <v>233</v>
      </c>
      <c r="O2494" s="1371" t="s">
        <v>236</v>
      </c>
      <c r="W2494" s="1371" t="s">
        <v>227</v>
      </c>
    </row>
    <row r="2495" spans="1:23">
      <c r="A2495" s="1370">
        <v>62375362</v>
      </c>
      <c r="B2495" s="1371" t="s">
        <v>5209</v>
      </c>
      <c r="C2495" s="1371">
        <v>939068982</v>
      </c>
      <c r="D2495" s="1371" t="s">
        <v>5210</v>
      </c>
      <c r="E2495" s="1371" t="s">
        <v>1104</v>
      </c>
      <c r="G2495" s="1371" t="s">
        <v>224</v>
      </c>
      <c r="H2495" s="1371" t="s">
        <v>243</v>
      </c>
      <c r="I2495" s="1371" t="s">
        <v>316</v>
      </c>
      <c r="J2495" s="1371" t="s">
        <v>249</v>
      </c>
      <c r="L2495" s="1371" t="s">
        <v>271</v>
      </c>
      <c r="N2495" s="1371" t="s">
        <v>231</v>
      </c>
      <c r="O2495" s="1371" t="s">
        <v>231</v>
      </c>
      <c r="Q2495" s="1371" t="s">
        <v>324</v>
      </c>
      <c r="R2495" s="1371" t="s">
        <v>232</v>
      </c>
      <c r="S2495" s="1371" t="s">
        <v>318</v>
      </c>
      <c r="T2495" s="1371" t="s">
        <v>323</v>
      </c>
      <c r="U2495" s="1371" t="s">
        <v>255</v>
      </c>
      <c r="W2495" s="1371" t="s">
        <v>226</v>
      </c>
    </row>
    <row r="2496" spans="1:23">
      <c r="A2496" s="1370">
        <v>62376516</v>
      </c>
      <c r="B2496" s="1371" t="s">
        <v>5211</v>
      </c>
      <c r="C2496" s="1371">
        <v>922817308</v>
      </c>
      <c r="D2496" s="1371" t="s">
        <v>5212</v>
      </c>
      <c r="G2496" s="1371" t="s">
        <v>223</v>
      </c>
      <c r="H2496" s="1371" t="s">
        <v>11</v>
      </c>
      <c r="J2496" s="1371" t="s">
        <v>221</v>
      </c>
      <c r="M2496" s="1372">
        <v>45841</v>
      </c>
      <c r="N2496" s="1371" t="s">
        <v>233</v>
      </c>
      <c r="O2496" s="1371" t="s">
        <v>236</v>
      </c>
      <c r="W2496" s="1371" t="s">
        <v>227</v>
      </c>
    </row>
    <row r="2497" spans="1:23">
      <c r="A2497" s="1370">
        <v>62384032</v>
      </c>
      <c r="B2497" s="1371" t="s">
        <v>5213</v>
      </c>
      <c r="C2497" s="1371">
        <v>51960272378</v>
      </c>
      <c r="D2497" s="1371" t="s">
        <v>5214</v>
      </c>
      <c r="G2497" s="1371" t="s">
        <v>223</v>
      </c>
      <c r="H2497" s="1371" t="s">
        <v>11</v>
      </c>
      <c r="J2497" s="1371" t="s">
        <v>221</v>
      </c>
      <c r="L2497" s="1371" t="s">
        <v>271</v>
      </c>
      <c r="M2497" s="1372">
        <v>45841</v>
      </c>
      <c r="N2497" s="1371" t="s">
        <v>233</v>
      </c>
      <c r="V2497" s="1371" t="s">
        <v>11</v>
      </c>
      <c r="W2497" s="1371" t="s">
        <v>230</v>
      </c>
    </row>
    <row r="2498" spans="1:23">
      <c r="A2498" s="1370">
        <v>62426866</v>
      </c>
      <c r="B2498" s="1371" t="s">
        <v>5215</v>
      </c>
      <c r="C2498" s="1371">
        <v>977882446</v>
      </c>
      <c r="D2498" s="1371" t="s">
        <v>5216</v>
      </c>
      <c r="E2498" s="1371" t="s">
        <v>451</v>
      </c>
      <c r="G2498" s="1371" t="s">
        <v>223</v>
      </c>
      <c r="H2498" s="1371" t="s">
        <v>245</v>
      </c>
      <c r="K2498" s="1371" t="s">
        <v>278</v>
      </c>
      <c r="L2498" s="1371" t="s">
        <v>278</v>
      </c>
      <c r="M2498" s="1372">
        <v>45880</v>
      </c>
      <c r="N2498" s="1371" t="s">
        <v>368</v>
      </c>
      <c r="W2498" s="1371" t="s">
        <v>226</v>
      </c>
    </row>
    <row r="2499" spans="1:23">
      <c r="A2499" s="1370">
        <v>62443255</v>
      </c>
      <c r="B2499" s="1371" t="s">
        <v>5217</v>
      </c>
      <c r="C2499" s="1371">
        <v>999034388</v>
      </c>
      <c r="D2499" s="1371" t="s">
        <v>5218</v>
      </c>
      <c r="G2499" s="1371" t="s">
        <v>224</v>
      </c>
      <c r="H2499" s="1371" t="s">
        <v>11</v>
      </c>
      <c r="J2499" s="1371" t="s">
        <v>221</v>
      </c>
      <c r="N2499" s="1371" t="s">
        <v>233</v>
      </c>
      <c r="O2499" s="1371" t="s">
        <v>231</v>
      </c>
      <c r="W2499" s="1371" t="s">
        <v>229</v>
      </c>
    </row>
    <row r="2500" spans="1:23">
      <c r="A2500" s="1370">
        <v>62450284</v>
      </c>
      <c r="B2500" s="1371" t="s">
        <v>5219</v>
      </c>
      <c r="C2500" s="1371">
        <v>51941607882</v>
      </c>
      <c r="D2500" s="1371" t="s">
        <v>5220</v>
      </c>
      <c r="G2500" s="1371" t="s">
        <v>225</v>
      </c>
      <c r="H2500" s="1371" t="s">
        <v>11</v>
      </c>
      <c r="I2500" s="1371" t="s">
        <v>7</v>
      </c>
      <c r="L2500" s="1371" t="s">
        <v>271</v>
      </c>
      <c r="M2500" s="1372">
        <v>45854</v>
      </c>
      <c r="N2500" s="1371" t="s">
        <v>233</v>
      </c>
      <c r="O2500" s="1371" t="s">
        <v>332</v>
      </c>
      <c r="P2500" s="1371" t="s">
        <v>237</v>
      </c>
      <c r="R2500" s="1371" t="s">
        <v>332</v>
      </c>
      <c r="W2500" s="1371" t="s">
        <v>229</v>
      </c>
    </row>
    <row r="2501" spans="1:23">
      <c r="A2501" s="1370">
        <v>62460330</v>
      </c>
      <c r="B2501" s="1371" t="s">
        <v>5221</v>
      </c>
      <c r="C2501" s="1371">
        <v>993967980</v>
      </c>
      <c r="D2501" s="1371" t="s">
        <v>362</v>
      </c>
      <c r="G2501" s="1371" t="s">
        <v>223</v>
      </c>
      <c r="H2501" s="1371" t="s">
        <v>11</v>
      </c>
      <c r="J2501" s="1371" t="s">
        <v>221</v>
      </c>
      <c r="L2501" s="1371" t="s">
        <v>271</v>
      </c>
      <c r="M2501" s="1372">
        <v>45841</v>
      </c>
      <c r="N2501" s="1371" t="s">
        <v>233</v>
      </c>
      <c r="V2501" s="1371" t="s">
        <v>11</v>
      </c>
      <c r="W2501" s="1371" t="s">
        <v>230</v>
      </c>
    </row>
    <row r="2502" spans="1:23">
      <c r="A2502" s="1370">
        <v>62472100</v>
      </c>
      <c r="B2502" s="1371" t="s">
        <v>5222</v>
      </c>
      <c r="C2502" s="1371">
        <v>51961605219</v>
      </c>
      <c r="D2502" s="1371" t="s">
        <v>5223</v>
      </c>
      <c r="G2502" s="1371" t="s">
        <v>223</v>
      </c>
      <c r="H2502" s="1371" t="s">
        <v>243</v>
      </c>
      <c r="J2502" s="1371" t="s">
        <v>221</v>
      </c>
      <c r="L2502" s="1371" t="s">
        <v>271</v>
      </c>
      <c r="N2502" s="1371" t="s">
        <v>241</v>
      </c>
      <c r="W2502" s="1371" t="s">
        <v>230</v>
      </c>
    </row>
    <row r="2503" spans="1:23">
      <c r="A2503" s="1370">
        <v>62472100</v>
      </c>
      <c r="B2503" s="1371" t="s">
        <v>5224</v>
      </c>
      <c r="C2503" s="1371">
        <v>997356448</v>
      </c>
      <c r="D2503" s="1371" t="s">
        <v>5225</v>
      </c>
      <c r="E2503" s="1371" t="s">
        <v>347</v>
      </c>
      <c r="G2503" s="1371" t="s">
        <v>223</v>
      </c>
      <c r="H2503" s="1371" t="s">
        <v>245</v>
      </c>
      <c r="K2503" s="1371" t="s">
        <v>262</v>
      </c>
      <c r="L2503" s="1371" t="s">
        <v>262</v>
      </c>
      <c r="M2503" s="1372">
        <v>45873</v>
      </c>
      <c r="N2503" s="1371" t="s">
        <v>368</v>
      </c>
      <c r="W2503" s="1371" t="s">
        <v>226</v>
      </c>
    </row>
    <row r="2504" spans="1:23">
      <c r="A2504" s="1370">
        <v>62472100</v>
      </c>
      <c r="B2504" s="1371" t="s">
        <v>5224</v>
      </c>
      <c r="C2504" s="1371">
        <v>51997356448</v>
      </c>
      <c r="D2504" s="1371" t="s">
        <v>5225</v>
      </c>
      <c r="E2504" s="1371" t="s">
        <v>347</v>
      </c>
      <c r="G2504" s="1371" t="s">
        <v>223</v>
      </c>
      <c r="H2504" s="1371" t="s">
        <v>245</v>
      </c>
      <c r="K2504" s="1371" t="s">
        <v>271</v>
      </c>
      <c r="L2504" s="1371" t="s">
        <v>271</v>
      </c>
      <c r="M2504" s="1372">
        <v>45847</v>
      </c>
      <c r="N2504" s="1371" t="s">
        <v>233</v>
      </c>
      <c r="W2504" s="1371" t="s">
        <v>227</v>
      </c>
    </row>
    <row r="2505" spans="1:23">
      <c r="A2505" s="1370">
        <v>62492755</v>
      </c>
      <c r="B2505" s="1371" t="s">
        <v>5226</v>
      </c>
      <c r="C2505" s="1371">
        <v>969713299</v>
      </c>
      <c r="E2505" s="1371" t="s">
        <v>874</v>
      </c>
      <c r="G2505" s="1371" t="s">
        <v>224</v>
      </c>
      <c r="H2505" s="1371" t="s">
        <v>243</v>
      </c>
      <c r="I2505" s="1371" t="s">
        <v>316</v>
      </c>
      <c r="J2505" s="1371" t="s">
        <v>249</v>
      </c>
      <c r="N2505" s="1371" t="s">
        <v>233</v>
      </c>
      <c r="W2505" s="1371" t="s">
        <v>227</v>
      </c>
    </row>
    <row r="2506" spans="1:23">
      <c r="A2506" s="1370">
        <v>62501560</v>
      </c>
      <c r="B2506" s="1371" t="s">
        <v>5227</v>
      </c>
      <c r="C2506" s="1371">
        <v>917053236</v>
      </c>
      <c r="E2506" s="1371" t="s">
        <v>451</v>
      </c>
      <c r="G2506" s="1371" t="s">
        <v>223</v>
      </c>
      <c r="H2506" s="1371" t="s">
        <v>242</v>
      </c>
      <c r="K2506" s="1371" t="s">
        <v>274</v>
      </c>
      <c r="L2506" s="1371" t="s">
        <v>262</v>
      </c>
      <c r="M2506" s="1372">
        <v>45876</v>
      </c>
      <c r="N2506" s="1371" t="s">
        <v>231</v>
      </c>
      <c r="P2506" s="1371" t="s">
        <v>329</v>
      </c>
      <c r="W2506" s="1371" t="s">
        <v>227</v>
      </c>
    </row>
    <row r="2507" spans="1:23">
      <c r="A2507" s="1370">
        <v>62528921</v>
      </c>
      <c r="B2507" s="1371" t="s">
        <v>5228</v>
      </c>
      <c r="C2507" s="1371">
        <v>51939143900</v>
      </c>
      <c r="D2507" s="1371" t="s">
        <v>5229</v>
      </c>
      <c r="E2507" s="1371" t="s">
        <v>451</v>
      </c>
      <c r="G2507" s="1371" t="s">
        <v>223</v>
      </c>
      <c r="H2507" s="1371" t="s">
        <v>245</v>
      </c>
      <c r="K2507" s="1371" t="s">
        <v>278</v>
      </c>
      <c r="L2507" s="1371" t="s">
        <v>278</v>
      </c>
      <c r="M2507" s="1372">
        <v>45880</v>
      </c>
      <c r="N2507" s="1371" t="s">
        <v>233</v>
      </c>
      <c r="W2507" s="1371" t="s">
        <v>227</v>
      </c>
    </row>
    <row r="2508" spans="1:23">
      <c r="A2508" s="1370">
        <v>62541331</v>
      </c>
      <c r="B2508" s="1371" t="s">
        <v>5230</v>
      </c>
      <c r="C2508" s="1371">
        <v>948212046</v>
      </c>
      <c r="D2508" s="1371" t="s">
        <v>5231</v>
      </c>
      <c r="G2508" s="1371" t="s">
        <v>223</v>
      </c>
      <c r="H2508" s="1371" t="s">
        <v>243</v>
      </c>
      <c r="J2508" s="1371" t="s">
        <v>221</v>
      </c>
      <c r="L2508" s="1371" t="s">
        <v>271</v>
      </c>
      <c r="N2508" s="1371" t="s">
        <v>236</v>
      </c>
      <c r="W2508" s="1371" t="s">
        <v>230</v>
      </c>
    </row>
    <row r="2509" spans="1:23">
      <c r="A2509" s="1370">
        <v>62541331</v>
      </c>
      <c r="B2509" s="1371" t="s">
        <v>5232</v>
      </c>
      <c r="C2509" s="1371">
        <v>51906852313</v>
      </c>
      <c r="D2509" s="1371" t="s">
        <v>5231</v>
      </c>
      <c r="E2509" s="1371" t="s">
        <v>347</v>
      </c>
      <c r="G2509" s="1371" t="s">
        <v>223</v>
      </c>
      <c r="H2509" s="1371" t="s">
        <v>245</v>
      </c>
      <c r="K2509" s="1371" t="s">
        <v>278</v>
      </c>
      <c r="L2509" s="1371" t="s">
        <v>278</v>
      </c>
      <c r="M2509" s="1372">
        <v>45880</v>
      </c>
      <c r="N2509" s="1371" t="s">
        <v>233</v>
      </c>
      <c r="W2509" s="1371" t="s">
        <v>229</v>
      </c>
    </row>
    <row r="2510" spans="1:23">
      <c r="A2510" s="1370">
        <v>62543680</v>
      </c>
      <c r="B2510" s="1371" t="s">
        <v>5233</v>
      </c>
      <c r="C2510" s="1371">
        <v>961849310</v>
      </c>
      <c r="D2510" s="1371" t="s">
        <v>5234</v>
      </c>
      <c r="E2510" s="1371" t="s">
        <v>624</v>
      </c>
      <c r="G2510" s="1371" t="s">
        <v>224</v>
      </c>
      <c r="H2510" s="1371" t="s">
        <v>245</v>
      </c>
      <c r="K2510" s="1371" t="s">
        <v>271</v>
      </c>
      <c r="L2510" s="1371" t="s">
        <v>271</v>
      </c>
      <c r="M2510" s="1372">
        <v>45849</v>
      </c>
      <c r="N2510" s="1371" t="s">
        <v>368</v>
      </c>
      <c r="O2510" s="1371" t="s">
        <v>236</v>
      </c>
      <c r="W2510" s="1371" t="s">
        <v>226</v>
      </c>
    </row>
    <row r="2511" spans="1:23">
      <c r="A2511" s="1370">
        <v>62544081</v>
      </c>
      <c r="B2511" s="1371" t="s">
        <v>5235</v>
      </c>
      <c r="C2511" s="1371">
        <v>932593626</v>
      </c>
      <c r="D2511" s="1371" t="s">
        <v>5236</v>
      </c>
      <c r="G2511" s="1371" t="s">
        <v>223</v>
      </c>
      <c r="H2511" s="1371" t="s">
        <v>11</v>
      </c>
      <c r="J2511" s="1371" t="s">
        <v>221</v>
      </c>
      <c r="M2511" s="1372">
        <v>45841</v>
      </c>
      <c r="N2511" s="1371" t="s">
        <v>233</v>
      </c>
      <c r="V2511" s="1371" t="s">
        <v>11</v>
      </c>
      <c r="W2511" s="1371" t="s">
        <v>228</v>
      </c>
    </row>
    <row r="2512" spans="1:23">
      <c r="A2512" s="1370">
        <v>62544250</v>
      </c>
      <c r="B2512" s="1371" t="s">
        <v>5237</v>
      </c>
      <c r="C2512" s="1371" t="s">
        <v>5238</v>
      </c>
      <c r="D2512" s="1371" t="s">
        <v>5239</v>
      </c>
      <c r="E2512" s="1371" t="s">
        <v>1104</v>
      </c>
      <c r="G2512" s="1371" t="s">
        <v>224</v>
      </c>
      <c r="H2512" s="1371" t="s">
        <v>243</v>
      </c>
      <c r="I2512" s="1371" t="s">
        <v>316</v>
      </c>
      <c r="J2512" s="1371" t="s">
        <v>249</v>
      </c>
      <c r="N2512" s="1371" t="s">
        <v>233</v>
      </c>
      <c r="O2512" s="1371" t="s">
        <v>236</v>
      </c>
      <c r="P2512" s="1371" t="s">
        <v>236</v>
      </c>
      <c r="W2512" s="1371" t="s">
        <v>226</v>
      </c>
    </row>
    <row r="2513" spans="1:23">
      <c r="A2513" s="1370">
        <v>62554270</v>
      </c>
      <c r="B2513" s="1371" t="s">
        <v>5240</v>
      </c>
      <c r="C2513" s="1371">
        <v>926204955</v>
      </c>
      <c r="D2513" s="1371" t="s">
        <v>5241</v>
      </c>
      <c r="G2513" s="1371" t="s">
        <v>225</v>
      </c>
      <c r="H2513" s="1371" t="s">
        <v>243</v>
      </c>
      <c r="I2513" s="1371" t="s">
        <v>316</v>
      </c>
      <c r="J2513" s="1371" t="s">
        <v>249</v>
      </c>
      <c r="N2513" s="1371" t="s">
        <v>233</v>
      </c>
      <c r="O2513" s="1371" t="s">
        <v>231</v>
      </c>
      <c r="P2513" s="1371" t="s">
        <v>231</v>
      </c>
      <c r="W2513" s="1371" t="s">
        <v>226</v>
      </c>
    </row>
    <row r="2514" spans="1:23">
      <c r="A2514" s="1370">
        <v>62554848</v>
      </c>
      <c r="B2514" s="1371" t="s">
        <v>5242</v>
      </c>
      <c r="C2514" s="1371">
        <v>51979787757</v>
      </c>
      <c r="D2514" s="1371" t="s">
        <v>5243</v>
      </c>
      <c r="G2514" s="1371" t="s">
        <v>223</v>
      </c>
      <c r="H2514" s="1371" t="s">
        <v>11</v>
      </c>
      <c r="J2514" s="1371" t="s">
        <v>221</v>
      </c>
      <c r="L2514" s="1371" t="s">
        <v>271</v>
      </c>
      <c r="M2514" s="1372">
        <v>45841</v>
      </c>
      <c r="N2514" s="1371" t="s">
        <v>233</v>
      </c>
      <c r="V2514" s="1371" t="s">
        <v>11</v>
      </c>
      <c r="W2514" s="1371" t="s">
        <v>230</v>
      </c>
    </row>
    <row r="2515" spans="1:23">
      <c r="A2515" s="1370">
        <v>62554905</v>
      </c>
      <c r="B2515" s="1371" t="s">
        <v>5244</v>
      </c>
      <c r="C2515" s="1371">
        <v>946621806</v>
      </c>
      <c r="D2515" s="1371" t="s">
        <v>5245</v>
      </c>
      <c r="E2515" s="1371" t="s">
        <v>2306</v>
      </c>
      <c r="G2515" s="1371" t="s">
        <v>225</v>
      </c>
      <c r="H2515" s="1371" t="s">
        <v>243</v>
      </c>
      <c r="J2515" s="1371" t="s">
        <v>249</v>
      </c>
      <c r="N2515" s="1371" t="s">
        <v>233</v>
      </c>
      <c r="W2515" s="1371" t="s">
        <v>228</v>
      </c>
    </row>
    <row r="2516" spans="1:23">
      <c r="A2516" s="1370">
        <v>62555607</v>
      </c>
      <c r="B2516" s="1371" t="s">
        <v>5246</v>
      </c>
      <c r="C2516" s="1371">
        <v>981903206</v>
      </c>
      <c r="D2516" s="1371" t="s">
        <v>5247</v>
      </c>
      <c r="E2516" s="1371" t="s">
        <v>2306</v>
      </c>
      <c r="G2516" s="1371" t="s">
        <v>224</v>
      </c>
      <c r="H2516" s="1371" t="s">
        <v>243</v>
      </c>
      <c r="J2516" s="1371" t="s">
        <v>249</v>
      </c>
      <c r="N2516" s="1371" t="s">
        <v>231</v>
      </c>
      <c r="W2516" s="1371" t="s">
        <v>228</v>
      </c>
    </row>
    <row r="2517" spans="1:23">
      <c r="A2517" s="1370">
        <v>62556022</v>
      </c>
      <c r="B2517" s="1371" t="s">
        <v>5248</v>
      </c>
      <c r="C2517" s="1371">
        <v>971745237</v>
      </c>
      <c r="D2517" s="1371" t="s">
        <v>5249</v>
      </c>
      <c r="G2517" s="1371" t="s">
        <v>223</v>
      </c>
      <c r="H2517" s="1371" t="s">
        <v>11</v>
      </c>
      <c r="M2517" s="1372">
        <v>45880</v>
      </c>
      <c r="N2517" s="1371" t="s">
        <v>233</v>
      </c>
      <c r="W2517" s="1371" t="s">
        <v>227</v>
      </c>
    </row>
    <row r="2518" spans="1:23">
      <c r="A2518" s="1370">
        <v>62559964</v>
      </c>
      <c r="B2518" s="1371" t="s">
        <v>5250</v>
      </c>
      <c r="C2518" s="1371">
        <v>51980156385</v>
      </c>
      <c r="D2518" s="1371" t="s">
        <v>5251</v>
      </c>
      <c r="G2518" s="1371" t="s">
        <v>224</v>
      </c>
      <c r="H2518" s="1371" t="s">
        <v>245</v>
      </c>
      <c r="J2518" s="1371" t="s">
        <v>221</v>
      </c>
      <c r="K2518" s="1371" t="s">
        <v>269</v>
      </c>
      <c r="L2518" s="1371" t="s">
        <v>269</v>
      </c>
      <c r="N2518" s="1371" t="s">
        <v>233</v>
      </c>
      <c r="W2518" s="1371" t="s">
        <v>228</v>
      </c>
    </row>
    <row r="2519" spans="1:23">
      <c r="A2519" s="1370">
        <v>62562210</v>
      </c>
      <c r="B2519" s="1371" t="s">
        <v>5252</v>
      </c>
      <c r="C2519" s="1371">
        <v>51986313545</v>
      </c>
      <c r="D2519" s="1371" t="s">
        <v>5253</v>
      </c>
      <c r="G2519" s="1371" t="s">
        <v>224</v>
      </c>
      <c r="H2519" s="1371" t="s">
        <v>245</v>
      </c>
      <c r="J2519" s="1371" t="s">
        <v>221</v>
      </c>
      <c r="K2519" s="1371" t="s">
        <v>259</v>
      </c>
      <c r="L2519" s="1371" t="s">
        <v>259</v>
      </c>
      <c r="N2519" s="1371" t="s">
        <v>233</v>
      </c>
      <c r="W2519" s="1371" t="s">
        <v>228</v>
      </c>
    </row>
    <row r="2520" spans="1:23">
      <c r="A2520" s="1370">
        <v>62567819</v>
      </c>
      <c r="B2520" s="1371" t="s">
        <v>5254</v>
      </c>
      <c r="C2520" s="1371">
        <v>992713039</v>
      </c>
      <c r="D2520" s="1371" t="s">
        <v>362</v>
      </c>
      <c r="E2520" s="1371" t="s">
        <v>2306</v>
      </c>
      <c r="G2520" s="1371" t="s">
        <v>223</v>
      </c>
      <c r="H2520" s="1371" t="s">
        <v>11</v>
      </c>
      <c r="J2520" s="1371" t="s">
        <v>221</v>
      </c>
      <c r="L2520" s="1371" t="s">
        <v>271</v>
      </c>
      <c r="M2520" s="1372">
        <v>45841</v>
      </c>
      <c r="N2520" s="1371" t="s">
        <v>233</v>
      </c>
      <c r="O2520" s="1371" t="s">
        <v>236</v>
      </c>
      <c r="W2520" s="1371" t="s">
        <v>227</v>
      </c>
    </row>
    <row r="2521" spans="1:23">
      <c r="A2521" s="1370">
        <v>62577062</v>
      </c>
      <c r="B2521" s="1371" t="s">
        <v>5255</v>
      </c>
      <c r="C2521" s="1371">
        <v>51981360481</v>
      </c>
      <c r="D2521" s="1371" t="s">
        <v>5256</v>
      </c>
      <c r="E2521" s="1371" t="s">
        <v>624</v>
      </c>
      <c r="G2521" s="1371" t="s">
        <v>224</v>
      </c>
      <c r="H2521" s="1371" t="s">
        <v>245</v>
      </c>
      <c r="K2521" s="1371" t="s">
        <v>262</v>
      </c>
      <c r="L2521" s="1371" t="s">
        <v>262</v>
      </c>
      <c r="M2521" s="1372">
        <v>45868</v>
      </c>
      <c r="N2521" s="1371" t="s">
        <v>231</v>
      </c>
      <c r="P2521" s="1371" t="s">
        <v>329</v>
      </c>
      <c r="W2521" s="1371" t="s">
        <v>227</v>
      </c>
    </row>
    <row r="2522" spans="1:23">
      <c r="A2522" s="1370">
        <v>62578915</v>
      </c>
      <c r="B2522" s="1371" t="s">
        <v>5257</v>
      </c>
      <c r="C2522" s="1371">
        <v>957423535</v>
      </c>
      <c r="E2522" s="1371" t="s">
        <v>874</v>
      </c>
      <c r="G2522" s="1371" t="s">
        <v>224</v>
      </c>
      <c r="H2522" s="1371" t="s">
        <v>243</v>
      </c>
      <c r="I2522" s="1371" t="s">
        <v>316</v>
      </c>
      <c r="J2522" s="1371" t="s">
        <v>249</v>
      </c>
      <c r="N2522" s="1371" t="s">
        <v>233</v>
      </c>
      <c r="O2522" s="1371" t="s">
        <v>236</v>
      </c>
      <c r="P2522" s="1371" t="s">
        <v>332</v>
      </c>
      <c r="W2522" s="1371" t="s">
        <v>227</v>
      </c>
    </row>
    <row r="2523" spans="1:23">
      <c r="A2523" s="1370">
        <v>62587516</v>
      </c>
      <c r="B2523" s="1371" t="s">
        <v>5258</v>
      </c>
      <c r="C2523" s="1371">
        <v>51956501402</v>
      </c>
      <c r="D2523" s="1371" t="s">
        <v>5259</v>
      </c>
      <c r="G2523" s="1371" t="s">
        <v>225</v>
      </c>
      <c r="H2523" s="1371" t="s">
        <v>245</v>
      </c>
      <c r="J2523" s="1371" t="s">
        <v>221</v>
      </c>
      <c r="K2523" s="1371" t="s">
        <v>259</v>
      </c>
      <c r="L2523" s="1371" t="s">
        <v>271</v>
      </c>
      <c r="N2523" s="1371" t="s">
        <v>233</v>
      </c>
      <c r="W2523" s="1371" t="s">
        <v>230</v>
      </c>
    </row>
    <row r="2524" spans="1:23">
      <c r="A2524" s="1370">
        <v>62600063</v>
      </c>
      <c r="B2524" s="1371" t="s">
        <v>5260</v>
      </c>
      <c r="C2524" s="1371">
        <v>932345336</v>
      </c>
      <c r="E2524" s="1371" t="s">
        <v>2306</v>
      </c>
      <c r="H2524" s="1371" t="s">
        <v>243</v>
      </c>
      <c r="I2524" s="1371" t="s">
        <v>316</v>
      </c>
      <c r="J2524" s="1371" t="s">
        <v>249</v>
      </c>
      <c r="N2524" s="1371" t="s">
        <v>233</v>
      </c>
      <c r="O2524" s="1371" t="s">
        <v>236</v>
      </c>
      <c r="P2524" s="1371" t="s">
        <v>236</v>
      </c>
      <c r="W2524" s="1371" t="s">
        <v>226</v>
      </c>
    </row>
    <row r="2525" spans="1:23">
      <c r="A2525" s="1370">
        <v>62600340</v>
      </c>
      <c r="B2525" s="1371" t="s">
        <v>5261</v>
      </c>
      <c r="C2525" s="1371">
        <v>926006920</v>
      </c>
      <c r="D2525" s="1371" t="s">
        <v>362</v>
      </c>
      <c r="G2525" s="1371" t="s">
        <v>225</v>
      </c>
      <c r="H2525" s="1371" t="s">
        <v>11</v>
      </c>
      <c r="J2525" s="1371" t="s">
        <v>221</v>
      </c>
      <c r="L2525" s="1371" t="s">
        <v>271</v>
      </c>
      <c r="M2525" s="1372">
        <v>45841</v>
      </c>
      <c r="N2525" s="1371" t="s">
        <v>233</v>
      </c>
      <c r="O2525" s="1371" t="s">
        <v>236</v>
      </c>
      <c r="V2525" s="1371" t="s">
        <v>11</v>
      </c>
      <c r="W2525" s="1371" t="s">
        <v>230</v>
      </c>
    </row>
    <row r="2526" spans="1:23">
      <c r="A2526" s="1370">
        <v>62600374</v>
      </c>
      <c r="B2526" s="1371" t="s">
        <v>5262</v>
      </c>
      <c r="C2526" s="1371">
        <v>51924918922</v>
      </c>
      <c r="D2526" s="1371" t="s">
        <v>5263</v>
      </c>
      <c r="E2526" s="1371" t="s">
        <v>451</v>
      </c>
      <c r="G2526" s="1371" t="s">
        <v>223</v>
      </c>
      <c r="H2526" s="1371" t="s">
        <v>245</v>
      </c>
      <c r="K2526" s="1371" t="s">
        <v>262</v>
      </c>
      <c r="L2526" s="1371" t="s">
        <v>262</v>
      </c>
      <c r="M2526" s="1372">
        <v>45880</v>
      </c>
      <c r="N2526" s="1371" t="s">
        <v>233</v>
      </c>
      <c r="W2526" s="1371" t="s">
        <v>229</v>
      </c>
    </row>
    <row r="2527" spans="1:23">
      <c r="A2527" s="1370">
        <v>62602341</v>
      </c>
      <c r="B2527" s="1371" t="s">
        <v>5264</v>
      </c>
      <c r="C2527" s="1371">
        <v>990814082</v>
      </c>
      <c r="D2527" s="1371" t="s">
        <v>5265</v>
      </c>
      <c r="F2527" s="1371" t="s">
        <v>254</v>
      </c>
      <c r="G2527" s="1371" t="s">
        <v>224</v>
      </c>
      <c r="H2527" s="1371" t="s">
        <v>238</v>
      </c>
      <c r="I2527" s="1371" t="s">
        <v>316</v>
      </c>
      <c r="J2527" s="1371" t="s">
        <v>221</v>
      </c>
      <c r="L2527" s="1371" t="s">
        <v>271</v>
      </c>
      <c r="N2527" s="1371" t="s">
        <v>231</v>
      </c>
      <c r="O2527" s="1371" t="s">
        <v>231</v>
      </c>
      <c r="Q2527" s="1371" t="s">
        <v>445</v>
      </c>
      <c r="R2527" s="1371" t="s">
        <v>232</v>
      </c>
      <c r="S2527" s="1371" t="s">
        <v>318</v>
      </c>
      <c r="T2527" s="1371" t="s">
        <v>323</v>
      </c>
      <c r="U2527" s="1371" t="s">
        <v>258</v>
      </c>
      <c r="W2527" s="1371" t="s">
        <v>230</v>
      </c>
    </row>
    <row r="2528" spans="1:23">
      <c r="A2528" s="1370">
        <v>62605115</v>
      </c>
      <c r="B2528" s="1371" t="s">
        <v>5266</v>
      </c>
      <c r="C2528" s="1371">
        <v>947478351</v>
      </c>
      <c r="G2528" s="1371" t="s">
        <v>224</v>
      </c>
      <c r="H2528" s="1371" t="s">
        <v>242</v>
      </c>
      <c r="J2528" s="1371" t="s">
        <v>249</v>
      </c>
      <c r="L2528" s="1371" t="s">
        <v>271</v>
      </c>
      <c r="N2528" s="1371" t="s">
        <v>231</v>
      </c>
      <c r="O2528" s="1371" t="s">
        <v>329</v>
      </c>
      <c r="V2528" s="1371" t="s">
        <v>2755</v>
      </c>
      <c r="W2528" s="1371" t="s">
        <v>229</v>
      </c>
    </row>
    <row r="2529" spans="1:23">
      <c r="A2529" s="1370">
        <v>62605579</v>
      </c>
      <c r="B2529" s="1371" t="s">
        <v>5267</v>
      </c>
      <c r="C2529" s="1371" t="s">
        <v>5268</v>
      </c>
      <c r="E2529" s="1371" t="s">
        <v>5269</v>
      </c>
      <c r="G2529" s="1371" t="s">
        <v>225</v>
      </c>
      <c r="H2529" s="1371" t="s">
        <v>245</v>
      </c>
      <c r="J2529" s="1371" t="s">
        <v>249</v>
      </c>
      <c r="L2529" s="1371" t="s">
        <v>271</v>
      </c>
      <c r="N2529" s="1371" t="s">
        <v>231</v>
      </c>
      <c r="W2529" s="1371" t="s">
        <v>230</v>
      </c>
    </row>
    <row r="2530" spans="1:23">
      <c r="A2530" s="1370">
        <v>62605847</v>
      </c>
      <c r="B2530" s="1371" t="s">
        <v>5270</v>
      </c>
      <c r="C2530" s="1371">
        <v>989020885</v>
      </c>
      <c r="D2530" s="1371" t="s">
        <v>5271</v>
      </c>
      <c r="G2530" s="1371" t="s">
        <v>224</v>
      </c>
      <c r="H2530" s="1371" t="s">
        <v>243</v>
      </c>
      <c r="I2530" s="1371" t="s">
        <v>316</v>
      </c>
      <c r="J2530" s="1371" t="s">
        <v>249</v>
      </c>
      <c r="N2530" s="1371" t="s">
        <v>233</v>
      </c>
      <c r="O2530" s="1371" t="s">
        <v>231</v>
      </c>
      <c r="W2530" s="1371" t="s">
        <v>229</v>
      </c>
    </row>
    <row r="2531" spans="1:23">
      <c r="A2531" s="1370">
        <v>62625869</v>
      </c>
      <c r="B2531" s="1371" t="s">
        <v>5272</v>
      </c>
      <c r="C2531" s="1371">
        <v>954125279</v>
      </c>
      <c r="D2531" s="1371" t="s">
        <v>362</v>
      </c>
      <c r="G2531" s="1371" t="s">
        <v>224</v>
      </c>
      <c r="H2531" s="1371" t="s">
        <v>11</v>
      </c>
      <c r="J2531" s="1371" t="s">
        <v>221</v>
      </c>
      <c r="L2531" s="1371" t="s">
        <v>271</v>
      </c>
      <c r="M2531" s="1372">
        <v>45841</v>
      </c>
      <c r="N2531" s="1371" t="s">
        <v>233</v>
      </c>
      <c r="O2531" s="1371" t="s">
        <v>236</v>
      </c>
      <c r="W2531" s="1371" t="s">
        <v>227</v>
      </c>
    </row>
    <row r="2532" spans="1:23">
      <c r="A2532" s="1370">
        <v>62628955</v>
      </c>
      <c r="B2532" s="1371" t="s">
        <v>5273</v>
      </c>
      <c r="C2532" s="1371">
        <v>956011459</v>
      </c>
      <c r="D2532" s="1371" t="s">
        <v>5274</v>
      </c>
      <c r="G2532" s="1371" t="s">
        <v>223</v>
      </c>
      <c r="H2532" s="1371" t="s">
        <v>11</v>
      </c>
      <c r="I2532" s="1371" t="s">
        <v>316</v>
      </c>
      <c r="J2532" s="1371" t="s">
        <v>221</v>
      </c>
      <c r="N2532" s="1371" t="s">
        <v>233</v>
      </c>
      <c r="W2532" s="1371" t="s">
        <v>229</v>
      </c>
    </row>
    <row r="2533" spans="1:23">
      <c r="A2533" s="1370">
        <v>62641005</v>
      </c>
      <c r="B2533" s="1371" t="s">
        <v>5275</v>
      </c>
      <c r="C2533" s="1371">
        <v>51997671745</v>
      </c>
      <c r="D2533" s="1371" t="s">
        <v>5276</v>
      </c>
      <c r="F2533" s="1371" t="s">
        <v>257</v>
      </c>
      <c r="G2533" s="1371" t="s">
        <v>223</v>
      </c>
      <c r="H2533" s="1371" t="s">
        <v>245</v>
      </c>
      <c r="J2533" s="1371" t="s">
        <v>221</v>
      </c>
      <c r="K2533" s="1371" t="s">
        <v>259</v>
      </c>
      <c r="L2533" s="1371" t="s">
        <v>271</v>
      </c>
      <c r="N2533" s="1371" t="s">
        <v>231</v>
      </c>
      <c r="O2533" s="1371" t="s">
        <v>231</v>
      </c>
      <c r="W2533" s="1371" t="s">
        <v>230</v>
      </c>
    </row>
    <row r="2534" spans="1:23">
      <c r="A2534" s="1370">
        <v>62641591</v>
      </c>
      <c r="B2534" s="1371" t="s">
        <v>5277</v>
      </c>
      <c r="C2534" s="1371">
        <v>913236798</v>
      </c>
      <c r="D2534" s="1371" t="s">
        <v>5278</v>
      </c>
      <c r="G2534" s="1371" t="s">
        <v>224</v>
      </c>
      <c r="H2534" s="1371" t="s">
        <v>243</v>
      </c>
      <c r="I2534" s="1371" t="s">
        <v>316</v>
      </c>
      <c r="J2534" s="1371" t="s">
        <v>221</v>
      </c>
      <c r="N2534" s="1371" t="s">
        <v>236</v>
      </c>
      <c r="O2534" s="1371" t="s">
        <v>236</v>
      </c>
      <c r="P2534" s="1371" t="s">
        <v>350</v>
      </c>
      <c r="W2534" s="1371" t="s">
        <v>226</v>
      </c>
    </row>
    <row r="2535" spans="1:23">
      <c r="A2535" s="1370">
        <v>62643478</v>
      </c>
      <c r="B2535" s="1371" t="s">
        <v>5279</v>
      </c>
      <c r="C2535" s="1371" t="s">
        <v>5280</v>
      </c>
      <c r="D2535" s="1371" t="s">
        <v>5281</v>
      </c>
      <c r="E2535" s="1371" t="s">
        <v>2306</v>
      </c>
      <c r="G2535" s="1371" t="s">
        <v>225</v>
      </c>
      <c r="H2535" s="1371" t="s">
        <v>243</v>
      </c>
      <c r="I2535" s="1371" t="s">
        <v>316</v>
      </c>
      <c r="J2535" s="1371" t="s">
        <v>249</v>
      </c>
      <c r="N2535" s="1371" t="s">
        <v>233</v>
      </c>
      <c r="O2535" s="1371" t="s">
        <v>236</v>
      </c>
      <c r="P2535" s="1371" t="s">
        <v>236</v>
      </c>
      <c r="W2535" s="1371" t="s">
        <v>226</v>
      </c>
    </row>
    <row r="2536" spans="1:23">
      <c r="A2536" s="1370">
        <v>62664999</v>
      </c>
      <c r="B2536" s="1371" t="s">
        <v>5282</v>
      </c>
      <c r="C2536" s="1371">
        <v>913857114</v>
      </c>
      <c r="D2536" s="1371" t="s">
        <v>5283</v>
      </c>
      <c r="G2536" s="1371" t="s">
        <v>223</v>
      </c>
      <c r="H2536" s="1371" t="s">
        <v>11</v>
      </c>
      <c r="I2536" s="1371" t="s">
        <v>316</v>
      </c>
      <c r="J2536" s="1371" t="s">
        <v>221</v>
      </c>
      <c r="N2536" s="1371" t="s">
        <v>233</v>
      </c>
      <c r="W2536" s="1371" t="s">
        <v>229</v>
      </c>
    </row>
    <row r="2537" spans="1:23">
      <c r="A2537" s="1370">
        <v>62666080</v>
      </c>
      <c r="B2537" s="1371" t="s">
        <v>5284</v>
      </c>
      <c r="C2537" s="1371">
        <v>51925396303</v>
      </c>
      <c r="D2537" s="1371" t="s">
        <v>5285</v>
      </c>
      <c r="G2537" s="1371" t="s">
        <v>225</v>
      </c>
      <c r="H2537" s="1371" t="s">
        <v>11</v>
      </c>
      <c r="J2537" s="1371" t="s">
        <v>221</v>
      </c>
      <c r="M2537" s="1372">
        <v>45841</v>
      </c>
      <c r="N2537" s="1371" t="s">
        <v>233</v>
      </c>
      <c r="V2537" s="1371" t="s">
        <v>11</v>
      </c>
      <c r="W2537" s="1371" t="s">
        <v>228</v>
      </c>
    </row>
    <row r="2538" spans="1:23">
      <c r="A2538" s="1370">
        <v>62701896</v>
      </c>
      <c r="B2538" s="1371" t="s">
        <v>5286</v>
      </c>
      <c r="C2538" s="1371">
        <v>951460349</v>
      </c>
      <c r="D2538" s="1371" t="s">
        <v>5287</v>
      </c>
      <c r="G2538" s="1371" t="s">
        <v>223</v>
      </c>
      <c r="H2538" s="1371" t="s">
        <v>11</v>
      </c>
      <c r="J2538" s="1371" t="s">
        <v>221</v>
      </c>
      <c r="M2538" s="1372">
        <v>45841</v>
      </c>
      <c r="N2538" s="1371" t="s">
        <v>233</v>
      </c>
      <c r="V2538" s="1371" t="s">
        <v>11</v>
      </c>
      <c r="W2538" s="1371" t="s">
        <v>226</v>
      </c>
    </row>
    <row r="2539" spans="1:23">
      <c r="A2539" s="1370">
        <v>62708372</v>
      </c>
      <c r="B2539" s="1371" t="s">
        <v>5288</v>
      </c>
      <c r="C2539" s="1371">
        <v>913672256</v>
      </c>
      <c r="D2539" s="1371" t="s">
        <v>5289</v>
      </c>
      <c r="G2539" s="1371" t="s">
        <v>224</v>
      </c>
      <c r="H2539" s="1371" t="s">
        <v>11</v>
      </c>
      <c r="J2539" s="1371" t="s">
        <v>221</v>
      </c>
      <c r="L2539" s="1371" t="s">
        <v>271</v>
      </c>
      <c r="M2539" s="1372">
        <v>45841</v>
      </c>
      <c r="N2539" s="1371" t="s">
        <v>233</v>
      </c>
      <c r="O2539" s="1371" t="s">
        <v>239</v>
      </c>
      <c r="V2539" s="1371" t="s">
        <v>11</v>
      </c>
      <c r="W2539" s="1371" t="s">
        <v>230</v>
      </c>
    </row>
    <row r="2540" spans="1:23">
      <c r="A2540" s="1370">
        <v>62775628</v>
      </c>
      <c r="B2540" s="1371" t="s">
        <v>5290</v>
      </c>
      <c r="C2540" s="1371">
        <v>960203001</v>
      </c>
      <c r="D2540" s="1371" t="s">
        <v>5291</v>
      </c>
      <c r="G2540" s="1371" t="s">
        <v>224</v>
      </c>
      <c r="H2540" s="1371" t="s">
        <v>245</v>
      </c>
      <c r="I2540" s="1371" t="s">
        <v>316</v>
      </c>
      <c r="J2540" s="1371" t="s">
        <v>221</v>
      </c>
      <c r="N2540" s="1371" t="s">
        <v>233</v>
      </c>
      <c r="O2540" s="1371" t="s">
        <v>231</v>
      </c>
      <c r="W2540" s="1371" t="s">
        <v>229</v>
      </c>
    </row>
    <row r="2541" spans="1:23">
      <c r="A2541" s="1370">
        <v>62782748</v>
      </c>
      <c r="B2541" s="1371" t="s">
        <v>5292</v>
      </c>
      <c r="C2541" s="1371">
        <v>931949970</v>
      </c>
      <c r="D2541" s="1371" t="s">
        <v>5293</v>
      </c>
      <c r="E2541" s="1371" t="s">
        <v>5294</v>
      </c>
      <c r="G2541" s="1371" t="s">
        <v>224</v>
      </c>
      <c r="H2541" s="1371" t="s">
        <v>245</v>
      </c>
      <c r="I2541" s="1371" t="s">
        <v>316</v>
      </c>
      <c r="J2541" s="1371" t="s">
        <v>221</v>
      </c>
      <c r="N2541" s="1371" t="s">
        <v>231</v>
      </c>
      <c r="O2541" s="1371" t="s">
        <v>231</v>
      </c>
      <c r="W2541" s="1371" t="s">
        <v>229</v>
      </c>
    </row>
    <row r="2542" spans="1:23">
      <c r="A2542" s="1370">
        <v>62794127</v>
      </c>
      <c r="B2542" s="1371" t="s">
        <v>5295</v>
      </c>
      <c r="C2542" s="1371">
        <v>51941332112</v>
      </c>
      <c r="D2542" s="1371" t="s">
        <v>5296</v>
      </c>
      <c r="E2542" s="1371" t="s">
        <v>624</v>
      </c>
      <c r="G2542" s="1371" t="s">
        <v>225</v>
      </c>
      <c r="H2542" s="1371" t="s">
        <v>245</v>
      </c>
      <c r="K2542" s="1371" t="s">
        <v>271</v>
      </c>
      <c r="L2542" s="1371" t="s">
        <v>271</v>
      </c>
      <c r="M2542" s="1372">
        <v>45848</v>
      </c>
      <c r="N2542" s="1371" t="s">
        <v>233</v>
      </c>
      <c r="W2542" s="1371" t="s">
        <v>230</v>
      </c>
    </row>
    <row r="2543" spans="1:23">
      <c r="A2543" s="1370">
        <v>62794127</v>
      </c>
      <c r="B2543" s="1371" t="s">
        <v>5295</v>
      </c>
      <c r="C2543" s="1371">
        <v>941332112</v>
      </c>
      <c r="D2543" s="1371" t="s">
        <v>5296</v>
      </c>
      <c r="G2543" s="1371" t="s">
        <v>225</v>
      </c>
      <c r="H2543" s="1371" t="s">
        <v>245</v>
      </c>
      <c r="I2543" s="1371" t="s">
        <v>316</v>
      </c>
      <c r="J2543" s="1371" t="s">
        <v>221</v>
      </c>
      <c r="K2543" s="1371" t="s">
        <v>259</v>
      </c>
      <c r="L2543" s="1371" t="s">
        <v>259</v>
      </c>
      <c r="N2543" s="1371" t="s">
        <v>231</v>
      </c>
      <c r="O2543" s="1371" t="s">
        <v>231</v>
      </c>
      <c r="P2543" s="1371" t="s">
        <v>231</v>
      </c>
      <c r="W2543" s="1371" t="s">
        <v>226</v>
      </c>
    </row>
    <row r="2544" spans="1:23">
      <c r="A2544" s="1370">
        <v>62798847</v>
      </c>
      <c r="B2544" s="1371" t="s">
        <v>5297</v>
      </c>
      <c r="C2544" s="1371">
        <v>964137134</v>
      </c>
      <c r="D2544" s="1371" t="s">
        <v>5298</v>
      </c>
      <c r="G2544" s="1371" t="s">
        <v>223</v>
      </c>
      <c r="H2544" s="1371" t="s">
        <v>11</v>
      </c>
      <c r="L2544" s="1371" t="s">
        <v>271</v>
      </c>
      <c r="M2544" s="1372">
        <v>45854</v>
      </c>
      <c r="N2544" s="1371" t="s">
        <v>368</v>
      </c>
      <c r="O2544" s="1371" t="s">
        <v>236</v>
      </c>
      <c r="W2544" s="1371" t="s">
        <v>226</v>
      </c>
    </row>
    <row r="2545" spans="1:23">
      <c r="A2545" s="1370">
        <v>62806181</v>
      </c>
      <c r="B2545" s="1371" t="s">
        <v>5299</v>
      </c>
      <c r="C2545" s="1371">
        <v>972717082</v>
      </c>
      <c r="D2545" s="1371" t="s">
        <v>5300</v>
      </c>
      <c r="F2545" s="1371" t="s">
        <v>362</v>
      </c>
      <c r="G2545" s="1371" t="s">
        <v>223</v>
      </c>
      <c r="H2545" s="1371" t="s">
        <v>248</v>
      </c>
      <c r="J2545" s="1371" t="s">
        <v>221</v>
      </c>
      <c r="L2545" s="1371" t="s">
        <v>271</v>
      </c>
      <c r="M2545" s="1372">
        <v>45841</v>
      </c>
      <c r="N2545" s="1371" t="s">
        <v>233</v>
      </c>
      <c r="W2545" s="1371" t="s">
        <v>230</v>
      </c>
    </row>
    <row r="2546" spans="1:23">
      <c r="A2546" s="1370">
        <v>62851948</v>
      </c>
      <c r="B2546" s="1371" t="s">
        <v>5301</v>
      </c>
      <c r="C2546" s="1371">
        <v>51969173195</v>
      </c>
      <c r="D2546" s="1371" t="s">
        <v>5302</v>
      </c>
      <c r="H2546" s="1371" t="s">
        <v>243</v>
      </c>
      <c r="I2546" s="1371" t="s">
        <v>316</v>
      </c>
      <c r="J2546" s="1371" t="s">
        <v>221</v>
      </c>
      <c r="N2546" s="1371" t="s">
        <v>241</v>
      </c>
      <c r="V2546" s="1371" t="s">
        <v>5303</v>
      </c>
      <c r="W2546" s="1371" t="s">
        <v>228</v>
      </c>
    </row>
    <row r="2547" spans="1:23">
      <c r="A2547" s="1370">
        <v>62852406</v>
      </c>
      <c r="B2547" s="1371" t="s">
        <v>5304</v>
      </c>
      <c r="C2547" s="1371">
        <v>983697523</v>
      </c>
      <c r="D2547" s="1371" t="s">
        <v>5305</v>
      </c>
      <c r="F2547" s="1371" t="s">
        <v>254</v>
      </c>
      <c r="G2547" s="1371" t="s">
        <v>223</v>
      </c>
      <c r="H2547" s="1371" t="s">
        <v>243</v>
      </c>
      <c r="I2547" s="1371" t="s">
        <v>316</v>
      </c>
      <c r="J2547" s="1371" t="s">
        <v>221</v>
      </c>
      <c r="N2547" s="1371" t="s">
        <v>231</v>
      </c>
      <c r="O2547" s="1371" t="s">
        <v>231</v>
      </c>
      <c r="P2547" s="1371" t="s">
        <v>231</v>
      </c>
      <c r="W2547" s="1371" t="s">
        <v>226</v>
      </c>
    </row>
    <row r="2548" spans="1:23">
      <c r="A2548" s="1370">
        <v>62997940</v>
      </c>
      <c r="B2548" s="1371" t="s">
        <v>5306</v>
      </c>
      <c r="C2548" s="1371">
        <v>927027213</v>
      </c>
      <c r="D2548" s="1371" t="s">
        <v>5307</v>
      </c>
      <c r="G2548" s="1371" t="s">
        <v>225</v>
      </c>
      <c r="H2548" s="1371" t="s">
        <v>11</v>
      </c>
      <c r="J2548" s="1371" t="s">
        <v>221</v>
      </c>
      <c r="L2548" s="1371" t="s">
        <v>271</v>
      </c>
      <c r="M2548" s="1372">
        <v>45841</v>
      </c>
      <c r="N2548" s="1371" t="s">
        <v>233</v>
      </c>
      <c r="V2548" s="1371" t="s">
        <v>11</v>
      </c>
      <c r="W2548" s="1371" t="s">
        <v>230</v>
      </c>
    </row>
    <row r="2549" spans="1:23">
      <c r="A2549" s="1370">
        <v>63027086</v>
      </c>
      <c r="B2549" s="1371" t="s">
        <v>5308</v>
      </c>
      <c r="C2549" s="1371">
        <v>944541283</v>
      </c>
      <c r="D2549" s="1371" t="s">
        <v>5309</v>
      </c>
      <c r="E2549" s="1371" t="s">
        <v>347</v>
      </c>
      <c r="G2549" s="1371" t="s">
        <v>224</v>
      </c>
      <c r="H2549" s="1371" t="s">
        <v>245</v>
      </c>
      <c r="K2549" s="1371" t="s">
        <v>278</v>
      </c>
      <c r="L2549" s="1371" t="s">
        <v>278</v>
      </c>
      <c r="M2549" s="1372">
        <v>45860</v>
      </c>
      <c r="N2549" s="1371" t="s">
        <v>388</v>
      </c>
      <c r="O2549" s="1371" t="s">
        <v>231</v>
      </c>
      <c r="P2549" s="1371" t="s">
        <v>231</v>
      </c>
      <c r="V2549" s="1371" t="s">
        <v>2754</v>
      </c>
      <c r="W2549" s="1371" t="s">
        <v>226</v>
      </c>
    </row>
    <row r="2550" spans="1:23">
      <c r="A2550" s="1370">
        <v>63035379</v>
      </c>
      <c r="B2550" s="1371" t="s">
        <v>5310</v>
      </c>
      <c r="C2550" s="1371">
        <v>51919449356</v>
      </c>
      <c r="D2550" s="1371" t="s">
        <v>5311</v>
      </c>
      <c r="G2550" s="1371" t="s">
        <v>223</v>
      </c>
      <c r="H2550" s="1371" t="s">
        <v>245</v>
      </c>
      <c r="J2550" s="1371" t="s">
        <v>221</v>
      </c>
      <c r="K2550" s="1371" t="s">
        <v>259</v>
      </c>
      <c r="L2550" s="1371" t="s">
        <v>271</v>
      </c>
      <c r="N2550" s="1371" t="s">
        <v>241</v>
      </c>
      <c r="O2550" s="1371" t="s">
        <v>241</v>
      </c>
      <c r="W2550" s="1371" t="s">
        <v>230</v>
      </c>
    </row>
    <row r="2551" spans="1:23">
      <c r="A2551" s="1370">
        <v>63035447</v>
      </c>
      <c r="B2551" s="1371" t="s">
        <v>5312</v>
      </c>
      <c r="C2551" s="1371">
        <v>916056460</v>
      </c>
      <c r="D2551" s="1371" t="s">
        <v>5313</v>
      </c>
      <c r="G2551" s="1371" t="s">
        <v>223</v>
      </c>
      <c r="H2551" s="1371" t="s">
        <v>11</v>
      </c>
      <c r="J2551" s="1371" t="s">
        <v>221</v>
      </c>
      <c r="L2551" s="1371" t="s">
        <v>271</v>
      </c>
      <c r="M2551" s="1372">
        <v>45841</v>
      </c>
      <c r="N2551" s="1371" t="s">
        <v>233</v>
      </c>
      <c r="V2551" s="1371" t="s">
        <v>11</v>
      </c>
      <c r="W2551" s="1371" t="s">
        <v>230</v>
      </c>
    </row>
    <row r="2552" spans="1:23">
      <c r="A2552" s="1370">
        <v>63049783</v>
      </c>
      <c r="B2552" s="1371" t="s">
        <v>5314</v>
      </c>
      <c r="C2552" s="1371">
        <v>944736949</v>
      </c>
      <c r="D2552" s="1371" t="s">
        <v>5315</v>
      </c>
      <c r="F2552" s="1371" t="s">
        <v>362</v>
      </c>
      <c r="G2552" s="1371" t="s">
        <v>224</v>
      </c>
      <c r="H2552" s="1371" t="s">
        <v>248</v>
      </c>
      <c r="J2552" s="1371" t="s">
        <v>221</v>
      </c>
      <c r="M2552" s="1372">
        <v>45841</v>
      </c>
      <c r="N2552" s="1371" t="s">
        <v>233</v>
      </c>
      <c r="W2552" s="1371" t="s">
        <v>226</v>
      </c>
    </row>
    <row r="2553" spans="1:23">
      <c r="A2553" s="1370">
        <v>63070401</v>
      </c>
      <c r="B2553" s="1371" t="s">
        <v>5316</v>
      </c>
      <c r="C2553" s="1371">
        <v>925832638</v>
      </c>
      <c r="D2553" s="1371" t="s">
        <v>5317</v>
      </c>
      <c r="G2553" s="1371" t="s">
        <v>225</v>
      </c>
      <c r="H2553" s="1371" t="s">
        <v>11</v>
      </c>
      <c r="J2553" s="1371" t="s">
        <v>221</v>
      </c>
      <c r="N2553" s="1371" t="s">
        <v>233</v>
      </c>
      <c r="O2553" s="1371" t="s">
        <v>236</v>
      </c>
      <c r="W2553" s="1371" t="s">
        <v>229</v>
      </c>
    </row>
    <row r="2554" spans="1:23">
      <c r="A2554" s="1370">
        <v>63160437</v>
      </c>
      <c r="B2554" s="1371" t="s">
        <v>5318</v>
      </c>
      <c r="C2554" s="1371">
        <v>51942318635</v>
      </c>
      <c r="D2554" s="1371" t="s">
        <v>1774</v>
      </c>
      <c r="E2554" s="1371" t="s">
        <v>5319</v>
      </c>
      <c r="G2554" s="1371" t="s">
        <v>224</v>
      </c>
      <c r="H2554" s="1371" t="s">
        <v>245</v>
      </c>
      <c r="J2554" s="1371" t="s">
        <v>249</v>
      </c>
      <c r="L2554" s="1371" t="s">
        <v>271</v>
      </c>
      <c r="N2554" s="1371" t="s">
        <v>231</v>
      </c>
      <c r="W2554" s="1371" t="s">
        <v>230</v>
      </c>
    </row>
    <row r="2555" spans="1:23">
      <c r="A2555" s="1370">
        <v>63273974</v>
      </c>
      <c r="B2555" s="1371" t="s">
        <v>5320</v>
      </c>
      <c r="C2555" s="1371">
        <v>916382965</v>
      </c>
      <c r="D2555" s="1371" t="s">
        <v>5321</v>
      </c>
      <c r="G2555" s="1371" t="s">
        <v>224</v>
      </c>
      <c r="H2555" s="1371" t="s">
        <v>11</v>
      </c>
      <c r="M2555" s="1372">
        <v>45859</v>
      </c>
      <c r="N2555" s="1371" t="s">
        <v>233</v>
      </c>
      <c r="W2555" s="1371" t="s">
        <v>228</v>
      </c>
    </row>
    <row r="2556" spans="1:23">
      <c r="A2556" s="1370">
        <v>63284483</v>
      </c>
      <c r="B2556" s="1371" t="s">
        <v>5322</v>
      </c>
      <c r="C2556" s="1371">
        <v>946775411</v>
      </c>
      <c r="D2556" s="1371" t="s">
        <v>5323</v>
      </c>
      <c r="G2556" s="1371" t="s">
        <v>224</v>
      </c>
      <c r="H2556" s="1371" t="s">
        <v>11</v>
      </c>
      <c r="M2556" s="1372">
        <v>45880</v>
      </c>
      <c r="N2556" s="1371" t="s">
        <v>233</v>
      </c>
      <c r="W2556" s="1371" t="s">
        <v>227</v>
      </c>
    </row>
    <row r="2557" spans="1:23">
      <c r="A2557" s="1370">
        <v>63306826</v>
      </c>
      <c r="B2557" s="1371" t="s">
        <v>5324</v>
      </c>
      <c r="C2557" s="1371">
        <v>963800572</v>
      </c>
      <c r="D2557" s="1371" t="s">
        <v>5325</v>
      </c>
      <c r="G2557" s="1371" t="s">
        <v>223</v>
      </c>
      <c r="H2557" s="1371" t="s">
        <v>11</v>
      </c>
      <c r="M2557" s="1372">
        <v>45859</v>
      </c>
      <c r="N2557" s="1371" t="s">
        <v>233</v>
      </c>
      <c r="W2557" s="1371" t="s">
        <v>228</v>
      </c>
    </row>
    <row r="2558" spans="1:23">
      <c r="A2558" s="1370">
        <v>63317810</v>
      </c>
      <c r="B2558" s="1371" t="s">
        <v>5326</v>
      </c>
      <c r="C2558" s="1371" t="s">
        <v>5327</v>
      </c>
      <c r="D2558" s="1371" t="s">
        <v>509</v>
      </c>
      <c r="G2558" s="1371" t="s">
        <v>225</v>
      </c>
      <c r="H2558" s="1371" t="s">
        <v>243</v>
      </c>
      <c r="I2558" s="1371" t="s">
        <v>316</v>
      </c>
      <c r="J2558" s="1371" t="s">
        <v>221</v>
      </c>
      <c r="N2558" s="1371" t="s">
        <v>236</v>
      </c>
      <c r="O2558" s="1371" t="s">
        <v>236</v>
      </c>
      <c r="P2558" s="1371" t="s">
        <v>350</v>
      </c>
      <c r="W2558" s="1371" t="s">
        <v>228</v>
      </c>
    </row>
    <row r="2559" spans="1:23">
      <c r="A2559" s="1370">
        <v>63387850</v>
      </c>
      <c r="B2559" s="1371" t="s">
        <v>5328</v>
      </c>
      <c r="C2559" s="1371">
        <v>51965341457</v>
      </c>
      <c r="D2559" s="1371" t="s">
        <v>5329</v>
      </c>
      <c r="E2559" s="1371" t="s">
        <v>347</v>
      </c>
      <c r="G2559" s="1371" t="s">
        <v>224</v>
      </c>
      <c r="H2559" s="1371" t="s">
        <v>245</v>
      </c>
      <c r="K2559" s="1371" t="s">
        <v>278</v>
      </c>
      <c r="L2559" s="1371" t="s">
        <v>262</v>
      </c>
      <c r="M2559" s="1372">
        <v>45868</v>
      </c>
      <c r="N2559" s="1371" t="s">
        <v>314</v>
      </c>
      <c r="O2559" s="1371" t="s">
        <v>314</v>
      </c>
      <c r="P2559" s="1371" t="s">
        <v>314</v>
      </c>
      <c r="V2559" s="1371" t="s">
        <v>5330</v>
      </c>
      <c r="W2559" s="1371" t="s">
        <v>230</v>
      </c>
    </row>
    <row r="2560" spans="1:23">
      <c r="A2560" s="1370">
        <v>63429027</v>
      </c>
      <c r="B2560" s="1371" t="s">
        <v>5331</v>
      </c>
      <c r="C2560" s="1371">
        <v>51927053105</v>
      </c>
      <c r="D2560" s="1371" t="s">
        <v>5332</v>
      </c>
      <c r="E2560" s="1371" t="s">
        <v>347</v>
      </c>
      <c r="G2560" s="1371" t="s">
        <v>224</v>
      </c>
      <c r="H2560" s="1371" t="s">
        <v>245</v>
      </c>
      <c r="K2560" s="1371" t="s">
        <v>280</v>
      </c>
      <c r="L2560" s="1371" t="s">
        <v>280</v>
      </c>
      <c r="M2560" s="1372">
        <v>45876</v>
      </c>
      <c r="N2560" s="1371" t="s">
        <v>231</v>
      </c>
      <c r="O2560" s="1371" t="s">
        <v>231</v>
      </c>
      <c r="P2560" s="1371" t="s">
        <v>231</v>
      </c>
      <c r="W2560" s="1371" t="s">
        <v>230</v>
      </c>
    </row>
    <row r="2561" spans="1:23">
      <c r="A2561" s="1370">
        <v>63513263</v>
      </c>
      <c r="B2561" s="1371" t="s">
        <v>5333</v>
      </c>
      <c r="C2561" s="1371">
        <v>962773085</v>
      </c>
      <c r="D2561" s="1371" t="s">
        <v>5334</v>
      </c>
      <c r="E2561" s="1371" t="s">
        <v>376</v>
      </c>
      <c r="G2561" s="1371" t="s">
        <v>224</v>
      </c>
      <c r="H2561" s="1371" t="s">
        <v>245</v>
      </c>
      <c r="I2561" s="1371" t="s">
        <v>316</v>
      </c>
      <c r="J2561" s="1371" t="s">
        <v>221</v>
      </c>
      <c r="N2561" s="1371" t="s">
        <v>236</v>
      </c>
      <c r="O2561" s="1371" t="s">
        <v>236</v>
      </c>
      <c r="P2561" s="1371" t="s">
        <v>350</v>
      </c>
      <c r="W2561" s="1371" t="s">
        <v>227</v>
      </c>
    </row>
    <row r="2562" spans="1:23">
      <c r="A2562" s="1370">
        <v>63535052</v>
      </c>
      <c r="B2562" s="1371" t="s">
        <v>5335</v>
      </c>
      <c r="C2562" s="1371">
        <v>910324446</v>
      </c>
      <c r="D2562" s="1371" t="s">
        <v>5336</v>
      </c>
      <c r="G2562" s="1371" t="s">
        <v>224</v>
      </c>
      <c r="H2562" s="1371" t="s">
        <v>11</v>
      </c>
      <c r="J2562" s="1371" t="s">
        <v>221</v>
      </c>
      <c r="L2562" s="1371" t="s">
        <v>271</v>
      </c>
      <c r="M2562" s="1372">
        <v>45841</v>
      </c>
      <c r="N2562" s="1371" t="s">
        <v>233</v>
      </c>
      <c r="O2562" s="1371" t="s">
        <v>236</v>
      </c>
      <c r="V2562" s="1371" t="s">
        <v>11</v>
      </c>
      <c r="W2562" s="1371" t="s">
        <v>230</v>
      </c>
    </row>
    <row r="2563" spans="1:23">
      <c r="A2563" s="1370">
        <v>63731353</v>
      </c>
      <c r="B2563" s="1371" t="s">
        <v>5337</v>
      </c>
      <c r="C2563" s="1371">
        <v>907298001</v>
      </c>
      <c r="D2563" s="1371" t="s">
        <v>5338</v>
      </c>
      <c r="G2563" s="1371" t="s">
        <v>224</v>
      </c>
      <c r="H2563" s="1371" t="s">
        <v>11</v>
      </c>
      <c r="M2563" s="1372">
        <v>45880</v>
      </c>
      <c r="N2563" s="1371" t="s">
        <v>233</v>
      </c>
      <c r="W2563" s="1371" t="s">
        <v>227</v>
      </c>
    </row>
    <row r="2564" spans="1:23">
      <c r="A2564" s="1370">
        <v>65236238</v>
      </c>
      <c r="B2564" s="1371" t="s">
        <v>5339</v>
      </c>
      <c r="C2564" s="1371">
        <v>51968097754</v>
      </c>
      <c r="D2564" s="1371" t="s">
        <v>5340</v>
      </c>
      <c r="G2564" s="1371" t="s">
        <v>224</v>
      </c>
      <c r="H2564" s="1371" t="s">
        <v>11</v>
      </c>
      <c r="J2564" s="1371" t="s">
        <v>221</v>
      </c>
      <c r="M2564" s="1372">
        <v>45841</v>
      </c>
      <c r="N2564" s="1371" t="s">
        <v>233</v>
      </c>
      <c r="V2564" s="1371" t="s">
        <v>11</v>
      </c>
      <c r="W2564" s="1371" t="s">
        <v>228</v>
      </c>
    </row>
    <row r="2565" spans="1:23">
      <c r="A2565" s="1370">
        <v>65688898</v>
      </c>
      <c r="B2565" s="1371" t="s">
        <v>5341</v>
      </c>
      <c r="C2565" s="1371">
        <v>962038851</v>
      </c>
      <c r="D2565" s="1371" t="s">
        <v>5342</v>
      </c>
      <c r="G2565" s="1371" t="s">
        <v>224</v>
      </c>
      <c r="H2565" s="1371" t="s">
        <v>245</v>
      </c>
      <c r="I2565" s="1371" t="s">
        <v>316</v>
      </c>
      <c r="J2565" s="1371" t="s">
        <v>221</v>
      </c>
      <c r="K2565" s="1371" t="s">
        <v>269</v>
      </c>
      <c r="L2565" s="1371" t="s">
        <v>269</v>
      </c>
      <c r="N2565" s="1371" t="s">
        <v>231</v>
      </c>
      <c r="O2565" s="1371" t="s">
        <v>236</v>
      </c>
      <c r="P2565" s="1371" t="s">
        <v>350</v>
      </c>
      <c r="W2565" s="1371" t="s">
        <v>227</v>
      </c>
    </row>
    <row r="2566" spans="1:23">
      <c r="A2566" s="1370">
        <v>65874985</v>
      </c>
      <c r="B2566" s="1371" t="s">
        <v>5343</v>
      </c>
      <c r="C2566" s="1371">
        <v>933843355</v>
      </c>
      <c r="D2566" s="1371" t="s">
        <v>5344</v>
      </c>
      <c r="G2566" s="1371" t="s">
        <v>224</v>
      </c>
      <c r="H2566" s="1371" t="s">
        <v>11</v>
      </c>
      <c r="J2566" s="1371" t="s">
        <v>221</v>
      </c>
      <c r="N2566" s="1371" t="s">
        <v>233</v>
      </c>
      <c r="W2566" s="1371" t="s">
        <v>229</v>
      </c>
    </row>
    <row r="2567" spans="1:23">
      <c r="A2567" s="1370">
        <v>65896541</v>
      </c>
      <c r="B2567" s="1371" t="s">
        <v>5345</v>
      </c>
      <c r="C2567" s="1371">
        <v>993715809</v>
      </c>
      <c r="D2567" s="1371" t="s">
        <v>5346</v>
      </c>
      <c r="G2567" s="1371" t="s">
        <v>224</v>
      </c>
      <c r="H2567" s="1371" t="s">
        <v>11</v>
      </c>
      <c r="J2567" s="1371" t="s">
        <v>221</v>
      </c>
      <c r="L2567" s="1371" t="s">
        <v>271</v>
      </c>
      <c r="M2567" s="1372">
        <v>45841</v>
      </c>
      <c r="N2567" s="1371" t="s">
        <v>233</v>
      </c>
      <c r="O2567" s="1371" t="s">
        <v>236</v>
      </c>
      <c r="V2567" s="1371" t="s">
        <v>11</v>
      </c>
      <c r="W2567" s="1371" t="s">
        <v>230</v>
      </c>
    </row>
    <row r="2568" spans="1:23">
      <c r="A2568" s="1370">
        <v>66269666</v>
      </c>
      <c r="B2568" s="1371" t="s">
        <v>5347</v>
      </c>
      <c r="C2568" s="1371">
        <v>51918134943</v>
      </c>
      <c r="D2568" s="1371" t="s">
        <v>5348</v>
      </c>
      <c r="E2568" s="1371" t="s">
        <v>451</v>
      </c>
      <c r="G2568" s="1371" t="s">
        <v>224</v>
      </c>
      <c r="H2568" s="1371" t="s">
        <v>245</v>
      </c>
      <c r="K2568" s="1371" t="s">
        <v>278</v>
      </c>
      <c r="L2568" s="1371" t="s">
        <v>262</v>
      </c>
      <c r="M2568" s="1372">
        <v>45868</v>
      </c>
      <c r="N2568" s="1371" t="s">
        <v>231</v>
      </c>
      <c r="O2568" s="1371" t="s">
        <v>231</v>
      </c>
      <c r="P2568" s="1371" t="s">
        <v>231</v>
      </c>
      <c r="W2568" s="1371" t="s">
        <v>230</v>
      </c>
    </row>
    <row r="2569" spans="1:23">
      <c r="A2569" s="1370">
        <v>66333361</v>
      </c>
      <c r="B2569" s="1371" t="s">
        <v>5349</v>
      </c>
      <c r="C2569" s="1371">
        <v>51922592886</v>
      </c>
      <c r="D2569" s="1371" t="s">
        <v>4040</v>
      </c>
      <c r="E2569" s="1371" t="s">
        <v>347</v>
      </c>
      <c r="G2569" s="1371" t="s">
        <v>223</v>
      </c>
      <c r="H2569" s="1371" t="s">
        <v>245</v>
      </c>
      <c r="K2569" s="1371" t="s">
        <v>271</v>
      </c>
      <c r="L2569" s="1371" t="s">
        <v>271</v>
      </c>
      <c r="M2569" s="1372">
        <v>45847</v>
      </c>
      <c r="N2569" s="1371" t="s">
        <v>233</v>
      </c>
      <c r="W2569" s="1371" t="s">
        <v>227</v>
      </c>
    </row>
    <row r="2570" spans="1:23">
      <c r="A2570" s="1370">
        <v>66477444</v>
      </c>
      <c r="B2570" s="1371" t="s">
        <v>5350</v>
      </c>
      <c r="C2570" s="1371">
        <v>51964687976</v>
      </c>
      <c r="D2570" s="1371" t="s">
        <v>5351</v>
      </c>
      <c r="G2570" s="1371" t="s">
        <v>225</v>
      </c>
      <c r="H2570" s="1371" t="s">
        <v>243</v>
      </c>
      <c r="I2570" s="1371" t="s">
        <v>316</v>
      </c>
      <c r="J2570" s="1371" t="s">
        <v>249</v>
      </c>
      <c r="K2570" s="1371" t="s">
        <v>256</v>
      </c>
      <c r="L2570" s="1371" t="s">
        <v>256</v>
      </c>
      <c r="N2570" s="1371" t="s">
        <v>236</v>
      </c>
      <c r="Q2570" s="1371" t="s">
        <v>445</v>
      </c>
      <c r="R2570" s="1371" t="s">
        <v>315</v>
      </c>
      <c r="S2570" s="1371" t="s">
        <v>318</v>
      </c>
      <c r="T2570" s="1371" t="s">
        <v>323</v>
      </c>
      <c r="U2570" s="1371" t="s">
        <v>255</v>
      </c>
      <c r="W2570" s="1371" t="s">
        <v>227</v>
      </c>
    </row>
    <row r="2571" spans="1:23">
      <c r="A2571" s="1370">
        <v>67039365</v>
      </c>
      <c r="B2571" s="1371" t="s">
        <v>5352</v>
      </c>
      <c r="C2571" s="1371">
        <v>900485321</v>
      </c>
      <c r="D2571" s="1371" t="s">
        <v>5353</v>
      </c>
      <c r="G2571" s="1371" t="s">
        <v>223</v>
      </c>
      <c r="H2571" s="1371" t="s">
        <v>11</v>
      </c>
      <c r="L2571" s="1371" t="s">
        <v>271</v>
      </c>
      <c r="M2571" s="1372">
        <v>45854</v>
      </c>
      <c r="N2571" s="1371" t="s">
        <v>233</v>
      </c>
      <c r="W2571" s="1371" t="s">
        <v>230</v>
      </c>
    </row>
    <row r="2572" spans="1:23">
      <c r="A2572" s="1370">
        <v>67673391</v>
      </c>
      <c r="B2572" s="1371" t="s">
        <v>5354</v>
      </c>
      <c r="C2572" s="1371" t="s">
        <v>5355</v>
      </c>
      <c r="G2572" s="1371" t="s">
        <v>223</v>
      </c>
      <c r="H2572" s="1371" t="s">
        <v>243</v>
      </c>
      <c r="I2572" s="1371" t="s">
        <v>316</v>
      </c>
      <c r="J2572" s="1371" t="s">
        <v>249</v>
      </c>
      <c r="N2572" s="1371" t="s">
        <v>233</v>
      </c>
      <c r="O2572" s="1371" t="s">
        <v>236</v>
      </c>
      <c r="P2572" s="1371" t="s">
        <v>231</v>
      </c>
      <c r="W2572" s="1371" t="s">
        <v>229</v>
      </c>
    </row>
    <row r="2573" spans="1:23">
      <c r="A2573" s="1370">
        <v>70004989</v>
      </c>
      <c r="B2573" s="1371" t="s">
        <v>5356</v>
      </c>
      <c r="C2573" s="1371">
        <v>51930304996</v>
      </c>
      <c r="D2573" s="1371" t="s">
        <v>5357</v>
      </c>
      <c r="E2573" s="1371" t="s">
        <v>347</v>
      </c>
      <c r="G2573" s="1371" t="s">
        <v>223</v>
      </c>
      <c r="H2573" s="1371" t="s">
        <v>245</v>
      </c>
      <c r="K2573" s="1371" t="s">
        <v>271</v>
      </c>
      <c r="L2573" s="1371" t="s">
        <v>271</v>
      </c>
      <c r="M2573" s="1372">
        <v>45854</v>
      </c>
      <c r="N2573" s="1371" t="s">
        <v>233</v>
      </c>
      <c r="W2573" s="1371" t="s">
        <v>227</v>
      </c>
    </row>
    <row r="2574" spans="1:23">
      <c r="A2574" s="1370">
        <v>70010085</v>
      </c>
      <c r="B2574" s="1371" t="s">
        <v>5358</v>
      </c>
      <c r="C2574" s="1371">
        <v>51993835074</v>
      </c>
      <c r="D2574" s="1371" t="s">
        <v>5359</v>
      </c>
      <c r="G2574" s="1371" t="s">
        <v>224</v>
      </c>
      <c r="H2574" s="1371" t="s">
        <v>11</v>
      </c>
      <c r="L2574" s="1371" t="s">
        <v>271</v>
      </c>
      <c r="M2574" s="1372">
        <v>45854</v>
      </c>
      <c r="N2574" s="1371" t="s">
        <v>233</v>
      </c>
      <c r="W2574" s="1371" t="s">
        <v>230</v>
      </c>
    </row>
    <row r="2575" spans="1:23">
      <c r="A2575" s="1370">
        <v>70041727</v>
      </c>
      <c r="B2575" s="1371" t="s">
        <v>5360</v>
      </c>
      <c r="C2575" s="1371">
        <v>981150576</v>
      </c>
      <c r="D2575" s="1371" t="s">
        <v>5361</v>
      </c>
      <c r="G2575" s="1371" t="s">
        <v>225</v>
      </c>
      <c r="H2575" s="1371" t="s">
        <v>11</v>
      </c>
      <c r="J2575" s="1371" t="s">
        <v>221</v>
      </c>
      <c r="N2575" s="1371" t="s">
        <v>233</v>
      </c>
      <c r="W2575" s="1371" t="s">
        <v>229</v>
      </c>
    </row>
    <row r="2576" spans="1:23">
      <c r="A2576" s="1370">
        <v>70048105</v>
      </c>
      <c r="B2576" s="1371" t="s">
        <v>5362</v>
      </c>
      <c r="C2576" s="1371">
        <v>939081396</v>
      </c>
      <c r="D2576" s="1371" t="s">
        <v>5363</v>
      </c>
      <c r="G2576" s="1371" t="s">
        <v>223</v>
      </c>
      <c r="H2576" s="1371" t="s">
        <v>248</v>
      </c>
      <c r="M2576" s="1372">
        <v>45855</v>
      </c>
      <c r="N2576" s="1371" t="s">
        <v>233</v>
      </c>
      <c r="O2576" s="1371" t="s">
        <v>329</v>
      </c>
      <c r="W2576" s="1371" t="s">
        <v>229</v>
      </c>
    </row>
    <row r="2577" spans="1:23">
      <c r="A2577" s="1370">
        <v>70061219</v>
      </c>
      <c r="B2577" s="1371" t="s">
        <v>5364</v>
      </c>
      <c r="C2577" s="1371">
        <v>995258688</v>
      </c>
      <c r="D2577" s="1371" t="s">
        <v>5365</v>
      </c>
      <c r="G2577" s="1371" t="s">
        <v>225</v>
      </c>
      <c r="H2577" s="1371" t="s">
        <v>11</v>
      </c>
      <c r="J2577" s="1371" t="s">
        <v>221</v>
      </c>
      <c r="M2577" s="1372">
        <v>45841</v>
      </c>
      <c r="N2577" s="1371" t="s">
        <v>233</v>
      </c>
      <c r="V2577" s="1371" t="s">
        <v>11</v>
      </c>
      <c r="W2577" s="1371" t="s">
        <v>228</v>
      </c>
    </row>
    <row r="2578" spans="1:23">
      <c r="A2578" s="1370">
        <v>70066550</v>
      </c>
      <c r="B2578" s="1371" t="s">
        <v>5366</v>
      </c>
      <c r="C2578" s="1371">
        <v>963314857</v>
      </c>
      <c r="D2578" s="1371" t="s">
        <v>5367</v>
      </c>
      <c r="G2578" s="1371" t="s">
        <v>225</v>
      </c>
      <c r="H2578" s="1371" t="s">
        <v>11</v>
      </c>
      <c r="J2578" s="1371" t="s">
        <v>221</v>
      </c>
      <c r="L2578" s="1371" t="s">
        <v>271</v>
      </c>
      <c r="M2578" s="1372">
        <v>45841</v>
      </c>
      <c r="N2578" s="1371" t="s">
        <v>233</v>
      </c>
      <c r="O2578" s="1371" t="s">
        <v>236</v>
      </c>
      <c r="V2578" s="1371" t="s">
        <v>11</v>
      </c>
      <c r="W2578" s="1371" t="s">
        <v>230</v>
      </c>
    </row>
    <row r="2579" spans="1:23">
      <c r="A2579" s="1370">
        <v>70070554</v>
      </c>
      <c r="B2579" s="1371" t="s">
        <v>5368</v>
      </c>
      <c r="C2579" s="1371">
        <v>51966039743</v>
      </c>
      <c r="D2579" s="1371" t="s">
        <v>5369</v>
      </c>
      <c r="G2579" s="1371" t="s">
        <v>224</v>
      </c>
      <c r="H2579" s="1371" t="s">
        <v>11</v>
      </c>
      <c r="J2579" s="1371" t="s">
        <v>221</v>
      </c>
      <c r="M2579" s="1372">
        <v>45841</v>
      </c>
      <c r="N2579" s="1371" t="s">
        <v>233</v>
      </c>
      <c r="V2579" s="1371" t="s">
        <v>11</v>
      </c>
      <c r="W2579" s="1371" t="s">
        <v>228</v>
      </c>
    </row>
    <row r="2580" spans="1:23">
      <c r="A2580" s="1370">
        <v>70076266</v>
      </c>
      <c r="B2580" s="1371" t="s">
        <v>5370</v>
      </c>
      <c r="C2580" s="1371">
        <v>924135782</v>
      </c>
      <c r="D2580" s="1371" t="s">
        <v>5371</v>
      </c>
      <c r="E2580" s="1371" t="s">
        <v>347</v>
      </c>
      <c r="G2580" s="1371" t="s">
        <v>224</v>
      </c>
      <c r="H2580" s="1371" t="s">
        <v>245</v>
      </c>
      <c r="K2580" s="1371" t="s">
        <v>280</v>
      </c>
      <c r="L2580" s="1371" t="s">
        <v>280</v>
      </c>
      <c r="M2580" s="1372">
        <v>45859</v>
      </c>
      <c r="N2580" s="1371" t="s">
        <v>368</v>
      </c>
      <c r="O2580" s="1371" t="s">
        <v>236</v>
      </c>
      <c r="P2580" s="1371" t="s">
        <v>350</v>
      </c>
      <c r="W2580" s="1371" t="s">
        <v>226</v>
      </c>
    </row>
    <row r="2581" spans="1:23">
      <c r="A2581" s="1370">
        <v>70099277</v>
      </c>
      <c r="B2581" s="1371" t="s">
        <v>5372</v>
      </c>
      <c r="C2581" s="1371">
        <v>903176498</v>
      </c>
      <c r="F2581" s="1371" t="s">
        <v>254</v>
      </c>
      <c r="G2581" s="1371" t="s">
        <v>224</v>
      </c>
      <c r="H2581" s="1371" t="s">
        <v>242</v>
      </c>
      <c r="I2581" s="1371" t="s">
        <v>7</v>
      </c>
      <c r="M2581" s="1372">
        <v>45853</v>
      </c>
      <c r="N2581" s="1371" t="s">
        <v>233</v>
      </c>
      <c r="O2581" s="1371" t="s">
        <v>233</v>
      </c>
      <c r="Q2581" s="1371" t="s">
        <v>324</v>
      </c>
      <c r="R2581" s="1371" t="s">
        <v>232</v>
      </c>
      <c r="S2581" s="1371" t="s">
        <v>318</v>
      </c>
      <c r="T2581" s="1371" t="s">
        <v>323</v>
      </c>
      <c r="U2581" s="1371" t="s">
        <v>255</v>
      </c>
      <c r="W2581" s="1371" t="s">
        <v>230</v>
      </c>
    </row>
    <row r="2582" spans="1:23">
      <c r="A2582" s="1370">
        <v>70117668</v>
      </c>
      <c r="B2582" s="1371" t="s">
        <v>5373</v>
      </c>
      <c r="C2582" s="1371">
        <v>51907761120</v>
      </c>
      <c r="D2582" s="1371" t="s">
        <v>5374</v>
      </c>
      <c r="E2582" s="1371" t="s">
        <v>347</v>
      </c>
      <c r="F2582" s="1371" t="s">
        <v>254</v>
      </c>
      <c r="G2582" s="1371" t="s">
        <v>224</v>
      </c>
      <c r="H2582" s="1371" t="s">
        <v>245</v>
      </c>
      <c r="M2582" s="1372">
        <v>45843</v>
      </c>
      <c r="N2582" s="1371" t="s">
        <v>233</v>
      </c>
      <c r="W2582" s="1371" t="s">
        <v>228</v>
      </c>
    </row>
    <row r="2583" spans="1:23">
      <c r="A2583" s="1370">
        <v>70154043</v>
      </c>
      <c r="B2583" s="1371" t="s">
        <v>5375</v>
      </c>
      <c r="C2583" s="1371">
        <v>930840405</v>
      </c>
      <c r="D2583" s="1371" t="s">
        <v>5376</v>
      </c>
      <c r="G2583" s="1371" t="s">
        <v>223</v>
      </c>
      <c r="H2583" s="1371" t="s">
        <v>11</v>
      </c>
      <c r="J2583" s="1371" t="s">
        <v>221</v>
      </c>
      <c r="M2583" s="1372">
        <v>45841</v>
      </c>
      <c r="N2583" s="1371" t="s">
        <v>233</v>
      </c>
      <c r="O2583" s="1371" t="s">
        <v>236</v>
      </c>
      <c r="W2583" s="1371" t="s">
        <v>227</v>
      </c>
    </row>
    <row r="2584" spans="1:23">
      <c r="A2584" s="1370">
        <v>70167373</v>
      </c>
      <c r="B2584" s="1371" t="s">
        <v>5377</v>
      </c>
      <c r="C2584" s="1371">
        <v>921518114</v>
      </c>
      <c r="D2584" s="1371" t="s">
        <v>5378</v>
      </c>
      <c r="F2584" s="1371" t="s">
        <v>362</v>
      </c>
      <c r="G2584" s="1371" t="s">
        <v>225</v>
      </c>
      <c r="H2584" s="1371" t="s">
        <v>248</v>
      </c>
      <c r="J2584" s="1371" t="s">
        <v>221</v>
      </c>
      <c r="L2584" s="1371" t="s">
        <v>271</v>
      </c>
      <c r="M2584" s="1372">
        <v>45841</v>
      </c>
      <c r="N2584" s="1371" t="s">
        <v>233</v>
      </c>
      <c r="W2584" s="1371" t="s">
        <v>230</v>
      </c>
    </row>
    <row r="2585" spans="1:23">
      <c r="A2585" s="1370">
        <v>70175375</v>
      </c>
      <c r="B2585" s="1371" t="s">
        <v>5379</v>
      </c>
      <c r="C2585" s="1371" t="s">
        <v>5380</v>
      </c>
      <c r="G2585" s="1371" t="s">
        <v>224</v>
      </c>
      <c r="J2585" s="1371" t="s">
        <v>221</v>
      </c>
      <c r="L2585" s="1371" t="s">
        <v>271</v>
      </c>
      <c r="N2585" s="1371" t="s">
        <v>231</v>
      </c>
      <c r="W2585" s="1371" t="s">
        <v>230</v>
      </c>
    </row>
    <row r="2586" spans="1:23">
      <c r="A2586" s="1370">
        <v>70186150</v>
      </c>
      <c r="B2586" s="1371" t="s">
        <v>5381</v>
      </c>
      <c r="C2586" s="1371">
        <v>988821344</v>
      </c>
      <c r="D2586" s="1371" t="s">
        <v>5382</v>
      </c>
      <c r="G2586" s="1371" t="s">
        <v>224</v>
      </c>
      <c r="H2586" s="1371" t="s">
        <v>245</v>
      </c>
      <c r="I2586" s="1371" t="s">
        <v>316</v>
      </c>
      <c r="J2586" s="1371" t="s">
        <v>221</v>
      </c>
      <c r="K2586" s="1371" t="s">
        <v>259</v>
      </c>
      <c r="L2586" s="1371" t="s">
        <v>259</v>
      </c>
      <c r="N2586" s="1371" t="s">
        <v>236</v>
      </c>
      <c r="W2586" s="1371" t="s">
        <v>227</v>
      </c>
    </row>
    <row r="2587" spans="1:23">
      <c r="A2587" s="1370">
        <v>70190769</v>
      </c>
      <c r="B2587" s="1371" t="s">
        <v>5383</v>
      </c>
      <c r="C2587" s="1371">
        <v>946509653</v>
      </c>
      <c r="D2587" s="1371" t="s">
        <v>5384</v>
      </c>
      <c r="G2587" s="1371" t="s">
        <v>224</v>
      </c>
      <c r="H2587" s="1371" t="s">
        <v>243</v>
      </c>
      <c r="I2587" s="1371" t="s">
        <v>316</v>
      </c>
      <c r="J2587" s="1371" t="s">
        <v>221</v>
      </c>
      <c r="N2587" s="1371" t="s">
        <v>236</v>
      </c>
      <c r="O2587" s="1371" t="s">
        <v>236</v>
      </c>
      <c r="W2587" s="1371" t="s">
        <v>227</v>
      </c>
    </row>
    <row r="2588" spans="1:23">
      <c r="A2588" s="1370">
        <v>70241667</v>
      </c>
      <c r="B2588" s="1371" t="s">
        <v>5385</v>
      </c>
      <c r="C2588" s="1371">
        <v>920091159</v>
      </c>
      <c r="D2588" s="1371" t="s">
        <v>5386</v>
      </c>
      <c r="G2588" s="1371" t="s">
        <v>224</v>
      </c>
      <c r="H2588" s="1371" t="s">
        <v>11</v>
      </c>
      <c r="J2588" s="1371" t="s">
        <v>221</v>
      </c>
      <c r="L2588" s="1371" t="s">
        <v>271</v>
      </c>
      <c r="M2588" s="1372">
        <v>45841</v>
      </c>
      <c r="N2588" s="1371" t="s">
        <v>233</v>
      </c>
      <c r="O2588" s="1371" t="s">
        <v>236</v>
      </c>
      <c r="V2588" s="1371" t="s">
        <v>11</v>
      </c>
      <c r="W2588" s="1371" t="s">
        <v>230</v>
      </c>
    </row>
    <row r="2589" spans="1:23">
      <c r="A2589" s="1370">
        <v>70246083</v>
      </c>
      <c r="B2589" s="1371" t="s">
        <v>5387</v>
      </c>
      <c r="C2589" s="1371">
        <v>51992332628</v>
      </c>
      <c r="D2589" s="1371" t="s">
        <v>5388</v>
      </c>
      <c r="E2589" s="1371" t="s">
        <v>347</v>
      </c>
      <c r="G2589" s="1371" t="s">
        <v>224</v>
      </c>
      <c r="H2589" s="1371" t="s">
        <v>245</v>
      </c>
      <c r="K2589" s="1371" t="s">
        <v>274</v>
      </c>
      <c r="L2589" s="1371" t="s">
        <v>274</v>
      </c>
      <c r="M2589" s="1372">
        <v>45877</v>
      </c>
      <c r="N2589" s="1371" t="s">
        <v>233</v>
      </c>
      <c r="W2589" s="1371" t="s">
        <v>227</v>
      </c>
    </row>
    <row r="2590" spans="1:23">
      <c r="A2590" s="1370">
        <v>70266173</v>
      </c>
      <c r="B2590" s="1371" t="s">
        <v>5389</v>
      </c>
      <c r="C2590" s="1371">
        <v>922303850</v>
      </c>
      <c r="D2590" s="1371" t="s">
        <v>5390</v>
      </c>
      <c r="E2590" s="1371" t="s">
        <v>347</v>
      </c>
      <c r="G2590" s="1371" t="s">
        <v>223</v>
      </c>
      <c r="H2590" s="1371" t="s">
        <v>245</v>
      </c>
      <c r="K2590" s="1371" t="s">
        <v>271</v>
      </c>
      <c r="L2590" s="1371" t="s">
        <v>271</v>
      </c>
      <c r="M2590" s="1372">
        <v>45850</v>
      </c>
      <c r="N2590" s="1371" t="s">
        <v>233</v>
      </c>
      <c r="O2590" s="1371" t="s">
        <v>331</v>
      </c>
      <c r="W2590" s="1371" t="s">
        <v>229</v>
      </c>
    </row>
    <row r="2591" spans="1:23">
      <c r="A2591" s="1370">
        <v>70282464</v>
      </c>
      <c r="B2591" s="1371" t="s">
        <v>5391</v>
      </c>
      <c r="C2591" s="1371">
        <v>916742474</v>
      </c>
      <c r="D2591" s="1371" t="s">
        <v>5392</v>
      </c>
      <c r="E2591" s="1371" t="s">
        <v>347</v>
      </c>
      <c r="G2591" s="1371" t="s">
        <v>223</v>
      </c>
      <c r="H2591" s="1371" t="s">
        <v>245</v>
      </c>
      <c r="K2591" s="1371" t="s">
        <v>271</v>
      </c>
      <c r="L2591" s="1371" t="s">
        <v>271</v>
      </c>
      <c r="M2591" s="1372">
        <v>45847</v>
      </c>
      <c r="N2591" s="1371" t="s">
        <v>233</v>
      </c>
      <c r="O2591" s="1371" t="s">
        <v>236</v>
      </c>
      <c r="V2591" s="1371" t="s">
        <v>5393</v>
      </c>
      <c r="W2591" s="1371" t="s">
        <v>226</v>
      </c>
    </row>
    <row r="2592" spans="1:23">
      <c r="A2592" s="1370">
        <v>70285708</v>
      </c>
      <c r="B2592" s="1371" t="s">
        <v>5394</v>
      </c>
      <c r="C2592" s="1371">
        <v>51940544181</v>
      </c>
      <c r="D2592" s="1371" t="s">
        <v>5395</v>
      </c>
      <c r="E2592" s="1371" t="s">
        <v>347</v>
      </c>
      <c r="F2592" s="1371" t="s">
        <v>254</v>
      </c>
      <c r="G2592" s="1371" t="s">
        <v>224</v>
      </c>
      <c r="H2592" s="1371" t="s">
        <v>245</v>
      </c>
      <c r="K2592" s="1371" t="s">
        <v>280</v>
      </c>
      <c r="L2592" s="1371" t="s">
        <v>280</v>
      </c>
      <c r="M2592" s="1372">
        <v>45853</v>
      </c>
      <c r="N2592" s="1371" t="s">
        <v>233</v>
      </c>
      <c r="W2592" s="1371" t="s">
        <v>228</v>
      </c>
    </row>
    <row r="2593" spans="1:23">
      <c r="A2593" s="1370">
        <v>70286850</v>
      </c>
      <c r="B2593" s="1371" t="s">
        <v>5396</v>
      </c>
      <c r="C2593" s="1371">
        <v>927264519</v>
      </c>
      <c r="D2593" s="1371" t="s">
        <v>5397</v>
      </c>
      <c r="E2593" s="1371" t="s">
        <v>347</v>
      </c>
      <c r="G2593" s="1371" t="s">
        <v>225</v>
      </c>
      <c r="H2593" s="1371" t="s">
        <v>245</v>
      </c>
      <c r="L2593" s="1371" t="s">
        <v>274</v>
      </c>
      <c r="M2593" s="1372">
        <v>45844</v>
      </c>
      <c r="N2593" s="1371" t="s">
        <v>233</v>
      </c>
      <c r="O2593" s="1371" t="s">
        <v>231</v>
      </c>
      <c r="P2593" s="1371" t="s">
        <v>231</v>
      </c>
      <c r="V2593" s="1371" t="s">
        <v>710</v>
      </c>
      <c r="W2593" s="1371" t="s">
        <v>229</v>
      </c>
    </row>
    <row r="2594" spans="1:23">
      <c r="A2594" s="1370">
        <v>70289850</v>
      </c>
      <c r="B2594" s="1371" t="s">
        <v>5396</v>
      </c>
      <c r="C2594" s="1371">
        <v>927264519</v>
      </c>
      <c r="D2594" s="1371" t="s">
        <v>5397</v>
      </c>
      <c r="E2594" s="1371" t="s">
        <v>347</v>
      </c>
      <c r="G2594" s="1371" t="s">
        <v>225</v>
      </c>
      <c r="H2594" s="1371" t="s">
        <v>245</v>
      </c>
      <c r="K2594" s="1371" t="s">
        <v>274</v>
      </c>
      <c r="L2594" s="1371" t="s">
        <v>262</v>
      </c>
      <c r="M2594" s="1372">
        <v>45873</v>
      </c>
      <c r="N2594" s="1371" t="s">
        <v>388</v>
      </c>
      <c r="O2594" s="1371" t="s">
        <v>329</v>
      </c>
      <c r="P2594" s="1371" t="s">
        <v>329</v>
      </c>
      <c r="V2594" s="1371" t="s">
        <v>592</v>
      </c>
      <c r="W2594" s="1371" t="s">
        <v>226</v>
      </c>
    </row>
    <row r="2595" spans="1:23">
      <c r="A2595" s="1370">
        <v>70318449</v>
      </c>
      <c r="B2595" s="1371" t="s">
        <v>5398</v>
      </c>
      <c r="C2595" s="1371">
        <v>51912282089</v>
      </c>
      <c r="D2595" s="1371" t="s">
        <v>5399</v>
      </c>
      <c r="E2595" s="1371" t="s">
        <v>451</v>
      </c>
      <c r="G2595" s="1371" t="s">
        <v>225</v>
      </c>
      <c r="H2595" s="1371" t="s">
        <v>245</v>
      </c>
      <c r="K2595" s="1371" t="s">
        <v>278</v>
      </c>
      <c r="L2595" s="1371" t="s">
        <v>278</v>
      </c>
      <c r="M2595" s="1372">
        <v>45874</v>
      </c>
      <c r="N2595" s="1371" t="s">
        <v>233</v>
      </c>
      <c r="O2595" s="1371" t="s">
        <v>239</v>
      </c>
      <c r="P2595" s="1371" t="s">
        <v>330</v>
      </c>
      <c r="W2595" s="1371" t="s">
        <v>229</v>
      </c>
    </row>
    <row r="2596" spans="1:23">
      <c r="A2596" s="1370">
        <v>70325085</v>
      </c>
      <c r="B2596" s="1371" t="s">
        <v>5400</v>
      </c>
      <c r="C2596" s="1371">
        <v>907540361</v>
      </c>
      <c r="D2596" s="1371" t="s">
        <v>5401</v>
      </c>
      <c r="G2596" s="1371" t="s">
        <v>223</v>
      </c>
      <c r="H2596" s="1371" t="s">
        <v>11</v>
      </c>
      <c r="M2596" s="1372">
        <v>45880</v>
      </c>
      <c r="N2596" s="1371" t="s">
        <v>233</v>
      </c>
      <c r="W2596" s="1371" t="s">
        <v>227</v>
      </c>
    </row>
    <row r="2597" spans="1:23">
      <c r="A2597" s="1370">
        <v>70335807</v>
      </c>
      <c r="B2597" s="1371" t="s">
        <v>5402</v>
      </c>
      <c r="C2597" s="1371">
        <v>935734546</v>
      </c>
      <c r="D2597" s="1371" t="s">
        <v>5403</v>
      </c>
      <c r="E2597" s="1371" t="s">
        <v>507</v>
      </c>
      <c r="F2597" s="1371" t="s">
        <v>240</v>
      </c>
      <c r="G2597" s="1371" t="s">
        <v>223</v>
      </c>
      <c r="H2597" s="1371" t="s">
        <v>245</v>
      </c>
      <c r="I2597" s="1371" t="s">
        <v>316</v>
      </c>
      <c r="J2597" s="1371" t="s">
        <v>221</v>
      </c>
      <c r="N2597" s="1371" t="s">
        <v>233</v>
      </c>
      <c r="O2597" s="1371" t="s">
        <v>236</v>
      </c>
      <c r="P2597" s="1371" t="s">
        <v>350</v>
      </c>
      <c r="W2597" s="1371" t="s">
        <v>226</v>
      </c>
    </row>
    <row r="2598" spans="1:23">
      <c r="A2598" s="1370">
        <v>70341201</v>
      </c>
      <c r="B2598" s="1371" t="s">
        <v>5404</v>
      </c>
      <c r="C2598" s="1371">
        <v>953509600</v>
      </c>
      <c r="G2598" s="1371" t="s">
        <v>223</v>
      </c>
      <c r="H2598" s="1371" t="s">
        <v>245</v>
      </c>
      <c r="I2598" s="1371" t="s">
        <v>316</v>
      </c>
      <c r="J2598" s="1371" t="s">
        <v>221</v>
      </c>
      <c r="N2598" s="1371" t="s">
        <v>231</v>
      </c>
      <c r="O2598" s="1371" t="s">
        <v>231</v>
      </c>
      <c r="P2598" s="1371" t="s">
        <v>239</v>
      </c>
      <c r="Q2598" s="1371" t="s">
        <v>445</v>
      </c>
      <c r="R2598" s="1371" t="s">
        <v>234</v>
      </c>
      <c r="S2598" s="1371" t="s">
        <v>318</v>
      </c>
      <c r="T2598" s="1371" t="s">
        <v>628</v>
      </c>
      <c r="U2598" s="1371" t="s">
        <v>255</v>
      </c>
      <c r="W2598" s="1371" t="s">
        <v>227</v>
      </c>
    </row>
    <row r="2599" spans="1:23">
      <c r="A2599" s="1370">
        <v>70358954</v>
      </c>
      <c r="B2599" s="1371" t="s">
        <v>5405</v>
      </c>
      <c r="C2599" s="1371">
        <v>51914958676</v>
      </c>
      <c r="D2599" s="1371" t="s">
        <v>5406</v>
      </c>
      <c r="E2599" s="1371" t="s">
        <v>347</v>
      </c>
      <c r="G2599" s="1371" t="s">
        <v>224</v>
      </c>
      <c r="H2599" s="1371" t="s">
        <v>245</v>
      </c>
      <c r="K2599" s="1371" t="s">
        <v>271</v>
      </c>
      <c r="L2599" s="1371" t="s">
        <v>271</v>
      </c>
      <c r="M2599" s="1372">
        <v>45847</v>
      </c>
      <c r="N2599" s="1371" t="s">
        <v>233</v>
      </c>
      <c r="W2599" s="1371" t="s">
        <v>227</v>
      </c>
    </row>
    <row r="2600" spans="1:23">
      <c r="A2600" s="1370">
        <v>70360839</v>
      </c>
      <c r="B2600" s="1371" t="s">
        <v>5407</v>
      </c>
      <c r="C2600" s="1371">
        <v>51904296159</v>
      </c>
      <c r="D2600" s="1371" t="s">
        <v>5408</v>
      </c>
      <c r="E2600" s="1371" t="s">
        <v>376</v>
      </c>
      <c r="F2600" s="1371" t="s">
        <v>377</v>
      </c>
      <c r="G2600" s="1371" t="s">
        <v>224</v>
      </c>
      <c r="H2600" s="1371" t="s">
        <v>245</v>
      </c>
      <c r="I2600" s="1371" t="s">
        <v>316</v>
      </c>
      <c r="J2600" s="1371" t="s">
        <v>221</v>
      </c>
      <c r="N2600" s="1371" t="s">
        <v>233</v>
      </c>
      <c r="W2600" s="1371" t="s">
        <v>228</v>
      </c>
    </row>
    <row r="2601" spans="1:23">
      <c r="A2601" s="1370">
        <v>70361644</v>
      </c>
      <c r="B2601" s="1371" t="s">
        <v>5409</v>
      </c>
      <c r="C2601" s="1371">
        <v>995975655</v>
      </c>
      <c r="D2601" s="1371" t="s">
        <v>5410</v>
      </c>
      <c r="G2601" s="1371" t="s">
        <v>224</v>
      </c>
      <c r="H2601" s="1371" t="s">
        <v>11</v>
      </c>
      <c r="J2601" s="1371" t="s">
        <v>221</v>
      </c>
      <c r="M2601" s="1372">
        <v>45841</v>
      </c>
      <c r="N2601" s="1371" t="s">
        <v>233</v>
      </c>
      <c r="V2601" s="1371" t="s">
        <v>11</v>
      </c>
      <c r="W2601" s="1371" t="s">
        <v>226</v>
      </c>
    </row>
    <row r="2602" spans="1:23">
      <c r="A2602" s="1370">
        <v>70369419</v>
      </c>
      <c r="B2602" s="1371" t="s">
        <v>5411</v>
      </c>
      <c r="C2602" s="1371">
        <v>931598597</v>
      </c>
      <c r="D2602" s="1371" t="s">
        <v>5412</v>
      </c>
      <c r="E2602" s="1371" t="s">
        <v>376</v>
      </c>
      <c r="F2602" s="1371" t="s">
        <v>254</v>
      </c>
      <c r="G2602" s="1371" t="s">
        <v>223</v>
      </c>
      <c r="H2602" s="1371" t="s">
        <v>245</v>
      </c>
      <c r="I2602" s="1371" t="s">
        <v>316</v>
      </c>
      <c r="J2602" s="1371" t="s">
        <v>221</v>
      </c>
      <c r="N2602" s="1371" t="s">
        <v>236</v>
      </c>
      <c r="W2602" s="1371" t="s">
        <v>227</v>
      </c>
    </row>
    <row r="2603" spans="1:23">
      <c r="A2603" s="1370">
        <v>70371828</v>
      </c>
      <c r="B2603" s="1371" t="s">
        <v>5413</v>
      </c>
      <c r="C2603" s="1371">
        <v>953929676</v>
      </c>
      <c r="D2603" s="1371" t="s">
        <v>5414</v>
      </c>
      <c r="G2603" s="1371" t="s">
        <v>223</v>
      </c>
      <c r="H2603" s="1371" t="s">
        <v>245</v>
      </c>
      <c r="I2603" s="1371" t="s">
        <v>316</v>
      </c>
      <c r="J2603" s="1371" t="s">
        <v>221</v>
      </c>
      <c r="N2603" s="1371" t="s">
        <v>233</v>
      </c>
      <c r="O2603" s="1371" t="s">
        <v>236</v>
      </c>
      <c r="P2603" s="1371" t="s">
        <v>350</v>
      </c>
      <c r="W2603" s="1371" t="s">
        <v>229</v>
      </c>
    </row>
    <row r="2604" spans="1:23">
      <c r="A2604" s="1370">
        <v>70371828</v>
      </c>
      <c r="B2604" s="1371" t="s">
        <v>5413</v>
      </c>
      <c r="C2604" s="1371">
        <v>51953929676</v>
      </c>
      <c r="D2604" s="1371" t="s">
        <v>5414</v>
      </c>
      <c r="E2604" s="1371" t="s">
        <v>347</v>
      </c>
      <c r="G2604" s="1371" t="s">
        <v>223</v>
      </c>
      <c r="H2604" s="1371" t="s">
        <v>245</v>
      </c>
      <c r="K2604" s="1371" t="s">
        <v>271</v>
      </c>
      <c r="L2604" s="1371" t="s">
        <v>271</v>
      </c>
      <c r="M2604" s="1372">
        <v>45847</v>
      </c>
      <c r="N2604" s="1371" t="s">
        <v>233</v>
      </c>
      <c r="O2604" s="1371" t="s">
        <v>236</v>
      </c>
      <c r="P2604" s="1371" t="s">
        <v>350</v>
      </c>
      <c r="W2604" s="1371" t="s">
        <v>227</v>
      </c>
    </row>
    <row r="2605" spans="1:23">
      <c r="A2605" s="1370">
        <v>70373298</v>
      </c>
      <c r="B2605" s="1371" t="s">
        <v>5415</v>
      </c>
      <c r="C2605" s="1371">
        <v>51975268810</v>
      </c>
      <c r="D2605" s="1371" t="s">
        <v>5416</v>
      </c>
      <c r="E2605" s="1371" t="s">
        <v>376</v>
      </c>
      <c r="F2605" s="1371" t="s">
        <v>260</v>
      </c>
      <c r="G2605" s="1371" t="s">
        <v>224</v>
      </c>
      <c r="H2605" s="1371" t="s">
        <v>245</v>
      </c>
      <c r="J2605" s="1371" t="s">
        <v>221</v>
      </c>
      <c r="L2605" s="1371" t="s">
        <v>271</v>
      </c>
      <c r="N2605" s="1371" t="s">
        <v>233</v>
      </c>
      <c r="W2605" s="1371" t="s">
        <v>230</v>
      </c>
    </row>
    <row r="2606" spans="1:23">
      <c r="A2606" s="1370">
        <v>70386143</v>
      </c>
      <c r="B2606" s="1371" t="s">
        <v>5417</v>
      </c>
      <c r="C2606" s="1371">
        <v>902277392</v>
      </c>
      <c r="D2606" s="1371" t="s">
        <v>5418</v>
      </c>
      <c r="G2606" s="1371" t="s">
        <v>225</v>
      </c>
      <c r="H2606" s="1371" t="s">
        <v>11</v>
      </c>
      <c r="J2606" s="1371" t="s">
        <v>221</v>
      </c>
      <c r="L2606" s="1371" t="s">
        <v>271</v>
      </c>
      <c r="M2606" s="1372">
        <v>45841</v>
      </c>
      <c r="N2606" s="1371" t="s">
        <v>233</v>
      </c>
      <c r="V2606" s="1371" t="s">
        <v>11</v>
      </c>
      <c r="W2606" s="1371" t="s">
        <v>230</v>
      </c>
    </row>
    <row r="2607" spans="1:23">
      <c r="A2607" s="1370">
        <v>70390526</v>
      </c>
      <c r="B2607" s="1371" t="s">
        <v>5419</v>
      </c>
      <c r="C2607" s="1371">
        <v>923559317</v>
      </c>
      <c r="D2607" s="1371" t="s">
        <v>5420</v>
      </c>
      <c r="G2607" s="1371" t="s">
        <v>224</v>
      </c>
      <c r="H2607" s="1371" t="s">
        <v>11</v>
      </c>
      <c r="I2607" s="1371" t="s">
        <v>7</v>
      </c>
      <c r="M2607" s="1372">
        <v>45854</v>
      </c>
      <c r="N2607" s="1371" t="s">
        <v>233</v>
      </c>
      <c r="W2607" s="1371" t="s">
        <v>229</v>
      </c>
    </row>
    <row r="2608" spans="1:23">
      <c r="A2608" s="1370">
        <v>70398591</v>
      </c>
      <c r="B2608" s="1371" t="s">
        <v>5421</v>
      </c>
      <c r="C2608" s="1371">
        <v>946825355</v>
      </c>
      <c r="D2608" s="1371" t="s">
        <v>5422</v>
      </c>
      <c r="E2608" s="1371" t="s">
        <v>373</v>
      </c>
      <c r="G2608" s="1371" t="s">
        <v>223</v>
      </c>
      <c r="H2608" s="1371" t="s">
        <v>245</v>
      </c>
      <c r="L2608" s="1371" t="s">
        <v>271</v>
      </c>
      <c r="M2608" s="1372">
        <v>45844</v>
      </c>
      <c r="N2608" s="1371" t="s">
        <v>233</v>
      </c>
      <c r="O2608" s="1371" t="s">
        <v>236</v>
      </c>
      <c r="W2608" s="1371" t="s">
        <v>230</v>
      </c>
    </row>
    <row r="2609" spans="1:23">
      <c r="A2609" s="1370">
        <v>70405847</v>
      </c>
      <c r="B2609" s="1371" t="s">
        <v>5423</v>
      </c>
      <c r="C2609" s="1371">
        <v>961822739</v>
      </c>
      <c r="D2609" s="1371" t="s">
        <v>5424</v>
      </c>
      <c r="G2609" s="1371" t="s">
        <v>225</v>
      </c>
      <c r="H2609" s="1371" t="s">
        <v>245</v>
      </c>
      <c r="I2609" s="1371" t="s">
        <v>316</v>
      </c>
      <c r="J2609" s="1371" t="s">
        <v>221</v>
      </c>
      <c r="N2609" s="1371" t="s">
        <v>233</v>
      </c>
      <c r="O2609" s="1371" t="s">
        <v>236</v>
      </c>
      <c r="P2609" s="1371" t="s">
        <v>350</v>
      </c>
      <c r="W2609" s="1371" t="s">
        <v>229</v>
      </c>
    </row>
    <row r="2610" spans="1:23">
      <c r="A2610" s="1370">
        <v>70412323</v>
      </c>
      <c r="B2610" s="1371" t="s">
        <v>5425</v>
      </c>
      <c r="C2610" s="1371">
        <v>51900544404</v>
      </c>
      <c r="D2610" s="1371" t="s">
        <v>5426</v>
      </c>
      <c r="E2610" s="1371" t="s">
        <v>347</v>
      </c>
      <c r="G2610" s="1371" t="s">
        <v>223</v>
      </c>
      <c r="H2610" s="1371" t="s">
        <v>245</v>
      </c>
      <c r="K2610" s="1371" t="s">
        <v>278</v>
      </c>
      <c r="L2610" s="1371" t="s">
        <v>278</v>
      </c>
      <c r="M2610" s="1372">
        <v>45854</v>
      </c>
      <c r="W2610" s="1371" t="s">
        <v>228</v>
      </c>
    </row>
    <row r="2611" spans="1:23">
      <c r="A2611" s="1370">
        <v>70418884</v>
      </c>
      <c r="B2611" s="1371" t="s">
        <v>5427</v>
      </c>
      <c r="C2611" s="1371">
        <v>966481265</v>
      </c>
      <c r="D2611" s="1371" t="s">
        <v>5428</v>
      </c>
      <c r="G2611" s="1371" t="s">
        <v>223</v>
      </c>
      <c r="H2611" s="1371" t="s">
        <v>11</v>
      </c>
      <c r="I2611" s="1371" t="s">
        <v>7</v>
      </c>
      <c r="L2611" s="1371" t="s">
        <v>271</v>
      </c>
      <c r="M2611" s="1372">
        <v>45854</v>
      </c>
      <c r="N2611" s="1371" t="s">
        <v>233</v>
      </c>
      <c r="W2611" s="1371" t="s">
        <v>227</v>
      </c>
    </row>
    <row r="2612" spans="1:23">
      <c r="A2612" s="1370">
        <v>70427176</v>
      </c>
      <c r="B2612" s="1371" t="s">
        <v>5429</v>
      </c>
      <c r="C2612" s="1371">
        <v>981811153</v>
      </c>
      <c r="D2612" s="1371" t="s">
        <v>5430</v>
      </c>
      <c r="G2612" s="1371" t="s">
        <v>223</v>
      </c>
      <c r="H2612" s="1371" t="s">
        <v>11</v>
      </c>
      <c r="M2612" s="1372">
        <v>45880</v>
      </c>
      <c r="N2612" s="1371" t="s">
        <v>233</v>
      </c>
      <c r="W2612" s="1371" t="s">
        <v>227</v>
      </c>
    </row>
    <row r="2613" spans="1:23">
      <c r="A2613" s="1370">
        <v>70429814</v>
      </c>
      <c r="B2613" s="1371" t="s">
        <v>5431</v>
      </c>
      <c r="C2613" s="1371">
        <v>51936082116</v>
      </c>
      <c r="D2613" s="1371" t="s">
        <v>5432</v>
      </c>
      <c r="G2613" s="1371" t="s">
        <v>224</v>
      </c>
      <c r="H2613" s="1371" t="s">
        <v>245</v>
      </c>
      <c r="I2613" s="1371" t="s">
        <v>316</v>
      </c>
      <c r="J2613" s="1371" t="s">
        <v>221</v>
      </c>
      <c r="K2613" s="1371" t="s">
        <v>259</v>
      </c>
      <c r="L2613" s="1371" t="s">
        <v>259</v>
      </c>
      <c r="N2613" s="1371" t="s">
        <v>233</v>
      </c>
      <c r="O2613" s="1371" t="s">
        <v>231</v>
      </c>
      <c r="P2613" s="1371" t="s">
        <v>231</v>
      </c>
      <c r="W2613" s="1371" t="s">
        <v>226</v>
      </c>
    </row>
    <row r="2614" spans="1:23">
      <c r="A2614" s="1370">
        <v>70430966</v>
      </c>
      <c r="B2614" s="1371" t="s">
        <v>5433</v>
      </c>
      <c r="C2614" s="1371">
        <v>51942244702</v>
      </c>
      <c r="D2614" s="1371" t="s">
        <v>5434</v>
      </c>
      <c r="G2614" s="1371" t="s">
        <v>224</v>
      </c>
      <c r="H2614" s="1371" t="s">
        <v>11</v>
      </c>
      <c r="J2614" s="1371" t="s">
        <v>221</v>
      </c>
      <c r="M2614" s="1372">
        <v>45841</v>
      </c>
      <c r="N2614" s="1371" t="s">
        <v>233</v>
      </c>
      <c r="O2614" s="1371" t="s">
        <v>236</v>
      </c>
      <c r="W2614" s="1371" t="s">
        <v>227</v>
      </c>
    </row>
    <row r="2615" spans="1:23">
      <c r="A2615" s="1370">
        <v>70433179</v>
      </c>
      <c r="B2615" s="1371" t="s">
        <v>5435</v>
      </c>
      <c r="C2615" s="1371">
        <v>952306316</v>
      </c>
      <c r="D2615" s="1371" t="s">
        <v>5436</v>
      </c>
      <c r="F2615" s="1371" t="s">
        <v>254</v>
      </c>
      <c r="G2615" s="1371" t="s">
        <v>225</v>
      </c>
      <c r="H2615" s="1371" t="s">
        <v>238</v>
      </c>
      <c r="I2615" s="1371" t="s">
        <v>316</v>
      </c>
      <c r="J2615" s="1371" t="s">
        <v>221</v>
      </c>
      <c r="L2615" s="1371" t="s">
        <v>271</v>
      </c>
      <c r="N2615" s="1371" t="s">
        <v>231</v>
      </c>
      <c r="O2615" s="1371" t="s">
        <v>231</v>
      </c>
      <c r="Q2615" s="1371" t="s">
        <v>445</v>
      </c>
      <c r="R2615" s="1371" t="s">
        <v>232</v>
      </c>
      <c r="S2615" s="1371" t="s">
        <v>318</v>
      </c>
      <c r="T2615" s="1371" t="s">
        <v>323</v>
      </c>
      <c r="U2615" s="1371" t="s">
        <v>255</v>
      </c>
      <c r="W2615" s="1371" t="s">
        <v>230</v>
      </c>
    </row>
    <row r="2616" spans="1:23">
      <c r="A2616" s="1370">
        <v>70435677</v>
      </c>
      <c r="B2616" s="1371" t="s">
        <v>5437</v>
      </c>
      <c r="C2616" s="1371">
        <v>51956323215</v>
      </c>
      <c r="D2616" s="1371" t="s">
        <v>5438</v>
      </c>
      <c r="G2616" s="1371" t="s">
        <v>224</v>
      </c>
      <c r="H2616" s="1371" t="s">
        <v>11</v>
      </c>
      <c r="J2616" s="1371" t="s">
        <v>221</v>
      </c>
      <c r="M2616" s="1372">
        <v>45841</v>
      </c>
      <c r="N2616" s="1371" t="s">
        <v>233</v>
      </c>
      <c r="V2616" s="1371" t="s">
        <v>11</v>
      </c>
      <c r="W2616" s="1371" t="s">
        <v>228</v>
      </c>
    </row>
    <row r="2617" spans="1:23">
      <c r="A2617" s="1370">
        <v>70436649</v>
      </c>
      <c r="B2617" s="1371" t="s">
        <v>5439</v>
      </c>
      <c r="C2617" s="1371">
        <v>956257984</v>
      </c>
      <c r="D2617" s="1371" t="s">
        <v>5440</v>
      </c>
      <c r="G2617" s="1371" t="s">
        <v>225</v>
      </c>
      <c r="H2617" s="1371" t="s">
        <v>245</v>
      </c>
      <c r="J2617" s="1371" t="s">
        <v>221</v>
      </c>
      <c r="N2617" s="1371" t="s">
        <v>233</v>
      </c>
      <c r="W2617" s="1371" t="s">
        <v>228</v>
      </c>
    </row>
    <row r="2618" spans="1:23">
      <c r="A2618" s="1370">
        <v>70440745</v>
      </c>
      <c r="B2618" s="1371" t="s">
        <v>5441</v>
      </c>
      <c r="C2618" s="1371">
        <v>51901463464</v>
      </c>
      <c r="D2618" s="1371" t="s">
        <v>5442</v>
      </c>
      <c r="E2618" s="1371" t="s">
        <v>347</v>
      </c>
      <c r="G2618" s="1371" t="s">
        <v>224</v>
      </c>
      <c r="H2618" s="1371" t="s">
        <v>245</v>
      </c>
      <c r="K2618" s="1371" t="s">
        <v>274</v>
      </c>
      <c r="L2618" s="1371" t="s">
        <v>262</v>
      </c>
      <c r="M2618" s="1372">
        <v>45868</v>
      </c>
      <c r="N2618" s="1371" t="s">
        <v>233</v>
      </c>
      <c r="O2618" s="1371" t="s">
        <v>236</v>
      </c>
      <c r="V2618" s="1371" t="s">
        <v>592</v>
      </c>
      <c r="W2618" s="1371" t="s">
        <v>230</v>
      </c>
    </row>
    <row r="2619" spans="1:23">
      <c r="A2619" s="1370">
        <v>70444725</v>
      </c>
      <c r="B2619" s="1371" t="s">
        <v>5443</v>
      </c>
      <c r="C2619" s="1371">
        <v>921444228</v>
      </c>
      <c r="D2619" s="1371" t="s">
        <v>5444</v>
      </c>
      <c r="F2619" s="1371" t="s">
        <v>362</v>
      </c>
      <c r="G2619" s="1371" t="s">
        <v>223</v>
      </c>
      <c r="H2619" s="1371" t="s">
        <v>248</v>
      </c>
      <c r="J2619" s="1371" t="s">
        <v>221</v>
      </c>
      <c r="M2619" s="1372">
        <v>45841</v>
      </c>
      <c r="N2619" s="1371" t="s">
        <v>233</v>
      </c>
      <c r="W2619" s="1371" t="s">
        <v>228</v>
      </c>
    </row>
    <row r="2620" spans="1:23">
      <c r="A2620" s="1370">
        <v>70451034</v>
      </c>
      <c r="B2620" s="1371" t="s">
        <v>5445</v>
      </c>
      <c r="C2620" s="1371">
        <v>51907955269</v>
      </c>
      <c r="D2620" s="1371" t="s">
        <v>5446</v>
      </c>
      <c r="E2620" s="1371" t="s">
        <v>347</v>
      </c>
      <c r="G2620" s="1371" t="s">
        <v>225</v>
      </c>
      <c r="H2620" s="1371" t="s">
        <v>245</v>
      </c>
      <c r="K2620" s="1371" t="s">
        <v>278</v>
      </c>
      <c r="L2620" s="1371" t="s">
        <v>278</v>
      </c>
      <c r="M2620" s="1372">
        <v>45868</v>
      </c>
      <c r="W2620" s="1371" t="s">
        <v>228</v>
      </c>
    </row>
    <row r="2621" spans="1:23">
      <c r="A2621" s="1370">
        <v>70452564</v>
      </c>
      <c r="B2621" s="1371" t="s">
        <v>5447</v>
      </c>
      <c r="C2621" s="1371">
        <v>977667602</v>
      </c>
      <c r="D2621" s="1371" t="s">
        <v>5448</v>
      </c>
      <c r="F2621" s="1371" t="s">
        <v>362</v>
      </c>
      <c r="G2621" s="1371" t="s">
        <v>225</v>
      </c>
      <c r="H2621" s="1371" t="s">
        <v>248</v>
      </c>
      <c r="J2621" s="1371" t="s">
        <v>221</v>
      </c>
      <c r="M2621" s="1372">
        <v>45841</v>
      </c>
      <c r="W2621" s="1371" t="s">
        <v>227</v>
      </c>
    </row>
    <row r="2622" spans="1:23">
      <c r="A2622" s="1370">
        <v>70454419</v>
      </c>
      <c r="B2622" s="1371" t="s">
        <v>5449</v>
      </c>
      <c r="C2622" s="1371">
        <v>937108319</v>
      </c>
      <c r="D2622" s="1371" t="s">
        <v>5450</v>
      </c>
      <c r="G2622" s="1371" t="s">
        <v>225</v>
      </c>
      <c r="H2622" s="1371" t="s">
        <v>11</v>
      </c>
      <c r="M2622" s="1372">
        <v>45859</v>
      </c>
      <c r="N2622" s="1371" t="s">
        <v>233</v>
      </c>
      <c r="W2622" s="1371" t="s">
        <v>227</v>
      </c>
    </row>
    <row r="2623" spans="1:23">
      <c r="A2623" s="1370">
        <v>70457930</v>
      </c>
      <c r="B2623" s="1371" t="s">
        <v>5451</v>
      </c>
      <c r="C2623" s="1371">
        <v>51960633950</v>
      </c>
      <c r="D2623" s="1371" t="s">
        <v>5452</v>
      </c>
      <c r="E2623" s="1371" t="s">
        <v>347</v>
      </c>
      <c r="G2623" s="1371" t="s">
        <v>224</v>
      </c>
      <c r="H2623" s="1371" t="s">
        <v>245</v>
      </c>
      <c r="K2623" s="1371" t="s">
        <v>280</v>
      </c>
      <c r="L2623" s="1371" t="s">
        <v>280</v>
      </c>
      <c r="M2623" s="1372">
        <v>45859</v>
      </c>
      <c r="N2623" s="1371" t="s">
        <v>233</v>
      </c>
      <c r="P2623" s="1371" t="s">
        <v>350</v>
      </c>
      <c r="W2623" s="1371" t="s">
        <v>229</v>
      </c>
    </row>
    <row r="2624" spans="1:23">
      <c r="A2624" s="1370">
        <v>70460183</v>
      </c>
      <c r="B2624" s="1371" t="s">
        <v>5453</v>
      </c>
      <c r="C2624" s="1371" t="s">
        <v>5454</v>
      </c>
      <c r="D2624" s="1371" t="s">
        <v>5455</v>
      </c>
      <c r="F2624" s="1371" t="s">
        <v>257</v>
      </c>
      <c r="G2624" s="1371" t="s">
        <v>223</v>
      </c>
      <c r="H2624" s="1371" t="s">
        <v>238</v>
      </c>
      <c r="I2624" s="1371" t="s">
        <v>316</v>
      </c>
      <c r="J2624" s="1371" t="s">
        <v>221</v>
      </c>
      <c r="L2624" s="1371" t="s">
        <v>271</v>
      </c>
      <c r="N2624" s="1371" t="s">
        <v>231</v>
      </c>
      <c r="O2624" s="1371" t="s">
        <v>231</v>
      </c>
      <c r="Q2624" s="1371" t="s">
        <v>445</v>
      </c>
      <c r="R2624" s="1371" t="s">
        <v>232</v>
      </c>
      <c r="S2624" s="1371" t="s">
        <v>318</v>
      </c>
      <c r="T2624" s="1371" t="s">
        <v>323</v>
      </c>
      <c r="U2624" s="1371" t="s">
        <v>258</v>
      </c>
      <c r="V2624" s="1371" t="s">
        <v>3317</v>
      </c>
      <c r="W2624" s="1371" t="s">
        <v>230</v>
      </c>
    </row>
    <row r="2625" spans="1:23">
      <c r="A2625" s="1370">
        <v>70466839</v>
      </c>
      <c r="B2625" s="1371" t="s">
        <v>5456</v>
      </c>
      <c r="C2625" s="1371">
        <v>51996003197</v>
      </c>
      <c r="D2625" s="1371" t="s">
        <v>5457</v>
      </c>
      <c r="G2625" s="1371" t="s">
        <v>224</v>
      </c>
      <c r="H2625" s="1371" t="s">
        <v>11</v>
      </c>
      <c r="J2625" s="1371" t="s">
        <v>221</v>
      </c>
      <c r="M2625" s="1372">
        <v>45841</v>
      </c>
      <c r="N2625" s="1371" t="s">
        <v>233</v>
      </c>
      <c r="V2625" s="1371" t="s">
        <v>11</v>
      </c>
      <c r="W2625" s="1371" t="s">
        <v>228</v>
      </c>
    </row>
    <row r="2626" spans="1:23">
      <c r="A2626" s="1370">
        <v>70477202</v>
      </c>
      <c r="B2626" s="1371" t="s">
        <v>5458</v>
      </c>
      <c r="C2626" s="1371">
        <v>986997647</v>
      </c>
      <c r="D2626" s="1371" t="s">
        <v>5459</v>
      </c>
      <c r="E2626" s="1371" t="s">
        <v>347</v>
      </c>
      <c r="G2626" s="1371" t="s">
        <v>223</v>
      </c>
      <c r="H2626" s="1371" t="s">
        <v>245</v>
      </c>
      <c r="K2626" s="1371" t="s">
        <v>278</v>
      </c>
      <c r="L2626" s="1371" t="s">
        <v>278</v>
      </c>
      <c r="M2626" s="1372">
        <v>45873</v>
      </c>
      <c r="N2626" s="1371" t="s">
        <v>368</v>
      </c>
      <c r="W2626" s="1371" t="s">
        <v>226</v>
      </c>
    </row>
    <row r="2627" spans="1:23">
      <c r="A2627" s="1370">
        <v>70481092</v>
      </c>
      <c r="B2627" s="1371" t="s">
        <v>5460</v>
      </c>
      <c r="C2627" s="1371">
        <v>973401376</v>
      </c>
      <c r="D2627" s="1371" t="s">
        <v>5461</v>
      </c>
      <c r="E2627" s="1371" t="s">
        <v>2817</v>
      </c>
      <c r="F2627" s="1371" t="s">
        <v>254</v>
      </c>
      <c r="G2627" s="1371" t="s">
        <v>224</v>
      </c>
      <c r="H2627" s="1371" t="s">
        <v>245</v>
      </c>
      <c r="I2627" s="1371" t="s">
        <v>316</v>
      </c>
      <c r="J2627" s="1371" t="s">
        <v>221</v>
      </c>
      <c r="K2627" s="1371" t="s">
        <v>259</v>
      </c>
      <c r="L2627" s="1371" t="s">
        <v>259</v>
      </c>
      <c r="N2627" s="1371" t="s">
        <v>231</v>
      </c>
      <c r="Q2627" s="1371" t="s">
        <v>445</v>
      </c>
      <c r="R2627" s="1371" t="s">
        <v>234</v>
      </c>
      <c r="S2627" s="1371" t="s">
        <v>318</v>
      </c>
      <c r="T2627" s="1371" t="s">
        <v>323</v>
      </c>
      <c r="U2627" s="1371" t="s">
        <v>255</v>
      </c>
      <c r="W2627" s="1371" t="s">
        <v>227</v>
      </c>
    </row>
    <row r="2628" spans="1:23">
      <c r="A2628" s="1370">
        <v>70483411</v>
      </c>
      <c r="B2628" s="1371" t="s">
        <v>5462</v>
      </c>
      <c r="C2628" s="1371" t="s">
        <v>5463</v>
      </c>
      <c r="G2628" s="1371" t="s">
        <v>224</v>
      </c>
      <c r="H2628" s="1371" t="s">
        <v>242</v>
      </c>
      <c r="K2628" s="1371" t="s">
        <v>262</v>
      </c>
      <c r="L2628" s="1371" t="s">
        <v>262</v>
      </c>
      <c r="M2628" s="1372">
        <v>45869</v>
      </c>
      <c r="N2628" s="1371" t="s">
        <v>368</v>
      </c>
      <c r="O2628" s="1371" t="s">
        <v>329</v>
      </c>
      <c r="P2628" s="1371" t="s">
        <v>329</v>
      </c>
      <c r="W2628" s="1371" t="s">
        <v>226</v>
      </c>
    </row>
    <row r="2629" spans="1:23">
      <c r="A2629" s="1370">
        <v>70486532</v>
      </c>
      <c r="B2629" s="1371" t="s">
        <v>5464</v>
      </c>
      <c r="C2629" s="1371">
        <v>51970868037</v>
      </c>
      <c r="D2629" s="1371" t="s">
        <v>5465</v>
      </c>
      <c r="E2629" s="1371" t="s">
        <v>347</v>
      </c>
      <c r="G2629" s="1371" t="s">
        <v>223</v>
      </c>
      <c r="H2629" s="1371" t="s">
        <v>245</v>
      </c>
      <c r="K2629" s="1371" t="s">
        <v>271</v>
      </c>
      <c r="L2629" s="1371" t="s">
        <v>271</v>
      </c>
      <c r="M2629" s="1372">
        <v>45854</v>
      </c>
      <c r="N2629" s="1371" t="s">
        <v>233</v>
      </c>
      <c r="W2629" s="1371" t="s">
        <v>230</v>
      </c>
    </row>
    <row r="2630" spans="1:23">
      <c r="A2630" s="1370">
        <v>70488512</v>
      </c>
      <c r="B2630" s="1371" t="s">
        <v>5466</v>
      </c>
      <c r="C2630" s="1371">
        <v>51936433376</v>
      </c>
      <c r="D2630" s="1371" t="s">
        <v>5467</v>
      </c>
      <c r="E2630" s="1371" t="s">
        <v>347</v>
      </c>
      <c r="G2630" s="1371" t="s">
        <v>224</v>
      </c>
      <c r="H2630" s="1371" t="s">
        <v>245</v>
      </c>
      <c r="K2630" s="1371" t="s">
        <v>262</v>
      </c>
      <c r="L2630" s="1371" t="s">
        <v>262</v>
      </c>
      <c r="M2630" s="1372">
        <v>45873</v>
      </c>
      <c r="N2630" s="1371" t="s">
        <v>231</v>
      </c>
      <c r="O2630" s="1371" t="s">
        <v>231</v>
      </c>
      <c r="P2630" s="1371" t="s">
        <v>231</v>
      </c>
      <c r="W2630" s="1371" t="s">
        <v>230</v>
      </c>
    </row>
    <row r="2631" spans="1:23">
      <c r="A2631" s="1370">
        <v>70488975</v>
      </c>
      <c r="B2631" s="1371" t="s">
        <v>5468</v>
      </c>
      <c r="C2631" s="1371">
        <v>970848738</v>
      </c>
      <c r="D2631" s="1371" t="s">
        <v>5469</v>
      </c>
      <c r="G2631" s="1371" t="s">
        <v>223</v>
      </c>
      <c r="H2631" s="1371" t="s">
        <v>11</v>
      </c>
      <c r="M2631" s="1372">
        <v>45880</v>
      </c>
      <c r="N2631" s="1371" t="s">
        <v>233</v>
      </c>
      <c r="W2631" s="1371" t="s">
        <v>227</v>
      </c>
    </row>
    <row r="2632" spans="1:23">
      <c r="A2632" s="1370">
        <v>70489055</v>
      </c>
      <c r="B2632" s="1371" t="s">
        <v>5470</v>
      </c>
      <c r="C2632" s="1371">
        <v>938091599</v>
      </c>
      <c r="D2632" s="1371" t="s">
        <v>5471</v>
      </c>
      <c r="F2632" s="1371" t="s">
        <v>362</v>
      </c>
      <c r="G2632" s="1371" t="s">
        <v>224</v>
      </c>
      <c r="H2632" s="1371" t="s">
        <v>248</v>
      </c>
      <c r="J2632" s="1371" t="s">
        <v>221</v>
      </c>
      <c r="M2632" s="1372">
        <v>45841</v>
      </c>
      <c r="N2632" s="1371" t="s">
        <v>233</v>
      </c>
      <c r="W2632" s="1371" t="s">
        <v>228</v>
      </c>
    </row>
    <row r="2633" spans="1:23">
      <c r="A2633" s="1370">
        <v>70490387</v>
      </c>
      <c r="B2633" s="1371" t="s">
        <v>5472</v>
      </c>
      <c r="C2633" s="1371">
        <v>51946891211</v>
      </c>
      <c r="D2633" s="1371" t="s">
        <v>5473</v>
      </c>
      <c r="F2633" s="1371" t="s">
        <v>254</v>
      </c>
      <c r="G2633" s="1371" t="s">
        <v>225</v>
      </c>
      <c r="H2633" s="1371" t="s">
        <v>245</v>
      </c>
      <c r="J2633" s="1371" t="s">
        <v>221</v>
      </c>
      <c r="K2633" s="1371" t="s">
        <v>259</v>
      </c>
      <c r="L2633" s="1371" t="s">
        <v>271</v>
      </c>
      <c r="N2633" s="1371" t="s">
        <v>231</v>
      </c>
      <c r="O2633" s="1371" t="s">
        <v>231</v>
      </c>
      <c r="Q2633" s="1371" t="s">
        <v>445</v>
      </c>
      <c r="R2633" s="1371" t="s">
        <v>232</v>
      </c>
      <c r="S2633" s="1371" t="s">
        <v>318</v>
      </c>
      <c r="T2633" s="1371" t="s">
        <v>323</v>
      </c>
      <c r="U2633" s="1371" t="s">
        <v>255</v>
      </c>
      <c r="W2633" s="1371" t="s">
        <v>230</v>
      </c>
    </row>
    <row r="2634" spans="1:23">
      <c r="A2634" s="1370">
        <v>70491664</v>
      </c>
      <c r="B2634" s="1371" t="s">
        <v>5474</v>
      </c>
      <c r="C2634" s="1371">
        <v>51949095740</v>
      </c>
      <c r="D2634" s="1371" t="s">
        <v>5475</v>
      </c>
      <c r="G2634" s="1371" t="s">
        <v>223</v>
      </c>
      <c r="H2634" s="1371" t="s">
        <v>245</v>
      </c>
      <c r="J2634" s="1371" t="s">
        <v>221</v>
      </c>
      <c r="K2634" s="1371" t="s">
        <v>259</v>
      </c>
      <c r="L2634" s="1371" t="s">
        <v>259</v>
      </c>
      <c r="N2634" s="1371" t="s">
        <v>233</v>
      </c>
      <c r="W2634" s="1371" t="s">
        <v>228</v>
      </c>
    </row>
    <row r="2635" spans="1:23">
      <c r="A2635" s="1370">
        <v>70492425</v>
      </c>
      <c r="B2635" s="1371" t="s">
        <v>5476</v>
      </c>
      <c r="C2635" s="1371">
        <v>957081909</v>
      </c>
      <c r="G2635" s="1371" t="s">
        <v>225</v>
      </c>
      <c r="H2635" s="1371" t="s">
        <v>242</v>
      </c>
      <c r="I2635" s="1371" t="s">
        <v>316</v>
      </c>
      <c r="J2635" s="1371" t="s">
        <v>221</v>
      </c>
      <c r="N2635" s="1371" t="s">
        <v>233</v>
      </c>
      <c r="O2635" s="1371" t="s">
        <v>231</v>
      </c>
      <c r="P2635" s="1371" t="s">
        <v>231</v>
      </c>
      <c r="W2635" s="1371" t="s">
        <v>229</v>
      </c>
    </row>
    <row r="2636" spans="1:23">
      <c r="A2636" s="1370">
        <v>70507114</v>
      </c>
      <c r="B2636" s="1371" t="s">
        <v>5477</v>
      </c>
      <c r="C2636" s="1371">
        <v>953860548</v>
      </c>
      <c r="D2636" s="1371" t="s">
        <v>5478</v>
      </c>
      <c r="G2636" s="1371" t="s">
        <v>223</v>
      </c>
      <c r="H2636" s="1371" t="s">
        <v>11</v>
      </c>
      <c r="M2636" s="1372">
        <v>45880</v>
      </c>
      <c r="N2636" s="1371" t="s">
        <v>233</v>
      </c>
      <c r="W2636" s="1371" t="s">
        <v>227</v>
      </c>
    </row>
    <row r="2637" spans="1:23">
      <c r="A2637" s="1370">
        <v>70511395</v>
      </c>
      <c r="B2637" s="1371" t="s">
        <v>5479</v>
      </c>
      <c r="C2637" s="1371">
        <v>51928307880</v>
      </c>
      <c r="D2637" s="1371" t="s">
        <v>5480</v>
      </c>
      <c r="E2637" s="1371" t="s">
        <v>347</v>
      </c>
      <c r="F2637" s="1371" t="s">
        <v>254</v>
      </c>
      <c r="G2637" s="1371" t="s">
        <v>224</v>
      </c>
      <c r="H2637" s="1371" t="s">
        <v>245</v>
      </c>
      <c r="K2637" s="1371" t="s">
        <v>280</v>
      </c>
      <c r="M2637" s="1372">
        <v>45852</v>
      </c>
      <c r="N2637" s="1371" t="s">
        <v>233</v>
      </c>
      <c r="O2637" s="1371" t="s">
        <v>331</v>
      </c>
      <c r="W2637" s="1371" t="s">
        <v>229</v>
      </c>
    </row>
    <row r="2638" spans="1:23">
      <c r="A2638" s="1370">
        <v>70516329</v>
      </c>
      <c r="B2638" s="1371" t="s">
        <v>5481</v>
      </c>
      <c r="C2638" s="1371" t="s">
        <v>5482</v>
      </c>
      <c r="G2638" s="1371" t="s">
        <v>223</v>
      </c>
      <c r="H2638" s="1371" t="s">
        <v>243</v>
      </c>
      <c r="I2638" s="1371" t="s">
        <v>316</v>
      </c>
      <c r="J2638" s="1371" t="s">
        <v>249</v>
      </c>
      <c r="N2638" s="1371" t="s">
        <v>233</v>
      </c>
      <c r="O2638" s="1371" t="s">
        <v>236</v>
      </c>
      <c r="P2638" s="1371" t="s">
        <v>231</v>
      </c>
      <c r="W2638" s="1371" t="s">
        <v>229</v>
      </c>
    </row>
    <row r="2639" spans="1:23">
      <c r="A2639" s="1370">
        <v>70521562</v>
      </c>
      <c r="B2639" s="1371" t="s">
        <v>5483</v>
      </c>
      <c r="C2639" s="1371">
        <v>902113177</v>
      </c>
      <c r="D2639" s="1371" t="s">
        <v>5484</v>
      </c>
      <c r="G2639" s="1371" t="s">
        <v>224</v>
      </c>
      <c r="H2639" s="1371" t="s">
        <v>11</v>
      </c>
      <c r="J2639" s="1371" t="s">
        <v>221</v>
      </c>
      <c r="M2639" s="1372">
        <v>45841</v>
      </c>
      <c r="N2639" s="1371" t="s">
        <v>233</v>
      </c>
      <c r="O2639" s="1371" t="s">
        <v>236</v>
      </c>
      <c r="W2639" s="1371" t="s">
        <v>227</v>
      </c>
    </row>
    <row r="2640" spans="1:23">
      <c r="A2640" s="1370">
        <v>70521596</v>
      </c>
      <c r="B2640" s="1371" t="s">
        <v>5485</v>
      </c>
      <c r="C2640" s="1371">
        <v>51916385484</v>
      </c>
      <c r="D2640" s="1371" t="s">
        <v>5486</v>
      </c>
      <c r="G2640" s="1371" t="s">
        <v>225</v>
      </c>
      <c r="H2640" s="1371" t="s">
        <v>11</v>
      </c>
      <c r="J2640" s="1371" t="s">
        <v>221</v>
      </c>
      <c r="M2640" s="1372">
        <v>45841</v>
      </c>
      <c r="N2640" s="1371" t="s">
        <v>233</v>
      </c>
      <c r="V2640" s="1371" t="s">
        <v>11</v>
      </c>
      <c r="W2640" s="1371" t="s">
        <v>228</v>
      </c>
    </row>
    <row r="2641" spans="1:23">
      <c r="A2641" s="1370">
        <v>70526155</v>
      </c>
      <c r="B2641" s="1371" t="s">
        <v>5487</v>
      </c>
      <c r="C2641" s="1371">
        <v>901784841</v>
      </c>
      <c r="D2641" s="1371" t="s">
        <v>5488</v>
      </c>
      <c r="G2641" s="1371" t="s">
        <v>224</v>
      </c>
      <c r="H2641" s="1371" t="s">
        <v>11</v>
      </c>
      <c r="L2641" s="1371" t="s">
        <v>271</v>
      </c>
      <c r="M2641" s="1372">
        <v>45854</v>
      </c>
      <c r="N2641" s="1371" t="s">
        <v>233</v>
      </c>
      <c r="W2641" s="1371" t="s">
        <v>230</v>
      </c>
    </row>
    <row r="2642" spans="1:23">
      <c r="A2642" s="1370">
        <v>70526873</v>
      </c>
      <c r="B2642" s="1371" t="s">
        <v>5489</v>
      </c>
      <c r="C2642" s="1371">
        <v>51967820273</v>
      </c>
      <c r="D2642" s="1371" t="s">
        <v>5490</v>
      </c>
      <c r="G2642" s="1371" t="s">
        <v>225</v>
      </c>
      <c r="H2642" s="1371" t="s">
        <v>11</v>
      </c>
      <c r="J2642" s="1371" t="s">
        <v>221</v>
      </c>
      <c r="M2642" s="1372">
        <v>45841</v>
      </c>
      <c r="N2642" s="1371" t="s">
        <v>233</v>
      </c>
      <c r="V2642" s="1371" t="s">
        <v>11</v>
      </c>
      <c r="W2642" s="1371" t="s">
        <v>228</v>
      </c>
    </row>
    <row r="2643" spans="1:23">
      <c r="A2643" s="1370">
        <v>70529469</v>
      </c>
      <c r="B2643" s="1371" t="s">
        <v>5491</v>
      </c>
      <c r="C2643" s="1371" t="s">
        <v>5492</v>
      </c>
      <c r="D2643" s="1371" t="s">
        <v>5493</v>
      </c>
      <c r="G2643" s="1371" t="s">
        <v>225</v>
      </c>
      <c r="H2643" s="1371" t="s">
        <v>245</v>
      </c>
      <c r="I2643" s="1371" t="s">
        <v>316</v>
      </c>
      <c r="J2643" s="1371" t="s">
        <v>221</v>
      </c>
      <c r="K2643" s="1371" t="s">
        <v>259</v>
      </c>
      <c r="L2643" s="1371" t="s">
        <v>259</v>
      </c>
      <c r="N2643" s="1371" t="s">
        <v>236</v>
      </c>
      <c r="O2643" s="1371" t="s">
        <v>236</v>
      </c>
      <c r="P2643" s="1371" t="s">
        <v>350</v>
      </c>
      <c r="W2643" s="1371" t="s">
        <v>226</v>
      </c>
    </row>
    <row r="2644" spans="1:23">
      <c r="A2644" s="1370">
        <v>70529476</v>
      </c>
      <c r="B2644" s="1371" t="s">
        <v>5494</v>
      </c>
      <c r="C2644" s="1371">
        <v>986374005</v>
      </c>
      <c r="D2644" s="1371" t="s">
        <v>5495</v>
      </c>
      <c r="E2644" s="1371" t="s">
        <v>347</v>
      </c>
      <c r="F2644" s="1371" t="s">
        <v>254</v>
      </c>
      <c r="G2644" s="1371" t="s">
        <v>223</v>
      </c>
      <c r="H2644" s="1371" t="s">
        <v>245</v>
      </c>
      <c r="K2644" s="1371" t="s">
        <v>274</v>
      </c>
      <c r="L2644" s="1371" t="s">
        <v>274</v>
      </c>
      <c r="M2644" s="1372">
        <v>45851</v>
      </c>
      <c r="N2644" s="1371" t="s">
        <v>388</v>
      </c>
      <c r="O2644" s="1371" t="s">
        <v>231</v>
      </c>
      <c r="P2644" s="1371" t="s">
        <v>231</v>
      </c>
      <c r="V2644" s="1371" t="s">
        <v>592</v>
      </c>
      <c r="W2644" s="1371" t="s">
        <v>226</v>
      </c>
    </row>
    <row r="2645" spans="1:23">
      <c r="A2645" s="1370">
        <v>70530845</v>
      </c>
      <c r="B2645" s="1371" t="s">
        <v>5496</v>
      </c>
      <c r="C2645" s="1371">
        <v>980725174</v>
      </c>
      <c r="F2645" s="1371" t="s">
        <v>254</v>
      </c>
      <c r="G2645" s="1371" t="s">
        <v>224</v>
      </c>
      <c r="H2645" s="1371" t="s">
        <v>238</v>
      </c>
      <c r="I2645" s="1371" t="s">
        <v>316</v>
      </c>
      <c r="J2645" s="1371" t="s">
        <v>221</v>
      </c>
      <c r="N2645" s="1371" t="s">
        <v>233</v>
      </c>
      <c r="O2645" s="1371" t="s">
        <v>236</v>
      </c>
      <c r="W2645" s="1371" t="s">
        <v>229</v>
      </c>
    </row>
    <row r="2646" spans="1:23">
      <c r="A2646" s="1370">
        <v>70532331</v>
      </c>
      <c r="B2646" s="1371" t="s">
        <v>5497</v>
      </c>
      <c r="C2646" s="1371">
        <v>922968023</v>
      </c>
      <c r="D2646" s="1371" t="s">
        <v>5498</v>
      </c>
      <c r="G2646" s="1371" t="s">
        <v>225</v>
      </c>
      <c r="H2646" s="1371" t="s">
        <v>11</v>
      </c>
      <c r="J2646" s="1371" t="s">
        <v>221</v>
      </c>
      <c r="N2646" s="1371" t="s">
        <v>233</v>
      </c>
      <c r="O2646" s="1371" t="s">
        <v>236</v>
      </c>
      <c r="W2646" s="1371" t="s">
        <v>229</v>
      </c>
    </row>
    <row r="2647" spans="1:23">
      <c r="A2647" s="1370">
        <v>70533390</v>
      </c>
      <c r="B2647" s="1371" t="s">
        <v>5499</v>
      </c>
      <c r="C2647" s="1371" t="s">
        <v>5500</v>
      </c>
      <c r="D2647" s="1371" t="s">
        <v>5501</v>
      </c>
      <c r="G2647" s="1371" t="s">
        <v>223</v>
      </c>
      <c r="H2647" s="1371" t="s">
        <v>245</v>
      </c>
      <c r="J2647" s="1371" t="s">
        <v>221</v>
      </c>
      <c r="K2647" s="1371" t="s">
        <v>259</v>
      </c>
      <c r="L2647" s="1371" t="s">
        <v>271</v>
      </c>
      <c r="N2647" s="1371" t="s">
        <v>231</v>
      </c>
      <c r="W2647" s="1371" t="s">
        <v>230</v>
      </c>
    </row>
    <row r="2648" spans="1:23">
      <c r="A2648" s="1370">
        <v>70534962</v>
      </c>
      <c r="B2648" s="1371" t="s">
        <v>5502</v>
      </c>
      <c r="C2648" s="1371">
        <v>965752541</v>
      </c>
      <c r="D2648" s="1371" t="s">
        <v>5503</v>
      </c>
      <c r="G2648" s="1371" t="s">
        <v>224</v>
      </c>
      <c r="H2648" s="1371" t="s">
        <v>243</v>
      </c>
      <c r="J2648" s="1371" t="s">
        <v>221</v>
      </c>
      <c r="L2648" s="1371" t="s">
        <v>271</v>
      </c>
      <c r="N2648" s="1371" t="s">
        <v>236</v>
      </c>
      <c r="W2648" s="1371" t="s">
        <v>230</v>
      </c>
    </row>
    <row r="2649" spans="1:23">
      <c r="A2649" s="1370">
        <v>70535965</v>
      </c>
      <c r="B2649" s="1371" t="s">
        <v>5504</v>
      </c>
      <c r="C2649" s="1371">
        <v>929712330</v>
      </c>
      <c r="D2649" s="1371" t="s">
        <v>5505</v>
      </c>
      <c r="G2649" s="1371" t="s">
        <v>224</v>
      </c>
      <c r="H2649" s="1371" t="s">
        <v>11</v>
      </c>
      <c r="J2649" s="1371" t="s">
        <v>221</v>
      </c>
      <c r="L2649" s="1371" t="s">
        <v>271</v>
      </c>
      <c r="M2649" s="1372">
        <v>45841</v>
      </c>
      <c r="N2649" s="1371" t="s">
        <v>233</v>
      </c>
      <c r="O2649" s="1371" t="s">
        <v>236</v>
      </c>
      <c r="V2649" s="1371" t="s">
        <v>11</v>
      </c>
      <c r="W2649" s="1371" t="s">
        <v>230</v>
      </c>
    </row>
    <row r="2650" spans="1:23">
      <c r="A2650" s="1370">
        <v>70539500</v>
      </c>
      <c r="B2650" s="1371" t="s">
        <v>5506</v>
      </c>
      <c r="C2650" s="1371">
        <v>968577531</v>
      </c>
      <c r="D2650" s="1371" t="s">
        <v>5507</v>
      </c>
      <c r="G2650" s="1371" t="s">
        <v>225</v>
      </c>
      <c r="H2650" s="1371" t="s">
        <v>11</v>
      </c>
      <c r="M2650" s="1372">
        <v>45880</v>
      </c>
      <c r="N2650" s="1371" t="s">
        <v>233</v>
      </c>
      <c r="W2650" s="1371" t="s">
        <v>227</v>
      </c>
    </row>
    <row r="2651" spans="1:23">
      <c r="A2651" s="1370">
        <v>70551083</v>
      </c>
      <c r="B2651" s="1371" t="s">
        <v>5508</v>
      </c>
      <c r="C2651" s="1371" t="s">
        <v>5509</v>
      </c>
      <c r="D2651" s="1371" t="s">
        <v>5510</v>
      </c>
      <c r="G2651" s="1371" t="s">
        <v>224</v>
      </c>
      <c r="H2651" s="1371" t="s">
        <v>245</v>
      </c>
      <c r="J2651" s="1371" t="s">
        <v>221</v>
      </c>
      <c r="K2651" s="1371" t="s">
        <v>259</v>
      </c>
      <c r="L2651" s="1371" t="s">
        <v>271</v>
      </c>
      <c r="N2651" s="1371" t="s">
        <v>231</v>
      </c>
      <c r="W2651" s="1371" t="s">
        <v>230</v>
      </c>
    </row>
    <row r="2652" spans="1:23">
      <c r="A2652" s="1370">
        <v>70565987</v>
      </c>
      <c r="B2652" s="1371" t="s">
        <v>5511</v>
      </c>
      <c r="C2652" s="1371">
        <v>900658742</v>
      </c>
      <c r="D2652" s="1371" t="s">
        <v>5512</v>
      </c>
      <c r="G2652" s="1371" t="s">
        <v>224</v>
      </c>
      <c r="H2652" s="1371" t="s">
        <v>242</v>
      </c>
      <c r="I2652" s="1371" t="s">
        <v>316</v>
      </c>
      <c r="J2652" s="1371" t="s">
        <v>221</v>
      </c>
      <c r="N2652" s="1371" t="s">
        <v>233</v>
      </c>
      <c r="O2652" s="1371" t="s">
        <v>231</v>
      </c>
      <c r="P2652" s="1371" t="s">
        <v>231</v>
      </c>
      <c r="Q2652" s="1371" t="s">
        <v>445</v>
      </c>
      <c r="R2652" s="1371" t="s">
        <v>232</v>
      </c>
      <c r="S2652" s="1371" t="s">
        <v>318</v>
      </c>
      <c r="T2652" s="1371" t="s">
        <v>628</v>
      </c>
      <c r="U2652" s="1371" t="s">
        <v>255</v>
      </c>
      <c r="W2652" s="1371" t="s">
        <v>229</v>
      </c>
    </row>
    <row r="2653" spans="1:23">
      <c r="A2653" s="1370">
        <v>70568743</v>
      </c>
      <c r="B2653" s="1371" t="s">
        <v>5513</v>
      </c>
      <c r="C2653" s="1371">
        <v>51933098727</v>
      </c>
      <c r="D2653" s="1371" t="s">
        <v>5514</v>
      </c>
      <c r="E2653" s="1371" t="s">
        <v>376</v>
      </c>
      <c r="F2653" s="1371" t="s">
        <v>377</v>
      </c>
      <c r="G2653" s="1371" t="s">
        <v>224</v>
      </c>
      <c r="H2653" s="1371" t="s">
        <v>245</v>
      </c>
      <c r="J2653" s="1371" t="s">
        <v>221</v>
      </c>
      <c r="L2653" s="1371" t="s">
        <v>271</v>
      </c>
      <c r="N2653" s="1371" t="s">
        <v>241</v>
      </c>
      <c r="V2653" s="1371" t="s">
        <v>2653</v>
      </c>
      <c r="W2653" s="1371" t="s">
        <v>230</v>
      </c>
    </row>
    <row r="2654" spans="1:23">
      <c r="A2654" s="1370">
        <v>70572611</v>
      </c>
      <c r="B2654" s="1371" t="s">
        <v>5515</v>
      </c>
      <c r="C2654" s="1371">
        <v>912702331</v>
      </c>
      <c r="D2654" s="1371" t="s">
        <v>5516</v>
      </c>
      <c r="G2654" s="1371" t="s">
        <v>225</v>
      </c>
      <c r="H2654" s="1371" t="s">
        <v>245</v>
      </c>
      <c r="I2654" s="1371" t="s">
        <v>316</v>
      </c>
      <c r="J2654" s="1371" t="s">
        <v>221</v>
      </c>
      <c r="K2654" s="1371" t="s">
        <v>259</v>
      </c>
      <c r="L2654" s="1371" t="s">
        <v>259</v>
      </c>
      <c r="N2654" s="1371" t="s">
        <v>236</v>
      </c>
      <c r="W2654" s="1371" t="s">
        <v>227</v>
      </c>
    </row>
    <row r="2655" spans="1:23">
      <c r="A2655" s="1370">
        <v>70577874</v>
      </c>
      <c r="B2655" s="1371" t="s">
        <v>5517</v>
      </c>
      <c r="C2655" s="1371">
        <v>51940041164</v>
      </c>
      <c r="D2655" s="1371" t="s">
        <v>5518</v>
      </c>
      <c r="E2655" s="1371" t="s">
        <v>347</v>
      </c>
      <c r="F2655" s="1371" t="s">
        <v>260</v>
      </c>
      <c r="G2655" s="1371" t="s">
        <v>223</v>
      </c>
      <c r="H2655" s="1371" t="s">
        <v>245</v>
      </c>
      <c r="K2655" s="1371" t="s">
        <v>278</v>
      </c>
      <c r="L2655" s="1371" t="s">
        <v>278</v>
      </c>
      <c r="M2655" s="1372">
        <v>45852</v>
      </c>
      <c r="N2655" s="1371" t="s">
        <v>237</v>
      </c>
      <c r="W2655" s="1371" t="s">
        <v>230</v>
      </c>
    </row>
    <row r="2656" spans="1:23">
      <c r="A2656" s="1370">
        <v>70588796</v>
      </c>
      <c r="B2656" s="1371" t="s">
        <v>5519</v>
      </c>
      <c r="C2656" s="1371">
        <v>51962781887</v>
      </c>
      <c r="D2656" s="1371" t="s">
        <v>5520</v>
      </c>
      <c r="G2656" s="1371" t="s">
        <v>225</v>
      </c>
      <c r="H2656" s="1371" t="s">
        <v>11</v>
      </c>
      <c r="I2656" s="1371" t="s">
        <v>7</v>
      </c>
      <c r="M2656" s="1372">
        <v>45854</v>
      </c>
      <c r="N2656" s="1371" t="s">
        <v>233</v>
      </c>
      <c r="W2656" s="1371" t="s">
        <v>228</v>
      </c>
    </row>
    <row r="2657" spans="1:23">
      <c r="A2657" s="1370">
        <v>70590266</v>
      </c>
      <c r="B2657" s="1371" t="s">
        <v>5521</v>
      </c>
      <c r="C2657" s="1371">
        <v>924199270</v>
      </c>
      <c r="D2657" s="1371" t="s">
        <v>5522</v>
      </c>
      <c r="F2657" s="1371" t="s">
        <v>254</v>
      </c>
      <c r="G2657" s="1371" t="s">
        <v>224</v>
      </c>
      <c r="H2657" s="1371" t="s">
        <v>238</v>
      </c>
      <c r="I2657" s="1371" t="s">
        <v>10</v>
      </c>
      <c r="J2657" s="1371" t="s">
        <v>221</v>
      </c>
      <c r="L2657" s="1371" t="s">
        <v>271</v>
      </c>
      <c r="N2657" s="1371" t="s">
        <v>231</v>
      </c>
      <c r="O2657" s="1371" t="s">
        <v>231</v>
      </c>
      <c r="Q2657" s="1371" t="s">
        <v>445</v>
      </c>
      <c r="R2657" s="1371" t="s">
        <v>234</v>
      </c>
      <c r="S2657" s="1371" t="s">
        <v>318</v>
      </c>
      <c r="T2657" s="1371" t="s">
        <v>323</v>
      </c>
      <c r="U2657" s="1371" t="s">
        <v>255</v>
      </c>
      <c r="W2657" s="1371" t="s">
        <v>230</v>
      </c>
    </row>
    <row r="2658" spans="1:23">
      <c r="A2658" s="1370">
        <v>70590362</v>
      </c>
      <c r="B2658" s="1371" t="s">
        <v>5523</v>
      </c>
      <c r="C2658" s="1371">
        <v>51961695451</v>
      </c>
      <c r="D2658" s="1371" t="s">
        <v>5524</v>
      </c>
      <c r="G2658" s="1371" t="s">
        <v>224</v>
      </c>
      <c r="H2658" s="1371" t="s">
        <v>243</v>
      </c>
      <c r="J2658" s="1371" t="s">
        <v>221</v>
      </c>
      <c r="L2658" s="1371" t="s">
        <v>271</v>
      </c>
      <c r="N2658" s="1371" t="s">
        <v>236</v>
      </c>
      <c r="W2658" s="1371" t="s">
        <v>230</v>
      </c>
    </row>
    <row r="2659" spans="1:23">
      <c r="A2659" s="1370">
        <v>70590973</v>
      </c>
      <c r="B2659" s="1371" t="s">
        <v>5525</v>
      </c>
      <c r="C2659" s="1371">
        <v>51930244507</v>
      </c>
      <c r="D2659" s="1371" t="s">
        <v>5526</v>
      </c>
      <c r="G2659" s="1371" t="s">
        <v>224</v>
      </c>
      <c r="I2659" s="1371" t="s">
        <v>316</v>
      </c>
      <c r="J2659" s="1371" t="s">
        <v>221</v>
      </c>
      <c r="N2659" s="1371" t="s">
        <v>233</v>
      </c>
      <c r="O2659" s="1371" t="s">
        <v>231</v>
      </c>
      <c r="W2659" s="1371" t="s">
        <v>229</v>
      </c>
    </row>
    <row r="2660" spans="1:23">
      <c r="A2660" s="1370">
        <v>70591250</v>
      </c>
      <c r="B2660" s="1371" t="s">
        <v>5527</v>
      </c>
      <c r="C2660" s="1371">
        <v>923099152</v>
      </c>
      <c r="D2660" s="1371" t="s">
        <v>5528</v>
      </c>
      <c r="G2660" s="1371" t="s">
        <v>225</v>
      </c>
      <c r="H2660" s="1371" t="s">
        <v>11</v>
      </c>
      <c r="J2660" s="1371" t="s">
        <v>221</v>
      </c>
      <c r="N2660" s="1371" t="s">
        <v>233</v>
      </c>
      <c r="W2660" s="1371" t="s">
        <v>229</v>
      </c>
    </row>
    <row r="2661" spans="1:23">
      <c r="A2661" s="1370">
        <v>70593351</v>
      </c>
      <c r="B2661" s="1371" t="s">
        <v>5529</v>
      </c>
      <c r="C2661" s="1371">
        <v>906926806</v>
      </c>
      <c r="D2661" s="1371" t="s">
        <v>5530</v>
      </c>
      <c r="F2661" s="1371" t="s">
        <v>362</v>
      </c>
      <c r="G2661" s="1371" t="s">
        <v>224</v>
      </c>
      <c r="H2661" s="1371" t="s">
        <v>248</v>
      </c>
      <c r="J2661" s="1371" t="s">
        <v>221</v>
      </c>
      <c r="L2661" s="1371" t="s">
        <v>271</v>
      </c>
      <c r="M2661" s="1372">
        <v>45841</v>
      </c>
      <c r="N2661" s="1371" t="s">
        <v>233</v>
      </c>
      <c r="W2661" s="1371" t="s">
        <v>230</v>
      </c>
    </row>
    <row r="2662" spans="1:23">
      <c r="A2662" s="1370">
        <v>70593974</v>
      </c>
      <c r="B2662" s="1371" t="s">
        <v>5531</v>
      </c>
      <c r="C2662" s="1371">
        <v>51932380791</v>
      </c>
      <c r="D2662" s="1371" t="s">
        <v>5532</v>
      </c>
      <c r="E2662" s="1371" t="s">
        <v>347</v>
      </c>
      <c r="F2662" s="1371" t="s">
        <v>260</v>
      </c>
      <c r="G2662" s="1371" t="s">
        <v>224</v>
      </c>
      <c r="H2662" s="1371" t="s">
        <v>245</v>
      </c>
      <c r="K2662" s="1371" t="s">
        <v>278</v>
      </c>
      <c r="L2662" s="1371" t="s">
        <v>262</v>
      </c>
      <c r="M2662" s="1372">
        <v>45850</v>
      </c>
      <c r="N2662" s="1371" t="s">
        <v>233</v>
      </c>
      <c r="P2662" s="1371" t="s">
        <v>350</v>
      </c>
      <c r="W2662" s="1371" t="s">
        <v>228</v>
      </c>
    </row>
    <row r="2663" spans="1:23">
      <c r="A2663" s="1370">
        <v>70595169</v>
      </c>
      <c r="B2663" s="1371" t="s">
        <v>5533</v>
      </c>
      <c r="C2663" s="1371">
        <v>51994714469</v>
      </c>
      <c r="D2663" s="1371" t="s">
        <v>5534</v>
      </c>
      <c r="G2663" s="1371" t="s">
        <v>225</v>
      </c>
      <c r="H2663" s="1371" t="s">
        <v>11</v>
      </c>
      <c r="I2663" s="1371" t="s">
        <v>7</v>
      </c>
      <c r="L2663" s="1371" t="s">
        <v>271</v>
      </c>
      <c r="M2663" s="1372">
        <v>45854</v>
      </c>
      <c r="N2663" s="1371" t="s">
        <v>233</v>
      </c>
      <c r="O2663" s="1371" t="s">
        <v>331</v>
      </c>
      <c r="W2663" s="1371" t="s">
        <v>229</v>
      </c>
    </row>
    <row r="2664" spans="1:23">
      <c r="A2664" s="1370">
        <v>70595285</v>
      </c>
      <c r="B2664" s="1371" t="s">
        <v>5535</v>
      </c>
      <c r="C2664" s="1371">
        <v>930175355</v>
      </c>
      <c r="D2664" s="1371" t="s">
        <v>5536</v>
      </c>
      <c r="F2664" s="1371" t="s">
        <v>362</v>
      </c>
      <c r="G2664" s="1371" t="s">
        <v>223</v>
      </c>
      <c r="H2664" s="1371" t="s">
        <v>248</v>
      </c>
      <c r="J2664" s="1371" t="s">
        <v>221</v>
      </c>
      <c r="M2664" s="1372">
        <v>45841</v>
      </c>
      <c r="N2664" s="1371" t="s">
        <v>233</v>
      </c>
      <c r="W2664" s="1371" t="s">
        <v>228</v>
      </c>
    </row>
    <row r="2665" spans="1:23">
      <c r="A2665" s="1370">
        <v>70598662</v>
      </c>
      <c r="B2665" s="1371" t="s">
        <v>5537</v>
      </c>
      <c r="C2665" s="1371">
        <v>51970164697</v>
      </c>
      <c r="D2665" s="1371" t="s">
        <v>5538</v>
      </c>
      <c r="G2665" s="1371" t="s">
        <v>224</v>
      </c>
      <c r="H2665" s="1371" t="s">
        <v>11</v>
      </c>
      <c r="I2665" s="1371" t="s">
        <v>7</v>
      </c>
      <c r="M2665" s="1372">
        <v>45854</v>
      </c>
      <c r="N2665" s="1371" t="s">
        <v>233</v>
      </c>
      <c r="W2665" s="1371" t="s">
        <v>229</v>
      </c>
    </row>
    <row r="2666" spans="1:23">
      <c r="A2666" s="1370">
        <v>70605051</v>
      </c>
      <c r="B2666" s="1371" t="s">
        <v>5539</v>
      </c>
      <c r="C2666" s="1371">
        <v>941266306</v>
      </c>
      <c r="D2666" s="1371" t="s">
        <v>5540</v>
      </c>
      <c r="E2666" s="1371" t="s">
        <v>347</v>
      </c>
      <c r="G2666" s="1371" t="s">
        <v>223</v>
      </c>
      <c r="H2666" s="1371" t="s">
        <v>245</v>
      </c>
      <c r="K2666" s="1371" t="s">
        <v>271</v>
      </c>
      <c r="L2666" s="1371" t="s">
        <v>271</v>
      </c>
      <c r="M2666" s="1372">
        <v>45849</v>
      </c>
      <c r="N2666" s="1371" t="s">
        <v>233</v>
      </c>
      <c r="O2666" s="1371" t="s">
        <v>330</v>
      </c>
      <c r="P2666" s="1371" t="s">
        <v>330</v>
      </c>
      <c r="W2666" s="1371" t="s">
        <v>229</v>
      </c>
    </row>
    <row r="2667" spans="1:23">
      <c r="A2667" s="1370">
        <v>70609479</v>
      </c>
      <c r="B2667" s="1371" t="s">
        <v>5541</v>
      </c>
      <c r="C2667" s="1371">
        <v>51991704339</v>
      </c>
      <c r="D2667" s="1371" t="s">
        <v>5542</v>
      </c>
      <c r="G2667" s="1371" t="s">
        <v>224</v>
      </c>
      <c r="H2667" s="1371" t="s">
        <v>11</v>
      </c>
      <c r="J2667" s="1371" t="s">
        <v>221</v>
      </c>
      <c r="M2667" s="1372">
        <v>45841</v>
      </c>
      <c r="N2667" s="1371" t="s">
        <v>233</v>
      </c>
      <c r="O2667" s="1371" t="s">
        <v>236</v>
      </c>
      <c r="W2667" s="1371" t="s">
        <v>227</v>
      </c>
    </row>
    <row r="2668" spans="1:23">
      <c r="A2668" s="1370">
        <v>70619916</v>
      </c>
      <c r="B2668" s="1371" t="s">
        <v>5543</v>
      </c>
      <c r="C2668" s="1371">
        <v>983624508</v>
      </c>
      <c r="D2668" s="1371" t="s">
        <v>5544</v>
      </c>
      <c r="E2668" s="1371" t="s">
        <v>347</v>
      </c>
      <c r="F2668" s="1371" t="s">
        <v>260</v>
      </c>
      <c r="G2668" s="1371" t="s">
        <v>224</v>
      </c>
      <c r="H2668" s="1371" t="s">
        <v>245</v>
      </c>
      <c r="K2668" s="1371" t="s">
        <v>278</v>
      </c>
      <c r="M2668" s="1372">
        <v>45845</v>
      </c>
      <c r="N2668" s="1371" t="s">
        <v>233</v>
      </c>
      <c r="O2668" s="1371" t="s">
        <v>331</v>
      </c>
      <c r="W2668" s="1371" t="s">
        <v>229</v>
      </c>
    </row>
    <row r="2669" spans="1:23">
      <c r="A2669" s="1370">
        <v>70619916</v>
      </c>
      <c r="B2669" s="1371" t="s">
        <v>1971</v>
      </c>
      <c r="C2669" s="1371">
        <v>51945328712</v>
      </c>
      <c r="D2669" s="1371" t="s">
        <v>1972</v>
      </c>
      <c r="G2669" s="1371" t="s">
        <v>224</v>
      </c>
      <c r="H2669" s="1371" t="s">
        <v>11</v>
      </c>
      <c r="I2669" s="1371" t="s">
        <v>7</v>
      </c>
      <c r="M2669" s="1372">
        <v>45854</v>
      </c>
      <c r="N2669" s="1371" t="s">
        <v>233</v>
      </c>
      <c r="W2669" s="1371" t="s">
        <v>229</v>
      </c>
    </row>
    <row r="2670" spans="1:23">
      <c r="A2670" s="1370">
        <v>70620827</v>
      </c>
      <c r="B2670" s="1371" t="s">
        <v>5545</v>
      </c>
      <c r="C2670" s="1371">
        <v>51908797197</v>
      </c>
      <c r="D2670" s="1371" t="s">
        <v>5546</v>
      </c>
      <c r="E2670" s="1371" t="s">
        <v>376</v>
      </c>
      <c r="F2670" s="1371" t="s">
        <v>260</v>
      </c>
      <c r="G2670" s="1371" t="s">
        <v>223</v>
      </c>
      <c r="H2670" s="1371" t="s">
        <v>245</v>
      </c>
      <c r="J2670" s="1371" t="s">
        <v>221</v>
      </c>
      <c r="L2670" s="1371" t="s">
        <v>271</v>
      </c>
      <c r="N2670" s="1371" t="s">
        <v>233</v>
      </c>
      <c r="O2670" s="1371" t="s">
        <v>236</v>
      </c>
      <c r="W2670" s="1371" t="s">
        <v>230</v>
      </c>
    </row>
    <row r="2671" spans="1:23">
      <c r="A2671" s="1370">
        <v>70622193</v>
      </c>
      <c r="B2671" s="1371" t="s">
        <v>5547</v>
      </c>
      <c r="C2671" s="1371">
        <v>51994840331</v>
      </c>
      <c r="D2671" s="1371" t="s">
        <v>5548</v>
      </c>
      <c r="G2671" s="1371" t="s">
        <v>224</v>
      </c>
      <c r="H2671" s="1371" t="s">
        <v>243</v>
      </c>
      <c r="I2671" s="1371" t="s">
        <v>316</v>
      </c>
      <c r="J2671" s="1371" t="s">
        <v>221</v>
      </c>
      <c r="N2671" s="1371" t="s">
        <v>236</v>
      </c>
      <c r="O2671" s="1371" t="s">
        <v>236</v>
      </c>
      <c r="P2671" s="1371" t="s">
        <v>350</v>
      </c>
      <c r="W2671" s="1371" t="s">
        <v>228</v>
      </c>
    </row>
    <row r="2672" spans="1:23">
      <c r="A2672" s="1370">
        <v>70622954</v>
      </c>
      <c r="B2672" s="1371" t="s">
        <v>5549</v>
      </c>
      <c r="C2672" s="1371">
        <v>912997241</v>
      </c>
      <c r="G2672" s="1371" t="s">
        <v>223</v>
      </c>
      <c r="J2672" s="1371" t="s">
        <v>221</v>
      </c>
      <c r="L2672" s="1371" t="s">
        <v>271</v>
      </c>
      <c r="N2672" s="1371" t="s">
        <v>231</v>
      </c>
      <c r="O2672" s="1371" t="s">
        <v>231</v>
      </c>
      <c r="P2672" s="1371" t="s">
        <v>231</v>
      </c>
      <c r="Q2672" s="1371" t="s">
        <v>324</v>
      </c>
      <c r="R2672" s="1371" t="s">
        <v>312</v>
      </c>
      <c r="S2672" s="1371" t="s">
        <v>318</v>
      </c>
      <c r="T2672" s="1371" t="s">
        <v>323</v>
      </c>
      <c r="U2672" s="1371" t="s">
        <v>255</v>
      </c>
      <c r="V2672" s="1371" t="s">
        <v>5550</v>
      </c>
      <c r="W2672" s="1371" t="s">
        <v>229</v>
      </c>
    </row>
    <row r="2673" spans="1:23">
      <c r="A2673" s="1370">
        <v>70624192</v>
      </c>
      <c r="B2673" s="1371" t="s">
        <v>5551</v>
      </c>
      <c r="C2673" s="1371">
        <v>900180794</v>
      </c>
      <c r="F2673" s="1371" t="s">
        <v>254</v>
      </c>
      <c r="G2673" s="1371" t="s">
        <v>223</v>
      </c>
      <c r="H2673" s="1371" t="s">
        <v>238</v>
      </c>
      <c r="J2673" s="1371" t="s">
        <v>221</v>
      </c>
      <c r="L2673" s="1371" t="s">
        <v>271</v>
      </c>
      <c r="N2673" s="1371" t="s">
        <v>231</v>
      </c>
      <c r="O2673" s="1371" t="s">
        <v>231</v>
      </c>
      <c r="Q2673" s="1371" t="s">
        <v>445</v>
      </c>
      <c r="R2673" s="1371" t="s">
        <v>232</v>
      </c>
      <c r="S2673" s="1371" t="s">
        <v>318</v>
      </c>
      <c r="T2673" s="1371" t="s">
        <v>323</v>
      </c>
      <c r="U2673" s="1371" t="s">
        <v>255</v>
      </c>
      <c r="W2673" s="1371" t="s">
        <v>230</v>
      </c>
    </row>
    <row r="2674" spans="1:23">
      <c r="A2674" s="1370">
        <v>70624560</v>
      </c>
      <c r="B2674" s="1371" t="s">
        <v>5552</v>
      </c>
      <c r="C2674" s="1371">
        <v>922764794</v>
      </c>
      <c r="D2674" s="1371" t="s">
        <v>5553</v>
      </c>
      <c r="E2674" s="1371" t="s">
        <v>347</v>
      </c>
      <c r="G2674" s="1371" t="s">
        <v>223</v>
      </c>
      <c r="H2674" s="1371" t="s">
        <v>245</v>
      </c>
      <c r="K2674" s="1371" t="s">
        <v>278</v>
      </c>
      <c r="L2674" s="1371" t="s">
        <v>278</v>
      </c>
      <c r="M2674" s="1372">
        <v>45859</v>
      </c>
      <c r="N2674" s="1371" t="s">
        <v>368</v>
      </c>
      <c r="O2674" s="1371" t="s">
        <v>236</v>
      </c>
      <c r="P2674" s="1371" t="s">
        <v>350</v>
      </c>
      <c r="W2674" s="1371" t="s">
        <v>226</v>
      </c>
    </row>
    <row r="2675" spans="1:23">
      <c r="A2675" s="1370">
        <v>70625225</v>
      </c>
      <c r="B2675" s="1371" t="s">
        <v>5554</v>
      </c>
      <c r="C2675" s="1371">
        <v>937307133</v>
      </c>
      <c r="D2675" s="1371" t="s">
        <v>5555</v>
      </c>
      <c r="E2675" s="1371" t="s">
        <v>376</v>
      </c>
      <c r="F2675" s="1371" t="s">
        <v>257</v>
      </c>
      <c r="G2675" s="1371" t="s">
        <v>224</v>
      </c>
      <c r="H2675" s="1371" t="s">
        <v>242</v>
      </c>
      <c r="J2675" s="1371" t="s">
        <v>221</v>
      </c>
      <c r="N2675" s="1371" t="s">
        <v>233</v>
      </c>
      <c r="W2675" s="1371" t="s">
        <v>228</v>
      </c>
    </row>
    <row r="2676" spans="1:23">
      <c r="A2676" s="1370">
        <v>70625513</v>
      </c>
      <c r="B2676" s="1371" t="s">
        <v>5556</v>
      </c>
      <c r="C2676" s="1371">
        <v>967323874</v>
      </c>
      <c r="D2676" s="1371" t="s">
        <v>5557</v>
      </c>
      <c r="F2676" s="1371" t="s">
        <v>254</v>
      </c>
      <c r="G2676" s="1371" t="s">
        <v>223</v>
      </c>
      <c r="H2676" s="1371" t="s">
        <v>243</v>
      </c>
      <c r="I2676" s="1371" t="s">
        <v>316</v>
      </c>
      <c r="J2676" s="1371" t="s">
        <v>221</v>
      </c>
      <c r="N2676" s="1371" t="s">
        <v>231</v>
      </c>
      <c r="O2676" s="1371" t="s">
        <v>231</v>
      </c>
      <c r="P2676" s="1371" t="s">
        <v>231</v>
      </c>
      <c r="W2676" s="1371" t="s">
        <v>226</v>
      </c>
    </row>
    <row r="2677" spans="1:23">
      <c r="A2677" s="1370">
        <v>70626278</v>
      </c>
      <c r="B2677" s="1371" t="s">
        <v>5558</v>
      </c>
      <c r="C2677" s="1371">
        <v>935910466</v>
      </c>
      <c r="D2677" s="1371" t="s">
        <v>5559</v>
      </c>
      <c r="F2677" s="1371" t="s">
        <v>254</v>
      </c>
      <c r="G2677" s="1371" t="s">
        <v>224</v>
      </c>
      <c r="H2677" s="1371" t="s">
        <v>245</v>
      </c>
      <c r="I2677" s="1371" t="s">
        <v>316</v>
      </c>
      <c r="J2677" s="1371" t="s">
        <v>221</v>
      </c>
      <c r="N2677" s="1371" t="s">
        <v>233</v>
      </c>
      <c r="O2677" s="1371" t="s">
        <v>236</v>
      </c>
      <c r="W2677" s="1371" t="s">
        <v>229</v>
      </c>
    </row>
    <row r="2678" spans="1:23">
      <c r="A2678" s="1370">
        <v>70626429</v>
      </c>
      <c r="B2678" s="1371" t="s">
        <v>5560</v>
      </c>
      <c r="C2678" s="1371">
        <v>988499800</v>
      </c>
      <c r="D2678" s="1371" t="s">
        <v>5561</v>
      </c>
      <c r="G2678" s="1371" t="s">
        <v>225</v>
      </c>
      <c r="H2678" s="1371" t="s">
        <v>11</v>
      </c>
      <c r="L2678" s="1371" t="s">
        <v>262</v>
      </c>
      <c r="M2678" s="1372">
        <v>45859</v>
      </c>
      <c r="N2678" s="1371" t="s">
        <v>233</v>
      </c>
      <c r="W2678" s="1371" t="s">
        <v>230</v>
      </c>
    </row>
    <row r="2679" spans="1:23">
      <c r="A2679" s="1370">
        <v>70626785</v>
      </c>
      <c r="B2679" s="1371" t="s">
        <v>5562</v>
      </c>
      <c r="C2679" s="1371">
        <v>51962932894</v>
      </c>
      <c r="D2679" s="1371" t="s">
        <v>5563</v>
      </c>
      <c r="E2679" s="1371" t="s">
        <v>347</v>
      </c>
      <c r="G2679" s="1371" t="s">
        <v>223</v>
      </c>
      <c r="H2679" s="1371" t="s">
        <v>245</v>
      </c>
      <c r="K2679" s="1371" t="s">
        <v>262</v>
      </c>
      <c r="L2679" s="1371" t="s">
        <v>262</v>
      </c>
      <c r="M2679" s="1372">
        <v>45870</v>
      </c>
      <c r="N2679" s="1371" t="s">
        <v>233</v>
      </c>
      <c r="O2679" s="1371" t="s">
        <v>236</v>
      </c>
      <c r="W2679" s="1371" t="s">
        <v>230</v>
      </c>
    </row>
    <row r="2680" spans="1:23">
      <c r="A2680" s="1370">
        <v>70628800</v>
      </c>
      <c r="B2680" s="1371" t="s">
        <v>5564</v>
      </c>
      <c r="C2680" s="1371">
        <v>51904410622</v>
      </c>
      <c r="D2680" s="1371" t="s">
        <v>5565</v>
      </c>
      <c r="E2680" s="1371" t="s">
        <v>347</v>
      </c>
      <c r="F2680" s="1371" t="s">
        <v>254</v>
      </c>
      <c r="G2680" s="1371" t="s">
        <v>224</v>
      </c>
      <c r="H2680" s="1371" t="s">
        <v>245</v>
      </c>
      <c r="I2680" s="1371" t="s">
        <v>13</v>
      </c>
      <c r="K2680" s="1371" t="s">
        <v>262</v>
      </c>
      <c r="L2680" s="1371" t="s">
        <v>262</v>
      </c>
      <c r="M2680" s="1372">
        <v>45874</v>
      </c>
      <c r="N2680" s="1371" t="s">
        <v>231</v>
      </c>
      <c r="O2680" s="1371" t="s">
        <v>231</v>
      </c>
      <c r="P2680" s="1371" t="s">
        <v>329</v>
      </c>
      <c r="Q2680" s="1371" t="s">
        <v>324</v>
      </c>
      <c r="R2680" s="1371" t="s">
        <v>234</v>
      </c>
      <c r="S2680" s="1371" t="s">
        <v>318</v>
      </c>
      <c r="T2680" s="1371" t="s">
        <v>326</v>
      </c>
      <c r="U2680" s="1371" t="s">
        <v>255</v>
      </c>
      <c r="V2680" s="1371" t="s">
        <v>3447</v>
      </c>
      <c r="W2680" s="1371" t="s">
        <v>230</v>
      </c>
    </row>
    <row r="2681" spans="1:23">
      <c r="A2681" s="1370">
        <v>70628800</v>
      </c>
      <c r="B2681" s="1371" t="s">
        <v>5566</v>
      </c>
      <c r="C2681" s="1371">
        <v>51904410622</v>
      </c>
      <c r="D2681" s="1371" t="s">
        <v>5565</v>
      </c>
      <c r="E2681" s="1371" t="s">
        <v>347</v>
      </c>
      <c r="G2681" s="1371" t="s">
        <v>224</v>
      </c>
      <c r="H2681" s="1371" t="s">
        <v>245</v>
      </c>
      <c r="K2681" s="1371" t="s">
        <v>262</v>
      </c>
      <c r="L2681" s="1371" t="s">
        <v>262</v>
      </c>
      <c r="M2681" s="1372">
        <v>45874</v>
      </c>
      <c r="N2681" s="1371" t="s">
        <v>231</v>
      </c>
      <c r="P2681" s="1371" t="s">
        <v>329</v>
      </c>
      <c r="W2681" s="1371" t="s">
        <v>227</v>
      </c>
    </row>
    <row r="2682" spans="1:23">
      <c r="A2682" s="1370">
        <v>70629159</v>
      </c>
      <c r="B2682" s="1371" t="s">
        <v>5567</v>
      </c>
      <c r="C2682" s="1371" t="s">
        <v>5568</v>
      </c>
      <c r="D2682" s="1371" t="s">
        <v>5569</v>
      </c>
      <c r="F2682" s="1371" t="s">
        <v>254</v>
      </c>
      <c r="G2682" s="1371" t="s">
        <v>224</v>
      </c>
      <c r="H2682" s="1371" t="s">
        <v>242</v>
      </c>
      <c r="I2682" s="1371" t="s">
        <v>316</v>
      </c>
      <c r="J2682" s="1371" t="s">
        <v>221</v>
      </c>
      <c r="N2682" s="1371" t="s">
        <v>233</v>
      </c>
      <c r="O2682" s="1371" t="s">
        <v>231</v>
      </c>
      <c r="P2682" s="1371" t="s">
        <v>231</v>
      </c>
      <c r="Q2682" s="1371" t="s">
        <v>445</v>
      </c>
      <c r="R2682" s="1371" t="s">
        <v>232</v>
      </c>
      <c r="S2682" s="1371" t="s">
        <v>318</v>
      </c>
      <c r="T2682" s="1371" t="s">
        <v>323</v>
      </c>
      <c r="U2682" s="1371" t="s">
        <v>258</v>
      </c>
      <c r="W2682" s="1371" t="s">
        <v>229</v>
      </c>
    </row>
    <row r="2683" spans="1:23">
      <c r="A2683" s="1370">
        <v>70629594</v>
      </c>
      <c r="B2683" s="1371" t="s">
        <v>5570</v>
      </c>
      <c r="C2683" s="1371">
        <v>926603128</v>
      </c>
      <c r="D2683" s="1371" t="s">
        <v>5571</v>
      </c>
      <c r="E2683" s="1371" t="s">
        <v>5572</v>
      </c>
      <c r="F2683" s="1371" t="s">
        <v>254</v>
      </c>
      <c r="G2683" s="1371" t="s">
        <v>224</v>
      </c>
      <c r="H2683" s="1371" t="s">
        <v>243</v>
      </c>
      <c r="I2683" s="1371" t="s">
        <v>316</v>
      </c>
      <c r="J2683" s="1371" t="s">
        <v>221</v>
      </c>
      <c r="L2683" s="1371" t="s">
        <v>271</v>
      </c>
      <c r="N2683" s="1371" t="s">
        <v>231</v>
      </c>
      <c r="O2683" s="1371" t="s">
        <v>231</v>
      </c>
      <c r="Q2683" s="1371" t="s">
        <v>324</v>
      </c>
      <c r="R2683" s="1371" t="s">
        <v>232</v>
      </c>
      <c r="S2683" s="1371" t="s">
        <v>318</v>
      </c>
      <c r="T2683" s="1371" t="s">
        <v>323</v>
      </c>
      <c r="U2683" s="1371" t="s">
        <v>255</v>
      </c>
      <c r="W2683" s="1371" t="s">
        <v>226</v>
      </c>
    </row>
    <row r="2684" spans="1:23">
      <c r="A2684" s="1370">
        <v>70631854</v>
      </c>
      <c r="B2684" s="1371" t="s">
        <v>5573</v>
      </c>
      <c r="C2684" s="1371">
        <v>51900171670</v>
      </c>
      <c r="D2684" s="1371" t="s">
        <v>5574</v>
      </c>
      <c r="G2684" s="1371" t="s">
        <v>225</v>
      </c>
      <c r="H2684" s="1371" t="s">
        <v>245</v>
      </c>
      <c r="I2684" s="1371" t="s">
        <v>316</v>
      </c>
      <c r="J2684" s="1371" t="s">
        <v>221</v>
      </c>
      <c r="K2684" s="1371" t="s">
        <v>259</v>
      </c>
      <c r="L2684" s="1371" t="s">
        <v>259</v>
      </c>
      <c r="N2684" s="1371" t="s">
        <v>236</v>
      </c>
      <c r="O2684" s="1371" t="s">
        <v>236</v>
      </c>
      <c r="P2684" s="1371" t="s">
        <v>350</v>
      </c>
      <c r="W2684" s="1371" t="s">
        <v>226</v>
      </c>
    </row>
    <row r="2685" spans="1:23">
      <c r="A2685" s="1370">
        <v>70631854</v>
      </c>
      <c r="B2685" s="1371" t="s">
        <v>5575</v>
      </c>
      <c r="C2685" s="1371">
        <v>900171670</v>
      </c>
      <c r="D2685" s="1371" t="s">
        <v>5576</v>
      </c>
      <c r="F2685" s="1371" t="s">
        <v>254</v>
      </c>
      <c r="G2685" s="1371" t="s">
        <v>225</v>
      </c>
      <c r="H2685" s="1371" t="s">
        <v>238</v>
      </c>
      <c r="I2685" s="1371" t="s">
        <v>316</v>
      </c>
      <c r="J2685" s="1371" t="s">
        <v>221</v>
      </c>
      <c r="N2685" s="1371" t="s">
        <v>231</v>
      </c>
      <c r="O2685" s="1371" t="s">
        <v>231</v>
      </c>
      <c r="P2685" s="1371" t="s">
        <v>231</v>
      </c>
      <c r="Q2685" s="1371" t="s">
        <v>445</v>
      </c>
      <c r="R2685" s="1371" t="s">
        <v>232</v>
      </c>
      <c r="S2685" s="1371" t="s">
        <v>318</v>
      </c>
      <c r="T2685" s="1371" t="s">
        <v>323</v>
      </c>
      <c r="U2685" s="1371" t="s">
        <v>258</v>
      </c>
      <c r="W2685" s="1371" t="s">
        <v>229</v>
      </c>
    </row>
    <row r="2686" spans="1:23">
      <c r="A2686" s="1370">
        <v>70634745</v>
      </c>
      <c r="B2686" s="1371" t="s">
        <v>5577</v>
      </c>
      <c r="C2686" s="1371">
        <v>997462647</v>
      </c>
      <c r="D2686" s="1371" t="s">
        <v>5578</v>
      </c>
      <c r="F2686" s="1371" t="s">
        <v>257</v>
      </c>
      <c r="G2686" s="1371" t="s">
        <v>224</v>
      </c>
      <c r="H2686" s="1371" t="s">
        <v>243</v>
      </c>
      <c r="I2686" s="1371" t="s">
        <v>316</v>
      </c>
      <c r="J2686" s="1371" t="s">
        <v>221</v>
      </c>
      <c r="N2686" s="1371" t="s">
        <v>231</v>
      </c>
      <c r="O2686" s="1371" t="s">
        <v>231</v>
      </c>
      <c r="P2686" s="1371" t="s">
        <v>231</v>
      </c>
      <c r="Q2686" s="1371" t="s">
        <v>324</v>
      </c>
      <c r="R2686" s="1371" t="s">
        <v>232</v>
      </c>
      <c r="S2686" s="1371" t="s">
        <v>318</v>
      </c>
      <c r="T2686" s="1371" t="s">
        <v>323</v>
      </c>
      <c r="U2686" s="1371" t="s">
        <v>255</v>
      </c>
      <c r="W2686" s="1371" t="s">
        <v>226</v>
      </c>
    </row>
    <row r="2687" spans="1:23">
      <c r="A2687" s="1370">
        <v>70638377</v>
      </c>
      <c r="B2687" s="1371" t="s">
        <v>5579</v>
      </c>
      <c r="C2687" s="1371">
        <v>51938475238</v>
      </c>
      <c r="D2687" s="1371" t="s">
        <v>5580</v>
      </c>
      <c r="G2687" s="1371" t="s">
        <v>224</v>
      </c>
      <c r="H2687" s="1371" t="s">
        <v>11</v>
      </c>
      <c r="J2687" s="1371" t="s">
        <v>221</v>
      </c>
      <c r="M2687" s="1372">
        <v>45841</v>
      </c>
      <c r="N2687" s="1371" t="s">
        <v>233</v>
      </c>
      <c r="V2687" s="1371" t="s">
        <v>11</v>
      </c>
      <c r="W2687" s="1371" t="s">
        <v>228</v>
      </c>
    </row>
    <row r="2688" spans="1:23">
      <c r="A2688" s="1370">
        <v>70638960</v>
      </c>
      <c r="B2688" s="1371" t="s">
        <v>5581</v>
      </c>
      <c r="C2688" s="1371">
        <v>915177778</v>
      </c>
      <c r="D2688" s="1371" t="s">
        <v>5582</v>
      </c>
      <c r="F2688" s="1371" t="s">
        <v>254</v>
      </c>
      <c r="G2688" s="1371" t="s">
        <v>225</v>
      </c>
      <c r="H2688" s="1371" t="s">
        <v>238</v>
      </c>
      <c r="I2688" s="1371" t="s">
        <v>316</v>
      </c>
      <c r="J2688" s="1371" t="s">
        <v>221</v>
      </c>
      <c r="N2688" s="1371" t="s">
        <v>231</v>
      </c>
      <c r="O2688" s="1371" t="s">
        <v>231</v>
      </c>
      <c r="P2688" s="1371" t="s">
        <v>231</v>
      </c>
      <c r="Q2688" s="1371" t="s">
        <v>445</v>
      </c>
      <c r="R2688" s="1371" t="s">
        <v>232</v>
      </c>
      <c r="S2688" s="1371" t="s">
        <v>318</v>
      </c>
      <c r="T2688" s="1371" t="s">
        <v>323</v>
      </c>
      <c r="U2688" s="1371" t="s">
        <v>255</v>
      </c>
      <c r="W2688" s="1371" t="s">
        <v>229</v>
      </c>
    </row>
    <row r="2689" spans="1:23">
      <c r="A2689" s="1370">
        <v>70639036</v>
      </c>
      <c r="B2689" s="1371" t="s">
        <v>5583</v>
      </c>
      <c r="C2689" s="1371">
        <v>51941490890</v>
      </c>
      <c r="D2689" s="1371" t="s">
        <v>5584</v>
      </c>
      <c r="E2689" s="1371" t="s">
        <v>347</v>
      </c>
      <c r="G2689" s="1371" t="s">
        <v>223</v>
      </c>
      <c r="H2689" s="1371" t="s">
        <v>245</v>
      </c>
      <c r="K2689" s="1371" t="s">
        <v>271</v>
      </c>
      <c r="M2689" s="1372">
        <v>45848</v>
      </c>
      <c r="N2689" s="1371" t="s">
        <v>233</v>
      </c>
      <c r="P2689" s="1371" t="s">
        <v>350</v>
      </c>
      <c r="W2689" s="1371" t="s">
        <v>228</v>
      </c>
    </row>
    <row r="2690" spans="1:23">
      <c r="A2690" s="1370">
        <v>70639369</v>
      </c>
      <c r="B2690" s="1371" t="s">
        <v>5585</v>
      </c>
      <c r="C2690" s="1371">
        <v>51904650665</v>
      </c>
      <c r="D2690" s="1371" t="s">
        <v>5586</v>
      </c>
      <c r="E2690" s="1371" t="s">
        <v>376</v>
      </c>
      <c r="F2690" s="1371" t="s">
        <v>377</v>
      </c>
      <c r="G2690" s="1371" t="s">
        <v>224</v>
      </c>
      <c r="H2690" s="1371" t="s">
        <v>245</v>
      </c>
      <c r="J2690" s="1371" t="s">
        <v>221</v>
      </c>
      <c r="L2690" s="1371" t="s">
        <v>271</v>
      </c>
      <c r="N2690" s="1371" t="s">
        <v>233</v>
      </c>
      <c r="W2690" s="1371" t="s">
        <v>230</v>
      </c>
    </row>
    <row r="2691" spans="1:23">
      <c r="A2691" s="1370">
        <v>70639574</v>
      </c>
      <c r="B2691" s="1371" t="s">
        <v>5587</v>
      </c>
      <c r="C2691" s="1371">
        <v>924081084</v>
      </c>
      <c r="D2691" s="1371" t="s">
        <v>5588</v>
      </c>
      <c r="G2691" s="1371" t="s">
        <v>223</v>
      </c>
      <c r="H2691" s="1371" t="s">
        <v>11</v>
      </c>
      <c r="I2691" s="1371" t="s">
        <v>7</v>
      </c>
      <c r="L2691" s="1371" t="s">
        <v>271</v>
      </c>
      <c r="M2691" s="1372">
        <v>45854</v>
      </c>
      <c r="N2691" s="1371" t="s">
        <v>233</v>
      </c>
      <c r="W2691" s="1371" t="s">
        <v>227</v>
      </c>
    </row>
    <row r="2692" spans="1:23">
      <c r="A2692" s="1370">
        <v>70642018</v>
      </c>
      <c r="B2692" s="1371" t="s">
        <v>5589</v>
      </c>
      <c r="C2692" s="1371">
        <v>902167000</v>
      </c>
      <c r="D2692" s="1371" t="s">
        <v>5590</v>
      </c>
      <c r="E2692" s="1371" t="s">
        <v>347</v>
      </c>
      <c r="G2692" s="1371" t="s">
        <v>223</v>
      </c>
      <c r="H2692" s="1371" t="s">
        <v>245</v>
      </c>
      <c r="K2692" s="1371" t="s">
        <v>278</v>
      </c>
      <c r="L2692" s="1371" t="s">
        <v>278</v>
      </c>
      <c r="M2692" s="1372">
        <v>45863</v>
      </c>
      <c r="N2692" s="1371" t="s">
        <v>368</v>
      </c>
      <c r="O2692" s="1371" t="s">
        <v>236</v>
      </c>
      <c r="P2692" s="1371" t="s">
        <v>350</v>
      </c>
      <c r="W2692" s="1371" t="s">
        <v>226</v>
      </c>
    </row>
    <row r="2693" spans="1:23">
      <c r="A2693" s="1370">
        <v>70642395</v>
      </c>
      <c r="B2693" s="1371" t="s">
        <v>5591</v>
      </c>
      <c r="C2693" s="1371">
        <v>51932578582</v>
      </c>
      <c r="D2693" s="1371" t="s">
        <v>5592</v>
      </c>
      <c r="E2693" s="1371" t="s">
        <v>347</v>
      </c>
      <c r="G2693" s="1371" t="s">
        <v>224</v>
      </c>
      <c r="H2693" s="1371" t="s">
        <v>245</v>
      </c>
      <c r="K2693" s="1371" t="s">
        <v>280</v>
      </c>
      <c r="L2693" s="1371" t="s">
        <v>280</v>
      </c>
      <c r="M2693" s="1372">
        <v>45868</v>
      </c>
      <c r="N2693" s="1371" t="s">
        <v>233</v>
      </c>
      <c r="O2693" s="1371" t="s">
        <v>332</v>
      </c>
      <c r="P2693" s="1371" t="s">
        <v>332</v>
      </c>
      <c r="W2693" s="1371" t="s">
        <v>229</v>
      </c>
    </row>
    <row r="2694" spans="1:23">
      <c r="A2694" s="1370">
        <v>70642395</v>
      </c>
      <c r="B2694" s="1371" t="s">
        <v>5591</v>
      </c>
      <c r="C2694" s="1371">
        <v>51932578582</v>
      </c>
      <c r="D2694" s="1371" t="s">
        <v>5592</v>
      </c>
      <c r="E2694" s="1371" t="s">
        <v>347</v>
      </c>
      <c r="G2694" s="1371" t="s">
        <v>224</v>
      </c>
      <c r="H2694" s="1371" t="s">
        <v>245</v>
      </c>
      <c r="K2694" s="1371" t="s">
        <v>278</v>
      </c>
      <c r="L2694" s="1371" t="s">
        <v>278</v>
      </c>
      <c r="M2694" s="1372">
        <v>45868</v>
      </c>
      <c r="N2694" s="1371" t="s">
        <v>233</v>
      </c>
      <c r="W2694" s="1371" t="s">
        <v>227</v>
      </c>
    </row>
    <row r="2695" spans="1:23">
      <c r="A2695" s="1370">
        <v>70642395</v>
      </c>
      <c r="B2695" s="1371" t="s">
        <v>5591</v>
      </c>
      <c r="C2695" s="1371">
        <v>51932578582</v>
      </c>
      <c r="D2695" s="1371" t="s">
        <v>5592</v>
      </c>
      <c r="E2695" s="1371" t="s">
        <v>347</v>
      </c>
      <c r="G2695" s="1371" t="s">
        <v>224</v>
      </c>
      <c r="H2695" s="1371" t="s">
        <v>245</v>
      </c>
      <c r="I2695" s="1371" t="s">
        <v>10</v>
      </c>
      <c r="K2695" s="1371" t="s">
        <v>274</v>
      </c>
      <c r="L2695" s="1371" t="s">
        <v>274</v>
      </c>
      <c r="M2695" s="1372">
        <v>45868</v>
      </c>
      <c r="N2695" s="1371" t="s">
        <v>231</v>
      </c>
      <c r="W2695" s="1371" t="s">
        <v>227</v>
      </c>
    </row>
    <row r="2696" spans="1:23">
      <c r="A2696" s="1370">
        <v>70643027</v>
      </c>
      <c r="B2696" s="1371" t="s">
        <v>5593</v>
      </c>
      <c r="C2696" s="1371">
        <v>972461965</v>
      </c>
      <c r="D2696" s="1371" t="s">
        <v>5594</v>
      </c>
      <c r="G2696" s="1371" t="s">
        <v>224</v>
      </c>
      <c r="H2696" s="1371" t="s">
        <v>243</v>
      </c>
      <c r="I2696" s="1371" t="s">
        <v>316</v>
      </c>
      <c r="J2696" s="1371" t="s">
        <v>221</v>
      </c>
      <c r="N2696" s="1371" t="s">
        <v>231</v>
      </c>
      <c r="O2696" s="1371" t="s">
        <v>231</v>
      </c>
      <c r="P2696" s="1371" t="s">
        <v>231</v>
      </c>
      <c r="Q2696" s="1371" t="s">
        <v>324</v>
      </c>
      <c r="R2696" s="1371" t="s">
        <v>232</v>
      </c>
      <c r="S2696" s="1371" t="s">
        <v>318</v>
      </c>
      <c r="T2696" s="1371" t="s">
        <v>323</v>
      </c>
      <c r="U2696" s="1371" t="s">
        <v>255</v>
      </c>
      <c r="W2696" s="1371" t="s">
        <v>226</v>
      </c>
    </row>
    <row r="2697" spans="1:23">
      <c r="A2697" s="1370">
        <v>70643763</v>
      </c>
      <c r="B2697" s="1371" t="s">
        <v>5595</v>
      </c>
      <c r="C2697" s="1371">
        <v>957328491</v>
      </c>
      <c r="D2697" s="1371" t="s">
        <v>5596</v>
      </c>
      <c r="G2697" s="1371" t="s">
        <v>224</v>
      </c>
      <c r="H2697" s="1371" t="s">
        <v>243</v>
      </c>
      <c r="I2697" s="1371" t="s">
        <v>316</v>
      </c>
      <c r="J2697" s="1371" t="s">
        <v>249</v>
      </c>
      <c r="N2697" s="1371" t="s">
        <v>236</v>
      </c>
      <c r="O2697" s="1371" t="s">
        <v>236</v>
      </c>
      <c r="P2697" s="1371" t="s">
        <v>236</v>
      </c>
      <c r="W2697" s="1371" t="s">
        <v>228</v>
      </c>
    </row>
    <row r="2698" spans="1:23">
      <c r="A2698" s="1370">
        <v>70644315</v>
      </c>
      <c r="B2698" s="1371" t="s">
        <v>5597</v>
      </c>
      <c r="C2698" s="1371">
        <v>960097117</v>
      </c>
      <c r="D2698" s="1371" t="s">
        <v>5598</v>
      </c>
      <c r="G2698" s="1371" t="s">
        <v>224</v>
      </c>
      <c r="H2698" s="1371" t="s">
        <v>11</v>
      </c>
      <c r="M2698" s="1372">
        <v>45854</v>
      </c>
      <c r="N2698" s="1371" t="s">
        <v>233</v>
      </c>
      <c r="W2698" s="1371" t="s">
        <v>229</v>
      </c>
    </row>
    <row r="2699" spans="1:23">
      <c r="A2699" s="1370">
        <v>70644864</v>
      </c>
      <c r="B2699" s="1371" t="s">
        <v>5599</v>
      </c>
      <c r="C2699" s="1371">
        <v>995440627</v>
      </c>
      <c r="D2699" s="1371" t="s">
        <v>5600</v>
      </c>
      <c r="E2699" s="1371" t="s">
        <v>347</v>
      </c>
      <c r="G2699" s="1371" t="s">
        <v>223</v>
      </c>
      <c r="H2699" s="1371" t="s">
        <v>245</v>
      </c>
      <c r="K2699" s="1371" t="s">
        <v>271</v>
      </c>
      <c r="M2699" s="1372">
        <v>45851</v>
      </c>
      <c r="N2699" s="1371" t="s">
        <v>233</v>
      </c>
      <c r="W2699" s="1371" t="s">
        <v>228</v>
      </c>
    </row>
    <row r="2700" spans="1:23">
      <c r="A2700" s="1370">
        <v>70646328</v>
      </c>
      <c r="B2700" s="1371" t="s">
        <v>5601</v>
      </c>
      <c r="C2700" s="1371">
        <v>991971229</v>
      </c>
      <c r="D2700" s="1371" t="s">
        <v>5602</v>
      </c>
      <c r="E2700" s="1371" t="s">
        <v>376</v>
      </c>
      <c r="F2700" s="1371" t="s">
        <v>254</v>
      </c>
      <c r="G2700" s="1371" t="s">
        <v>223</v>
      </c>
      <c r="H2700" s="1371" t="s">
        <v>243</v>
      </c>
      <c r="I2700" s="1371" t="s">
        <v>316</v>
      </c>
      <c r="J2700" s="1371" t="s">
        <v>221</v>
      </c>
      <c r="N2700" s="1371" t="s">
        <v>231</v>
      </c>
      <c r="O2700" s="1371" t="s">
        <v>231</v>
      </c>
      <c r="P2700" s="1371" t="s">
        <v>231</v>
      </c>
      <c r="W2700" s="1371" t="s">
        <v>228</v>
      </c>
    </row>
    <row r="2701" spans="1:23">
      <c r="A2701" s="1370">
        <v>70646938</v>
      </c>
      <c r="B2701" s="1371" t="s">
        <v>5603</v>
      </c>
      <c r="C2701" s="1371">
        <v>988093200</v>
      </c>
      <c r="D2701" s="1371" t="s">
        <v>5604</v>
      </c>
      <c r="G2701" s="1371" t="s">
        <v>224</v>
      </c>
      <c r="H2701" s="1371" t="s">
        <v>11</v>
      </c>
      <c r="M2701" s="1372">
        <v>45880</v>
      </c>
      <c r="N2701" s="1371" t="s">
        <v>233</v>
      </c>
      <c r="W2701" s="1371" t="s">
        <v>227</v>
      </c>
    </row>
    <row r="2702" spans="1:23">
      <c r="A2702" s="1370">
        <v>70647064</v>
      </c>
      <c r="B2702" s="1371" t="s">
        <v>5605</v>
      </c>
      <c r="C2702" s="1371">
        <v>938556309</v>
      </c>
      <c r="D2702" s="1371" t="s">
        <v>5606</v>
      </c>
      <c r="G2702" s="1371" t="s">
        <v>224</v>
      </c>
      <c r="H2702" s="1371" t="s">
        <v>11</v>
      </c>
      <c r="J2702" s="1371" t="s">
        <v>221</v>
      </c>
      <c r="N2702" s="1371" t="s">
        <v>233</v>
      </c>
      <c r="W2702" s="1371" t="s">
        <v>229</v>
      </c>
    </row>
    <row r="2703" spans="1:23">
      <c r="A2703" s="1370">
        <v>70647202</v>
      </c>
      <c r="B2703" s="1371" t="s">
        <v>5607</v>
      </c>
      <c r="C2703" s="1371">
        <v>922599694</v>
      </c>
      <c r="D2703" s="1371" t="s">
        <v>5608</v>
      </c>
      <c r="E2703" s="1371" t="s">
        <v>347</v>
      </c>
      <c r="G2703" s="1371" t="s">
        <v>224</v>
      </c>
      <c r="H2703" s="1371" t="s">
        <v>245</v>
      </c>
      <c r="L2703" s="1371" t="s">
        <v>271</v>
      </c>
      <c r="M2703" s="1372">
        <v>45845</v>
      </c>
      <c r="N2703" s="1371" t="s">
        <v>233</v>
      </c>
      <c r="O2703" s="1371" t="s">
        <v>3400</v>
      </c>
      <c r="W2703" s="1371" t="s">
        <v>230</v>
      </c>
    </row>
    <row r="2704" spans="1:23">
      <c r="A2704" s="1370">
        <v>70647202</v>
      </c>
      <c r="B2704" s="1371" t="s">
        <v>5609</v>
      </c>
      <c r="C2704" s="1371">
        <v>900185623</v>
      </c>
      <c r="D2704" s="1371" t="s">
        <v>5608</v>
      </c>
      <c r="F2704" s="1371" t="s">
        <v>377</v>
      </c>
      <c r="G2704" s="1371" t="s">
        <v>224</v>
      </c>
      <c r="H2704" s="1371" t="s">
        <v>11</v>
      </c>
      <c r="I2704" s="1371" t="s">
        <v>316</v>
      </c>
      <c r="J2704" s="1371" t="s">
        <v>221</v>
      </c>
      <c r="M2704" s="1372">
        <v>45841</v>
      </c>
      <c r="N2704" s="1371" t="s">
        <v>231</v>
      </c>
      <c r="O2704" s="1371" t="s">
        <v>231</v>
      </c>
      <c r="P2704" s="1371" t="s">
        <v>231</v>
      </c>
      <c r="Q2704" s="1371" t="s">
        <v>445</v>
      </c>
      <c r="R2704" s="1371" t="s">
        <v>232</v>
      </c>
      <c r="S2704" s="1371" t="s">
        <v>318</v>
      </c>
      <c r="T2704" s="1371" t="s">
        <v>323</v>
      </c>
      <c r="U2704" s="1371" t="s">
        <v>255</v>
      </c>
      <c r="V2704" s="1371" t="s">
        <v>11</v>
      </c>
      <c r="W2704" s="1371" t="s">
        <v>228</v>
      </c>
    </row>
    <row r="2705" spans="1:23">
      <c r="A2705" s="1370">
        <v>70647652</v>
      </c>
      <c r="B2705" s="1371" t="s">
        <v>5610</v>
      </c>
      <c r="C2705" s="1371">
        <v>961255637</v>
      </c>
      <c r="E2705" s="1371" t="s">
        <v>5611</v>
      </c>
      <c r="G2705" s="1371" t="s">
        <v>225</v>
      </c>
      <c r="H2705" s="1371" t="s">
        <v>242</v>
      </c>
      <c r="I2705" s="1371" t="s">
        <v>316</v>
      </c>
      <c r="J2705" s="1371" t="s">
        <v>221</v>
      </c>
      <c r="N2705" s="1371" t="s">
        <v>233</v>
      </c>
      <c r="O2705" s="1371" t="s">
        <v>231</v>
      </c>
      <c r="P2705" s="1371" t="s">
        <v>231</v>
      </c>
      <c r="W2705" s="1371" t="s">
        <v>229</v>
      </c>
    </row>
    <row r="2706" spans="1:23">
      <c r="A2706" s="1370">
        <v>70647659</v>
      </c>
      <c r="B2706" s="1371" t="s">
        <v>5612</v>
      </c>
      <c r="C2706" s="1371" t="s">
        <v>5613</v>
      </c>
      <c r="G2706" s="1371" t="s">
        <v>224</v>
      </c>
      <c r="H2706" s="1371" t="s">
        <v>243</v>
      </c>
      <c r="I2706" s="1371" t="s">
        <v>316</v>
      </c>
      <c r="J2706" s="1371" t="s">
        <v>249</v>
      </c>
      <c r="N2706" s="1371" t="s">
        <v>233</v>
      </c>
      <c r="O2706" s="1371" t="s">
        <v>236</v>
      </c>
      <c r="W2706" s="1371" t="s">
        <v>229</v>
      </c>
    </row>
    <row r="2707" spans="1:23">
      <c r="A2707" s="1370">
        <v>70648133</v>
      </c>
      <c r="B2707" s="1371" t="s">
        <v>5614</v>
      </c>
      <c r="C2707" s="1371">
        <v>994322573</v>
      </c>
      <c r="D2707" s="1371" t="s">
        <v>5615</v>
      </c>
      <c r="G2707" s="1371" t="s">
        <v>223</v>
      </c>
      <c r="H2707" s="1371" t="s">
        <v>11</v>
      </c>
      <c r="M2707" s="1372">
        <v>45880</v>
      </c>
      <c r="N2707" s="1371" t="s">
        <v>233</v>
      </c>
      <c r="W2707" s="1371" t="s">
        <v>227</v>
      </c>
    </row>
    <row r="2708" spans="1:23">
      <c r="A2708" s="1370">
        <v>70649197</v>
      </c>
      <c r="B2708" s="1371" t="s">
        <v>5616</v>
      </c>
      <c r="C2708" s="1371">
        <v>51958647151</v>
      </c>
      <c r="D2708" s="1371" t="s">
        <v>5617</v>
      </c>
      <c r="G2708" s="1371" t="s">
        <v>224</v>
      </c>
      <c r="H2708" s="1371" t="s">
        <v>11</v>
      </c>
      <c r="J2708" s="1371" t="s">
        <v>221</v>
      </c>
      <c r="M2708" s="1372">
        <v>45841</v>
      </c>
      <c r="N2708" s="1371" t="s">
        <v>231</v>
      </c>
      <c r="W2708" s="1371" t="s">
        <v>227</v>
      </c>
    </row>
    <row r="2709" spans="1:23">
      <c r="A2709" s="1370">
        <v>70661318</v>
      </c>
      <c r="B2709" s="1371" t="s">
        <v>5618</v>
      </c>
      <c r="C2709" s="1371">
        <v>933623594</v>
      </c>
      <c r="D2709" s="1371" t="s">
        <v>5619</v>
      </c>
      <c r="G2709" s="1371" t="s">
        <v>224</v>
      </c>
      <c r="H2709" s="1371" t="s">
        <v>11</v>
      </c>
      <c r="J2709" s="1371" t="s">
        <v>221</v>
      </c>
      <c r="N2709" s="1371" t="s">
        <v>233</v>
      </c>
      <c r="W2709" s="1371" t="s">
        <v>229</v>
      </c>
    </row>
    <row r="2710" spans="1:23">
      <c r="A2710" s="1370">
        <v>70665633</v>
      </c>
      <c r="B2710" s="1371" t="s">
        <v>5620</v>
      </c>
      <c r="C2710" s="1371">
        <v>928493492</v>
      </c>
      <c r="D2710" s="1371" t="s">
        <v>5621</v>
      </c>
      <c r="E2710" s="1371" t="s">
        <v>5622</v>
      </c>
      <c r="G2710" s="1371" t="s">
        <v>225</v>
      </c>
      <c r="H2710" s="1371" t="s">
        <v>245</v>
      </c>
      <c r="I2710" s="1371" t="s">
        <v>316</v>
      </c>
      <c r="J2710" s="1371" t="s">
        <v>221</v>
      </c>
      <c r="K2710" s="1371" t="s">
        <v>262</v>
      </c>
      <c r="L2710" s="1371" t="s">
        <v>262</v>
      </c>
      <c r="N2710" s="1371" t="s">
        <v>231</v>
      </c>
      <c r="O2710" s="1371" t="s">
        <v>329</v>
      </c>
      <c r="P2710" s="1371" t="s">
        <v>329</v>
      </c>
      <c r="W2710" s="1371" t="s">
        <v>226</v>
      </c>
    </row>
    <row r="2711" spans="1:23">
      <c r="A2711" s="1370">
        <v>70665633</v>
      </c>
      <c r="B2711" s="1371" t="s">
        <v>5620</v>
      </c>
      <c r="C2711" s="1371">
        <v>51928493492</v>
      </c>
      <c r="D2711" s="1371" t="s">
        <v>5621</v>
      </c>
      <c r="E2711" s="1371" t="s">
        <v>347</v>
      </c>
      <c r="G2711" s="1371" t="s">
        <v>225</v>
      </c>
      <c r="H2711" s="1371" t="s">
        <v>245</v>
      </c>
      <c r="K2711" s="1371" t="s">
        <v>262</v>
      </c>
      <c r="L2711" s="1371" t="s">
        <v>262</v>
      </c>
      <c r="M2711" s="1372">
        <v>45859</v>
      </c>
      <c r="P2711" s="1371" t="s">
        <v>239</v>
      </c>
      <c r="W2711" s="1371" t="s">
        <v>228</v>
      </c>
    </row>
    <row r="2712" spans="1:23">
      <c r="A2712" s="1370">
        <v>70678751</v>
      </c>
      <c r="B2712" s="1371" t="s">
        <v>5623</v>
      </c>
      <c r="C2712" s="1371">
        <v>51907031494</v>
      </c>
      <c r="D2712" s="1371" t="s">
        <v>5624</v>
      </c>
      <c r="E2712" s="1371" t="s">
        <v>347</v>
      </c>
      <c r="G2712" s="1371" t="s">
        <v>224</v>
      </c>
      <c r="H2712" s="1371" t="s">
        <v>245</v>
      </c>
      <c r="K2712" s="1371" t="s">
        <v>280</v>
      </c>
      <c r="L2712" s="1371" t="s">
        <v>280</v>
      </c>
      <c r="M2712" s="1372">
        <v>45859</v>
      </c>
      <c r="N2712" s="1371" t="s">
        <v>233</v>
      </c>
      <c r="W2712" s="1371" t="s">
        <v>227</v>
      </c>
    </row>
    <row r="2713" spans="1:23">
      <c r="A2713" s="1370">
        <v>70682668</v>
      </c>
      <c r="B2713" s="1371" t="s">
        <v>5625</v>
      </c>
      <c r="C2713" s="1371">
        <v>51921712577</v>
      </c>
      <c r="D2713" s="1371" t="s">
        <v>5626</v>
      </c>
      <c r="G2713" s="1371" t="s">
        <v>224</v>
      </c>
      <c r="H2713" s="1371" t="s">
        <v>11</v>
      </c>
      <c r="M2713" s="1372">
        <v>45854</v>
      </c>
      <c r="N2713" s="1371" t="s">
        <v>233</v>
      </c>
      <c r="W2713" s="1371" t="s">
        <v>229</v>
      </c>
    </row>
    <row r="2714" spans="1:23">
      <c r="A2714" s="1370">
        <v>70696029</v>
      </c>
      <c r="B2714" s="1371" t="s">
        <v>5627</v>
      </c>
      <c r="C2714" s="1371">
        <v>969867670</v>
      </c>
      <c r="D2714" s="1371" t="s">
        <v>5628</v>
      </c>
      <c r="F2714" s="1371" t="s">
        <v>362</v>
      </c>
      <c r="G2714" s="1371" t="s">
        <v>223</v>
      </c>
      <c r="H2714" s="1371" t="s">
        <v>248</v>
      </c>
      <c r="J2714" s="1371" t="s">
        <v>221</v>
      </c>
      <c r="M2714" s="1372">
        <v>45841</v>
      </c>
      <c r="W2714" s="1371" t="s">
        <v>227</v>
      </c>
    </row>
    <row r="2715" spans="1:23">
      <c r="A2715" s="1370">
        <v>70697523</v>
      </c>
      <c r="B2715" s="1371" t="s">
        <v>5629</v>
      </c>
      <c r="C2715" s="1371">
        <v>999428697</v>
      </c>
      <c r="D2715" s="1371" t="s">
        <v>5630</v>
      </c>
      <c r="G2715" s="1371" t="s">
        <v>224</v>
      </c>
      <c r="H2715" s="1371" t="s">
        <v>243</v>
      </c>
      <c r="I2715" s="1371" t="s">
        <v>316</v>
      </c>
      <c r="J2715" s="1371" t="s">
        <v>221</v>
      </c>
      <c r="N2715" s="1371" t="s">
        <v>236</v>
      </c>
      <c r="O2715" s="1371" t="s">
        <v>236</v>
      </c>
      <c r="P2715" s="1371" t="s">
        <v>350</v>
      </c>
      <c r="W2715" s="1371" t="s">
        <v>228</v>
      </c>
    </row>
    <row r="2716" spans="1:23">
      <c r="A2716" s="1370">
        <v>70697633</v>
      </c>
      <c r="B2716" s="1371" t="s">
        <v>5631</v>
      </c>
      <c r="C2716" s="1371">
        <v>976281888</v>
      </c>
      <c r="D2716" s="1371" t="s">
        <v>5632</v>
      </c>
      <c r="F2716" s="1371" t="s">
        <v>257</v>
      </c>
      <c r="G2716" s="1371" t="s">
        <v>223</v>
      </c>
      <c r="H2716" s="1371" t="s">
        <v>238</v>
      </c>
      <c r="I2716" s="1371" t="s">
        <v>316</v>
      </c>
      <c r="J2716" s="1371" t="s">
        <v>221</v>
      </c>
      <c r="L2716" s="1371" t="s">
        <v>271</v>
      </c>
      <c r="N2716" s="1371" t="s">
        <v>231</v>
      </c>
      <c r="O2716" s="1371" t="s">
        <v>231</v>
      </c>
      <c r="Q2716" s="1371" t="s">
        <v>445</v>
      </c>
      <c r="R2716" s="1371" t="s">
        <v>232</v>
      </c>
      <c r="S2716" s="1371" t="s">
        <v>318</v>
      </c>
      <c r="T2716" s="1371" t="s">
        <v>323</v>
      </c>
      <c r="U2716" s="1371" t="s">
        <v>258</v>
      </c>
      <c r="W2716" s="1371" t="s">
        <v>230</v>
      </c>
    </row>
    <row r="2717" spans="1:23">
      <c r="A2717" s="1370">
        <v>70698748</v>
      </c>
      <c r="B2717" s="1371" t="s">
        <v>5633</v>
      </c>
      <c r="C2717" s="1371">
        <v>51936703398</v>
      </c>
      <c r="D2717" s="1371" t="s">
        <v>5634</v>
      </c>
      <c r="G2717" s="1371" t="s">
        <v>224</v>
      </c>
      <c r="H2717" s="1371" t="s">
        <v>11</v>
      </c>
      <c r="J2717" s="1371" t="s">
        <v>221</v>
      </c>
      <c r="M2717" s="1372">
        <v>45841</v>
      </c>
      <c r="N2717" s="1371" t="s">
        <v>233</v>
      </c>
      <c r="O2717" s="1371" t="s">
        <v>236</v>
      </c>
      <c r="W2717" s="1371" t="s">
        <v>227</v>
      </c>
    </row>
    <row r="2718" spans="1:23">
      <c r="A2718" s="1370">
        <v>70699248</v>
      </c>
      <c r="B2718" s="1371" t="s">
        <v>5635</v>
      </c>
      <c r="C2718" s="1371">
        <v>903265767</v>
      </c>
      <c r="D2718" s="1371" t="s">
        <v>5636</v>
      </c>
      <c r="E2718" s="1371" t="s">
        <v>347</v>
      </c>
      <c r="F2718" s="1371" t="s">
        <v>260</v>
      </c>
      <c r="G2718" s="1371" t="s">
        <v>223</v>
      </c>
      <c r="H2718" s="1371" t="s">
        <v>245</v>
      </c>
      <c r="I2718" s="1371" t="s">
        <v>316</v>
      </c>
      <c r="J2718" s="1371" t="s">
        <v>221</v>
      </c>
      <c r="N2718" s="1371" t="s">
        <v>231</v>
      </c>
      <c r="W2718" s="1371" t="s">
        <v>227</v>
      </c>
    </row>
    <row r="2719" spans="1:23">
      <c r="A2719" s="1370">
        <v>70699291</v>
      </c>
      <c r="B2719" s="1371" t="s">
        <v>5637</v>
      </c>
      <c r="C2719" s="1371">
        <v>997787341</v>
      </c>
      <c r="D2719" s="1371" t="s">
        <v>5638</v>
      </c>
      <c r="E2719" s="1371" t="s">
        <v>347</v>
      </c>
      <c r="F2719" s="1371" t="s">
        <v>260</v>
      </c>
      <c r="G2719" s="1371" t="s">
        <v>224</v>
      </c>
      <c r="H2719" s="1371" t="s">
        <v>245</v>
      </c>
      <c r="I2719" s="1371" t="s">
        <v>316</v>
      </c>
      <c r="J2719" s="1371" t="s">
        <v>221</v>
      </c>
      <c r="N2719" s="1371" t="s">
        <v>231</v>
      </c>
      <c r="O2719" s="1371" t="s">
        <v>231</v>
      </c>
      <c r="P2719" s="1371" t="s">
        <v>231</v>
      </c>
      <c r="Q2719" s="1371" t="s">
        <v>324</v>
      </c>
      <c r="R2719" s="1371" t="s">
        <v>232</v>
      </c>
      <c r="S2719" s="1371" t="s">
        <v>318</v>
      </c>
      <c r="T2719" s="1371" t="s">
        <v>323</v>
      </c>
      <c r="U2719" s="1371" t="s">
        <v>255</v>
      </c>
      <c r="W2719" s="1371" t="s">
        <v>226</v>
      </c>
    </row>
    <row r="2720" spans="1:23">
      <c r="A2720" s="1370">
        <v>70699799</v>
      </c>
      <c r="B2720" s="1371" t="s">
        <v>5639</v>
      </c>
      <c r="C2720" s="1371">
        <v>993441355</v>
      </c>
      <c r="D2720" s="1371" t="s">
        <v>362</v>
      </c>
      <c r="G2720" s="1371" t="s">
        <v>224</v>
      </c>
      <c r="H2720" s="1371" t="s">
        <v>11</v>
      </c>
      <c r="J2720" s="1371" t="s">
        <v>221</v>
      </c>
      <c r="M2720" s="1372">
        <v>45841</v>
      </c>
      <c r="N2720" s="1371" t="s">
        <v>233</v>
      </c>
      <c r="O2720" s="1371" t="s">
        <v>236</v>
      </c>
      <c r="P2720" s="1371" t="s">
        <v>350</v>
      </c>
      <c r="V2720" s="1371" t="s">
        <v>11</v>
      </c>
      <c r="W2720" s="1371" t="s">
        <v>226</v>
      </c>
    </row>
    <row r="2721" spans="1:23">
      <c r="A2721" s="1370">
        <v>70700956</v>
      </c>
      <c r="B2721" s="1371" t="s">
        <v>5640</v>
      </c>
      <c r="C2721" s="1371">
        <v>942269300</v>
      </c>
      <c r="D2721" s="1371" t="s">
        <v>5641</v>
      </c>
      <c r="F2721" s="1371" t="s">
        <v>362</v>
      </c>
      <c r="G2721" s="1371" t="s">
        <v>224</v>
      </c>
      <c r="H2721" s="1371" t="s">
        <v>248</v>
      </c>
      <c r="J2721" s="1371" t="s">
        <v>221</v>
      </c>
      <c r="N2721" s="1371" t="s">
        <v>233</v>
      </c>
      <c r="O2721" s="1371" t="s">
        <v>331</v>
      </c>
      <c r="W2721" s="1371" t="s">
        <v>229</v>
      </c>
    </row>
    <row r="2722" spans="1:23">
      <c r="A2722" s="1370">
        <v>70701053</v>
      </c>
      <c r="B2722" s="1371" t="s">
        <v>5642</v>
      </c>
      <c r="C2722" s="1371">
        <v>51914088048</v>
      </c>
      <c r="D2722" s="1371" t="s">
        <v>5643</v>
      </c>
      <c r="E2722" s="1371" t="s">
        <v>347</v>
      </c>
      <c r="G2722" s="1371" t="s">
        <v>223</v>
      </c>
      <c r="H2722" s="1371" t="s">
        <v>245</v>
      </c>
      <c r="K2722" s="1371" t="s">
        <v>262</v>
      </c>
      <c r="L2722" s="1371" t="s">
        <v>262</v>
      </c>
      <c r="M2722" s="1372">
        <v>45868</v>
      </c>
      <c r="N2722" s="1371" t="s">
        <v>233</v>
      </c>
      <c r="W2722" s="1371" t="s">
        <v>227</v>
      </c>
    </row>
    <row r="2723" spans="1:23">
      <c r="A2723" s="1370">
        <v>70701877</v>
      </c>
      <c r="B2723" s="1371" t="s">
        <v>5644</v>
      </c>
      <c r="C2723" s="1371">
        <v>51952086011</v>
      </c>
      <c r="D2723" s="1371" t="s">
        <v>5645</v>
      </c>
      <c r="G2723" s="1371" t="s">
        <v>224</v>
      </c>
      <c r="H2723" s="1371" t="s">
        <v>11</v>
      </c>
      <c r="J2723" s="1371" t="s">
        <v>221</v>
      </c>
      <c r="M2723" s="1372">
        <v>45841</v>
      </c>
      <c r="N2723" s="1371" t="s">
        <v>233</v>
      </c>
      <c r="O2723" s="1371" t="s">
        <v>236</v>
      </c>
      <c r="P2723" s="1371" t="s">
        <v>350</v>
      </c>
      <c r="V2723" s="1371" t="s">
        <v>11</v>
      </c>
      <c r="W2723" s="1371" t="s">
        <v>226</v>
      </c>
    </row>
    <row r="2724" spans="1:23">
      <c r="A2724" s="1370">
        <v>70702222</v>
      </c>
      <c r="B2724" s="1371" t="s">
        <v>5646</v>
      </c>
      <c r="C2724" s="1371" t="s">
        <v>5647</v>
      </c>
      <c r="F2724" s="1371" t="s">
        <v>254</v>
      </c>
      <c r="G2724" s="1371" t="s">
        <v>224</v>
      </c>
      <c r="H2724" s="1371" t="s">
        <v>238</v>
      </c>
      <c r="I2724" s="1371" t="s">
        <v>316</v>
      </c>
      <c r="J2724" s="1371" t="s">
        <v>221</v>
      </c>
      <c r="L2724" s="1371" t="s">
        <v>271</v>
      </c>
      <c r="N2724" s="1371" t="s">
        <v>231</v>
      </c>
      <c r="O2724" s="1371" t="s">
        <v>231</v>
      </c>
      <c r="Q2724" s="1371" t="s">
        <v>445</v>
      </c>
      <c r="R2724" s="1371" t="s">
        <v>232</v>
      </c>
      <c r="S2724" s="1371" t="s">
        <v>318</v>
      </c>
      <c r="T2724" s="1371" t="s">
        <v>323</v>
      </c>
      <c r="U2724" s="1371" t="s">
        <v>255</v>
      </c>
      <c r="W2724" s="1371" t="s">
        <v>230</v>
      </c>
    </row>
    <row r="2725" spans="1:23">
      <c r="A2725" s="1370">
        <v>70702488</v>
      </c>
      <c r="B2725" s="1371" t="s">
        <v>5648</v>
      </c>
      <c r="C2725" s="1371">
        <v>51946271158</v>
      </c>
      <c r="D2725" s="1371" t="s">
        <v>5649</v>
      </c>
      <c r="E2725" s="1371" t="s">
        <v>347</v>
      </c>
      <c r="G2725" s="1371" t="s">
        <v>223</v>
      </c>
      <c r="H2725" s="1371" t="s">
        <v>245</v>
      </c>
      <c r="K2725" s="1371" t="s">
        <v>278</v>
      </c>
      <c r="L2725" s="1371" t="s">
        <v>278</v>
      </c>
      <c r="M2725" s="1372">
        <v>45849</v>
      </c>
      <c r="N2725" s="1371" t="s">
        <v>233</v>
      </c>
      <c r="P2725" s="1371" t="s">
        <v>368</v>
      </c>
      <c r="W2725" s="1371" t="s">
        <v>228</v>
      </c>
    </row>
    <row r="2726" spans="1:23">
      <c r="A2726" s="1370">
        <v>70706722</v>
      </c>
      <c r="B2726" s="1371" t="s">
        <v>5650</v>
      </c>
      <c r="C2726" s="1371">
        <v>51993042196</v>
      </c>
      <c r="D2726" s="1371" t="s">
        <v>5651</v>
      </c>
      <c r="E2726" s="1371" t="s">
        <v>347</v>
      </c>
      <c r="G2726" s="1371" t="s">
        <v>224</v>
      </c>
      <c r="H2726" s="1371" t="s">
        <v>245</v>
      </c>
      <c r="K2726" s="1371" t="s">
        <v>262</v>
      </c>
      <c r="L2726" s="1371" t="s">
        <v>262</v>
      </c>
      <c r="M2726" s="1372">
        <v>45874</v>
      </c>
      <c r="N2726" s="1371" t="s">
        <v>231</v>
      </c>
      <c r="P2726" s="1371" t="s">
        <v>329</v>
      </c>
      <c r="W2726" s="1371" t="s">
        <v>227</v>
      </c>
    </row>
    <row r="2727" spans="1:23">
      <c r="A2727" s="1370">
        <v>70707207</v>
      </c>
      <c r="B2727" s="1371" t="s">
        <v>5652</v>
      </c>
      <c r="C2727" s="1371">
        <v>922081630</v>
      </c>
      <c r="D2727" s="1371" t="s">
        <v>5653</v>
      </c>
      <c r="E2727" s="1371" t="s">
        <v>347</v>
      </c>
      <c r="G2727" s="1371" t="s">
        <v>224</v>
      </c>
      <c r="H2727" s="1371" t="s">
        <v>245</v>
      </c>
      <c r="K2727" s="1371" t="s">
        <v>278</v>
      </c>
      <c r="L2727" s="1371" t="s">
        <v>262</v>
      </c>
      <c r="M2727" s="1372">
        <v>45877</v>
      </c>
      <c r="N2727" s="1371" t="s">
        <v>388</v>
      </c>
      <c r="O2727" s="1371" t="s">
        <v>329</v>
      </c>
      <c r="P2727" s="1371" t="s">
        <v>329</v>
      </c>
      <c r="W2727" s="1371" t="s">
        <v>226</v>
      </c>
    </row>
    <row r="2728" spans="1:23">
      <c r="A2728" s="1370">
        <v>70707613</v>
      </c>
      <c r="B2728" s="1371" t="s">
        <v>5654</v>
      </c>
      <c r="C2728" s="1371">
        <v>51939406708</v>
      </c>
      <c r="D2728" s="1371" t="s">
        <v>5655</v>
      </c>
      <c r="E2728" s="1371" t="s">
        <v>5656</v>
      </c>
      <c r="G2728" s="1371" t="s">
        <v>223</v>
      </c>
      <c r="H2728" s="1371" t="s">
        <v>245</v>
      </c>
      <c r="K2728" s="1371" t="s">
        <v>274</v>
      </c>
      <c r="L2728" s="1371" t="s">
        <v>274</v>
      </c>
      <c r="M2728" s="1372">
        <v>45863</v>
      </c>
      <c r="N2728" s="1371" t="s">
        <v>233</v>
      </c>
      <c r="W2728" s="1371" t="s">
        <v>227</v>
      </c>
    </row>
    <row r="2729" spans="1:23">
      <c r="A2729" s="1370">
        <v>70708355</v>
      </c>
      <c r="B2729" s="1371" t="s">
        <v>5657</v>
      </c>
      <c r="C2729" s="1371">
        <v>51980341673</v>
      </c>
      <c r="D2729" s="1371" t="s">
        <v>5658</v>
      </c>
      <c r="G2729" s="1371" t="s">
        <v>225</v>
      </c>
      <c r="H2729" s="1371" t="s">
        <v>245</v>
      </c>
      <c r="J2729" s="1371" t="s">
        <v>221</v>
      </c>
      <c r="K2729" s="1371" t="s">
        <v>259</v>
      </c>
      <c r="L2729" s="1371" t="s">
        <v>259</v>
      </c>
      <c r="N2729" s="1371" t="s">
        <v>233</v>
      </c>
      <c r="W2729" s="1371" t="s">
        <v>228</v>
      </c>
    </row>
    <row r="2730" spans="1:23">
      <c r="A2730" s="1370">
        <v>70708408</v>
      </c>
      <c r="B2730" s="1371" t="s">
        <v>5659</v>
      </c>
      <c r="C2730" s="1371">
        <v>51997334371</v>
      </c>
      <c r="D2730" s="1371" t="s">
        <v>5660</v>
      </c>
      <c r="G2730" s="1371" t="s">
        <v>224</v>
      </c>
      <c r="H2730" s="1371" t="s">
        <v>243</v>
      </c>
      <c r="J2730" s="1371" t="s">
        <v>221</v>
      </c>
      <c r="L2730" s="1371" t="s">
        <v>271</v>
      </c>
      <c r="N2730" s="1371" t="s">
        <v>236</v>
      </c>
      <c r="W2730" s="1371" t="s">
        <v>230</v>
      </c>
    </row>
    <row r="2731" spans="1:23">
      <c r="A2731" s="1370">
        <v>70709162</v>
      </c>
      <c r="B2731" s="1371" t="s">
        <v>5661</v>
      </c>
      <c r="C2731" s="1371">
        <v>51907745973</v>
      </c>
      <c r="D2731" s="1371" t="s">
        <v>5662</v>
      </c>
      <c r="E2731" s="1371" t="s">
        <v>347</v>
      </c>
      <c r="G2731" s="1371" t="s">
        <v>224</v>
      </c>
      <c r="H2731" s="1371" t="s">
        <v>245</v>
      </c>
      <c r="K2731" s="1371" t="s">
        <v>278</v>
      </c>
      <c r="L2731" s="1371" t="s">
        <v>278</v>
      </c>
      <c r="M2731" s="1372">
        <v>45859</v>
      </c>
      <c r="N2731" s="1371" t="s">
        <v>233</v>
      </c>
      <c r="P2731" s="1371" t="s">
        <v>331</v>
      </c>
      <c r="W2731" s="1371" t="s">
        <v>229</v>
      </c>
    </row>
    <row r="2732" spans="1:23">
      <c r="A2732" s="1370">
        <v>70709420</v>
      </c>
      <c r="B2732" s="1371" t="s">
        <v>5663</v>
      </c>
      <c r="C2732" s="1371">
        <v>927731160</v>
      </c>
      <c r="D2732" s="1371" t="s">
        <v>5664</v>
      </c>
      <c r="E2732" s="1371" t="s">
        <v>347</v>
      </c>
      <c r="G2732" s="1371" t="s">
        <v>224</v>
      </c>
      <c r="H2732" s="1371" t="s">
        <v>245</v>
      </c>
      <c r="K2732" s="1371" t="s">
        <v>278</v>
      </c>
      <c r="L2732" s="1371" t="s">
        <v>278</v>
      </c>
      <c r="M2732" s="1372">
        <v>45873</v>
      </c>
      <c r="N2732" s="1371" t="s">
        <v>368</v>
      </c>
      <c r="W2732" s="1371" t="s">
        <v>226</v>
      </c>
    </row>
    <row r="2733" spans="1:23">
      <c r="A2733" s="1370">
        <v>70709610</v>
      </c>
      <c r="B2733" s="1371" t="s">
        <v>5665</v>
      </c>
      <c r="C2733" s="1371">
        <v>985627126</v>
      </c>
      <c r="D2733" s="1371" t="s">
        <v>5666</v>
      </c>
      <c r="G2733" s="1371" t="s">
        <v>224</v>
      </c>
      <c r="H2733" s="1371" t="s">
        <v>245</v>
      </c>
      <c r="I2733" s="1371" t="s">
        <v>316</v>
      </c>
      <c r="J2733" s="1371" t="s">
        <v>221</v>
      </c>
      <c r="N2733" s="1371" t="s">
        <v>233</v>
      </c>
      <c r="O2733" s="1371" t="s">
        <v>231</v>
      </c>
      <c r="W2733" s="1371" t="s">
        <v>229</v>
      </c>
    </row>
    <row r="2734" spans="1:23">
      <c r="A2734" s="1370">
        <v>70709610</v>
      </c>
      <c r="B2734" s="1371" t="s">
        <v>5667</v>
      </c>
      <c r="C2734" s="1371" t="s">
        <v>5668</v>
      </c>
      <c r="D2734" s="1371" t="s">
        <v>5666</v>
      </c>
      <c r="E2734" s="1371" t="s">
        <v>347</v>
      </c>
      <c r="G2734" s="1371" t="s">
        <v>224</v>
      </c>
      <c r="H2734" s="1371" t="s">
        <v>245</v>
      </c>
      <c r="K2734" s="1371" t="s">
        <v>262</v>
      </c>
      <c r="L2734" s="1371" t="s">
        <v>262</v>
      </c>
      <c r="M2734" s="1372">
        <v>45868</v>
      </c>
      <c r="N2734" s="1371" t="s">
        <v>233</v>
      </c>
      <c r="O2734" s="1371" t="s">
        <v>231</v>
      </c>
      <c r="P2734" s="1371" t="s">
        <v>329</v>
      </c>
      <c r="W2734" s="1371" t="s">
        <v>229</v>
      </c>
    </row>
    <row r="2735" spans="1:23">
      <c r="A2735" s="1370">
        <v>70709908</v>
      </c>
      <c r="B2735" s="1371" t="s">
        <v>5669</v>
      </c>
      <c r="C2735" s="1371">
        <v>939840259</v>
      </c>
      <c r="F2735" s="1371" t="s">
        <v>377</v>
      </c>
      <c r="G2735" s="1371" t="s">
        <v>223</v>
      </c>
      <c r="H2735" s="1371" t="s">
        <v>242</v>
      </c>
      <c r="I2735" s="1371" t="s">
        <v>316</v>
      </c>
      <c r="J2735" s="1371" t="s">
        <v>221</v>
      </c>
      <c r="N2735" s="1371" t="s">
        <v>233</v>
      </c>
      <c r="O2735" s="1371" t="s">
        <v>231</v>
      </c>
      <c r="P2735" s="1371" t="s">
        <v>231</v>
      </c>
      <c r="Q2735" s="1371" t="s">
        <v>445</v>
      </c>
      <c r="S2735" s="1371" t="s">
        <v>318</v>
      </c>
      <c r="T2735" s="1371" t="s">
        <v>628</v>
      </c>
      <c r="U2735" s="1371" t="s">
        <v>255</v>
      </c>
      <c r="W2735" s="1371" t="s">
        <v>229</v>
      </c>
    </row>
    <row r="2736" spans="1:23">
      <c r="A2736" s="1370">
        <v>70711468</v>
      </c>
      <c r="B2736" s="1371" t="s">
        <v>5670</v>
      </c>
      <c r="C2736" s="1371">
        <v>941897319</v>
      </c>
      <c r="D2736" s="1371" t="s">
        <v>5671</v>
      </c>
      <c r="G2736" s="1371" t="s">
        <v>224</v>
      </c>
      <c r="H2736" s="1371" t="s">
        <v>11</v>
      </c>
      <c r="M2736" s="1372">
        <v>45859</v>
      </c>
      <c r="N2736" s="1371" t="s">
        <v>233</v>
      </c>
      <c r="W2736" s="1371" t="s">
        <v>227</v>
      </c>
    </row>
    <row r="2737" spans="1:23">
      <c r="A2737" s="1370">
        <v>70712132</v>
      </c>
      <c r="B2737" s="1371" t="s">
        <v>5672</v>
      </c>
      <c r="C2737" s="1371">
        <v>949098952</v>
      </c>
      <c r="D2737" s="1371" t="s">
        <v>5673</v>
      </c>
      <c r="G2737" s="1371" t="s">
        <v>225</v>
      </c>
      <c r="H2737" s="1371" t="s">
        <v>11</v>
      </c>
      <c r="J2737" s="1371" t="s">
        <v>221</v>
      </c>
      <c r="M2737" s="1372">
        <v>45841</v>
      </c>
      <c r="N2737" s="1371" t="s">
        <v>233</v>
      </c>
      <c r="O2737" s="1371" t="s">
        <v>236</v>
      </c>
      <c r="P2737" s="1371" t="s">
        <v>350</v>
      </c>
      <c r="V2737" s="1371" t="s">
        <v>11</v>
      </c>
      <c r="W2737" s="1371" t="s">
        <v>226</v>
      </c>
    </row>
    <row r="2738" spans="1:23">
      <c r="A2738" s="1370">
        <v>70712249</v>
      </c>
      <c r="B2738" s="1371" t="s">
        <v>5674</v>
      </c>
      <c r="C2738" s="1371">
        <v>940479073</v>
      </c>
      <c r="D2738" s="1371" t="s">
        <v>5675</v>
      </c>
      <c r="G2738" s="1371" t="s">
        <v>223</v>
      </c>
      <c r="H2738" s="1371" t="s">
        <v>11</v>
      </c>
      <c r="M2738" s="1372">
        <v>45880</v>
      </c>
      <c r="N2738" s="1371" t="s">
        <v>233</v>
      </c>
      <c r="W2738" s="1371" t="s">
        <v>227</v>
      </c>
    </row>
    <row r="2739" spans="1:23">
      <c r="A2739" s="1370">
        <v>70712957</v>
      </c>
      <c r="B2739" s="1371" t="s">
        <v>5676</v>
      </c>
      <c r="C2739" s="1371">
        <v>936184190</v>
      </c>
      <c r="D2739" s="1371" t="s">
        <v>5677</v>
      </c>
      <c r="E2739" s="1371" t="s">
        <v>347</v>
      </c>
      <c r="G2739" s="1371" t="s">
        <v>223</v>
      </c>
      <c r="H2739" s="1371" t="s">
        <v>245</v>
      </c>
      <c r="K2739" s="1371" t="s">
        <v>262</v>
      </c>
      <c r="L2739" s="1371" t="s">
        <v>262</v>
      </c>
      <c r="M2739" s="1372">
        <v>45873</v>
      </c>
      <c r="N2739" s="1371" t="s">
        <v>368</v>
      </c>
      <c r="W2739" s="1371" t="s">
        <v>226</v>
      </c>
    </row>
    <row r="2740" spans="1:23">
      <c r="A2740" s="1370">
        <v>70714120</v>
      </c>
      <c r="B2740" s="1371" t="s">
        <v>5678</v>
      </c>
      <c r="C2740" s="1371">
        <v>956129972</v>
      </c>
      <c r="D2740" s="1371" t="s">
        <v>5679</v>
      </c>
      <c r="F2740" s="1371" t="s">
        <v>254</v>
      </c>
      <c r="G2740" s="1371" t="s">
        <v>224</v>
      </c>
      <c r="H2740" s="1371" t="s">
        <v>238</v>
      </c>
      <c r="I2740" s="1371" t="s">
        <v>316</v>
      </c>
      <c r="J2740" s="1371" t="s">
        <v>221</v>
      </c>
      <c r="L2740" s="1371" t="s">
        <v>271</v>
      </c>
      <c r="N2740" s="1371" t="s">
        <v>231</v>
      </c>
      <c r="O2740" s="1371" t="s">
        <v>231</v>
      </c>
      <c r="Q2740" s="1371" t="s">
        <v>445</v>
      </c>
      <c r="R2740" s="1371" t="s">
        <v>232</v>
      </c>
      <c r="S2740" s="1371" t="s">
        <v>318</v>
      </c>
      <c r="T2740" s="1371" t="s">
        <v>323</v>
      </c>
      <c r="U2740" s="1371" t="s">
        <v>255</v>
      </c>
      <c r="W2740" s="1371" t="s">
        <v>230</v>
      </c>
    </row>
    <row r="2741" spans="1:23">
      <c r="A2741" s="1370">
        <v>70714324</v>
      </c>
      <c r="B2741" s="1371" t="s">
        <v>5680</v>
      </c>
      <c r="C2741" s="1371">
        <v>976964255</v>
      </c>
      <c r="D2741" s="1371" t="s">
        <v>5681</v>
      </c>
      <c r="F2741" s="1371" t="s">
        <v>254</v>
      </c>
      <c r="G2741" s="1371" t="s">
        <v>224</v>
      </c>
      <c r="H2741" s="1371" t="s">
        <v>238</v>
      </c>
      <c r="I2741" s="1371" t="s">
        <v>316</v>
      </c>
      <c r="J2741" s="1371" t="s">
        <v>221</v>
      </c>
      <c r="N2741" s="1371" t="s">
        <v>231</v>
      </c>
      <c r="O2741" s="1371" t="s">
        <v>231</v>
      </c>
      <c r="W2741" s="1371" t="s">
        <v>229</v>
      </c>
    </row>
    <row r="2742" spans="1:23">
      <c r="A2742" s="1370">
        <v>70714436</v>
      </c>
      <c r="B2742" s="1371" t="s">
        <v>5682</v>
      </c>
      <c r="C2742" s="1371">
        <v>51976541238</v>
      </c>
      <c r="D2742" s="1371" t="s">
        <v>5683</v>
      </c>
      <c r="E2742" s="1371" t="s">
        <v>347</v>
      </c>
      <c r="G2742" s="1371" t="s">
        <v>224</v>
      </c>
      <c r="H2742" s="1371" t="s">
        <v>245</v>
      </c>
      <c r="K2742" s="1371" t="s">
        <v>262</v>
      </c>
      <c r="L2742" s="1371" t="s">
        <v>262</v>
      </c>
      <c r="M2742" s="1372">
        <v>45876</v>
      </c>
      <c r="N2742" s="1371" t="s">
        <v>233</v>
      </c>
      <c r="W2742" s="1371" t="s">
        <v>229</v>
      </c>
    </row>
    <row r="2743" spans="1:23">
      <c r="A2743" s="1370">
        <v>70714811</v>
      </c>
      <c r="B2743" s="1371" t="s">
        <v>5684</v>
      </c>
      <c r="C2743" s="1371">
        <v>51923312157</v>
      </c>
      <c r="D2743" s="1371" t="s">
        <v>5685</v>
      </c>
      <c r="E2743" s="1371" t="s">
        <v>1392</v>
      </c>
      <c r="G2743" s="1371" t="s">
        <v>225</v>
      </c>
      <c r="H2743" s="1371" t="s">
        <v>245</v>
      </c>
      <c r="K2743" s="1371" t="s">
        <v>262</v>
      </c>
      <c r="L2743" s="1371" t="s">
        <v>262</v>
      </c>
      <c r="M2743" s="1372">
        <v>45873</v>
      </c>
      <c r="N2743" s="1371" t="s">
        <v>233</v>
      </c>
      <c r="W2743" s="1371" t="s">
        <v>227</v>
      </c>
    </row>
    <row r="2744" spans="1:23">
      <c r="A2744" s="1370">
        <v>70715613</v>
      </c>
      <c r="B2744" s="1371" t="s">
        <v>5686</v>
      </c>
      <c r="C2744" s="1371">
        <v>970985537</v>
      </c>
      <c r="D2744" s="1371" t="s">
        <v>5687</v>
      </c>
      <c r="G2744" s="1371" t="s">
        <v>225</v>
      </c>
      <c r="H2744" s="1371" t="s">
        <v>11</v>
      </c>
      <c r="J2744" s="1371" t="s">
        <v>221</v>
      </c>
      <c r="N2744" s="1371" t="s">
        <v>233</v>
      </c>
      <c r="O2744" s="1371" t="s">
        <v>231</v>
      </c>
      <c r="W2744" s="1371" t="s">
        <v>229</v>
      </c>
    </row>
    <row r="2745" spans="1:23">
      <c r="A2745" s="1370">
        <v>70715781</v>
      </c>
      <c r="B2745" s="1371" t="s">
        <v>5688</v>
      </c>
      <c r="C2745" s="1371">
        <v>929398816</v>
      </c>
      <c r="D2745" s="1371" t="s">
        <v>5689</v>
      </c>
      <c r="G2745" s="1371" t="s">
        <v>225</v>
      </c>
      <c r="H2745" s="1371" t="s">
        <v>11</v>
      </c>
      <c r="J2745" s="1371" t="s">
        <v>221</v>
      </c>
      <c r="M2745" s="1372">
        <v>45841</v>
      </c>
      <c r="N2745" s="1371" t="s">
        <v>233</v>
      </c>
      <c r="O2745" s="1371" t="s">
        <v>236</v>
      </c>
      <c r="P2745" s="1371" t="s">
        <v>350</v>
      </c>
      <c r="V2745" s="1371" t="s">
        <v>11</v>
      </c>
      <c r="W2745" s="1371" t="s">
        <v>226</v>
      </c>
    </row>
    <row r="2746" spans="1:23">
      <c r="A2746" s="1370">
        <v>70716071</v>
      </c>
      <c r="B2746" s="1371" t="s">
        <v>5690</v>
      </c>
      <c r="C2746" s="1371">
        <v>51973304304</v>
      </c>
      <c r="D2746" s="1371" t="s">
        <v>5691</v>
      </c>
      <c r="G2746" s="1371" t="s">
        <v>223</v>
      </c>
      <c r="H2746" s="1371" t="s">
        <v>243</v>
      </c>
      <c r="J2746" s="1371" t="s">
        <v>221</v>
      </c>
      <c r="L2746" s="1371" t="s">
        <v>271</v>
      </c>
      <c r="N2746" s="1371" t="s">
        <v>231</v>
      </c>
      <c r="W2746" s="1371" t="s">
        <v>230</v>
      </c>
    </row>
    <row r="2747" spans="1:23">
      <c r="A2747" s="1370">
        <v>70716427</v>
      </c>
      <c r="B2747" s="1371" t="s">
        <v>5692</v>
      </c>
      <c r="C2747" s="1371">
        <v>960176469</v>
      </c>
      <c r="D2747" s="1371" t="s">
        <v>5693</v>
      </c>
      <c r="F2747" s="1371" t="s">
        <v>362</v>
      </c>
      <c r="G2747" s="1371" t="s">
        <v>224</v>
      </c>
      <c r="H2747" s="1371" t="s">
        <v>248</v>
      </c>
      <c r="J2747" s="1371" t="s">
        <v>221</v>
      </c>
      <c r="L2747" s="1371" t="s">
        <v>271</v>
      </c>
      <c r="M2747" s="1372">
        <v>45841</v>
      </c>
      <c r="N2747" s="1371" t="s">
        <v>233</v>
      </c>
      <c r="W2747" s="1371" t="s">
        <v>230</v>
      </c>
    </row>
    <row r="2748" spans="1:23">
      <c r="A2748" s="1370">
        <v>70716613</v>
      </c>
      <c r="B2748" s="1371" t="s">
        <v>5694</v>
      </c>
      <c r="C2748" s="1371">
        <v>51933990288</v>
      </c>
      <c r="G2748" s="1371" t="s">
        <v>224</v>
      </c>
      <c r="H2748" s="1371" t="s">
        <v>242</v>
      </c>
      <c r="I2748" s="1371" t="s">
        <v>316</v>
      </c>
      <c r="J2748" s="1371" t="s">
        <v>221</v>
      </c>
      <c r="N2748" s="1371" t="s">
        <v>233</v>
      </c>
      <c r="O2748" s="1371" t="s">
        <v>231</v>
      </c>
      <c r="P2748" s="1371" t="s">
        <v>231</v>
      </c>
      <c r="Q2748" s="1371" t="s">
        <v>445</v>
      </c>
      <c r="R2748" s="1371" t="s">
        <v>232</v>
      </c>
      <c r="S2748" s="1371" t="s">
        <v>318</v>
      </c>
      <c r="T2748" s="1371" t="s">
        <v>323</v>
      </c>
      <c r="U2748" s="1371" t="s">
        <v>255</v>
      </c>
      <c r="W2748" s="1371" t="s">
        <v>229</v>
      </c>
    </row>
    <row r="2749" spans="1:23">
      <c r="A2749" s="1370">
        <v>70717011</v>
      </c>
      <c r="B2749" s="1371" t="s">
        <v>5695</v>
      </c>
      <c r="C2749" s="1371">
        <v>51960676804</v>
      </c>
      <c r="D2749" s="1371" t="s">
        <v>5696</v>
      </c>
      <c r="E2749" s="1371" t="s">
        <v>347</v>
      </c>
      <c r="G2749" s="1371" t="s">
        <v>225</v>
      </c>
      <c r="H2749" s="1371" t="s">
        <v>245</v>
      </c>
      <c r="K2749" s="1371" t="s">
        <v>274</v>
      </c>
      <c r="L2749" s="1371" t="s">
        <v>274</v>
      </c>
      <c r="M2749" s="1372">
        <v>45860</v>
      </c>
      <c r="W2749" s="1371" t="s">
        <v>228</v>
      </c>
    </row>
    <row r="2750" spans="1:23">
      <c r="A2750" s="1370">
        <v>70717011</v>
      </c>
      <c r="B2750" s="1371" t="s">
        <v>5697</v>
      </c>
      <c r="C2750" s="1371">
        <v>960676804</v>
      </c>
      <c r="D2750" s="1371" t="s">
        <v>5696</v>
      </c>
      <c r="G2750" s="1371" t="s">
        <v>225</v>
      </c>
      <c r="H2750" s="1371" t="s">
        <v>11</v>
      </c>
      <c r="M2750" s="1372">
        <v>45859</v>
      </c>
      <c r="N2750" s="1371" t="s">
        <v>233</v>
      </c>
      <c r="W2750" s="1371" t="s">
        <v>227</v>
      </c>
    </row>
    <row r="2751" spans="1:23">
      <c r="A2751" s="1370">
        <v>70717837</v>
      </c>
      <c r="B2751" s="1371" t="s">
        <v>5698</v>
      </c>
      <c r="C2751" s="1371">
        <v>945199768</v>
      </c>
      <c r="D2751" s="1371" t="s">
        <v>5699</v>
      </c>
      <c r="G2751" s="1371" t="s">
        <v>223</v>
      </c>
      <c r="H2751" s="1371" t="s">
        <v>11</v>
      </c>
      <c r="I2751" s="1371" t="s">
        <v>316</v>
      </c>
      <c r="J2751" s="1371" t="s">
        <v>221</v>
      </c>
      <c r="N2751" s="1371" t="s">
        <v>233</v>
      </c>
      <c r="W2751" s="1371" t="s">
        <v>229</v>
      </c>
    </row>
    <row r="2752" spans="1:23">
      <c r="A2752" s="1370">
        <v>70717891</v>
      </c>
      <c r="B2752" s="1371" t="s">
        <v>5700</v>
      </c>
      <c r="C2752" s="1371">
        <v>51949101881</v>
      </c>
      <c r="D2752" s="1371" t="s">
        <v>5701</v>
      </c>
      <c r="F2752" s="1371" t="s">
        <v>260</v>
      </c>
      <c r="G2752" s="1371" t="s">
        <v>224</v>
      </c>
      <c r="H2752" s="1371" t="s">
        <v>245</v>
      </c>
      <c r="I2752" s="1371" t="s">
        <v>316</v>
      </c>
      <c r="J2752" s="1371" t="s">
        <v>221</v>
      </c>
      <c r="N2752" s="1371" t="s">
        <v>231</v>
      </c>
      <c r="O2752" s="1371" t="s">
        <v>231</v>
      </c>
      <c r="P2752" s="1371" t="s">
        <v>231</v>
      </c>
      <c r="W2752" s="1371" t="s">
        <v>226</v>
      </c>
    </row>
    <row r="2753" spans="1:23">
      <c r="A2753" s="1370">
        <v>70718402</v>
      </c>
      <c r="B2753" s="1371" t="s">
        <v>5702</v>
      </c>
      <c r="C2753" s="1371" t="s">
        <v>5703</v>
      </c>
      <c r="D2753" s="1371" t="s">
        <v>5704</v>
      </c>
      <c r="F2753" s="1371" t="s">
        <v>257</v>
      </c>
      <c r="G2753" s="1371" t="s">
        <v>223</v>
      </c>
      <c r="H2753" s="1371" t="s">
        <v>242</v>
      </c>
      <c r="I2753" s="1371" t="s">
        <v>316</v>
      </c>
      <c r="J2753" s="1371" t="s">
        <v>221</v>
      </c>
      <c r="L2753" s="1371" t="s">
        <v>271</v>
      </c>
      <c r="N2753" s="1371" t="s">
        <v>231</v>
      </c>
      <c r="O2753" s="1371" t="s">
        <v>231</v>
      </c>
      <c r="Q2753" s="1371" t="s">
        <v>445</v>
      </c>
      <c r="R2753" s="1371" t="s">
        <v>232</v>
      </c>
      <c r="S2753" s="1371" t="s">
        <v>318</v>
      </c>
      <c r="T2753" s="1371" t="s">
        <v>323</v>
      </c>
      <c r="U2753" s="1371" t="s">
        <v>258</v>
      </c>
      <c r="W2753" s="1371" t="s">
        <v>230</v>
      </c>
    </row>
    <row r="2754" spans="1:23">
      <c r="A2754" s="1370">
        <v>70718681</v>
      </c>
      <c r="B2754" s="1371" t="s">
        <v>5705</v>
      </c>
      <c r="C2754" s="1371">
        <v>922241627</v>
      </c>
      <c r="D2754" s="1371" t="s">
        <v>5706</v>
      </c>
      <c r="G2754" s="1371" t="s">
        <v>224</v>
      </c>
      <c r="H2754" s="1371" t="s">
        <v>11</v>
      </c>
      <c r="M2754" s="1372">
        <v>45854</v>
      </c>
      <c r="N2754" s="1371" t="s">
        <v>233</v>
      </c>
      <c r="W2754" s="1371" t="s">
        <v>229</v>
      </c>
    </row>
    <row r="2755" spans="1:23">
      <c r="A2755" s="1370">
        <v>70719261</v>
      </c>
      <c r="B2755" s="1371" t="s">
        <v>5707</v>
      </c>
      <c r="C2755" s="1371">
        <v>901998948</v>
      </c>
      <c r="D2755" s="1371" t="s">
        <v>5708</v>
      </c>
      <c r="G2755" s="1371" t="s">
        <v>224</v>
      </c>
      <c r="H2755" s="1371" t="s">
        <v>243</v>
      </c>
      <c r="J2755" s="1371" t="s">
        <v>221</v>
      </c>
      <c r="L2755" s="1371" t="s">
        <v>271</v>
      </c>
      <c r="N2755" s="1371" t="s">
        <v>231</v>
      </c>
      <c r="W2755" s="1371" t="s">
        <v>230</v>
      </c>
    </row>
    <row r="2756" spans="1:23">
      <c r="A2756" s="1370">
        <v>70720287</v>
      </c>
      <c r="B2756" s="1371" t="s">
        <v>5709</v>
      </c>
      <c r="C2756" s="1371">
        <v>912449178</v>
      </c>
      <c r="D2756" s="1371" t="s">
        <v>5710</v>
      </c>
      <c r="G2756" s="1371" t="s">
        <v>224</v>
      </c>
      <c r="H2756" s="1371" t="s">
        <v>245</v>
      </c>
      <c r="I2756" s="1371" t="s">
        <v>316</v>
      </c>
      <c r="J2756" s="1371" t="s">
        <v>221</v>
      </c>
      <c r="K2756" s="1371" t="s">
        <v>269</v>
      </c>
      <c r="L2756" s="1371" t="s">
        <v>269</v>
      </c>
      <c r="N2756" s="1371" t="s">
        <v>231</v>
      </c>
      <c r="W2756" s="1371" t="s">
        <v>227</v>
      </c>
    </row>
    <row r="2757" spans="1:23">
      <c r="A2757" s="1370">
        <v>70721208</v>
      </c>
      <c r="B2757" s="1371" t="s">
        <v>5711</v>
      </c>
      <c r="C2757" s="1371">
        <v>51945820628</v>
      </c>
      <c r="D2757" s="1371" t="s">
        <v>5712</v>
      </c>
      <c r="F2757" s="1371" t="s">
        <v>254</v>
      </c>
      <c r="G2757" s="1371" t="s">
        <v>224</v>
      </c>
      <c r="H2757" s="1371" t="s">
        <v>245</v>
      </c>
      <c r="J2757" s="1371" t="s">
        <v>221</v>
      </c>
      <c r="K2757" s="1371" t="s">
        <v>256</v>
      </c>
      <c r="L2757" s="1371" t="s">
        <v>271</v>
      </c>
      <c r="N2757" s="1371" t="s">
        <v>236</v>
      </c>
      <c r="Q2757" s="1371" t="s">
        <v>445</v>
      </c>
      <c r="R2757" s="1371" t="s">
        <v>232</v>
      </c>
      <c r="S2757" s="1371" t="s">
        <v>318</v>
      </c>
      <c r="T2757" s="1371" t="s">
        <v>323</v>
      </c>
      <c r="U2757" s="1371" t="s">
        <v>255</v>
      </c>
      <c r="W2757" s="1371" t="s">
        <v>230</v>
      </c>
    </row>
    <row r="2758" spans="1:23">
      <c r="A2758" s="1370">
        <v>70722422</v>
      </c>
      <c r="B2758" s="1371" t="s">
        <v>5713</v>
      </c>
      <c r="C2758" s="1371">
        <v>971448712</v>
      </c>
      <c r="D2758" s="1371" t="s">
        <v>5714</v>
      </c>
      <c r="G2758" s="1371" t="s">
        <v>223</v>
      </c>
      <c r="H2758" s="1371" t="s">
        <v>11</v>
      </c>
      <c r="J2758" s="1371" t="s">
        <v>221</v>
      </c>
      <c r="M2758" s="1372">
        <v>45841</v>
      </c>
      <c r="N2758" s="1371" t="s">
        <v>233</v>
      </c>
      <c r="O2758" s="1371" t="s">
        <v>236</v>
      </c>
      <c r="P2758" s="1371" t="s">
        <v>350</v>
      </c>
      <c r="V2758" s="1371" t="s">
        <v>11</v>
      </c>
      <c r="W2758" s="1371" t="s">
        <v>226</v>
      </c>
    </row>
    <row r="2759" spans="1:23">
      <c r="A2759" s="1370">
        <v>70722548</v>
      </c>
      <c r="B2759" s="1371" t="s">
        <v>5715</v>
      </c>
      <c r="C2759" s="1371" t="s">
        <v>5716</v>
      </c>
      <c r="F2759" s="1371" t="s">
        <v>257</v>
      </c>
      <c r="G2759" s="1371" t="s">
        <v>224</v>
      </c>
      <c r="H2759" s="1371" t="s">
        <v>238</v>
      </c>
      <c r="I2759" s="1371" t="s">
        <v>316</v>
      </c>
      <c r="J2759" s="1371" t="s">
        <v>221</v>
      </c>
      <c r="L2759" s="1371" t="s">
        <v>271</v>
      </c>
      <c r="N2759" s="1371" t="s">
        <v>231</v>
      </c>
      <c r="O2759" s="1371" t="s">
        <v>231</v>
      </c>
      <c r="Q2759" s="1371" t="s">
        <v>445</v>
      </c>
      <c r="R2759" s="1371" t="s">
        <v>232</v>
      </c>
      <c r="S2759" s="1371" t="s">
        <v>318</v>
      </c>
      <c r="T2759" s="1371" t="s">
        <v>323</v>
      </c>
      <c r="U2759" s="1371" t="s">
        <v>258</v>
      </c>
      <c r="W2759" s="1371" t="s">
        <v>230</v>
      </c>
    </row>
    <row r="2760" spans="1:23">
      <c r="A2760" s="1370">
        <v>70722924</v>
      </c>
      <c r="B2760" s="1371" t="s">
        <v>5717</v>
      </c>
      <c r="C2760" s="1371">
        <v>51914601358</v>
      </c>
      <c r="D2760" s="1371" t="s">
        <v>5718</v>
      </c>
      <c r="G2760" s="1371" t="s">
        <v>224</v>
      </c>
      <c r="H2760" s="1371" t="s">
        <v>245</v>
      </c>
      <c r="J2760" s="1371" t="s">
        <v>221</v>
      </c>
      <c r="K2760" s="1371" t="s">
        <v>259</v>
      </c>
      <c r="L2760" s="1371" t="s">
        <v>271</v>
      </c>
      <c r="N2760" s="1371" t="s">
        <v>236</v>
      </c>
      <c r="W2760" s="1371" t="s">
        <v>230</v>
      </c>
    </row>
    <row r="2761" spans="1:23">
      <c r="A2761" s="1370">
        <v>70723312</v>
      </c>
      <c r="B2761" s="1371" t="s">
        <v>5719</v>
      </c>
      <c r="C2761" s="1371">
        <v>51972292579</v>
      </c>
      <c r="D2761" s="1371" t="s">
        <v>5720</v>
      </c>
      <c r="G2761" s="1371" t="s">
        <v>223</v>
      </c>
      <c r="H2761" s="1371" t="s">
        <v>243</v>
      </c>
      <c r="I2761" s="1371" t="s">
        <v>316</v>
      </c>
      <c r="J2761" s="1371" t="s">
        <v>221</v>
      </c>
      <c r="N2761" s="1371" t="s">
        <v>236</v>
      </c>
      <c r="O2761" s="1371" t="s">
        <v>236</v>
      </c>
      <c r="P2761" s="1371" t="s">
        <v>350</v>
      </c>
      <c r="W2761" s="1371" t="s">
        <v>228</v>
      </c>
    </row>
    <row r="2762" spans="1:23">
      <c r="A2762" s="1370">
        <v>70724521</v>
      </c>
      <c r="B2762" s="1371" t="s">
        <v>5721</v>
      </c>
      <c r="C2762" s="1371">
        <v>933638161</v>
      </c>
      <c r="D2762" s="1371" t="s">
        <v>5722</v>
      </c>
      <c r="G2762" s="1371" t="s">
        <v>224</v>
      </c>
      <c r="H2762" s="1371" t="s">
        <v>11</v>
      </c>
      <c r="J2762" s="1371" t="s">
        <v>221</v>
      </c>
      <c r="N2762" s="1371" t="s">
        <v>233</v>
      </c>
      <c r="W2762" s="1371" t="s">
        <v>229</v>
      </c>
    </row>
    <row r="2763" spans="1:23">
      <c r="A2763" s="1370">
        <v>70724825</v>
      </c>
      <c r="B2763" s="1371" t="s">
        <v>5723</v>
      </c>
      <c r="C2763" s="1371">
        <v>980170100</v>
      </c>
      <c r="D2763" s="1371" t="s">
        <v>5724</v>
      </c>
      <c r="G2763" s="1371" t="s">
        <v>224</v>
      </c>
      <c r="H2763" s="1371" t="s">
        <v>248</v>
      </c>
      <c r="M2763" s="1372">
        <v>45845</v>
      </c>
      <c r="N2763" s="1371" t="s">
        <v>233</v>
      </c>
      <c r="W2763" s="1371" t="s">
        <v>230</v>
      </c>
    </row>
    <row r="2764" spans="1:23">
      <c r="A2764" s="1370">
        <v>70724965</v>
      </c>
      <c r="B2764" s="1371" t="s">
        <v>5725</v>
      </c>
      <c r="C2764" s="1371">
        <v>51916437728</v>
      </c>
      <c r="D2764" s="1371" t="s">
        <v>5726</v>
      </c>
      <c r="E2764" s="1371" t="s">
        <v>451</v>
      </c>
      <c r="G2764" s="1371" t="s">
        <v>224</v>
      </c>
      <c r="H2764" s="1371" t="s">
        <v>245</v>
      </c>
      <c r="K2764" s="1371" t="s">
        <v>262</v>
      </c>
      <c r="L2764" s="1371" t="s">
        <v>262</v>
      </c>
      <c r="M2764" s="1372">
        <v>45877</v>
      </c>
      <c r="N2764" s="1371" t="s">
        <v>233</v>
      </c>
      <c r="W2764" s="1371" t="s">
        <v>228</v>
      </c>
    </row>
    <row r="2765" spans="1:23">
      <c r="A2765" s="1370">
        <v>70726548</v>
      </c>
      <c r="B2765" s="1371" t="s">
        <v>5727</v>
      </c>
      <c r="C2765" s="1371">
        <v>912454673</v>
      </c>
      <c r="D2765" s="1371" t="s">
        <v>5728</v>
      </c>
      <c r="F2765" s="1371" t="s">
        <v>254</v>
      </c>
      <c r="G2765" s="1371" t="s">
        <v>224</v>
      </c>
      <c r="H2765" s="1371" t="s">
        <v>238</v>
      </c>
      <c r="I2765" s="1371" t="s">
        <v>316</v>
      </c>
      <c r="J2765" s="1371" t="s">
        <v>221</v>
      </c>
      <c r="N2765" s="1371" t="s">
        <v>231</v>
      </c>
      <c r="O2765" s="1371" t="s">
        <v>231</v>
      </c>
      <c r="P2765" s="1371" t="s">
        <v>231</v>
      </c>
      <c r="Q2765" s="1371" t="s">
        <v>445</v>
      </c>
      <c r="R2765" s="1371" t="s">
        <v>232</v>
      </c>
      <c r="S2765" s="1371" t="s">
        <v>318</v>
      </c>
      <c r="T2765" s="1371" t="s">
        <v>323</v>
      </c>
      <c r="U2765" s="1371" t="s">
        <v>255</v>
      </c>
      <c r="W2765" s="1371" t="s">
        <v>229</v>
      </c>
    </row>
    <row r="2766" spans="1:23">
      <c r="A2766" s="1370">
        <v>70727125</v>
      </c>
      <c r="B2766" s="1371" t="s">
        <v>5729</v>
      </c>
      <c r="C2766" s="1371">
        <v>51920240571</v>
      </c>
      <c r="D2766" s="1371" t="s">
        <v>5730</v>
      </c>
      <c r="E2766" s="1371" t="s">
        <v>347</v>
      </c>
      <c r="G2766" s="1371" t="s">
        <v>223</v>
      </c>
      <c r="H2766" s="1371" t="s">
        <v>245</v>
      </c>
      <c r="K2766" s="1371" t="s">
        <v>262</v>
      </c>
      <c r="L2766" s="1371" t="s">
        <v>262</v>
      </c>
      <c r="M2766" s="1372">
        <v>45880</v>
      </c>
      <c r="N2766" s="1371" t="s">
        <v>231</v>
      </c>
      <c r="O2766" s="1371" t="s">
        <v>231</v>
      </c>
      <c r="P2766" s="1371" t="s">
        <v>329</v>
      </c>
      <c r="W2766" s="1371" t="s">
        <v>230</v>
      </c>
    </row>
    <row r="2767" spans="1:23">
      <c r="A2767" s="1370">
        <v>70729013</v>
      </c>
      <c r="B2767" s="1371" t="s">
        <v>5731</v>
      </c>
      <c r="C2767" s="1371">
        <v>931262773</v>
      </c>
      <c r="D2767" s="1371" t="s">
        <v>5732</v>
      </c>
      <c r="G2767" s="1371" t="s">
        <v>224</v>
      </c>
      <c r="I2767" s="1371" t="s">
        <v>316</v>
      </c>
      <c r="J2767" s="1371" t="s">
        <v>221</v>
      </c>
      <c r="N2767" s="1371" t="s">
        <v>231</v>
      </c>
      <c r="W2767" s="1371" t="s">
        <v>227</v>
      </c>
    </row>
    <row r="2768" spans="1:23">
      <c r="A2768" s="1370">
        <v>70729860</v>
      </c>
      <c r="B2768" s="1371" t="s">
        <v>5733</v>
      </c>
      <c r="C2768" s="1371">
        <v>982709182</v>
      </c>
      <c r="D2768" s="1371" t="s">
        <v>5734</v>
      </c>
      <c r="E2768" s="1371" t="s">
        <v>347</v>
      </c>
      <c r="G2768" s="1371" t="s">
        <v>223</v>
      </c>
      <c r="H2768" s="1371" t="s">
        <v>248</v>
      </c>
      <c r="K2768" s="1371" t="s">
        <v>280</v>
      </c>
      <c r="L2768" s="1371" t="s">
        <v>262</v>
      </c>
      <c r="M2768" s="1372">
        <v>45873</v>
      </c>
      <c r="N2768" s="1371" t="s">
        <v>388</v>
      </c>
      <c r="O2768" s="1371" t="s">
        <v>329</v>
      </c>
      <c r="P2768" s="1371" t="s">
        <v>329</v>
      </c>
      <c r="W2768" s="1371" t="s">
        <v>226</v>
      </c>
    </row>
    <row r="2769" spans="1:23">
      <c r="A2769" s="1370">
        <v>70730352</v>
      </c>
      <c r="B2769" s="1371" t="s">
        <v>5735</v>
      </c>
      <c r="C2769" s="1371">
        <v>51900666961</v>
      </c>
      <c r="D2769" s="1371" t="s">
        <v>5736</v>
      </c>
      <c r="E2769" s="1371" t="s">
        <v>451</v>
      </c>
      <c r="G2769" s="1371" t="s">
        <v>223</v>
      </c>
      <c r="H2769" s="1371" t="s">
        <v>245</v>
      </c>
      <c r="K2769" s="1371" t="s">
        <v>278</v>
      </c>
      <c r="L2769" s="1371" t="s">
        <v>278</v>
      </c>
      <c r="M2769" s="1372">
        <v>45873</v>
      </c>
      <c r="N2769" s="1371" t="s">
        <v>233</v>
      </c>
      <c r="W2769" s="1371" t="s">
        <v>228</v>
      </c>
    </row>
    <row r="2770" spans="1:23">
      <c r="A2770" s="1370">
        <v>70731178</v>
      </c>
      <c r="B2770" s="1371" t="s">
        <v>5737</v>
      </c>
      <c r="C2770" s="1371">
        <v>901595245</v>
      </c>
      <c r="D2770" s="1371" t="s">
        <v>5738</v>
      </c>
      <c r="G2770" s="1371" t="s">
        <v>224</v>
      </c>
      <c r="H2770" s="1371" t="s">
        <v>243</v>
      </c>
      <c r="I2770" s="1371" t="s">
        <v>316</v>
      </c>
      <c r="J2770" s="1371" t="s">
        <v>221</v>
      </c>
      <c r="N2770" s="1371" t="s">
        <v>241</v>
      </c>
      <c r="O2770" s="1371" t="s">
        <v>236</v>
      </c>
      <c r="P2770" s="1371" t="s">
        <v>350</v>
      </c>
      <c r="V2770" s="1371" t="s">
        <v>5739</v>
      </c>
      <c r="W2770" s="1371" t="s">
        <v>228</v>
      </c>
    </row>
    <row r="2771" spans="1:23">
      <c r="A2771" s="1370">
        <v>70731438</v>
      </c>
      <c r="B2771" s="1371" t="s">
        <v>5740</v>
      </c>
      <c r="C2771" s="1371">
        <v>983300700</v>
      </c>
      <c r="D2771" s="1371" t="s">
        <v>5741</v>
      </c>
      <c r="G2771" s="1371" t="s">
        <v>224</v>
      </c>
      <c r="H2771" s="1371" t="s">
        <v>11</v>
      </c>
      <c r="J2771" s="1371" t="s">
        <v>221</v>
      </c>
      <c r="M2771" s="1372">
        <v>45841</v>
      </c>
      <c r="N2771" s="1371" t="s">
        <v>233</v>
      </c>
      <c r="O2771" s="1371" t="s">
        <v>236</v>
      </c>
      <c r="P2771" s="1371" t="s">
        <v>350</v>
      </c>
      <c r="V2771" s="1371" t="s">
        <v>11</v>
      </c>
      <c r="W2771" s="1371" t="s">
        <v>226</v>
      </c>
    </row>
    <row r="2772" spans="1:23">
      <c r="A2772" s="1370">
        <v>70731653</v>
      </c>
      <c r="B2772" s="1371" t="s">
        <v>5742</v>
      </c>
      <c r="C2772" s="1371">
        <v>948520404</v>
      </c>
      <c r="E2772" s="1371" t="s">
        <v>347</v>
      </c>
      <c r="F2772" s="1371" t="s">
        <v>254</v>
      </c>
      <c r="G2772" s="1371" t="s">
        <v>223</v>
      </c>
      <c r="H2772" s="1371" t="s">
        <v>242</v>
      </c>
      <c r="L2772" s="1371" t="s">
        <v>271</v>
      </c>
      <c r="M2772" s="1372">
        <v>45852</v>
      </c>
      <c r="N2772" s="1371" t="s">
        <v>350</v>
      </c>
      <c r="O2772" s="1371" t="s">
        <v>350</v>
      </c>
      <c r="Q2772" s="1371" t="s">
        <v>324</v>
      </c>
      <c r="R2772" s="1371" t="s">
        <v>232</v>
      </c>
      <c r="S2772" s="1371" t="s">
        <v>318</v>
      </c>
      <c r="T2772" s="1371" t="s">
        <v>323</v>
      </c>
      <c r="U2772" s="1371" t="s">
        <v>255</v>
      </c>
      <c r="W2772" s="1371" t="s">
        <v>230</v>
      </c>
    </row>
    <row r="2773" spans="1:23">
      <c r="A2773" s="1370">
        <v>70731916</v>
      </c>
      <c r="B2773" s="1371" t="s">
        <v>5743</v>
      </c>
      <c r="C2773" s="1371">
        <v>977829706</v>
      </c>
      <c r="D2773" s="1371" t="s">
        <v>5744</v>
      </c>
      <c r="G2773" s="1371" t="s">
        <v>223</v>
      </c>
      <c r="I2773" s="1371" t="s">
        <v>316</v>
      </c>
      <c r="J2773" s="1371" t="s">
        <v>221</v>
      </c>
      <c r="N2773" s="1371" t="s">
        <v>233</v>
      </c>
      <c r="O2773" s="1371" t="s">
        <v>236</v>
      </c>
      <c r="P2773" s="1371" t="s">
        <v>350</v>
      </c>
      <c r="W2773" s="1371" t="s">
        <v>229</v>
      </c>
    </row>
    <row r="2774" spans="1:23">
      <c r="A2774" s="1370">
        <v>70731995</v>
      </c>
      <c r="B2774" s="1371" t="s">
        <v>5745</v>
      </c>
      <c r="C2774" s="1371">
        <v>971983870</v>
      </c>
      <c r="D2774" s="1371" t="s">
        <v>5746</v>
      </c>
      <c r="G2774" s="1371" t="s">
        <v>224</v>
      </c>
      <c r="H2774" s="1371" t="s">
        <v>11</v>
      </c>
      <c r="L2774" s="1371" t="s">
        <v>271</v>
      </c>
      <c r="M2774" s="1372">
        <v>45854</v>
      </c>
      <c r="N2774" s="1371" t="s">
        <v>738</v>
      </c>
      <c r="O2774" s="1371" t="s">
        <v>329</v>
      </c>
      <c r="Q2774" s="1371" t="s">
        <v>3586</v>
      </c>
      <c r="R2774" s="1371" t="s">
        <v>232</v>
      </c>
      <c r="S2774" s="1371" t="s">
        <v>318</v>
      </c>
      <c r="T2774" s="1371" t="s">
        <v>323</v>
      </c>
      <c r="U2774" s="1371" t="s">
        <v>3371</v>
      </c>
      <c r="W2774" s="1371" t="s">
        <v>226</v>
      </c>
    </row>
    <row r="2775" spans="1:23">
      <c r="A2775" s="1370">
        <v>70731995</v>
      </c>
      <c r="B2775" s="1371" t="s">
        <v>5745</v>
      </c>
      <c r="C2775" s="1371">
        <v>971983870</v>
      </c>
      <c r="D2775" s="1371" t="s">
        <v>5747</v>
      </c>
      <c r="F2775" s="1371" t="s">
        <v>362</v>
      </c>
      <c r="G2775" s="1371" t="s">
        <v>224</v>
      </c>
      <c r="H2775" s="1371" t="s">
        <v>248</v>
      </c>
      <c r="J2775" s="1371" t="s">
        <v>221</v>
      </c>
      <c r="L2775" s="1371" t="s">
        <v>271</v>
      </c>
      <c r="N2775" s="1371" t="s">
        <v>233</v>
      </c>
      <c r="O2775" s="1371" t="s">
        <v>329</v>
      </c>
      <c r="V2775" s="1371" t="s">
        <v>5748</v>
      </c>
      <c r="W2775" s="1371" t="s">
        <v>229</v>
      </c>
    </row>
    <row r="2776" spans="1:23">
      <c r="A2776" s="1370">
        <v>70732088</v>
      </c>
      <c r="B2776" s="1371" t="s">
        <v>4037</v>
      </c>
      <c r="C2776" s="1371">
        <v>51959262519</v>
      </c>
      <c r="D2776" s="1371" t="s">
        <v>5749</v>
      </c>
      <c r="E2776" s="1371" t="s">
        <v>347</v>
      </c>
      <c r="G2776" s="1371" t="s">
        <v>224</v>
      </c>
      <c r="H2776" s="1371" t="s">
        <v>245</v>
      </c>
      <c r="K2776" s="1371" t="s">
        <v>271</v>
      </c>
      <c r="L2776" s="1371" t="s">
        <v>271</v>
      </c>
      <c r="M2776" s="1372">
        <v>45846</v>
      </c>
      <c r="N2776" s="1371" t="s">
        <v>233</v>
      </c>
      <c r="W2776" s="1371" t="s">
        <v>227</v>
      </c>
    </row>
    <row r="2777" spans="1:23">
      <c r="A2777" s="1370">
        <v>70733465</v>
      </c>
      <c r="B2777" s="1371" t="s">
        <v>5750</v>
      </c>
      <c r="C2777" s="1371">
        <v>947153458</v>
      </c>
      <c r="D2777" s="1371" t="s">
        <v>5751</v>
      </c>
      <c r="G2777" s="1371" t="s">
        <v>224</v>
      </c>
      <c r="H2777" s="1371" t="s">
        <v>11</v>
      </c>
      <c r="J2777" s="1371" t="s">
        <v>221</v>
      </c>
      <c r="N2777" s="1371" t="s">
        <v>233</v>
      </c>
      <c r="W2777" s="1371" t="s">
        <v>229</v>
      </c>
    </row>
    <row r="2778" spans="1:23">
      <c r="A2778" s="1370">
        <v>70734010</v>
      </c>
      <c r="B2778" s="1371" t="s">
        <v>5752</v>
      </c>
      <c r="C2778" s="1371">
        <v>913984711</v>
      </c>
      <c r="E2778" s="1371" t="s">
        <v>347</v>
      </c>
      <c r="F2778" s="1371" t="s">
        <v>254</v>
      </c>
      <c r="G2778" s="1371" t="s">
        <v>225</v>
      </c>
      <c r="H2778" s="1371" t="s">
        <v>245</v>
      </c>
      <c r="K2778" s="1371" t="s">
        <v>262</v>
      </c>
      <c r="L2778" s="1371" t="s">
        <v>262</v>
      </c>
      <c r="M2778" s="1372">
        <v>45851</v>
      </c>
      <c r="N2778" s="1371" t="s">
        <v>388</v>
      </c>
      <c r="O2778" s="1371" t="s">
        <v>329</v>
      </c>
      <c r="P2778" s="1371" t="s">
        <v>329</v>
      </c>
      <c r="V2778" s="1371" t="s">
        <v>3587</v>
      </c>
      <c r="W2778" s="1371" t="s">
        <v>226</v>
      </c>
    </row>
    <row r="2779" spans="1:23">
      <c r="A2779" s="1370">
        <v>70734872</v>
      </c>
      <c r="B2779" s="1371" t="s">
        <v>5753</v>
      </c>
      <c r="C2779" s="1371">
        <v>51902863137</v>
      </c>
      <c r="D2779" s="1371" t="s">
        <v>5754</v>
      </c>
      <c r="E2779" s="1371" t="s">
        <v>347</v>
      </c>
      <c r="F2779" s="1371" t="s">
        <v>260</v>
      </c>
      <c r="G2779" s="1371" t="s">
        <v>224</v>
      </c>
      <c r="H2779" s="1371" t="s">
        <v>245</v>
      </c>
      <c r="I2779" s="1371" t="s">
        <v>316</v>
      </c>
      <c r="J2779" s="1371" t="s">
        <v>221</v>
      </c>
      <c r="N2779" s="1371" t="s">
        <v>237</v>
      </c>
      <c r="O2779" s="1371" t="s">
        <v>332</v>
      </c>
      <c r="P2779" s="1371" t="s">
        <v>237</v>
      </c>
      <c r="W2779" s="1371" t="s">
        <v>229</v>
      </c>
    </row>
    <row r="2780" spans="1:23">
      <c r="A2780" s="1370">
        <v>70735059</v>
      </c>
      <c r="B2780" s="1371" t="s">
        <v>5755</v>
      </c>
      <c r="C2780" s="1371">
        <v>990279912</v>
      </c>
      <c r="D2780" s="1371" t="s">
        <v>5756</v>
      </c>
      <c r="G2780" s="1371" t="s">
        <v>224</v>
      </c>
      <c r="H2780" s="1371" t="s">
        <v>245</v>
      </c>
      <c r="I2780" s="1371" t="s">
        <v>316</v>
      </c>
      <c r="J2780" s="1371" t="s">
        <v>221</v>
      </c>
      <c r="N2780" s="1371" t="s">
        <v>233</v>
      </c>
      <c r="O2780" s="1371" t="s">
        <v>236</v>
      </c>
      <c r="W2780" s="1371" t="s">
        <v>229</v>
      </c>
    </row>
    <row r="2781" spans="1:23">
      <c r="A2781" s="1370">
        <v>70735059</v>
      </c>
      <c r="B2781" s="1371" t="s">
        <v>5757</v>
      </c>
      <c r="C2781" s="1371">
        <v>51973272947</v>
      </c>
      <c r="D2781" s="1371" t="s">
        <v>5758</v>
      </c>
      <c r="G2781" s="1371" t="s">
        <v>224</v>
      </c>
      <c r="H2781" s="1371" t="s">
        <v>11</v>
      </c>
      <c r="I2781" s="1371" t="s">
        <v>13</v>
      </c>
      <c r="M2781" s="1372">
        <v>45854</v>
      </c>
      <c r="N2781" s="1371" t="s">
        <v>233</v>
      </c>
      <c r="W2781" s="1371" t="s">
        <v>229</v>
      </c>
    </row>
    <row r="2782" spans="1:23">
      <c r="A2782" s="1370">
        <v>70735186</v>
      </c>
      <c r="B2782" s="1371" t="s">
        <v>5759</v>
      </c>
      <c r="C2782" s="1371">
        <v>948673921</v>
      </c>
      <c r="D2782" s="1371" t="s">
        <v>5760</v>
      </c>
      <c r="F2782" s="1371" t="s">
        <v>362</v>
      </c>
      <c r="G2782" s="1371" t="s">
        <v>224</v>
      </c>
      <c r="H2782" s="1371" t="s">
        <v>248</v>
      </c>
      <c r="J2782" s="1371" t="s">
        <v>221</v>
      </c>
      <c r="N2782" s="1371" t="s">
        <v>233</v>
      </c>
      <c r="O2782" s="1371" t="s">
        <v>331</v>
      </c>
      <c r="W2782" s="1371" t="s">
        <v>229</v>
      </c>
    </row>
    <row r="2783" spans="1:23">
      <c r="A2783" s="1370">
        <v>70736357</v>
      </c>
      <c r="B2783" s="1371" t="s">
        <v>5761</v>
      </c>
      <c r="C2783" s="1371" t="s">
        <v>5762</v>
      </c>
      <c r="D2783" s="1371" t="s">
        <v>5763</v>
      </c>
      <c r="E2783" s="1371" t="s">
        <v>5764</v>
      </c>
      <c r="F2783" s="1371" t="s">
        <v>254</v>
      </c>
      <c r="G2783" s="1371" t="s">
        <v>225</v>
      </c>
      <c r="H2783" s="1371" t="s">
        <v>245</v>
      </c>
      <c r="I2783" s="1371" t="s">
        <v>316</v>
      </c>
      <c r="J2783" s="1371" t="s">
        <v>221</v>
      </c>
      <c r="K2783" s="1371" t="s">
        <v>256</v>
      </c>
      <c r="L2783" s="1371" t="s">
        <v>256</v>
      </c>
      <c r="N2783" s="1371" t="s">
        <v>236</v>
      </c>
      <c r="W2783" s="1371" t="s">
        <v>228</v>
      </c>
    </row>
    <row r="2784" spans="1:23">
      <c r="A2784" s="1370">
        <v>70736716</v>
      </c>
      <c r="B2784" s="1371" t="s">
        <v>5765</v>
      </c>
      <c r="C2784" s="1371">
        <v>994823901</v>
      </c>
      <c r="D2784" s="1371" t="s">
        <v>5766</v>
      </c>
      <c r="G2784" s="1371" t="s">
        <v>223</v>
      </c>
      <c r="H2784" s="1371" t="s">
        <v>242</v>
      </c>
      <c r="I2784" s="1371" t="s">
        <v>316</v>
      </c>
      <c r="J2784" s="1371" t="s">
        <v>221</v>
      </c>
      <c r="N2784" s="1371" t="s">
        <v>231</v>
      </c>
      <c r="W2784" s="1371" t="s">
        <v>227</v>
      </c>
    </row>
    <row r="2785" spans="1:23">
      <c r="A2785" s="1370">
        <v>70737349</v>
      </c>
      <c r="B2785" s="1371" t="s">
        <v>5767</v>
      </c>
      <c r="C2785" s="1371">
        <v>51958375606</v>
      </c>
      <c r="D2785" s="1371" t="s">
        <v>5768</v>
      </c>
      <c r="E2785" s="1371" t="s">
        <v>347</v>
      </c>
      <c r="G2785" s="1371" t="s">
        <v>224</v>
      </c>
      <c r="H2785" s="1371" t="s">
        <v>245</v>
      </c>
      <c r="K2785" s="1371" t="s">
        <v>262</v>
      </c>
      <c r="L2785" s="1371" t="s">
        <v>262</v>
      </c>
      <c r="M2785" s="1372">
        <v>45873</v>
      </c>
      <c r="N2785" s="1371" t="s">
        <v>233</v>
      </c>
      <c r="O2785" s="1371" t="s">
        <v>236</v>
      </c>
      <c r="W2785" s="1371" t="s">
        <v>230</v>
      </c>
    </row>
    <row r="2786" spans="1:23">
      <c r="A2786" s="1370">
        <v>70737650</v>
      </c>
      <c r="B2786" s="1371" t="s">
        <v>5769</v>
      </c>
      <c r="C2786" s="1371">
        <v>51977397715</v>
      </c>
      <c r="D2786" s="1371" t="s">
        <v>5770</v>
      </c>
      <c r="E2786" s="1371" t="s">
        <v>685</v>
      </c>
      <c r="F2786" s="1371" t="s">
        <v>254</v>
      </c>
      <c r="G2786" s="1371" t="s">
        <v>225</v>
      </c>
      <c r="H2786" s="1371" t="s">
        <v>245</v>
      </c>
      <c r="J2786" s="1371" t="s">
        <v>221</v>
      </c>
      <c r="K2786" s="1371" t="s">
        <v>269</v>
      </c>
      <c r="N2786" s="1371" t="s">
        <v>233</v>
      </c>
      <c r="W2786" s="1371" t="s">
        <v>228</v>
      </c>
    </row>
    <row r="2787" spans="1:23">
      <c r="A2787" s="1370">
        <v>70738406</v>
      </c>
      <c r="B2787" s="1371" t="s">
        <v>5771</v>
      </c>
      <c r="C2787" s="1371">
        <v>924145576</v>
      </c>
      <c r="D2787" s="1371" t="s">
        <v>5772</v>
      </c>
      <c r="F2787" s="1371" t="s">
        <v>362</v>
      </c>
      <c r="G2787" s="1371" t="s">
        <v>223</v>
      </c>
      <c r="H2787" s="1371" t="s">
        <v>248</v>
      </c>
      <c r="J2787" s="1371" t="s">
        <v>221</v>
      </c>
      <c r="M2787" s="1372">
        <v>45841</v>
      </c>
      <c r="W2787" s="1371" t="s">
        <v>227</v>
      </c>
    </row>
    <row r="2788" spans="1:23">
      <c r="A2788" s="1370">
        <v>70738769</v>
      </c>
      <c r="B2788" s="1371" t="s">
        <v>5773</v>
      </c>
      <c r="C2788" s="1371">
        <v>936558705</v>
      </c>
      <c r="F2788" s="1371" t="s">
        <v>254</v>
      </c>
      <c r="G2788" s="1371" t="s">
        <v>223</v>
      </c>
      <c r="H2788" s="1371" t="s">
        <v>242</v>
      </c>
      <c r="I2788" s="1371" t="s">
        <v>316</v>
      </c>
      <c r="J2788" s="1371" t="s">
        <v>221</v>
      </c>
      <c r="L2788" s="1371" t="s">
        <v>271</v>
      </c>
      <c r="N2788" s="1371" t="s">
        <v>231</v>
      </c>
      <c r="O2788" s="1371" t="s">
        <v>231</v>
      </c>
      <c r="Q2788" s="1371" t="s">
        <v>445</v>
      </c>
      <c r="R2788" s="1371" t="s">
        <v>232</v>
      </c>
      <c r="S2788" s="1371" t="s">
        <v>318</v>
      </c>
      <c r="T2788" s="1371" t="s">
        <v>323</v>
      </c>
      <c r="U2788" s="1371" t="s">
        <v>258</v>
      </c>
      <c r="W2788" s="1371" t="s">
        <v>230</v>
      </c>
    </row>
    <row r="2789" spans="1:23">
      <c r="A2789" s="1370">
        <v>70738769</v>
      </c>
      <c r="B2789" s="1371" t="s">
        <v>5774</v>
      </c>
      <c r="C2789" s="1371">
        <v>946324433</v>
      </c>
      <c r="D2789" s="1371" t="s">
        <v>5775</v>
      </c>
      <c r="E2789" s="1371" t="s">
        <v>347</v>
      </c>
      <c r="G2789" s="1371" t="s">
        <v>223</v>
      </c>
      <c r="H2789" s="1371" t="s">
        <v>248</v>
      </c>
      <c r="K2789" s="1371" t="s">
        <v>280</v>
      </c>
      <c r="L2789" s="1371" t="s">
        <v>280</v>
      </c>
      <c r="M2789" s="1372">
        <v>45873</v>
      </c>
      <c r="N2789" s="1371" t="s">
        <v>233</v>
      </c>
      <c r="W2789" s="1371" t="s">
        <v>227</v>
      </c>
    </row>
    <row r="2790" spans="1:23">
      <c r="A2790" s="1370">
        <v>70739258</v>
      </c>
      <c r="B2790" s="1371" t="s">
        <v>5776</v>
      </c>
      <c r="C2790" s="1371">
        <v>995160848</v>
      </c>
      <c r="D2790" s="1371" t="s">
        <v>5777</v>
      </c>
      <c r="G2790" s="1371" t="s">
        <v>224</v>
      </c>
      <c r="H2790" s="1371" t="s">
        <v>243</v>
      </c>
      <c r="J2790" s="1371" t="s">
        <v>221</v>
      </c>
      <c r="L2790" s="1371" t="s">
        <v>271</v>
      </c>
      <c r="N2790" s="1371" t="s">
        <v>231</v>
      </c>
      <c r="W2790" s="1371" t="s">
        <v>230</v>
      </c>
    </row>
    <row r="2791" spans="1:23">
      <c r="A2791" s="1370">
        <v>70740376</v>
      </c>
      <c r="B2791" s="1371" t="s">
        <v>5778</v>
      </c>
      <c r="C2791" s="1371">
        <v>974400313</v>
      </c>
      <c r="D2791" s="1371" t="s">
        <v>5779</v>
      </c>
      <c r="F2791" s="1371" t="s">
        <v>254</v>
      </c>
      <c r="G2791" s="1371" t="s">
        <v>224</v>
      </c>
      <c r="H2791" s="1371" t="s">
        <v>238</v>
      </c>
      <c r="I2791" s="1371" t="s">
        <v>316</v>
      </c>
      <c r="J2791" s="1371" t="s">
        <v>221</v>
      </c>
      <c r="L2791" s="1371" t="s">
        <v>271</v>
      </c>
      <c r="N2791" s="1371" t="s">
        <v>231</v>
      </c>
      <c r="O2791" s="1371" t="s">
        <v>231</v>
      </c>
      <c r="Q2791" s="1371" t="s">
        <v>445</v>
      </c>
      <c r="R2791" s="1371" t="s">
        <v>232</v>
      </c>
      <c r="S2791" s="1371" t="s">
        <v>318</v>
      </c>
      <c r="T2791" s="1371" t="s">
        <v>323</v>
      </c>
      <c r="U2791" s="1371" t="s">
        <v>258</v>
      </c>
      <c r="W2791" s="1371" t="s">
        <v>230</v>
      </c>
    </row>
    <row r="2792" spans="1:23">
      <c r="A2792" s="1370">
        <v>70743317</v>
      </c>
      <c r="B2792" s="1371" t="s">
        <v>5780</v>
      </c>
      <c r="G2792" s="1371" t="s">
        <v>224</v>
      </c>
      <c r="H2792" s="1371" t="s">
        <v>238</v>
      </c>
      <c r="I2792" s="1371" t="s">
        <v>316</v>
      </c>
      <c r="J2792" s="1371" t="s">
        <v>221</v>
      </c>
      <c r="N2792" s="1371" t="s">
        <v>231</v>
      </c>
      <c r="O2792" s="1371" t="s">
        <v>231</v>
      </c>
      <c r="P2792" s="1371" t="s">
        <v>231</v>
      </c>
      <c r="Q2792" s="1371" t="s">
        <v>324</v>
      </c>
      <c r="R2792" s="1371" t="s">
        <v>232</v>
      </c>
      <c r="S2792" s="1371" t="s">
        <v>318</v>
      </c>
      <c r="T2792" s="1371" t="s">
        <v>323</v>
      </c>
      <c r="U2792" s="1371" t="s">
        <v>255</v>
      </c>
      <c r="W2792" s="1371" t="s">
        <v>226</v>
      </c>
    </row>
    <row r="2793" spans="1:23">
      <c r="A2793" s="1370">
        <v>70743518</v>
      </c>
      <c r="B2793" s="1371" t="s">
        <v>5781</v>
      </c>
      <c r="C2793" s="1371">
        <v>965713450</v>
      </c>
      <c r="D2793" s="1371" t="s">
        <v>5782</v>
      </c>
      <c r="E2793" s="1371" t="s">
        <v>376</v>
      </c>
      <c r="F2793" s="1371" t="s">
        <v>254</v>
      </c>
      <c r="G2793" s="1371" t="s">
        <v>224</v>
      </c>
      <c r="H2793" s="1371" t="s">
        <v>245</v>
      </c>
      <c r="I2793" s="1371" t="s">
        <v>316</v>
      </c>
      <c r="J2793" s="1371" t="s">
        <v>221</v>
      </c>
      <c r="N2793" s="1371" t="s">
        <v>233</v>
      </c>
      <c r="O2793" s="1371" t="s">
        <v>236</v>
      </c>
      <c r="W2793" s="1371" t="s">
        <v>229</v>
      </c>
    </row>
    <row r="2794" spans="1:23">
      <c r="A2794" s="1370">
        <v>70743910</v>
      </c>
      <c r="B2794" s="1371" t="s">
        <v>5783</v>
      </c>
      <c r="C2794" s="1371">
        <v>982007153</v>
      </c>
      <c r="D2794" s="1371" t="s">
        <v>5784</v>
      </c>
      <c r="G2794" s="1371" t="s">
        <v>224</v>
      </c>
      <c r="H2794" s="1371" t="s">
        <v>11</v>
      </c>
      <c r="J2794" s="1371" t="s">
        <v>221</v>
      </c>
      <c r="M2794" s="1372">
        <v>45841</v>
      </c>
      <c r="N2794" s="1371" t="s">
        <v>233</v>
      </c>
      <c r="O2794" s="1371" t="s">
        <v>239</v>
      </c>
      <c r="P2794" s="1371" t="s">
        <v>239</v>
      </c>
      <c r="V2794" s="1371" t="s">
        <v>11</v>
      </c>
      <c r="W2794" s="1371" t="s">
        <v>226</v>
      </c>
    </row>
    <row r="2795" spans="1:23">
      <c r="A2795" s="1370">
        <v>70744150</v>
      </c>
      <c r="B2795" s="1371" t="s">
        <v>5785</v>
      </c>
      <c r="C2795" s="1371">
        <v>51901038748</v>
      </c>
      <c r="D2795" s="1371" t="s">
        <v>5786</v>
      </c>
      <c r="E2795" s="1371" t="s">
        <v>376</v>
      </c>
      <c r="F2795" s="1371" t="s">
        <v>254</v>
      </c>
      <c r="G2795" s="1371" t="s">
        <v>224</v>
      </c>
      <c r="H2795" s="1371" t="s">
        <v>245</v>
      </c>
      <c r="I2795" s="1371" t="s">
        <v>316</v>
      </c>
      <c r="J2795" s="1371" t="s">
        <v>221</v>
      </c>
      <c r="N2795" s="1371" t="s">
        <v>233</v>
      </c>
      <c r="O2795" s="1371" t="s">
        <v>231</v>
      </c>
      <c r="W2795" s="1371" t="s">
        <v>229</v>
      </c>
    </row>
    <row r="2796" spans="1:23">
      <c r="A2796" s="1370">
        <v>70751291</v>
      </c>
      <c r="B2796" s="1371" t="s">
        <v>5787</v>
      </c>
      <c r="C2796" s="1371">
        <v>906666856</v>
      </c>
      <c r="D2796" s="1371" t="s">
        <v>5788</v>
      </c>
      <c r="E2796" s="1371" t="s">
        <v>347</v>
      </c>
      <c r="G2796" s="1371" t="s">
        <v>225</v>
      </c>
      <c r="H2796" s="1371" t="s">
        <v>245</v>
      </c>
      <c r="K2796" s="1371" t="s">
        <v>278</v>
      </c>
      <c r="L2796" s="1371" t="s">
        <v>278</v>
      </c>
      <c r="M2796" s="1372">
        <v>45880</v>
      </c>
      <c r="N2796" s="1371" t="s">
        <v>368</v>
      </c>
      <c r="W2796" s="1371" t="s">
        <v>226</v>
      </c>
    </row>
    <row r="2797" spans="1:23">
      <c r="A2797" s="1370">
        <v>70766469</v>
      </c>
      <c r="B2797" s="1371" t="s">
        <v>5789</v>
      </c>
      <c r="C2797" s="1371">
        <v>940953373</v>
      </c>
      <c r="D2797" s="1371" t="s">
        <v>5790</v>
      </c>
      <c r="G2797" s="1371" t="s">
        <v>223</v>
      </c>
      <c r="H2797" s="1371" t="s">
        <v>243</v>
      </c>
      <c r="I2797" s="1371" t="s">
        <v>316</v>
      </c>
      <c r="J2797" s="1371" t="s">
        <v>221</v>
      </c>
      <c r="N2797" s="1371" t="s">
        <v>231</v>
      </c>
      <c r="O2797" s="1371" t="s">
        <v>231</v>
      </c>
      <c r="P2797" s="1371" t="s">
        <v>231</v>
      </c>
      <c r="W2797" s="1371" t="s">
        <v>228</v>
      </c>
    </row>
    <row r="2798" spans="1:23">
      <c r="A2798" s="1370">
        <v>70770242</v>
      </c>
      <c r="B2798" s="1371" t="s">
        <v>5791</v>
      </c>
      <c r="C2798" s="1371">
        <v>994782660</v>
      </c>
      <c r="D2798" s="1371" t="s">
        <v>5792</v>
      </c>
      <c r="F2798" s="1371" t="s">
        <v>254</v>
      </c>
      <c r="G2798" s="1371" t="s">
        <v>223</v>
      </c>
      <c r="H2798" s="1371" t="s">
        <v>238</v>
      </c>
      <c r="I2798" s="1371" t="s">
        <v>316</v>
      </c>
      <c r="J2798" s="1371" t="s">
        <v>221</v>
      </c>
      <c r="L2798" s="1371" t="s">
        <v>271</v>
      </c>
      <c r="N2798" s="1371" t="s">
        <v>231</v>
      </c>
      <c r="O2798" s="1371" t="s">
        <v>231</v>
      </c>
      <c r="Q2798" s="1371" t="s">
        <v>445</v>
      </c>
      <c r="R2798" s="1371" t="s">
        <v>312</v>
      </c>
      <c r="S2798" s="1371" t="s">
        <v>318</v>
      </c>
      <c r="T2798" s="1371" t="s">
        <v>628</v>
      </c>
      <c r="U2798" s="1371" t="s">
        <v>255</v>
      </c>
      <c r="W2798" s="1371" t="s">
        <v>230</v>
      </c>
    </row>
    <row r="2799" spans="1:23">
      <c r="A2799" s="1370">
        <v>70771467</v>
      </c>
      <c r="B2799" s="1371" t="s">
        <v>5793</v>
      </c>
      <c r="C2799" s="1371">
        <v>946811924</v>
      </c>
      <c r="D2799" s="1371" t="s">
        <v>5794</v>
      </c>
      <c r="G2799" s="1371" t="s">
        <v>223</v>
      </c>
      <c r="H2799" s="1371" t="s">
        <v>11</v>
      </c>
      <c r="L2799" s="1371" t="s">
        <v>271</v>
      </c>
      <c r="M2799" s="1372">
        <v>45854</v>
      </c>
      <c r="N2799" s="1371" t="s">
        <v>368</v>
      </c>
      <c r="O2799" s="1371" t="s">
        <v>330</v>
      </c>
      <c r="W2799" s="1371" t="s">
        <v>226</v>
      </c>
    </row>
    <row r="2800" spans="1:23">
      <c r="A2800" s="1370">
        <v>70776459</v>
      </c>
      <c r="B2800" s="1371" t="s">
        <v>5795</v>
      </c>
      <c r="C2800" s="1371">
        <v>51959673120</v>
      </c>
      <c r="D2800" s="1371" t="s">
        <v>5796</v>
      </c>
      <c r="E2800" s="1371" t="s">
        <v>347</v>
      </c>
      <c r="G2800" s="1371" t="s">
        <v>223</v>
      </c>
      <c r="H2800" s="1371" t="s">
        <v>245</v>
      </c>
      <c r="K2800" s="1371" t="s">
        <v>262</v>
      </c>
      <c r="L2800" s="1371" t="s">
        <v>262</v>
      </c>
      <c r="M2800" s="1372">
        <v>45859</v>
      </c>
      <c r="N2800" s="1371" t="s">
        <v>233</v>
      </c>
      <c r="W2800" s="1371" t="s">
        <v>230</v>
      </c>
    </row>
    <row r="2801" spans="1:23">
      <c r="A2801" s="1370">
        <v>70776459</v>
      </c>
      <c r="B2801" s="1371" t="s">
        <v>5795</v>
      </c>
      <c r="C2801" s="1371">
        <v>51959673120</v>
      </c>
      <c r="D2801" s="1371" t="s">
        <v>5796</v>
      </c>
      <c r="E2801" s="1371" t="s">
        <v>347</v>
      </c>
      <c r="G2801" s="1371" t="s">
        <v>223</v>
      </c>
      <c r="H2801" s="1371" t="s">
        <v>245</v>
      </c>
      <c r="K2801" s="1371" t="s">
        <v>278</v>
      </c>
      <c r="L2801" s="1371" t="s">
        <v>278</v>
      </c>
      <c r="M2801" s="1372">
        <v>45852</v>
      </c>
      <c r="N2801" s="1371" t="s">
        <v>233</v>
      </c>
      <c r="W2801" s="1371" t="s">
        <v>227</v>
      </c>
    </row>
    <row r="2802" spans="1:23">
      <c r="A2802" s="1370">
        <v>70778437</v>
      </c>
      <c r="B2802" s="1371" t="s">
        <v>2954</v>
      </c>
      <c r="C2802" s="1371">
        <v>51951692002</v>
      </c>
      <c r="D2802" s="1371" t="s">
        <v>5797</v>
      </c>
      <c r="G2802" s="1371" t="s">
        <v>225</v>
      </c>
      <c r="H2802" s="1371" t="s">
        <v>11</v>
      </c>
      <c r="J2802" s="1371" t="s">
        <v>221</v>
      </c>
      <c r="M2802" s="1372">
        <v>45841</v>
      </c>
      <c r="N2802" s="1371" t="s">
        <v>233</v>
      </c>
      <c r="V2802" s="1371" t="s">
        <v>11</v>
      </c>
      <c r="W2802" s="1371" t="s">
        <v>228</v>
      </c>
    </row>
    <row r="2803" spans="1:23">
      <c r="A2803" s="1370">
        <v>70779007</v>
      </c>
      <c r="B2803" s="1371" t="s">
        <v>5798</v>
      </c>
      <c r="C2803" s="1371">
        <v>910405364</v>
      </c>
      <c r="D2803" s="1371" t="s">
        <v>5799</v>
      </c>
      <c r="E2803" s="1371" t="s">
        <v>347</v>
      </c>
      <c r="G2803" s="1371" t="s">
        <v>224</v>
      </c>
      <c r="H2803" s="1371" t="s">
        <v>245</v>
      </c>
      <c r="K2803" s="1371" t="s">
        <v>278</v>
      </c>
      <c r="L2803" s="1371" t="s">
        <v>278</v>
      </c>
      <c r="M2803" s="1372">
        <v>45860</v>
      </c>
      <c r="N2803" s="1371" t="s">
        <v>388</v>
      </c>
      <c r="O2803" s="1371" t="s">
        <v>231</v>
      </c>
      <c r="P2803" s="1371" t="s">
        <v>231</v>
      </c>
      <c r="W2803" s="1371" t="s">
        <v>226</v>
      </c>
    </row>
    <row r="2804" spans="1:23">
      <c r="A2804" s="1370">
        <v>70779007</v>
      </c>
      <c r="B2804" s="1371" t="s">
        <v>5798</v>
      </c>
      <c r="C2804" s="1371">
        <v>51910405364</v>
      </c>
      <c r="D2804" s="1371" t="s">
        <v>5799</v>
      </c>
      <c r="E2804" s="1371" t="s">
        <v>347</v>
      </c>
      <c r="F2804" s="1371" t="s">
        <v>254</v>
      </c>
      <c r="G2804" s="1371" t="s">
        <v>224</v>
      </c>
      <c r="H2804" s="1371" t="s">
        <v>245</v>
      </c>
      <c r="M2804" s="1372">
        <v>45844</v>
      </c>
      <c r="N2804" s="1371" t="s">
        <v>241</v>
      </c>
      <c r="V2804" s="1371" t="s">
        <v>5800</v>
      </c>
      <c r="W2804" s="1371" t="s">
        <v>228</v>
      </c>
    </row>
    <row r="2805" spans="1:23">
      <c r="A2805" s="1370">
        <v>70786025</v>
      </c>
      <c r="B2805" s="1371" t="s">
        <v>5801</v>
      </c>
      <c r="C2805" s="1371">
        <v>993893978</v>
      </c>
      <c r="D2805" s="1371" t="s">
        <v>5802</v>
      </c>
      <c r="E2805" s="1371" t="s">
        <v>376</v>
      </c>
      <c r="G2805" s="1371" t="s">
        <v>224</v>
      </c>
      <c r="H2805" s="1371" t="s">
        <v>238</v>
      </c>
      <c r="I2805" s="1371" t="s">
        <v>316</v>
      </c>
      <c r="J2805" s="1371" t="s">
        <v>221</v>
      </c>
      <c r="N2805" s="1371" t="s">
        <v>231</v>
      </c>
      <c r="Q2805" s="1371" t="s">
        <v>445</v>
      </c>
      <c r="R2805" s="1371" t="s">
        <v>234</v>
      </c>
      <c r="S2805" s="1371" t="s">
        <v>318</v>
      </c>
      <c r="T2805" s="1371" t="s">
        <v>323</v>
      </c>
      <c r="U2805" s="1371" t="s">
        <v>255</v>
      </c>
      <c r="W2805" s="1371" t="s">
        <v>227</v>
      </c>
    </row>
    <row r="2806" spans="1:23">
      <c r="A2806" s="1370">
        <v>70794533</v>
      </c>
      <c r="B2806" s="1371" t="s">
        <v>5803</v>
      </c>
      <c r="C2806" s="1371">
        <v>51922690001</v>
      </c>
      <c r="D2806" s="1371" t="s">
        <v>5804</v>
      </c>
      <c r="G2806" s="1371" t="s">
        <v>225</v>
      </c>
      <c r="H2806" s="1371" t="s">
        <v>11</v>
      </c>
      <c r="J2806" s="1371" t="s">
        <v>221</v>
      </c>
      <c r="M2806" s="1372">
        <v>45841</v>
      </c>
      <c r="N2806" s="1371" t="s">
        <v>233</v>
      </c>
      <c r="V2806" s="1371" t="s">
        <v>11</v>
      </c>
      <c r="W2806" s="1371" t="s">
        <v>228</v>
      </c>
    </row>
    <row r="2807" spans="1:23">
      <c r="A2807" s="1370">
        <v>70807808</v>
      </c>
      <c r="B2807" s="1371" t="s">
        <v>5805</v>
      </c>
      <c r="C2807" s="1371">
        <v>999933180</v>
      </c>
      <c r="D2807" s="1371" t="s">
        <v>5806</v>
      </c>
      <c r="F2807" s="1371" t="s">
        <v>362</v>
      </c>
      <c r="G2807" s="1371" t="s">
        <v>225</v>
      </c>
      <c r="H2807" s="1371" t="s">
        <v>248</v>
      </c>
      <c r="J2807" s="1371" t="s">
        <v>221</v>
      </c>
      <c r="N2807" s="1371" t="s">
        <v>233</v>
      </c>
      <c r="O2807" s="1371" t="s">
        <v>331</v>
      </c>
      <c r="W2807" s="1371" t="s">
        <v>229</v>
      </c>
    </row>
    <row r="2808" spans="1:23">
      <c r="A2808" s="1370">
        <v>70813677</v>
      </c>
      <c r="B2808" s="1371" t="s">
        <v>5807</v>
      </c>
      <c r="C2808" s="1371">
        <v>934043259</v>
      </c>
      <c r="G2808" s="1371" t="s">
        <v>224</v>
      </c>
      <c r="H2808" s="1371" t="s">
        <v>243</v>
      </c>
      <c r="I2808" s="1371" t="s">
        <v>316</v>
      </c>
      <c r="J2808" s="1371" t="s">
        <v>221</v>
      </c>
      <c r="N2808" s="1371" t="s">
        <v>231</v>
      </c>
      <c r="O2808" s="1371" t="s">
        <v>231</v>
      </c>
      <c r="P2808" s="1371" t="s">
        <v>231</v>
      </c>
      <c r="W2808" s="1371" t="s">
        <v>226</v>
      </c>
    </row>
    <row r="2809" spans="1:23">
      <c r="A2809" s="1370">
        <v>70817751</v>
      </c>
      <c r="B2809" s="1371" t="s">
        <v>5808</v>
      </c>
      <c r="C2809" s="1371">
        <v>51931542340</v>
      </c>
      <c r="D2809" s="1371" t="s">
        <v>5809</v>
      </c>
      <c r="G2809" s="1371" t="s">
        <v>223</v>
      </c>
      <c r="H2809" s="1371" t="s">
        <v>11</v>
      </c>
      <c r="J2809" s="1371" t="s">
        <v>221</v>
      </c>
      <c r="M2809" s="1372">
        <v>45841</v>
      </c>
      <c r="N2809" s="1371" t="s">
        <v>233</v>
      </c>
      <c r="V2809" s="1371" t="s">
        <v>11</v>
      </c>
      <c r="W2809" s="1371" t="s">
        <v>228</v>
      </c>
    </row>
    <row r="2810" spans="1:23">
      <c r="A2810" s="1370">
        <v>70830039</v>
      </c>
      <c r="B2810" s="1371" t="s">
        <v>5810</v>
      </c>
      <c r="C2810" s="1371">
        <v>51920516701</v>
      </c>
      <c r="D2810" s="1371" t="s">
        <v>5811</v>
      </c>
      <c r="G2810" s="1371" t="s">
        <v>224</v>
      </c>
      <c r="H2810" s="1371" t="s">
        <v>11</v>
      </c>
      <c r="J2810" s="1371" t="s">
        <v>221</v>
      </c>
      <c r="M2810" s="1372">
        <v>45841</v>
      </c>
      <c r="N2810" s="1371" t="s">
        <v>233</v>
      </c>
      <c r="O2810" s="1371" t="s">
        <v>236</v>
      </c>
      <c r="W2810" s="1371" t="s">
        <v>227</v>
      </c>
    </row>
    <row r="2811" spans="1:23">
      <c r="A2811" s="1370">
        <v>70831511</v>
      </c>
      <c r="B2811" s="1371" t="s">
        <v>5812</v>
      </c>
      <c r="C2811" s="1371">
        <v>51928753276</v>
      </c>
      <c r="D2811" s="1371" t="s">
        <v>5813</v>
      </c>
      <c r="E2811" s="1371" t="s">
        <v>451</v>
      </c>
      <c r="G2811" s="1371" t="s">
        <v>224</v>
      </c>
      <c r="H2811" s="1371" t="s">
        <v>245</v>
      </c>
      <c r="K2811" s="1371" t="s">
        <v>278</v>
      </c>
      <c r="L2811" s="1371" t="s">
        <v>278</v>
      </c>
      <c r="M2811" s="1372">
        <v>45880</v>
      </c>
      <c r="N2811" s="1371" t="s">
        <v>233</v>
      </c>
      <c r="W2811" s="1371" t="s">
        <v>228</v>
      </c>
    </row>
    <row r="2812" spans="1:23">
      <c r="A2812" s="1370">
        <v>70834376</v>
      </c>
      <c r="B2812" s="1371" t="s">
        <v>5814</v>
      </c>
      <c r="C2812" s="1371">
        <v>51940746586</v>
      </c>
      <c r="D2812" s="1371" t="s">
        <v>5815</v>
      </c>
      <c r="E2812" s="1371" t="s">
        <v>347</v>
      </c>
      <c r="F2812" s="1371" t="s">
        <v>254</v>
      </c>
      <c r="G2812" s="1371" t="s">
        <v>224</v>
      </c>
      <c r="H2812" s="1371" t="s">
        <v>245</v>
      </c>
      <c r="K2812" s="1371" t="s">
        <v>280</v>
      </c>
      <c r="L2812" s="1371" t="s">
        <v>280</v>
      </c>
      <c r="M2812" s="1372">
        <v>45850</v>
      </c>
      <c r="N2812" s="1371" t="s">
        <v>233</v>
      </c>
      <c r="P2812" s="1371" t="s">
        <v>350</v>
      </c>
      <c r="W2812" s="1371" t="s">
        <v>228</v>
      </c>
    </row>
    <row r="2813" spans="1:23">
      <c r="A2813" s="1370">
        <v>70844826</v>
      </c>
      <c r="B2813" s="1371" t="s">
        <v>5816</v>
      </c>
      <c r="C2813" s="1371">
        <v>952623738</v>
      </c>
      <c r="D2813" s="1371" t="s">
        <v>5817</v>
      </c>
      <c r="F2813" s="1371" t="s">
        <v>362</v>
      </c>
      <c r="G2813" s="1371" t="s">
        <v>224</v>
      </c>
      <c r="H2813" s="1371" t="s">
        <v>248</v>
      </c>
      <c r="J2813" s="1371" t="s">
        <v>221</v>
      </c>
      <c r="M2813" s="1372">
        <v>45841</v>
      </c>
      <c r="N2813" s="1371" t="s">
        <v>233</v>
      </c>
      <c r="W2813" s="1371" t="s">
        <v>228</v>
      </c>
    </row>
    <row r="2814" spans="1:23">
      <c r="A2814" s="1370">
        <v>70852021</v>
      </c>
      <c r="B2814" s="1371" t="s">
        <v>5818</v>
      </c>
      <c r="C2814" s="1371">
        <v>975066296</v>
      </c>
      <c r="D2814" s="1371" t="s">
        <v>5819</v>
      </c>
      <c r="E2814" s="1371" t="s">
        <v>1104</v>
      </c>
      <c r="G2814" s="1371" t="s">
        <v>224</v>
      </c>
      <c r="H2814" s="1371" t="s">
        <v>243</v>
      </c>
      <c r="I2814" s="1371" t="s">
        <v>316</v>
      </c>
      <c r="J2814" s="1371" t="s">
        <v>249</v>
      </c>
      <c r="N2814" s="1371" t="s">
        <v>233</v>
      </c>
      <c r="O2814" s="1371" t="s">
        <v>236</v>
      </c>
      <c r="P2814" s="1371" t="s">
        <v>236</v>
      </c>
      <c r="W2814" s="1371" t="s">
        <v>226</v>
      </c>
    </row>
    <row r="2815" spans="1:23">
      <c r="A2815" s="1370">
        <v>70856435</v>
      </c>
      <c r="B2815" s="1371" t="s">
        <v>5820</v>
      </c>
      <c r="C2815" s="1371">
        <v>51923074165</v>
      </c>
      <c r="D2815" s="1371" t="s">
        <v>5821</v>
      </c>
      <c r="E2815" s="1371" t="s">
        <v>347</v>
      </c>
      <c r="G2815" s="1371" t="s">
        <v>223</v>
      </c>
      <c r="H2815" s="1371" t="s">
        <v>245</v>
      </c>
      <c r="K2815" s="1371" t="s">
        <v>262</v>
      </c>
      <c r="L2815" s="1371" t="s">
        <v>262</v>
      </c>
      <c r="M2815" s="1372">
        <v>45880</v>
      </c>
      <c r="N2815" s="1371" t="s">
        <v>233</v>
      </c>
      <c r="W2815" s="1371" t="s">
        <v>230</v>
      </c>
    </row>
    <row r="2816" spans="1:23">
      <c r="A2816" s="1370">
        <v>70858354</v>
      </c>
      <c r="B2816" s="1371" t="s">
        <v>5822</v>
      </c>
      <c r="C2816" s="1371">
        <v>957449165</v>
      </c>
      <c r="D2816" s="1371" t="s">
        <v>5823</v>
      </c>
      <c r="E2816" s="1371" t="s">
        <v>347</v>
      </c>
      <c r="G2816" s="1371" t="s">
        <v>223</v>
      </c>
      <c r="H2816" s="1371" t="s">
        <v>245</v>
      </c>
      <c r="L2816" s="1371" t="s">
        <v>271</v>
      </c>
      <c r="M2816" s="1372">
        <v>45844</v>
      </c>
      <c r="N2816" s="1371" t="s">
        <v>233</v>
      </c>
      <c r="O2816" s="1371" t="s">
        <v>236</v>
      </c>
      <c r="W2816" s="1371" t="s">
        <v>230</v>
      </c>
    </row>
    <row r="2817" spans="1:23">
      <c r="A2817" s="1370">
        <v>70866835</v>
      </c>
      <c r="B2817" s="1371" t="s">
        <v>5824</v>
      </c>
      <c r="C2817" s="1371">
        <v>51997806448</v>
      </c>
      <c r="D2817" s="1371" t="s">
        <v>5825</v>
      </c>
      <c r="E2817" s="1371" t="s">
        <v>451</v>
      </c>
      <c r="G2817" s="1371" t="s">
        <v>223</v>
      </c>
      <c r="H2817" s="1371" t="s">
        <v>245</v>
      </c>
      <c r="K2817" s="1371" t="s">
        <v>262</v>
      </c>
      <c r="L2817" s="1371" t="s">
        <v>262</v>
      </c>
      <c r="M2817" s="1372">
        <v>45873</v>
      </c>
      <c r="N2817" s="1371" t="s">
        <v>233</v>
      </c>
      <c r="W2817" s="1371" t="s">
        <v>227</v>
      </c>
    </row>
    <row r="2818" spans="1:23">
      <c r="A2818" s="1370">
        <v>70883239</v>
      </c>
      <c r="B2818" s="1371" t="s">
        <v>5826</v>
      </c>
      <c r="C2818" s="1371">
        <v>51903134531</v>
      </c>
      <c r="D2818" s="1371" t="s">
        <v>5827</v>
      </c>
      <c r="G2818" s="1371" t="s">
        <v>224</v>
      </c>
      <c r="H2818" s="1371" t="s">
        <v>243</v>
      </c>
      <c r="J2818" s="1371" t="s">
        <v>221</v>
      </c>
      <c r="L2818" s="1371" t="s">
        <v>271</v>
      </c>
      <c r="N2818" s="1371" t="s">
        <v>236</v>
      </c>
      <c r="W2818" s="1371" t="s">
        <v>230</v>
      </c>
    </row>
    <row r="2819" spans="1:23">
      <c r="A2819" s="1370">
        <v>70884558</v>
      </c>
      <c r="B2819" s="1371" t="s">
        <v>5828</v>
      </c>
      <c r="C2819" s="1371">
        <v>928743891</v>
      </c>
      <c r="D2819" s="1371" t="s">
        <v>5829</v>
      </c>
      <c r="G2819" s="1371" t="s">
        <v>224</v>
      </c>
      <c r="H2819" s="1371" t="s">
        <v>11</v>
      </c>
      <c r="J2819" s="1371" t="s">
        <v>221</v>
      </c>
      <c r="M2819" s="1372">
        <v>45841</v>
      </c>
      <c r="N2819" s="1371" t="s">
        <v>241</v>
      </c>
      <c r="W2819" s="1371" t="s">
        <v>227</v>
      </c>
    </row>
    <row r="2820" spans="1:23">
      <c r="A2820" s="1370">
        <v>70884868</v>
      </c>
      <c r="B2820" s="1371" t="s">
        <v>5830</v>
      </c>
      <c r="C2820" s="1371">
        <v>926698926</v>
      </c>
      <c r="D2820" s="1371" t="s">
        <v>5831</v>
      </c>
      <c r="E2820" s="1371" t="s">
        <v>347</v>
      </c>
      <c r="G2820" s="1371" t="s">
        <v>225</v>
      </c>
      <c r="H2820" s="1371" t="s">
        <v>245</v>
      </c>
      <c r="K2820" s="1371" t="s">
        <v>271</v>
      </c>
      <c r="L2820" s="1371" t="s">
        <v>271</v>
      </c>
      <c r="M2820" s="1372">
        <v>45849</v>
      </c>
      <c r="N2820" s="1371" t="s">
        <v>231</v>
      </c>
      <c r="O2820" s="1371" t="s">
        <v>231</v>
      </c>
      <c r="P2820" s="1371" t="s">
        <v>236</v>
      </c>
      <c r="V2820" s="1371" t="s">
        <v>5832</v>
      </c>
      <c r="W2820" s="1371" t="s">
        <v>226</v>
      </c>
    </row>
    <row r="2821" spans="1:23">
      <c r="A2821" s="1370">
        <v>70884868</v>
      </c>
      <c r="B2821" s="1371" t="s">
        <v>5833</v>
      </c>
      <c r="C2821" s="1371">
        <v>926698926</v>
      </c>
      <c r="D2821" s="1371" t="s">
        <v>5834</v>
      </c>
      <c r="E2821" s="1371" t="s">
        <v>685</v>
      </c>
      <c r="F2821" s="1371" t="s">
        <v>254</v>
      </c>
      <c r="G2821" s="1371" t="s">
        <v>225</v>
      </c>
      <c r="H2821" s="1371" t="s">
        <v>245</v>
      </c>
      <c r="J2821" s="1371" t="s">
        <v>221</v>
      </c>
      <c r="K2821" s="1371" t="s">
        <v>271</v>
      </c>
      <c r="M2821" s="1372">
        <v>45851</v>
      </c>
      <c r="N2821" s="1371" t="s">
        <v>233</v>
      </c>
      <c r="W2821" s="1371" t="s">
        <v>228</v>
      </c>
    </row>
    <row r="2822" spans="1:23">
      <c r="A2822" s="1370">
        <v>70884868</v>
      </c>
      <c r="B2822" s="1371" t="s">
        <v>5835</v>
      </c>
      <c r="C2822" s="1371">
        <v>51926698926</v>
      </c>
      <c r="D2822" s="1371" t="s">
        <v>5834</v>
      </c>
      <c r="G2822" s="1371" t="s">
        <v>225</v>
      </c>
      <c r="H2822" s="1371" t="s">
        <v>11</v>
      </c>
      <c r="J2822" s="1371" t="s">
        <v>221</v>
      </c>
      <c r="M2822" s="1372">
        <v>45841</v>
      </c>
      <c r="N2822" s="1371" t="s">
        <v>233</v>
      </c>
      <c r="O2822" s="1371" t="s">
        <v>236</v>
      </c>
      <c r="W2822" s="1371" t="s">
        <v>227</v>
      </c>
    </row>
    <row r="2823" spans="1:23">
      <c r="A2823" s="1370">
        <v>70890505</v>
      </c>
      <c r="B2823" s="1371" t="s">
        <v>5836</v>
      </c>
      <c r="C2823" s="1371">
        <v>51929854720</v>
      </c>
      <c r="D2823" s="1371" t="s">
        <v>5837</v>
      </c>
      <c r="E2823" s="1371" t="s">
        <v>347</v>
      </c>
      <c r="G2823" s="1371" t="s">
        <v>223</v>
      </c>
      <c r="H2823" s="1371" t="s">
        <v>245</v>
      </c>
      <c r="K2823" s="1371" t="s">
        <v>262</v>
      </c>
      <c r="L2823" s="1371" t="s">
        <v>262</v>
      </c>
      <c r="M2823" s="1372">
        <v>45868</v>
      </c>
      <c r="N2823" s="1371" t="s">
        <v>233</v>
      </c>
      <c r="P2823" s="1371" t="s">
        <v>330</v>
      </c>
      <c r="W2823" s="1371" t="s">
        <v>228</v>
      </c>
    </row>
    <row r="2824" spans="1:23">
      <c r="A2824" s="1370">
        <v>70896417</v>
      </c>
      <c r="B2824" s="1371" t="s">
        <v>5838</v>
      </c>
      <c r="C2824" s="1371">
        <v>949333874</v>
      </c>
      <c r="D2824" s="1371" t="s">
        <v>5839</v>
      </c>
      <c r="G2824" s="1371" t="s">
        <v>224</v>
      </c>
      <c r="H2824" s="1371" t="s">
        <v>11</v>
      </c>
      <c r="M2824" s="1372">
        <v>45880</v>
      </c>
      <c r="N2824" s="1371" t="s">
        <v>233</v>
      </c>
      <c r="W2824" s="1371" t="s">
        <v>227</v>
      </c>
    </row>
    <row r="2825" spans="1:23">
      <c r="A2825" s="1370">
        <v>70905226</v>
      </c>
      <c r="B2825" s="1371" t="s">
        <v>5840</v>
      </c>
      <c r="C2825" s="1371">
        <v>51925250157</v>
      </c>
      <c r="D2825" s="1371" t="s">
        <v>5841</v>
      </c>
      <c r="E2825" s="1371" t="s">
        <v>347</v>
      </c>
      <c r="G2825" s="1371" t="s">
        <v>223</v>
      </c>
      <c r="H2825" s="1371" t="s">
        <v>245</v>
      </c>
      <c r="K2825" s="1371" t="s">
        <v>271</v>
      </c>
      <c r="L2825" s="1371" t="s">
        <v>262</v>
      </c>
      <c r="M2825" s="1372">
        <v>45856</v>
      </c>
      <c r="N2825" s="1371" t="s">
        <v>233</v>
      </c>
      <c r="W2825" s="1371" t="s">
        <v>230</v>
      </c>
    </row>
    <row r="2826" spans="1:23">
      <c r="A2826" s="1370">
        <v>70915271</v>
      </c>
      <c r="B2826" s="1371" t="s">
        <v>5842</v>
      </c>
      <c r="C2826" s="1371">
        <v>939173115</v>
      </c>
      <c r="D2826" s="1371" t="s">
        <v>5843</v>
      </c>
      <c r="F2826" s="1371" t="s">
        <v>362</v>
      </c>
      <c r="G2826" s="1371" t="s">
        <v>224</v>
      </c>
      <c r="H2826" s="1371" t="s">
        <v>248</v>
      </c>
      <c r="J2826" s="1371" t="s">
        <v>221</v>
      </c>
      <c r="M2826" s="1372">
        <v>45841</v>
      </c>
      <c r="N2826" s="1371" t="s">
        <v>233</v>
      </c>
      <c r="W2826" s="1371" t="s">
        <v>228</v>
      </c>
    </row>
    <row r="2827" spans="1:23">
      <c r="A2827" s="1370">
        <v>70932080</v>
      </c>
      <c r="B2827" s="1371" t="s">
        <v>5844</v>
      </c>
      <c r="C2827" s="1371">
        <v>51976270656</v>
      </c>
      <c r="D2827" s="1371" t="s">
        <v>5845</v>
      </c>
      <c r="G2827" s="1371" t="s">
        <v>225</v>
      </c>
      <c r="H2827" s="1371" t="s">
        <v>11</v>
      </c>
      <c r="L2827" s="1371" t="s">
        <v>271</v>
      </c>
      <c r="M2827" s="1372">
        <v>45854</v>
      </c>
      <c r="N2827" s="1371" t="s">
        <v>233</v>
      </c>
      <c r="O2827" s="1371" t="s">
        <v>331</v>
      </c>
      <c r="W2827" s="1371" t="s">
        <v>229</v>
      </c>
    </row>
    <row r="2828" spans="1:23">
      <c r="A2828" s="1370">
        <v>70949508</v>
      </c>
      <c r="B2828" s="1371" t="s">
        <v>5846</v>
      </c>
      <c r="G2828" s="1371" t="s">
        <v>225</v>
      </c>
      <c r="H2828" s="1371" t="s">
        <v>242</v>
      </c>
      <c r="I2828" s="1371" t="s">
        <v>316</v>
      </c>
      <c r="J2828" s="1371" t="s">
        <v>221</v>
      </c>
      <c r="N2828" s="1371" t="s">
        <v>233</v>
      </c>
      <c r="O2828" s="1371" t="s">
        <v>231</v>
      </c>
      <c r="P2828" s="1371" t="s">
        <v>231</v>
      </c>
      <c r="Q2828" s="1371" t="s">
        <v>445</v>
      </c>
      <c r="R2828" s="1371" t="s">
        <v>232</v>
      </c>
      <c r="S2828" s="1371" t="s">
        <v>318</v>
      </c>
      <c r="T2828" s="1371" t="s">
        <v>323</v>
      </c>
      <c r="U2828" s="1371" t="s">
        <v>255</v>
      </c>
      <c r="W2828" s="1371" t="s">
        <v>229</v>
      </c>
    </row>
    <row r="2829" spans="1:23">
      <c r="A2829" s="1370">
        <v>70950804</v>
      </c>
      <c r="B2829" s="1371" t="s">
        <v>5847</v>
      </c>
      <c r="C2829" s="1371" t="s">
        <v>5848</v>
      </c>
      <c r="D2829" s="1371" t="s">
        <v>5849</v>
      </c>
      <c r="G2829" s="1371" t="s">
        <v>224</v>
      </c>
      <c r="H2829" s="1371" t="s">
        <v>243</v>
      </c>
      <c r="I2829" s="1371" t="s">
        <v>316</v>
      </c>
      <c r="J2829" s="1371" t="s">
        <v>221</v>
      </c>
      <c r="N2829" s="1371" t="s">
        <v>231</v>
      </c>
      <c r="O2829" s="1371" t="s">
        <v>231</v>
      </c>
      <c r="P2829" s="1371" t="s">
        <v>231</v>
      </c>
      <c r="W2829" s="1371" t="s">
        <v>226</v>
      </c>
    </row>
    <row r="2830" spans="1:23">
      <c r="A2830" s="1370">
        <v>70951357</v>
      </c>
      <c r="B2830" s="1371" t="s">
        <v>5850</v>
      </c>
      <c r="C2830" s="1371" t="s">
        <v>5851</v>
      </c>
      <c r="D2830" s="1371" t="s">
        <v>5852</v>
      </c>
      <c r="G2830" s="1371" t="s">
        <v>225</v>
      </c>
      <c r="H2830" s="1371" t="s">
        <v>243</v>
      </c>
      <c r="I2830" s="1371" t="s">
        <v>316</v>
      </c>
      <c r="J2830" s="1371" t="s">
        <v>221</v>
      </c>
      <c r="N2830" s="1371" t="s">
        <v>241</v>
      </c>
      <c r="O2830" s="1371" t="s">
        <v>236</v>
      </c>
      <c r="P2830" s="1371" t="s">
        <v>350</v>
      </c>
      <c r="W2830" s="1371" t="s">
        <v>228</v>
      </c>
    </row>
    <row r="2831" spans="1:23">
      <c r="A2831" s="1370">
        <v>70951800</v>
      </c>
      <c r="B2831" s="1371" t="s">
        <v>5853</v>
      </c>
      <c r="C2831" s="1371">
        <v>954749217</v>
      </c>
      <c r="D2831" s="1371" t="s">
        <v>5854</v>
      </c>
      <c r="G2831" s="1371" t="s">
        <v>224</v>
      </c>
      <c r="H2831" s="1371" t="s">
        <v>248</v>
      </c>
      <c r="M2831" s="1372">
        <v>45844</v>
      </c>
      <c r="N2831" s="1371" t="s">
        <v>233</v>
      </c>
      <c r="O2831" s="1371" t="s">
        <v>331</v>
      </c>
      <c r="W2831" s="1371" t="s">
        <v>229</v>
      </c>
    </row>
    <row r="2832" spans="1:23">
      <c r="A2832" s="1370">
        <v>70951823</v>
      </c>
      <c r="B2832" s="1371" t="s">
        <v>5855</v>
      </c>
      <c r="C2832" s="1371">
        <v>51923272065</v>
      </c>
      <c r="D2832" s="1371" t="s">
        <v>5856</v>
      </c>
      <c r="E2832" s="1371" t="s">
        <v>347</v>
      </c>
      <c r="G2832" s="1371" t="s">
        <v>224</v>
      </c>
      <c r="H2832" s="1371" t="s">
        <v>245</v>
      </c>
      <c r="K2832" s="1371" t="s">
        <v>262</v>
      </c>
      <c r="L2832" s="1371" t="s">
        <v>262</v>
      </c>
      <c r="M2832" s="1372">
        <v>45876</v>
      </c>
      <c r="N2832" s="1371" t="s">
        <v>233</v>
      </c>
      <c r="W2832" s="1371" t="s">
        <v>229</v>
      </c>
    </row>
    <row r="2833" spans="1:23">
      <c r="A2833" s="1370">
        <v>70953920</v>
      </c>
      <c r="B2833" s="1371" t="s">
        <v>5857</v>
      </c>
      <c r="C2833" s="1371">
        <v>51903342685</v>
      </c>
      <c r="D2833" s="1371" t="s">
        <v>5858</v>
      </c>
      <c r="E2833" s="1371" t="s">
        <v>347</v>
      </c>
      <c r="G2833" s="1371" t="s">
        <v>224</v>
      </c>
      <c r="H2833" s="1371" t="s">
        <v>245</v>
      </c>
      <c r="K2833" s="1371" t="s">
        <v>262</v>
      </c>
      <c r="L2833" s="1371" t="s">
        <v>262</v>
      </c>
      <c r="M2833" s="1372">
        <v>45880</v>
      </c>
      <c r="N2833" s="1371" t="s">
        <v>233</v>
      </c>
      <c r="W2833" s="1371" t="s">
        <v>228</v>
      </c>
    </row>
    <row r="2834" spans="1:23">
      <c r="A2834" s="1370">
        <v>70954821</v>
      </c>
      <c r="B2834" s="1371" t="s">
        <v>5859</v>
      </c>
      <c r="C2834" s="1371">
        <v>970751501</v>
      </c>
      <c r="D2834" s="1371" t="s">
        <v>5860</v>
      </c>
      <c r="G2834" s="1371" t="s">
        <v>224</v>
      </c>
      <c r="H2834" s="1371" t="s">
        <v>11</v>
      </c>
      <c r="L2834" s="1371" t="s">
        <v>271</v>
      </c>
      <c r="M2834" s="1372">
        <v>45854</v>
      </c>
      <c r="N2834" s="1371" t="s">
        <v>368</v>
      </c>
      <c r="O2834" s="1371" t="s">
        <v>236</v>
      </c>
      <c r="W2834" s="1371" t="s">
        <v>226</v>
      </c>
    </row>
    <row r="2835" spans="1:23">
      <c r="A2835" s="1370">
        <v>70955787</v>
      </c>
      <c r="B2835" s="1371" t="s">
        <v>5861</v>
      </c>
      <c r="C2835" s="1371">
        <v>946191972</v>
      </c>
      <c r="D2835" s="1371" t="s">
        <v>5862</v>
      </c>
      <c r="F2835" s="1371" t="s">
        <v>254</v>
      </c>
      <c r="G2835" s="1371" t="s">
        <v>224</v>
      </c>
      <c r="H2835" s="1371" t="s">
        <v>238</v>
      </c>
      <c r="I2835" s="1371" t="s">
        <v>316</v>
      </c>
      <c r="J2835" s="1371" t="s">
        <v>221</v>
      </c>
      <c r="N2835" s="1371" t="s">
        <v>231</v>
      </c>
      <c r="O2835" s="1371" t="s">
        <v>231</v>
      </c>
      <c r="W2835" s="1371" t="s">
        <v>229</v>
      </c>
    </row>
    <row r="2836" spans="1:23">
      <c r="A2836" s="1370">
        <v>70956935</v>
      </c>
      <c r="B2836" s="1371" t="s">
        <v>5863</v>
      </c>
      <c r="C2836" s="1371" t="s">
        <v>5864</v>
      </c>
      <c r="D2836" s="1371" t="s">
        <v>1159</v>
      </c>
      <c r="F2836" s="1371" t="s">
        <v>254</v>
      </c>
      <c r="G2836" s="1371" t="s">
        <v>223</v>
      </c>
      <c r="H2836" s="1371" t="s">
        <v>245</v>
      </c>
      <c r="I2836" s="1371" t="s">
        <v>316</v>
      </c>
      <c r="J2836" s="1371" t="s">
        <v>221</v>
      </c>
      <c r="K2836" s="1371" t="s">
        <v>256</v>
      </c>
      <c r="L2836" s="1371" t="s">
        <v>256</v>
      </c>
      <c r="N2836" s="1371" t="s">
        <v>231</v>
      </c>
      <c r="Q2836" s="1371" t="s">
        <v>445</v>
      </c>
      <c r="R2836" s="1371" t="s">
        <v>232</v>
      </c>
      <c r="S2836" s="1371" t="s">
        <v>318</v>
      </c>
      <c r="T2836" s="1371" t="s">
        <v>323</v>
      </c>
      <c r="U2836" s="1371" t="s">
        <v>255</v>
      </c>
      <c r="W2836" s="1371" t="s">
        <v>227</v>
      </c>
    </row>
    <row r="2837" spans="1:23">
      <c r="A2837" s="1370">
        <v>70956943</v>
      </c>
      <c r="B2837" s="1371" t="s">
        <v>5865</v>
      </c>
      <c r="C2837" s="1371">
        <v>994393187</v>
      </c>
      <c r="D2837" s="1371" t="s">
        <v>5866</v>
      </c>
      <c r="G2837" s="1371" t="s">
        <v>224</v>
      </c>
      <c r="H2837" s="1371" t="s">
        <v>11</v>
      </c>
      <c r="J2837" s="1371" t="s">
        <v>221</v>
      </c>
      <c r="L2837" s="1371" t="s">
        <v>271</v>
      </c>
      <c r="M2837" s="1372">
        <v>45841</v>
      </c>
      <c r="N2837" s="1371" t="s">
        <v>233</v>
      </c>
      <c r="O2837" s="1371" t="s">
        <v>231</v>
      </c>
      <c r="V2837" s="1371" t="s">
        <v>11</v>
      </c>
      <c r="W2837" s="1371" t="s">
        <v>230</v>
      </c>
    </row>
    <row r="2838" spans="1:23">
      <c r="A2838" s="1370">
        <v>70956943</v>
      </c>
      <c r="B2838" s="1371" t="s">
        <v>5867</v>
      </c>
      <c r="C2838" s="1371">
        <v>999618790</v>
      </c>
      <c r="D2838" s="1371" t="s">
        <v>1159</v>
      </c>
      <c r="G2838" s="1371" t="s">
        <v>224</v>
      </c>
      <c r="H2838" s="1371" t="s">
        <v>245</v>
      </c>
      <c r="I2838" s="1371" t="s">
        <v>316</v>
      </c>
      <c r="J2838" s="1371" t="s">
        <v>221</v>
      </c>
      <c r="K2838" s="1371" t="s">
        <v>256</v>
      </c>
      <c r="L2838" s="1371" t="s">
        <v>256</v>
      </c>
      <c r="N2838" s="1371" t="s">
        <v>231</v>
      </c>
      <c r="O2838" s="1371" t="s">
        <v>236</v>
      </c>
      <c r="P2838" s="1371" t="s">
        <v>350</v>
      </c>
      <c r="W2838" s="1371" t="s">
        <v>227</v>
      </c>
    </row>
    <row r="2839" spans="1:23">
      <c r="A2839" s="1370">
        <v>70957343</v>
      </c>
      <c r="B2839" s="1371" t="s">
        <v>5868</v>
      </c>
      <c r="C2839" s="1371">
        <v>945082627</v>
      </c>
      <c r="D2839" s="1371" t="s">
        <v>5869</v>
      </c>
      <c r="G2839" s="1371" t="s">
        <v>224</v>
      </c>
      <c r="H2839" s="1371" t="s">
        <v>243</v>
      </c>
      <c r="I2839" s="1371" t="s">
        <v>316</v>
      </c>
      <c r="J2839" s="1371" t="s">
        <v>221</v>
      </c>
      <c r="N2839" s="1371" t="s">
        <v>231</v>
      </c>
      <c r="O2839" s="1371" t="s">
        <v>231</v>
      </c>
      <c r="P2839" s="1371" t="s">
        <v>231</v>
      </c>
      <c r="W2839" s="1371" t="s">
        <v>226</v>
      </c>
    </row>
    <row r="2840" spans="1:23">
      <c r="A2840" s="1370">
        <v>70958233</v>
      </c>
      <c r="B2840" s="1371" t="s">
        <v>5870</v>
      </c>
      <c r="C2840" s="1371">
        <v>901102794</v>
      </c>
      <c r="D2840" s="1371" t="s">
        <v>5871</v>
      </c>
      <c r="E2840" s="1371" t="s">
        <v>347</v>
      </c>
      <c r="G2840" s="1371" t="s">
        <v>224</v>
      </c>
      <c r="H2840" s="1371" t="s">
        <v>245</v>
      </c>
      <c r="K2840" s="1371" t="s">
        <v>262</v>
      </c>
      <c r="L2840" s="1371" t="s">
        <v>262</v>
      </c>
      <c r="M2840" s="1372">
        <v>45868</v>
      </c>
      <c r="N2840" s="1371" t="s">
        <v>388</v>
      </c>
      <c r="O2840" s="1371" t="s">
        <v>231</v>
      </c>
      <c r="P2840" s="1371" t="s">
        <v>388</v>
      </c>
      <c r="W2840" s="1371" t="s">
        <v>226</v>
      </c>
    </row>
    <row r="2841" spans="1:23">
      <c r="A2841" s="1370">
        <v>70958233</v>
      </c>
      <c r="B2841" s="1371" t="s">
        <v>5870</v>
      </c>
      <c r="C2841" s="1371">
        <v>51901102794</v>
      </c>
      <c r="D2841" s="1371" t="s">
        <v>5871</v>
      </c>
      <c r="E2841" s="1371" t="s">
        <v>5656</v>
      </c>
      <c r="G2841" s="1371" t="s">
        <v>224</v>
      </c>
      <c r="H2841" s="1371" t="s">
        <v>245</v>
      </c>
      <c r="K2841" s="1371" t="s">
        <v>274</v>
      </c>
      <c r="L2841" s="1371" t="s">
        <v>274</v>
      </c>
      <c r="M2841" s="1372">
        <v>45863</v>
      </c>
      <c r="N2841" s="1371" t="s">
        <v>233</v>
      </c>
      <c r="V2841" s="1371" t="s">
        <v>901</v>
      </c>
      <c r="W2841" s="1371" t="s">
        <v>229</v>
      </c>
    </row>
    <row r="2842" spans="1:23">
      <c r="A2842" s="1370">
        <v>70958724</v>
      </c>
      <c r="B2842" s="1371" t="s">
        <v>5872</v>
      </c>
      <c r="C2842" s="1371">
        <v>964498297</v>
      </c>
      <c r="D2842" s="1371" t="s">
        <v>5873</v>
      </c>
      <c r="F2842" s="1371" t="s">
        <v>254</v>
      </c>
      <c r="G2842" s="1371" t="s">
        <v>224</v>
      </c>
      <c r="H2842" s="1371" t="s">
        <v>242</v>
      </c>
      <c r="I2842" s="1371" t="s">
        <v>316</v>
      </c>
      <c r="J2842" s="1371" t="s">
        <v>221</v>
      </c>
      <c r="N2842" s="1371" t="s">
        <v>231</v>
      </c>
      <c r="O2842" s="1371" t="s">
        <v>231</v>
      </c>
      <c r="P2842" s="1371" t="s">
        <v>231</v>
      </c>
      <c r="Q2842" s="1371" t="s">
        <v>324</v>
      </c>
      <c r="R2842" s="1371" t="s">
        <v>232</v>
      </c>
      <c r="S2842" s="1371" t="s">
        <v>318</v>
      </c>
      <c r="T2842" s="1371" t="s">
        <v>323</v>
      </c>
      <c r="U2842" s="1371" t="s">
        <v>258</v>
      </c>
      <c r="W2842" s="1371" t="s">
        <v>226</v>
      </c>
    </row>
    <row r="2843" spans="1:23">
      <c r="A2843" s="1370">
        <v>70958896</v>
      </c>
      <c r="B2843" s="1371" t="s">
        <v>5874</v>
      </c>
      <c r="C2843" s="1371">
        <v>928379473</v>
      </c>
      <c r="D2843" s="1371" t="s">
        <v>5875</v>
      </c>
      <c r="G2843" s="1371" t="s">
        <v>223</v>
      </c>
      <c r="H2843" s="1371" t="s">
        <v>11</v>
      </c>
      <c r="J2843" s="1371" t="s">
        <v>221</v>
      </c>
      <c r="M2843" s="1372">
        <v>45841</v>
      </c>
      <c r="N2843" s="1371" t="s">
        <v>233</v>
      </c>
      <c r="O2843" s="1371" t="s">
        <v>236</v>
      </c>
      <c r="P2843" s="1371" t="s">
        <v>350</v>
      </c>
      <c r="V2843" s="1371" t="s">
        <v>11</v>
      </c>
      <c r="W2843" s="1371" t="s">
        <v>226</v>
      </c>
    </row>
    <row r="2844" spans="1:23">
      <c r="A2844" s="1370">
        <v>70959067</v>
      </c>
      <c r="B2844" s="1371" t="s">
        <v>5876</v>
      </c>
      <c r="C2844" s="1371">
        <v>991531489</v>
      </c>
      <c r="D2844" s="1371" t="s">
        <v>5877</v>
      </c>
      <c r="G2844" s="1371" t="s">
        <v>223</v>
      </c>
      <c r="H2844" s="1371" t="s">
        <v>245</v>
      </c>
      <c r="I2844" s="1371" t="s">
        <v>316</v>
      </c>
      <c r="J2844" s="1371" t="s">
        <v>221</v>
      </c>
      <c r="N2844" s="1371" t="s">
        <v>233</v>
      </c>
      <c r="O2844" s="1371" t="s">
        <v>236</v>
      </c>
      <c r="P2844" s="1371" t="s">
        <v>350</v>
      </c>
      <c r="W2844" s="1371" t="s">
        <v>229</v>
      </c>
    </row>
    <row r="2845" spans="1:23">
      <c r="A2845" s="1370">
        <v>70960882</v>
      </c>
      <c r="B2845" s="1371" t="s">
        <v>5878</v>
      </c>
      <c r="C2845" s="1371">
        <v>989038194</v>
      </c>
      <c r="D2845" s="1371" t="s">
        <v>5879</v>
      </c>
      <c r="G2845" s="1371" t="s">
        <v>223</v>
      </c>
      <c r="H2845" s="1371" t="s">
        <v>245</v>
      </c>
      <c r="I2845" s="1371" t="s">
        <v>316</v>
      </c>
      <c r="J2845" s="1371" t="s">
        <v>221</v>
      </c>
      <c r="N2845" s="1371" t="s">
        <v>233</v>
      </c>
      <c r="O2845" s="1371" t="s">
        <v>236</v>
      </c>
      <c r="P2845" s="1371" t="s">
        <v>350</v>
      </c>
      <c r="W2845" s="1371" t="s">
        <v>229</v>
      </c>
    </row>
    <row r="2846" spans="1:23">
      <c r="A2846" s="1370">
        <v>70962270</v>
      </c>
      <c r="B2846" s="1371" t="s">
        <v>5880</v>
      </c>
      <c r="C2846" s="1371">
        <v>51968597800</v>
      </c>
      <c r="D2846" s="1371" t="s">
        <v>5881</v>
      </c>
      <c r="E2846" s="1371" t="s">
        <v>347</v>
      </c>
      <c r="G2846" s="1371" t="s">
        <v>223</v>
      </c>
      <c r="H2846" s="1371" t="s">
        <v>245</v>
      </c>
      <c r="K2846" s="1371" t="s">
        <v>278</v>
      </c>
      <c r="L2846" s="1371" t="s">
        <v>278</v>
      </c>
      <c r="M2846" s="1372">
        <v>45869</v>
      </c>
      <c r="N2846" s="1371" t="s">
        <v>233</v>
      </c>
      <c r="W2846" s="1371" t="s">
        <v>228</v>
      </c>
    </row>
    <row r="2847" spans="1:23">
      <c r="A2847" s="1370">
        <v>70962270</v>
      </c>
      <c r="B2847" s="1371" t="s">
        <v>5880</v>
      </c>
      <c r="C2847" s="1371">
        <v>51968597800</v>
      </c>
      <c r="D2847" s="1371" t="s">
        <v>5881</v>
      </c>
      <c r="E2847" s="1371" t="s">
        <v>347</v>
      </c>
      <c r="G2847" s="1371" t="s">
        <v>223</v>
      </c>
      <c r="H2847" s="1371" t="s">
        <v>245</v>
      </c>
      <c r="K2847" s="1371" t="s">
        <v>274</v>
      </c>
      <c r="L2847" s="1371" t="s">
        <v>274</v>
      </c>
      <c r="M2847" s="1372">
        <v>45860</v>
      </c>
      <c r="N2847" s="1371" t="s">
        <v>231</v>
      </c>
      <c r="W2847" s="1371" t="s">
        <v>227</v>
      </c>
    </row>
    <row r="2848" spans="1:23">
      <c r="A2848" s="1370">
        <v>70962360</v>
      </c>
      <c r="B2848" s="1371" t="s">
        <v>5882</v>
      </c>
      <c r="C2848" s="1371">
        <v>978505879</v>
      </c>
      <c r="G2848" s="1371" t="s">
        <v>224</v>
      </c>
      <c r="H2848" s="1371" t="s">
        <v>242</v>
      </c>
      <c r="I2848" s="1371" t="s">
        <v>316</v>
      </c>
      <c r="J2848" s="1371" t="s">
        <v>221</v>
      </c>
      <c r="N2848" s="1371" t="s">
        <v>233</v>
      </c>
      <c r="O2848" s="1371" t="s">
        <v>231</v>
      </c>
      <c r="W2848" s="1371" t="s">
        <v>229</v>
      </c>
    </row>
    <row r="2849" spans="1:23">
      <c r="A2849" s="1370">
        <v>70963225</v>
      </c>
      <c r="B2849" s="1371" t="s">
        <v>5883</v>
      </c>
      <c r="C2849" s="1371">
        <v>51902291132</v>
      </c>
      <c r="D2849" s="1371" t="s">
        <v>5884</v>
      </c>
      <c r="G2849" s="1371" t="s">
        <v>224</v>
      </c>
      <c r="H2849" s="1371" t="s">
        <v>11</v>
      </c>
      <c r="L2849" s="1371" t="s">
        <v>271</v>
      </c>
      <c r="M2849" s="1372">
        <v>45854</v>
      </c>
      <c r="N2849" s="1371" t="s">
        <v>233</v>
      </c>
      <c r="W2849" s="1371" t="s">
        <v>230</v>
      </c>
    </row>
    <row r="2850" spans="1:23">
      <c r="A2850" s="1370">
        <v>70965672</v>
      </c>
      <c r="B2850" s="1371" t="s">
        <v>5885</v>
      </c>
      <c r="C2850" s="1371">
        <v>946940170</v>
      </c>
      <c r="D2850" s="1371" t="s">
        <v>5886</v>
      </c>
      <c r="G2850" s="1371" t="s">
        <v>224</v>
      </c>
      <c r="H2850" s="1371" t="s">
        <v>11</v>
      </c>
      <c r="J2850" s="1371" t="s">
        <v>221</v>
      </c>
      <c r="M2850" s="1372">
        <v>45841</v>
      </c>
      <c r="N2850" s="1371" t="s">
        <v>233</v>
      </c>
      <c r="O2850" s="1371" t="s">
        <v>236</v>
      </c>
      <c r="P2850" s="1371" t="s">
        <v>350</v>
      </c>
      <c r="V2850" s="1371" t="s">
        <v>11</v>
      </c>
      <c r="W2850" s="1371" t="s">
        <v>226</v>
      </c>
    </row>
    <row r="2851" spans="1:23">
      <c r="A2851" s="1370">
        <v>70966053</v>
      </c>
      <c r="B2851" s="1371" t="s">
        <v>5887</v>
      </c>
      <c r="C2851" s="1371">
        <v>51985015223</v>
      </c>
      <c r="D2851" s="1371" t="s">
        <v>5888</v>
      </c>
      <c r="E2851" s="1371" t="s">
        <v>347</v>
      </c>
      <c r="G2851" s="1371" t="s">
        <v>224</v>
      </c>
      <c r="H2851" s="1371" t="s">
        <v>245</v>
      </c>
      <c r="K2851" s="1371" t="s">
        <v>278</v>
      </c>
      <c r="L2851" s="1371" t="s">
        <v>278</v>
      </c>
      <c r="M2851" s="1372">
        <v>45876</v>
      </c>
      <c r="N2851" s="1371" t="s">
        <v>233</v>
      </c>
      <c r="W2851" s="1371" t="s">
        <v>228</v>
      </c>
    </row>
    <row r="2852" spans="1:23">
      <c r="A2852" s="1370">
        <v>70966053</v>
      </c>
      <c r="B2852" s="1371" t="s">
        <v>5889</v>
      </c>
      <c r="C2852" s="1371">
        <v>51985015223</v>
      </c>
      <c r="D2852" s="1371" t="s">
        <v>5888</v>
      </c>
      <c r="E2852" s="1371" t="s">
        <v>347</v>
      </c>
      <c r="G2852" s="1371" t="s">
        <v>224</v>
      </c>
      <c r="H2852" s="1371" t="s">
        <v>245</v>
      </c>
      <c r="K2852" s="1371" t="s">
        <v>278</v>
      </c>
      <c r="L2852" s="1371" t="s">
        <v>278</v>
      </c>
      <c r="M2852" s="1372">
        <v>45868</v>
      </c>
      <c r="N2852" s="1371" t="s">
        <v>233</v>
      </c>
      <c r="W2852" s="1371" t="s">
        <v>227</v>
      </c>
    </row>
    <row r="2853" spans="1:23">
      <c r="A2853" s="1370">
        <v>70966053</v>
      </c>
      <c r="B2853" s="1371" t="s">
        <v>5889</v>
      </c>
      <c r="C2853" s="1371">
        <v>51985015223</v>
      </c>
      <c r="D2853" s="1371" t="s">
        <v>5888</v>
      </c>
      <c r="E2853" s="1371" t="s">
        <v>347</v>
      </c>
      <c r="G2853" s="1371" t="s">
        <v>224</v>
      </c>
      <c r="H2853" s="1371" t="s">
        <v>245</v>
      </c>
      <c r="K2853" s="1371" t="s">
        <v>274</v>
      </c>
      <c r="L2853" s="1371" t="s">
        <v>274</v>
      </c>
      <c r="M2853" s="1372">
        <v>45868</v>
      </c>
      <c r="N2853" s="1371" t="s">
        <v>233</v>
      </c>
      <c r="W2853" s="1371" t="s">
        <v>227</v>
      </c>
    </row>
    <row r="2854" spans="1:23">
      <c r="A2854" s="1370">
        <v>70966397</v>
      </c>
      <c r="B2854" s="1371" t="s">
        <v>5890</v>
      </c>
      <c r="C2854" s="1371">
        <v>975602241</v>
      </c>
      <c r="D2854" s="1371" t="s">
        <v>362</v>
      </c>
      <c r="G2854" s="1371" t="s">
        <v>225</v>
      </c>
      <c r="H2854" s="1371" t="s">
        <v>11</v>
      </c>
      <c r="J2854" s="1371" t="s">
        <v>221</v>
      </c>
      <c r="L2854" s="1371" t="s">
        <v>271</v>
      </c>
      <c r="M2854" s="1372">
        <v>45841</v>
      </c>
      <c r="N2854" s="1371" t="s">
        <v>233</v>
      </c>
      <c r="O2854" s="1371" t="s">
        <v>236</v>
      </c>
      <c r="V2854" s="1371" t="s">
        <v>11</v>
      </c>
      <c r="W2854" s="1371" t="s">
        <v>230</v>
      </c>
    </row>
    <row r="2855" spans="1:23">
      <c r="A2855" s="1370">
        <v>70966862</v>
      </c>
      <c r="B2855" s="1371" t="s">
        <v>5891</v>
      </c>
      <c r="C2855" s="1371">
        <v>965673359</v>
      </c>
      <c r="D2855" s="1371" t="s">
        <v>5892</v>
      </c>
      <c r="F2855" s="1371" t="s">
        <v>254</v>
      </c>
      <c r="G2855" s="1371" t="s">
        <v>225</v>
      </c>
      <c r="H2855" s="1371" t="s">
        <v>238</v>
      </c>
      <c r="I2855" s="1371" t="s">
        <v>316</v>
      </c>
      <c r="J2855" s="1371" t="s">
        <v>221</v>
      </c>
      <c r="N2855" s="1371" t="s">
        <v>231</v>
      </c>
      <c r="O2855" s="1371" t="s">
        <v>231</v>
      </c>
      <c r="P2855" s="1371" t="s">
        <v>231</v>
      </c>
      <c r="W2855" s="1371" t="s">
        <v>229</v>
      </c>
    </row>
    <row r="2856" spans="1:23">
      <c r="A2856" s="1370">
        <v>70967370</v>
      </c>
      <c r="B2856" s="1371" t="s">
        <v>5893</v>
      </c>
      <c r="C2856" s="1371">
        <v>51967394894</v>
      </c>
      <c r="D2856" s="1371" t="s">
        <v>5894</v>
      </c>
      <c r="G2856" s="1371" t="s">
        <v>224</v>
      </c>
      <c r="H2856" s="1371" t="s">
        <v>245</v>
      </c>
      <c r="J2856" s="1371" t="s">
        <v>221</v>
      </c>
      <c r="K2856" s="1371" t="s">
        <v>269</v>
      </c>
      <c r="L2856" s="1371" t="s">
        <v>271</v>
      </c>
      <c r="N2856" s="1371" t="s">
        <v>231</v>
      </c>
      <c r="W2856" s="1371" t="s">
        <v>230</v>
      </c>
    </row>
    <row r="2857" spans="1:23">
      <c r="A2857" s="1370">
        <v>70968569</v>
      </c>
      <c r="B2857" s="1371" t="s">
        <v>5895</v>
      </c>
      <c r="C2857" s="1371">
        <v>993588643</v>
      </c>
      <c r="D2857" s="1371" t="s">
        <v>5896</v>
      </c>
      <c r="G2857" s="1371" t="s">
        <v>225</v>
      </c>
      <c r="H2857" s="1371" t="s">
        <v>11</v>
      </c>
      <c r="J2857" s="1371" t="s">
        <v>221</v>
      </c>
      <c r="M2857" s="1372">
        <v>45841</v>
      </c>
      <c r="N2857" s="1371" t="s">
        <v>233</v>
      </c>
      <c r="O2857" s="1371" t="s">
        <v>236</v>
      </c>
      <c r="P2857" s="1371" t="s">
        <v>350</v>
      </c>
      <c r="V2857" s="1371" t="s">
        <v>11</v>
      </c>
      <c r="W2857" s="1371" t="s">
        <v>226</v>
      </c>
    </row>
    <row r="2858" spans="1:23">
      <c r="A2858" s="1370">
        <v>70968904</v>
      </c>
      <c r="B2858" s="1371" t="s">
        <v>5897</v>
      </c>
      <c r="C2858" s="1371">
        <v>965479555</v>
      </c>
      <c r="D2858" s="1371" t="s">
        <v>5898</v>
      </c>
      <c r="G2858" s="1371" t="s">
        <v>224</v>
      </c>
      <c r="H2858" s="1371" t="s">
        <v>11</v>
      </c>
      <c r="J2858" s="1371" t="s">
        <v>221</v>
      </c>
      <c r="M2858" s="1372">
        <v>45841</v>
      </c>
      <c r="N2858" s="1371" t="s">
        <v>233</v>
      </c>
      <c r="O2858" s="1371" t="s">
        <v>236</v>
      </c>
      <c r="P2858" s="1371" t="s">
        <v>350</v>
      </c>
      <c r="V2858" s="1371" t="s">
        <v>11</v>
      </c>
      <c r="W2858" s="1371" t="s">
        <v>226</v>
      </c>
    </row>
    <row r="2859" spans="1:23">
      <c r="A2859" s="1370">
        <v>70970848</v>
      </c>
      <c r="B2859" s="1371" t="s">
        <v>5899</v>
      </c>
      <c r="C2859" s="1371">
        <v>925304249</v>
      </c>
      <c r="D2859" s="1371" t="s">
        <v>5900</v>
      </c>
      <c r="G2859" s="1371" t="s">
        <v>224</v>
      </c>
      <c r="H2859" s="1371" t="s">
        <v>11</v>
      </c>
      <c r="J2859" s="1371" t="s">
        <v>221</v>
      </c>
      <c r="N2859" s="1371" t="s">
        <v>233</v>
      </c>
      <c r="W2859" s="1371" t="s">
        <v>229</v>
      </c>
    </row>
    <row r="2860" spans="1:23">
      <c r="A2860" s="1370">
        <v>70971191</v>
      </c>
      <c r="B2860" s="1371" t="s">
        <v>5901</v>
      </c>
      <c r="C2860" s="1371">
        <v>51929919196</v>
      </c>
      <c r="D2860" s="1371" t="s">
        <v>5902</v>
      </c>
      <c r="E2860" s="1371" t="s">
        <v>507</v>
      </c>
      <c r="F2860" s="1371" t="s">
        <v>240</v>
      </c>
      <c r="G2860" s="1371" t="s">
        <v>225</v>
      </c>
      <c r="H2860" s="1371" t="s">
        <v>245</v>
      </c>
      <c r="I2860" s="1371" t="s">
        <v>316</v>
      </c>
      <c r="J2860" s="1371" t="s">
        <v>221</v>
      </c>
      <c r="N2860" s="1371" t="s">
        <v>233</v>
      </c>
      <c r="O2860" s="1371" t="s">
        <v>236</v>
      </c>
      <c r="W2860" s="1371" t="s">
        <v>226</v>
      </c>
    </row>
    <row r="2861" spans="1:23">
      <c r="A2861" s="1370">
        <v>70977022</v>
      </c>
      <c r="B2861" s="1371" t="s">
        <v>5903</v>
      </c>
      <c r="C2861" s="1371">
        <v>51971216844</v>
      </c>
      <c r="D2861" s="1371" t="s">
        <v>5904</v>
      </c>
      <c r="E2861" s="1371" t="s">
        <v>347</v>
      </c>
      <c r="F2861" s="1371" t="s">
        <v>254</v>
      </c>
      <c r="G2861" s="1371" t="s">
        <v>224</v>
      </c>
      <c r="H2861" s="1371" t="s">
        <v>245</v>
      </c>
      <c r="L2861" s="1371" t="s">
        <v>271</v>
      </c>
      <c r="M2861" s="1372">
        <v>45841</v>
      </c>
      <c r="N2861" s="1371" t="s">
        <v>233</v>
      </c>
      <c r="W2861" s="1371" t="s">
        <v>230</v>
      </c>
    </row>
    <row r="2862" spans="1:23">
      <c r="A2862" s="1370">
        <v>70982697</v>
      </c>
      <c r="B2862" s="1371" t="s">
        <v>5905</v>
      </c>
      <c r="C2862" s="1371">
        <v>51919595236</v>
      </c>
      <c r="D2862" s="1371" t="s">
        <v>5906</v>
      </c>
      <c r="E2862" s="1371" t="s">
        <v>347</v>
      </c>
      <c r="G2862" s="1371" t="s">
        <v>223</v>
      </c>
      <c r="H2862" s="1371" t="s">
        <v>245</v>
      </c>
      <c r="K2862" s="1371" t="s">
        <v>278</v>
      </c>
      <c r="L2862" s="1371" t="s">
        <v>262</v>
      </c>
      <c r="M2862" s="1372">
        <v>45868</v>
      </c>
      <c r="N2862" s="1371" t="s">
        <v>233</v>
      </c>
      <c r="O2862" s="1371" t="s">
        <v>236</v>
      </c>
      <c r="W2862" s="1371" t="s">
        <v>230</v>
      </c>
    </row>
    <row r="2863" spans="1:23">
      <c r="A2863" s="1370">
        <v>70995438</v>
      </c>
      <c r="B2863" s="1371" t="s">
        <v>5907</v>
      </c>
      <c r="C2863" s="1371">
        <v>51917153781</v>
      </c>
      <c r="D2863" s="1371" t="s">
        <v>5908</v>
      </c>
      <c r="E2863" s="1371" t="s">
        <v>347</v>
      </c>
      <c r="G2863" s="1371" t="s">
        <v>224</v>
      </c>
      <c r="H2863" s="1371" t="s">
        <v>245</v>
      </c>
      <c r="K2863" s="1371" t="s">
        <v>280</v>
      </c>
      <c r="L2863" s="1371" t="s">
        <v>280</v>
      </c>
      <c r="M2863" s="1372">
        <v>45868</v>
      </c>
      <c r="W2863" s="1371" t="s">
        <v>228</v>
      </c>
    </row>
    <row r="2864" spans="1:23">
      <c r="A2864" s="1370">
        <v>70995438</v>
      </c>
      <c r="B2864" s="1371" t="s">
        <v>5907</v>
      </c>
      <c r="C2864" s="1371">
        <v>917153781</v>
      </c>
      <c r="D2864" s="1371" t="s">
        <v>5908</v>
      </c>
      <c r="G2864" s="1371" t="s">
        <v>224</v>
      </c>
      <c r="H2864" s="1371" t="s">
        <v>11</v>
      </c>
      <c r="M2864" s="1372">
        <v>45880</v>
      </c>
      <c r="N2864" s="1371" t="s">
        <v>233</v>
      </c>
      <c r="W2864" s="1371" t="s">
        <v>227</v>
      </c>
    </row>
    <row r="2865" spans="1:23">
      <c r="A2865" s="1370">
        <v>71009648</v>
      </c>
      <c r="B2865" s="1371" t="s">
        <v>5909</v>
      </c>
      <c r="C2865" s="1371">
        <v>51918324386</v>
      </c>
      <c r="D2865" s="1371" t="s">
        <v>5910</v>
      </c>
      <c r="G2865" s="1371" t="s">
        <v>224</v>
      </c>
      <c r="H2865" s="1371" t="s">
        <v>11</v>
      </c>
      <c r="J2865" s="1371" t="s">
        <v>221</v>
      </c>
      <c r="M2865" s="1372">
        <v>45841</v>
      </c>
      <c r="N2865" s="1371" t="s">
        <v>233</v>
      </c>
      <c r="V2865" s="1371" t="s">
        <v>11</v>
      </c>
      <c r="W2865" s="1371" t="s">
        <v>228</v>
      </c>
    </row>
    <row r="2866" spans="1:23">
      <c r="A2866" s="1370">
        <v>71009862</v>
      </c>
      <c r="B2866" s="1371" t="s">
        <v>5911</v>
      </c>
      <c r="C2866" s="1371">
        <v>51913551850</v>
      </c>
      <c r="D2866" s="1371" t="s">
        <v>5912</v>
      </c>
      <c r="G2866" s="1371" t="s">
        <v>223</v>
      </c>
      <c r="H2866" s="1371" t="s">
        <v>11</v>
      </c>
      <c r="J2866" s="1371" t="s">
        <v>221</v>
      </c>
      <c r="M2866" s="1372">
        <v>45841</v>
      </c>
      <c r="N2866" s="1371" t="s">
        <v>233</v>
      </c>
      <c r="O2866" s="1371" t="s">
        <v>236</v>
      </c>
      <c r="W2866" s="1371" t="s">
        <v>227</v>
      </c>
    </row>
    <row r="2867" spans="1:23">
      <c r="A2867" s="1370">
        <v>71014565</v>
      </c>
      <c r="B2867" s="1371" t="s">
        <v>5913</v>
      </c>
      <c r="C2867" s="1371">
        <v>983569575</v>
      </c>
      <c r="D2867" s="1371" t="s">
        <v>5914</v>
      </c>
      <c r="G2867" s="1371" t="s">
        <v>225</v>
      </c>
      <c r="H2867" s="1371" t="s">
        <v>11</v>
      </c>
      <c r="J2867" s="1371" t="s">
        <v>221</v>
      </c>
      <c r="M2867" s="1372">
        <v>45841</v>
      </c>
      <c r="N2867" s="1371" t="s">
        <v>233</v>
      </c>
      <c r="V2867" s="1371" t="s">
        <v>11</v>
      </c>
      <c r="W2867" s="1371" t="s">
        <v>228</v>
      </c>
    </row>
    <row r="2868" spans="1:23">
      <c r="A2868" s="1370">
        <v>71024953</v>
      </c>
      <c r="B2868" s="1371" t="s">
        <v>5915</v>
      </c>
      <c r="C2868" s="1371">
        <v>51910556444</v>
      </c>
      <c r="D2868" s="1371" t="s">
        <v>5916</v>
      </c>
      <c r="G2868" s="1371" t="s">
        <v>225</v>
      </c>
      <c r="H2868" s="1371" t="s">
        <v>11</v>
      </c>
      <c r="I2868" s="1371" t="s">
        <v>316</v>
      </c>
      <c r="J2868" s="1371" t="s">
        <v>221</v>
      </c>
      <c r="M2868" s="1372">
        <v>45841</v>
      </c>
      <c r="N2868" s="1371" t="s">
        <v>241</v>
      </c>
      <c r="W2868" s="1371" t="s">
        <v>227</v>
      </c>
    </row>
    <row r="2869" spans="1:23">
      <c r="A2869" s="1370">
        <v>71028899</v>
      </c>
      <c r="B2869" s="1371" t="s">
        <v>5917</v>
      </c>
      <c r="C2869" s="1371">
        <v>51990247614</v>
      </c>
      <c r="D2869" s="1371" t="s">
        <v>5918</v>
      </c>
      <c r="E2869" s="1371" t="s">
        <v>451</v>
      </c>
      <c r="G2869" s="1371" t="s">
        <v>223</v>
      </c>
      <c r="H2869" s="1371" t="s">
        <v>245</v>
      </c>
      <c r="K2869" s="1371" t="s">
        <v>271</v>
      </c>
      <c r="M2869" s="1372">
        <v>45846</v>
      </c>
      <c r="N2869" s="1371" t="s">
        <v>233</v>
      </c>
      <c r="W2869" s="1371" t="s">
        <v>228</v>
      </c>
    </row>
    <row r="2870" spans="1:23">
      <c r="A2870" s="1370">
        <v>71029229</v>
      </c>
      <c r="B2870" s="1371" t="s">
        <v>5919</v>
      </c>
      <c r="C2870" s="1371">
        <v>920654341</v>
      </c>
      <c r="D2870" s="1371" t="s">
        <v>5920</v>
      </c>
      <c r="E2870" s="1371" t="s">
        <v>347</v>
      </c>
      <c r="G2870" s="1371" t="s">
        <v>224</v>
      </c>
      <c r="H2870" s="1371" t="s">
        <v>248</v>
      </c>
      <c r="K2870" s="1371" t="s">
        <v>280</v>
      </c>
      <c r="L2870" s="1371" t="s">
        <v>280</v>
      </c>
      <c r="M2870" s="1372">
        <v>45873</v>
      </c>
      <c r="N2870" s="1371" t="s">
        <v>368</v>
      </c>
      <c r="W2870" s="1371" t="s">
        <v>226</v>
      </c>
    </row>
    <row r="2871" spans="1:23">
      <c r="A2871" s="1370">
        <v>71048755</v>
      </c>
      <c r="B2871" s="1371" t="s">
        <v>5921</v>
      </c>
      <c r="C2871" s="1371">
        <v>51984199589</v>
      </c>
      <c r="D2871" s="1371" t="s">
        <v>5922</v>
      </c>
      <c r="E2871" s="1371" t="s">
        <v>347</v>
      </c>
      <c r="G2871" s="1371" t="s">
        <v>224</v>
      </c>
      <c r="H2871" s="1371" t="s">
        <v>245</v>
      </c>
      <c r="K2871" s="1371" t="s">
        <v>280</v>
      </c>
      <c r="L2871" s="1371" t="s">
        <v>280</v>
      </c>
      <c r="M2871" s="1372">
        <v>45876</v>
      </c>
      <c r="N2871" s="1371" t="s">
        <v>233</v>
      </c>
      <c r="W2871" s="1371" t="s">
        <v>227</v>
      </c>
    </row>
    <row r="2872" spans="1:23">
      <c r="A2872" s="1370">
        <v>71050925</v>
      </c>
      <c r="B2872" s="1371" t="s">
        <v>5923</v>
      </c>
      <c r="C2872" s="1371">
        <v>972530741</v>
      </c>
      <c r="D2872" s="1371" t="s">
        <v>5924</v>
      </c>
      <c r="E2872" s="1371" t="s">
        <v>347</v>
      </c>
      <c r="G2872" s="1371" t="s">
        <v>224</v>
      </c>
      <c r="H2872" s="1371" t="s">
        <v>245</v>
      </c>
      <c r="L2872" s="1371" t="s">
        <v>271</v>
      </c>
      <c r="M2872" s="1372">
        <v>45844</v>
      </c>
      <c r="N2872" s="1371" t="s">
        <v>233</v>
      </c>
      <c r="O2872" s="1371" t="s">
        <v>236</v>
      </c>
      <c r="W2872" s="1371" t="s">
        <v>230</v>
      </c>
    </row>
    <row r="2873" spans="1:23">
      <c r="A2873" s="1370">
        <v>71054286</v>
      </c>
      <c r="B2873" s="1371" t="s">
        <v>5925</v>
      </c>
      <c r="C2873" s="1371">
        <v>51954323186</v>
      </c>
      <c r="D2873" s="1371" t="s">
        <v>5926</v>
      </c>
      <c r="E2873" s="1371" t="s">
        <v>347</v>
      </c>
      <c r="G2873" s="1371" t="s">
        <v>223</v>
      </c>
      <c r="H2873" s="1371" t="s">
        <v>245</v>
      </c>
      <c r="K2873" s="1371" t="s">
        <v>278</v>
      </c>
      <c r="L2873" s="1371" t="s">
        <v>278</v>
      </c>
      <c r="M2873" s="1372">
        <v>45859</v>
      </c>
      <c r="N2873" s="1371" t="s">
        <v>233</v>
      </c>
      <c r="W2873" s="1371" t="s">
        <v>227</v>
      </c>
    </row>
    <row r="2874" spans="1:23">
      <c r="A2874" s="1370">
        <v>71062895</v>
      </c>
      <c r="B2874" s="1371" t="s">
        <v>5927</v>
      </c>
      <c r="C2874" s="1371">
        <v>51970087544</v>
      </c>
      <c r="D2874" s="1371" t="s">
        <v>5928</v>
      </c>
      <c r="F2874" s="1371" t="s">
        <v>254</v>
      </c>
      <c r="G2874" s="1371" t="s">
        <v>225</v>
      </c>
      <c r="H2874" s="1371" t="s">
        <v>243</v>
      </c>
      <c r="I2874" s="1371" t="s">
        <v>316</v>
      </c>
      <c r="J2874" s="1371" t="s">
        <v>221</v>
      </c>
      <c r="N2874" s="1371" t="s">
        <v>231</v>
      </c>
      <c r="O2874" s="1371" t="s">
        <v>233</v>
      </c>
      <c r="P2874" s="1371" t="s">
        <v>233</v>
      </c>
      <c r="W2874" s="1371" t="s">
        <v>226</v>
      </c>
    </row>
    <row r="2875" spans="1:23">
      <c r="A2875" s="1370">
        <v>71063716</v>
      </c>
      <c r="B2875" s="1371" t="s">
        <v>5929</v>
      </c>
      <c r="C2875" s="1371">
        <v>994252924</v>
      </c>
      <c r="D2875" s="1371" t="s">
        <v>5930</v>
      </c>
      <c r="G2875" s="1371" t="s">
        <v>223</v>
      </c>
      <c r="H2875" s="1371" t="s">
        <v>11</v>
      </c>
      <c r="M2875" s="1372">
        <v>45880</v>
      </c>
      <c r="N2875" s="1371" t="s">
        <v>233</v>
      </c>
      <c r="W2875" s="1371" t="s">
        <v>227</v>
      </c>
    </row>
    <row r="2876" spans="1:23">
      <c r="A2876" s="1370">
        <v>71065236</v>
      </c>
      <c r="B2876" s="1371" t="s">
        <v>5931</v>
      </c>
      <c r="C2876" s="1371">
        <v>982064025</v>
      </c>
      <c r="D2876" s="1371" t="s">
        <v>5932</v>
      </c>
      <c r="G2876" s="1371" t="s">
        <v>224</v>
      </c>
      <c r="H2876" s="1371" t="s">
        <v>243</v>
      </c>
      <c r="I2876" s="1371" t="s">
        <v>316</v>
      </c>
      <c r="J2876" s="1371" t="s">
        <v>221</v>
      </c>
      <c r="N2876" s="1371" t="s">
        <v>231</v>
      </c>
      <c r="O2876" s="1371" t="s">
        <v>231</v>
      </c>
      <c r="P2876" s="1371" t="s">
        <v>231</v>
      </c>
      <c r="W2876" s="1371" t="s">
        <v>226</v>
      </c>
    </row>
    <row r="2877" spans="1:23">
      <c r="A2877" s="1370">
        <v>71085629</v>
      </c>
      <c r="B2877" s="1371" t="s">
        <v>5933</v>
      </c>
      <c r="C2877" s="1371" t="s">
        <v>5934</v>
      </c>
      <c r="F2877" s="1371" t="s">
        <v>5935</v>
      </c>
      <c r="G2877" s="1371" t="s">
        <v>224</v>
      </c>
      <c r="H2877" s="1371" t="s">
        <v>238</v>
      </c>
      <c r="I2877" s="1371" t="s">
        <v>316</v>
      </c>
      <c r="J2877" s="1371" t="s">
        <v>221</v>
      </c>
      <c r="N2877" s="1371" t="s">
        <v>231</v>
      </c>
      <c r="O2877" s="1371" t="s">
        <v>231</v>
      </c>
      <c r="W2877" s="1371" t="s">
        <v>229</v>
      </c>
    </row>
    <row r="2878" spans="1:23">
      <c r="A2878" s="1370">
        <v>71086166</v>
      </c>
      <c r="B2878" s="1371" t="s">
        <v>5936</v>
      </c>
      <c r="C2878" s="1371">
        <v>984739434</v>
      </c>
      <c r="D2878" s="1371" t="s">
        <v>5937</v>
      </c>
      <c r="G2878" s="1371" t="s">
        <v>224</v>
      </c>
      <c r="H2878" s="1371" t="s">
        <v>243</v>
      </c>
      <c r="J2878" s="1371" t="s">
        <v>221</v>
      </c>
      <c r="N2878" s="1371" t="s">
        <v>233</v>
      </c>
      <c r="W2878" s="1371" t="s">
        <v>228</v>
      </c>
    </row>
    <row r="2879" spans="1:23">
      <c r="A2879" s="1370">
        <v>71093070</v>
      </c>
      <c r="B2879" s="1371" t="s">
        <v>5938</v>
      </c>
      <c r="C2879" s="1371">
        <v>901073463</v>
      </c>
      <c r="G2879" s="1371" t="s">
        <v>223</v>
      </c>
      <c r="H2879" s="1371" t="s">
        <v>245</v>
      </c>
      <c r="I2879" s="1371" t="s">
        <v>316</v>
      </c>
      <c r="J2879" s="1371" t="s">
        <v>221</v>
      </c>
      <c r="N2879" s="1371" t="s">
        <v>233</v>
      </c>
      <c r="O2879" s="1371" t="s">
        <v>236</v>
      </c>
      <c r="P2879" s="1371" t="s">
        <v>350</v>
      </c>
      <c r="W2879" s="1371" t="s">
        <v>229</v>
      </c>
    </row>
    <row r="2880" spans="1:23">
      <c r="A2880" s="1370">
        <v>71100895</v>
      </c>
      <c r="B2880" s="1371" t="s">
        <v>5939</v>
      </c>
      <c r="C2880" s="1371">
        <v>954405419</v>
      </c>
      <c r="D2880" s="1371" t="s">
        <v>5940</v>
      </c>
      <c r="G2880" s="1371" t="s">
        <v>224</v>
      </c>
      <c r="H2880" s="1371" t="s">
        <v>11</v>
      </c>
      <c r="J2880" s="1371" t="s">
        <v>221</v>
      </c>
      <c r="M2880" s="1372">
        <v>45841</v>
      </c>
      <c r="N2880" s="1371" t="s">
        <v>233</v>
      </c>
      <c r="O2880" s="1371" t="s">
        <v>236</v>
      </c>
      <c r="W2880" s="1371" t="s">
        <v>227</v>
      </c>
    </row>
    <row r="2881" spans="1:23">
      <c r="A2881" s="1370">
        <v>71101854</v>
      </c>
      <c r="B2881" s="1371" t="s">
        <v>5941</v>
      </c>
      <c r="C2881" s="1371">
        <v>955774064</v>
      </c>
      <c r="D2881" s="1371" t="s">
        <v>5942</v>
      </c>
      <c r="E2881" s="1371" t="s">
        <v>347</v>
      </c>
      <c r="F2881" s="1371" t="s">
        <v>254</v>
      </c>
      <c r="G2881" s="1371" t="s">
        <v>224</v>
      </c>
      <c r="H2881" s="1371" t="s">
        <v>245</v>
      </c>
      <c r="M2881" s="1372">
        <v>45844</v>
      </c>
      <c r="N2881" s="1371" t="s">
        <v>233</v>
      </c>
      <c r="O2881" s="1371" t="s">
        <v>331</v>
      </c>
      <c r="W2881" s="1371" t="s">
        <v>229</v>
      </c>
    </row>
    <row r="2882" spans="1:23">
      <c r="A2882" s="1370">
        <v>71106233</v>
      </c>
      <c r="B2882" s="1371" t="s">
        <v>5943</v>
      </c>
      <c r="C2882" s="1371">
        <v>977839029</v>
      </c>
      <c r="G2882" s="1371" t="s">
        <v>225</v>
      </c>
      <c r="J2882" s="1371" t="s">
        <v>221</v>
      </c>
      <c r="L2882" s="1371" t="s">
        <v>271</v>
      </c>
      <c r="N2882" s="1371" t="s">
        <v>241</v>
      </c>
      <c r="O2882" s="1371" t="s">
        <v>241</v>
      </c>
      <c r="V2882" s="1371" t="s">
        <v>5944</v>
      </c>
      <c r="W2882" s="1371" t="s">
        <v>230</v>
      </c>
    </row>
    <row r="2883" spans="1:23">
      <c r="A2883" s="1370">
        <v>71112883</v>
      </c>
      <c r="B2883" s="1371" t="s">
        <v>5945</v>
      </c>
      <c r="C2883" s="1371">
        <v>51939765792</v>
      </c>
      <c r="D2883" s="1371" t="s">
        <v>5946</v>
      </c>
      <c r="G2883" s="1371" t="s">
        <v>223</v>
      </c>
      <c r="H2883" s="1371" t="s">
        <v>243</v>
      </c>
      <c r="I2883" s="1371" t="s">
        <v>316</v>
      </c>
      <c r="J2883" s="1371" t="s">
        <v>221</v>
      </c>
      <c r="N2883" s="1371" t="s">
        <v>236</v>
      </c>
      <c r="O2883" s="1371" t="s">
        <v>236</v>
      </c>
      <c r="P2883" s="1371" t="s">
        <v>350</v>
      </c>
      <c r="W2883" s="1371" t="s">
        <v>228</v>
      </c>
    </row>
    <row r="2884" spans="1:23">
      <c r="A2884" s="1370">
        <v>71114658</v>
      </c>
      <c r="B2884" s="1371" t="s">
        <v>5947</v>
      </c>
      <c r="C2884" s="1371">
        <v>51952826055</v>
      </c>
      <c r="D2884" s="1371" t="s">
        <v>5948</v>
      </c>
      <c r="E2884" s="1371" t="s">
        <v>347</v>
      </c>
      <c r="G2884" s="1371" t="s">
        <v>224</v>
      </c>
      <c r="H2884" s="1371" t="s">
        <v>245</v>
      </c>
      <c r="K2884" s="1371" t="s">
        <v>274</v>
      </c>
      <c r="L2884" s="1371" t="s">
        <v>274</v>
      </c>
      <c r="M2884" s="1372">
        <v>45862</v>
      </c>
      <c r="V2884" s="1371" t="s">
        <v>351</v>
      </c>
      <c r="W2884" s="1371" t="s">
        <v>228</v>
      </c>
    </row>
    <row r="2885" spans="1:23">
      <c r="A2885" s="1370">
        <v>71126916</v>
      </c>
      <c r="B2885" s="1371" t="s">
        <v>5949</v>
      </c>
      <c r="C2885" s="1371">
        <v>51933907878</v>
      </c>
      <c r="D2885" s="1371" t="s">
        <v>5950</v>
      </c>
      <c r="E2885" s="1371" t="s">
        <v>347</v>
      </c>
      <c r="G2885" s="1371" t="s">
        <v>224</v>
      </c>
      <c r="H2885" s="1371" t="s">
        <v>245</v>
      </c>
      <c r="K2885" s="1371" t="s">
        <v>280</v>
      </c>
      <c r="L2885" s="1371" t="s">
        <v>280</v>
      </c>
      <c r="M2885" s="1372">
        <v>45855</v>
      </c>
      <c r="N2885" s="1371" t="s">
        <v>233</v>
      </c>
      <c r="O2885" s="1371" t="s">
        <v>329</v>
      </c>
      <c r="W2885" s="1371" t="s">
        <v>229</v>
      </c>
    </row>
    <row r="2886" spans="1:23">
      <c r="A2886" s="1370">
        <v>71126916</v>
      </c>
      <c r="B2886" s="1371" t="s">
        <v>5949</v>
      </c>
      <c r="C2886" s="1371">
        <v>933907878</v>
      </c>
      <c r="D2886" s="1371" t="s">
        <v>5950</v>
      </c>
      <c r="G2886" s="1371" t="s">
        <v>223</v>
      </c>
      <c r="H2886" s="1371" t="s">
        <v>11</v>
      </c>
      <c r="M2886" s="1372">
        <v>45859</v>
      </c>
      <c r="N2886" s="1371" t="s">
        <v>233</v>
      </c>
      <c r="W2886" s="1371" t="s">
        <v>227</v>
      </c>
    </row>
    <row r="2887" spans="1:23">
      <c r="A2887" s="1370">
        <v>71143586</v>
      </c>
      <c r="B2887" s="1371" t="s">
        <v>5951</v>
      </c>
      <c r="C2887" s="1371">
        <v>926971482</v>
      </c>
      <c r="G2887" s="1371" t="s">
        <v>225</v>
      </c>
      <c r="H2887" s="1371" t="s">
        <v>243</v>
      </c>
      <c r="I2887" s="1371" t="s">
        <v>316</v>
      </c>
      <c r="J2887" s="1371" t="s">
        <v>221</v>
      </c>
      <c r="N2887" s="1371" t="s">
        <v>231</v>
      </c>
      <c r="O2887" s="1371" t="s">
        <v>231</v>
      </c>
      <c r="P2887" s="1371" t="s">
        <v>231</v>
      </c>
      <c r="W2887" s="1371" t="s">
        <v>229</v>
      </c>
    </row>
    <row r="2888" spans="1:23">
      <c r="A2888" s="1370">
        <v>71143896</v>
      </c>
      <c r="B2888" s="1371" t="s">
        <v>5952</v>
      </c>
      <c r="C2888" s="1371">
        <v>999900221</v>
      </c>
      <c r="D2888" s="1371" t="s">
        <v>5953</v>
      </c>
      <c r="G2888" s="1371" t="s">
        <v>223</v>
      </c>
      <c r="H2888" s="1371" t="s">
        <v>11</v>
      </c>
      <c r="J2888" s="1371" t="s">
        <v>221</v>
      </c>
      <c r="M2888" s="1372">
        <v>45841</v>
      </c>
      <c r="N2888" s="1371" t="s">
        <v>233</v>
      </c>
      <c r="O2888" s="1371" t="s">
        <v>236</v>
      </c>
      <c r="W2888" s="1371" t="s">
        <v>227</v>
      </c>
    </row>
    <row r="2889" spans="1:23">
      <c r="A2889" s="1370">
        <v>71144370</v>
      </c>
      <c r="B2889" s="1371" t="s">
        <v>5954</v>
      </c>
      <c r="C2889" s="1371">
        <v>940743691</v>
      </c>
      <c r="D2889" s="1371" t="s">
        <v>5955</v>
      </c>
      <c r="G2889" s="1371" t="s">
        <v>224</v>
      </c>
      <c r="H2889" s="1371" t="s">
        <v>11</v>
      </c>
      <c r="J2889" s="1371" t="s">
        <v>221</v>
      </c>
      <c r="M2889" s="1372">
        <v>45841</v>
      </c>
      <c r="N2889" s="1371" t="s">
        <v>233</v>
      </c>
      <c r="V2889" s="1371" t="s">
        <v>11</v>
      </c>
      <c r="W2889" s="1371" t="s">
        <v>228</v>
      </c>
    </row>
    <row r="2890" spans="1:23">
      <c r="A2890" s="1370">
        <v>71144913</v>
      </c>
      <c r="B2890" s="1371" t="s">
        <v>5956</v>
      </c>
      <c r="C2890" s="1371" t="s">
        <v>5957</v>
      </c>
      <c r="D2890" s="1371" t="s">
        <v>5958</v>
      </c>
      <c r="F2890" s="1371" t="s">
        <v>254</v>
      </c>
      <c r="G2890" s="1371" t="s">
        <v>223</v>
      </c>
      <c r="H2890" s="1371" t="s">
        <v>238</v>
      </c>
      <c r="I2890" s="1371" t="s">
        <v>316</v>
      </c>
      <c r="J2890" s="1371" t="s">
        <v>221</v>
      </c>
      <c r="N2890" s="1371" t="s">
        <v>231</v>
      </c>
      <c r="O2890" s="1371" t="s">
        <v>231</v>
      </c>
      <c r="P2890" s="1371" t="s">
        <v>231</v>
      </c>
      <c r="Q2890" s="1371" t="s">
        <v>445</v>
      </c>
      <c r="R2890" s="1371" t="s">
        <v>232</v>
      </c>
      <c r="S2890" s="1371" t="s">
        <v>318</v>
      </c>
      <c r="T2890" s="1371" t="s">
        <v>323</v>
      </c>
      <c r="U2890" s="1371" t="s">
        <v>255</v>
      </c>
      <c r="W2890" s="1371" t="s">
        <v>229</v>
      </c>
    </row>
    <row r="2891" spans="1:23">
      <c r="A2891" s="1370">
        <v>71145273</v>
      </c>
      <c r="B2891" s="1371" t="s">
        <v>5959</v>
      </c>
      <c r="C2891" s="1371">
        <v>999365741</v>
      </c>
      <c r="D2891" s="1371" t="s">
        <v>5960</v>
      </c>
      <c r="F2891" s="1371" t="s">
        <v>254</v>
      </c>
      <c r="G2891" s="1371" t="s">
        <v>223</v>
      </c>
      <c r="H2891" s="1371" t="s">
        <v>238</v>
      </c>
      <c r="I2891" s="1371" t="s">
        <v>316</v>
      </c>
      <c r="J2891" s="1371" t="s">
        <v>221</v>
      </c>
      <c r="N2891" s="1371" t="s">
        <v>231</v>
      </c>
      <c r="O2891" s="1371" t="s">
        <v>231</v>
      </c>
      <c r="P2891" s="1371" t="s">
        <v>231</v>
      </c>
      <c r="Q2891" s="1371" t="s">
        <v>445</v>
      </c>
      <c r="R2891" s="1371" t="s">
        <v>232</v>
      </c>
      <c r="S2891" s="1371" t="s">
        <v>318</v>
      </c>
      <c r="T2891" s="1371" t="s">
        <v>323</v>
      </c>
      <c r="U2891" s="1371" t="s">
        <v>255</v>
      </c>
      <c r="W2891" s="1371" t="s">
        <v>229</v>
      </c>
    </row>
    <row r="2892" spans="1:23">
      <c r="A2892" s="1370">
        <v>71145426</v>
      </c>
      <c r="B2892" s="1371" t="s">
        <v>5961</v>
      </c>
      <c r="C2892" s="1371" t="s">
        <v>5962</v>
      </c>
      <c r="D2892" s="1371" t="s">
        <v>5963</v>
      </c>
      <c r="F2892" s="1371" t="s">
        <v>257</v>
      </c>
      <c r="G2892" s="1371" t="s">
        <v>224</v>
      </c>
      <c r="H2892" s="1371" t="s">
        <v>238</v>
      </c>
      <c r="I2892" s="1371" t="s">
        <v>10</v>
      </c>
      <c r="J2892" s="1371" t="s">
        <v>221</v>
      </c>
      <c r="L2892" s="1371" t="s">
        <v>262</v>
      </c>
      <c r="N2892" s="1371" t="s">
        <v>231</v>
      </c>
      <c r="O2892" s="1371" t="s">
        <v>231</v>
      </c>
      <c r="P2892" s="1371" t="s">
        <v>329</v>
      </c>
      <c r="Q2892" s="1371" t="s">
        <v>445</v>
      </c>
      <c r="R2892" s="1371" t="s">
        <v>312</v>
      </c>
      <c r="S2892" s="1371" t="s">
        <v>318</v>
      </c>
      <c r="T2892" s="1371" t="s">
        <v>628</v>
      </c>
      <c r="U2892" s="1371" t="s">
        <v>255</v>
      </c>
      <c r="W2892" s="1371" t="s">
        <v>230</v>
      </c>
    </row>
    <row r="2893" spans="1:23">
      <c r="A2893" s="1370">
        <v>71145920</v>
      </c>
      <c r="B2893" s="1371" t="s">
        <v>5964</v>
      </c>
      <c r="C2893" s="1371">
        <v>952426840</v>
      </c>
      <c r="D2893" s="1371" t="s">
        <v>5965</v>
      </c>
      <c r="G2893" s="1371" t="s">
        <v>224</v>
      </c>
      <c r="H2893" s="1371" t="s">
        <v>11</v>
      </c>
      <c r="J2893" s="1371" t="s">
        <v>221</v>
      </c>
      <c r="L2893" s="1371" t="s">
        <v>271</v>
      </c>
      <c r="M2893" s="1372">
        <v>45841</v>
      </c>
      <c r="N2893" s="1371" t="s">
        <v>233</v>
      </c>
      <c r="O2893" s="1371" t="s">
        <v>236</v>
      </c>
      <c r="V2893" s="1371" t="s">
        <v>11</v>
      </c>
      <c r="W2893" s="1371" t="s">
        <v>230</v>
      </c>
    </row>
    <row r="2894" spans="1:23">
      <c r="A2894" s="1370">
        <v>71146287</v>
      </c>
      <c r="B2894" s="1371" t="s">
        <v>109</v>
      </c>
      <c r="C2894" s="1371">
        <v>981148402</v>
      </c>
      <c r="D2894" s="1371" t="s">
        <v>22</v>
      </c>
      <c r="G2894" s="1371" t="s">
        <v>223</v>
      </c>
      <c r="H2894" s="1371" t="s">
        <v>243</v>
      </c>
      <c r="I2894" s="1371" t="s">
        <v>316</v>
      </c>
      <c r="J2894" s="1371" t="s">
        <v>249</v>
      </c>
      <c r="N2894" s="1371" t="s">
        <v>231</v>
      </c>
      <c r="O2894" s="1371" t="s">
        <v>231</v>
      </c>
      <c r="P2894" s="1371" t="s">
        <v>231</v>
      </c>
      <c r="Q2894" s="1371" t="s">
        <v>445</v>
      </c>
      <c r="R2894" s="1371" t="s">
        <v>232</v>
      </c>
      <c r="S2894" s="1371" t="s">
        <v>318</v>
      </c>
      <c r="T2894" s="1371" t="s">
        <v>323</v>
      </c>
      <c r="U2894" s="1371" t="s">
        <v>255</v>
      </c>
      <c r="W2894" s="1371" t="s">
        <v>229</v>
      </c>
    </row>
    <row r="2895" spans="1:23">
      <c r="A2895" s="1370">
        <v>71147576</v>
      </c>
      <c r="B2895" s="1371" t="s">
        <v>5966</v>
      </c>
      <c r="C2895" s="1371">
        <v>928254878</v>
      </c>
      <c r="D2895" s="1371" t="s">
        <v>5967</v>
      </c>
      <c r="F2895" s="1371" t="s">
        <v>254</v>
      </c>
      <c r="G2895" s="1371" t="s">
        <v>225</v>
      </c>
      <c r="H2895" s="1371" t="s">
        <v>243</v>
      </c>
      <c r="I2895" s="1371" t="s">
        <v>316</v>
      </c>
      <c r="J2895" s="1371" t="s">
        <v>221</v>
      </c>
      <c r="N2895" s="1371" t="s">
        <v>231</v>
      </c>
      <c r="O2895" s="1371" t="s">
        <v>231</v>
      </c>
      <c r="P2895" s="1371" t="s">
        <v>231</v>
      </c>
      <c r="W2895" s="1371" t="s">
        <v>226</v>
      </c>
    </row>
    <row r="2896" spans="1:23">
      <c r="A2896" s="1370">
        <v>71147618</v>
      </c>
      <c r="B2896" s="1371" t="s">
        <v>5968</v>
      </c>
      <c r="C2896" s="1371">
        <v>51969653722</v>
      </c>
      <c r="D2896" s="1371" t="s">
        <v>5969</v>
      </c>
      <c r="G2896" s="1371" t="s">
        <v>224</v>
      </c>
      <c r="H2896" s="1371" t="s">
        <v>11</v>
      </c>
      <c r="J2896" s="1371" t="s">
        <v>221</v>
      </c>
      <c r="M2896" s="1372">
        <v>45841</v>
      </c>
      <c r="N2896" s="1371" t="s">
        <v>233</v>
      </c>
      <c r="O2896" s="1371" t="s">
        <v>236</v>
      </c>
      <c r="W2896" s="1371" t="s">
        <v>227</v>
      </c>
    </row>
    <row r="2897" spans="1:23">
      <c r="A2897" s="1370">
        <v>71148392</v>
      </c>
      <c r="B2897" s="1371" t="s">
        <v>5970</v>
      </c>
      <c r="C2897" s="1371" t="s">
        <v>5971</v>
      </c>
      <c r="D2897" s="1371" t="s">
        <v>5972</v>
      </c>
      <c r="E2897" s="1371" t="s">
        <v>1392</v>
      </c>
      <c r="F2897" s="1371" t="s">
        <v>254</v>
      </c>
      <c r="G2897" s="1371" t="s">
        <v>224</v>
      </c>
      <c r="H2897" s="1371" t="s">
        <v>245</v>
      </c>
      <c r="I2897" s="1371" t="s">
        <v>316</v>
      </c>
      <c r="J2897" s="1371" t="s">
        <v>221</v>
      </c>
      <c r="K2897" s="1371" t="s">
        <v>271</v>
      </c>
      <c r="L2897" s="1371" t="s">
        <v>271</v>
      </c>
      <c r="N2897" s="1371" t="s">
        <v>231</v>
      </c>
      <c r="O2897" s="1371" t="s">
        <v>329</v>
      </c>
      <c r="Q2897" s="1371" t="s">
        <v>324</v>
      </c>
      <c r="R2897" s="1371" t="s">
        <v>232</v>
      </c>
      <c r="S2897" s="1371" t="s">
        <v>318</v>
      </c>
      <c r="T2897" s="1371" t="s">
        <v>323</v>
      </c>
      <c r="U2897" s="1371" t="s">
        <v>255</v>
      </c>
      <c r="V2897" s="1371" t="s">
        <v>5973</v>
      </c>
      <c r="W2897" s="1371" t="s">
        <v>226</v>
      </c>
    </row>
    <row r="2898" spans="1:23">
      <c r="A2898" s="1370">
        <v>71148496</v>
      </c>
      <c r="B2898" s="1371" t="s">
        <v>5974</v>
      </c>
      <c r="C2898" s="1371">
        <v>936655998</v>
      </c>
      <c r="D2898" s="1371" t="s">
        <v>5975</v>
      </c>
      <c r="F2898" s="1371" t="s">
        <v>362</v>
      </c>
      <c r="G2898" s="1371" t="s">
        <v>223</v>
      </c>
      <c r="H2898" s="1371" t="s">
        <v>248</v>
      </c>
      <c r="J2898" s="1371" t="s">
        <v>221</v>
      </c>
      <c r="L2898" s="1371" t="s">
        <v>271</v>
      </c>
      <c r="M2898" s="1372">
        <v>45841</v>
      </c>
      <c r="N2898" s="1371" t="s">
        <v>233</v>
      </c>
      <c r="W2898" s="1371" t="s">
        <v>230</v>
      </c>
    </row>
    <row r="2899" spans="1:23">
      <c r="A2899" s="1370">
        <v>71148895</v>
      </c>
      <c r="B2899" s="1371" t="s">
        <v>5976</v>
      </c>
      <c r="C2899" s="1371">
        <v>944396087</v>
      </c>
      <c r="D2899" s="1371" t="s">
        <v>5977</v>
      </c>
      <c r="F2899" s="1371" t="s">
        <v>254</v>
      </c>
      <c r="G2899" s="1371" t="s">
        <v>223</v>
      </c>
      <c r="H2899" s="1371" t="s">
        <v>243</v>
      </c>
      <c r="I2899" s="1371" t="s">
        <v>316</v>
      </c>
      <c r="J2899" s="1371" t="s">
        <v>221</v>
      </c>
      <c r="N2899" s="1371" t="s">
        <v>231</v>
      </c>
      <c r="O2899" s="1371" t="s">
        <v>231</v>
      </c>
      <c r="P2899" s="1371" t="s">
        <v>231</v>
      </c>
      <c r="W2899" s="1371" t="s">
        <v>226</v>
      </c>
    </row>
    <row r="2900" spans="1:23">
      <c r="A2900" s="1370">
        <v>71149073</v>
      </c>
      <c r="B2900" s="1371" t="s">
        <v>5978</v>
      </c>
      <c r="C2900" s="1371">
        <v>977871075</v>
      </c>
      <c r="D2900" s="1371" t="s">
        <v>5979</v>
      </c>
      <c r="G2900" s="1371" t="s">
        <v>224</v>
      </c>
      <c r="H2900" s="1371" t="s">
        <v>11</v>
      </c>
      <c r="J2900" s="1371" t="s">
        <v>221</v>
      </c>
      <c r="L2900" s="1371" t="s">
        <v>271</v>
      </c>
      <c r="M2900" s="1372">
        <v>45841</v>
      </c>
      <c r="N2900" s="1371" t="s">
        <v>233</v>
      </c>
      <c r="V2900" s="1371" t="s">
        <v>11</v>
      </c>
      <c r="W2900" s="1371" t="s">
        <v>230</v>
      </c>
    </row>
    <row r="2901" spans="1:23">
      <c r="A2901" s="1370">
        <v>71149092</v>
      </c>
      <c r="B2901" s="1371" t="s">
        <v>5980</v>
      </c>
      <c r="C2901" s="1371" t="s">
        <v>5981</v>
      </c>
      <c r="G2901" s="1371" t="s">
        <v>224</v>
      </c>
      <c r="H2901" s="1371" t="s">
        <v>238</v>
      </c>
      <c r="J2901" s="1371" t="s">
        <v>221</v>
      </c>
      <c r="L2901" s="1371" t="s">
        <v>271</v>
      </c>
      <c r="N2901" s="1371" t="s">
        <v>231</v>
      </c>
      <c r="W2901" s="1371" t="s">
        <v>230</v>
      </c>
    </row>
    <row r="2902" spans="1:23">
      <c r="A2902" s="1370">
        <v>71150834</v>
      </c>
      <c r="B2902" s="1371" t="s">
        <v>5982</v>
      </c>
      <c r="C2902" s="1371">
        <v>907019152</v>
      </c>
      <c r="D2902" s="1371" t="s">
        <v>5983</v>
      </c>
      <c r="G2902" s="1371" t="s">
        <v>225</v>
      </c>
      <c r="H2902" s="1371" t="s">
        <v>11</v>
      </c>
      <c r="J2902" s="1371" t="s">
        <v>221</v>
      </c>
      <c r="N2902" s="1371" t="s">
        <v>233</v>
      </c>
      <c r="W2902" s="1371" t="s">
        <v>229</v>
      </c>
    </row>
    <row r="2903" spans="1:23">
      <c r="A2903" s="1370">
        <v>71151034</v>
      </c>
      <c r="B2903" s="1371" t="s">
        <v>5984</v>
      </c>
      <c r="C2903" s="1371">
        <v>959530672</v>
      </c>
      <c r="D2903" s="1371" t="s">
        <v>5985</v>
      </c>
      <c r="E2903" s="1371" t="s">
        <v>1104</v>
      </c>
      <c r="G2903" s="1371" t="s">
        <v>224</v>
      </c>
      <c r="H2903" s="1371" t="s">
        <v>243</v>
      </c>
      <c r="I2903" s="1371" t="s">
        <v>316</v>
      </c>
      <c r="J2903" s="1371" t="s">
        <v>249</v>
      </c>
      <c r="K2903" s="1371" t="s">
        <v>271</v>
      </c>
      <c r="L2903" s="1371" t="s">
        <v>271</v>
      </c>
      <c r="N2903" s="1371" t="s">
        <v>233</v>
      </c>
      <c r="O2903" s="1371" t="s">
        <v>236</v>
      </c>
      <c r="W2903" s="1371" t="s">
        <v>226</v>
      </c>
    </row>
    <row r="2904" spans="1:23">
      <c r="A2904" s="1370">
        <v>71151075</v>
      </c>
      <c r="B2904" s="1371" t="s">
        <v>5986</v>
      </c>
      <c r="C2904" s="1371">
        <v>948688215</v>
      </c>
      <c r="D2904" s="1371" t="s">
        <v>5987</v>
      </c>
      <c r="G2904" s="1371" t="s">
        <v>223</v>
      </c>
      <c r="H2904" s="1371" t="s">
        <v>11</v>
      </c>
      <c r="J2904" s="1371" t="s">
        <v>221</v>
      </c>
      <c r="M2904" s="1372">
        <v>45841</v>
      </c>
      <c r="N2904" s="1371" t="s">
        <v>233</v>
      </c>
      <c r="V2904" s="1371" t="s">
        <v>11</v>
      </c>
      <c r="W2904" s="1371" t="s">
        <v>228</v>
      </c>
    </row>
    <row r="2905" spans="1:23">
      <c r="A2905" s="1370">
        <v>71151269</v>
      </c>
      <c r="B2905" s="1371" t="s">
        <v>5988</v>
      </c>
      <c r="C2905" s="1371">
        <v>949808703</v>
      </c>
      <c r="H2905" s="1371" t="s">
        <v>243</v>
      </c>
      <c r="J2905" s="1371" t="s">
        <v>221</v>
      </c>
      <c r="N2905" s="1371" t="s">
        <v>233</v>
      </c>
      <c r="W2905" s="1371" t="s">
        <v>228</v>
      </c>
    </row>
    <row r="2906" spans="1:23">
      <c r="A2906" s="1370">
        <v>71151536</v>
      </c>
      <c r="B2906" s="1371" t="s">
        <v>5989</v>
      </c>
      <c r="C2906" s="1371">
        <v>949141024</v>
      </c>
      <c r="D2906" s="1371" t="s">
        <v>5990</v>
      </c>
      <c r="E2906" s="1371" t="s">
        <v>376</v>
      </c>
      <c r="F2906" s="1371" t="s">
        <v>254</v>
      </c>
      <c r="G2906" s="1371" t="s">
        <v>223</v>
      </c>
      <c r="H2906" s="1371" t="s">
        <v>238</v>
      </c>
      <c r="J2906" s="1371" t="s">
        <v>221</v>
      </c>
      <c r="N2906" s="1371" t="s">
        <v>231</v>
      </c>
      <c r="O2906" s="1371" t="s">
        <v>231</v>
      </c>
      <c r="P2906" s="1371" t="s">
        <v>231</v>
      </c>
      <c r="Q2906" s="1371" t="s">
        <v>445</v>
      </c>
      <c r="R2906" s="1371" t="s">
        <v>232</v>
      </c>
      <c r="S2906" s="1371" t="s">
        <v>318</v>
      </c>
      <c r="T2906" s="1371" t="s">
        <v>323</v>
      </c>
      <c r="W2906" s="1371" t="s">
        <v>228</v>
      </c>
    </row>
    <row r="2907" spans="1:23">
      <c r="A2907" s="1370">
        <v>71153887</v>
      </c>
      <c r="B2907" s="1371" t="s">
        <v>5991</v>
      </c>
      <c r="C2907" s="1371">
        <v>995270915</v>
      </c>
      <c r="D2907" s="1371" t="s">
        <v>5992</v>
      </c>
      <c r="E2907" s="1371" t="s">
        <v>5993</v>
      </c>
      <c r="G2907" s="1371" t="s">
        <v>224</v>
      </c>
      <c r="H2907" s="1371" t="s">
        <v>243</v>
      </c>
      <c r="I2907" s="1371" t="s">
        <v>316</v>
      </c>
      <c r="J2907" s="1371" t="s">
        <v>221</v>
      </c>
      <c r="N2907" s="1371" t="s">
        <v>236</v>
      </c>
      <c r="O2907" s="1371" t="s">
        <v>236</v>
      </c>
      <c r="P2907" s="1371" t="s">
        <v>350</v>
      </c>
      <c r="W2907" s="1371" t="s">
        <v>226</v>
      </c>
    </row>
    <row r="2908" spans="1:23">
      <c r="A2908" s="1370">
        <v>71153968</v>
      </c>
      <c r="B2908" s="1371" t="s">
        <v>5994</v>
      </c>
      <c r="C2908" s="1371" t="s">
        <v>5995</v>
      </c>
      <c r="D2908" s="1371" t="s">
        <v>5996</v>
      </c>
      <c r="E2908" s="1371" t="s">
        <v>376</v>
      </c>
      <c r="F2908" s="1371" t="s">
        <v>254</v>
      </c>
      <c r="G2908" s="1371" t="s">
        <v>224</v>
      </c>
      <c r="H2908" s="1371" t="s">
        <v>245</v>
      </c>
      <c r="J2908" s="1371" t="s">
        <v>221</v>
      </c>
      <c r="K2908" s="1371" t="s">
        <v>259</v>
      </c>
      <c r="L2908" s="1371" t="s">
        <v>259</v>
      </c>
      <c r="N2908" s="1371" t="s">
        <v>231</v>
      </c>
      <c r="W2908" s="1371" t="s">
        <v>228</v>
      </c>
    </row>
    <row r="2909" spans="1:23">
      <c r="A2909" s="1370">
        <v>71154254</v>
      </c>
      <c r="B2909" s="1371" t="s">
        <v>5997</v>
      </c>
      <c r="C2909" s="1371">
        <v>949063705</v>
      </c>
      <c r="D2909" s="1371" t="s">
        <v>5998</v>
      </c>
      <c r="G2909" s="1371" t="s">
        <v>224</v>
      </c>
      <c r="H2909" s="1371" t="s">
        <v>245</v>
      </c>
      <c r="I2909" s="1371" t="s">
        <v>316</v>
      </c>
      <c r="J2909" s="1371" t="s">
        <v>221</v>
      </c>
      <c r="N2909" s="1371" t="s">
        <v>233</v>
      </c>
      <c r="O2909" s="1371" t="s">
        <v>236</v>
      </c>
      <c r="W2909" s="1371" t="s">
        <v>229</v>
      </c>
    </row>
    <row r="2910" spans="1:23">
      <c r="A2910" s="1370">
        <v>71155141</v>
      </c>
      <c r="B2910" s="1371" t="s">
        <v>5999</v>
      </c>
      <c r="C2910" s="1371">
        <v>984371617</v>
      </c>
      <c r="D2910" s="1371" t="s">
        <v>6000</v>
      </c>
      <c r="G2910" s="1371" t="s">
        <v>225</v>
      </c>
      <c r="H2910" s="1371" t="s">
        <v>11</v>
      </c>
      <c r="J2910" s="1371" t="s">
        <v>221</v>
      </c>
      <c r="N2910" s="1371" t="s">
        <v>233</v>
      </c>
      <c r="O2910" s="1371" t="s">
        <v>331</v>
      </c>
      <c r="W2910" s="1371" t="s">
        <v>229</v>
      </c>
    </row>
    <row r="2911" spans="1:23">
      <c r="A2911" s="1370">
        <v>71155222</v>
      </c>
      <c r="B2911" s="1371" t="s">
        <v>6001</v>
      </c>
      <c r="C2911" s="1371">
        <v>937546235</v>
      </c>
      <c r="G2911" s="1371" t="s">
        <v>225</v>
      </c>
      <c r="H2911" s="1371" t="s">
        <v>243</v>
      </c>
      <c r="I2911" s="1371" t="s">
        <v>316</v>
      </c>
      <c r="J2911" s="1371" t="s">
        <v>221</v>
      </c>
      <c r="N2911" s="1371" t="s">
        <v>231</v>
      </c>
      <c r="O2911" s="1371" t="s">
        <v>231</v>
      </c>
      <c r="P2911" s="1371" t="s">
        <v>231</v>
      </c>
      <c r="W2911" s="1371" t="s">
        <v>229</v>
      </c>
    </row>
    <row r="2912" spans="1:23">
      <c r="A2912" s="1370">
        <v>71155491</v>
      </c>
      <c r="B2912" s="1371" t="s">
        <v>6002</v>
      </c>
      <c r="C2912" s="1371">
        <v>969731504</v>
      </c>
      <c r="D2912" s="1371" t="s">
        <v>6003</v>
      </c>
      <c r="G2912" s="1371" t="s">
        <v>223</v>
      </c>
      <c r="H2912" s="1371" t="s">
        <v>11</v>
      </c>
      <c r="M2912" s="1372">
        <v>45859</v>
      </c>
      <c r="N2912" s="1371" t="s">
        <v>233</v>
      </c>
      <c r="W2912" s="1371" t="s">
        <v>227</v>
      </c>
    </row>
    <row r="2913" spans="1:23">
      <c r="A2913" s="1370">
        <v>71155955</v>
      </c>
      <c r="B2913" s="1371" t="s">
        <v>6004</v>
      </c>
      <c r="C2913" s="1371">
        <v>913148015</v>
      </c>
      <c r="D2913" s="1371" t="s">
        <v>6005</v>
      </c>
      <c r="E2913" s="1371" t="s">
        <v>6006</v>
      </c>
      <c r="G2913" s="1371" t="s">
        <v>224</v>
      </c>
      <c r="H2913" s="1371" t="s">
        <v>242</v>
      </c>
      <c r="L2913" s="1371" t="s">
        <v>262</v>
      </c>
      <c r="M2913" s="1372">
        <v>45869</v>
      </c>
      <c r="N2913" s="1371" t="s">
        <v>233</v>
      </c>
      <c r="O2913" s="1371" t="s">
        <v>236</v>
      </c>
      <c r="W2913" s="1371" t="s">
        <v>230</v>
      </c>
    </row>
    <row r="2914" spans="1:23">
      <c r="A2914" s="1370">
        <v>71156396</v>
      </c>
      <c r="B2914" s="1371" t="s">
        <v>6007</v>
      </c>
      <c r="C2914" s="1371">
        <v>993926006</v>
      </c>
      <c r="D2914" s="1371" t="s">
        <v>6008</v>
      </c>
      <c r="G2914" s="1371" t="s">
        <v>225</v>
      </c>
      <c r="H2914" s="1371" t="s">
        <v>11</v>
      </c>
      <c r="J2914" s="1371" t="s">
        <v>221</v>
      </c>
      <c r="N2914" s="1371" t="s">
        <v>233</v>
      </c>
      <c r="O2914" s="1371" t="s">
        <v>231</v>
      </c>
      <c r="W2914" s="1371" t="s">
        <v>229</v>
      </c>
    </row>
    <row r="2915" spans="1:23">
      <c r="A2915" s="1370">
        <v>71156432</v>
      </c>
      <c r="B2915" s="1371" t="s">
        <v>6009</v>
      </c>
      <c r="C2915" s="1371">
        <v>929217988</v>
      </c>
      <c r="D2915" s="1371" t="s">
        <v>6010</v>
      </c>
      <c r="G2915" s="1371" t="s">
        <v>224</v>
      </c>
      <c r="H2915" s="1371" t="s">
        <v>11</v>
      </c>
      <c r="M2915" s="1372">
        <v>45880</v>
      </c>
      <c r="N2915" s="1371" t="s">
        <v>231</v>
      </c>
      <c r="P2915" s="1371" t="s">
        <v>329</v>
      </c>
      <c r="W2915" s="1371" t="s">
        <v>227</v>
      </c>
    </row>
    <row r="2916" spans="1:23">
      <c r="A2916" s="1370">
        <v>71156496</v>
      </c>
      <c r="B2916" s="1371" t="s">
        <v>6011</v>
      </c>
      <c r="C2916" s="1371">
        <v>51922161237</v>
      </c>
      <c r="D2916" s="1371" t="s">
        <v>6012</v>
      </c>
      <c r="E2916" s="1371" t="s">
        <v>347</v>
      </c>
      <c r="G2916" s="1371" t="s">
        <v>223</v>
      </c>
      <c r="H2916" s="1371" t="s">
        <v>245</v>
      </c>
      <c r="K2916" s="1371" t="s">
        <v>262</v>
      </c>
      <c r="L2916" s="1371" t="s">
        <v>262</v>
      </c>
      <c r="M2916" s="1372">
        <v>45880</v>
      </c>
      <c r="N2916" s="1371" t="s">
        <v>233</v>
      </c>
      <c r="P2916" s="1371" t="s">
        <v>329</v>
      </c>
      <c r="W2916" s="1371" t="s">
        <v>228</v>
      </c>
    </row>
    <row r="2917" spans="1:23">
      <c r="A2917" s="1370">
        <v>71157023</v>
      </c>
      <c r="B2917" s="1371" t="s">
        <v>6013</v>
      </c>
      <c r="C2917" s="1371">
        <v>51965488145</v>
      </c>
      <c r="D2917" s="1371" t="s">
        <v>6014</v>
      </c>
      <c r="G2917" s="1371" t="s">
        <v>224</v>
      </c>
      <c r="H2917" s="1371" t="s">
        <v>11</v>
      </c>
      <c r="J2917" s="1371" t="s">
        <v>221</v>
      </c>
      <c r="L2917" s="1371" t="s">
        <v>271</v>
      </c>
      <c r="M2917" s="1372">
        <v>45841</v>
      </c>
      <c r="N2917" s="1371" t="s">
        <v>233</v>
      </c>
      <c r="V2917" s="1371" t="s">
        <v>11</v>
      </c>
      <c r="W2917" s="1371" t="s">
        <v>230</v>
      </c>
    </row>
    <row r="2918" spans="1:23">
      <c r="A2918" s="1370">
        <v>71157967</v>
      </c>
      <c r="B2918" s="1371" t="s">
        <v>6015</v>
      </c>
      <c r="C2918" s="1371">
        <v>902383662</v>
      </c>
      <c r="D2918" s="1371" t="s">
        <v>6016</v>
      </c>
      <c r="G2918" s="1371" t="s">
        <v>224</v>
      </c>
      <c r="H2918" s="1371" t="s">
        <v>11</v>
      </c>
      <c r="J2918" s="1371" t="s">
        <v>221</v>
      </c>
      <c r="M2918" s="1372">
        <v>45841</v>
      </c>
      <c r="N2918" s="1371" t="s">
        <v>233</v>
      </c>
      <c r="V2918" s="1371" t="s">
        <v>11</v>
      </c>
      <c r="W2918" s="1371" t="s">
        <v>228</v>
      </c>
    </row>
    <row r="2919" spans="1:23">
      <c r="A2919" s="1370">
        <v>71158722</v>
      </c>
      <c r="B2919" s="1371" t="s">
        <v>6017</v>
      </c>
      <c r="C2919" s="1371">
        <v>992985979</v>
      </c>
      <c r="D2919" s="1371" t="s">
        <v>6018</v>
      </c>
      <c r="G2919" s="1371" t="s">
        <v>224</v>
      </c>
      <c r="H2919" s="1371" t="s">
        <v>11</v>
      </c>
      <c r="J2919" s="1371" t="s">
        <v>221</v>
      </c>
      <c r="M2919" s="1372">
        <v>45841</v>
      </c>
      <c r="N2919" s="1371" t="s">
        <v>233</v>
      </c>
      <c r="V2919" s="1371" t="s">
        <v>11</v>
      </c>
      <c r="W2919" s="1371" t="s">
        <v>226</v>
      </c>
    </row>
    <row r="2920" spans="1:23">
      <c r="A2920" s="1370">
        <v>71159158</v>
      </c>
      <c r="B2920" s="1371" t="s">
        <v>6019</v>
      </c>
      <c r="C2920" s="1371">
        <v>968917361</v>
      </c>
      <c r="D2920" s="1371" t="s">
        <v>6020</v>
      </c>
      <c r="F2920" s="1371" t="s">
        <v>362</v>
      </c>
      <c r="G2920" s="1371" t="s">
        <v>223</v>
      </c>
      <c r="H2920" s="1371" t="s">
        <v>248</v>
      </c>
      <c r="J2920" s="1371" t="s">
        <v>221</v>
      </c>
      <c r="M2920" s="1372">
        <v>45841</v>
      </c>
      <c r="W2920" s="1371" t="s">
        <v>227</v>
      </c>
    </row>
    <row r="2921" spans="1:23">
      <c r="A2921" s="1370">
        <v>71159216</v>
      </c>
      <c r="B2921" s="1371" t="s">
        <v>6021</v>
      </c>
      <c r="C2921" s="1371">
        <v>51994888096</v>
      </c>
      <c r="D2921" s="1371" t="s">
        <v>6022</v>
      </c>
      <c r="E2921" s="1371" t="s">
        <v>347</v>
      </c>
      <c r="G2921" s="1371" t="s">
        <v>225</v>
      </c>
      <c r="H2921" s="1371" t="s">
        <v>245</v>
      </c>
      <c r="K2921" s="1371" t="s">
        <v>271</v>
      </c>
      <c r="M2921" s="1372">
        <v>45848</v>
      </c>
      <c r="N2921" s="1371" t="s">
        <v>233</v>
      </c>
      <c r="W2921" s="1371" t="s">
        <v>228</v>
      </c>
    </row>
    <row r="2922" spans="1:23">
      <c r="A2922" s="1370">
        <v>71159829</v>
      </c>
      <c r="B2922" s="1371" t="s">
        <v>6023</v>
      </c>
      <c r="C2922" s="1371">
        <v>999333701</v>
      </c>
      <c r="D2922" s="1371" t="s">
        <v>1155</v>
      </c>
      <c r="G2922" s="1371" t="s">
        <v>223</v>
      </c>
      <c r="H2922" s="1371" t="s">
        <v>238</v>
      </c>
      <c r="I2922" s="1371" t="s">
        <v>316</v>
      </c>
      <c r="J2922" s="1371" t="s">
        <v>221</v>
      </c>
      <c r="N2922" s="1371" t="s">
        <v>231</v>
      </c>
      <c r="Q2922" s="1371" t="s">
        <v>445</v>
      </c>
      <c r="R2922" s="1371" t="s">
        <v>232</v>
      </c>
      <c r="S2922" s="1371" t="s">
        <v>318</v>
      </c>
      <c r="T2922" s="1371" t="s">
        <v>323</v>
      </c>
      <c r="U2922" s="1371" t="s">
        <v>255</v>
      </c>
      <c r="W2922" s="1371" t="s">
        <v>227</v>
      </c>
    </row>
    <row r="2923" spans="1:23">
      <c r="A2923" s="1370">
        <v>71159995</v>
      </c>
      <c r="B2923" s="1371" t="s">
        <v>6024</v>
      </c>
      <c r="C2923" s="1371">
        <v>988922009</v>
      </c>
      <c r="D2923" s="1371" t="s">
        <v>6025</v>
      </c>
      <c r="G2923" s="1371" t="s">
        <v>224</v>
      </c>
      <c r="H2923" s="1371" t="s">
        <v>11</v>
      </c>
      <c r="M2923" s="1372">
        <v>45880</v>
      </c>
      <c r="N2923" s="1371" t="s">
        <v>233</v>
      </c>
      <c r="W2923" s="1371" t="s">
        <v>227</v>
      </c>
    </row>
    <row r="2924" spans="1:23">
      <c r="A2924" s="1370">
        <v>71162284</v>
      </c>
      <c r="B2924" s="1371" t="s">
        <v>6026</v>
      </c>
      <c r="C2924" s="1371">
        <v>51978317349</v>
      </c>
      <c r="D2924" s="1371" t="s">
        <v>6027</v>
      </c>
      <c r="F2924" s="1371" t="s">
        <v>257</v>
      </c>
      <c r="G2924" s="1371" t="s">
        <v>224</v>
      </c>
      <c r="H2924" s="1371" t="s">
        <v>245</v>
      </c>
      <c r="J2924" s="1371" t="s">
        <v>221</v>
      </c>
      <c r="L2924" s="1371" t="s">
        <v>271</v>
      </c>
      <c r="N2924" s="1371" t="s">
        <v>231</v>
      </c>
      <c r="O2924" s="1371" t="s">
        <v>231</v>
      </c>
      <c r="Q2924" s="1371" t="s">
        <v>445</v>
      </c>
      <c r="R2924" s="1371" t="s">
        <v>232</v>
      </c>
      <c r="S2924" s="1371" t="s">
        <v>318</v>
      </c>
      <c r="T2924" s="1371" t="s">
        <v>323</v>
      </c>
      <c r="U2924" s="1371" t="s">
        <v>258</v>
      </c>
      <c r="W2924" s="1371" t="s">
        <v>230</v>
      </c>
    </row>
    <row r="2925" spans="1:23">
      <c r="A2925" s="1370">
        <v>71162575</v>
      </c>
      <c r="B2925" s="1371" t="s">
        <v>6028</v>
      </c>
      <c r="C2925" s="1371">
        <v>985020913</v>
      </c>
      <c r="D2925" s="1371" t="s">
        <v>6029</v>
      </c>
      <c r="G2925" s="1371" t="s">
        <v>225</v>
      </c>
      <c r="H2925" s="1371" t="s">
        <v>248</v>
      </c>
      <c r="M2925" s="1372">
        <v>45841</v>
      </c>
      <c r="N2925" s="1371" t="s">
        <v>233</v>
      </c>
      <c r="O2925" s="1371" t="s">
        <v>331</v>
      </c>
      <c r="Q2925" s="1371" t="s">
        <v>324</v>
      </c>
      <c r="R2925" s="1371" t="s">
        <v>232</v>
      </c>
      <c r="S2925" s="1371" t="s">
        <v>318</v>
      </c>
      <c r="T2925" s="1371" t="s">
        <v>323</v>
      </c>
      <c r="W2925" s="1371" t="s">
        <v>229</v>
      </c>
    </row>
    <row r="2926" spans="1:23">
      <c r="A2926" s="1370">
        <v>71162913</v>
      </c>
      <c r="B2926" s="1371" t="s">
        <v>6030</v>
      </c>
      <c r="C2926" s="1371">
        <v>957065977</v>
      </c>
      <c r="D2926" s="1371" t="s">
        <v>6031</v>
      </c>
      <c r="G2926" s="1371" t="s">
        <v>223</v>
      </c>
      <c r="H2926" s="1371" t="s">
        <v>11</v>
      </c>
      <c r="M2926" s="1372">
        <v>45880</v>
      </c>
      <c r="N2926" s="1371" t="s">
        <v>233</v>
      </c>
      <c r="W2926" s="1371" t="s">
        <v>227</v>
      </c>
    </row>
    <row r="2927" spans="1:23">
      <c r="A2927" s="1370">
        <v>71163409</v>
      </c>
      <c r="B2927" s="1371" t="s">
        <v>6032</v>
      </c>
      <c r="C2927" s="1371">
        <v>963882037</v>
      </c>
      <c r="D2927" s="1371" t="s">
        <v>6033</v>
      </c>
      <c r="E2927" s="1371" t="s">
        <v>376</v>
      </c>
      <c r="G2927" s="1371" t="s">
        <v>224</v>
      </c>
      <c r="H2927" s="1371" t="s">
        <v>245</v>
      </c>
      <c r="I2927" s="1371" t="s">
        <v>316</v>
      </c>
      <c r="J2927" s="1371" t="s">
        <v>221</v>
      </c>
      <c r="K2927" s="1371" t="s">
        <v>271</v>
      </c>
      <c r="L2927" s="1371" t="s">
        <v>271</v>
      </c>
      <c r="N2927" s="1371" t="s">
        <v>233</v>
      </c>
      <c r="O2927" s="1371" t="s">
        <v>233</v>
      </c>
      <c r="W2927" s="1371" t="s">
        <v>226</v>
      </c>
    </row>
    <row r="2928" spans="1:23">
      <c r="A2928" s="1370">
        <v>71164126</v>
      </c>
      <c r="B2928" s="1371" t="s">
        <v>6034</v>
      </c>
      <c r="C2928" s="1371">
        <v>995157240</v>
      </c>
      <c r="D2928" s="1371" t="s">
        <v>6035</v>
      </c>
      <c r="E2928" s="1371" t="s">
        <v>6036</v>
      </c>
      <c r="G2928" s="1371" t="s">
        <v>224</v>
      </c>
      <c r="H2928" s="1371" t="s">
        <v>245</v>
      </c>
      <c r="I2928" s="1371" t="s">
        <v>316</v>
      </c>
      <c r="J2928" s="1371" t="s">
        <v>221</v>
      </c>
      <c r="K2928" s="1371" t="s">
        <v>259</v>
      </c>
      <c r="L2928" s="1371" t="s">
        <v>259</v>
      </c>
      <c r="N2928" s="1371" t="s">
        <v>236</v>
      </c>
      <c r="O2928" s="1371" t="s">
        <v>241</v>
      </c>
      <c r="P2928" s="1371" t="s">
        <v>241</v>
      </c>
      <c r="W2928" s="1371" t="s">
        <v>227</v>
      </c>
    </row>
    <row r="2929" spans="1:23">
      <c r="A2929" s="1370">
        <v>71164626</v>
      </c>
      <c r="B2929" s="1371" t="s">
        <v>6037</v>
      </c>
      <c r="C2929" s="1371">
        <v>955295806</v>
      </c>
      <c r="D2929" s="1371" t="s">
        <v>6038</v>
      </c>
      <c r="G2929" s="1371" t="s">
        <v>223</v>
      </c>
      <c r="H2929" s="1371" t="s">
        <v>11</v>
      </c>
      <c r="M2929" s="1372">
        <v>45880</v>
      </c>
      <c r="N2929" s="1371" t="s">
        <v>233</v>
      </c>
      <c r="W2929" s="1371" t="s">
        <v>227</v>
      </c>
    </row>
    <row r="2930" spans="1:23">
      <c r="A2930" s="1370">
        <v>71165560</v>
      </c>
      <c r="B2930" s="1371" t="s">
        <v>6039</v>
      </c>
      <c r="C2930" s="1371" t="s">
        <v>6040</v>
      </c>
      <c r="D2930" s="1371" t="s">
        <v>6041</v>
      </c>
      <c r="F2930" s="1371" t="s">
        <v>254</v>
      </c>
      <c r="G2930" s="1371" t="s">
        <v>224</v>
      </c>
      <c r="H2930" s="1371" t="s">
        <v>238</v>
      </c>
      <c r="I2930" s="1371" t="s">
        <v>10</v>
      </c>
      <c r="J2930" s="1371" t="s">
        <v>221</v>
      </c>
      <c r="L2930" s="1371" t="s">
        <v>271</v>
      </c>
      <c r="N2930" s="1371" t="s">
        <v>231</v>
      </c>
      <c r="O2930" s="1371" t="s">
        <v>231</v>
      </c>
      <c r="Q2930" s="1371" t="s">
        <v>445</v>
      </c>
      <c r="R2930" s="1371" t="s">
        <v>312</v>
      </c>
      <c r="S2930" s="1371" t="s">
        <v>318</v>
      </c>
      <c r="T2930" s="1371" t="s">
        <v>628</v>
      </c>
      <c r="U2930" s="1371" t="s">
        <v>255</v>
      </c>
      <c r="W2930" s="1371" t="s">
        <v>230</v>
      </c>
    </row>
    <row r="2931" spans="1:23">
      <c r="A2931" s="1370">
        <v>71165660</v>
      </c>
      <c r="B2931" s="1371" t="s">
        <v>6042</v>
      </c>
      <c r="C2931" s="1371">
        <v>991428534</v>
      </c>
      <c r="D2931" s="1371" t="s">
        <v>6043</v>
      </c>
      <c r="G2931" s="1371" t="s">
        <v>224</v>
      </c>
      <c r="H2931" s="1371" t="s">
        <v>238</v>
      </c>
      <c r="I2931" s="1371" t="s">
        <v>316</v>
      </c>
      <c r="J2931" s="1371" t="s">
        <v>221</v>
      </c>
      <c r="N2931" s="1371" t="s">
        <v>231</v>
      </c>
      <c r="O2931" s="1371" t="s">
        <v>231</v>
      </c>
      <c r="P2931" s="1371" t="s">
        <v>231</v>
      </c>
      <c r="Q2931" s="1371" t="s">
        <v>324</v>
      </c>
      <c r="R2931" s="1371" t="s">
        <v>232</v>
      </c>
      <c r="S2931" s="1371" t="s">
        <v>318</v>
      </c>
      <c r="T2931" s="1371" t="s">
        <v>323</v>
      </c>
      <c r="U2931" s="1371" t="s">
        <v>255</v>
      </c>
      <c r="W2931" s="1371" t="s">
        <v>226</v>
      </c>
    </row>
    <row r="2932" spans="1:23">
      <c r="A2932" s="1370">
        <v>71165714</v>
      </c>
      <c r="B2932" s="1371" t="s">
        <v>6044</v>
      </c>
      <c r="C2932" s="1371">
        <v>51995145590</v>
      </c>
      <c r="D2932" s="1371" t="s">
        <v>6045</v>
      </c>
      <c r="G2932" s="1371" t="s">
        <v>224</v>
      </c>
      <c r="H2932" s="1371" t="s">
        <v>11</v>
      </c>
      <c r="J2932" s="1371" t="s">
        <v>221</v>
      </c>
      <c r="L2932" s="1371" t="s">
        <v>271</v>
      </c>
      <c r="M2932" s="1372">
        <v>45841</v>
      </c>
      <c r="N2932" s="1371" t="s">
        <v>233</v>
      </c>
      <c r="V2932" s="1371" t="s">
        <v>11</v>
      </c>
      <c r="W2932" s="1371" t="s">
        <v>230</v>
      </c>
    </row>
    <row r="2933" spans="1:23">
      <c r="A2933" s="1370">
        <v>71166102</v>
      </c>
      <c r="B2933" s="1371" t="s">
        <v>6046</v>
      </c>
      <c r="C2933" s="1371">
        <v>927306453</v>
      </c>
      <c r="D2933" s="1371" t="s">
        <v>6047</v>
      </c>
      <c r="G2933" s="1371" t="s">
        <v>224</v>
      </c>
      <c r="H2933" s="1371" t="s">
        <v>243</v>
      </c>
      <c r="I2933" s="1371" t="s">
        <v>316</v>
      </c>
      <c r="J2933" s="1371" t="s">
        <v>221</v>
      </c>
      <c r="N2933" s="1371" t="s">
        <v>236</v>
      </c>
      <c r="O2933" s="1371" t="s">
        <v>236</v>
      </c>
      <c r="P2933" s="1371" t="s">
        <v>350</v>
      </c>
      <c r="W2933" s="1371" t="s">
        <v>228</v>
      </c>
    </row>
    <row r="2934" spans="1:23">
      <c r="A2934" s="1370">
        <v>71166214</v>
      </c>
      <c r="B2934" s="1371" t="s">
        <v>6048</v>
      </c>
      <c r="C2934" s="1371">
        <v>966453560</v>
      </c>
      <c r="D2934" s="1371" t="s">
        <v>6049</v>
      </c>
      <c r="E2934" s="1371" t="s">
        <v>1104</v>
      </c>
      <c r="G2934" s="1371" t="s">
        <v>224</v>
      </c>
      <c r="H2934" s="1371" t="s">
        <v>243</v>
      </c>
      <c r="I2934" s="1371" t="s">
        <v>316</v>
      </c>
      <c r="J2934" s="1371" t="s">
        <v>249</v>
      </c>
      <c r="N2934" s="1371" t="s">
        <v>233</v>
      </c>
      <c r="O2934" s="1371" t="s">
        <v>236</v>
      </c>
      <c r="P2934" s="1371" t="s">
        <v>236</v>
      </c>
      <c r="W2934" s="1371" t="s">
        <v>226</v>
      </c>
    </row>
    <row r="2935" spans="1:23">
      <c r="A2935" s="1370">
        <v>71166458</v>
      </c>
      <c r="B2935" s="1371" t="s">
        <v>6050</v>
      </c>
      <c r="C2935" s="1371">
        <v>990374289</v>
      </c>
      <c r="D2935" s="1371" t="s">
        <v>6051</v>
      </c>
      <c r="F2935" s="1371" t="s">
        <v>254</v>
      </c>
      <c r="G2935" s="1371" t="s">
        <v>224</v>
      </c>
      <c r="H2935" s="1371" t="s">
        <v>238</v>
      </c>
      <c r="I2935" s="1371" t="s">
        <v>316</v>
      </c>
      <c r="J2935" s="1371" t="s">
        <v>221</v>
      </c>
      <c r="N2935" s="1371" t="s">
        <v>233</v>
      </c>
      <c r="O2935" s="1371" t="s">
        <v>231</v>
      </c>
      <c r="P2935" s="1371" t="s">
        <v>231</v>
      </c>
      <c r="Q2935" s="1371" t="s">
        <v>445</v>
      </c>
      <c r="R2935" s="1371" t="s">
        <v>232</v>
      </c>
      <c r="S2935" s="1371" t="s">
        <v>318</v>
      </c>
      <c r="T2935" s="1371" t="s">
        <v>323</v>
      </c>
      <c r="U2935" s="1371" t="s">
        <v>258</v>
      </c>
      <c r="W2935" s="1371" t="s">
        <v>229</v>
      </c>
    </row>
    <row r="2936" spans="1:23">
      <c r="A2936" s="1370">
        <v>71168015</v>
      </c>
      <c r="B2936" s="1371" t="s">
        <v>6052</v>
      </c>
      <c r="C2936" s="1371">
        <v>998362482</v>
      </c>
      <c r="D2936" s="1371" t="s">
        <v>6053</v>
      </c>
      <c r="G2936" s="1371" t="s">
        <v>224</v>
      </c>
      <c r="H2936" s="1371" t="s">
        <v>245</v>
      </c>
      <c r="I2936" s="1371" t="s">
        <v>316</v>
      </c>
      <c r="J2936" s="1371" t="s">
        <v>221</v>
      </c>
      <c r="K2936" s="1371" t="s">
        <v>256</v>
      </c>
      <c r="L2936" s="1371" t="s">
        <v>256</v>
      </c>
      <c r="N2936" s="1371" t="s">
        <v>236</v>
      </c>
      <c r="O2936" s="1371" t="s">
        <v>239</v>
      </c>
      <c r="P2936" s="1371" t="s">
        <v>239</v>
      </c>
      <c r="W2936" s="1371" t="s">
        <v>228</v>
      </c>
    </row>
    <row r="2937" spans="1:23">
      <c r="A2937" s="1370">
        <v>71168283</v>
      </c>
      <c r="B2937" s="1371" t="s">
        <v>6054</v>
      </c>
      <c r="C2937" s="1371">
        <v>936651023</v>
      </c>
      <c r="D2937" s="1371" t="s">
        <v>6055</v>
      </c>
      <c r="G2937" s="1371" t="s">
        <v>224</v>
      </c>
      <c r="H2937" s="1371" t="s">
        <v>248</v>
      </c>
      <c r="M2937" s="1372">
        <v>45855</v>
      </c>
      <c r="N2937" s="1371" t="s">
        <v>233</v>
      </c>
      <c r="O2937" s="1371" t="s">
        <v>329</v>
      </c>
      <c r="W2937" s="1371" t="s">
        <v>229</v>
      </c>
    </row>
    <row r="2938" spans="1:23">
      <c r="A2938" s="1370">
        <v>71169282</v>
      </c>
      <c r="B2938" s="1371" t="s">
        <v>6056</v>
      </c>
      <c r="C2938" s="1371">
        <v>953501155</v>
      </c>
      <c r="D2938" s="1371" t="s">
        <v>6057</v>
      </c>
      <c r="F2938" s="1371" t="s">
        <v>254</v>
      </c>
      <c r="G2938" s="1371" t="s">
        <v>224</v>
      </c>
      <c r="H2938" s="1371" t="s">
        <v>238</v>
      </c>
      <c r="I2938" s="1371" t="s">
        <v>316</v>
      </c>
      <c r="J2938" s="1371" t="s">
        <v>221</v>
      </c>
      <c r="N2938" s="1371" t="s">
        <v>231</v>
      </c>
      <c r="O2938" s="1371" t="s">
        <v>231</v>
      </c>
      <c r="P2938" s="1371" t="s">
        <v>231</v>
      </c>
      <c r="Q2938" s="1371" t="s">
        <v>324</v>
      </c>
      <c r="R2938" s="1371" t="s">
        <v>232</v>
      </c>
      <c r="S2938" s="1371" t="s">
        <v>318</v>
      </c>
      <c r="T2938" s="1371" t="s">
        <v>323</v>
      </c>
      <c r="U2938" s="1371" t="s">
        <v>255</v>
      </c>
      <c r="W2938" s="1371" t="s">
        <v>226</v>
      </c>
    </row>
    <row r="2939" spans="1:23">
      <c r="A2939" s="1370">
        <v>71170959</v>
      </c>
      <c r="B2939" s="1371" t="s">
        <v>6058</v>
      </c>
      <c r="C2939" s="1371">
        <v>959562119</v>
      </c>
      <c r="D2939" s="1371" t="s">
        <v>6059</v>
      </c>
      <c r="F2939" s="1371" t="s">
        <v>362</v>
      </c>
      <c r="G2939" s="1371" t="s">
        <v>224</v>
      </c>
      <c r="H2939" s="1371" t="s">
        <v>248</v>
      </c>
      <c r="J2939" s="1371" t="s">
        <v>221</v>
      </c>
      <c r="M2939" s="1372">
        <v>45841</v>
      </c>
      <c r="N2939" s="1371" t="s">
        <v>233</v>
      </c>
      <c r="W2939" s="1371" t="s">
        <v>228</v>
      </c>
    </row>
    <row r="2940" spans="1:23">
      <c r="A2940" s="1370">
        <v>71171672</v>
      </c>
      <c r="B2940" s="1371" t="s">
        <v>6060</v>
      </c>
      <c r="C2940" s="1371" t="s">
        <v>6061</v>
      </c>
      <c r="G2940" s="1371" t="s">
        <v>223</v>
      </c>
      <c r="H2940" s="1371" t="s">
        <v>243</v>
      </c>
      <c r="I2940" s="1371" t="s">
        <v>316</v>
      </c>
      <c r="J2940" s="1371" t="s">
        <v>249</v>
      </c>
      <c r="N2940" s="1371" t="s">
        <v>233</v>
      </c>
      <c r="O2940" s="1371" t="s">
        <v>231</v>
      </c>
      <c r="P2940" s="1371" t="s">
        <v>231</v>
      </c>
      <c r="W2940" s="1371" t="s">
        <v>229</v>
      </c>
    </row>
    <row r="2941" spans="1:23">
      <c r="A2941" s="1370">
        <v>71172115</v>
      </c>
      <c r="B2941" s="1371" t="s">
        <v>6062</v>
      </c>
      <c r="C2941" s="1371">
        <v>904185576</v>
      </c>
      <c r="D2941" s="1371" t="s">
        <v>6063</v>
      </c>
      <c r="G2941" s="1371" t="s">
        <v>224</v>
      </c>
      <c r="H2941" s="1371" t="s">
        <v>11</v>
      </c>
      <c r="J2941" s="1371" t="s">
        <v>221</v>
      </c>
      <c r="M2941" s="1372">
        <v>45841</v>
      </c>
      <c r="N2941" s="1371" t="s">
        <v>233</v>
      </c>
      <c r="V2941" s="1371" t="s">
        <v>11</v>
      </c>
      <c r="W2941" s="1371" t="s">
        <v>226</v>
      </c>
    </row>
    <row r="2942" spans="1:23">
      <c r="A2942" s="1370">
        <v>71172802</v>
      </c>
      <c r="B2942" s="1371" t="s">
        <v>6064</v>
      </c>
      <c r="C2942" s="1371">
        <v>927060577</v>
      </c>
      <c r="D2942" s="1371" t="s">
        <v>6065</v>
      </c>
      <c r="G2942" s="1371" t="s">
        <v>224</v>
      </c>
      <c r="H2942" s="1371" t="s">
        <v>243</v>
      </c>
      <c r="I2942" s="1371" t="s">
        <v>316</v>
      </c>
      <c r="J2942" s="1371" t="s">
        <v>221</v>
      </c>
      <c r="N2942" s="1371" t="s">
        <v>231</v>
      </c>
      <c r="O2942" s="1371" t="s">
        <v>231</v>
      </c>
      <c r="P2942" s="1371" t="s">
        <v>231</v>
      </c>
      <c r="W2942" s="1371" t="s">
        <v>226</v>
      </c>
    </row>
    <row r="2943" spans="1:23">
      <c r="A2943" s="1370">
        <v>71173008</v>
      </c>
      <c r="B2943" s="1371" t="s">
        <v>6066</v>
      </c>
      <c r="C2943" s="1371" t="s">
        <v>6067</v>
      </c>
      <c r="F2943" s="1371" t="s">
        <v>254</v>
      </c>
      <c r="G2943" s="1371" t="s">
        <v>225</v>
      </c>
      <c r="H2943" s="1371" t="s">
        <v>238</v>
      </c>
      <c r="I2943" s="1371" t="s">
        <v>316</v>
      </c>
      <c r="J2943" s="1371" t="s">
        <v>221</v>
      </c>
      <c r="L2943" s="1371" t="s">
        <v>271</v>
      </c>
      <c r="N2943" s="1371" t="s">
        <v>231</v>
      </c>
      <c r="O2943" s="1371" t="s">
        <v>231</v>
      </c>
      <c r="Q2943" s="1371" t="s">
        <v>445</v>
      </c>
      <c r="R2943" s="1371" t="s">
        <v>232</v>
      </c>
      <c r="S2943" s="1371" t="s">
        <v>318</v>
      </c>
      <c r="T2943" s="1371" t="s">
        <v>323</v>
      </c>
      <c r="U2943" s="1371" t="s">
        <v>255</v>
      </c>
      <c r="W2943" s="1371" t="s">
        <v>230</v>
      </c>
    </row>
    <row r="2944" spans="1:23">
      <c r="A2944" s="1370">
        <v>71174098</v>
      </c>
      <c r="B2944" s="1371" t="s">
        <v>6068</v>
      </c>
      <c r="C2944" s="1371">
        <v>51933662465</v>
      </c>
      <c r="D2944" s="1371" t="s">
        <v>6069</v>
      </c>
      <c r="E2944" s="1371" t="s">
        <v>347</v>
      </c>
      <c r="F2944" s="1371" t="s">
        <v>260</v>
      </c>
      <c r="G2944" s="1371" t="s">
        <v>224</v>
      </c>
      <c r="H2944" s="1371" t="s">
        <v>245</v>
      </c>
      <c r="K2944" s="1371" t="s">
        <v>278</v>
      </c>
      <c r="L2944" s="1371" t="s">
        <v>278</v>
      </c>
      <c r="M2944" s="1372">
        <v>45849</v>
      </c>
      <c r="N2944" s="1371" t="s">
        <v>231</v>
      </c>
      <c r="O2944" s="1371" t="s">
        <v>332</v>
      </c>
      <c r="W2944" s="1371" t="s">
        <v>227</v>
      </c>
    </row>
    <row r="2945" spans="1:23">
      <c r="A2945" s="1370">
        <v>71174516</v>
      </c>
      <c r="B2945" s="1371" t="s">
        <v>6070</v>
      </c>
      <c r="C2945" s="1371" t="s">
        <v>6071</v>
      </c>
      <c r="G2945" s="1371" t="s">
        <v>223</v>
      </c>
      <c r="H2945" s="1371" t="s">
        <v>242</v>
      </c>
      <c r="I2945" s="1371" t="s">
        <v>316</v>
      </c>
      <c r="J2945" s="1371" t="s">
        <v>221</v>
      </c>
      <c r="N2945" s="1371" t="s">
        <v>233</v>
      </c>
      <c r="O2945" s="1371" t="s">
        <v>231</v>
      </c>
      <c r="P2945" s="1371" t="s">
        <v>231</v>
      </c>
      <c r="Q2945" s="1371" t="s">
        <v>445</v>
      </c>
      <c r="R2945" s="1371" t="s">
        <v>232</v>
      </c>
      <c r="S2945" s="1371" t="s">
        <v>318</v>
      </c>
      <c r="T2945" s="1371" t="s">
        <v>628</v>
      </c>
      <c r="U2945" s="1371" t="s">
        <v>255</v>
      </c>
      <c r="W2945" s="1371" t="s">
        <v>229</v>
      </c>
    </row>
    <row r="2946" spans="1:23">
      <c r="A2946" s="1370">
        <v>71175743</v>
      </c>
      <c r="B2946" s="1371" t="s">
        <v>6072</v>
      </c>
      <c r="C2946" s="1371">
        <v>990672614</v>
      </c>
      <c r="D2946" s="1371" t="s">
        <v>6073</v>
      </c>
      <c r="G2946" s="1371" t="s">
        <v>224</v>
      </c>
      <c r="H2946" s="1371" t="s">
        <v>243</v>
      </c>
      <c r="I2946" s="1371" t="s">
        <v>316</v>
      </c>
      <c r="J2946" s="1371" t="s">
        <v>221</v>
      </c>
      <c r="N2946" s="1371" t="s">
        <v>231</v>
      </c>
      <c r="O2946" s="1371" t="s">
        <v>231</v>
      </c>
      <c r="P2946" s="1371" t="s">
        <v>231</v>
      </c>
      <c r="W2946" s="1371" t="s">
        <v>226</v>
      </c>
    </row>
    <row r="2947" spans="1:23">
      <c r="A2947" s="1370">
        <v>71175910</v>
      </c>
      <c r="B2947" s="1371" t="s">
        <v>6074</v>
      </c>
      <c r="C2947" s="1371" t="s">
        <v>6075</v>
      </c>
      <c r="D2947" s="1371" t="s">
        <v>6076</v>
      </c>
      <c r="F2947" s="1371" t="s">
        <v>254</v>
      </c>
      <c r="G2947" s="1371" t="s">
        <v>224</v>
      </c>
      <c r="H2947" s="1371" t="s">
        <v>238</v>
      </c>
      <c r="I2947" s="1371" t="s">
        <v>316</v>
      </c>
      <c r="J2947" s="1371" t="s">
        <v>221</v>
      </c>
      <c r="N2947" s="1371" t="s">
        <v>231</v>
      </c>
      <c r="O2947" s="1371" t="s">
        <v>231</v>
      </c>
      <c r="P2947" s="1371" t="s">
        <v>231</v>
      </c>
      <c r="Q2947" s="1371" t="s">
        <v>324</v>
      </c>
      <c r="R2947" s="1371" t="s">
        <v>232</v>
      </c>
      <c r="S2947" s="1371" t="s">
        <v>318</v>
      </c>
      <c r="T2947" s="1371" t="s">
        <v>323</v>
      </c>
      <c r="U2947" s="1371" t="s">
        <v>258</v>
      </c>
      <c r="W2947" s="1371" t="s">
        <v>226</v>
      </c>
    </row>
    <row r="2948" spans="1:23">
      <c r="A2948" s="1370">
        <v>71176591</v>
      </c>
      <c r="B2948" s="1371" t="s">
        <v>6077</v>
      </c>
      <c r="C2948" s="1371">
        <v>51946061</v>
      </c>
      <c r="D2948" s="1371" t="s">
        <v>6078</v>
      </c>
      <c r="G2948" s="1371" t="s">
        <v>224</v>
      </c>
      <c r="H2948" s="1371" t="s">
        <v>11</v>
      </c>
      <c r="L2948" s="1371" t="s">
        <v>271</v>
      </c>
      <c r="M2948" s="1372">
        <v>45854</v>
      </c>
      <c r="N2948" s="1371" t="s">
        <v>368</v>
      </c>
      <c r="O2948" s="1371" t="s">
        <v>236</v>
      </c>
      <c r="W2948" s="1371" t="s">
        <v>226</v>
      </c>
    </row>
    <row r="2949" spans="1:23">
      <c r="A2949" s="1370">
        <v>71176748</v>
      </c>
      <c r="B2949" s="1371" t="s">
        <v>6079</v>
      </c>
      <c r="C2949" s="1371">
        <v>997178065</v>
      </c>
      <c r="D2949" s="1371" t="s">
        <v>6080</v>
      </c>
      <c r="G2949" s="1371" t="s">
        <v>224</v>
      </c>
      <c r="H2949" s="1371" t="s">
        <v>11</v>
      </c>
      <c r="J2949" s="1371" t="s">
        <v>221</v>
      </c>
      <c r="M2949" s="1372">
        <v>45841</v>
      </c>
      <c r="N2949" s="1371" t="s">
        <v>233</v>
      </c>
      <c r="V2949" s="1371" t="s">
        <v>11</v>
      </c>
      <c r="W2949" s="1371" t="s">
        <v>226</v>
      </c>
    </row>
    <row r="2950" spans="1:23">
      <c r="A2950" s="1370">
        <v>71177870</v>
      </c>
      <c r="B2950" s="1371" t="s">
        <v>6081</v>
      </c>
      <c r="C2950" s="1371">
        <v>953933327</v>
      </c>
      <c r="D2950" s="1371" t="s">
        <v>6082</v>
      </c>
      <c r="F2950" s="1371" t="s">
        <v>254</v>
      </c>
      <c r="G2950" s="1371" t="s">
        <v>224</v>
      </c>
      <c r="H2950" s="1371" t="s">
        <v>238</v>
      </c>
      <c r="I2950" s="1371" t="s">
        <v>13</v>
      </c>
      <c r="J2950" s="1371" t="s">
        <v>221</v>
      </c>
      <c r="L2950" s="1371" t="s">
        <v>271</v>
      </c>
      <c r="N2950" s="1371" t="s">
        <v>231</v>
      </c>
      <c r="O2950" s="1371" t="s">
        <v>231</v>
      </c>
      <c r="Q2950" s="1371" t="s">
        <v>445</v>
      </c>
      <c r="R2950" s="1371" t="s">
        <v>312</v>
      </c>
      <c r="S2950" s="1371" t="s">
        <v>318</v>
      </c>
      <c r="T2950" s="1371" t="s">
        <v>628</v>
      </c>
      <c r="U2950" s="1371" t="s">
        <v>255</v>
      </c>
      <c r="W2950" s="1371" t="s">
        <v>230</v>
      </c>
    </row>
    <row r="2951" spans="1:23">
      <c r="A2951" s="1370">
        <v>71178197</v>
      </c>
      <c r="B2951" s="1371" t="s">
        <v>6083</v>
      </c>
      <c r="C2951" s="1371">
        <v>921941752</v>
      </c>
      <c r="D2951" s="1371" t="s">
        <v>6084</v>
      </c>
      <c r="E2951" s="1371" t="s">
        <v>2817</v>
      </c>
      <c r="G2951" s="1371" t="s">
        <v>224</v>
      </c>
      <c r="H2951" s="1371" t="s">
        <v>243</v>
      </c>
      <c r="I2951" s="1371" t="s">
        <v>316</v>
      </c>
      <c r="J2951" s="1371" t="s">
        <v>221</v>
      </c>
      <c r="N2951" s="1371" t="s">
        <v>233</v>
      </c>
      <c r="W2951" s="1371" t="s">
        <v>228</v>
      </c>
    </row>
    <row r="2952" spans="1:23">
      <c r="A2952" s="1370">
        <v>71178771</v>
      </c>
      <c r="B2952" s="1371" t="s">
        <v>6085</v>
      </c>
      <c r="C2952" s="1371">
        <v>999998265</v>
      </c>
      <c r="D2952" s="1371" t="s">
        <v>6086</v>
      </c>
      <c r="F2952" s="1371" t="s">
        <v>268</v>
      </c>
      <c r="G2952" s="1371" t="s">
        <v>224</v>
      </c>
      <c r="H2952" s="1371" t="s">
        <v>242</v>
      </c>
      <c r="I2952" s="1371" t="s">
        <v>316</v>
      </c>
      <c r="J2952" s="1371" t="s">
        <v>221</v>
      </c>
      <c r="N2952" s="1371" t="s">
        <v>233</v>
      </c>
      <c r="O2952" s="1371" t="s">
        <v>231</v>
      </c>
      <c r="W2952" s="1371" t="s">
        <v>229</v>
      </c>
    </row>
    <row r="2953" spans="1:23">
      <c r="A2953" s="1370">
        <v>71178836</v>
      </c>
      <c r="B2953" s="1371" t="s">
        <v>6087</v>
      </c>
      <c r="C2953" s="1371">
        <v>51913974742</v>
      </c>
      <c r="D2953" s="1371" t="s">
        <v>6088</v>
      </c>
      <c r="E2953" s="1371" t="s">
        <v>1392</v>
      </c>
      <c r="G2953" s="1371" t="s">
        <v>224</v>
      </c>
      <c r="H2953" s="1371" t="s">
        <v>245</v>
      </c>
      <c r="K2953" s="1371" t="s">
        <v>262</v>
      </c>
      <c r="L2953" s="1371" t="s">
        <v>262</v>
      </c>
      <c r="M2953" s="1372">
        <v>45880</v>
      </c>
      <c r="N2953" s="1371" t="s">
        <v>233</v>
      </c>
      <c r="W2953" s="1371" t="s">
        <v>227</v>
      </c>
    </row>
    <row r="2954" spans="1:23">
      <c r="A2954" s="1370">
        <v>71178980</v>
      </c>
      <c r="B2954" s="1371" t="s">
        <v>6089</v>
      </c>
      <c r="C2954" s="1371">
        <v>51977840601</v>
      </c>
      <c r="D2954" s="1371" t="s">
        <v>6090</v>
      </c>
      <c r="G2954" s="1371" t="s">
        <v>225</v>
      </c>
      <c r="H2954" s="1371" t="s">
        <v>245</v>
      </c>
      <c r="J2954" s="1371" t="s">
        <v>221</v>
      </c>
      <c r="K2954" s="1371" t="s">
        <v>259</v>
      </c>
      <c r="L2954" s="1371" t="s">
        <v>271</v>
      </c>
      <c r="N2954" s="1371" t="s">
        <v>231</v>
      </c>
      <c r="W2954" s="1371" t="s">
        <v>230</v>
      </c>
    </row>
    <row r="2955" spans="1:23">
      <c r="A2955" s="1370">
        <v>71179733</v>
      </c>
      <c r="B2955" s="1371" t="s">
        <v>6091</v>
      </c>
      <c r="C2955" s="1371">
        <v>924988937</v>
      </c>
      <c r="D2955" s="1371" t="s">
        <v>6092</v>
      </c>
      <c r="G2955" s="1371" t="s">
        <v>225</v>
      </c>
      <c r="H2955" s="1371" t="s">
        <v>248</v>
      </c>
      <c r="M2955" s="1372">
        <v>45855</v>
      </c>
      <c r="N2955" s="1371" t="s">
        <v>388</v>
      </c>
      <c r="O2955" s="1371" t="s">
        <v>231</v>
      </c>
      <c r="P2955" s="1371" t="s">
        <v>231</v>
      </c>
      <c r="W2955" s="1371" t="s">
        <v>226</v>
      </c>
    </row>
    <row r="2956" spans="1:23">
      <c r="A2956" s="1370">
        <v>71180452</v>
      </c>
      <c r="B2956" s="1371" t="s">
        <v>6093</v>
      </c>
      <c r="C2956" s="1371">
        <v>51953813613</v>
      </c>
      <c r="D2956" s="1371" t="s">
        <v>6094</v>
      </c>
      <c r="E2956" s="1371" t="s">
        <v>347</v>
      </c>
      <c r="G2956" s="1371" t="s">
        <v>223</v>
      </c>
      <c r="H2956" s="1371" t="s">
        <v>245</v>
      </c>
      <c r="K2956" s="1371" t="s">
        <v>262</v>
      </c>
      <c r="L2956" s="1371" t="s">
        <v>262</v>
      </c>
      <c r="M2956" s="1372">
        <v>45868</v>
      </c>
      <c r="N2956" s="1371" t="s">
        <v>314</v>
      </c>
      <c r="O2956" s="1371" t="s">
        <v>314</v>
      </c>
      <c r="P2956" s="1371" t="s">
        <v>314</v>
      </c>
      <c r="V2956" s="1371" t="s">
        <v>4049</v>
      </c>
      <c r="W2956" s="1371" t="s">
        <v>230</v>
      </c>
    </row>
    <row r="2957" spans="1:23">
      <c r="A2957" s="1370">
        <v>71180698</v>
      </c>
      <c r="B2957" s="1371" t="s">
        <v>6095</v>
      </c>
      <c r="C2957" s="1371">
        <v>51901262742</v>
      </c>
      <c r="D2957" s="1371" t="s">
        <v>6096</v>
      </c>
      <c r="G2957" s="1371" t="s">
        <v>224</v>
      </c>
      <c r="H2957" s="1371" t="s">
        <v>245</v>
      </c>
      <c r="J2957" s="1371" t="s">
        <v>221</v>
      </c>
      <c r="K2957" s="1371" t="s">
        <v>269</v>
      </c>
      <c r="L2957" s="1371" t="s">
        <v>271</v>
      </c>
      <c r="N2957" s="1371" t="s">
        <v>236</v>
      </c>
      <c r="W2957" s="1371" t="s">
        <v>230</v>
      </c>
    </row>
    <row r="2958" spans="1:23">
      <c r="A2958" s="1370">
        <v>71180773</v>
      </c>
      <c r="B2958" s="1371" t="s">
        <v>6097</v>
      </c>
      <c r="C2958" s="1371">
        <v>51994861430</v>
      </c>
      <c r="D2958" s="1371" t="s">
        <v>6098</v>
      </c>
      <c r="E2958" s="1371" t="s">
        <v>347</v>
      </c>
      <c r="G2958" s="1371" t="s">
        <v>224</v>
      </c>
      <c r="H2958" s="1371" t="s">
        <v>245</v>
      </c>
      <c r="K2958" s="1371" t="s">
        <v>278</v>
      </c>
      <c r="L2958" s="1371" t="s">
        <v>262</v>
      </c>
      <c r="M2958" s="1372">
        <v>45873</v>
      </c>
      <c r="N2958" s="1371" t="s">
        <v>237</v>
      </c>
      <c r="O2958" s="1371" t="s">
        <v>237</v>
      </c>
      <c r="P2958" s="1371" t="s">
        <v>237</v>
      </c>
      <c r="W2958" s="1371" t="s">
        <v>230</v>
      </c>
    </row>
    <row r="2959" spans="1:23">
      <c r="A2959" s="1370">
        <v>71181122</v>
      </c>
      <c r="B2959" s="1371" t="s">
        <v>6099</v>
      </c>
      <c r="C2959" s="1371" t="s">
        <v>6100</v>
      </c>
      <c r="D2959" s="1371" t="s">
        <v>6101</v>
      </c>
      <c r="E2959" s="1371" t="s">
        <v>376</v>
      </c>
      <c r="F2959" s="1371" t="s">
        <v>254</v>
      </c>
      <c r="G2959" s="1371" t="s">
        <v>223</v>
      </c>
      <c r="H2959" s="1371" t="s">
        <v>238</v>
      </c>
      <c r="I2959" s="1371" t="s">
        <v>316</v>
      </c>
      <c r="J2959" s="1371" t="s">
        <v>221</v>
      </c>
      <c r="N2959" s="1371" t="s">
        <v>231</v>
      </c>
      <c r="O2959" s="1371" t="s">
        <v>231</v>
      </c>
      <c r="P2959" s="1371" t="s">
        <v>231</v>
      </c>
      <c r="W2959" s="1371" t="s">
        <v>228</v>
      </c>
    </row>
    <row r="2960" spans="1:23">
      <c r="A2960" s="1370">
        <v>71181567</v>
      </c>
      <c r="B2960" s="1371" t="s">
        <v>6102</v>
      </c>
      <c r="C2960" s="1371">
        <v>991460165</v>
      </c>
      <c r="D2960" s="1371" t="s">
        <v>6103</v>
      </c>
      <c r="E2960" s="1371" t="s">
        <v>376</v>
      </c>
      <c r="F2960" s="1371" t="s">
        <v>260</v>
      </c>
      <c r="G2960" s="1371" t="s">
        <v>223</v>
      </c>
      <c r="H2960" s="1371" t="s">
        <v>245</v>
      </c>
      <c r="I2960" s="1371" t="s">
        <v>316</v>
      </c>
      <c r="J2960" s="1371" t="s">
        <v>221</v>
      </c>
      <c r="N2960" s="1371" t="s">
        <v>236</v>
      </c>
      <c r="W2960" s="1371" t="s">
        <v>227</v>
      </c>
    </row>
    <row r="2961" spans="1:23">
      <c r="A2961" s="1370">
        <v>71181674</v>
      </c>
      <c r="B2961" s="1371" t="s">
        <v>6104</v>
      </c>
      <c r="C2961" s="1371">
        <v>51925737389</v>
      </c>
      <c r="D2961" s="1371" t="s">
        <v>6105</v>
      </c>
      <c r="G2961" s="1371" t="s">
        <v>223</v>
      </c>
      <c r="H2961" s="1371" t="s">
        <v>245</v>
      </c>
      <c r="I2961" s="1371" t="s">
        <v>316</v>
      </c>
      <c r="J2961" s="1371" t="s">
        <v>221</v>
      </c>
      <c r="K2961" s="1371" t="s">
        <v>259</v>
      </c>
      <c r="L2961" s="1371" t="s">
        <v>259</v>
      </c>
      <c r="N2961" s="1371" t="s">
        <v>231</v>
      </c>
      <c r="O2961" s="1371" t="s">
        <v>231</v>
      </c>
      <c r="P2961" s="1371" t="s">
        <v>231</v>
      </c>
      <c r="Q2961" s="1371" t="s">
        <v>445</v>
      </c>
      <c r="R2961" s="1371" t="s">
        <v>234</v>
      </c>
      <c r="S2961" s="1371" t="s">
        <v>318</v>
      </c>
      <c r="T2961" s="1371" t="s">
        <v>323</v>
      </c>
      <c r="U2961" s="1371" t="s">
        <v>255</v>
      </c>
      <c r="W2961" s="1371" t="s">
        <v>228</v>
      </c>
    </row>
    <row r="2962" spans="1:23">
      <c r="A2962" s="1370">
        <v>71181783</v>
      </c>
      <c r="B2962" s="1371" t="s">
        <v>6106</v>
      </c>
      <c r="C2962" s="1371">
        <v>51920897237</v>
      </c>
      <c r="D2962" s="1371" t="s">
        <v>6107</v>
      </c>
      <c r="G2962" s="1371" t="s">
        <v>224</v>
      </c>
      <c r="H2962" s="1371" t="s">
        <v>243</v>
      </c>
      <c r="J2962" s="1371" t="s">
        <v>249</v>
      </c>
      <c r="L2962" s="1371" t="s">
        <v>271</v>
      </c>
      <c r="N2962" s="1371" t="s">
        <v>231</v>
      </c>
      <c r="W2962" s="1371" t="s">
        <v>230</v>
      </c>
    </row>
    <row r="2963" spans="1:23">
      <c r="A2963" s="1370">
        <v>71181884</v>
      </c>
      <c r="B2963" s="1371" t="s">
        <v>6108</v>
      </c>
      <c r="C2963" s="1371">
        <v>947153459</v>
      </c>
      <c r="D2963" s="1371" t="s">
        <v>6109</v>
      </c>
      <c r="E2963" s="1371" t="s">
        <v>347</v>
      </c>
      <c r="G2963" s="1371" t="s">
        <v>224</v>
      </c>
      <c r="H2963" s="1371" t="s">
        <v>245</v>
      </c>
      <c r="K2963" s="1371" t="s">
        <v>262</v>
      </c>
      <c r="L2963" s="1371" t="s">
        <v>262</v>
      </c>
      <c r="M2963" s="1372">
        <v>45880</v>
      </c>
      <c r="N2963" s="1371" t="s">
        <v>233</v>
      </c>
      <c r="W2963" s="1371" t="s">
        <v>227</v>
      </c>
    </row>
    <row r="2964" spans="1:23">
      <c r="A2964" s="1370">
        <v>71182199</v>
      </c>
      <c r="B2964" s="1371" t="s">
        <v>6110</v>
      </c>
      <c r="C2964" s="1371">
        <v>961611547</v>
      </c>
      <c r="D2964" s="1371" t="s">
        <v>6111</v>
      </c>
      <c r="G2964" s="1371" t="s">
        <v>223</v>
      </c>
      <c r="H2964" s="1371" t="s">
        <v>245</v>
      </c>
      <c r="I2964" s="1371" t="s">
        <v>316</v>
      </c>
      <c r="J2964" s="1371" t="s">
        <v>221</v>
      </c>
      <c r="K2964" s="1371" t="s">
        <v>271</v>
      </c>
      <c r="L2964" s="1371" t="s">
        <v>262</v>
      </c>
      <c r="N2964" s="1371" t="s">
        <v>231</v>
      </c>
      <c r="O2964" s="1371" t="s">
        <v>329</v>
      </c>
      <c r="P2964" s="1371" t="s">
        <v>329</v>
      </c>
      <c r="W2964" s="1371" t="s">
        <v>226</v>
      </c>
    </row>
    <row r="2965" spans="1:23">
      <c r="A2965" s="1370">
        <v>71183144</v>
      </c>
      <c r="B2965" s="1371" t="s">
        <v>6112</v>
      </c>
      <c r="C2965" s="1371">
        <v>51998505899</v>
      </c>
      <c r="D2965" s="1371" t="s">
        <v>6113</v>
      </c>
      <c r="E2965" s="1371" t="s">
        <v>347</v>
      </c>
      <c r="G2965" s="1371" t="s">
        <v>224</v>
      </c>
      <c r="H2965" s="1371" t="s">
        <v>245</v>
      </c>
      <c r="K2965" s="1371" t="s">
        <v>278</v>
      </c>
      <c r="L2965" s="1371" t="s">
        <v>262</v>
      </c>
      <c r="M2965" s="1372">
        <v>45873</v>
      </c>
      <c r="N2965" s="1371" t="s">
        <v>231</v>
      </c>
      <c r="O2965" s="1371" t="s">
        <v>231</v>
      </c>
      <c r="P2965" s="1371" t="s">
        <v>329</v>
      </c>
      <c r="W2965" s="1371" t="s">
        <v>230</v>
      </c>
    </row>
    <row r="2966" spans="1:23">
      <c r="A2966" s="1370">
        <v>71183918</v>
      </c>
      <c r="B2966" s="1371" t="s">
        <v>6114</v>
      </c>
      <c r="C2966" s="1371">
        <v>51943112770</v>
      </c>
      <c r="D2966" s="1371" t="s">
        <v>6115</v>
      </c>
      <c r="E2966" s="1371" t="s">
        <v>376</v>
      </c>
      <c r="F2966" s="1371" t="s">
        <v>260</v>
      </c>
      <c r="G2966" s="1371" t="s">
        <v>224</v>
      </c>
      <c r="H2966" s="1371" t="s">
        <v>245</v>
      </c>
      <c r="J2966" s="1371" t="s">
        <v>221</v>
      </c>
      <c r="N2966" s="1371" t="s">
        <v>231</v>
      </c>
      <c r="O2966" s="1371" t="s">
        <v>233</v>
      </c>
      <c r="P2966" s="1371" t="s">
        <v>233</v>
      </c>
      <c r="W2966" s="1371" t="s">
        <v>228</v>
      </c>
    </row>
    <row r="2967" spans="1:23">
      <c r="A2967" s="1370">
        <v>71184535</v>
      </c>
      <c r="B2967" s="1371" t="s">
        <v>6116</v>
      </c>
      <c r="C2967" s="1371">
        <v>969537244</v>
      </c>
      <c r="D2967" s="1371" t="s">
        <v>6117</v>
      </c>
      <c r="E2967" s="1371" t="s">
        <v>347</v>
      </c>
      <c r="G2967" s="1371" t="s">
        <v>223</v>
      </c>
      <c r="H2967" s="1371" t="s">
        <v>245</v>
      </c>
      <c r="I2967" s="1371" t="s">
        <v>316</v>
      </c>
      <c r="L2967" s="1371" t="s">
        <v>271</v>
      </c>
      <c r="M2967" s="1372">
        <v>45844</v>
      </c>
      <c r="N2967" s="1371" t="s">
        <v>233</v>
      </c>
      <c r="O2967" s="1371" t="s">
        <v>329</v>
      </c>
      <c r="Q2967" s="1371" t="s">
        <v>324</v>
      </c>
      <c r="R2967" s="1371" t="s">
        <v>232</v>
      </c>
      <c r="S2967" s="1371" t="s">
        <v>318</v>
      </c>
      <c r="T2967" s="1371" t="s">
        <v>323</v>
      </c>
      <c r="U2967" s="1371" t="s">
        <v>255</v>
      </c>
      <c r="W2967" s="1371" t="s">
        <v>226</v>
      </c>
    </row>
    <row r="2968" spans="1:23">
      <c r="A2968" s="1370">
        <v>71184721</v>
      </c>
      <c r="B2968" s="1371" t="s">
        <v>6118</v>
      </c>
      <c r="C2968" s="1371">
        <v>941744106</v>
      </c>
      <c r="D2968" s="1371" t="s">
        <v>362</v>
      </c>
      <c r="G2968" s="1371" t="s">
        <v>224</v>
      </c>
      <c r="H2968" s="1371" t="s">
        <v>11</v>
      </c>
      <c r="J2968" s="1371" t="s">
        <v>221</v>
      </c>
      <c r="L2968" s="1371" t="s">
        <v>271</v>
      </c>
      <c r="M2968" s="1372">
        <v>45841</v>
      </c>
      <c r="N2968" s="1371" t="s">
        <v>233</v>
      </c>
      <c r="V2968" s="1371" t="s">
        <v>11</v>
      </c>
      <c r="W2968" s="1371" t="s">
        <v>230</v>
      </c>
    </row>
    <row r="2969" spans="1:23">
      <c r="A2969" s="1370">
        <v>71185017</v>
      </c>
      <c r="B2969" s="1371" t="s">
        <v>6119</v>
      </c>
      <c r="C2969" s="1371">
        <v>918401715</v>
      </c>
      <c r="D2969" s="1371" t="s">
        <v>6120</v>
      </c>
      <c r="E2969" s="1371" t="s">
        <v>347</v>
      </c>
      <c r="G2969" s="1371" t="s">
        <v>224</v>
      </c>
      <c r="H2969" s="1371" t="s">
        <v>248</v>
      </c>
      <c r="K2969" s="1371" t="s">
        <v>280</v>
      </c>
      <c r="L2969" s="1371" t="s">
        <v>262</v>
      </c>
      <c r="M2969" s="1372">
        <v>45873</v>
      </c>
      <c r="N2969" s="1371" t="s">
        <v>233</v>
      </c>
      <c r="O2969" s="1371" t="s">
        <v>236</v>
      </c>
      <c r="W2969" s="1371" t="s">
        <v>230</v>
      </c>
    </row>
    <row r="2970" spans="1:23">
      <c r="A2970" s="1370">
        <v>71185809</v>
      </c>
      <c r="B2970" s="1371" t="s">
        <v>6121</v>
      </c>
      <c r="C2970" s="1371">
        <v>51977783056</v>
      </c>
      <c r="D2970" s="1371" t="s">
        <v>6122</v>
      </c>
      <c r="G2970" s="1371" t="s">
        <v>224</v>
      </c>
      <c r="H2970" s="1371" t="s">
        <v>11</v>
      </c>
      <c r="J2970" s="1371" t="s">
        <v>221</v>
      </c>
      <c r="M2970" s="1372">
        <v>45841</v>
      </c>
      <c r="N2970" s="1371" t="s">
        <v>241</v>
      </c>
      <c r="V2970" s="1371" t="s">
        <v>6123</v>
      </c>
      <c r="W2970" s="1371" t="s">
        <v>228</v>
      </c>
    </row>
    <row r="2971" spans="1:23">
      <c r="A2971" s="1370">
        <v>71186482</v>
      </c>
      <c r="B2971" s="1371" t="s">
        <v>6124</v>
      </c>
      <c r="C2971" s="1371">
        <v>946555312</v>
      </c>
      <c r="D2971" s="1371" t="s">
        <v>6125</v>
      </c>
      <c r="G2971" s="1371" t="s">
        <v>223</v>
      </c>
      <c r="H2971" s="1371" t="s">
        <v>11</v>
      </c>
      <c r="J2971" s="1371" t="s">
        <v>221</v>
      </c>
      <c r="M2971" s="1372">
        <v>45841</v>
      </c>
      <c r="N2971" s="1371" t="s">
        <v>233</v>
      </c>
      <c r="V2971" s="1371" t="s">
        <v>11</v>
      </c>
      <c r="W2971" s="1371" t="s">
        <v>228</v>
      </c>
    </row>
    <row r="2972" spans="1:23">
      <c r="A2972" s="1370">
        <v>71186745</v>
      </c>
      <c r="B2972" s="1371" t="s">
        <v>6126</v>
      </c>
      <c r="C2972" s="1371">
        <v>51993711171</v>
      </c>
      <c r="D2972" s="1371" t="s">
        <v>6127</v>
      </c>
      <c r="G2972" s="1371" t="s">
        <v>223</v>
      </c>
      <c r="H2972" s="1371" t="s">
        <v>245</v>
      </c>
      <c r="I2972" s="1371" t="s">
        <v>316</v>
      </c>
      <c r="J2972" s="1371" t="s">
        <v>221</v>
      </c>
      <c r="K2972" s="1371" t="s">
        <v>259</v>
      </c>
      <c r="L2972" s="1371" t="s">
        <v>259</v>
      </c>
      <c r="N2972" s="1371" t="s">
        <v>236</v>
      </c>
      <c r="O2972" s="1371" t="s">
        <v>236</v>
      </c>
      <c r="P2972" s="1371" t="s">
        <v>350</v>
      </c>
      <c r="W2972" s="1371" t="s">
        <v>226</v>
      </c>
    </row>
    <row r="2973" spans="1:23">
      <c r="A2973" s="1370">
        <v>71187156</v>
      </c>
      <c r="B2973" s="1371" t="s">
        <v>6128</v>
      </c>
      <c r="C2973" s="1371" t="s">
        <v>6129</v>
      </c>
      <c r="F2973" s="1371" t="s">
        <v>254</v>
      </c>
      <c r="G2973" s="1371" t="s">
        <v>223</v>
      </c>
      <c r="H2973" s="1371" t="s">
        <v>238</v>
      </c>
      <c r="I2973" s="1371" t="s">
        <v>316</v>
      </c>
      <c r="J2973" s="1371" t="s">
        <v>221</v>
      </c>
      <c r="L2973" s="1371" t="s">
        <v>271</v>
      </c>
      <c r="N2973" s="1371" t="s">
        <v>231</v>
      </c>
      <c r="O2973" s="1371" t="s">
        <v>231</v>
      </c>
      <c r="Q2973" s="1371" t="s">
        <v>445</v>
      </c>
      <c r="R2973" s="1371" t="s">
        <v>232</v>
      </c>
      <c r="S2973" s="1371" t="s">
        <v>318</v>
      </c>
      <c r="T2973" s="1371" t="s">
        <v>323</v>
      </c>
      <c r="U2973" s="1371" t="s">
        <v>258</v>
      </c>
      <c r="W2973" s="1371" t="s">
        <v>230</v>
      </c>
    </row>
    <row r="2974" spans="1:23">
      <c r="A2974" s="1370">
        <v>71187638</v>
      </c>
      <c r="B2974" s="1371" t="s">
        <v>6130</v>
      </c>
      <c r="C2974" s="1371">
        <v>960204921</v>
      </c>
      <c r="D2974" s="1371" t="s">
        <v>6131</v>
      </c>
      <c r="F2974" s="1371" t="s">
        <v>362</v>
      </c>
      <c r="G2974" s="1371" t="s">
        <v>225</v>
      </c>
      <c r="H2974" s="1371" t="s">
        <v>248</v>
      </c>
      <c r="J2974" s="1371" t="s">
        <v>221</v>
      </c>
      <c r="M2974" s="1372">
        <v>45841</v>
      </c>
      <c r="W2974" s="1371" t="s">
        <v>227</v>
      </c>
    </row>
    <row r="2975" spans="1:23">
      <c r="A2975" s="1370">
        <v>71188577</v>
      </c>
      <c r="B2975" s="1371" t="s">
        <v>6132</v>
      </c>
      <c r="C2975" s="1371">
        <v>51931530179</v>
      </c>
      <c r="D2975" s="1371" t="s">
        <v>6133</v>
      </c>
      <c r="G2975" s="1371" t="s">
        <v>224</v>
      </c>
      <c r="H2975" s="1371" t="s">
        <v>243</v>
      </c>
      <c r="I2975" s="1371" t="s">
        <v>316</v>
      </c>
      <c r="J2975" s="1371" t="s">
        <v>221</v>
      </c>
      <c r="N2975" s="1371" t="s">
        <v>314</v>
      </c>
      <c r="O2975" s="1371" t="s">
        <v>236</v>
      </c>
      <c r="P2975" s="1371" t="s">
        <v>350</v>
      </c>
      <c r="V2975" s="1371" t="s">
        <v>6134</v>
      </c>
      <c r="W2975" s="1371" t="s">
        <v>228</v>
      </c>
    </row>
    <row r="2976" spans="1:23">
      <c r="A2976" s="1370">
        <v>71188858</v>
      </c>
      <c r="B2976" s="1371" t="s">
        <v>6135</v>
      </c>
      <c r="C2976" s="1371">
        <v>912386399</v>
      </c>
      <c r="D2976" s="1371" t="s">
        <v>6136</v>
      </c>
      <c r="F2976" s="1371" t="s">
        <v>257</v>
      </c>
      <c r="G2976" s="1371" t="s">
        <v>224</v>
      </c>
      <c r="H2976" s="1371" t="s">
        <v>245</v>
      </c>
      <c r="I2976" s="1371" t="s">
        <v>10</v>
      </c>
      <c r="J2976" s="1371" t="s">
        <v>221</v>
      </c>
      <c r="L2976" s="1371" t="s">
        <v>271</v>
      </c>
      <c r="N2976" s="1371" t="s">
        <v>231</v>
      </c>
      <c r="O2976" s="1371" t="s">
        <v>231</v>
      </c>
      <c r="Q2976" s="1371" t="s">
        <v>445</v>
      </c>
      <c r="R2976" s="1371" t="s">
        <v>232</v>
      </c>
      <c r="S2976" s="1371" t="s">
        <v>318</v>
      </c>
      <c r="T2976" s="1371" t="s">
        <v>323</v>
      </c>
      <c r="U2976" s="1371" t="s">
        <v>255</v>
      </c>
      <c r="W2976" s="1371" t="s">
        <v>230</v>
      </c>
    </row>
    <row r="2977" spans="1:23">
      <c r="A2977" s="1370">
        <v>71189803</v>
      </c>
      <c r="B2977" s="1371" t="s">
        <v>6137</v>
      </c>
      <c r="C2977" s="1371">
        <v>51962272535</v>
      </c>
      <c r="D2977" s="1371" t="s">
        <v>6138</v>
      </c>
      <c r="E2977" s="1371" t="s">
        <v>451</v>
      </c>
      <c r="G2977" s="1371" t="s">
        <v>225</v>
      </c>
      <c r="H2977" s="1371" t="s">
        <v>245</v>
      </c>
      <c r="K2977" s="1371" t="s">
        <v>278</v>
      </c>
      <c r="L2977" s="1371" t="s">
        <v>262</v>
      </c>
      <c r="M2977" s="1372">
        <v>45869</v>
      </c>
      <c r="N2977" s="1371" t="s">
        <v>233</v>
      </c>
      <c r="O2977" s="1371" t="s">
        <v>236</v>
      </c>
      <c r="W2977" s="1371" t="s">
        <v>230</v>
      </c>
    </row>
    <row r="2978" spans="1:23">
      <c r="A2978" s="1370">
        <v>71189973</v>
      </c>
      <c r="B2978" s="1371" t="s">
        <v>6139</v>
      </c>
      <c r="C2978" s="1371">
        <v>951223245</v>
      </c>
      <c r="D2978" s="1371" t="s">
        <v>6140</v>
      </c>
      <c r="G2978" s="1371" t="s">
        <v>223</v>
      </c>
      <c r="H2978" s="1371" t="s">
        <v>11</v>
      </c>
      <c r="J2978" s="1371" t="s">
        <v>221</v>
      </c>
      <c r="M2978" s="1372">
        <v>45841</v>
      </c>
      <c r="N2978" s="1371" t="s">
        <v>233</v>
      </c>
      <c r="O2978" s="1371" t="s">
        <v>236</v>
      </c>
      <c r="P2978" s="1371" t="s">
        <v>350</v>
      </c>
      <c r="V2978" s="1371" t="s">
        <v>11</v>
      </c>
      <c r="W2978" s="1371" t="s">
        <v>226</v>
      </c>
    </row>
    <row r="2979" spans="1:23">
      <c r="A2979" s="1370">
        <v>71190840</v>
      </c>
      <c r="B2979" s="1371" t="s">
        <v>6141</v>
      </c>
      <c r="C2979" s="1371" t="s">
        <v>6142</v>
      </c>
      <c r="D2979" s="1371" t="s">
        <v>6143</v>
      </c>
      <c r="G2979" s="1371" t="s">
        <v>225</v>
      </c>
      <c r="H2979" s="1371" t="s">
        <v>245</v>
      </c>
      <c r="J2979" s="1371" t="s">
        <v>221</v>
      </c>
      <c r="K2979" s="1371" t="s">
        <v>259</v>
      </c>
      <c r="L2979" s="1371" t="s">
        <v>259</v>
      </c>
      <c r="N2979" s="1371" t="s">
        <v>233</v>
      </c>
      <c r="W2979" s="1371" t="s">
        <v>228</v>
      </c>
    </row>
    <row r="2980" spans="1:23">
      <c r="A2980" s="1370">
        <v>71191010</v>
      </c>
      <c r="B2980" s="1371" t="s">
        <v>6144</v>
      </c>
      <c r="C2980" s="1371">
        <v>51988453472</v>
      </c>
      <c r="D2980" s="1371" t="s">
        <v>6145</v>
      </c>
      <c r="G2980" s="1371" t="s">
        <v>223</v>
      </c>
      <c r="H2980" s="1371" t="s">
        <v>245</v>
      </c>
      <c r="I2980" s="1371" t="s">
        <v>316</v>
      </c>
      <c r="J2980" s="1371" t="s">
        <v>249</v>
      </c>
      <c r="N2980" s="1371" t="s">
        <v>231</v>
      </c>
      <c r="W2980" s="1371" t="s">
        <v>227</v>
      </c>
    </row>
    <row r="2981" spans="1:23">
      <c r="A2981" s="1370">
        <v>71191128</v>
      </c>
      <c r="B2981" s="1371" t="s">
        <v>6146</v>
      </c>
      <c r="C2981" s="1371">
        <v>903482733</v>
      </c>
      <c r="D2981" s="1371" t="s">
        <v>6147</v>
      </c>
      <c r="E2981" s="1371" t="s">
        <v>347</v>
      </c>
      <c r="G2981" s="1371" t="s">
        <v>225</v>
      </c>
      <c r="H2981" s="1371" t="s">
        <v>245</v>
      </c>
      <c r="K2981" s="1371" t="s">
        <v>274</v>
      </c>
      <c r="L2981" s="1371" t="s">
        <v>274</v>
      </c>
      <c r="M2981" s="1372">
        <v>45849</v>
      </c>
      <c r="N2981" s="1371" t="s">
        <v>368</v>
      </c>
      <c r="O2981" s="1371" t="s">
        <v>350</v>
      </c>
      <c r="P2981" s="1371" t="s">
        <v>350</v>
      </c>
      <c r="V2981" s="1371" t="s">
        <v>710</v>
      </c>
      <c r="W2981" s="1371" t="s">
        <v>226</v>
      </c>
    </row>
    <row r="2982" spans="1:23">
      <c r="A2982" s="1370">
        <v>71191695</v>
      </c>
      <c r="B2982" s="1371" t="s">
        <v>110</v>
      </c>
      <c r="C2982" s="1371" t="s">
        <v>111</v>
      </c>
      <c r="D2982" s="1371" t="s">
        <v>6148</v>
      </c>
      <c r="F2982" s="1371" t="s">
        <v>8</v>
      </c>
      <c r="G2982" s="1371" t="s">
        <v>224</v>
      </c>
      <c r="H2982" s="1371" t="s">
        <v>245</v>
      </c>
      <c r="I2982" s="1371" t="s">
        <v>10</v>
      </c>
      <c r="J2982" s="1371" t="s">
        <v>249</v>
      </c>
      <c r="L2982" s="1371" t="s">
        <v>271</v>
      </c>
      <c r="N2982" s="1371" t="s">
        <v>231</v>
      </c>
      <c r="O2982" s="1371" t="s">
        <v>231</v>
      </c>
      <c r="Q2982" s="1371" t="s">
        <v>445</v>
      </c>
      <c r="R2982" s="1371" t="s">
        <v>232</v>
      </c>
      <c r="S2982" s="1371" t="s">
        <v>318</v>
      </c>
      <c r="T2982" s="1371" t="s">
        <v>323</v>
      </c>
      <c r="U2982" s="1371" t="s">
        <v>255</v>
      </c>
      <c r="W2982" s="1371" t="s">
        <v>230</v>
      </c>
    </row>
    <row r="2983" spans="1:23">
      <c r="A2983" s="1370">
        <v>71191906</v>
      </c>
      <c r="B2983" s="1371" t="s">
        <v>6149</v>
      </c>
      <c r="C2983" s="1371">
        <v>931587109</v>
      </c>
      <c r="D2983" s="1371" t="s">
        <v>6150</v>
      </c>
      <c r="G2983" s="1371" t="s">
        <v>223</v>
      </c>
      <c r="H2983" s="1371" t="s">
        <v>11</v>
      </c>
      <c r="I2983" s="1371" t="s">
        <v>7</v>
      </c>
      <c r="L2983" s="1371" t="s">
        <v>271</v>
      </c>
      <c r="M2983" s="1372">
        <v>45854</v>
      </c>
      <c r="N2983" s="1371" t="s">
        <v>233</v>
      </c>
      <c r="W2983" s="1371" t="s">
        <v>227</v>
      </c>
    </row>
    <row r="2984" spans="1:23">
      <c r="A2984" s="1370">
        <v>71204438</v>
      </c>
      <c r="B2984" s="1371" t="s">
        <v>6151</v>
      </c>
      <c r="C2984" s="1371">
        <v>51955990817</v>
      </c>
      <c r="D2984" s="1371" t="s">
        <v>6152</v>
      </c>
      <c r="G2984" s="1371" t="s">
        <v>223</v>
      </c>
      <c r="H2984" s="1371" t="s">
        <v>245</v>
      </c>
      <c r="I2984" s="1371" t="s">
        <v>316</v>
      </c>
      <c r="J2984" s="1371" t="s">
        <v>221</v>
      </c>
      <c r="K2984" s="1371" t="s">
        <v>259</v>
      </c>
      <c r="L2984" s="1371" t="s">
        <v>259</v>
      </c>
      <c r="N2984" s="1371" t="s">
        <v>236</v>
      </c>
      <c r="O2984" s="1371" t="s">
        <v>239</v>
      </c>
      <c r="P2984" s="1371" t="s">
        <v>239</v>
      </c>
      <c r="W2984" s="1371" t="s">
        <v>226</v>
      </c>
    </row>
    <row r="2985" spans="1:23">
      <c r="A2985" s="1370">
        <v>71212273</v>
      </c>
      <c r="B2985" s="1371" t="s">
        <v>6153</v>
      </c>
      <c r="C2985" s="1371">
        <v>930381834</v>
      </c>
      <c r="D2985" s="1371" t="s">
        <v>6154</v>
      </c>
      <c r="G2985" s="1371" t="s">
        <v>224</v>
      </c>
      <c r="H2985" s="1371" t="s">
        <v>248</v>
      </c>
      <c r="M2985" s="1372">
        <v>45855</v>
      </c>
      <c r="N2985" s="1371" t="s">
        <v>233</v>
      </c>
      <c r="O2985" s="1371" t="s">
        <v>329</v>
      </c>
      <c r="W2985" s="1371" t="s">
        <v>229</v>
      </c>
    </row>
    <row r="2986" spans="1:23">
      <c r="A2986" s="1370">
        <v>71216001</v>
      </c>
      <c r="B2986" s="1371" t="s">
        <v>6155</v>
      </c>
      <c r="C2986" s="1371">
        <v>957064104</v>
      </c>
      <c r="D2986" s="1371" t="s">
        <v>6156</v>
      </c>
      <c r="G2986" s="1371" t="s">
        <v>223</v>
      </c>
      <c r="H2986" s="1371" t="s">
        <v>11</v>
      </c>
      <c r="J2986" s="1371" t="s">
        <v>221</v>
      </c>
      <c r="M2986" s="1372">
        <v>45841</v>
      </c>
      <c r="N2986" s="1371" t="s">
        <v>233</v>
      </c>
      <c r="O2986" s="1371" t="s">
        <v>236</v>
      </c>
      <c r="W2986" s="1371" t="s">
        <v>227</v>
      </c>
    </row>
    <row r="2987" spans="1:23">
      <c r="A2987" s="1370">
        <v>71238311</v>
      </c>
      <c r="B2987" s="1371" t="s">
        <v>6157</v>
      </c>
      <c r="C2987" s="1371">
        <v>901367562</v>
      </c>
      <c r="D2987" s="1371" t="s">
        <v>6158</v>
      </c>
      <c r="G2987" s="1371" t="s">
        <v>224</v>
      </c>
      <c r="H2987" s="1371" t="s">
        <v>11</v>
      </c>
      <c r="J2987" s="1371" t="s">
        <v>221</v>
      </c>
      <c r="M2987" s="1372">
        <v>45841</v>
      </c>
      <c r="N2987" s="1371" t="s">
        <v>233</v>
      </c>
      <c r="V2987" s="1371" t="s">
        <v>11</v>
      </c>
      <c r="W2987" s="1371" t="s">
        <v>226</v>
      </c>
    </row>
    <row r="2988" spans="1:23">
      <c r="A2988" s="1370">
        <v>71260844</v>
      </c>
      <c r="B2988" s="1371" t="s">
        <v>6159</v>
      </c>
      <c r="C2988" s="1371">
        <v>929534790</v>
      </c>
      <c r="G2988" s="1371" t="s">
        <v>225</v>
      </c>
      <c r="H2988" s="1371" t="s">
        <v>243</v>
      </c>
      <c r="I2988" s="1371" t="s">
        <v>316</v>
      </c>
      <c r="J2988" s="1371" t="s">
        <v>221</v>
      </c>
      <c r="N2988" s="1371" t="s">
        <v>237</v>
      </c>
      <c r="O2988" s="1371" t="s">
        <v>332</v>
      </c>
      <c r="P2988" s="1371" t="s">
        <v>332</v>
      </c>
      <c r="W2988" s="1371" t="s">
        <v>229</v>
      </c>
    </row>
    <row r="2989" spans="1:23">
      <c r="A2989" s="1370">
        <v>71262987</v>
      </c>
      <c r="B2989" s="1371" t="s">
        <v>6160</v>
      </c>
      <c r="C2989" s="1371">
        <v>51997092336</v>
      </c>
      <c r="D2989" s="1371" t="s">
        <v>6161</v>
      </c>
      <c r="E2989" s="1371" t="s">
        <v>347</v>
      </c>
      <c r="G2989" s="1371" t="s">
        <v>224</v>
      </c>
      <c r="H2989" s="1371" t="s">
        <v>245</v>
      </c>
      <c r="K2989" s="1371" t="s">
        <v>280</v>
      </c>
      <c r="L2989" s="1371" t="s">
        <v>280</v>
      </c>
      <c r="M2989" s="1372">
        <v>45855</v>
      </c>
      <c r="N2989" s="1371" t="s">
        <v>233</v>
      </c>
      <c r="W2989" s="1371" t="s">
        <v>228</v>
      </c>
    </row>
    <row r="2990" spans="1:23">
      <c r="A2990" s="1370">
        <v>71262987</v>
      </c>
      <c r="B2990" s="1371" t="s">
        <v>6160</v>
      </c>
      <c r="C2990" s="1371">
        <v>997092336</v>
      </c>
      <c r="D2990" s="1371" t="s">
        <v>6161</v>
      </c>
      <c r="G2990" s="1371" t="s">
        <v>224</v>
      </c>
      <c r="H2990" s="1371" t="s">
        <v>11</v>
      </c>
      <c r="I2990" s="1371" t="s">
        <v>13</v>
      </c>
      <c r="L2990" s="1371" t="s">
        <v>271</v>
      </c>
      <c r="M2990" s="1372">
        <v>45854</v>
      </c>
      <c r="N2990" s="1371" t="s">
        <v>233</v>
      </c>
      <c r="W2990" s="1371" t="s">
        <v>227</v>
      </c>
    </row>
    <row r="2991" spans="1:23">
      <c r="A2991" s="1370">
        <v>71263657</v>
      </c>
      <c r="B2991" s="1371" t="s">
        <v>6162</v>
      </c>
      <c r="C2991" s="1371">
        <v>51955192826</v>
      </c>
      <c r="D2991" s="1371" t="s">
        <v>6163</v>
      </c>
      <c r="G2991" s="1371" t="s">
        <v>224</v>
      </c>
      <c r="H2991" s="1371" t="s">
        <v>11</v>
      </c>
      <c r="J2991" s="1371" t="s">
        <v>221</v>
      </c>
      <c r="M2991" s="1372">
        <v>45841</v>
      </c>
      <c r="N2991" s="1371" t="s">
        <v>233</v>
      </c>
      <c r="V2991" s="1371" t="s">
        <v>11</v>
      </c>
      <c r="W2991" s="1371" t="s">
        <v>228</v>
      </c>
    </row>
    <row r="2992" spans="1:23">
      <c r="A2992" s="1370">
        <v>71266261</v>
      </c>
      <c r="B2992" s="1371" t="s">
        <v>6164</v>
      </c>
      <c r="C2992" s="1371">
        <v>51989337907</v>
      </c>
      <c r="D2992" s="1371" t="s">
        <v>6165</v>
      </c>
      <c r="G2992" s="1371" t="s">
        <v>223</v>
      </c>
      <c r="H2992" s="1371" t="s">
        <v>11</v>
      </c>
      <c r="J2992" s="1371" t="s">
        <v>221</v>
      </c>
      <c r="M2992" s="1372">
        <v>45841</v>
      </c>
      <c r="N2992" s="1371" t="s">
        <v>233</v>
      </c>
      <c r="V2992" s="1371" t="s">
        <v>11</v>
      </c>
      <c r="W2992" s="1371" t="s">
        <v>228</v>
      </c>
    </row>
    <row r="2993" spans="1:23">
      <c r="A2993" s="1370">
        <v>71269648</v>
      </c>
      <c r="B2993" s="1371" t="s">
        <v>6166</v>
      </c>
      <c r="C2993" s="1371">
        <v>933484792</v>
      </c>
      <c r="D2993" s="1371" t="s">
        <v>6167</v>
      </c>
      <c r="G2993" s="1371" t="s">
        <v>224</v>
      </c>
      <c r="H2993" s="1371" t="s">
        <v>11</v>
      </c>
      <c r="J2993" s="1371" t="s">
        <v>221</v>
      </c>
      <c r="M2993" s="1372">
        <v>45841</v>
      </c>
      <c r="N2993" s="1371" t="s">
        <v>233</v>
      </c>
      <c r="V2993" s="1371" t="s">
        <v>11</v>
      </c>
      <c r="W2993" s="1371" t="s">
        <v>226</v>
      </c>
    </row>
    <row r="2994" spans="1:23">
      <c r="A2994" s="1370">
        <v>71287067</v>
      </c>
      <c r="B2994" s="1371" t="s">
        <v>6168</v>
      </c>
      <c r="C2994" s="1371">
        <v>933933286</v>
      </c>
      <c r="D2994" s="1371" t="s">
        <v>6169</v>
      </c>
      <c r="F2994" s="1371" t="s">
        <v>362</v>
      </c>
      <c r="G2994" s="1371" t="s">
        <v>223</v>
      </c>
      <c r="H2994" s="1371" t="s">
        <v>248</v>
      </c>
      <c r="J2994" s="1371" t="s">
        <v>221</v>
      </c>
      <c r="L2994" s="1371" t="s">
        <v>271</v>
      </c>
      <c r="M2994" s="1372">
        <v>45841</v>
      </c>
      <c r="N2994" s="1371" t="s">
        <v>233</v>
      </c>
      <c r="W2994" s="1371" t="s">
        <v>230</v>
      </c>
    </row>
    <row r="2995" spans="1:23">
      <c r="A2995" s="1370">
        <v>71287157</v>
      </c>
      <c r="B2995" s="1371" t="s">
        <v>6170</v>
      </c>
      <c r="C2995" s="1371">
        <v>910577832</v>
      </c>
      <c r="D2995" s="1371" t="s">
        <v>6171</v>
      </c>
      <c r="G2995" s="1371" t="s">
        <v>224</v>
      </c>
      <c r="H2995" s="1371" t="s">
        <v>11</v>
      </c>
      <c r="M2995" s="1372">
        <v>45880</v>
      </c>
      <c r="N2995" s="1371" t="s">
        <v>233</v>
      </c>
      <c r="W2995" s="1371" t="s">
        <v>227</v>
      </c>
    </row>
    <row r="2996" spans="1:23">
      <c r="A2996" s="1370">
        <v>71293921</v>
      </c>
      <c r="B2996" s="1371" t="s">
        <v>6172</v>
      </c>
      <c r="C2996" s="1371">
        <v>51912089719</v>
      </c>
      <c r="D2996" s="1371" t="s">
        <v>6173</v>
      </c>
      <c r="G2996" s="1371" t="s">
        <v>224</v>
      </c>
      <c r="H2996" s="1371" t="s">
        <v>11</v>
      </c>
      <c r="J2996" s="1371" t="s">
        <v>221</v>
      </c>
      <c r="M2996" s="1372">
        <v>45841</v>
      </c>
      <c r="N2996" s="1371" t="s">
        <v>233</v>
      </c>
      <c r="V2996" s="1371" t="s">
        <v>11</v>
      </c>
      <c r="W2996" s="1371" t="s">
        <v>226</v>
      </c>
    </row>
    <row r="2997" spans="1:23">
      <c r="A2997" s="1370">
        <v>71297438</v>
      </c>
      <c r="B2997" s="1371" t="s">
        <v>6174</v>
      </c>
      <c r="C2997" s="1371">
        <v>940202349</v>
      </c>
      <c r="D2997" s="1371" t="s">
        <v>6175</v>
      </c>
      <c r="E2997" s="1371" t="s">
        <v>347</v>
      </c>
      <c r="F2997" s="1371" t="s">
        <v>260</v>
      </c>
      <c r="G2997" s="1371" t="s">
        <v>224</v>
      </c>
      <c r="H2997" s="1371" t="s">
        <v>245</v>
      </c>
      <c r="K2997" s="1371" t="s">
        <v>278</v>
      </c>
      <c r="L2997" s="1371" t="s">
        <v>271</v>
      </c>
      <c r="M2997" s="1372">
        <v>45845</v>
      </c>
      <c r="N2997" s="1371" t="s">
        <v>233</v>
      </c>
      <c r="O2997" s="1371" t="s">
        <v>236</v>
      </c>
      <c r="W2997" s="1371" t="s">
        <v>230</v>
      </c>
    </row>
    <row r="2998" spans="1:23">
      <c r="A2998" s="1370">
        <v>71307062</v>
      </c>
      <c r="B2998" s="1371" t="s">
        <v>6176</v>
      </c>
      <c r="C2998" s="1371">
        <v>995039449</v>
      </c>
      <c r="D2998" s="1371" t="s">
        <v>6177</v>
      </c>
      <c r="F2998" s="1371" t="s">
        <v>362</v>
      </c>
      <c r="G2998" s="1371" t="s">
        <v>224</v>
      </c>
      <c r="H2998" s="1371" t="s">
        <v>248</v>
      </c>
      <c r="J2998" s="1371" t="s">
        <v>221</v>
      </c>
      <c r="L2998" s="1371" t="s">
        <v>271</v>
      </c>
      <c r="M2998" s="1372">
        <v>45841</v>
      </c>
      <c r="N2998" s="1371" t="s">
        <v>233</v>
      </c>
      <c r="W2998" s="1371" t="s">
        <v>230</v>
      </c>
    </row>
    <row r="2999" spans="1:23">
      <c r="A2999" s="1370">
        <v>71323022</v>
      </c>
      <c r="B2999" s="1371" t="s">
        <v>6178</v>
      </c>
      <c r="C2999" s="1371" t="s">
        <v>6179</v>
      </c>
      <c r="D2999" s="1371" t="s">
        <v>6180</v>
      </c>
      <c r="G2999" s="1371" t="s">
        <v>224</v>
      </c>
      <c r="H2999" s="1371" t="s">
        <v>11</v>
      </c>
      <c r="L2999" s="1371" t="s">
        <v>271</v>
      </c>
      <c r="M2999" s="1372">
        <v>45854</v>
      </c>
      <c r="N2999" s="1371" t="s">
        <v>233</v>
      </c>
      <c r="W2999" s="1371" t="s">
        <v>230</v>
      </c>
    </row>
    <row r="3000" spans="1:23">
      <c r="A3000" s="1370">
        <v>71324217</v>
      </c>
      <c r="B3000" s="1371" t="s">
        <v>6181</v>
      </c>
      <c r="C3000" s="1371">
        <v>921146328</v>
      </c>
      <c r="D3000" s="1371" t="s">
        <v>6182</v>
      </c>
      <c r="G3000" s="1371" t="s">
        <v>223</v>
      </c>
      <c r="H3000" s="1371" t="s">
        <v>243</v>
      </c>
      <c r="I3000" s="1371" t="s">
        <v>316</v>
      </c>
      <c r="J3000" s="1371" t="s">
        <v>221</v>
      </c>
      <c r="N3000" s="1371" t="s">
        <v>241</v>
      </c>
      <c r="W3000" s="1371" t="s">
        <v>227</v>
      </c>
    </row>
    <row r="3001" spans="1:23">
      <c r="A3001" s="1370">
        <v>71331294</v>
      </c>
      <c r="B3001" s="1371" t="s">
        <v>6183</v>
      </c>
      <c r="C3001" s="1371">
        <v>923466886</v>
      </c>
      <c r="D3001" s="1371" t="s">
        <v>6184</v>
      </c>
      <c r="G3001" s="1371" t="s">
        <v>223</v>
      </c>
      <c r="H3001" s="1371" t="s">
        <v>11</v>
      </c>
      <c r="M3001" s="1372">
        <v>45880</v>
      </c>
      <c r="N3001" s="1371" t="s">
        <v>233</v>
      </c>
      <c r="W3001" s="1371" t="s">
        <v>230</v>
      </c>
    </row>
    <row r="3002" spans="1:23">
      <c r="A3002" s="1370">
        <v>71336225</v>
      </c>
      <c r="B3002" s="1371" t="s">
        <v>6185</v>
      </c>
      <c r="C3002" s="1371">
        <v>954403383</v>
      </c>
      <c r="D3002" s="1371" t="s">
        <v>6186</v>
      </c>
      <c r="F3002" s="1371" t="s">
        <v>362</v>
      </c>
      <c r="G3002" s="1371" t="s">
        <v>223</v>
      </c>
      <c r="H3002" s="1371" t="s">
        <v>248</v>
      </c>
      <c r="J3002" s="1371" t="s">
        <v>221</v>
      </c>
      <c r="M3002" s="1372">
        <v>45841</v>
      </c>
      <c r="W3002" s="1371" t="s">
        <v>227</v>
      </c>
    </row>
    <row r="3003" spans="1:23">
      <c r="A3003" s="1370">
        <v>71338790</v>
      </c>
      <c r="B3003" s="1371" t="s">
        <v>6187</v>
      </c>
      <c r="C3003" s="1371">
        <v>51930602720</v>
      </c>
      <c r="D3003" s="1371" t="s">
        <v>6188</v>
      </c>
      <c r="G3003" s="1371" t="s">
        <v>225</v>
      </c>
      <c r="H3003" s="1371" t="s">
        <v>11</v>
      </c>
      <c r="J3003" s="1371" t="s">
        <v>221</v>
      </c>
      <c r="M3003" s="1372">
        <v>45841</v>
      </c>
      <c r="N3003" s="1371" t="s">
        <v>233</v>
      </c>
      <c r="O3003" s="1371" t="s">
        <v>236</v>
      </c>
      <c r="W3003" s="1371" t="s">
        <v>227</v>
      </c>
    </row>
    <row r="3004" spans="1:23">
      <c r="A3004" s="1370">
        <v>71345341</v>
      </c>
      <c r="B3004" s="1371" t="s">
        <v>6189</v>
      </c>
      <c r="C3004" s="1371">
        <v>51917284203</v>
      </c>
      <c r="D3004" s="1371" t="s">
        <v>6190</v>
      </c>
      <c r="E3004" s="1371" t="s">
        <v>376</v>
      </c>
      <c r="F3004" s="1371" t="s">
        <v>377</v>
      </c>
      <c r="G3004" s="1371" t="s">
        <v>223</v>
      </c>
      <c r="H3004" s="1371" t="s">
        <v>245</v>
      </c>
      <c r="J3004" s="1371" t="s">
        <v>221</v>
      </c>
      <c r="L3004" s="1371" t="s">
        <v>271</v>
      </c>
      <c r="N3004" s="1371" t="s">
        <v>233</v>
      </c>
      <c r="W3004" s="1371" t="s">
        <v>230</v>
      </c>
    </row>
    <row r="3005" spans="1:23">
      <c r="A3005" s="1370">
        <v>71351265</v>
      </c>
      <c r="B3005" s="1371" t="s">
        <v>6191</v>
      </c>
      <c r="C3005" s="1371">
        <v>959962539</v>
      </c>
      <c r="D3005" s="1371" t="s">
        <v>6192</v>
      </c>
      <c r="G3005" s="1371" t="s">
        <v>223</v>
      </c>
      <c r="H3005" s="1371" t="s">
        <v>11</v>
      </c>
      <c r="M3005" s="1372">
        <v>45859</v>
      </c>
      <c r="N3005" s="1371" t="s">
        <v>233</v>
      </c>
      <c r="W3005" s="1371" t="s">
        <v>229</v>
      </c>
    </row>
    <row r="3006" spans="1:23">
      <c r="A3006" s="1370">
        <v>71351925</v>
      </c>
      <c r="B3006" s="1371" t="s">
        <v>6193</v>
      </c>
      <c r="C3006" s="1371">
        <v>973276609</v>
      </c>
      <c r="D3006" s="1371" t="s">
        <v>6194</v>
      </c>
      <c r="G3006" s="1371" t="s">
        <v>224</v>
      </c>
      <c r="H3006" s="1371" t="s">
        <v>245</v>
      </c>
      <c r="I3006" s="1371" t="s">
        <v>316</v>
      </c>
      <c r="J3006" s="1371" t="s">
        <v>221</v>
      </c>
      <c r="N3006" s="1371" t="s">
        <v>233</v>
      </c>
      <c r="O3006" s="1371" t="s">
        <v>231</v>
      </c>
      <c r="W3006" s="1371" t="s">
        <v>229</v>
      </c>
    </row>
    <row r="3007" spans="1:23">
      <c r="A3007" s="1370">
        <v>71352397</v>
      </c>
      <c r="B3007" s="1371" t="s">
        <v>112</v>
      </c>
      <c r="C3007" s="1371">
        <v>997140443</v>
      </c>
      <c r="E3007" s="1371" t="s">
        <v>373</v>
      </c>
      <c r="F3007" s="1371" t="s">
        <v>273</v>
      </c>
      <c r="G3007" s="1371" t="s">
        <v>224</v>
      </c>
      <c r="H3007" s="1371" t="s">
        <v>243</v>
      </c>
      <c r="J3007" s="1371" t="s">
        <v>249</v>
      </c>
      <c r="L3007" s="1371" t="s">
        <v>271</v>
      </c>
      <c r="N3007" s="1371" t="s">
        <v>231</v>
      </c>
      <c r="O3007" s="1371" t="s">
        <v>231</v>
      </c>
      <c r="Q3007" s="1371" t="s">
        <v>445</v>
      </c>
      <c r="R3007" s="1371" t="s">
        <v>232</v>
      </c>
      <c r="S3007" s="1371" t="s">
        <v>318</v>
      </c>
      <c r="T3007" s="1371" t="s">
        <v>3467</v>
      </c>
      <c r="U3007" s="1371" t="s">
        <v>255</v>
      </c>
      <c r="W3007" s="1371" t="s">
        <v>230</v>
      </c>
    </row>
    <row r="3008" spans="1:23">
      <c r="A3008" s="1370">
        <v>71352823</v>
      </c>
      <c r="B3008" s="1371" t="s">
        <v>6195</v>
      </c>
      <c r="C3008" s="1371">
        <v>978690177</v>
      </c>
      <c r="D3008" s="1371" t="s">
        <v>6196</v>
      </c>
      <c r="E3008" s="1371" t="s">
        <v>1104</v>
      </c>
      <c r="G3008" s="1371" t="s">
        <v>223</v>
      </c>
      <c r="H3008" s="1371" t="s">
        <v>243</v>
      </c>
      <c r="I3008" s="1371" t="s">
        <v>316</v>
      </c>
      <c r="J3008" s="1371" t="s">
        <v>249</v>
      </c>
      <c r="N3008" s="1371" t="s">
        <v>233</v>
      </c>
      <c r="O3008" s="1371" t="s">
        <v>236</v>
      </c>
      <c r="P3008" s="1371" t="s">
        <v>236</v>
      </c>
      <c r="W3008" s="1371" t="s">
        <v>226</v>
      </c>
    </row>
    <row r="3009" spans="1:23">
      <c r="A3009" s="1370">
        <v>71352969</v>
      </c>
      <c r="B3009" s="1371" t="s">
        <v>6197</v>
      </c>
      <c r="C3009" s="1371">
        <v>940275566</v>
      </c>
      <c r="D3009" s="1371" t="s">
        <v>6198</v>
      </c>
      <c r="E3009" s="1371" t="s">
        <v>347</v>
      </c>
      <c r="G3009" s="1371" t="s">
        <v>224</v>
      </c>
      <c r="H3009" s="1371" t="s">
        <v>248</v>
      </c>
      <c r="K3009" s="1371" t="s">
        <v>280</v>
      </c>
      <c r="L3009" s="1371" t="s">
        <v>280</v>
      </c>
      <c r="M3009" s="1372">
        <v>45873</v>
      </c>
      <c r="N3009" s="1371" t="s">
        <v>233</v>
      </c>
      <c r="W3009" s="1371" t="s">
        <v>229</v>
      </c>
    </row>
    <row r="3010" spans="1:23">
      <c r="A3010" s="1370">
        <v>71353561</v>
      </c>
      <c r="B3010" s="1371" t="s">
        <v>6199</v>
      </c>
      <c r="C3010" s="1371">
        <v>923734650</v>
      </c>
      <c r="D3010" s="1371" t="s">
        <v>6200</v>
      </c>
      <c r="G3010" s="1371" t="s">
        <v>223</v>
      </c>
      <c r="H3010" s="1371" t="s">
        <v>11</v>
      </c>
      <c r="L3010" s="1371" t="s">
        <v>262</v>
      </c>
      <c r="M3010" s="1372">
        <v>45859</v>
      </c>
      <c r="N3010" s="1371" t="s">
        <v>237</v>
      </c>
      <c r="W3010" s="1371" t="s">
        <v>230</v>
      </c>
    </row>
    <row r="3011" spans="1:23">
      <c r="A3011" s="1370">
        <v>71353580</v>
      </c>
      <c r="B3011" s="1371" t="s">
        <v>6201</v>
      </c>
      <c r="C3011" s="1371">
        <v>961402538</v>
      </c>
      <c r="D3011" s="1371" t="s">
        <v>6202</v>
      </c>
      <c r="G3011" s="1371" t="s">
        <v>224</v>
      </c>
      <c r="H3011" s="1371" t="s">
        <v>11</v>
      </c>
      <c r="J3011" s="1371" t="s">
        <v>221</v>
      </c>
      <c r="L3011" s="1371" t="s">
        <v>271</v>
      </c>
      <c r="M3011" s="1372">
        <v>45841</v>
      </c>
      <c r="N3011" s="1371" t="s">
        <v>233</v>
      </c>
      <c r="O3011" s="1371" t="s">
        <v>236</v>
      </c>
      <c r="V3011" s="1371" t="s">
        <v>11</v>
      </c>
      <c r="W3011" s="1371" t="s">
        <v>230</v>
      </c>
    </row>
    <row r="3012" spans="1:23">
      <c r="A3012" s="1370">
        <v>71353622</v>
      </c>
      <c r="B3012" s="1371" t="s">
        <v>113</v>
      </c>
      <c r="C3012" s="1371">
        <v>980601158</v>
      </c>
      <c r="E3012" s="1371" t="s">
        <v>6203</v>
      </c>
      <c r="F3012" s="1371" t="s">
        <v>240</v>
      </c>
      <c r="G3012" s="1371" t="s">
        <v>223</v>
      </c>
      <c r="H3012" s="1371" t="s">
        <v>238</v>
      </c>
      <c r="I3012" s="1371" t="s">
        <v>316</v>
      </c>
      <c r="J3012" s="1371" t="s">
        <v>249</v>
      </c>
      <c r="N3012" s="1371" t="s">
        <v>231</v>
      </c>
      <c r="O3012" s="1371" t="s">
        <v>231</v>
      </c>
      <c r="P3012" s="1371" t="s">
        <v>231</v>
      </c>
      <c r="Q3012" s="1371" t="s">
        <v>445</v>
      </c>
      <c r="R3012" s="1371" t="s">
        <v>232</v>
      </c>
      <c r="S3012" s="1371" t="s">
        <v>318</v>
      </c>
      <c r="T3012" s="1371" t="s">
        <v>323</v>
      </c>
      <c r="U3012" s="1371" t="s">
        <v>261</v>
      </c>
      <c r="W3012" s="1371" t="s">
        <v>228</v>
      </c>
    </row>
    <row r="3013" spans="1:23">
      <c r="A3013" s="1370">
        <v>71354013</v>
      </c>
      <c r="B3013" s="1371" t="s">
        <v>6204</v>
      </c>
      <c r="C3013" s="1371">
        <v>916450995</v>
      </c>
      <c r="D3013" s="1371" t="s">
        <v>362</v>
      </c>
      <c r="G3013" s="1371" t="s">
        <v>225</v>
      </c>
      <c r="H3013" s="1371" t="s">
        <v>11</v>
      </c>
      <c r="J3013" s="1371" t="s">
        <v>221</v>
      </c>
      <c r="M3013" s="1372">
        <v>45841</v>
      </c>
      <c r="N3013" s="1371" t="s">
        <v>233</v>
      </c>
      <c r="O3013" s="1371" t="s">
        <v>236</v>
      </c>
      <c r="W3013" s="1371" t="s">
        <v>227</v>
      </c>
    </row>
    <row r="3014" spans="1:23">
      <c r="A3014" s="1370">
        <v>71354279</v>
      </c>
      <c r="B3014" s="1371" t="s">
        <v>6205</v>
      </c>
      <c r="C3014" s="1371">
        <v>992476184</v>
      </c>
      <c r="D3014" s="1371" t="s">
        <v>6206</v>
      </c>
      <c r="F3014" s="1371" t="s">
        <v>247</v>
      </c>
      <c r="G3014" s="1371" t="s">
        <v>224</v>
      </c>
      <c r="H3014" s="1371" t="s">
        <v>238</v>
      </c>
      <c r="I3014" s="1371" t="s">
        <v>316</v>
      </c>
      <c r="J3014" s="1371" t="s">
        <v>221</v>
      </c>
      <c r="L3014" s="1371" t="s">
        <v>271</v>
      </c>
      <c r="N3014" s="1371" t="s">
        <v>231</v>
      </c>
      <c r="O3014" s="1371" t="s">
        <v>231</v>
      </c>
      <c r="Q3014" s="1371" t="s">
        <v>3344</v>
      </c>
      <c r="S3014" s="1371" t="s">
        <v>319</v>
      </c>
      <c r="T3014" s="1371" t="s">
        <v>6207</v>
      </c>
      <c r="U3014" s="1371" t="s">
        <v>255</v>
      </c>
      <c r="W3014" s="1371" t="s">
        <v>230</v>
      </c>
    </row>
    <row r="3015" spans="1:23">
      <c r="A3015" s="1370">
        <v>71354687</v>
      </c>
      <c r="B3015" s="1371" t="s">
        <v>6208</v>
      </c>
      <c r="C3015" s="1371" t="s">
        <v>6209</v>
      </c>
      <c r="G3015" s="1371" t="s">
        <v>224</v>
      </c>
      <c r="H3015" s="1371" t="s">
        <v>246</v>
      </c>
      <c r="K3015" s="1371" t="s">
        <v>262</v>
      </c>
      <c r="L3015" s="1371" t="s">
        <v>262</v>
      </c>
      <c r="N3015" s="1371" t="s">
        <v>233</v>
      </c>
      <c r="O3015" s="1371" t="s">
        <v>329</v>
      </c>
      <c r="P3015" s="1371" t="s">
        <v>329</v>
      </c>
      <c r="W3015" s="1371" t="s">
        <v>229</v>
      </c>
    </row>
    <row r="3016" spans="1:23">
      <c r="A3016" s="1370">
        <v>71355099</v>
      </c>
      <c r="B3016" s="1371" t="s">
        <v>114</v>
      </c>
      <c r="C3016" s="1371">
        <v>939305022</v>
      </c>
      <c r="D3016" s="1371" t="s">
        <v>6210</v>
      </c>
      <c r="F3016" s="1371" t="s">
        <v>254</v>
      </c>
      <c r="G3016" s="1371" t="s">
        <v>223</v>
      </c>
      <c r="H3016" s="1371" t="s">
        <v>238</v>
      </c>
      <c r="I3016" s="1371" t="s">
        <v>316</v>
      </c>
      <c r="J3016" s="1371" t="s">
        <v>249</v>
      </c>
      <c r="N3016" s="1371" t="s">
        <v>231</v>
      </c>
      <c r="O3016" s="1371" t="s">
        <v>231</v>
      </c>
      <c r="P3016" s="1371" t="s">
        <v>231</v>
      </c>
      <c r="Q3016" s="1371" t="s">
        <v>445</v>
      </c>
      <c r="R3016" s="1371" t="s">
        <v>232</v>
      </c>
      <c r="S3016" s="1371" t="s">
        <v>318</v>
      </c>
      <c r="T3016" s="1371" t="s">
        <v>323</v>
      </c>
      <c r="U3016" s="1371" t="s">
        <v>255</v>
      </c>
      <c r="W3016" s="1371" t="s">
        <v>229</v>
      </c>
    </row>
    <row r="3017" spans="1:23">
      <c r="A3017" s="1370">
        <v>71355550</v>
      </c>
      <c r="B3017" s="1371" t="s">
        <v>6211</v>
      </c>
      <c r="D3017" s="1371" t="s">
        <v>6212</v>
      </c>
      <c r="G3017" s="1371" t="s">
        <v>225</v>
      </c>
      <c r="H3017" s="1371" t="s">
        <v>245</v>
      </c>
      <c r="I3017" s="1371" t="s">
        <v>316</v>
      </c>
      <c r="J3017" s="1371" t="s">
        <v>221</v>
      </c>
      <c r="N3017" s="1371" t="s">
        <v>233</v>
      </c>
      <c r="O3017" s="1371" t="s">
        <v>236</v>
      </c>
      <c r="P3017" s="1371" t="s">
        <v>350</v>
      </c>
      <c r="W3017" s="1371" t="s">
        <v>229</v>
      </c>
    </row>
    <row r="3018" spans="1:23">
      <c r="A3018" s="1370">
        <v>71355597</v>
      </c>
      <c r="B3018" s="1371" t="s">
        <v>6213</v>
      </c>
      <c r="C3018" s="1371">
        <v>972853045</v>
      </c>
      <c r="D3018" s="1371" t="s">
        <v>6214</v>
      </c>
      <c r="G3018" s="1371" t="s">
        <v>224</v>
      </c>
      <c r="H3018" s="1371" t="s">
        <v>11</v>
      </c>
      <c r="J3018" s="1371" t="s">
        <v>221</v>
      </c>
      <c r="M3018" s="1372">
        <v>45841</v>
      </c>
      <c r="N3018" s="1371" t="s">
        <v>233</v>
      </c>
      <c r="V3018" s="1371" t="s">
        <v>11</v>
      </c>
      <c r="W3018" s="1371" t="s">
        <v>226</v>
      </c>
    </row>
    <row r="3019" spans="1:23">
      <c r="A3019" s="1370">
        <v>71355691</v>
      </c>
      <c r="B3019" s="1371" t="s">
        <v>6215</v>
      </c>
      <c r="C3019" s="1371">
        <v>981258400</v>
      </c>
      <c r="D3019" s="1371" t="s">
        <v>6216</v>
      </c>
      <c r="E3019" s="1371" t="s">
        <v>451</v>
      </c>
      <c r="G3019" s="1371" t="s">
        <v>225</v>
      </c>
      <c r="H3019" s="1371" t="s">
        <v>245</v>
      </c>
      <c r="K3019" s="1371" t="s">
        <v>262</v>
      </c>
      <c r="L3019" s="1371" t="s">
        <v>262</v>
      </c>
      <c r="M3019" s="1372">
        <v>45859</v>
      </c>
      <c r="N3019" s="1371" t="s">
        <v>368</v>
      </c>
      <c r="O3019" s="1371" t="s">
        <v>236</v>
      </c>
      <c r="P3019" s="1371" t="s">
        <v>350</v>
      </c>
      <c r="W3019" s="1371" t="s">
        <v>226</v>
      </c>
    </row>
    <row r="3020" spans="1:23">
      <c r="A3020" s="1370">
        <v>71356814</v>
      </c>
      <c r="B3020" s="1371" t="s">
        <v>6217</v>
      </c>
      <c r="C3020" s="1371">
        <v>51993550716</v>
      </c>
      <c r="D3020" s="1371" t="s">
        <v>6218</v>
      </c>
      <c r="G3020" s="1371" t="s">
        <v>223</v>
      </c>
      <c r="H3020" s="1371" t="s">
        <v>11</v>
      </c>
      <c r="J3020" s="1371" t="s">
        <v>221</v>
      </c>
      <c r="L3020" s="1371" t="s">
        <v>271</v>
      </c>
      <c r="M3020" s="1372">
        <v>45841</v>
      </c>
      <c r="N3020" s="1371" t="s">
        <v>233</v>
      </c>
      <c r="V3020" s="1371" t="s">
        <v>11</v>
      </c>
      <c r="W3020" s="1371" t="s">
        <v>230</v>
      </c>
    </row>
    <row r="3021" spans="1:23">
      <c r="A3021" s="1370">
        <v>71356898</v>
      </c>
      <c r="B3021" s="1371" t="s">
        <v>6219</v>
      </c>
      <c r="C3021" s="1371">
        <v>928718876</v>
      </c>
      <c r="D3021" s="1371" t="s">
        <v>6220</v>
      </c>
      <c r="E3021" s="1371" t="s">
        <v>451</v>
      </c>
      <c r="G3021" s="1371" t="s">
        <v>225</v>
      </c>
      <c r="H3021" s="1371" t="s">
        <v>245</v>
      </c>
      <c r="K3021" s="1371" t="s">
        <v>280</v>
      </c>
      <c r="L3021" s="1371" t="s">
        <v>280</v>
      </c>
      <c r="M3021" s="1372">
        <v>45849</v>
      </c>
      <c r="N3021" s="1371" t="s">
        <v>368</v>
      </c>
      <c r="O3021" s="1371" t="s">
        <v>236</v>
      </c>
      <c r="P3021" s="1371" t="s">
        <v>350</v>
      </c>
      <c r="W3021" s="1371" t="s">
        <v>226</v>
      </c>
    </row>
    <row r="3022" spans="1:23">
      <c r="A3022" s="1370">
        <v>71356898</v>
      </c>
      <c r="B3022" s="1371" t="s">
        <v>6221</v>
      </c>
      <c r="C3022" s="1371">
        <v>998666043</v>
      </c>
      <c r="G3022" s="1371" t="s">
        <v>225</v>
      </c>
      <c r="H3022" s="1371" t="s">
        <v>243</v>
      </c>
      <c r="I3022" s="1371" t="s">
        <v>316</v>
      </c>
      <c r="J3022" s="1371" t="s">
        <v>221</v>
      </c>
      <c r="N3022" s="1371" t="s">
        <v>231</v>
      </c>
      <c r="O3022" s="1371" t="s">
        <v>231</v>
      </c>
      <c r="P3022" s="1371" t="s">
        <v>231</v>
      </c>
      <c r="W3022" s="1371" t="s">
        <v>229</v>
      </c>
    </row>
    <row r="3023" spans="1:23">
      <c r="A3023" s="1370">
        <v>71356898</v>
      </c>
      <c r="B3023" s="1371" t="s">
        <v>6219</v>
      </c>
      <c r="C3023" s="1371">
        <v>51928718876</v>
      </c>
      <c r="D3023" s="1371" t="s">
        <v>6220</v>
      </c>
      <c r="E3023" s="1371" t="s">
        <v>451</v>
      </c>
      <c r="G3023" s="1371" t="s">
        <v>225</v>
      </c>
      <c r="H3023" s="1371" t="s">
        <v>245</v>
      </c>
      <c r="K3023" s="1371" t="s">
        <v>262</v>
      </c>
      <c r="L3023" s="1371" t="s">
        <v>262</v>
      </c>
      <c r="M3023" s="1372">
        <v>45870</v>
      </c>
      <c r="N3023" s="1371" t="s">
        <v>233</v>
      </c>
      <c r="W3023" s="1371" t="s">
        <v>229</v>
      </c>
    </row>
    <row r="3024" spans="1:23">
      <c r="A3024" s="1370">
        <v>71356898</v>
      </c>
      <c r="B3024" s="1371" t="s">
        <v>6222</v>
      </c>
      <c r="C3024" s="1371">
        <v>998666043</v>
      </c>
      <c r="E3024" s="1371" t="s">
        <v>373</v>
      </c>
      <c r="G3024" s="1371" t="s">
        <v>225</v>
      </c>
      <c r="H3024" s="1371" t="s">
        <v>243</v>
      </c>
      <c r="I3024" s="1371" t="s">
        <v>316</v>
      </c>
      <c r="J3024" s="1371" t="s">
        <v>249</v>
      </c>
      <c r="N3024" s="1371" t="s">
        <v>233</v>
      </c>
      <c r="W3024" s="1371" t="s">
        <v>227</v>
      </c>
    </row>
    <row r="3025" spans="1:23">
      <c r="A3025" s="1370">
        <v>71357629</v>
      </c>
      <c r="B3025" s="1371" t="s">
        <v>6223</v>
      </c>
      <c r="C3025" s="1371">
        <v>980835919</v>
      </c>
      <c r="D3025" s="1371" t="s">
        <v>6224</v>
      </c>
      <c r="G3025" s="1371" t="s">
        <v>223</v>
      </c>
      <c r="H3025" s="1371" t="s">
        <v>11</v>
      </c>
      <c r="J3025" s="1371" t="s">
        <v>221</v>
      </c>
      <c r="M3025" s="1372">
        <v>45841</v>
      </c>
      <c r="N3025" s="1371" t="s">
        <v>233</v>
      </c>
      <c r="V3025" s="1371" t="s">
        <v>11</v>
      </c>
      <c r="W3025" s="1371" t="s">
        <v>226</v>
      </c>
    </row>
    <row r="3026" spans="1:23">
      <c r="A3026" s="1370">
        <v>71357849</v>
      </c>
      <c r="B3026" s="1371" t="s">
        <v>6225</v>
      </c>
      <c r="C3026" s="1371">
        <v>920841233</v>
      </c>
      <c r="D3026" s="1371" t="s">
        <v>362</v>
      </c>
      <c r="G3026" s="1371" t="s">
        <v>224</v>
      </c>
      <c r="H3026" s="1371" t="s">
        <v>11</v>
      </c>
      <c r="J3026" s="1371" t="s">
        <v>221</v>
      </c>
      <c r="M3026" s="1372">
        <v>45841</v>
      </c>
      <c r="N3026" s="1371" t="s">
        <v>233</v>
      </c>
      <c r="V3026" s="1371" t="s">
        <v>11</v>
      </c>
      <c r="W3026" s="1371" t="s">
        <v>228</v>
      </c>
    </row>
    <row r="3027" spans="1:23">
      <c r="A3027" s="1370">
        <v>71358056</v>
      </c>
      <c r="B3027" s="1371" t="s">
        <v>6226</v>
      </c>
      <c r="C3027" s="1371" t="s">
        <v>6227</v>
      </c>
      <c r="D3027" s="1371" t="s">
        <v>6228</v>
      </c>
      <c r="G3027" s="1371" t="s">
        <v>224</v>
      </c>
      <c r="H3027" s="1371" t="s">
        <v>243</v>
      </c>
      <c r="I3027" s="1371" t="s">
        <v>316</v>
      </c>
      <c r="J3027" s="1371" t="s">
        <v>221</v>
      </c>
      <c r="N3027" s="1371" t="s">
        <v>231</v>
      </c>
      <c r="O3027" s="1371" t="s">
        <v>231</v>
      </c>
      <c r="P3027" s="1371" t="s">
        <v>231</v>
      </c>
      <c r="W3027" s="1371" t="s">
        <v>226</v>
      </c>
    </row>
    <row r="3028" spans="1:23">
      <c r="A3028" s="1370">
        <v>71358162</v>
      </c>
      <c r="B3028" s="1371" t="s">
        <v>6229</v>
      </c>
      <c r="C3028" s="1371">
        <v>942216979</v>
      </c>
      <c r="E3028" s="1371" t="s">
        <v>373</v>
      </c>
      <c r="G3028" s="1371" t="s">
        <v>225</v>
      </c>
      <c r="H3028" s="1371" t="s">
        <v>243</v>
      </c>
      <c r="I3028" s="1371" t="s">
        <v>316</v>
      </c>
      <c r="J3028" s="1371" t="s">
        <v>249</v>
      </c>
      <c r="N3028" s="1371" t="s">
        <v>233</v>
      </c>
      <c r="O3028" s="1371" t="s">
        <v>231</v>
      </c>
      <c r="P3028" s="1371" t="s">
        <v>231</v>
      </c>
      <c r="W3028" s="1371" t="s">
        <v>226</v>
      </c>
    </row>
    <row r="3029" spans="1:23">
      <c r="A3029" s="1370">
        <v>71358399</v>
      </c>
      <c r="B3029" s="1371" t="s">
        <v>6230</v>
      </c>
      <c r="C3029" s="1371">
        <v>963956101</v>
      </c>
      <c r="D3029" s="1371" t="s">
        <v>6231</v>
      </c>
      <c r="G3029" s="1371" t="s">
        <v>223</v>
      </c>
      <c r="H3029" s="1371" t="s">
        <v>11</v>
      </c>
      <c r="M3029" s="1372">
        <v>45859</v>
      </c>
      <c r="N3029" s="1371" t="s">
        <v>233</v>
      </c>
      <c r="W3029" s="1371" t="s">
        <v>229</v>
      </c>
    </row>
    <row r="3030" spans="1:23">
      <c r="A3030" s="1370">
        <v>71358836</v>
      </c>
      <c r="B3030" s="1371" t="s">
        <v>6232</v>
      </c>
      <c r="C3030" s="1371">
        <v>924450185</v>
      </c>
      <c r="D3030" s="1371" t="s">
        <v>6233</v>
      </c>
      <c r="F3030" s="1371" t="s">
        <v>362</v>
      </c>
      <c r="G3030" s="1371" t="s">
        <v>223</v>
      </c>
      <c r="H3030" s="1371" t="s">
        <v>248</v>
      </c>
      <c r="J3030" s="1371" t="s">
        <v>221</v>
      </c>
      <c r="O3030" s="1371" t="s">
        <v>331</v>
      </c>
      <c r="W3030" s="1371" t="s">
        <v>229</v>
      </c>
    </row>
    <row r="3031" spans="1:23">
      <c r="A3031" s="1370">
        <v>71358905</v>
      </c>
      <c r="B3031" s="1371" t="s">
        <v>6234</v>
      </c>
      <c r="C3031" s="1371">
        <v>982903955</v>
      </c>
      <c r="D3031" s="1371" t="s">
        <v>6235</v>
      </c>
      <c r="G3031" s="1371" t="s">
        <v>223</v>
      </c>
      <c r="H3031" s="1371" t="s">
        <v>11</v>
      </c>
      <c r="J3031" s="1371" t="s">
        <v>221</v>
      </c>
      <c r="M3031" s="1372">
        <v>45841</v>
      </c>
      <c r="N3031" s="1371" t="s">
        <v>233</v>
      </c>
      <c r="O3031" s="1371" t="s">
        <v>236</v>
      </c>
      <c r="P3031" s="1371" t="s">
        <v>350</v>
      </c>
      <c r="V3031" s="1371" t="s">
        <v>11</v>
      </c>
      <c r="W3031" s="1371" t="s">
        <v>226</v>
      </c>
    </row>
    <row r="3032" spans="1:23">
      <c r="A3032" s="1370">
        <v>71359957</v>
      </c>
      <c r="B3032" s="1371" t="s">
        <v>23</v>
      </c>
      <c r="C3032" s="1371">
        <v>966947892</v>
      </c>
      <c r="D3032" s="1371" t="s">
        <v>6236</v>
      </c>
      <c r="G3032" s="1371" t="s">
        <v>223</v>
      </c>
      <c r="H3032" s="1371" t="s">
        <v>243</v>
      </c>
      <c r="I3032" s="1371" t="s">
        <v>316</v>
      </c>
      <c r="J3032" s="1371" t="s">
        <v>249</v>
      </c>
      <c r="N3032" s="1371" t="s">
        <v>231</v>
      </c>
      <c r="O3032" s="1371" t="s">
        <v>231</v>
      </c>
      <c r="P3032" s="1371" t="s">
        <v>231</v>
      </c>
      <c r="Q3032" s="1371" t="s">
        <v>445</v>
      </c>
      <c r="R3032" s="1371" t="s">
        <v>232</v>
      </c>
      <c r="S3032" s="1371" t="s">
        <v>318</v>
      </c>
      <c r="T3032" s="1371" t="s">
        <v>323</v>
      </c>
      <c r="U3032" s="1371" t="s">
        <v>255</v>
      </c>
      <c r="W3032" s="1371" t="s">
        <v>229</v>
      </c>
    </row>
    <row r="3033" spans="1:23">
      <c r="A3033" s="1370">
        <v>71360090</v>
      </c>
      <c r="B3033" s="1371" t="s">
        <v>6237</v>
      </c>
      <c r="C3033" s="1371" t="s">
        <v>6238</v>
      </c>
      <c r="D3033" s="1371" t="s">
        <v>6239</v>
      </c>
      <c r="F3033" s="1371" t="s">
        <v>254</v>
      </c>
      <c r="G3033" s="1371" t="s">
        <v>224</v>
      </c>
      <c r="H3033" s="1371" t="s">
        <v>238</v>
      </c>
      <c r="I3033" s="1371" t="s">
        <v>10</v>
      </c>
      <c r="J3033" s="1371" t="s">
        <v>221</v>
      </c>
      <c r="L3033" s="1371" t="s">
        <v>271</v>
      </c>
      <c r="N3033" s="1371" t="s">
        <v>231</v>
      </c>
      <c r="O3033" s="1371" t="s">
        <v>231</v>
      </c>
      <c r="Q3033" s="1371" t="s">
        <v>445</v>
      </c>
      <c r="R3033" s="1371" t="s">
        <v>312</v>
      </c>
      <c r="S3033" s="1371" t="s">
        <v>318</v>
      </c>
      <c r="T3033" s="1371" t="s">
        <v>628</v>
      </c>
      <c r="U3033" s="1371" t="s">
        <v>255</v>
      </c>
      <c r="W3033" s="1371" t="s">
        <v>230</v>
      </c>
    </row>
    <row r="3034" spans="1:23">
      <c r="A3034" s="1370">
        <v>71360292</v>
      </c>
      <c r="B3034" s="1371" t="s">
        <v>6240</v>
      </c>
      <c r="C3034" s="1371">
        <v>969843740</v>
      </c>
      <c r="G3034" s="1371" t="s">
        <v>223</v>
      </c>
      <c r="H3034" s="1371" t="s">
        <v>248</v>
      </c>
      <c r="L3034" s="1371" t="s">
        <v>262</v>
      </c>
      <c r="M3034" s="1372">
        <v>45873</v>
      </c>
      <c r="N3034" s="1371" t="s">
        <v>231</v>
      </c>
      <c r="O3034" s="1371" t="s">
        <v>231</v>
      </c>
      <c r="P3034" s="1371" t="s">
        <v>329</v>
      </c>
      <c r="Q3034" s="1371" t="s">
        <v>324</v>
      </c>
      <c r="R3034" s="1371" t="s">
        <v>232</v>
      </c>
      <c r="S3034" s="1371" t="s">
        <v>318</v>
      </c>
      <c r="T3034" s="1371" t="s">
        <v>323</v>
      </c>
      <c r="U3034" s="1371" t="s">
        <v>255</v>
      </c>
      <c r="W3034" s="1371" t="s">
        <v>230</v>
      </c>
    </row>
    <row r="3035" spans="1:23">
      <c r="A3035" s="1370">
        <v>71360302</v>
      </c>
      <c r="B3035" s="1371" t="s">
        <v>116</v>
      </c>
      <c r="C3035" s="1371">
        <v>969843740</v>
      </c>
      <c r="G3035" s="1371" t="s">
        <v>224</v>
      </c>
      <c r="H3035" s="1371" t="s">
        <v>248</v>
      </c>
      <c r="I3035" s="1371" t="s">
        <v>316</v>
      </c>
      <c r="L3035" s="1371" t="s">
        <v>262</v>
      </c>
      <c r="M3035" s="1372">
        <v>45873</v>
      </c>
      <c r="N3035" s="1371" t="s">
        <v>231</v>
      </c>
      <c r="O3035" s="1371" t="s">
        <v>231</v>
      </c>
      <c r="P3035" s="1371" t="s">
        <v>329</v>
      </c>
      <c r="Q3035" s="1371" t="s">
        <v>324</v>
      </c>
      <c r="R3035" s="1371" t="s">
        <v>232</v>
      </c>
      <c r="S3035" s="1371" t="s">
        <v>318</v>
      </c>
      <c r="T3035" s="1371" t="s">
        <v>323</v>
      </c>
      <c r="U3035" s="1371" t="s">
        <v>255</v>
      </c>
      <c r="W3035" s="1371" t="s">
        <v>230</v>
      </c>
    </row>
    <row r="3036" spans="1:23">
      <c r="A3036" s="1370">
        <v>71361088</v>
      </c>
      <c r="B3036" s="1371" t="s">
        <v>117</v>
      </c>
      <c r="C3036" s="1371" t="s">
        <v>6241</v>
      </c>
      <c r="D3036" s="1371" t="s">
        <v>6242</v>
      </c>
      <c r="E3036" s="1371" t="s">
        <v>1104</v>
      </c>
      <c r="F3036" s="1371" t="s">
        <v>8</v>
      </c>
      <c r="G3036" s="1371" t="s">
        <v>223</v>
      </c>
      <c r="H3036" s="1371" t="s">
        <v>245</v>
      </c>
      <c r="I3036" s="1371" t="s">
        <v>316</v>
      </c>
      <c r="J3036" s="1371" t="s">
        <v>249</v>
      </c>
      <c r="N3036" s="1371" t="s">
        <v>231</v>
      </c>
      <c r="O3036" s="1371" t="s">
        <v>231</v>
      </c>
      <c r="P3036" s="1371" t="s">
        <v>231</v>
      </c>
      <c r="Q3036" s="1371" t="s">
        <v>445</v>
      </c>
      <c r="R3036" s="1371" t="s">
        <v>232</v>
      </c>
      <c r="S3036" s="1371" t="s">
        <v>318</v>
      </c>
      <c r="T3036" s="1371" t="s">
        <v>323</v>
      </c>
      <c r="U3036" s="1371" t="s">
        <v>255</v>
      </c>
      <c r="W3036" s="1371" t="s">
        <v>228</v>
      </c>
    </row>
    <row r="3037" spans="1:23">
      <c r="A3037" s="1370">
        <v>71361887</v>
      </c>
      <c r="B3037" s="1371" t="s">
        <v>6243</v>
      </c>
      <c r="C3037" s="1371" t="s">
        <v>6244</v>
      </c>
      <c r="D3037" s="1371" t="s">
        <v>6245</v>
      </c>
      <c r="E3037" s="1371" t="s">
        <v>1104</v>
      </c>
      <c r="G3037" s="1371" t="s">
        <v>225</v>
      </c>
      <c r="H3037" s="1371" t="s">
        <v>243</v>
      </c>
      <c r="I3037" s="1371" t="s">
        <v>316</v>
      </c>
      <c r="J3037" s="1371" t="s">
        <v>249</v>
      </c>
      <c r="N3037" s="1371" t="s">
        <v>236</v>
      </c>
      <c r="O3037" s="1371" t="s">
        <v>236</v>
      </c>
      <c r="P3037" s="1371" t="s">
        <v>236</v>
      </c>
      <c r="W3037" s="1371" t="s">
        <v>226</v>
      </c>
    </row>
    <row r="3038" spans="1:23">
      <c r="A3038" s="1370">
        <v>71361887</v>
      </c>
      <c r="B3038" s="1371" t="s">
        <v>6243</v>
      </c>
      <c r="C3038" s="1371">
        <v>941577301</v>
      </c>
      <c r="D3038" s="1371" t="s">
        <v>6245</v>
      </c>
      <c r="G3038" s="1371" t="s">
        <v>225</v>
      </c>
      <c r="H3038" s="1371" t="s">
        <v>245</v>
      </c>
      <c r="I3038" s="1371" t="s">
        <v>316</v>
      </c>
      <c r="J3038" s="1371" t="s">
        <v>221</v>
      </c>
      <c r="L3038" s="1371" t="s">
        <v>271</v>
      </c>
      <c r="N3038" s="1371" t="s">
        <v>233</v>
      </c>
      <c r="O3038" s="1371" t="s">
        <v>231</v>
      </c>
      <c r="W3038" s="1371" t="s">
        <v>229</v>
      </c>
    </row>
    <row r="3039" spans="1:23">
      <c r="A3039" s="1370">
        <v>71362114</v>
      </c>
      <c r="B3039" s="1371" t="s">
        <v>6246</v>
      </c>
      <c r="C3039" s="1371">
        <v>920401377</v>
      </c>
      <c r="D3039" s="1371" t="s">
        <v>6247</v>
      </c>
      <c r="F3039" s="1371" t="s">
        <v>362</v>
      </c>
      <c r="G3039" s="1371" t="s">
        <v>225</v>
      </c>
      <c r="H3039" s="1371" t="s">
        <v>248</v>
      </c>
      <c r="J3039" s="1371" t="s">
        <v>221</v>
      </c>
      <c r="N3039" s="1371" t="s">
        <v>233</v>
      </c>
      <c r="O3039" s="1371" t="s">
        <v>331</v>
      </c>
      <c r="W3039" s="1371" t="s">
        <v>229</v>
      </c>
    </row>
    <row r="3040" spans="1:23">
      <c r="A3040" s="1370">
        <v>71363298</v>
      </c>
      <c r="B3040" s="1371" t="s">
        <v>6248</v>
      </c>
      <c r="C3040" s="1371">
        <v>976635921</v>
      </c>
      <c r="D3040" s="1371" t="s">
        <v>6249</v>
      </c>
      <c r="E3040" s="1371" t="s">
        <v>6250</v>
      </c>
      <c r="F3040" s="1371" t="s">
        <v>254</v>
      </c>
      <c r="G3040" s="1371" t="s">
        <v>224</v>
      </c>
      <c r="H3040" s="1371" t="s">
        <v>245</v>
      </c>
      <c r="N3040" s="1371" t="s">
        <v>231</v>
      </c>
      <c r="O3040" s="1371" t="s">
        <v>231</v>
      </c>
      <c r="P3040" s="1371" t="s">
        <v>231</v>
      </c>
      <c r="Q3040" s="1371" t="s">
        <v>324</v>
      </c>
      <c r="R3040" s="1371" t="s">
        <v>232</v>
      </c>
      <c r="S3040" s="1371" t="s">
        <v>318</v>
      </c>
      <c r="T3040" s="1371" t="s">
        <v>323</v>
      </c>
      <c r="W3040" s="1371" t="s">
        <v>228</v>
      </c>
    </row>
    <row r="3041" spans="1:23">
      <c r="A3041" s="1375">
        <v>71363785</v>
      </c>
      <c r="B3041" s="1374" t="s">
        <v>6251</v>
      </c>
      <c r="C3041" s="1374">
        <v>983481703</v>
      </c>
      <c r="D3041" s="1374" t="s">
        <v>6252</v>
      </c>
      <c r="E3041" s="1374"/>
      <c r="F3041" s="1374"/>
      <c r="G3041" s="1374" t="s">
        <v>224</v>
      </c>
      <c r="H3041" s="1374" t="s">
        <v>242</v>
      </c>
      <c r="I3041" s="1374" t="s">
        <v>316</v>
      </c>
      <c r="J3041" s="1374" t="s">
        <v>221</v>
      </c>
      <c r="K3041" s="1374"/>
      <c r="L3041" s="1374"/>
      <c r="M3041" s="1376"/>
      <c r="N3041" s="1374" t="s">
        <v>233</v>
      </c>
      <c r="O3041" s="1374" t="s">
        <v>231</v>
      </c>
      <c r="P3041" s="1374"/>
      <c r="Q3041" s="1374"/>
      <c r="R3041" s="1374"/>
      <c r="S3041" s="1374"/>
      <c r="T3041" s="1374"/>
      <c r="U3041" s="1374"/>
      <c r="V3041" s="1374"/>
      <c r="W3041" s="1374" t="s">
        <v>229</v>
      </c>
    </row>
    <row r="3042" spans="1:23">
      <c r="A3042" s="1370">
        <v>71364379</v>
      </c>
      <c r="B3042" s="1371" t="s">
        <v>6253</v>
      </c>
      <c r="C3042" s="1371">
        <v>963067320</v>
      </c>
      <c r="F3042" s="1371" t="s">
        <v>254</v>
      </c>
      <c r="G3042" s="1371" t="s">
        <v>224</v>
      </c>
      <c r="H3042" s="1371" t="s">
        <v>242</v>
      </c>
      <c r="L3042" s="1371" t="s">
        <v>262</v>
      </c>
      <c r="M3042" s="1372">
        <v>45870</v>
      </c>
      <c r="N3042" s="1371" t="s">
        <v>231</v>
      </c>
      <c r="O3042" s="1371" t="s">
        <v>231</v>
      </c>
      <c r="P3042" s="1371" t="s">
        <v>329</v>
      </c>
      <c r="W3042" s="1371" t="s">
        <v>230</v>
      </c>
    </row>
    <row r="3043" spans="1:23">
      <c r="A3043" s="1370">
        <v>71364379</v>
      </c>
      <c r="B3043" s="1371" t="s">
        <v>6254</v>
      </c>
      <c r="C3043" s="1371">
        <v>997111857</v>
      </c>
      <c r="E3043" s="1371" t="s">
        <v>347</v>
      </c>
      <c r="G3043" s="1371" t="s">
        <v>224</v>
      </c>
      <c r="H3043" s="1371" t="s">
        <v>242</v>
      </c>
      <c r="I3043" s="1371" t="s">
        <v>316</v>
      </c>
      <c r="J3043" s="1371" t="s">
        <v>249</v>
      </c>
      <c r="L3043" s="1371" t="s">
        <v>262</v>
      </c>
      <c r="M3043" s="1372">
        <v>45874</v>
      </c>
      <c r="N3043" s="1371" t="s">
        <v>388</v>
      </c>
      <c r="O3043" s="1371" t="s">
        <v>329</v>
      </c>
      <c r="P3043" s="1371" t="s">
        <v>329</v>
      </c>
      <c r="W3043" s="1371" t="s">
        <v>226</v>
      </c>
    </row>
    <row r="3044" spans="1:23">
      <c r="A3044" s="1370">
        <v>71364743</v>
      </c>
      <c r="B3044" s="1371" t="s">
        <v>6255</v>
      </c>
      <c r="C3044" s="1371">
        <v>900548699</v>
      </c>
      <c r="D3044" s="1371" t="s">
        <v>362</v>
      </c>
      <c r="G3044" s="1371" t="s">
        <v>223</v>
      </c>
      <c r="H3044" s="1371" t="s">
        <v>11</v>
      </c>
      <c r="J3044" s="1371" t="s">
        <v>221</v>
      </c>
      <c r="L3044" s="1371" t="s">
        <v>271</v>
      </c>
      <c r="M3044" s="1372">
        <v>45841</v>
      </c>
      <c r="N3044" s="1371" t="s">
        <v>233</v>
      </c>
      <c r="O3044" s="1371" t="s">
        <v>239</v>
      </c>
      <c r="V3044" s="1371" t="s">
        <v>11</v>
      </c>
      <c r="W3044" s="1371" t="s">
        <v>230</v>
      </c>
    </row>
    <row r="3045" spans="1:23">
      <c r="A3045" s="1370">
        <v>71365451</v>
      </c>
      <c r="B3045" s="1371" t="s">
        <v>6256</v>
      </c>
      <c r="C3045" s="1371">
        <v>51938764085</v>
      </c>
      <c r="D3045" s="1371" t="s">
        <v>6257</v>
      </c>
      <c r="E3045" s="1371" t="s">
        <v>451</v>
      </c>
      <c r="G3045" s="1371" t="s">
        <v>223</v>
      </c>
      <c r="H3045" s="1371" t="s">
        <v>245</v>
      </c>
      <c r="K3045" s="1371" t="s">
        <v>262</v>
      </c>
      <c r="L3045" s="1371" t="s">
        <v>262</v>
      </c>
      <c r="M3045" s="1372">
        <v>45874</v>
      </c>
      <c r="N3045" s="1371" t="s">
        <v>233</v>
      </c>
      <c r="O3045" s="1371" t="s">
        <v>236</v>
      </c>
      <c r="W3045" s="1371" t="s">
        <v>230</v>
      </c>
    </row>
    <row r="3046" spans="1:23">
      <c r="A3046" s="1370">
        <v>71365616</v>
      </c>
      <c r="B3046" s="1371" t="s">
        <v>6258</v>
      </c>
      <c r="C3046" s="1371">
        <v>51992025484</v>
      </c>
      <c r="D3046" s="1371" t="s">
        <v>6259</v>
      </c>
      <c r="G3046" s="1371" t="s">
        <v>223</v>
      </c>
      <c r="H3046" s="1371" t="s">
        <v>245</v>
      </c>
      <c r="I3046" s="1371" t="s">
        <v>316</v>
      </c>
      <c r="J3046" s="1371" t="s">
        <v>221</v>
      </c>
      <c r="K3046" s="1371" t="s">
        <v>259</v>
      </c>
      <c r="L3046" s="1371" t="s">
        <v>259</v>
      </c>
      <c r="N3046" s="1371" t="s">
        <v>231</v>
      </c>
      <c r="O3046" s="1371" t="s">
        <v>231</v>
      </c>
      <c r="P3046" s="1371" t="s">
        <v>231</v>
      </c>
      <c r="W3046" s="1371" t="s">
        <v>226</v>
      </c>
    </row>
    <row r="3047" spans="1:23">
      <c r="A3047" s="1370">
        <v>71365876</v>
      </c>
      <c r="B3047" s="1371" t="s">
        <v>6260</v>
      </c>
      <c r="C3047" s="1371">
        <v>988334879</v>
      </c>
      <c r="D3047" s="1371" t="s">
        <v>6261</v>
      </c>
      <c r="E3047" s="1371" t="s">
        <v>373</v>
      </c>
      <c r="F3047" s="1371" t="s">
        <v>260</v>
      </c>
      <c r="G3047" s="1371" t="s">
        <v>225</v>
      </c>
      <c r="H3047" s="1371" t="s">
        <v>245</v>
      </c>
      <c r="I3047" s="1371" t="s">
        <v>316</v>
      </c>
      <c r="J3047" s="1371" t="s">
        <v>249</v>
      </c>
      <c r="M3047" s="1372">
        <v>45845</v>
      </c>
      <c r="N3047" s="1371" t="s">
        <v>233</v>
      </c>
      <c r="O3047" s="1371" t="s">
        <v>239</v>
      </c>
      <c r="P3047" s="1371" t="s">
        <v>239</v>
      </c>
      <c r="W3047" s="1371" t="s">
        <v>226</v>
      </c>
    </row>
    <row r="3048" spans="1:23">
      <c r="A3048" s="1370">
        <v>71365951</v>
      </c>
      <c r="B3048" s="1371" t="s">
        <v>6262</v>
      </c>
      <c r="C3048" s="1371">
        <v>938764485</v>
      </c>
      <c r="D3048" s="1371" t="s">
        <v>6263</v>
      </c>
      <c r="G3048" s="1371" t="s">
        <v>223</v>
      </c>
      <c r="H3048" s="1371" t="s">
        <v>11</v>
      </c>
      <c r="I3048" s="1371" t="s">
        <v>316</v>
      </c>
      <c r="J3048" s="1371" t="s">
        <v>221</v>
      </c>
      <c r="N3048" s="1371" t="s">
        <v>233</v>
      </c>
      <c r="W3048" s="1371" t="s">
        <v>229</v>
      </c>
    </row>
    <row r="3049" spans="1:23">
      <c r="A3049" s="1370">
        <v>71366584</v>
      </c>
      <c r="B3049" s="1371" t="s">
        <v>118</v>
      </c>
      <c r="C3049" s="1371" t="s">
        <v>6264</v>
      </c>
      <c r="E3049" s="1371" t="s">
        <v>1104</v>
      </c>
      <c r="F3049" s="1371" t="s">
        <v>8</v>
      </c>
      <c r="G3049" s="1371" t="s">
        <v>225</v>
      </c>
      <c r="H3049" s="1371" t="s">
        <v>245</v>
      </c>
      <c r="I3049" s="1371" t="s">
        <v>316</v>
      </c>
      <c r="J3049" s="1371" t="s">
        <v>249</v>
      </c>
      <c r="N3049" s="1371" t="s">
        <v>231</v>
      </c>
      <c r="O3049" s="1371" t="s">
        <v>231</v>
      </c>
      <c r="P3049" s="1371" t="s">
        <v>231</v>
      </c>
      <c r="Q3049" s="1371" t="s">
        <v>445</v>
      </c>
      <c r="R3049" s="1371" t="s">
        <v>232</v>
      </c>
      <c r="S3049" s="1371" t="s">
        <v>318</v>
      </c>
      <c r="T3049" s="1371" t="s">
        <v>323</v>
      </c>
      <c r="U3049" s="1371" t="s">
        <v>255</v>
      </c>
      <c r="W3049" s="1371" t="s">
        <v>228</v>
      </c>
    </row>
    <row r="3050" spans="1:23">
      <c r="A3050" s="1370">
        <v>71366984</v>
      </c>
      <c r="B3050" s="1371" t="s">
        <v>6265</v>
      </c>
      <c r="C3050" s="1371">
        <v>905467988</v>
      </c>
      <c r="D3050" s="1371" t="s">
        <v>6266</v>
      </c>
      <c r="G3050" s="1371" t="s">
        <v>224</v>
      </c>
      <c r="H3050" s="1371" t="s">
        <v>11</v>
      </c>
      <c r="M3050" s="1372">
        <v>45880</v>
      </c>
      <c r="N3050" s="1371" t="s">
        <v>233</v>
      </c>
      <c r="W3050" s="1371" t="s">
        <v>230</v>
      </c>
    </row>
    <row r="3051" spans="1:23">
      <c r="A3051" s="1370">
        <v>71366984</v>
      </c>
      <c r="B3051" s="1371" t="s">
        <v>6267</v>
      </c>
      <c r="C3051" s="1371">
        <v>905467988</v>
      </c>
      <c r="D3051" s="1371" t="s">
        <v>6266</v>
      </c>
      <c r="E3051" s="1371" t="s">
        <v>6268</v>
      </c>
      <c r="F3051" s="1371" t="s">
        <v>254</v>
      </c>
      <c r="G3051" s="1371" t="s">
        <v>224</v>
      </c>
      <c r="H3051" s="1371" t="s">
        <v>245</v>
      </c>
      <c r="I3051" s="1371" t="s">
        <v>316</v>
      </c>
      <c r="J3051" s="1371" t="s">
        <v>221</v>
      </c>
      <c r="K3051" s="1371" t="s">
        <v>256</v>
      </c>
      <c r="L3051" s="1371" t="s">
        <v>256</v>
      </c>
      <c r="N3051" s="1371" t="s">
        <v>231</v>
      </c>
      <c r="O3051" s="1371" t="s">
        <v>231</v>
      </c>
      <c r="P3051" s="1371" t="s">
        <v>233</v>
      </c>
      <c r="W3051" s="1371" t="s">
        <v>227</v>
      </c>
    </row>
    <row r="3052" spans="1:23">
      <c r="A3052" s="1370">
        <v>71366984</v>
      </c>
      <c r="B3052" s="1371" t="s">
        <v>6269</v>
      </c>
      <c r="C3052" s="1371">
        <v>51905467988</v>
      </c>
      <c r="D3052" s="1371" t="s">
        <v>6266</v>
      </c>
      <c r="E3052" s="1371" t="s">
        <v>347</v>
      </c>
      <c r="G3052" s="1371" t="s">
        <v>224</v>
      </c>
      <c r="H3052" s="1371" t="s">
        <v>245</v>
      </c>
      <c r="K3052" s="1371" t="s">
        <v>278</v>
      </c>
      <c r="L3052" s="1371" t="s">
        <v>278</v>
      </c>
      <c r="M3052" s="1372">
        <v>45873</v>
      </c>
      <c r="N3052" s="1371" t="s">
        <v>233</v>
      </c>
      <c r="W3052" s="1371" t="s">
        <v>227</v>
      </c>
    </row>
    <row r="3053" spans="1:23">
      <c r="A3053" s="1370">
        <v>71367275</v>
      </c>
      <c r="B3053" s="1371" t="s">
        <v>6270</v>
      </c>
      <c r="C3053" s="1371">
        <v>51932174879</v>
      </c>
      <c r="D3053" s="1371" t="s">
        <v>6271</v>
      </c>
      <c r="G3053" s="1371" t="s">
        <v>225</v>
      </c>
      <c r="H3053" s="1371" t="s">
        <v>245</v>
      </c>
      <c r="J3053" s="1371" t="s">
        <v>221</v>
      </c>
      <c r="K3053" s="1371" t="s">
        <v>259</v>
      </c>
      <c r="L3053" s="1371" t="s">
        <v>271</v>
      </c>
      <c r="N3053" s="1371" t="s">
        <v>231</v>
      </c>
      <c r="W3053" s="1371" t="s">
        <v>230</v>
      </c>
    </row>
    <row r="3054" spans="1:23">
      <c r="A3054" s="1370">
        <v>71367559</v>
      </c>
      <c r="B3054" s="1371" t="s">
        <v>6272</v>
      </c>
      <c r="C3054" s="1371">
        <v>922013613</v>
      </c>
      <c r="D3054" s="1371" t="s">
        <v>6273</v>
      </c>
      <c r="G3054" s="1371" t="s">
        <v>223</v>
      </c>
      <c r="H3054" s="1371" t="s">
        <v>11</v>
      </c>
      <c r="J3054" s="1371" t="s">
        <v>221</v>
      </c>
      <c r="L3054" s="1371" t="s">
        <v>271</v>
      </c>
      <c r="M3054" s="1372">
        <v>45841</v>
      </c>
      <c r="N3054" s="1371" t="s">
        <v>233</v>
      </c>
      <c r="O3054" s="1371" t="s">
        <v>236</v>
      </c>
      <c r="V3054" s="1371" t="s">
        <v>11</v>
      </c>
      <c r="W3054" s="1371" t="s">
        <v>230</v>
      </c>
    </row>
    <row r="3055" spans="1:23">
      <c r="A3055" s="1370">
        <v>71367836</v>
      </c>
      <c r="B3055" s="1371" t="s">
        <v>6274</v>
      </c>
      <c r="C3055" s="1371">
        <v>970370224</v>
      </c>
      <c r="D3055" s="1371" t="s">
        <v>6275</v>
      </c>
      <c r="E3055" s="1371" t="s">
        <v>6276</v>
      </c>
      <c r="G3055" s="1371" t="s">
        <v>223</v>
      </c>
      <c r="H3055" s="1371" t="s">
        <v>245</v>
      </c>
      <c r="I3055" s="1371" t="s">
        <v>316</v>
      </c>
      <c r="J3055" s="1371" t="s">
        <v>221</v>
      </c>
      <c r="N3055" s="1371" t="s">
        <v>233</v>
      </c>
      <c r="O3055" s="1371" t="s">
        <v>236</v>
      </c>
      <c r="P3055" s="1371" t="s">
        <v>350</v>
      </c>
      <c r="W3055" s="1371" t="s">
        <v>229</v>
      </c>
    </row>
    <row r="3056" spans="1:23">
      <c r="A3056" s="1370">
        <v>71368841</v>
      </c>
      <c r="B3056" s="1371" t="s">
        <v>6277</v>
      </c>
      <c r="C3056" s="1371">
        <v>51922602593</v>
      </c>
      <c r="D3056" s="1371" t="s">
        <v>6278</v>
      </c>
      <c r="E3056" s="1371" t="s">
        <v>6279</v>
      </c>
      <c r="F3056" s="1371" t="s">
        <v>254</v>
      </c>
      <c r="G3056" s="1371" t="s">
        <v>224</v>
      </c>
      <c r="H3056" s="1371" t="s">
        <v>243</v>
      </c>
      <c r="I3056" s="1371" t="s">
        <v>10</v>
      </c>
      <c r="J3056" s="1371" t="s">
        <v>249</v>
      </c>
      <c r="N3056" s="1371" t="s">
        <v>236</v>
      </c>
      <c r="O3056" s="1371" t="s">
        <v>231</v>
      </c>
      <c r="P3056" s="1371" t="s">
        <v>233</v>
      </c>
      <c r="Q3056" s="1371" t="s">
        <v>324</v>
      </c>
      <c r="R3056" s="1371" t="s">
        <v>234</v>
      </c>
      <c r="S3056" s="1371" t="s">
        <v>318</v>
      </c>
      <c r="T3056" s="1371" t="s">
        <v>628</v>
      </c>
      <c r="W3056" s="1371" t="s">
        <v>227</v>
      </c>
    </row>
    <row r="3057" spans="1:23">
      <c r="A3057" s="1370">
        <v>71369096</v>
      </c>
      <c r="B3057" s="1371" t="s">
        <v>6280</v>
      </c>
      <c r="C3057" s="1371">
        <v>951093188</v>
      </c>
      <c r="D3057" s="1371" t="s">
        <v>6281</v>
      </c>
      <c r="G3057" s="1371" t="s">
        <v>225</v>
      </c>
      <c r="H3057" s="1371" t="s">
        <v>11</v>
      </c>
      <c r="J3057" s="1371" t="s">
        <v>221</v>
      </c>
      <c r="N3057" s="1371" t="s">
        <v>233</v>
      </c>
      <c r="O3057" s="1371" t="s">
        <v>236</v>
      </c>
      <c r="W3057" s="1371" t="s">
        <v>229</v>
      </c>
    </row>
    <row r="3058" spans="1:23">
      <c r="A3058" s="1370">
        <v>71369135</v>
      </c>
      <c r="B3058" s="1371" t="s">
        <v>6282</v>
      </c>
      <c r="C3058" s="1371">
        <v>969758527</v>
      </c>
      <c r="D3058" s="1371" t="s">
        <v>6283</v>
      </c>
      <c r="G3058" s="1371" t="s">
        <v>224</v>
      </c>
      <c r="H3058" s="1371" t="s">
        <v>242</v>
      </c>
      <c r="L3058" s="1371" t="s">
        <v>271</v>
      </c>
      <c r="N3058" s="1371" t="s">
        <v>233</v>
      </c>
      <c r="O3058" s="1371" t="s">
        <v>231</v>
      </c>
      <c r="Q3058" s="1371" t="s">
        <v>324</v>
      </c>
      <c r="R3058" s="1371" t="s">
        <v>234</v>
      </c>
      <c r="S3058" s="1371" t="s">
        <v>318</v>
      </c>
      <c r="T3058" s="1371" t="s">
        <v>628</v>
      </c>
      <c r="U3058" s="1371" t="s">
        <v>255</v>
      </c>
      <c r="V3058" s="1371" t="s">
        <v>6284</v>
      </c>
      <c r="W3058" s="1371" t="s">
        <v>229</v>
      </c>
    </row>
    <row r="3059" spans="1:23">
      <c r="A3059" s="1370">
        <v>71369135</v>
      </c>
      <c r="B3059" s="1371" t="s">
        <v>6285</v>
      </c>
      <c r="C3059" s="1371">
        <v>51986467425</v>
      </c>
      <c r="D3059" s="1371" t="s">
        <v>6283</v>
      </c>
      <c r="G3059" s="1371" t="s">
        <v>224</v>
      </c>
      <c r="H3059" s="1371" t="s">
        <v>243</v>
      </c>
      <c r="I3059" s="1371" t="s">
        <v>316</v>
      </c>
      <c r="J3059" s="1371" t="s">
        <v>249</v>
      </c>
      <c r="N3059" s="1371" t="s">
        <v>236</v>
      </c>
      <c r="W3059" s="1371" t="s">
        <v>227</v>
      </c>
    </row>
    <row r="3060" spans="1:23">
      <c r="A3060" s="1370">
        <v>71369275</v>
      </c>
      <c r="B3060" s="1371" t="s">
        <v>6286</v>
      </c>
      <c r="C3060" s="1371">
        <v>991347127</v>
      </c>
      <c r="D3060" s="1371" t="s">
        <v>6287</v>
      </c>
      <c r="G3060" s="1371" t="s">
        <v>223</v>
      </c>
      <c r="H3060" s="1371" t="s">
        <v>11</v>
      </c>
      <c r="I3060" s="1371" t="s">
        <v>316</v>
      </c>
      <c r="J3060" s="1371" t="s">
        <v>221</v>
      </c>
      <c r="N3060" s="1371" t="s">
        <v>233</v>
      </c>
      <c r="W3060" s="1371" t="s">
        <v>229</v>
      </c>
    </row>
    <row r="3061" spans="1:23">
      <c r="A3061" s="1370">
        <v>71369338</v>
      </c>
      <c r="B3061" s="1371" t="s">
        <v>6288</v>
      </c>
      <c r="C3061" s="1371">
        <v>912157348</v>
      </c>
      <c r="D3061" s="1371" t="s">
        <v>6289</v>
      </c>
      <c r="G3061" s="1371" t="s">
        <v>223</v>
      </c>
      <c r="H3061" s="1371" t="s">
        <v>248</v>
      </c>
      <c r="L3061" s="1371" t="s">
        <v>262</v>
      </c>
      <c r="M3061" s="1372">
        <v>45855</v>
      </c>
      <c r="N3061" s="1371" t="s">
        <v>233</v>
      </c>
      <c r="Q3061" s="1371" t="s">
        <v>324</v>
      </c>
      <c r="R3061" s="1371" t="s">
        <v>234</v>
      </c>
      <c r="S3061" s="1371" t="s">
        <v>318</v>
      </c>
      <c r="T3061" s="1371" t="s">
        <v>326</v>
      </c>
      <c r="U3061" s="1371" t="s">
        <v>255</v>
      </c>
      <c r="W3061" s="1371" t="s">
        <v>230</v>
      </c>
    </row>
    <row r="3062" spans="1:23">
      <c r="A3062" s="1370">
        <v>71369370</v>
      </c>
      <c r="B3062" s="1371" t="s">
        <v>6290</v>
      </c>
      <c r="C3062" s="1371">
        <v>920580211</v>
      </c>
      <c r="D3062" s="1371" t="s">
        <v>6291</v>
      </c>
      <c r="G3062" s="1371" t="s">
        <v>223</v>
      </c>
      <c r="H3062" s="1371" t="s">
        <v>11</v>
      </c>
      <c r="I3062" s="1371" t="s">
        <v>316</v>
      </c>
      <c r="J3062" s="1371" t="s">
        <v>221</v>
      </c>
      <c r="N3062" s="1371" t="s">
        <v>233</v>
      </c>
      <c r="W3062" s="1371" t="s">
        <v>229</v>
      </c>
    </row>
    <row r="3063" spans="1:23">
      <c r="A3063" s="1370">
        <v>71369561</v>
      </c>
      <c r="B3063" s="1371" t="s">
        <v>6292</v>
      </c>
      <c r="C3063" s="1371">
        <v>923475334</v>
      </c>
      <c r="D3063" s="1371" t="s">
        <v>6293</v>
      </c>
      <c r="G3063" s="1371" t="s">
        <v>224</v>
      </c>
      <c r="H3063" s="1371" t="s">
        <v>11</v>
      </c>
      <c r="L3063" s="1371" t="s">
        <v>271</v>
      </c>
      <c r="M3063" s="1372">
        <v>45854</v>
      </c>
      <c r="N3063" s="1371" t="s">
        <v>233</v>
      </c>
      <c r="W3063" s="1371" t="s">
        <v>227</v>
      </c>
    </row>
    <row r="3064" spans="1:23">
      <c r="A3064" s="1370">
        <v>71369578</v>
      </c>
      <c r="B3064" s="1371" t="s">
        <v>6294</v>
      </c>
      <c r="C3064" s="1371">
        <v>987738413</v>
      </c>
      <c r="D3064" s="1371" t="s">
        <v>6295</v>
      </c>
      <c r="G3064" s="1371" t="s">
        <v>223</v>
      </c>
      <c r="H3064" s="1371" t="s">
        <v>11</v>
      </c>
      <c r="I3064" s="1371" t="s">
        <v>316</v>
      </c>
      <c r="J3064" s="1371" t="s">
        <v>221</v>
      </c>
      <c r="N3064" s="1371" t="s">
        <v>233</v>
      </c>
      <c r="W3064" s="1371" t="s">
        <v>229</v>
      </c>
    </row>
    <row r="3065" spans="1:23">
      <c r="A3065" s="1370">
        <v>71369687</v>
      </c>
      <c r="B3065" s="1371" t="s">
        <v>6296</v>
      </c>
      <c r="C3065" s="1371">
        <v>982841670</v>
      </c>
      <c r="D3065" s="1371" t="s">
        <v>362</v>
      </c>
      <c r="G3065" s="1371" t="s">
        <v>223</v>
      </c>
      <c r="H3065" s="1371" t="s">
        <v>11</v>
      </c>
      <c r="J3065" s="1371" t="s">
        <v>221</v>
      </c>
      <c r="M3065" s="1372">
        <v>45841</v>
      </c>
      <c r="N3065" s="1371" t="s">
        <v>233</v>
      </c>
      <c r="O3065" s="1371" t="s">
        <v>236</v>
      </c>
      <c r="W3065" s="1371" t="s">
        <v>227</v>
      </c>
    </row>
    <row r="3066" spans="1:23">
      <c r="A3066" s="1370">
        <v>71369849</v>
      </c>
      <c r="B3066" s="1371" t="s">
        <v>6297</v>
      </c>
      <c r="C3066" s="1371">
        <v>933483282</v>
      </c>
      <c r="D3066" s="1371" t="s">
        <v>6298</v>
      </c>
      <c r="G3066" s="1371" t="s">
        <v>224</v>
      </c>
      <c r="H3066" s="1371" t="s">
        <v>11</v>
      </c>
      <c r="J3066" s="1371" t="s">
        <v>221</v>
      </c>
      <c r="L3066" s="1371" t="s">
        <v>271</v>
      </c>
      <c r="M3066" s="1372">
        <v>45841</v>
      </c>
      <c r="N3066" s="1371" t="s">
        <v>233</v>
      </c>
      <c r="V3066" s="1371" t="s">
        <v>11</v>
      </c>
      <c r="W3066" s="1371" t="s">
        <v>230</v>
      </c>
    </row>
    <row r="3067" spans="1:23">
      <c r="A3067" s="1370">
        <v>71370103</v>
      </c>
      <c r="B3067" s="1371" t="s">
        <v>6299</v>
      </c>
      <c r="C3067" s="1371">
        <v>960758206</v>
      </c>
      <c r="D3067" s="1371" t="s">
        <v>1161</v>
      </c>
      <c r="E3067" s="1371" t="s">
        <v>6300</v>
      </c>
      <c r="G3067" s="1371" t="s">
        <v>224</v>
      </c>
      <c r="H3067" s="1371" t="s">
        <v>244</v>
      </c>
      <c r="J3067" s="1371" t="s">
        <v>249</v>
      </c>
      <c r="L3067" s="1371" t="s">
        <v>271</v>
      </c>
      <c r="N3067" s="1371" t="s">
        <v>233</v>
      </c>
      <c r="W3067" s="1371" t="s">
        <v>230</v>
      </c>
    </row>
    <row r="3068" spans="1:23">
      <c r="A3068" s="1370">
        <v>71370159</v>
      </c>
      <c r="B3068" s="1371" t="s">
        <v>6301</v>
      </c>
      <c r="C3068" s="1371">
        <v>961943996</v>
      </c>
      <c r="D3068" s="1371" t="s">
        <v>362</v>
      </c>
      <c r="G3068" s="1371" t="s">
        <v>224</v>
      </c>
      <c r="H3068" s="1371" t="s">
        <v>11</v>
      </c>
      <c r="J3068" s="1371" t="s">
        <v>221</v>
      </c>
      <c r="L3068" s="1371" t="s">
        <v>271</v>
      </c>
      <c r="M3068" s="1372">
        <v>45841</v>
      </c>
      <c r="N3068" s="1371" t="s">
        <v>233</v>
      </c>
      <c r="O3068" s="1371" t="s">
        <v>236</v>
      </c>
      <c r="V3068" s="1371" t="s">
        <v>11</v>
      </c>
      <c r="W3068" s="1371" t="s">
        <v>230</v>
      </c>
    </row>
    <row r="3069" spans="1:23">
      <c r="A3069" s="1370">
        <v>71370331</v>
      </c>
      <c r="B3069" s="1371" t="s">
        <v>6302</v>
      </c>
      <c r="C3069" s="1371">
        <v>51989090197</v>
      </c>
      <c r="D3069" s="1371" t="s">
        <v>6303</v>
      </c>
      <c r="G3069" s="1371" t="s">
        <v>224</v>
      </c>
      <c r="H3069" s="1371" t="s">
        <v>11</v>
      </c>
      <c r="J3069" s="1371" t="s">
        <v>221</v>
      </c>
      <c r="M3069" s="1372">
        <v>45841</v>
      </c>
      <c r="N3069" s="1371" t="s">
        <v>233</v>
      </c>
      <c r="V3069" s="1371" t="s">
        <v>11</v>
      </c>
      <c r="W3069" s="1371" t="s">
        <v>228</v>
      </c>
    </row>
    <row r="3070" spans="1:23">
      <c r="A3070" s="1370">
        <v>71370431</v>
      </c>
      <c r="B3070" s="1371" t="s">
        <v>6304</v>
      </c>
      <c r="C3070" s="1371" t="s">
        <v>6305</v>
      </c>
      <c r="F3070" s="1371" t="s">
        <v>254</v>
      </c>
      <c r="G3070" s="1371" t="s">
        <v>224</v>
      </c>
      <c r="H3070" s="1371" t="s">
        <v>242</v>
      </c>
      <c r="J3070" s="1371" t="s">
        <v>221</v>
      </c>
      <c r="L3070" s="1371" t="s">
        <v>271</v>
      </c>
      <c r="N3070" s="1371" t="s">
        <v>231</v>
      </c>
      <c r="O3070" s="1371" t="s">
        <v>231</v>
      </c>
      <c r="Q3070" s="1371" t="s">
        <v>445</v>
      </c>
      <c r="R3070" s="1371" t="s">
        <v>232</v>
      </c>
      <c r="S3070" s="1371" t="s">
        <v>318</v>
      </c>
      <c r="T3070" s="1371" t="s">
        <v>323</v>
      </c>
      <c r="U3070" s="1371" t="s">
        <v>255</v>
      </c>
      <c r="W3070" s="1371" t="s">
        <v>230</v>
      </c>
    </row>
    <row r="3071" spans="1:23">
      <c r="A3071" s="1370">
        <v>71370439</v>
      </c>
      <c r="B3071" s="1371" t="s">
        <v>6306</v>
      </c>
      <c r="C3071" s="1371">
        <v>51992662512</v>
      </c>
      <c r="D3071" s="1371" t="s">
        <v>6307</v>
      </c>
      <c r="E3071" s="1371" t="s">
        <v>451</v>
      </c>
      <c r="G3071" s="1371" t="s">
        <v>224</v>
      </c>
      <c r="H3071" s="1371" t="s">
        <v>245</v>
      </c>
      <c r="K3071" s="1371" t="s">
        <v>262</v>
      </c>
      <c r="L3071" s="1371" t="s">
        <v>262</v>
      </c>
      <c r="M3071" s="1372">
        <v>45870</v>
      </c>
      <c r="N3071" s="1371" t="s">
        <v>233</v>
      </c>
      <c r="O3071" s="1371" t="s">
        <v>332</v>
      </c>
      <c r="P3071" s="1371" t="s">
        <v>330</v>
      </c>
      <c r="W3071" s="1371" t="s">
        <v>227</v>
      </c>
    </row>
    <row r="3072" spans="1:23">
      <c r="A3072" s="1370">
        <v>71371012</v>
      </c>
      <c r="B3072" s="1371" t="s">
        <v>6308</v>
      </c>
      <c r="C3072" s="1371">
        <v>96761885</v>
      </c>
      <c r="D3072" s="1371" t="s">
        <v>6309</v>
      </c>
      <c r="G3072" s="1371" t="s">
        <v>223</v>
      </c>
      <c r="H3072" s="1371" t="s">
        <v>11</v>
      </c>
      <c r="J3072" s="1371" t="s">
        <v>221</v>
      </c>
      <c r="M3072" s="1372">
        <v>45841</v>
      </c>
      <c r="N3072" s="1371" t="s">
        <v>233</v>
      </c>
      <c r="O3072" s="1371" t="s">
        <v>236</v>
      </c>
      <c r="W3072" s="1371" t="s">
        <v>227</v>
      </c>
    </row>
    <row r="3073" spans="1:23">
      <c r="A3073" s="1370">
        <v>71371252</v>
      </c>
      <c r="B3073" s="1371" t="s">
        <v>6310</v>
      </c>
      <c r="C3073" s="1371">
        <v>921572644</v>
      </c>
      <c r="D3073" s="1371" t="s">
        <v>6311</v>
      </c>
      <c r="G3073" s="1371" t="s">
        <v>224</v>
      </c>
      <c r="H3073" s="1371" t="s">
        <v>245</v>
      </c>
      <c r="I3073" s="1371" t="s">
        <v>316</v>
      </c>
      <c r="J3073" s="1371" t="s">
        <v>249</v>
      </c>
      <c r="N3073" s="1371" t="s">
        <v>236</v>
      </c>
      <c r="O3073" s="1371" t="s">
        <v>231</v>
      </c>
      <c r="W3073" s="1371" t="s">
        <v>227</v>
      </c>
    </row>
    <row r="3074" spans="1:23">
      <c r="A3074" s="1370">
        <v>71371651</v>
      </c>
      <c r="B3074" s="1371" t="s">
        <v>6312</v>
      </c>
      <c r="C3074" s="1371">
        <v>972718127</v>
      </c>
      <c r="D3074" s="1371" t="s">
        <v>6313</v>
      </c>
      <c r="G3074" s="1371" t="s">
        <v>223</v>
      </c>
      <c r="H3074" s="1371" t="s">
        <v>245</v>
      </c>
      <c r="I3074" s="1371" t="s">
        <v>316</v>
      </c>
      <c r="J3074" s="1371" t="s">
        <v>221</v>
      </c>
      <c r="K3074" s="1371" t="s">
        <v>269</v>
      </c>
      <c r="L3074" s="1371" t="s">
        <v>269</v>
      </c>
      <c r="N3074" s="1371" t="s">
        <v>236</v>
      </c>
      <c r="W3074" s="1371" t="s">
        <v>227</v>
      </c>
    </row>
    <row r="3075" spans="1:23">
      <c r="A3075" s="1370">
        <v>71377315</v>
      </c>
      <c r="B3075" s="1371" t="s">
        <v>6314</v>
      </c>
      <c r="C3075" s="1371" t="s">
        <v>6315</v>
      </c>
      <c r="D3075" s="1371" t="s">
        <v>6316</v>
      </c>
      <c r="G3075" s="1371" t="s">
        <v>223</v>
      </c>
      <c r="H3075" s="1371" t="s">
        <v>245</v>
      </c>
      <c r="I3075" s="1371" t="s">
        <v>316</v>
      </c>
      <c r="J3075" s="1371" t="s">
        <v>221</v>
      </c>
      <c r="K3075" s="1371" t="s">
        <v>269</v>
      </c>
      <c r="L3075" s="1371" t="s">
        <v>269</v>
      </c>
      <c r="N3075" s="1371" t="s">
        <v>233</v>
      </c>
      <c r="O3075" s="1371" t="s">
        <v>233</v>
      </c>
      <c r="P3075" s="1371" t="s">
        <v>233</v>
      </c>
      <c r="W3075" s="1371" t="s">
        <v>226</v>
      </c>
    </row>
    <row r="3076" spans="1:23">
      <c r="A3076" s="1370">
        <v>71387544</v>
      </c>
      <c r="B3076" s="1371" t="s">
        <v>6317</v>
      </c>
      <c r="C3076" s="1371">
        <v>51921276123</v>
      </c>
      <c r="D3076" s="1371" t="s">
        <v>6318</v>
      </c>
      <c r="E3076" s="1371" t="s">
        <v>376</v>
      </c>
      <c r="F3076" s="1371" t="s">
        <v>257</v>
      </c>
      <c r="G3076" s="1371" t="s">
        <v>225</v>
      </c>
      <c r="H3076" s="1371" t="s">
        <v>245</v>
      </c>
      <c r="J3076" s="1371" t="s">
        <v>221</v>
      </c>
      <c r="N3076" s="1371" t="s">
        <v>233</v>
      </c>
      <c r="W3076" s="1371" t="s">
        <v>228</v>
      </c>
    </row>
    <row r="3077" spans="1:23">
      <c r="A3077" s="1370">
        <v>71402570</v>
      </c>
      <c r="B3077" s="1371" t="s">
        <v>6319</v>
      </c>
      <c r="C3077" s="1371">
        <v>925122173</v>
      </c>
      <c r="D3077" s="1371" t="s">
        <v>6320</v>
      </c>
      <c r="G3077" s="1371" t="s">
        <v>223</v>
      </c>
      <c r="H3077" s="1371" t="s">
        <v>11</v>
      </c>
      <c r="J3077" s="1371" t="s">
        <v>221</v>
      </c>
      <c r="M3077" s="1372">
        <v>45841</v>
      </c>
      <c r="N3077" s="1371" t="s">
        <v>233</v>
      </c>
      <c r="O3077" s="1371" t="s">
        <v>236</v>
      </c>
      <c r="P3077" s="1371" t="s">
        <v>350</v>
      </c>
      <c r="V3077" s="1371" t="s">
        <v>11</v>
      </c>
      <c r="W3077" s="1371" t="s">
        <v>226</v>
      </c>
    </row>
    <row r="3078" spans="1:23">
      <c r="A3078" s="1370">
        <v>71404663</v>
      </c>
      <c r="B3078" s="1371" t="s">
        <v>6321</v>
      </c>
      <c r="C3078" s="1371">
        <v>922226325</v>
      </c>
      <c r="D3078" s="1371" t="s">
        <v>6322</v>
      </c>
      <c r="F3078" s="1371" t="s">
        <v>240</v>
      </c>
      <c r="G3078" s="1371" t="s">
        <v>223</v>
      </c>
      <c r="H3078" s="1371" t="s">
        <v>245</v>
      </c>
      <c r="I3078" s="1371" t="s">
        <v>316</v>
      </c>
      <c r="J3078" s="1371" t="s">
        <v>249</v>
      </c>
      <c r="M3078" s="1372">
        <v>45845</v>
      </c>
      <c r="N3078" s="1371" t="s">
        <v>233</v>
      </c>
      <c r="O3078" s="1371" t="s">
        <v>236</v>
      </c>
      <c r="P3078" s="1371" t="s">
        <v>350</v>
      </c>
      <c r="V3078" s="1371" t="s">
        <v>429</v>
      </c>
      <c r="W3078" s="1371" t="s">
        <v>226</v>
      </c>
    </row>
    <row r="3079" spans="1:23">
      <c r="A3079" s="1370">
        <v>71407994</v>
      </c>
      <c r="B3079" s="1371" t="s">
        <v>6323</v>
      </c>
      <c r="C3079" s="1371">
        <v>931001314</v>
      </c>
      <c r="G3079" s="1371" t="s">
        <v>225</v>
      </c>
      <c r="H3079" s="1371" t="s">
        <v>245</v>
      </c>
      <c r="I3079" s="1371" t="s">
        <v>316</v>
      </c>
      <c r="J3079" s="1371" t="s">
        <v>221</v>
      </c>
      <c r="N3079" s="1371" t="s">
        <v>231</v>
      </c>
      <c r="O3079" s="1371" t="s">
        <v>231</v>
      </c>
      <c r="P3079" s="1371" t="s">
        <v>231</v>
      </c>
      <c r="W3079" s="1371" t="s">
        <v>226</v>
      </c>
    </row>
    <row r="3080" spans="1:23">
      <c r="A3080" s="1370">
        <v>71412344</v>
      </c>
      <c r="B3080" s="1371" t="s">
        <v>6324</v>
      </c>
      <c r="C3080" s="1371">
        <v>913219073</v>
      </c>
      <c r="D3080" s="1371" t="s">
        <v>6325</v>
      </c>
      <c r="G3080" s="1371" t="s">
        <v>224</v>
      </c>
      <c r="H3080" s="1371" t="s">
        <v>11</v>
      </c>
      <c r="J3080" s="1371" t="s">
        <v>221</v>
      </c>
      <c r="M3080" s="1372">
        <v>45841</v>
      </c>
      <c r="N3080" s="1371" t="s">
        <v>241</v>
      </c>
      <c r="V3080" s="1371" t="s">
        <v>6326</v>
      </c>
      <c r="W3080" s="1371" t="s">
        <v>228</v>
      </c>
    </row>
    <row r="3081" spans="1:23">
      <c r="A3081" s="1370">
        <v>71412445</v>
      </c>
      <c r="B3081" s="1371" t="s">
        <v>6327</v>
      </c>
      <c r="C3081" s="1371">
        <v>51943425763</v>
      </c>
      <c r="D3081" s="1371" t="s">
        <v>6328</v>
      </c>
      <c r="G3081" s="1371" t="s">
        <v>224</v>
      </c>
      <c r="H3081" s="1371" t="s">
        <v>11</v>
      </c>
      <c r="J3081" s="1371" t="s">
        <v>221</v>
      </c>
      <c r="M3081" s="1372">
        <v>45841</v>
      </c>
      <c r="N3081" s="1371" t="s">
        <v>233</v>
      </c>
      <c r="V3081" s="1371" t="s">
        <v>11</v>
      </c>
      <c r="W3081" s="1371" t="s">
        <v>228</v>
      </c>
    </row>
    <row r="3082" spans="1:23">
      <c r="A3082" s="1370">
        <v>71414542</v>
      </c>
      <c r="B3082" s="1371" t="s">
        <v>6329</v>
      </c>
      <c r="G3082" s="1371" t="s">
        <v>224</v>
      </c>
      <c r="J3082" s="1371" t="s">
        <v>221</v>
      </c>
      <c r="L3082" s="1371" t="s">
        <v>271</v>
      </c>
      <c r="N3082" s="1371" t="s">
        <v>231</v>
      </c>
      <c r="W3082" s="1371" t="s">
        <v>230</v>
      </c>
    </row>
    <row r="3083" spans="1:23">
      <c r="A3083" s="1370">
        <v>71418588</v>
      </c>
      <c r="B3083" s="1371" t="s">
        <v>6330</v>
      </c>
      <c r="C3083" s="1371">
        <v>977929577</v>
      </c>
      <c r="D3083" s="1371" t="s">
        <v>6331</v>
      </c>
      <c r="G3083" s="1371" t="s">
        <v>223</v>
      </c>
      <c r="H3083" s="1371" t="s">
        <v>11</v>
      </c>
      <c r="J3083" s="1371" t="s">
        <v>221</v>
      </c>
      <c r="M3083" s="1372">
        <v>45841</v>
      </c>
      <c r="N3083" s="1371" t="s">
        <v>241</v>
      </c>
      <c r="W3083" s="1371" t="s">
        <v>227</v>
      </c>
    </row>
    <row r="3084" spans="1:23">
      <c r="A3084" s="1370">
        <v>71419088</v>
      </c>
      <c r="B3084" s="1371" t="s">
        <v>6332</v>
      </c>
      <c r="C3084" s="1371">
        <v>51937526389</v>
      </c>
      <c r="D3084" s="1371" t="s">
        <v>6333</v>
      </c>
      <c r="G3084" s="1371" t="s">
        <v>223</v>
      </c>
      <c r="H3084" s="1371" t="s">
        <v>11</v>
      </c>
      <c r="I3084" s="1371" t="s">
        <v>316</v>
      </c>
      <c r="J3084" s="1371" t="s">
        <v>221</v>
      </c>
      <c r="N3084" s="1371" t="s">
        <v>233</v>
      </c>
      <c r="W3084" s="1371" t="s">
        <v>229</v>
      </c>
    </row>
    <row r="3085" spans="1:23">
      <c r="A3085" s="1370">
        <v>71420123</v>
      </c>
      <c r="B3085" s="1371" t="s">
        <v>6334</v>
      </c>
      <c r="C3085" s="1371">
        <v>51938448347</v>
      </c>
      <c r="D3085" s="1371" t="s">
        <v>6335</v>
      </c>
      <c r="G3085" s="1371" t="s">
        <v>223</v>
      </c>
      <c r="H3085" s="1371" t="s">
        <v>11</v>
      </c>
      <c r="J3085" s="1371" t="s">
        <v>221</v>
      </c>
      <c r="M3085" s="1372">
        <v>45841</v>
      </c>
      <c r="N3085" s="1371" t="s">
        <v>233</v>
      </c>
      <c r="V3085" s="1371" t="s">
        <v>11</v>
      </c>
      <c r="W3085" s="1371" t="s">
        <v>228</v>
      </c>
    </row>
    <row r="3086" spans="1:23">
      <c r="A3086" s="1370">
        <v>71422605</v>
      </c>
      <c r="B3086" s="1371" t="s">
        <v>6336</v>
      </c>
      <c r="C3086" s="1371">
        <v>51935893244</v>
      </c>
      <c r="D3086" s="1371" t="s">
        <v>6337</v>
      </c>
      <c r="E3086" s="1371" t="s">
        <v>347</v>
      </c>
      <c r="G3086" s="1371" t="s">
        <v>223</v>
      </c>
      <c r="H3086" s="1371" t="s">
        <v>245</v>
      </c>
      <c r="K3086" s="1371" t="s">
        <v>278</v>
      </c>
      <c r="L3086" s="1371" t="s">
        <v>278</v>
      </c>
      <c r="M3086" s="1372">
        <v>45873</v>
      </c>
      <c r="N3086" s="1371" t="s">
        <v>233</v>
      </c>
      <c r="W3086" s="1371" t="s">
        <v>228</v>
      </c>
    </row>
    <row r="3087" spans="1:23">
      <c r="A3087" s="1370">
        <v>71424829</v>
      </c>
      <c r="B3087" s="1371" t="s">
        <v>6338</v>
      </c>
      <c r="C3087" s="1371">
        <v>954561892</v>
      </c>
      <c r="D3087" s="1371" t="s">
        <v>6339</v>
      </c>
      <c r="F3087" s="1371" t="s">
        <v>254</v>
      </c>
      <c r="G3087" s="1371" t="s">
        <v>223</v>
      </c>
      <c r="H3087" s="1371" t="s">
        <v>238</v>
      </c>
      <c r="I3087" s="1371" t="s">
        <v>316</v>
      </c>
      <c r="J3087" s="1371" t="s">
        <v>221</v>
      </c>
      <c r="L3087" s="1371" t="s">
        <v>271</v>
      </c>
      <c r="N3087" s="1371" t="s">
        <v>231</v>
      </c>
      <c r="O3087" s="1371" t="s">
        <v>231</v>
      </c>
      <c r="Q3087" s="1371" t="s">
        <v>445</v>
      </c>
      <c r="R3087" s="1371" t="s">
        <v>312</v>
      </c>
      <c r="S3087" s="1371" t="s">
        <v>318</v>
      </c>
      <c r="T3087" s="1371" t="s">
        <v>628</v>
      </c>
      <c r="U3087" s="1371" t="s">
        <v>255</v>
      </c>
      <c r="W3087" s="1371" t="s">
        <v>230</v>
      </c>
    </row>
    <row r="3088" spans="1:23">
      <c r="A3088" s="1370">
        <v>71424829</v>
      </c>
      <c r="B3088" s="1371" t="s">
        <v>6340</v>
      </c>
      <c r="C3088" s="1371">
        <v>954561892</v>
      </c>
      <c r="D3088" s="1371" t="s">
        <v>6339</v>
      </c>
      <c r="E3088" s="1371" t="s">
        <v>347</v>
      </c>
      <c r="G3088" s="1371" t="s">
        <v>223</v>
      </c>
      <c r="H3088" s="1371" t="s">
        <v>245</v>
      </c>
      <c r="K3088" s="1371" t="s">
        <v>271</v>
      </c>
      <c r="L3088" s="1371" t="s">
        <v>271</v>
      </c>
      <c r="M3088" s="1372">
        <v>45850</v>
      </c>
      <c r="N3088" s="1371" t="s">
        <v>233</v>
      </c>
      <c r="O3088" s="1371" t="s">
        <v>350</v>
      </c>
      <c r="W3088" s="1371" t="s">
        <v>230</v>
      </c>
    </row>
    <row r="3089" spans="1:23">
      <c r="A3089" s="1370">
        <v>71424829</v>
      </c>
      <c r="B3089" s="1371" t="s">
        <v>6341</v>
      </c>
      <c r="C3089" s="1371">
        <v>51954561892</v>
      </c>
      <c r="D3089" s="1371" t="s">
        <v>6342</v>
      </c>
      <c r="G3089" s="1371" t="s">
        <v>223</v>
      </c>
      <c r="H3089" s="1371" t="s">
        <v>11</v>
      </c>
      <c r="L3089" s="1371" t="s">
        <v>271</v>
      </c>
      <c r="M3089" s="1372">
        <v>45854</v>
      </c>
      <c r="N3089" s="1371" t="s">
        <v>233</v>
      </c>
      <c r="W3089" s="1371" t="s">
        <v>230</v>
      </c>
    </row>
    <row r="3090" spans="1:23">
      <c r="A3090" s="1370">
        <v>71424829</v>
      </c>
      <c r="B3090" s="1371" t="s">
        <v>6340</v>
      </c>
      <c r="C3090" s="1371">
        <v>51954561892</v>
      </c>
      <c r="D3090" s="1371" t="s">
        <v>6339</v>
      </c>
      <c r="E3090" s="1371" t="s">
        <v>347</v>
      </c>
      <c r="G3090" s="1371" t="s">
        <v>223</v>
      </c>
      <c r="H3090" s="1371" t="s">
        <v>245</v>
      </c>
      <c r="K3090" s="1371" t="s">
        <v>262</v>
      </c>
      <c r="L3090" s="1371" t="s">
        <v>262</v>
      </c>
      <c r="M3090" s="1372">
        <v>45859</v>
      </c>
      <c r="N3090" s="1371" t="s">
        <v>233</v>
      </c>
      <c r="W3090" s="1371" t="s">
        <v>227</v>
      </c>
    </row>
    <row r="3091" spans="1:23">
      <c r="A3091" s="1370">
        <v>71424829</v>
      </c>
      <c r="B3091" s="1371" t="s">
        <v>6341</v>
      </c>
      <c r="C3091" s="1371">
        <v>51954561892</v>
      </c>
      <c r="D3091" s="1371" t="s">
        <v>6342</v>
      </c>
      <c r="E3091" s="1371" t="s">
        <v>347</v>
      </c>
      <c r="G3091" s="1371" t="s">
        <v>223</v>
      </c>
      <c r="H3091" s="1371" t="s">
        <v>245</v>
      </c>
      <c r="K3091" s="1371" t="s">
        <v>280</v>
      </c>
      <c r="L3091" s="1371" t="s">
        <v>280</v>
      </c>
      <c r="M3091" s="1372">
        <v>45862</v>
      </c>
      <c r="N3091" s="1371" t="s">
        <v>233</v>
      </c>
      <c r="O3091" s="1371" t="s">
        <v>236</v>
      </c>
      <c r="W3091" s="1371" t="s">
        <v>227</v>
      </c>
    </row>
    <row r="3092" spans="1:23">
      <c r="A3092" s="1370">
        <v>71428305</v>
      </c>
      <c r="B3092" s="1371" t="s">
        <v>6343</v>
      </c>
      <c r="C3092" s="1371">
        <v>985661657</v>
      </c>
      <c r="D3092" s="1371" t="s">
        <v>6344</v>
      </c>
      <c r="G3092" s="1371" t="s">
        <v>225</v>
      </c>
      <c r="H3092" s="1371" t="s">
        <v>243</v>
      </c>
      <c r="I3092" s="1371" t="s">
        <v>316</v>
      </c>
      <c r="J3092" s="1371" t="s">
        <v>221</v>
      </c>
      <c r="N3092" s="1371" t="s">
        <v>236</v>
      </c>
      <c r="W3092" s="1371" t="s">
        <v>227</v>
      </c>
    </row>
    <row r="3093" spans="1:23">
      <c r="A3093" s="1370">
        <v>71428470</v>
      </c>
      <c r="B3093" s="1371" t="s">
        <v>6345</v>
      </c>
      <c r="C3093" s="1371">
        <v>902456517</v>
      </c>
      <c r="D3093" s="1371" t="s">
        <v>6346</v>
      </c>
      <c r="G3093" s="1371" t="s">
        <v>223</v>
      </c>
      <c r="H3093" s="1371" t="s">
        <v>11</v>
      </c>
      <c r="M3093" s="1372">
        <v>45880</v>
      </c>
      <c r="N3093" s="1371" t="s">
        <v>233</v>
      </c>
      <c r="W3093" s="1371" t="s">
        <v>230</v>
      </c>
    </row>
    <row r="3094" spans="1:23">
      <c r="A3094" s="1370">
        <v>71428611</v>
      </c>
      <c r="B3094" s="1371" t="s">
        <v>6347</v>
      </c>
      <c r="C3094" s="1371">
        <v>996055546</v>
      </c>
      <c r="D3094" s="1371" t="s">
        <v>6348</v>
      </c>
      <c r="E3094" s="1371" t="s">
        <v>347</v>
      </c>
      <c r="G3094" s="1371" t="s">
        <v>223</v>
      </c>
      <c r="H3094" s="1371" t="s">
        <v>248</v>
      </c>
      <c r="K3094" s="1371" t="s">
        <v>280</v>
      </c>
      <c r="L3094" s="1371" t="s">
        <v>280</v>
      </c>
      <c r="M3094" s="1372">
        <v>45873</v>
      </c>
      <c r="N3094" s="1371" t="s">
        <v>233</v>
      </c>
      <c r="O3094" s="1371" t="s">
        <v>239</v>
      </c>
      <c r="P3094" s="1371" t="s">
        <v>330</v>
      </c>
      <c r="W3094" s="1371" t="s">
        <v>229</v>
      </c>
    </row>
    <row r="3095" spans="1:23">
      <c r="A3095" s="1370">
        <v>71432745</v>
      </c>
      <c r="B3095" s="1371" t="s">
        <v>6349</v>
      </c>
      <c r="C3095" s="1371">
        <v>949912769</v>
      </c>
      <c r="D3095" s="1371" t="s">
        <v>6350</v>
      </c>
      <c r="F3095" s="1371" t="s">
        <v>362</v>
      </c>
      <c r="G3095" s="1371" t="s">
        <v>223</v>
      </c>
      <c r="H3095" s="1371" t="s">
        <v>248</v>
      </c>
      <c r="J3095" s="1371" t="s">
        <v>221</v>
      </c>
      <c r="L3095" s="1371" t="s">
        <v>271</v>
      </c>
      <c r="N3095" s="1371" t="s">
        <v>233</v>
      </c>
      <c r="O3095" s="1371" t="s">
        <v>329</v>
      </c>
      <c r="W3095" s="1371" t="s">
        <v>229</v>
      </c>
    </row>
    <row r="3096" spans="1:23">
      <c r="A3096" s="1370">
        <v>71441406</v>
      </c>
      <c r="B3096" s="1371" t="s">
        <v>6351</v>
      </c>
      <c r="C3096" s="1371">
        <v>977515509</v>
      </c>
      <c r="D3096" s="1371" t="s">
        <v>6352</v>
      </c>
      <c r="F3096" s="1371" t="s">
        <v>362</v>
      </c>
      <c r="G3096" s="1371" t="s">
        <v>224</v>
      </c>
      <c r="H3096" s="1371" t="s">
        <v>248</v>
      </c>
      <c r="J3096" s="1371" t="s">
        <v>221</v>
      </c>
      <c r="M3096" s="1372">
        <v>45841</v>
      </c>
      <c r="W3096" s="1371" t="s">
        <v>227</v>
      </c>
    </row>
    <row r="3097" spans="1:23">
      <c r="A3097" s="1370">
        <v>71441440</v>
      </c>
      <c r="B3097" s="1371" t="s">
        <v>6353</v>
      </c>
      <c r="C3097" s="1371">
        <v>940325813</v>
      </c>
      <c r="D3097" s="1371" t="s">
        <v>6354</v>
      </c>
      <c r="G3097" s="1371" t="s">
        <v>225</v>
      </c>
      <c r="H3097" s="1371" t="s">
        <v>243</v>
      </c>
      <c r="I3097" s="1371" t="s">
        <v>316</v>
      </c>
      <c r="J3097" s="1371" t="s">
        <v>221</v>
      </c>
      <c r="N3097" s="1371" t="s">
        <v>231</v>
      </c>
      <c r="W3097" s="1371" t="s">
        <v>227</v>
      </c>
    </row>
    <row r="3098" spans="1:23">
      <c r="A3098" s="1370">
        <v>71444284</v>
      </c>
      <c r="B3098" s="1371" t="s">
        <v>6355</v>
      </c>
      <c r="C3098" s="1371">
        <v>900312667</v>
      </c>
      <c r="D3098" s="1371" t="s">
        <v>6356</v>
      </c>
      <c r="G3098" s="1371" t="s">
        <v>225</v>
      </c>
      <c r="H3098" s="1371" t="s">
        <v>11</v>
      </c>
      <c r="J3098" s="1371" t="s">
        <v>221</v>
      </c>
      <c r="N3098" s="1371" t="s">
        <v>233</v>
      </c>
      <c r="W3098" s="1371" t="s">
        <v>229</v>
      </c>
    </row>
    <row r="3099" spans="1:23">
      <c r="A3099" s="1370">
        <v>71449558</v>
      </c>
      <c r="B3099" s="1371" t="s">
        <v>6357</v>
      </c>
      <c r="C3099" s="1371">
        <v>912554728</v>
      </c>
      <c r="D3099" s="1371" t="s">
        <v>6358</v>
      </c>
      <c r="G3099" s="1371" t="s">
        <v>224</v>
      </c>
      <c r="H3099" s="1371" t="s">
        <v>11</v>
      </c>
      <c r="I3099" s="1371" t="s">
        <v>6359</v>
      </c>
      <c r="J3099" s="1371" t="s">
        <v>221</v>
      </c>
      <c r="M3099" s="1372">
        <v>45841</v>
      </c>
      <c r="N3099" s="1371" t="s">
        <v>233</v>
      </c>
      <c r="O3099" s="1371" t="s">
        <v>241</v>
      </c>
      <c r="W3099" s="1371" t="s">
        <v>227</v>
      </c>
    </row>
    <row r="3100" spans="1:23">
      <c r="A3100" s="1370">
        <v>71450066</v>
      </c>
      <c r="B3100" s="1371" t="s">
        <v>6360</v>
      </c>
      <c r="C3100" s="1371">
        <v>51929428074</v>
      </c>
      <c r="D3100" s="1371" t="s">
        <v>6361</v>
      </c>
      <c r="G3100" s="1371" t="s">
        <v>224</v>
      </c>
      <c r="H3100" s="1371" t="s">
        <v>11</v>
      </c>
      <c r="J3100" s="1371" t="s">
        <v>221</v>
      </c>
      <c r="M3100" s="1372">
        <v>45841</v>
      </c>
      <c r="N3100" s="1371" t="s">
        <v>233</v>
      </c>
      <c r="V3100" s="1371" t="s">
        <v>11</v>
      </c>
      <c r="W3100" s="1371" t="s">
        <v>228</v>
      </c>
    </row>
    <row r="3101" spans="1:23">
      <c r="A3101" s="1370">
        <v>71454758</v>
      </c>
      <c r="B3101" s="1371" t="s">
        <v>6362</v>
      </c>
      <c r="C3101" s="1371">
        <v>51929543197</v>
      </c>
      <c r="D3101" s="1371" t="s">
        <v>6363</v>
      </c>
      <c r="G3101" s="1371" t="s">
        <v>223</v>
      </c>
      <c r="H3101" s="1371" t="s">
        <v>245</v>
      </c>
      <c r="I3101" s="1371" t="s">
        <v>316</v>
      </c>
      <c r="J3101" s="1371" t="s">
        <v>221</v>
      </c>
      <c r="K3101" s="1371" t="s">
        <v>256</v>
      </c>
      <c r="L3101" s="1371" t="s">
        <v>256</v>
      </c>
      <c r="N3101" s="1371" t="s">
        <v>236</v>
      </c>
      <c r="O3101" s="1371" t="s">
        <v>236</v>
      </c>
      <c r="P3101" s="1371" t="s">
        <v>350</v>
      </c>
      <c r="W3101" s="1371" t="s">
        <v>228</v>
      </c>
    </row>
    <row r="3102" spans="1:23">
      <c r="A3102" s="1370">
        <v>71454897</v>
      </c>
      <c r="B3102" s="1371" t="s">
        <v>6364</v>
      </c>
      <c r="C3102" s="1371">
        <v>51926812521</v>
      </c>
      <c r="D3102" s="1371" t="s">
        <v>6365</v>
      </c>
      <c r="E3102" s="1371" t="s">
        <v>347</v>
      </c>
      <c r="G3102" s="1371" t="s">
        <v>224</v>
      </c>
      <c r="H3102" s="1371" t="s">
        <v>245</v>
      </c>
      <c r="K3102" s="1371" t="s">
        <v>280</v>
      </c>
      <c r="L3102" s="1371" t="s">
        <v>280</v>
      </c>
      <c r="M3102" s="1372">
        <v>45859</v>
      </c>
      <c r="N3102" s="1371" t="s">
        <v>233</v>
      </c>
      <c r="W3102" s="1371" t="s">
        <v>227</v>
      </c>
    </row>
    <row r="3103" spans="1:23">
      <c r="A3103" s="1370">
        <v>71455669</v>
      </c>
      <c r="B3103" s="1371" t="s">
        <v>6366</v>
      </c>
      <c r="C3103" s="1371">
        <v>51973216263</v>
      </c>
      <c r="D3103" s="1371" t="s">
        <v>6367</v>
      </c>
      <c r="G3103" s="1371" t="s">
        <v>224</v>
      </c>
      <c r="H3103" s="1371" t="s">
        <v>11</v>
      </c>
      <c r="J3103" s="1371" t="s">
        <v>221</v>
      </c>
      <c r="M3103" s="1372">
        <v>45841</v>
      </c>
      <c r="N3103" s="1371" t="s">
        <v>233</v>
      </c>
      <c r="V3103" s="1371" t="s">
        <v>11</v>
      </c>
      <c r="W3103" s="1371" t="s">
        <v>228</v>
      </c>
    </row>
    <row r="3104" spans="1:23">
      <c r="A3104" s="1370">
        <v>71457403</v>
      </c>
      <c r="B3104" s="1371" t="s">
        <v>6368</v>
      </c>
      <c r="C3104" s="1371">
        <v>913991730</v>
      </c>
      <c r="D3104" s="1371" t="s">
        <v>6369</v>
      </c>
      <c r="F3104" s="1371" t="s">
        <v>362</v>
      </c>
      <c r="G3104" s="1371" t="s">
        <v>223</v>
      </c>
      <c r="H3104" s="1371" t="s">
        <v>248</v>
      </c>
      <c r="J3104" s="1371" t="s">
        <v>221</v>
      </c>
      <c r="M3104" s="1372">
        <v>45841</v>
      </c>
      <c r="W3104" s="1371" t="s">
        <v>227</v>
      </c>
    </row>
    <row r="3105" spans="1:23">
      <c r="A3105" s="1370">
        <v>71461075</v>
      </c>
      <c r="B3105" s="1371" t="s">
        <v>6370</v>
      </c>
      <c r="C3105" s="1371">
        <v>51936805597</v>
      </c>
      <c r="D3105" s="1371" t="s">
        <v>6371</v>
      </c>
      <c r="G3105" s="1371" t="s">
        <v>223</v>
      </c>
      <c r="H3105" s="1371" t="s">
        <v>11</v>
      </c>
      <c r="J3105" s="1371" t="s">
        <v>221</v>
      </c>
      <c r="M3105" s="1372">
        <v>45841</v>
      </c>
      <c r="N3105" s="1371" t="s">
        <v>233</v>
      </c>
      <c r="V3105" s="1371" t="s">
        <v>11</v>
      </c>
      <c r="W3105" s="1371" t="s">
        <v>228</v>
      </c>
    </row>
    <row r="3106" spans="1:23">
      <c r="A3106" s="1370">
        <v>71474910</v>
      </c>
      <c r="B3106" s="1371" t="s">
        <v>6372</v>
      </c>
      <c r="C3106" s="1371">
        <v>999359486</v>
      </c>
      <c r="D3106" s="1371" t="s">
        <v>6373</v>
      </c>
      <c r="G3106" s="1371" t="s">
        <v>223</v>
      </c>
      <c r="H3106" s="1371" t="s">
        <v>245</v>
      </c>
      <c r="I3106" s="1371" t="s">
        <v>316</v>
      </c>
      <c r="J3106" s="1371" t="s">
        <v>221</v>
      </c>
      <c r="N3106" s="1371" t="s">
        <v>233</v>
      </c>
      <c r="O3106" s="1371" t="s">
        <v>236</v>
      </c>
      <c r="P3106" s="1371" t="s">
        <v>350</v>
      </c>
      <c r="W3106" s="1371" t="s">
        <v>229</v>
      </c>
    </row>
    <row r="3107" spans="1:23">
      <c r="A3107" s="1370">
        <v>71483399</v>
      </c>
      <c r="B3107" s="1371" t="s">
        <v>6374</v>
      </c>
      <c r="C3107" s="1371">
        <v>51975533283</v>
      </c>
      <c r="D3107" s="1371" t="s">
        <v>6375</v>
      </c>
      <c r="G3107" s="1371" t="s">
        <v>225</v>
      </c>
      <c r="H3107" s="1371" t="s">
        <v>11</v>
      </c>
      <c r="J3107" s="1371" t="s">
        <v>221</v>
      </c>
      <c r="M3107" s="1372">
        <v>45841</v>
      </c>
      <c r="N3107" s="1371" t="s">
        <v>233</v>
      </c>
      <c r="V3107" s="1371" t="s">
        <v>11</v>
      </c>
      <c r="W3107" s="1371" t="s">
        <v>228</v>
      </c>
    </row>
    <row r="3108" spans="1:23">
      <c r="A3108" s="1370">
        <v>71489500</v>
      </c>
      <c r="B3108" s="1371" t="s">
        <v>6376</v>
      </c>
      <c r="C3108" s="1371">
        <v>51927816671</v>
      </c>
      <c r="D3108" s="1371" t="s">
        <v>6377</v>
      </c>
      <c r="E3108" s="1371" t="s">
        <v>347</v>
      </c>
      <c r="G3108" s="1371" t="s">
        <v>224</v>
      </c>
      <c r="H3108" s="1371" t="s">
        <v>245</v>
      </c>
      <c r="K3108" s="1371" t="s">
        <v>280</v>
      </c>
      <c r="L3108" s="1371" t="s">
        <v>271</v>
      </c>
      <c r="M3108" s="1372">
        <v>45848</v>
      </c>
      <c r="N3108" s="1371" t="s">
        <v>233</v>
      </c>
      <c r="W3108" s="1371" t="s">
        <v>230</v>
      </c>
    </row>
    <row r="3109" spans="1:23">
      <c r="A3109" s="1370">
        <v>71496283</v>
      </c>
      <c r="B3109" s="1371" t="s">
        <v>6378</v>
      </c>
      <c r="C3109" s="1371">
        <v>991307370</v>
      </c>
      <c r="D3109" s="1371" t="s">
        <v>6379</v>
      </c>
      <c r="G3109" s="1371" t="s">
        <v>223</v>
      </c>
      <c r="H3109" s="1371" t="s">
        <v>11</v>
      </c>
      <c r="I3109" s="1371" t="s">
        <v>316</v>
      </c>
      <c r="J3109" s="1371" t="s">
        <v>221</v>
      </c>
      <c r="N3109" s="1371" t="s">
        <v>233</v>
      </c>
      <c r="W3109" s="1371" t="s">
        <v>229</v>
      </c>
    </row>
    <row r="3110" spans="1:23">
      <c r="A3110" s="1370">
        <v>71534591</v>
      </c>
      <c r="B3110" s="1371" t="s">
        <v>6380</v>
      </c>
      <c r="C3110" s="1371">
        <v>939098660</v>
      </c>
      <c r="D3110" s="1371" t="s">
        <v>6381</v>
      </c>
      <c r="G3110" s="1371" t="s">
        <v>224</v>
      </c>
      <c r="H3110" s="1371" t="s">
        <v>11</v>
      </c>
      <c r="M3110" s="1372">
        <v>45880</v>
      </c>
      <c r="N3110" s="1371" t="s">
        <v>237</v>
      </c>
      <c r="O3110" s="1371" t="s">
        <v>237</v>
      </c>
      <c r="P3110" s="1371" t="s">
        <v>237</v>
      </c>
      <c r="W3110" s="1371" t="s">
        <v>230</v>
      </c>
    </row>
    <row r="3111" spans="1:23">
      <c r="A3111" s="1370">
        <v>71540856</v>
      </c>
      <c r="B3111" s="1371" t="s">
        <v>6382</v>
      </c>
      <c r="C3111" s="1371">
        <v>51901033969</v>
      </c>
      <c r="D3111" s="1371" t="s">
        <v>6383</v>
      </c>
      <c r="E3111" s="1371" t="s">
        <v>347</v>
      </c>
      <c r="G3111" s="1371" t="s">
        <v>224</v>
      </c>
      <c r="H3111" s="1371" t="s">
        <v>245</v>
      </c>
      <c r="K3111" s="1371" t="s">
        <v>280</v>
      </c>
      <c r="L3111" s="1371" t="s">
        <v>280</v>
      </c>
      <c r="M3111" s="1372">
        <v>45868</v>
      </c>
      <c r="N3111" s="1371" t="s">
        <v>233</v>
      </c>
      <c r="W3111" s="1371" t="s">
        <v>227</v>
      </c>
    </row>
    <row r="3112" spans="1:23">
      <c r="A3112" s="1370">
        <v>71541209</v>
      </c>
      <c r="B3112" s="1371" t="s">
        <v>6384</v>
      </c>
      <c r="C3112" s="1371">
        <v>904574134</v>
      </c>
      <c r="D3112" s="1371" t="s">
        <v>6385</v>
      </c>
      <c r="G3112" s="1371" t="s">
        <v>223</v>
      </c>
      <c r="H3112" s="1371" t="s">
        <v>11</v>
      </c>
      <c r="J3112" s="1371" t="s">
        <v>221</v>
      </c>
      <c r="L3112" s="1371" t="s">
        <v>271</v>
      </c>
      <c r="M3112" s="1372">
        <v>45841</v>
      </c>
      <c r="N3112" s="1371" t="s">
        <v>233</v>
      </c>
      <c r="O3112" s="1371" t="s">
        <v>237</v>
      </c>
      <c r="V3112" s="1371" t="s">
        <v>11</v>
      </c>
      <c r="W3112" s="1371" t="s">
        <v>230</v>
      </c>
    </row>
    <row r="3113" spans="1:23">
      <c r="A3113" s="1370">
        <v>71541209</v>
      </c>
      <c r="B3113" s="1371" t="s">
        <v>6386</v>
      </c>
      <c r="C3113" s="1371">
        <v>904574134</v>
      </c>
      <c r="D3113" s="1371" t="s">
        <v>6385</v>
      </c>
      <c r="F3113" s="1371" t="s">
        <v>362</v>
      </c>
      <c r="G3113" s="1371" t="s">
        <v>223</v>
      </c>
      <c r="H3113" s="1371" t="s">
        <v>248</v>
      </c>
      <c r="J3113" s="1371" t="s">
        <v>221</v>
      </c>
      <c r="M3113" s="1372">
        <v>45841</v>
      </c>
      <c r="N3113" s="1371" t="s">
        <v>233</v>
      </c>
      <c r="O3113" s="1371" t="s">
        <v>236</v>
      </c>
      <c r="P3113" s="1371" t="s">
        <v>350</v>
      </c>
      <c r="W3113" s="1371" t="s">
        <v>226</v>
      </c>
    </row>
    <row r="3114" spans="1:23">
      <c r="A3114" s="1370">
        <v>71541374</v>
      </c>
      <c r="B3114" s="1371" t="s">
        <v>6387</v>
      </c>
      <c r="C3114" s="1371">
        <v>927767856</v>
      </c>
      <c r="D3114" s="1371" t="s">
        <v>6388</v>
      </c>
      <c r="G3114" s="1371" t="s">
        <v>225</v>
      </c>
      <c r="H3114" s="1371" t="s">
        <v>11</v>
      </c>
      <c r="J3114" s="1371" t="s">
        <v>221</v>
      </c>
      <c r="L3114" s="1371" t="s">
        <v>271</v>
      </c>
      <c r="M3114" s="1372">
        <v>45841</v>
      </c>
      <c r="N3114" s="1371" t="s">
        <v>233</v>
      </c>
      <c r="V3114" s="1371" t="s">
        <v>11</v>
      </c>
      <c r="W3114" s="1371" t="s">
        <v>230</v>
      </c>
    </row>
    <row r="3115" spans="1:23">
      <c r="A3115" s="1370">
        <v>71541864</v>
      </c>
      <c r="B3115" s="1371" t="s">
        <v>6389</v>
      </c>
      <c r="C3115" s="1371">
        <v>51975500870</v>
      </c>
      <c r="D3115" s="1371" t="s">
        <v>6390</v>
      </c>
      <c r="G3115" s="1371" t="s">
        <v>225</v>
      </c>
      <c r="H3115" s="1371" t="s">
        <v>11</v>
      </c>
      <c r="J3115" s="1371" t="s">
        <v>221</v>
      </c>
      <c r="M3115" s="1372">
        <v>45841</v>
      </c>
      <c r="N3115" s="1371" t="s">
        <v>233</v>
      </c>
      <c r="V3115" s="1371" t="s">
        <v>11</v>
      </c>
      <c r="W3115" s="1371" t="s">
        <v>228</v>
      </c>
    </row>
    <row r="3116" spans="1:23">
      <c r="A3116" s="1370">
        <v>71548310</v>
      </c>
      <c r="B3116" s="1371" t="s">
        <v>6391</v>
      </c>
      <c r="C3116" s="1371">
        <v>51970216124</v>
      </c>
      <c r="D3116" s="1371" t="s">
        <v>6392</v>
      </c>
      <c r="E3116" s="1371" t="s">
        <v>347</v>
      </c>
      <c r="G3116" s="1371" t="s">
        <v>223</v>
      </c>
      <c r="H3116" s="1371" t="s">
        <v>245</v>
      </c>
      <c r="K3116" s="1371" t="s">
        <v>278</v>
      </c>
      <c r="L3116" s="1371" t="s">
        <v>278</v>
      </c>
      <c r="M3116" s="1372">
        <v>45860</v>
      </c>
      <c r="N3116" s="1371" t="s">
        <v>233</v>
      </c>
      <c r="W3116" s="1371" t="s">
        <v>229</v>
      </c>
    </row>
    <row r="3117" spans="1:23">
      <c r="A3117" s="1370">
        <v>71556716</v>
      </c>
      <c r="B3117" s="1371" t="s">
        <v>6393</v>
      </c>
      <c r="C3117" s="1371">
        <v>972201797</v>
      </c>
      <c r="D3117" s="1371" t="s">
        <v>6394</v>
      </c>
      <c r="E3117" s="1371" t="s">
        <v>376</v>
      </c>
      <c r="F3117" s="1371" t="s">
        <v>377</v>
      </c>
      <c r="G3117" s="1371" t="s">
        <v>224</v>
      </c>
      <c r="H3117" s="1371" t="s">
        <v>245</v>
      </c>
      <c r="I3117" s="1371" t="s">
        <v>316</v>
      </c>
      <c r="J3117" s="1371" t="s">
        <v>221</v>
      </c>
      <c r="N3117" s="1371" t="s">
        <v>233</v>
      </c>
      <c r="O3117" s="1371" t="s">
        <v>236</v>
      </c>
      <c r="P3117" s="1371" t="s">
        <v>350</v>
      </c>
      <c r="W3117" s="1371" t="s">
        <v>226</v>
      </c>
    </row>
    <row r="3118" spans="1:23">
      <c r="A3118" s="1370">
        <v>71562078</v>
      </c>
      <c r="B3118" s="1371" t="s">
        <v>6395</v>
      </c>
      <c r="C3118" s="1371">
        <v>902076726</v>
      </c>
      <c r="D3118" s="1371" t="s">
        <v>6396</v>
      </c>
      <c r="E3118" s="1371" t="s">
        <v>376</v>
      </c>
      <c r="F3118" s="1371" t="s">
        <v>260</v>
      </c>
      <c r="G3118" s="1371" t="s">
        <v>225</v>
      </c>
      <c r="H3118" s="1371" t="s">
        <v>245</v>
      </c>
      <c r="I3118" s="1371" t="s">
        <v>316</v>
      </c>
      <c r="J3118" s="1371" t="s">
        <v>221</v>
      </c>
      <c r="N3118" s="1371" t="s">
        <v>233</v>
      </c>
      <c r="O3118" s="1371" t="s">
        <v>236</v>
      </c>
      <c r="P3118" s="1371" t="s">
        <v>350</v>
      </c>
      <c r="W3118" s="1371" t="s">
        <v>226</v>
      </c>
    </row>
    <row r="3119" spans="1:23">
      <c r="A3119" s="1370">
        <v>71562280</v>
      </c>
      <c r="B3119" s="1371" t="s">
        <v>6397</v>
      </c>
      <c r="C3119" s="1371">
        <v>51946444379</v>
      </c>
      <c r="D3119" s="1371" t="s">
        <v>6398</v>
      </c>
      <c r="E3119" s="1371" t="s">
        <v>347</v>
      </c>
      <c r="G3119" s="1371" t="s">
        <v>224</v>
      </c>
      <c r="K3119" s="1371" t="s">
        <v>278</v>
      </c>
      <c r="L3119" s="1371" t="s">
        <v>278</v>
      </c>
      <c r="M3119" s="1372">
        <v>45862</v>
      </c>
      <c r="N3119" s="1371" t="s">
        <v>233</v>
      </c>
      <c r="W3119" s="1371" t="s">
        <v>227</v>
      </c>
    </row>
    <row r="3120" spans="1:23">
      <c r="A3120" s="1370">
        <v>71576800</v>
      </c>
      <c r="B3120" s="1371" t="s">
        <v>6399</v>
      </c>
      <c r="C3120" s="1371">
        <v>982022172</v>
      </c>
      <c r="D3120" s="1371" t="s">
        <v>6400</v>
      </c>
      <c r="F3120" s="1371" t="s">
        <v>362</v>
      </c>
      <c r="G3120" s="1371" t="s">
        <v>224</v>
      </c>
      <c r="H3120" s="1371" t="s">
        <v>248</v>
      </c>
      <c r="J3120" s="1371" t="s">
        <v>221</v>
      </c>
      <c r="M3120" s="1372">
        <v>45841</v>
      </c>
      <c r="W3120" s="1371" t="s">
        <v>227</v>
      </c>
    </row>
    <row r="3121" spans="1:23">
      <c r="A3121" s="1370">
        <v>71578532</v>
      </c>
      <c r="B3121" s="1371" t="s">
        <v>6401</v>
      </c>
      <c r="C3121" s="1371">
        <v>51933283051</v>
      </c>
      <c r="D3121" s="1371" t="s">
        <v>6402</v>
      </c>
      <c r="G3121" s="1371" t="s">
        <v>224</v>
      </c>
      <c r="H3121" s="1371" t="s">
        <v>11</v>
      </c>
      <c r="J3121" s="1371" t="s">
        <v>221</v>
      </c>
      <c r="M3121" s="1372">
        <v>45841</v>
      </c>
      <c r="N3121" s="1371" t="s">
        <v>233</v>
      </c>
      <c r="V3121" s="1371" t="s">
        <v>11</v>
      </c>
      <c r="W3121" s="1371" t="s">
        <v>228</v>
      </c>
    </row>
    <row r="3122" spans="1:23">
      <c r="A3122" s="1370">
        <v>71578837</v>
      </c>
      <c r="B3122" s="1371" t="s">
        <v>6403</v>
      </c>
      <c r="C3122" s="1371">
        <v>921548858</v>
      </c>
      <c r="D3122" s="1371" t="s">
        <v>6404</v>
      </c>
      <c r="E3122" s="1371" t="s">
        <v>347</v>
      </c>
      <c r="G3122" s="1371" t="s">
        <v>223</v>
      </c>
      <c r="H3122" s="1371" t="s">
        <v>245</v>
      </c>
      <c r="K3122" s="1371" t="s">
        <v>271</v>
      </c>
      <c r="L3122" s="1371" t="s">
        <v>271</v>
      </c>
      <c r="M3122" s="1372">
        <v>45850</v>
      </c>
      <c r="N3122" s="1371" t="s">
        <v>233</v>
      </c>
      <c r="O3122" s="1371" t="s">
        <v>231</v>
      </c>
      <c r="W3122" s="1371" t="s">
        <v>230</v>
      </c>
    </row>
    <row r="3123" spans="1:23">
      <c r="A3123" s="1370">
        <v>71595070</v>
      </c>
      <c r="B3123" s="1371" t="s">
        <v>6405</v>
      </c>
      <c r="C3123" s="1371">
        <v>51943949687</v>
      </c>
      <c r="D3123" s="1371" t="s">
        <v>6406</v>
      </c>
      <c r="G3123" s="1371" t="s">
        <v>224</v>
      </c>
      <c r="H3123" s="1371" t="s">
        <v>11</v>
      </c>
      <c r="J3123" s="1371" t="s">
        <v>221</v>
      </c>
      <c r="M3123" s="1372">
        <v>45841</v>
      </c>
      <c r="N3123" s="1371" t="s">
        <v>233</v>
      </c>
      <c r="V3123" s="1371" t="s">
        <v>11</v>
      </c>
      <c r="W3123" s="1371" t="s">
        <v>228</v>
      </c>
    </row>
    <row r="3124" spans="1:23">
      <c r="A3124" s="1370">
        <v>71607301</v>
      </c>
      <c r="B3124" s="1371" t="s">
        <v>6407</v>
      </c>
      <c r="C3124" s="1371">
        <v>51972108611</v>
      </c>
      <c r="D3124" s="1371" t="s">
        <v>6408</v>
      </c>
      <c r="G3124" s="1371" t="s">
        <v>225</v>
      </c>
      <c r="H3124" s="1371" t="s">
        <v>11</v>
      </c>
      <c r="J3124" s="1371" t="s">
        <v>221</v>
      </c>
      <c r="M3124" s="1372">
        <v>45841</v>
      </c>
      <c r="N3124" s="1371" t="s">
        <v>233</v>
      </c>
      <c r="V3124" s="1371" t="s">
        <v>11</v>
      </c>
      <c r="W3124" s="1371" t="s">
        <v>228</v>
      </c>
    </row>
    <row r="3125" spans="1:23">
      <c r="A3125" s="1370">
        <v>71613434</v>
      </c>
      <c r="B3125" s="1371" t="s">
        <v>6409</v>
      </c>
      <c r="C3125" s="1371">
        <v>51963364680</v>
      </c>
      <c r="D3125" s="1371" t="s">
        <v>6410</v>
      </c>
      <c r="E3125" s="1371" t="s">
        <v>507</v>
      </c>
      <c r="F3125" s="1371" t="s">
        <v>240</v>
      </c>
      <c r="G3125" s="1371" t="s">
        <v>225</v>
      </c>
      <c r="H3125" s="1371" t="s">
        <v>245</v>
      </c>
      <c r="J3125" s="1371" t="s">
        <v>221</v>
      </c>
      <c r="L3125" s="1371" t="s">
        <v>271</v>
      </c>
      <c r="N3125" s="1371" t="s">
        <v>233</v>
      </c>
      <c r="W3125" s="1371" t="s">
        <v>230</v>
      </c>
    </row>
    <row r="3126" spans="1:23">
      <c r="A3126" s="1370">
        <v>71621382</v>
      </c>
      <c r="B3126" s="1371" t="s">
        <v>6411</v>
      </c>
      <c r="C3126" s="1371">
        <v>51902463889</v>
      </c>
      <c r="D3126" s="1371" t="s">
        <v>6412</v>
      </c>
      <c r="E3126" s="1371" t="s">
        <v>347</v>
      </c>
      <c r="F3126" s="1371" t="s">
        <v>254</v>
      </c>
      <c r="G3126" s="1371" t="s">
        <v>224</v>
      </c>
      <c r="H3126" s="1371" t="s">
        <v>245</v>
      </c>
      <c r="K3126" s="1371" t="s">
        <v>278</v>
      </c>
      <c r="L3126" s="1371" t="s">
        <v>271</v>
      </c>
      <c r="M3126" s="1372">
        <v>45848</v>
      </c>
      <c r="N3126" s="1371" t="s">
        <v>233</v>
      </c>
      <c r="O3126" s="1371" t="s">
        <v>239</v>
      </c>
      <c r="W3126" s="1371" t="s">
        <v>230</v>
      </c>
    </row>
    <row r="3127" spans="1:23">
      <c r="A3127" s="1370">
        <v>71621382</v>
      </c>
      <c r="B3127" s="1371" t="s">
        <v>6413</v>
      </c>
      <c r="C3127" s="1371">
        <v>51902463889</v>
      </c>
      <c r="D3127" s="1371" t="s">
        <v>6412</v>
      </c>
      <c r="E3127" s="1371" t="s">
        <v>347</v>
      </c>
      <c r="G3127" s="1371" t="s">
        <v>224</v>
      </c>
      <c r="H3127" s="1371" t="s">
        <v>245</v>
      </c>
      <c r="K3127" s="1371" t="s">
        <v>271</v>
      </c>
      <c r="M3127" s="1372">
        <v>45849</v>
      </c>
      <c r="N3127" s="1371" t="s">
        <v>233</v>
      </c>
      <c r="W3127" s="1371" t="s">
        <v>228</v>
      </c>
    </row>
    <row r="3128" spans="1:23">
      <c r="A3128" s="1370">
        <v>71621382</v>
      </c>
      <c r="B3128" s="1371" t="s">
        <v>6411</v>
      </c>
      <c r="C3128" s="1371">
        <v>902463889</v>
      </c>
      <c r="D3128" s="1371" t="s">
        <v>6412</v>
      </c>
      <c r="G3128" s="1371" t="s">
        <v>225</v>
      </c>
      <c r="H3128" s="1371" t="s">
        <v>11</v>
      </c>
      <c r="L3128" s="1371" t="s">
        <v>271</v>
      </c>
      <c r="M3128" s="1372">
        <v>45854</v>
      </c>
      <c r="N3128" s="1371" t="s">
        <v>233</v>
      </c>
      <c r="W3128" s="1371" t="s">
        <v>227</v>
      </c>
    </row>
    <row r="3129" spans="1:23">
      <c r="A3129" s="1370">
        <v>71624735</v>
      </c>
      <c r="B3129" s="1371" t="s">
        <v>6414</v>
      </c>
      <c r="C3129" s="1371">
        <v>978793281</v>
      </c>
      <c r="D3129" s="1371" t="s">
        <v>6415</v>
      </c>
      <c r="E3129" s="1371" t="s">
        <v>347</v>
      </c>
      <c r="G3129" s="1371" t="s">
        <v>223</v>
      </c>
      <c r="H3129" s="1371" t="s">
        <v>245</v>
      </c>
      <c r="K3129" s="1371" t="s">
        <v>274</v>
      </c>
      <c r="L3129" s="1371" t="s">
        <v>274</v>
      </c>
      <c r="M3129" s="1372">
        <v>45855</v>
      </c>
      <c r="N3129" s="1371" t="s">
        <v>368</v>
      </c>
      <c r="V3129" s="1371" t="s">
        <v>592</v>
      </c>
      <c r="W3129" s="1371" t="s">
        <v>226</v>
      </c>
    </row>
    <row r="3130" spans="1:23">
      <c r="A3130" s="1370">
        <v>71625144</v>
      </c>
      <c r="B3130" s="1371" t="s">
        <v>6416</v>
      </c>
      <c r="C3130" s="1371">
        <v>51928447521</v>
      </c>
      <c r="D3130" s="1371" t="s">
        <v>6417</v>
      </c>
      <c r="E3130" s="1371" t="s">
        <v>347</v>
      </c>
      <c r="G3130" s="1371" t="s">
        <v>225</v>
      </c>
      <c r="H3130" s="1371" t="s">
        <v>245</v>
      </c>
      <c r="K3130" s="1371" t="s">
        <v>280</v>
      </c>
      <c r="L3130" s="1371" t="s">
        <v>280</v>
      </c>
      <c r="M3130" s="1372">
        <v>45874</v>
      </c>
      <c r="N3130" s="1371" t="s">
        <v>233</v>
      </c>
      <c r="O3130" s="1371" t="s">
        <v>236</v>
      </c>
      <c r="W3130" s="1371" t="s">
        <v>230</v>
      </c>
    </row>
    <row r="3131" spans="1:23">
      <c r="A3131" s="1370">
        <v>71625836</v>
      </c>
      <c r="B3131" s="1371" t="s">
        <v>6418</v>
      </c>
      <c r="C3131" s="1371">
        <v>981370709</v>
      </c>
      <c r="D3131" s="1371" t="s">
        <v>6419</v>
      </c>
      <c r="F3131" s="1371" t="s">
        <v>362</v>
      </c>
      <c r="G3131" s="1371" t="s">
        <v>223</v>
      </c>
      <c r="H3131" s="1371" t="s">
        <v>248</v>
      </c>
      <c r="J3131" s="1371" t="s">
        <v>221</v>
      </c>
      <c r="M3131" s="1372">
        <v>45841</v>
      </c>
      <c r="N3131" s="1371" t="s">
        <v>233</v>
      </c>
      <c r="W3131" s="1371" t="s">
        <v>228</v>
      </c>
    </row>
    <row r="3132" spans="1:23">
      <c r="A3132" s="1370">
        <v>71636306</v>
      </c>
      <c r="B3132" s="1371" t="s">
        <v>6420</v>
      </c>
      <c r="C3132" s="1371">
        <v>51962802440</v>
      </c>
      <c r="D3132" s="1371" t="s">
        <v>6421</v>
      </c>
      <c r="G3132" s="1371" t="s">
        <v>225</v>
      </c>
      <c r="H3132" s="1371" t="s">
        <v>11</v>
      </c>
      <c r="J3132" s="1371" t="s">
        <v>221</v>
      </c>
      <c r="M3132" s="1372">
        <v>45841</v>
      </c>
      <c r="N3132" s="1371" t="s">
        <v>233</v>
      </c>
      <c r="O3132" s="1371" t="s">
        <v>236</v>
      </c>
      <c r="W3132" s="1371" t="s">
        <v>227</v>
      </c>
    </row>
    <row r="3133" spans="1:23">
      <c r="A3133" s="1370">
        <v>71640745</v>
      </c>
      <c r="B3133" s="1371" t="s">
        <v>6422</v>
      </c>
      <c r="C3133" s="1371">
        <v>957033851</v>
      </c>
      <c r="D3133" s="1371" t="s">
        <v>6423</v>
      </c>
      <c r="G3133" s="1371" t="s">
        <v>223</v>
      </c>
      <c r="H3133" s="1371" t="s">
        <v>245</v>
      </c>
      <c r="I3133" s="1371" t="s">
        <v>316</v>
      </c>
      <c r="J3133" s="1371" t="s">
        <v>221</v>
      </c>
      <c r="N3133" s="1371" t="s">
        <v>233</v>
      </c>
      <c r="O3133" s="1371" t="s">
        <v>236</v>
      </c>
      <c r="P3133" s="1371" t="s">
        <v>350</v>
      </c>
      <c r="W3133" s="1371" t="s">
        <v>229</v>
      </c>
    </row>
    <row r="3134" spans="1:23">
      <c r="A3134" s="1370">
        <v>71640745</v>
      </c>
      <c r="B3134" s="1371" t="s">
        <v>6422</v>
      </c>
      <c r="C3134" s="1371">
        <v>51957033851</v>
      </c>
      <c r="D3134" s="1371" t="s">
        <v>6423</v>
      </c>
      <c r="E3134" s="1371" t="s">
        <v>347</v>
      </c>
      <c r="G3134" s="1371" t="s">
        <v>224</v>
      </c>
      <c r="H3134" s="1371" t="s">
        <v>245</v>
      </c>
      <c r="K3134" s="1371" t="s">
        <v>274</v>
      </c>
      <c r="L3134" s="1371" t="s">
        <v>274</v>
      </c>
      <c r="M3134" s="1372">
        <v>45873</v>
      </c>
      <c r="N3134" s="1371" t="s">
        <v>233</v>
      </c>
      <c r="V3134" s="1371" t="s">
        <v>710</v>
      </c>
      <c r="W3134" s="1371" t="s">
        <v>228</v>
      </c>
    </row>
    <row r="3135" spans="1:23">
      <c r="A3135" s="1370">
        <v>71657857</v>
      </c>
      <c r="B3135" s="1371" t="s">
        <v>6424</v>
      </c>
      <c r="C3135" s="1371">
        <v>900778795</v>
      </c>
      <c r="D3135" s="1371" t="s">
        <v>6425</v>
      </c>
      <c r="G3135" s="1371" t="s">
        <v>224</v>
      </c>
      <c r="H3135" s="1371" t="s">
        <v>11</v>
      </c>
      <c r="J3135" s="1371" t="s">
        <v>221</v>
      </c>
      <c r="M3135" s="1372">
        <v>45841</v>
      </c>
      <c r="N3135" s="1371" t="s">
        <v>233</v>
      </c>
      <c r="O3135" s="1371" t="s">
        <v>236</v>
      </c>
      <c r="P3135" s="1371" t="s">
        <v>350</v>
      </c>
      <c r="V3135" s="1371" t="s">
        <v>11</v>
      </c>
      <c r="W3135" s="1371" t="s">
        <v>226</v>
      </c>
    </row>
    <row r="3136" spans="1:23">
      <c r="A3136" s="1370">
        <v>71663024</v>
      </c>
      <c r="B3136" s="1371" t="s">
        <v>6426</v>
      </c>
      <c r="C3136" s="1371">
        <v>970791670</v>
      </c>
      <c r="D3136" s="1371" t="s">
        <v>6427</v>
      </c>
      <c r="F3136" s="1371" t="s">
        <v>362</v>
      </c>
      <c r="G3136" s="1371" t="s">
        <v>224</v>
      </c>
      <c r="H3136" s="1371" t="s">
        <v>248</v>
      </c>
      <c r="J3136" s="1371" t="s">
        <v>221</v>
      </c>
      <c r="N3136" s="1371" t="s">
        <v>233</v>
      </c>
      <c r="O3136" s="1371" t="s">
        <v>331</v>
      </c>
      <c r="W3136" s="1371" t="s">
        <v>229</v>
      </c>
    </row>
    <row r="3137" spans="1:23">
      <c r="A3137" s="1370">
        <v>71668890</v>
      </c>
      <c r="B3137" s="1371" t="s">
        <v>6428</v>
      </c>
      <c r="C3137" s="1371">
        <v>51977667631</v>
      </c>
      <c r="D3137" s="1371" t="s">
        <v>6429</v>
      </c>
      <c r="G3137" s="1371" t="s">
        <v>223</v>
      </c>
      <c r="H3137" s="1371" t="s">
        <v>245</v>
      </c>
      <c r="J3137" s="1371" t="s">
        <v>221</v>
      </c>
      <c r="K3137" s="1371" t="s">
        <v>259</v>
      </c>
      <c r="L3137" s="1371" t="s">
        <v>271</v>
      </c>
      <c r="N3137" s="1371" t="s">
        <v>231</v>
      </c>
      <c r="W3137" s="1371" t="s">
        <v>230</v>
      </c>
    </row>
    <row r="3138" spans="1:23">
      <c r="A3138" s="1370">
        <v>71668890</v>
      </c>
      <c r="B3138" s="1371" t="s">
        <v>6430</v>
      </c>
      <c r="C3138" s="1371">
        <v>914297952</v>
      </c>
      <c r="D3138" s="1371" t="s">
        <v>6431</v>
      </c>
      <c r="E3138" s="1371" t="s">
        <v>1196</v>
      </c>
      <c r="G3138" s="1371" t="s">
        <v>223</v>
      </c>
      <c r="H3138" s="1371" t="s">
        <v>245</v>
      </c>
      <c r="I3138" s="1371" t="s">
        <v>316</v>
      </c>
      <c r="J3138" s="1371" t="s">
        <v>249</v>
      </c>
      <c r="N3138" s="1371" t="s">
        <v>231</v>
      </c>
      <c r="W3138" s="1371" t="s">
        <v>227</v>
      </c>
    </row>
    <row r="3139" spans="1:23">
      <c r="A3139" s="1370">
        <v>71669050</v>
      </c>
      <c r="B3139" s="1371" t="s">
        <v>6432</v>
      </c>
      <c r="C3139" s="1371">
        <v>932627280</v>
      </c>
      <c r="D3139" s="1371" t="s">
        <v>6433</v>
      </c>
      <c r="F3139" s="1371" t="s">
        <v>254</v>
      </c>
      <c r="G3139" s="1371" t="s">
        <v>224</v>
      </c>
      <c r="H3139" s="1371" t="s">
        <v>242</v>
      </c>
      <c r="J3139" s="1371" t="s">
        <v>221</v>
      </c>
      <c r="N3139" s="1371" t="s">
        <v>231</v>
      </c>
      <c r="O3139" s="1371" t="s">
        <v>231</v>
      </c>
      <c r="P3139" s="1371" t="s">
        <v>231</v>
      </c>
      <c r="Q3139" s="1371" t="s">
        <v>324</v>
      </c>
      <c r="R3139" s="1371" t="s">
        <v>312</v>
      </c>
      <c r="S3139" s="1371" t="s">
        <v>318</v>
      </c>
      <c r="T3139" s="1371" t="s">
        <v>628</v>
      </c>
      <c r="U3139" s="1371" t="s">
        <v>255</v>
      </c>
      <c r="W3139" s="1371" t="s">
        <v>229</v>
      </c>
    </row>
    <row r="3140" spans="1:23">
      <c r="A3140" s="1370">
        <v>71669422</v>
      </c>
      <c r="B3140" s="1371" t="s">
        <v>6434</v>
      </c>
      <c r="C3140" s="1371">
        <v>965854736</v>
      </c>
      <c r="D3140" s="1371" t="s">
        <v>6435</v>
      </c>
      <c r="G3140" s="1371" t="s">
        <v>223</v>
      </c>
      <c r="H3140" s="1371" t="s">
        <v>243</v>
      </c>
      <c r="I3140" s="1371" t="s">
        <v>316</v>
      </c>
      <c r="J3140" s="1371" t="s">
        <v>249</v>
      </c>
      <c r="N3140" s="1371" t="s">
        <v>233</v>
      </c>
      <c r="O3140" s="1371" t="s">
        <v>236</v>
      </c>
      <c r="P3140" s="1371" t="s">
        <v>236</v>
      </c>
      <c r="W3140" s="1371" t="s">
        <v>226</v>
      </c>
    </row>
    <row r="3141" spans="1:23">
      <c r="A3141" s="1370">
        <v>71669487</v>
      </c>
      <c r="B3141" s="1371" t="s">
        <v>6436</v>
      </c>
      <c r="C3141" s="1371">
        <v>995629207</v>
      </c>
      <c r="D3141" s="1371" t="s">
        <v>362</v>
      </c>
      <c r="G3141" s="1371" t="s">
        <v>224</v>
      </c>
      <c r="H3141" s="1371" t="s">
        <v>11</v>
      </c>
      <c r="J3141" s="1371" t="s">
        <v>221</v>
      </c>
      <c r="L3141" s="1371" t="s">
        <v>271</v>
      </c>
      <c r="M3141" s="1372">
        <v>45841</v>
      </c>
      <c r="N3141" s="1371" t="s">
        <v>233</v>
      </c>
      <c r="O3141" s="1371" t="s">
        <v>236</v>
      </c>
      <c r="V3141" s="1371" t="s">
        <v>11</v>
      </c>
      <c r="W3141" s="1371" t="s">
        <v>230</v>
      </c>
    </row>
    <row r="3142" spans="1:23">
      <c r="A3142" s="1370">
        <v>71669655</v>
      </c>
      <c r="B3142" s="1371" t="s">
        <v>6437</v>
      </c>
      <c r="C3142" s="1371">
        <v>987873666</v>
      </c>
      <c r="D3142" s="1371" t="s">
        <v>6438</v>
      </c>
      <c r="G3142" s="1371" t="s">
        <v>224</v>
      </c>
      <c r="H3142" s="1371" t="s">
        <v>11</v>
      </c>
      <c r="J3142" s="1371" t="s">
        <v>221</v>
      </c>
      <c r="L3142" s="1371" t="s">
        <v>271</v>
      </c>
      <c r="M3142" s="1372">
        <v>45841</v>
      </c>
      <c r="N3142" s="1371" t="s">
        <v>233</v>
      </c>
      <c r="O3142" s="1371" t="s">
        <v>236</v>
      </c>
      <c r="V3142" s="1371" t="s">
        <v>11</v>
      </c>
      <c r="W3142" s="1371" t="s">
        <v>230</v>
      </c>
    </row>
    <row r="3143" spans="1:23">
      <c r="A3143" s="1370">
        <v>71670156</v>
      </c>
      <c r="B3143" s="1371" t="s">
        <v>6439</v>
      </c>
      <c r="C3143" s="1371">
        <v>933978392</v>
      </c>
      <c r="G3143" s="1371" t="s">
        <v>224</v>
      </c>
      <c r="J3143" s="1371" t="s">
        <v>249</v>
      </c>
      <c r="N3143" s="1371" t="s">
        <v>231</v>
      </c>
      <c r="O3143" s="1371" t="s">
        <v>231</v>
      </c>
      <c r="P3143" s="1371" t="s">
        <v>231</v>
      </c>
      <c r="W3143" s="1371" t="s">
        <v>229</v>
      </c>
    </row>
    <row r="3144" spans="1:23">
      <c r="A3144" s="1370">
        <v>71670180</v>
      </c>
      <c r="B3144" s="1371" t="s">
        <v>6440</v>
      </c>
      <c r="C3144" s="1371">
        <v>936987736</v>
      </c>
      <c r="D3144" s="1371" t="s">
        <v>6441</v>
      </c>
      <c r="G3144" s="1371" t="s">
        <v>224</v>
      </c>
      <c r="H3144" s="1371" t="s">
        <v>11</v>
      </c>
      <c r="J3144" s="1371" t="s">
        <v>221</v>
      </c>
      <c r="M3144" s="1372">
        <v>45841</v>
      </c>
      <c r="N3144" s="1371" t="s">
        <v>233</v>
      </c>
      <c r="O3144" s="1371" t="s">
        <v>236</v>
      </c>
      <c r="W3144" s="1371" t="s">
        <v>227</v>
      </c>
    </row>
    <row r="3145" spans="1:23">
      <c r="A3145" s="1370">
        <v>71670300</v>
      </c>
      <c r="B3145" s="1371" t="s">
        <v>6442</v>
      </c>
      <c r="C3145" s="1371">
        <v>964270850</v>
      </c>
      <c r="D3145" s="1371" t="s">
        <v>6443</v>
      </c>
      <c r="G3145" s="1371" t="s">
        <v>223</v>
      </c>
      <c r="H3145" s="1371" t="s">
        <v>11</v>
      </c>
      <c r="I3145" s="1371" t="s">
        <v>316</v>
      </c>
      <c r="J3145" s="1371" t="s">
        <v>221</v>
      </c>
      <c r="N3145" s="1371" t="s">
        <v>233</v>
      </c>
      <c r="W3145" s="1371" t="s">
        <v>229</v>
      </c>
    </row>
    <row r="3146" spans="1:23">
      <c r="A3146" s="1370">
        <v>71670404</v>
      </c>
      <c r="B3146" s="1371" t="s">
        <v>6444</v>
      </c>
      <c r="C3146" s="1371">
        <v>969191349</v>
      </c>
      <c r="D3146" s="1371" t="s">
        <v>6445</v>
      </c>
      <c r="E3146" s="1371" t="s">
        <v>373</v>
      </c>
      <c r="G3146" s="1371" t="s">
        <v>223</v>
      </c>
      <c r="H3146" s="1371" t="s">
        <v>245</v>
      </c>
      <c r="I3146" s="1371" t="s">
        <v>316</v>
      </c>
      <c r="L3146" s="1371" t="s">
        <v>271</v>
      </c>
      <c r="M3146" s="1372">
        <v>45845</v>
      </c>
      <c r="N3146" s="1371" t="s">
        <v>233</v>
      </c>
      <c r="O3146" s="1371" t="s">
        <v>241</v>
      </c>
      <c r="W3146" s="1371" t="s">
        <v>226</v>
      </c>
    </row>
    <row r="3147" spans="1:23">
      <c r="A3147" s="1370">
        <v>71670477</v>
      </c>
      <c r="B3147" s="1371" t="s">
        <v>6446</v>
      </c>
      <c r="C3147" s="1371">
        <v>51907378239</v>
      </c>
      <c r="D3147" s="1371" t="s">
        <v>6447</v>
      </c>
      <c r="G3147" s="1371" t="s">
        <v>225</v>
      </c>
      <c r="H3147" s="1371" t="s">
        <v>245</v>
      </c>
      <c r="I3147" s="1371" t="s">
        <v>316</v>
      </c>
      <c r="J3147" s="1371" t="s">
        <v>221</v>
      </c>
      <c r="K3147" s="1371" t="s">
        <v>259</v>
      </c>
      <c r="L3147" s="1371" t="s">
        <v>259</v>
      </c>
      <c r="N3147" s="1371" t="s">
        <v>233</v>
      </c>
      <c r="O3147" s="1371" t="s">
        <v>233</v>
      </c>
      <c r="P3147" s="1371" t="s">
        <v>233</v>
      </c>
      <c r="W3147" s="1371" t="s">
        <v>226</v>
      </c>
    </row>
    <row r="3148" spans="1:23">
      <c r="A3148" s="1370">
        <v>71670495</v>
      </c>
      <c r="B3148" s="1371" t="s">
        <v>6448</v>
      </c>
      <c r="C3148" s="1371">
        <v>964051932</v>
      </c>
      <c r="D3148" s="1371" t="s">
        <v>6449</v>
      </c>
      <c r="G3148" s="1371" t="s">
        <v>223</v>
      </c>
      <c r="H3148" s="1371" t="s">
        <v>11</v>
      </c>
      <c r="J3148" s="1371" t="s">
        <v>221</v>
      </c>
      <c r="M3148" s="1372">
        <v>45841</v>
      </c>
      <c r="N3148" s="1371" t="s">
        <v>233</v>
      </c>
      <c r="V3148" s="1371" t="s">
        <v>11</v>
      </c>
      <c r="W3148" s="1371" t="s">
        <v>228</v>
      </c>
    </row>
    <row r="3149" spans="1:23">
      <c r="A3149" s="1370">
        <v>71670513</v>
      </c>
      <c r="B3149" s="1371" t="s">
        <v>6450</v>
      </c>
      <c r="C3149" s="1371">
        <v>974520524</v>
      </c>
      <c r="D3149" s="1371" t="s">
        <v>6451</v>
      </c>
      <c r="G3149" s="1371" t="s">
        <v>224</v>
      </c>
      <c r="H3149" s="1371" t="s">
        <v>11</v>
      </c>
      <c r="J3149" s="1371" t="s">
        <v>221</v>
      </c>
      <c r="M3149" s="1372">
        <v>45841</v>
      </c>
      <c r="N3149" s="1371" t="s">
        <v>233</v>
      </c>
      <c r="O3149" s="1371" t="s">
        <v>236</v>
      </c>
      <c r="W3149" s="1371" t="s">
        <v>227</v>
      </c>
    </row>
    <row r="3150" spans="1:23">
      <c r="A3150" s="1370">
        <v>71670658</v>
      </c>
      <c r="B3150" s="1371" t="s">
        <v>120</v>
      </c>
      <c r="C3150" s="1371">
        <v>99345871</v>
      </c>
      <c r="D3150" s="1371" t="s">
        <v>24</v>
      </c>
      <c r="G3150" s="1371" t="s">
        <v>224</v>
      </c>
      <c r="H3150" s="1371" t="s">
        <v>243</v>
      </c>
      <c r="I3150" s="1371" t="s">
        <v>316</v>
      </c>
      <c r="J3150" s="1371" t="s">
        <v>249</v>
      </c>
      <c r="N3150" s="1371" t="s">
        <v>231</v>
      </c>
      <c r="O3150" s="1371" t="s">
        <v>231</v>
      </c>
      <c r="P3150" s="1371" t="s">
        <v>231</v>
      </c>
      <c r="Q3150" s="1371" t="s">
        <v>445</v>
      </c>
      <c r="R3150" s="1371" t="s">
        <v>232</v>
      </c>
      <c r="S3150" s="1371" t="s">
        <v>318</v>
      </c>
      <c r="T3150" s="1371" t="s">
        <v>323</v>
      </c>
      <c r="U3150" s="1371" t="s">
        <v>255</v>
      </c>
      <c r="W3150" s="1371" t="s">
        <v>229</v>
      </c>
    </row>
    <row r="3151" spans="1:23">
      <c r="A3151" s="1370">
        <v>71670832</v>
      </c>
      <c r="B3151" s="1371" t="s">
        <v>6452</v>
      </c>
      <c r="C3151" s="1371">
        <v>51950125610</v>
      </c>
      <c r="D3151" s="1371" t="s">
        <v>6453</v>
      </c>
      <c r="E3151" s="1371" t="s">
        <v>451</v>
      </c>
      <c r="G3151" s="1371" t="s">
        <v>224</v>
      </c>
      <c r="H3151" s="1371" t="s">
        <v>245</v>
      </c>
      <c r="K3151" s="1371" t="s">
        <v>262</v>
      </c>
      <c r="L3151" s="1371" t="s">
        <v>262</v>
      </c>
      <c r="M3151" s="1372">
        <v>45868</v>
      </c>
      <c r="N3151" s="1371" t="s">
        <v>231</v>
      </c>
      <c r="P3151" s="1371" t="s">
        <v>329</v>
      </c>
      <c r="W3151" s="1371" t="s">
        <v>227</v>
      </c>
    </row>
    <row r="3152" spans="1:23">
      <c r="A3152" s="1370">
        <v>71670928</v>
      </c>
      <c r="B3152" s="1371" t="s">
        <v>6454</v>
      </c>
      <c r="C3152" s="1371">
        <v>51936411827</v>
      </c>
      <c r="D3152" s="1371" t="s">
        <v>6455</v>
      </c>
      <c r="F3152" s="1371" t="s">
        <v>8</v>
      </c>
      <c r="G3152" s="1371" t="s">
        <v>224</v>
      </c>
      <c r="H3152" s="1371" t="s">
        <v>245</v>
      </c>
      <c r="I3152" s="1371" t="s">
        <v>316</v>
      </c>
      <c r="J3152" s="1371" t="s">
        <v>249</v>
      </c>
      <c r="L3152" s="1371" t="s">
        <v>271</v>
      </c>
      <c r="N3152" s="1371" t="s">
        <v>231</v>
      </c>
      <c r="O3152" s="1371" t="s">
        <v>231</v>
      </c>
      <c r="Q3152" s="1371" t="s">
        <v>445</v>
      </c>
      <c r="R3152" s="1371" t="s">
        <v>232</v>
      </c>
      <c r="S3152" s="1371" t="s">
        <v>318</v>
      </c>
      <c r="T3152" s="1371" t="s">
        <v>323</v>
      </c>
      <c r="U3152" s="1371" t="s">
        <v>255</v>
      </c>
      <c r="W3152" s="1371" t="s">
        <v>230</v>
      </c>
    </row>
    <row r="3153" spans="1:23">
      <c r="A3153" s="1370">
        <v>71670988</v>
      </c>
      <c r="B3153" s="1371" t="s">
        <v>6456</v>
      </c>
      <c r="C3153" s="1371">
        <v>945454396</v>
      </c>
      <c r="D3153" s="1371" t="s">
        <v>6457</v>
      </c>
      <c r="G3153" s="1371" t="s">
        <v>223</v>
      </c>
      <c r="H3153" s="1371" t="s">
        <v>11</v>
      </c>
      <c r="I3153" s="1371" t="s">
        <v>316</v>
      </c>
      <c r="J3153" s="1371" t="s">
        <v>221</v>
      </c>
      <c r="L3153" s="1371" t="s">
        <v>262</v>
      </c>
      <c r="M3153" s="1372">
        <v>45841</v>
      </c>
      <c r="N3153" s="1371" t="s">
        <v>231</v>
      </c>
      <c r="O3153" s="1371" t="s">
        <v>329</v>
      </c>
      <c r="V3153" s="1371" t="s">
        <v>11</v>
      </c>
      <c r="W3153" s="1371" t="s">
        <v>226</v>
      </c>
    </row>
    <row r="3154" spans="1:23">
      <c r="A3154" s="1370">
        <v>71670991</v>
      </c>
      <c r="B3154" s="1371" t="s">
        <v>25</v>
      </c>
      <c r="C3154" s="1371">
        <v>960984751</v>
      </c>
      <c r="D3154" s="1371" t="s">
        <v>26</v>
      </c>
      <c r="G3154" s="1371" t="s">
        <v>223</v>
      </c>
      <c r="H3154" s="1371" t="s">
        <v>243</v>
      </c>
      <c r="I3154" s="1371" t="s">
        <v>316</v>
      </c>
      <c r="J3154" s="1371" t="s">
        <v>249</v>
      </c>
      <c r="N3154" s="1371" t="s">
        <v>231</v>
      </c>
      <c r="O3154" s="1371" t="s">
        <v>231</v>
      </c>
      <c r="P3154" s="1371" t="s">
        <v>231</v>
      </c>
      <c r="Q3154" s="1371" t="s">
        <v>445</v>
      </c>
      <c r="R3154" s="1371" t="s">
        <v>232</v>
      </c>
      <c r="S3154" s="1371" t="s">
        <v>318</v>
      </c>
      <c r="T3154" s="1371" t="s">
        <v>323</v>
      </c>
      <c r="U3154" s="1371" t="s">
        <v>255</v>
      </c>
      <c r="W3154" s="1371" t="s">
        <v>229</v>
      </c>
    </row>
    <row r="3155" spans="1:23">
      <c r="A3155" s="1370">
        <v>71671019</v>
      </c>
      <c r="B3155" s="1371" t="s">
        <v>6458</v>
      </c>
      <c r="C3155" s="1371">
        <v>917121064</v>
      </c>
      <c r="D3155" s="1371" t="s">
        <v>6459</v>
      </c>
      <c r="G3155" s="1371" t="s">
        <v>224</v>
      </c>
      <c r="H3155" s="1371" t="s">
        <v>11</v>
      </c>
      <c r="J3155" s="1371" t="s">
        <v>221</v>
      </c>
      <c r="M3155" s="1372">
        <v>45841</v>
      </c>
      <c r="N3155" s="1371" t="s">
        <v>233</v>
      </c>
      <c r="O3155" s="1371" t="s">
        <v>236</v>
      </c>
      <c r="P3155" s="1371" t="s">
        <v>350</v>
      </c>
      <c r="V3155" s="1371" t="s">
        <v>11</v>
      </c>
      <c r="W3155" s="1371" t="s">
        <v>226</v>
      </c>
    </row>
    <row r="3156" spans="1:23">
      <c r="A3156" s="1370">
        <v>71671668</v>
      </c>
      <c r="B3156" s="1371" t="s">
        <v>6460</v>
      </c>
      <c r="C3156" s="1371">
        <v>958708557</v>
      </c>
      <c r="D3156" s="1371" t="s">
        <v>6461</v>
      </c>
      <c r="G3156" s="1371" t="s">
        <v>223</v>
      </c>
      <c r="H3156" s="1371" t="s">
        <v>11</v>
      </c>
      <c r="J3156" s="1371" t="s">
        <v>221</v>
      </c>
      <c r="M3156" s="1372">
        <v>45841</v>
      </c>
      <c r="N3156" s="1371" t="s">
        <v>233</v>
      </c>
      <c r="O3156" s="1371" t="s">
        <v>236</v>
      </c>
      <c r="P3156" s="1371" t="s">
        <v>350</v>
      </c>
      <c r="V3156" s="1371" t="s">
        <v>11</v>
      </c>
      <c r="W3156" s="1371" t="s">
        <v>226</v>
      </c>
    </row>
    <row r="3157" spans="1:23">
      <c r="A3157" s="1370">
        <v>71671954</v>
      </c>
      <c r="B3157" s="1371" t="s">
        <v>6462</v>
      </c>
      <c r="C3157" s="1371">
        <v>987293999</v>
      </c>
      <c r="D3157" s="1371" t="s">
        <v>6463</v>
      </c>
      <c r="G3157" s="1371" t="s">
        <v>223</v>
      </c>
      <c r="H3157" s="1371" t="s">
        <v>245</v>
      </c>
      <c r="I3157" s="1371" t="s">
        <v>316</v>
      </c>
      <c r="J3157" s="1371" t="s">
        <v>221</v>
      </c>
      <c r="K3157" s="1371" t="s">
        <v>256</v>
      </c>
      <c r="L3157" s="1371" t="s">
        <v>271</v>
      </c>
      <c r="N3157" s="1371" t="s">
        <v>231</v>
      </c>
      <c r="W3157" s="1371" t="s">
        <v>230</v>
      </c>
    </row>
    <row r="3158" spans="1:23">
      <c r="A3158" s="1370">
        <v>71672094</v>
      </c>
      <c r="B3158" s="1371" t="s">
        <v>6464</v>
      </c>
      <c r="C3158" s="1371">
        <v>967721195</v>
      </c>
      <c r="D3158" s="1371" t="s">
        <v>6465</v>
      </c>
      <c r="G3158" s="1371" t="s">
        <v>223</v>
      </c>
      <c r="H3158" s="1371" t="s">
        <v>11</v>
      </c>
      <c r="J3158" s="1371" t="s">
        <v>221</v>
      </c>
      <c r="M3158" s="1372">
        <v>45841</v>
      </c>
      <c r="N3158" s="1371" t="s">
        <v>233</v>
      </c>
      <c r="O3158" s="1371" t="s">
        <v>236</v>
      </c>
      <c r="P3158" s="1371" t="s">
        <v>350</v>
      </c>
      <c r="V3158" s="1371" t="s">
        <v>11</v>
      </c>
      <c r="W3158" s="1371" t="s">
        <v>226</v>
      </c>
    </row>
    <row r="3159" spans="1:23">
      <c r="A3159" s="1370">
        <v>71672362</v>
      </c>
      <c r="B3159" s="1371" t="s">
        <v>6466</v>
      </c>
      <c r="C3159" s="1371">
        <v>943299110</v>
      </c>
      <c r="D3159" s="1371" t="s">
        <v>5015</v>
      </c>
      <c r="E3159" s="1371" t="s">
        <v>451</v>
      </c>
      <c r="G3159" s="1371" t="s">
        <v>224</v>
      </c>
      <c r="H3159" s="1371" t="s">
        <v>244</v>
      </c>
      <c r="J3159" s="1371" t="s">
        <v>249</v>
      </c>
      <c r="L3159" s="1371" t="s">
        <v>271</v>
      </c>
      <c r="N3159" s="1371" t="s">
        <v>236</v>
      </c>
      <c r="W3159" s="1371" t="s">
        <v>230</v>
      </c>
    </row>
    <row r="3160" spans="1:23">
      <c r="A3160" s="1370">
        <v>71672745</v>
      </c>
      <c r="B3160" s="1371" t="s">
        <v>6467</v>
      </c>
      <c r="C3160" s="1371">
        <v>966658263</v>
      </c>
      <c r="D3160" s="1371" t="s">
        <v>6468</v>
      </c>
      <c r="G3160" s="1371" t="s">
        <v>224</v>
      </c>
      <c r="H3160" s="1371" t="s">
        <v>11</v>
      </c>
      <c r="J3160" s="1371" t="s">
        <v>221</v>
      </c>
      <c r="M3160" s="1372">
        <v>45841</v>
      </c>
      <c r="N3160" s="1371" t="s">
        <v>233</v>
      </c>
      <c r="O3160" s="1371" t="s">
        <v>236</v>
      </c>
      <c r="P3160" s="1371" t="s">
        <v>350</v>
      </c>
      <c r="V3160" s="1371" t="s">
        <v>11</v>
      </c>
      <c r="W3160" s="1371" t="s">
        <v>226</v>
      </c>
    </row>
    <row r="3161" spans="1:23">
      <c r="A3161" s="1370">
        <v>71673156</v>
      </c>
      <c r="B3161" s="1371" t="s">
        <v>6469</v>
      </c>
      <c r="C3161" s="1371">
        <v>987766186</v>
      </c>
      <c r="D3161" s="1371" t="s">
        <v>6470</v>
      </c>
      <c r="G3161" s="1371" t="s">
        <v>224</v>
      </c>
      <c r="H3161" s="1371" t="s">
        <v>11</v>
      </c>
      <c r="J3161" s="1371" t="s">
        <v>221</v>
      </c>
      <c r="N3161" s="1371" t="s">
        <v>233</v>
      </c>
      <c r="O3161" s="1371" t="s">
        <v>231</v>
      </c>
      <c r="W3161" s="1371" t="s">
        <v>229</v>
      </c>
    </row>
    <row r="3162" spans="1:23">
      <c r="A3162" s="1370">
        <v>71673421</v>
      </c>
      <c r="B3162" s="1371" t="s">
        <v>6471</v>
      </c>
      <c r="C3162" s="1371">
        <v>51922708808</v>
      </c>
      <c r="D3162" s="1371" t="s">
        <v>6472</v>
      </c>
      <c r="G3162" s="1371" t="s">
        <v>224</v>
      </c>
      <c r="H3162" s="1371" t="s">
        <v>243</v>
      </c>
      <c r="I3162" s="1371" t="s">
        <v>316</v>
      </c>
      <c r="J3162" s="1371" t="s">
        <v>249</v>
      </c>
      <c r="N3162" s="1371" t="s">
        <v>236</v>
      </c>
      <c r="O3162" s="1371" t="s">
        <v>236</v>
      </c>
      <c r="P3162" s="1371" t="s">
        <v>236</v>
      </c>
      <c r="W3162" s="1371" t="s">
        <v>228</v>
      </c>
    </row>
    <row r="3163" spans="1:23">
      <c r="A3163" s="1370">
        <v>71673422</v>
      </c>
      <c r="B3163" s="1371" t="s">
        <v>6473</v>
      </c>
      <c r="C3163" s="1371">
        <v>978768982</v>
      </c>
      <c r="D3163" s="1371" t="s">
        <v>6474</v>
      </c>
      <c r="F3163" s="1371" t="s">
        <v>254</v>
      </c>
      <c r="G3163" s="1371" t="s">
        <v>225</v>
      </c>
      <c r="H3163" s="1371" t="s">
        <v>238</v>
      </c>
      <c r="I3163" s="1371" t="s">
        <v>316</v>
      </c>
      <c r="J3163" s="1371" t="s">
        <v>221</v>
      </c>
      <c r="L3163" s="1371" t="s">
        <v>271</v>
      </c>
      <c r="N3163" s="1371" t="s">
        <v>231</v>
      </c>
      <c r="O3163" s="1371" t="s">
        <v>231</v>
      </c>
      <c r="Q3163" s="1371" t="s">
        <v>445</v>
      </c>
      <c r="R3163" s="1371" t="s">
        <v>232</v>
      </c>
      <c r="S3163" s="1371" t="s">
        <v>318</v>
      </c>
      <c r="T3163" s="1371" t="s">
        <v>323</v>
      </c>
      <c r="U3163" s="1371" t="s">
        <v>258</v>
      </c>
      <c r="W3163" s="1371" t="s">
        <v>230</v>
      </c>
    </row>
    <row r="3164" spans="1:23">
      <c r="A3164" s="1370">
        <v>71673446</v>
      </c>
      <c r="B3164" s="1371" t="s">
        <v>6475</v>
      </c>
      <c r="C3164" s="1371">
        <v>923285528</v>
      </c>
      <c r="D3164" s="1371" t="s">
        <v>6476</v>
      </c>
      <c r="G3164" s="1371" t="s">
        <v>223</v>
      </c>
      <c r="H3164" s="1371" t="s">
        <v>242</v>
      </c>
      <c r="M3164" s="1372">
        <v>45855</v>
      </c>
      <c r="N3164" s="1371" t="s">
        <v>231</v>
      </c>
      <c r="O3164" s="1371" t="s">
        <v>231</v>
      </c>
      <c r="Q3164" s="1371" t="s">
        <v>324</v>
      </c>
      <c r="R3164" s="1371" t="s">
        <v>232</v>
      </c>
      <c r="S3164" s="1371" t="s">
        <v>318</v>
      </c>
      <c r="T3164" s="1371" t="s">
        <v>323</v>
      </c>
      <c r="W3164" s="1371" t="s">
        <v>228</v>
      </c>
    </row>
    <row r="3165" spans="1:23">
      <c r="A3165" s="1370">
        <v>71673800</v>
      </c>
      <c r="B3165" s="1371" t="s">
        <v>6477</v>
      </c>
      <c r="C3165" s="1371">
        <v>907574354</v>
      </c>
      <c r="D3165" s="1371" t="s">
        <v>6478</v>
      </c>
      <c r="G3165" s="1371" t="s">
        <v>223</v>
      </c>
      <c r="H3165" s="1371" t="s">
        <v>245</v>
      </c>
      <c r="I3165" s="1371" t="s">
        <v>316</v>
      </c>
      <c r="J3165" s="1371" t="s">
        <v>221</v>
      </c>
      <c r="K3165" s="1371" t="s">
        <v>269</v>
      </c>
      <c r="L3165" s="1371" t="s">
        <v>269</v>
      </c>
      <c r="N3165" s="1371" t="s">
        <v>236</v>
      </c>
      <c r="W3165" s="1371" t="s">
        <v>227</v>
      </c>
    </row>
    <row r="3166" spans="1:23">
      <c r="A3166" s="1370">
        <v>71673824</v>
      </c>
      <c r="B3166" s="1371" t="s">
        <v>6479</v>
      </c>
      <c r="C3166" s="1371">
        <v>51971904559</v>
      </c>
      <c r="D3166" s="1371" t="s">
        <v>6480</v>
      </c>
      <c r="F3166" s="1371" t="s">
        <v>254</v>
      </c>
      <c r="G3166" s="1371" t="s">
        <v>224</v>
      </c>
      <c r="H3166" s="1371" t="s">
        <v>243</v>
      </c>
      <c r="I3166" s="1371" t="s">
        <v>316</v>
      </c>
      <c r="J3166" s="1371" t="s">
        <v>221</v>
      </c>
      <c r="N3166" s="1371" t="s">
        <v>231</v>
      </c>
      <c r="O3166" s="1371" t="s">
        <v>231</v>
      </c>
      <c r="P3166" s="1371" t="s">
        <v>231</v>
      </c>
      <c r="W3166" s="1371" t="s">
        <v>226</v>
      </c>
    </row>
    <row r="3167" spans="1:23">
      <c r="A3167" s="1370">
        <v>71673880</v>
      </c>
      <c r="B3167" s="1371" t="s">
        <v>6481</v>
      </c>
      <c r="C3167" s="1371">
        <v>962254935</v>
      </c>
      <c r="D3167" s="1371" t="s">
        <v>6482</v>
      </c>
      <c r="F3167" s="1371" t="s">
        <v>362</v>
      </c>
      <c r="G3167" s="1371" t="s">
        <v>224</v>
      </c>
      <c r="H3167" s="1371" t="s">
        <v>248</v>
      </c>
      <c r="J3167" s="1371" t="s">
        <v>221</v>
      </c>
      <c r="M3167" s="1372">
        <v>45841</v>
      </c>
      <c r="W3167" s="1371" t="s">
        <v>227</v>
      </c>
    </row>
    <row r="3168" spans="1:23">
      <c r="A3168" s="1370">
        <v>71674286</v>
      </c>
      <c r="B3168" s="1371" t="s">
        <v>6483</v>
      </c>
      <c r="C3168" s="1371">
        <v>931899322</v>
      </c>
      <c r="D3168" s="1371" t="s">
        <v>6484</v>
      </c>
      <c r="G3168" s="1371" t="s">
        <v>225</v>
      </c>
      <c r="H3168" s="1371" t="s">
        <v>11</v>
      </c>
      <c r="J3168" s="1371" t="s">
        <v>221</v>
      </c>
      <c r="M3168" s="1372">
        <v>45841</v>
      </c>
      <c r="N3168" s="1371" t="s">
        <v>233</v>
      </c>
      <c r="V3168" s="1371" t="s">
        <v>11</v>
      </c>
      <c r="W3168" s="1371" t="s">
        <v>228</v>
      </c>
    </row>
    <row r="3169" spans="1:23">
      <c r="A3169" s="1370">
        <v>71674289</v>
      </c>
      <c r="B3169" s="1371" t="s">
        <v>6485</v>
      </c>
      <c r="C3169" s="1371">
        <v>913158603</v>
      </c>
      <c r="D3169" s="1371" t="s">
        <v>6486</v>
      </c>
      <c r="E3169" s="1371" t="s">
        <v>451</v>
      </c>
      <c r="G3169" s="1371" t="s">
        <v>223</v>
      </c>
      <c r="H3169" s="1371" t="s">
        <v>243</v>
      </c>
      <c r="I3169" s="1371" t="s">
        <v>316</v>
      </c>
      <c r="J3169" s="1371" t="s">
        <v>249</v>
      </c>
      <c r="N3169" s="1371" t="s">
        <v>233</v>
      </c>
      <c r="O3169" s="1371" t="s">
        <v>233</v>
      </c>
      <c r="P3169" s="1371" t="s">
        <v>236</v>
      </c>
      <c r="W3169" s="1371" t="s">
        <v>226</v>
      </c>
    </row>
    <row r="3170" spans="1:23">
      <c r="A3170" s="1370">
        <v>71674576</v>
      </c>
      <c r="B3170" s="1371" t="s">
        <v>6487</v>
      </c>
      <c r="C3170" s="1371">
        <v>985371875</v>
      </c>
      <c r="D3170" s="1371" t="s">
        <v>6488</v>
      </c>
      <c r="E3170" s="1371" t="s">
        <v>347</v>
      </c>
      <c r="G3170" s="1371" t="s">
        <v>224</v>
      </c>
      <c r="H3170" s="1371" t="s">
        <v>248</v>
      </c>
      <c r="K3170" s="1371" t="s">
        <v>280</v>
      </c>
      <c r="L3170" s="1371" t="s">
        <v>280</v>
      </c>
      <c r="M3170" s="1372">
        <v>45873</v>
      </c>
      <c r="N3170" s="1371" t="s">
        <v>233</v>
      </c>
      <c r="W3170" s="1371" t="s">
        <v>228</v>
      </c>
    </row>
    <row r="3171" spans="1:23">
      <c r="A3171" s="1370">
        <v>71674645</v>
      </c>
      <c r="B3171" s="1371" t="s">
        <v>6489</v>
      </c>
      <c r="C3171" s="1371">
        <v>950778919</v>
      </c>
      <c r="D3171" s="1371" t="s">
        <v>6490</v>
      </c>
      <c r="G3171" s="1371" t="s">
        <v>223</v>
      </c>
      <c r="H3171" s="1371" t="s">
        <v>245</v>
      </c>
      <c r="I3171" s="1371" t="s">
        <v>316</v>
      </c>
      <c r="J3171" s="1371" t="s">
        <v>221</v>
      </c>
      <c r="K3171" s="1371" t="s">
        <v>256</v>
      </c>
      <c r="L3171" s="1371" t="s">
        <v>256</v>
      </c>
      <c r="N3171" s="1371" t="s">
        <v>231</v>
      </c>
      <c r="O3171" s="1371" t="s">
        <v>231</v>
      </c>
      <c r="P3171" s="1371" t="s">
        <v>231</v>
      </c>
      <c r="W3171" s="1371" t="s">
        <v>226</v>
      </c>
    </row>
    <row r="3172" spans="1:23">
      <c r="A3172" s="1370">
        <v>71674702</v>
      </c>
      <c r="B3172" s="1371" t="s">
        <v>6491</v>
      </c>
      <c r="C3172" s="1371" t="s">
        <v>6492</v>
      </c>
      <c r="D3172" s="1371" t="s">
        <v>6493</v>
      </c>
      <c r="G3172" s="1371" t="s">
        <v>223</v>
      </c>
      <c r="H3172" s="1371" t="s">
        <v>11</v>
      </c>
      <c r="L3172" s="1371" t="s">
        <v>271</v>
      </c>
      <c r="M3172" s="1372">
        <v>45854</v>
      </c>
      <c r="N3172" s="1371" t="s">
        <v>233</v>
      </c>
      <c r="W3172" s="1371" t="s">
        <v>230</v>
      </c>
    </row>
    <row r="3173" spans="1:23">
      <c r="A3173" s="1370">
        <v>71674705</v>
      </c>
      <c r="B3173" s="1371" t="s">
        <v>6494</v>
      </c>
      <c r="C3173" s="1371">
        <v>959326865</v>
      </c>
      <c r="D3173" s="1371" t="s">
        <v>6495</v>
      </c>
      <c r="G3173" s="1371" t="s">
        <v>223</v>
      </c>
      <c r="H3173" s="1371" t="s">
        <v>11</v>
      </c>
      <c r="M3173" s="1372">
        <v>45854</v>
      </c>
      <c r="N3173" s="1371" t="s">
        <v>233</v>
      </c>
      <c r="W3173" s="1371" t="s">
        <v>229</v>
      </c>
    </row>
    <row r="3174" spans="1:23">
      <c r="A3174" s="1370">
        <v>71675867</v>
      </c>
      <c r="B3174" s="1371" t="s">
        <v>6496</v>
      </c>
      <c r="C3174" s="1371">
        <v>953712435</v>
      </c>
      <c r="D3174" s="1371" t="s">
        <v>6497</v>
      </c>
      <c r="G3174" s="1371" t="s">
        <v>223</v>
      </c>
      <c r="H3174" s="1371" t="s">
        <v>11</v>
      </c>
      <c r="I3174" s="1371" t="s">
        <v>316</v>
      </c>
      <c r="J3174" s="1371" t="s">
        <v>221</v>
      </c>
      <c r="N3174" s="1371" t="s">
        <v>233</v>
      </c>
      <c r="W3174" s="1371" t="s">
        <v>229</v>
      </c>
    </row>
    <row r="3175" spans="1:23">
      <c r="A3175" s="1370">
        <v>71676013</v>
      </c>
      <c r="B3175" s="1371" t="s">
        <v>6498</v>
      </c>
      <c r="C3175" s="1371">
        <v>960577498</v>
      </c>
      <c r="D3175" s="1371" t="s">
        <v>6499</v>
      </c>
      <c r="G3175" s="1371" t="s">
        <v>223</v>
      </c>
      <c r="H3175" s="1371" t="s">
        <v>11</v>
      </c>
      <c r="J3175" s="1371" t="s">
        <v>221</v>
      </c>
      <c r="M3175" s="1372">
        <v>45841</v>
      </c>
      <c r="N3175" s="1371" t="s">
        <v>231</v>
      </c>
      <c r="O3175" s="1371" t="s">
        <v>231</v>
      </c>
      <c r="P3175" s="1371" t="s">
        <v>231</v>
      </c>
      <c r="V3175" s="1371" t="s">
        <v>11</v>
      </c>
      <c r="W3175" s="1371" t="s">
        <v>226</v>
      </c>
    </row>
    <row r="3176" spans="1:23">
      <c r="A3176" s="1370">
        <v>71676256</v>
      </c>
      <c r="B3176" s="1371" t="s">
        <v>6500</v>
      </c>
      <c r="C3176" s="1371" t="s">
        <v>6501</v>
      </c>
      <c r="E3176" s="1371" t="s">
        <v>451</v>
      </c>
      <c r="G3176" s="1371" t="s">
        <v>223</v>
      </c>
      <c r="H3176" s="1371" t="s">
        <v>245</v>
      </c>
      <c r="J3176" s="1371" t="s">
        <v>249</v>
      </c>
      <c r="L3176" s="1371" t="s">
        <v>271</v>
      </c>
      <c r="N3176" s="1371" t="s">
        <v>231</v>
      </c>
      <c r="O3176" s="1371" t="s">
        <v>231</v>
      </c>
      <c r="W3176" s="1371" t="s">
        <v>230</v>
      </c>
    </row>
    <row r="3177" spans="1:23">
      <c r="A3177" s="1370">
        <v>71676418</v>
      </c>
      <c r="B3177" s="1371" t="s">
        <v>6502</v>
      </c>
      <c r="C3177" s="1371">
        <v>51902280158</v>
      </c>
      <c r="D3177" s="1371" t="s">
        <v>6503</v>
      </c>
      <c r="E3177" s="1371" t="s">
        <v>376</v>
      </c>
      <c r="F3177" s="1371" t="s">
        <v>260</v>
      </c>
      <c r="G3177" s="1371" t="s">
        <v>224</v>
      </c>
      <c r="H3177" s="1371" t="s">
        <v>245</v>
      </c>
      <c r="I3177" s="1371" t="s">
        <v>316</v>
      </c>
      <c r="J3177" s="1371" t="s">
        <v>221</v>
      </c>
      <c r="N3177" s="1371" t="s">
        <v>231</v>
      </c>
      <c r="O3177" s="1371" t="s">
        <v>231</v>
      </c>
      <c r="P3177" s="1371" t="s">
        <v>231</v>
      </c>
      <c r="Q3177" s="1371" t="s">
        <v>445</v>
      </c>
      <c r="R3177" s="1371" t="s">
        <v>234</v>
      </c>
      <c r="S3177" s="1371" t="s">
        <v>318</v>
      </c>
      <c r="T3177" s="1371" t="s">
        <v>323</v>
      </c>
      <c r="U3177" s="1371" t="s">
        <v>255</v>
      </c>
      <c r="W3177" s="1371" t="s">
        <v>228</v>
      </c>
    </row>
    <row r="3178" spans="1:23">
      <c r="A3178" s="1370">
        <v>71676541</v>
      </c>
      <c r="B3178" s="1371" t="s">
        <v>6504</v>
      </c>
      <c r="C3178" s="1371" t="s">
        <v>6505</v>
      </c>
      <c r="D3178" s="1371" t="s">
        <v>6506</v>
      </c>
      <c r="G3178" s="1371" t="s">
        <v>223</v>
      </c>
      <c r="J3178" s="1371" t="s">
        <v>249</v>
      </c>
      <c r="N3178" s="1371" t="s">
        <v>231</v>
      </c>
      <c r="O3178" s="1371" t="s">
        <v>231</v>
      </c>
      <c r="P3178" s="1371" t="s">
        <v>231</v>
      </c>
      <c r="W3178" s="1371" t="s">
        <v>229</v>
      </c>
    </row>
    <row r="3179" spans="1:23">
      <c r="A3179" s="1370">
        <v>71676541</v>
      </c>
      <c r="B3179" s="1371" t="s">
        <v>6507</v>
      </c>
      <c r="C3179" s="1371">
        <v>51982457082</v>
      </c>
      <c r="D3179" s="1371" t="s">
        <v>6508</v>
      </c>
      <c r="E3179" s="1371" t="s">
        <v>451</v>
      </c>
      <c r="G3179" s="1371" t="s">
        <v>223</v>
      </c>
      <c r="H3179" s="1371" t="s">
        <v>245</v>
      </c>
      <c r="K3179" s="1371" t="s">
        <v>262</v>
      </c>
      <c r="L3179" s="1371" t="s">
        <v>262</v>
      </c>
      <c r="M3179" s="1372">
        <v>45873</v>
      </c>
      <c r="N3179" s="1371" t="s">
        <v>231</v>
      </c>
      <c r="P3179" s="1371" t="s">
        <v>329</v>
      </c>
      <c r="W3179" s="1371" t="s">
        <v>227</v>
      </c>
    </row>
    <row r="3180" spans="1:23">
      <c r="A3180" s="1370">
        <v>71676651</v>
      </c>
      <c r="B3180" s="1371" t="s">
        <v>6509</v>
      </c>
      <c r="C3180" s="1371">
        <v>51980489209</v>
      </c>
      <c r="D3180" s="1371" t="s">
        <v>6510</v>
      </c>
      <c r="F3180" s="1371" t="s">
        <v>254</v>
      </c>
      <c r="G3180" s="1371" t="s">
        <v>223</v>
      </c>
      <c r="H3180" s="1371" t="s">
        <v>243</v>
      </c>
      <c r="I3180" s="1371" t="s">
        <v>316</v>
      </c>
      <c r="J3180" s="1371" t="s">
        <v>221</v>
      </c>
      <c r="N3180" s="1371" t="s">
        <v>231</v>
      </c>
      <c r="O3180" s="1371" t="s">
        <v>233</v>
      </c>
      <c r="P3180" s="1371" t="s">
        <v>233</v>
      </c>
      <c r="W3180" s="1371" t="s">
        <v>226</v>
      </c>
    </row>
    <row r="3181" spans="1:23">
      <c r="A3181" s="1370">
        <v>71676749</v>
      </c>
      <c r="B3181" s="1371" t="s">
        <v>6511</v>
      </c>
      <c r="C3181" s="1371">
        <v>943961868</v>
      </c>
      <c r="D3181" s="1371" t="s">
        <v>6512</v>
      </c>
      <c r="G3181" s="1371" t="s">
        <v>224</v>
      </c>
      <c r="H3181" s="1371" t="s">
        <v>242</v>
      </c>
      <c r="I3181" s="1371" t="s">
        <v>316</v>
      </c>
      <c r="J3181" s="1371" t="s">
        <v>221</v>
      </c>
      <c r="N3181" s="1371" t="s">
        <v>233</v>
      </c>
      <c r="O3181" s="1371" t="s">
        <v>231</v>
      </c>
      <c r="P3181" s="1371" t="s">
        <v>231</v>
      </c>
      <c r="Q3181" s="1371" t="s">
        <v>445</v>
      </c>
      <c r="R3181" s="1371" t="s">
        <v>232</v>
      </c>
      <c r="S3181" s="1371" t="s">
        <v>318</v>
      </c>
      <c r="T3181" s="1371" t="s">
        <v>323</v>
      </c>
      <c r="U3181" s="1371" t="s">
        <v>255</v>
      </c>
      <c r="V3181" s="1371" t="s">
        <v>6513</v>
      </c>
      <c r="W3181" s="1371" t="s">
        <v>229</v>
      </c>
    </row>
    <row r="3182" spans="1:23">
      <c r="A3182" s="1370">
        <v>71677077</v>
      </c>
      <c r="B3182" s="1371" t="s">
        <v>28</v>
      </c>
      <c r="C3182" s="1371">
        <v>964853500</v>
      </c>
      <c r="D3182" s="1371" t="s">
        <v>29</v>
      </c>
      <c r="G3182" s="1371" t="s">
        <v>223</v>
      </c>
      <c r="H3182" s="1371" t="s">
        <v>243</v>
      </c>
      <c r="I3182" s="1371" t="s">
        <v>316</v>
      </c>
      <c r="J3182" s="1371" t="s">
        <v>249</v>
      </c>
      <c r="N3182" s="1371" t="s">
        <v>231</v>
      </c>
      <c r="O3182" s="1371" t="s">
        <v>231</v>
      </c>
      <c r="P3182" s="1371" t="s">
        <v>231</v>
      </c>
      <c r="Q3182" s="1371" t="s">
        <v>445</v>
      </c>
      <c r="R3182" s="1371" t="s">
        <v>232</v>
      </c>
      <c r="S3182" s="1371" t="s">
        <v>318</v>
      </c>
      <c r="T3182" s="1371" t="s">
        <v>323</v>
      </c>
      <c r="U3182" s="1371" t="s">
        <v>255</v>
      </c>
      <c r="W3182" s="1371" t="s">
        <v>229</v>
      </c>
    </row>
    <row r="3183" spans="1:23">
      <c r="A3183" s="1370">
        <v>71677231</v>
      </c>
      <c r="B3183" s="1371" t="s">
        <v>6514</v>
      </c>
      <c r="C3183" s="1371">
        <v>932191487</v>
      </c>
      <c r="D3183" s="1371" t="s">
        <v>6515</v>
      </c>
      <c r="G3183" s="1371" t="s">
        <v>224</v>
      </c>
      <c r="H3183" s="1371" t="s">
        <v>11</v>
      </c>
      <c r="J3183" s="1371" t="s">
        <v>221</v>
      </c>
      <c r="L3183" s="1371" t="s">
        <v>271</v>
      </c>
      <c r="M3183" s="1372">
        <v>45841</v>
      </c>
      <c r="N3183" s="1371" t="s">
        <v>233</v>
      </c>
      <c r="O3183" s="1371" t="s">
        <v>236</v>
      </c>
      <c r="V3183" s="1371" t="s">
        <v>11</v>
      </c>
      <c r="W3183" s="1371" t="s">
        <v>230</v>
      </c>
    </row>
    <row r="3184" spans="1:23">
      <c r="A3184" s="1370">
        <v>71677305</v>
      </c>
      <c r="B3184" s="1371" t="s">
        <v>6516</v>
      </c>
      <c r="C3184" s="1371">
        <v>963959225</v>
      </c>
      <c r="G3184" s="1371" t="s">
        <v>223</v>
      </c>
      <c r="H3184" s="1371" t="s">
        <v>238</v>
      </c>
      <c r="I3184" s="1371" t="s">
        <v>316</v>
      </c>
      <c r="J3184" s="1371" t="s">
        <v>249</v>
      </c>
      <c r="L3184" s="1371" t="s">
        <v>271</v>
      </c>
      <c r="N3184" s="1371" t="s">
        <v>231</v>
      </c>
      <c r="O3184" s="1371" t="s">
        <v>231</v>
      </c>
      <c r="Q3184" s="1371" t="s">
        <v>445</v>
      </c>
      <c r="R3184" s="1371" t="s">
        <v>232</v>
      </c>
      <c r="S3184" s="1371" t="s">
        <v>318</v>
      </c>
      <c r="T3184" s="1371" t="s">
        <v>323</v>
      </c>
      <c r="U3184" s="1371" t="s">
        <v>255</v>
      </c>
      <c r="W3184" s="1371" t="s">
        <v>230</v>
      </c>
    </row>
    <row r="3185" spans="1:23">
      <c r="A3185" s="1370">
        <v>71677639</v>
      </c>
      <c r="B3185" s="1371" t="s">
        <v>6517</v>
      </c>
      <c r="C3185" s="1371">
        <v>985466110</v>
      </c>
      <c r="D3185" s="1371" t="s">
        <v>6518</v>
      </c>
      <c r="E3185" s="1371" t="s">
        <v>451</v>
      </c>
      <c r="F3185" s="1371" t="s">
        <v>260</v>
      </c>
      <c r="G3185" s="1371" t="s">
        <v>225</v>
      </c>
      <c r="H3185" s="1371" t="s">
        <v>245</v>
      </c>
      <c r="K3185" s="1371" t="s">
        <v>278</v>
      </c>
      <c r="L3185" s="1371" t="s">
        <v>271</v>
      </c>
      <c r="M3185" s="1372">
        <v>45845</v>
      </c>
      <c r="N3185" s="1371" t="s">
        <v>233</v>
      </c>
      <c r="O3185" s="1371" t="s">
        <v>233</v>
      </c>
      <c r="W3185" s="1371" t="s">
        <v>230</v>
      </c>
    </row>
    <row r="3186" spans="1:23">
      <c r="A3186" s="1370">
        <v>71677862</v>
      </c>
      <c r="B3186" s="1371" t="s">
        <v>6519</v>
      </c>
      <c r="C3186" s="1371">
        <v>976454200</v>
      </c>
      <c r="D3186" s="1371" t="s">
        <v>6520</v>
      </c>
      <c r="E3186" s="1371" t="s">
        <v>1104</v>
      </c>
      <c r="G3186" s="1371" t="s">
        <v>223</v>
      </c>
      <c r="H3186" s="1371" t="s">
        <v>243</v>
      </c>
      <c r="J3186" s="1371" t="s">
        <v>249</v>
      </c>
      <c r="N3186" s="1371" t="s">
        <v>233</v>
      </c>
      <c r="W3186" s="1371" t="s">
        <v>228</v>
      </c>
    </row>
    <row r="3187" spans="1:23">
      <c r="A3187" s="1370">
        <v>71678340</v>
      </c>
      <c r="B3187" s="1371" t="s">
        <v>6521</v>
      </c>
      <c r="C3187" s="1371">
        <v>51923729690</v>
      </c>
      <c r="D3187" s="1371" t="s">
        <v>6522</v>
      </c>
      <c r="E3187" s="1371" t="s">
        <v>373</v>
      </c>
      <c r="F3187" s="1371" t="s">
        <v>260</v>
      </c>
      <c r="G3187" s="1371" t="s">
        <v>224</v>
      </c>
      <c r="H3187" s="1371" t="s">
        <v>245</v>
      </c>
      <c r="M3187" s="1372">
        <v>45844</v>
      </c>
      <c r="N3187" s="1371" t="s">
        <v>237</v>
      </c>
      <c r="W3187" s="1371" t="s">
        <v>230</v>
      </c>
    </row>
    <row r="3188" spans="1:23">
      <c r="A3188" s="1370">
        <v>71678511</v>
      </c>
      <c r="B3188" s="1371" t="s">
        <v>6523</v>
      </c>
      <c r="C3188" s="1371">
        <v>932803438</v>
      </c>
      <c r="D3188" s="1371" t="s">
        <v>6524</v>
      </c>
      <c r="G3188" s="1371" t="s">
        <v>223</v>
      </c>
      <c r="H3188" s="1371" t="s">
        <v>11</v>
      </c>
      <c r="J3188" s="1371" t="s">
        <v>221</v>
      </c>
      <c r="L3188" s="1371" t="s">
        <v>271</v>
      </c>
      <c r="M3188" s="1372">
        <v>45841</v>
      </c>
      <c r="N3188" s="1371" t="s">
        <v>233</v>
      </c>
      <c r="O3188" s="1371" t="s">
        <v>239</v>
      </c>
      <c r="V3188" s="1371" t="s">
        <v>11</v>
      </c>
      <c r="W3188" s="1371" t="s">
        <v>230</v>
      </c>
    </row>
    <row r="3189" spans="1:23">
      <c r="A3189" s="1370">
        <v>71678609</v>
      </c>
      <c r="B3189" s="1371" t="s">
        <v>6525</v>
      </c>
      <c r="C3189" s="1371">
        <v>994129122</v>
      </c>
      <c r="D3189" s="1371" t="s">
        <v>6526</v>
      </c>
      <c r="F3189" s="1371" t="s">
        <v>362</v>
      </c>
      <c r="G3189" s="1371" t="s">
        <v>224</v>
      </c>
      <c r="H3189" s="1371" t="s">
        <v>248</v>
      </c>
      <c r="J3189" s="1371" t="s">
        <v>221</v>
      </c>
      <c r="L3189" s="1371" t="s">
        <v>271</v>
      </c>
      <c r="M3189" s="1372">
        <v>45841</v>
      </c>
      <c r="N3189" s="1371" t="s">
        <v>233</v>
      </c>
      <c r="W3189" s="1371" t="s">
        <v>230</v>
      </c>
    </row>
    <row r="3190" spans="1:23">
      <c r="A3190" s="1370">
        <v>71678609</v>
      </c>
      <c r="B3190" s="1371" t="s">
        <v>6527</v>
      </c>
      <c r="C3190" s="1371">
        <v>51993119412</v>
      </c>
      <c r="D3190" s="1371" t="s">
        <v>6528</v>
      </c>
      <c r="E3190" s="1371" t="s">
        <v>451</v>
      </c>
      <c r="G3190" s="1371" t="s">
        <v>224</v>
      </c>
      <c r="H3190" s="1371" t="s">
        <v>245</v>
      </c>
      <c r="K3190" s="1371" t="s">
        <v>262</v>
      </c>
      <c r="L3190" s="1371" t="s">
        <v>262</v>
      </c>
      <c r="M3190" s="1372">
        <v>45880</v>
      </c>
      <c r="N3190" s="1371" t="s">
        <v>233</v>
      </c>
      <c r="W3190" s="1371" t="s">
        <v>230</v>
      </c>
    </row>
    <row r="3191" spans="1:23">
      <c r="A3191" s="1370">
        <v>71678799</v>
      </c>
      <c r="B3191" s="1371" t="s">
        <v>6529</v>
      </c>
      <c r="C3191" s="1371">
        <v>955030751</v>
      </c>
      <c r="D3191" s="1371" t="s">
        <v>6530</v>
      </c>
      <c r="G3191" s="1371" t="s">
        <v>224</v>
      </c>
      <c r="H3191" s="1371" t="s">
        <v>11</v>
      </c>
      <c r="J3191" s="1371" t="s">
        <v>221</v>
      </c>
      <c r="M3191" s="1372">
        <v>45841</v>
      </c>
      <c r="N3191" s="1371" t="s">
        <v>233</v>
      </c>
      <c r="V3191" s="1371" t="s">
        <v>11</v>
      </c>
      <c r="W3191" s="1371" t="s">
        <v>226</v>
      </c>
    </row>
    <row r="3192" spans="1:23">
      <c r="A3192" s="1370">
        <v>71678804</v>
      </c>
      <c r="B3192" s="1371" t="s">
        <v>6531</v>
      </c>
      <c r="C3192" s="1371">
        <v>977960694</v>
      </c>
      <c r="D3192" s="1371" t="s">
        <v>6532</v>
      </c>
      <c r="G3192" s="1371" t="s">
        <v>224</v>
      </c>
      <c r="H3192" s="1371" t="s">
        <v>11</v>
      </c>
      <c r="J3192" s="1371" t="s">
        <v>221</v>
      </c>
      <c r="L3192" s="1371" t="s">
        <v>271</v>
      </c>
      <c r="M3192" s="1372">
        <v>45841</v>
      </c>
      <c r="N3192" s="1371" t="s">
        <v>233</v>
      </c>
      <c r="V3192" s="1371" t="s">
        <v>11</v>
      </c>
      <c r="W3192" s="1371" t="s">
        <v>230</v>
      </c>
    </row>
    <row r="3193" spans="1:23">
      <c r="A3193" s="1370">
        <v>71679539</v>
      </c>
      <c r="B3193" s="1371" t="s">
        <v>6533</v>
      </c>
      <c r="C3193" s="1371" t="s">
        <v>6534</v>
      </c>
      <c r="F3193" s="1371" t="s">
        <v>254</v>
      </c>
      <c r="G3193" s="1371" t="s">
        <v>223</v>
      </c>
      <c r="H3193" s="1371" t="s">
        <v>238</v>
      </c>
      <c r="I3193" s="1371" t="s">
        <v>316</v>
      </c>
      <c r="J3193" s="1371" t="s">
        <v>221</v>
      </c>
      <c r="L3193" s="1371" t="s">
        <v>271</v>
      </c>
      <c r="N3193" s="1371" t="s">
        <v>231</v>
      </c>
      <c r="O3193" s="1371" t="s">
        <v>231</v>
      </c>
      <c r="Q3193" s="1371" t="s">
        <v>445</v>
      </c>
      <c r="R3193" s="1371" t="s">
        <v>232</v>
      </c>
      <c r="S3193" s="1371" t="s">
        <v>318</v>
      </c>
      <c r="T3193" s="1371" t="s">
        <v>323</v>
      </c>
      <c r="U3193" s="1371" t="s">
        <v>258</v>
      </c>
      <c r="V3193" s="1371" t="s">
        <v>3317</v>
      </c>
      <c r="W3193" s="1371" t="s">
        <v>230</v>
      </c>
    </row>
    <row r="3194" spans="1:23">
      <c r="A3194" s="1370">
        <v>71679588</v>
      </c>
      <c r="B3194" s="1371" t="s">
        <v>125</v>
      </c>
      <c r="C3194" s="1371">
        <v>937804316</v>
      </c>
      <c r="D3194" s="1371" t="s">
        <v>6535</v>
      </c>
      <c r="E3194" s="1371" t="s">
        <v>373</v>
      </c>
      <c r="F3194" s="1371" t="s">
        <v>8</v>
      </c>
      <c r="G3194" s="1371" t="s">
        <v>225</v>
      </c>
      <c r="H3194" s="1371" t="s">
        <v>245</v>
      </c>
      <c r="L3194" s="1371" t="s">
        <v>271</v>
      </c>
      <c r="M3194" s="1372">
        <v>45844</v>
      </c>
      <c r="N3194" s="1371" t="s">
        <v>233</v>
      </c>
      <c r="Q3194" s="1371" t="s">
        <v>324</v>
      </c>
      <c r="R3194" s="1371" t="s">
        <v>232</v>
      </c>
      <c r="S3194" s="1371" t="s">
        <v>318</v>
      </c>
      <c r="T3194" s="1371" t="s">
        <v>323</v>
      </c>
      <c r="U3194" s="1371" t="s">
        <v>255</v>
      </c>
      <c r="W3194" s="1371" t="s">
        <v>230</v>
      </c>
    </row>
    <row r="3195" spans="1:23">
      <c r="A3195" s="1370">
        <v>71679800</v>
      </c>
      <c r="B3195" s="1371" t="s">
        <v>6536</v>
      </c>
      <c r="C3195" s="1371">
        <v>51936896456</v>
      </c>
      <c r="D3195" s="1371" t="s">
        <v>6537</v>
      </c>
      <c r="E3195" s="1371" t="s">
        <v>451</v>
      </c>
      <c r="G3195" s="1371" t="s">
        <v>224</v>
      </c>
      <c r="H3195" s="1371" t="s">
        <v>245</v>
      </c>
      <c r="K3195" s="1371" t="s">
        <v>280</v>
      </c>
      <c r="L3195" s="1371" t="s">
        <v>280</v>
      </c>
      <c r="M3195" s="1372">
        <v>45862</v>
      </c>
      <c r="N3195" s="1371" t="s">
        <v>233</v>
      </c>
      <c r="O3195" s="1371" t="s">
        <v>237</v>
      </c>
      <c r="P3195" s="1371" t="s">
        <v>237</v>
      </c>
      <c r="W3195" s="1371" t="s">
        <v>229</v>
      </c>
    </row>
    <row r="3196" spans="1:23">
      <c r="A3196" s="1370">
        <v>71680188</v>
      </c>
      <c r="B3196" s="1371" t="s">
        <v>6538</v>
      </c>
      <c r="C3196" s="1371">
        <v>945440662</v>
      </c>
      <c r="D3196" s="1371" t="s">
        <v>362</v>
      </c>
      <c r="G3196" s="1371" t="s">
        <v>225</v>
      </c>
      <c r="H3196" s="1371" t="s">
        <v>11</v>
      </c>
      <c r="J3196" s="1371" t="s">
        <v>221</v>
      </c>
      <c r="M3196" s="1372">
        <v>45841</v>
      </c>
      <c r="N3196" s="1371" t="s">
        <v>233</v>
      </c>
      <c r="O3196" s="1371" t="s">
        <v>330</v>
      </c>
      <c r="P3196" s="1371" t="s">
        <v>331</v>
      </c>
      <c r="V3196" s="1371" t="s">
        <v>11</v>
      </c>
      <c r="W3196" s="1371" t="s">
        <v>226</v>
      </c>
    </row>
    <row r="3197" spans="1:23">
      <c r="A3197" s="1370">
        <v>71680226</v>
      </c>
      <c r="B3197" s="1371" t="s">
        <v>6539</v>
      </c>
      <c r="C3197" s="1371">
        <v>922425976</v>
      </c>
      <c r="D3197" s="1371" t="s">
        <v>6540</v>
      </c>
      <c r="F3197" s="1371" t="s">
        <v>362</v>
      </c>
      <c r="G3197" s="1371" t="s">
        <v>225</v>
      </c>
      <c r="H3197" s="1371" t="s">
        <v>248</v>
      </c>
      <c r="J3197" s="1371" t="s">
        <v>221</v>
      </c>
      <c r="M3197" s="1372">
        <v>45841</v>
      </c>
      <c r="N3197" s="1371" t="s">
        <v>233</v>
      </c>
      <c r="W3197" s="1371" t="s">
        <v>228</v>
      </c>
    </row>
    <row r="3198" spans="1:23">
      <c r="A3198" s="1370">
        <v>71680226</v>
      </c>
      <c r="B3198" s="1371" t="s">
        <v>6541</v>
      </c>
      <c r="C3198" s="1371">
        <v>51970558372</v>
      </c>
      <c r="D3198" s="1371" t="s">
        <v>6542</v>
      </c>
      <c r="G3198" s="1371" t="s">
        <v>225</v>
      </c>
      <c r="H3198" s="1371" t="s">
        <v>243</v>
      </c>
      <c r="I3198" s="1371" t="s">
        <v>316</v>
      </c>
      <c r="J3198" s="1371" t="s">
        <v>249</v>
      </c>
      <c r="N3198" s="1371" t="s">
        <v>236</v>
      </c>
      <c r="W3198" s="1371" t="s">
        <v>227</v>
      </c>
    </row>
    <row r="3199" spans="1:23">
      <c r="A3199" s="1370">
        <v>71680906</v>
      </c>
      <c r="B3199" s="1371" t="s">
        <v>6543</v>
      </c>
      <c r="C3199" s="1371">
        <v>933101813</v>
      </c>
      <c r="D3199" s="1371" t="s">
        <v>6544</v>
      </c>
      <c r="G3199" s="1371" t="s">
        <v>224</v>
      </c>
      <c r="H3199" s="1371" t="s">
        <v>11</v>
      </c>
      <c r="J3199" s="1371" t="s">
        <v>221</v>
      </c>
      <c r="L3199" s="1371" t="s">
        <v>271</v>
      </c>
      <c r="M3199" s="1372">
        <v>45841</v>
      </c>
      <c r="N3199" s="1371" t="s">
        <v>233</v>
      </c>
      <c r="V3199" s="1371" t="s">
        <v>11</v>
      </c>
      <c r="W3199" s="1371" t="s">
        <v>230</v>
      </c>
    </row>
    <row r="3200" spans="1:23">
      <c r="A3200" s="1370">
        <v>71680995</v>
      </c>
      <c r="B3200" s="1371" t="s">
        <v>6545</v>
      </c>
      <c r="C3200" s="1371">
        <v>963297024</v>
      </c>
      <c r="D3200" s="1371" t="s">
        <v>6546</v>
      </c>
      <c r="G3200" s="1371" t="s">
        <v>223</v>
      </c>
      <c r="H3200" s="1371" t="s">
        <v>11</v>
      </c>
      <c r="J3200" s="1371" t="s">
        <v>221</v>
      </c>
      <c r="M3200" s="1372">
        <v>45841</v>
      </c>
      <c r="N3200" s="1371" t="s">
        <v>233</v>
      </c>
      <c r="V3200" s="1371" t="s">
        <v>11</v>
      </c>
      <c r="W3200" s="1371" t="s">
        <v>226</v>
      </c>
    </row>
    <row r="3201" spans="1:23">
      <c r="A3201" s="1370">
        <v>71681536</v>
      </c>
      <c r="B3201" s="1371" t="s">
        <v>126</v>
      </c>
      <c r="C3201" s="1371" t="s">
        <v>127</v>
      </c>
      <c r="D3201" s="1371" t="s">
        <v>30</v>
      </c>
      <c r="G3201" s="1371" t="s">
        <v>225</v>
      </c>
      <c r="H3201" s="1371" t="s">
        <v>243</v>
      </c>
      <c r="I3201" s="1371" t="s">
        <v>316</v>
      </c>
      <c r="J3201" s="1371" t="s">
        <v>249</v>
      </c>
      <c r="N3201" s="1371" t="s">
        <v>231</v>
      </c>
      <c r="O3201" s="1371" t="s">
        <v>231</v>
      </c>
      <c r="P3201" s="1371" t="s">
        <v>231</v>
      </c>
      <c r="Q3201" s="1371" t="s">
        <v>445</v>
      </c>
      <c r="R3201" s="1371" t="s">
        <v>232</v>
      </c>
      <c r="S3201" s="1371" t="s">
        <v>318</v>
      </c>
      <c r="T3201" s="1371" t="s">
        <v>323</v>
      </c>
      <c r="U3201" s="1371" t="s">
        <v>255</v>
      </c>
      <c r="W3201" s="1371" t="s">
        <v>229</v>
      </c>
    </row>
    <row r="3202" spans="1:23">
      <c r="A3202" s="1370">
        <v>71682198</v>
      </c>
      <c r="B3202" s="1371" t="s">
        <v>128</v>
      </c>
      <c r="C3202" s="1371" t="s">
        <v>6547</v>
      </c>
      <c r="D3202" s="1371" t="s">
        <v>6548</v>
      </c>
      <c r="E3202" s="1371" t="s">
        <v>451</v>
      </c>
      <c r="F3202" s="1371" t="s">
        <v>8</v>
      </c>
      <c r="G3202" s="1371" t="s">
        <v>225</v>
      </c>
      <c r="H3202" s="1371" t="s">
        <v>238</v>
      </c>
      <c r="J3202" s="1371" t="s">
        <v>249</v>
      </c>
      <c r="L3202" s="1371" t="s">
        <v>271</v>
      </c>
      <c r="N3202" s="1371" t="s">
        <v>231</v>
      </c>
      <c r="O3202" s="1371" t="s">
        <v>231</v>
      </c>
      <c r="Q3202" s="1371" t="s">
        <v>445</v>
      </c>
      <c r="R3202" s="1371" t="s">
        <v>232</v>
      </c>
      <c r="S3202" s="1371" t="s">
        <v>318</v>
      </c>
      <c r="T3202" s="1371" t="s">
        <v>323</v>
      </c>
      <c r="U3202" s="1371" t="s">
        <v>255</v>
      </c>
      <c r="W3202" s="1371" t="s">
        <v>230</v>
      </c>
    </row>
    <row r="3203" spans="1:23">
      <c r="A3203" s="1370">
        <v>71682198</v>
      </c>
      <c r="B3203" s="1371" t="s">
        <v>6549</v>
      </c>
      <c r="C3203" s="1371">
        <v>51991191112</v>
      </c>
      <c r="D3203" s="1371" t="s">
        <v>6550</v>
      </c>
      <c r="E3203" s="1371" t="s">
        <v>451</v>
      </c>
      <c r="G3203" s="1371" t="s">
        <v>224</v>
      </c>
      <c r="H3203" s="1371" t="s">
        <v>245</v>
      </c>
      <c r="K3203" s="1371" t="s">
        <v>278</v>
      </c>
      <c r="L3203" s="1371" t="s">
        <v>278</v>
      </c>
      <c r="M3203" s="1372">
        <v>45868</v>
      </c>
      <c r="W3203" s="1371" t="s">
        <v>228</v>
      </c>
    </row>
    <row r="3204" spans="1:23">
      <c r="A3204" s="1370">
        <v>71682678</v>
      </c>
      <c r="B3204" s="1371" t="s">
        <v>6551</v>
      </c>
      <c r="C3204" s="1371">
        <v>904751301</v>
      </c>
      <c r="D3204" s="1371" t="s">
        <v>6552</v>
      </c>
      <c r="G3204" s="1371" t="s">
        <v>224</v>
      </c>
      <c r="H3204" s="1371" t="s">
        <v>11</v>
      </c>
      <c r="L3204" s="1371" t="s">
        <v>271</v>
      </c>
      <c r="M3204" s="1372">
        <v>45854</v>
      </c>
      <c r="N3204" s="1371" t="s">
        <v>388</v>
      </c>
      <c r="O3204" s="1371" t="s">
        <v>329</v>
      </c>
      <c r="W3204" s="1371" t="s">
        <v>226</v>
      </c>
    </row>
    <row r="3205" spans="1:23">
      <c r="A3205" s="1370">
        <v>71682678</v>
      </c>
      <c r="B3205" s="1371" t="s">
        <v>6553</v>
      </c>
      <c r="C3205" s="1371">
        <v>51981538715</v>
      </c>
      <c r="D3205" s="1371" t="s">
        <v>6552</v>
      </c>
      <c r="E3205" s="1371" t="s">
        <v>451</v>
      </c>
      <c r="F3205" s="1371" t="s">
        <v>254</v>
      </c>
      <c r="G3205" s="1371" t="s">
        <v>224</v>
      </c>
      <c r="H3205" s="1371" t="s">
        <v>245</v>
      </c>
      <c r="J3205" s="1371" t="s">
        <v>249</v>
      </c>
      <c r="N3205" s="1371" t="s">
        <v>231</v>
      </c>
      <c r="W3205" s="1371" t="s">
        <v>228</v>
      </c>
    </row>
    <row r="3206" spans="1:23">
      <c r="A3206" s="1370">
        <v>71682748</v>
      </c>
      <c r="B3206" s="1371" t="s">
        <v>6554</v>
      </c>
      <c r="C3206" s="1371">
        <v>983546678</v>
      </c>
      <c r="D3206" s="1371" t="s">
        <v>6555</v>
      </c>
      <c r="G3206" s="1371" t="s">
        <v>224</v>
      </c>
      <c r="H3206" s="1371" t="s">
        <v>11</v>
      </c>
      <c r="J3206" s="1371" t="s">
        <v>221</v>
      </c>
      <c r="N3206" s="1371" t="s">
        <v>233</v>
      </c>
      <c r="W3206" s="1371" t="s">
        <v>229</v>
      </c>
    </row>
    <row r="3207" spans="1:23">
      <c r="A3207" s="1370">
        <v>71683722</v>
      </c>
      <c r="B3207" s="1371" t="s">
        <v>6556</v>
      </c>
      <c r="C3207" s="1371">
        <v>967396573</v>
      </c>
      <c r="D3207" s="1371" t="s">
        <v>362</v>
      </c>
      <c r="G3207" s="1371" t="s">
        <v>225</v>
      </c>
      <c r="H3207" s="1371" t="s">
        <v>11</v>
      </c>
      <c r="J3207" s="1371" t="s">
        <v>221</v>
      </c>
      <c r="L3207" s="1371" t="s">
        <v>271</v>
      </c>
      <c r="M3207" s="1372">
        <v>45841</v>
      </c>
      <c r="N3207" s="1371" t="s">
        <v>233</v>
      </c>
      <c r="O3207" s="1371" t="s">
        <v>236</v>
      </c>
      <c r="V3207" s="1371" t="s">
        <v>11</v>
      </c>
      <c r="W3207" s="1371" t="s">
        <v>230</v>
      </c>
    </row>
    <row r="3208" spans="1:23">
      <c r="A3208" s="1370">
        <v>71684165</v>
      </c>
      <c r="B3208" s="1371" t="s">
        <v>6557</v>
      </c>
      <c r="C3208" s="1371">
        <v>908555008</v>
      </c>
      <c r="D3208" s="1371" t="s">
        <v>6558</v>
      </c>
      <c r="G3208" s="1371" t="s">
        <v>223</v>
      </c>
      <c r="H3208" s="1371" t="s">
        <v>11</v>
      </c>
      <c r="I3208" s="1371" t="s">
        <v>316</v>
      </c>
      <c r="J3208" s="1371" t="s">
        <v>221</v>
      </c>
      <c r="N3208" s="1371" t="s">
        <v>233</v>
      </c>
      <c r="W3208" s="1371" t="s">
        <v>229</v>
      </c>
    </row>
    <row r="3209" spans="1:23">
      <c r="A3209" s="1370">
        <v>71684337</v>
      </c>
      <c r="B3209" s="1371" t="s">
        <v>6559</v>
      </c>
      <c r="C3209" s="1371">
        <v>979798076</v>
      </c>
      <c r="D3209" s="1371" t="s">
        <v>6560</v>
      </c>
      <c r="G3209" s="1371" t="s">
        <v>224</v>
      </c>
      <c r="H3209" s="1371" t="s">
        <v>243</v>
      </c>
      <c r="I3209" s="1371" t="s">
        <v>316</v>
      </c>
      <c r="J3209" s="1371" t="s">
        <v>221</v>
      </c>
      <c r="N3209" s="1371" t="s">
        <v>233</v>
      </c>
      <c r="O3209" s="1371" t="s">
        <v>233</v>
      </c>
      <c r="P3209" s="1371" t="s">
        <v>233</v>
      </c>
      <c r="W3209" s="1371" t="s">
        <v>226</v>
      </c>
    </row>
    <row r="3210" spans="1:23">
      <c r="A3210" s="1370">
        <v>71684339</v>
      </c>
      <c r="B3210" s="1371" t="s">
        <v>6561</v>
      </c>
      <c r="C3210" s="1371">
        <v>917810565</v>
      </c>
      <c r="G3210" s="1371" t="s">
        <v>225</v>
      </c>
      <c r="N3210" s="1371" t="s">
        <v>231</v>
      </c>
      <c r="O3210" s="1371" t="s">
        <v>231</v>
      </c>
      <c r="P3210" s="1371" t="s">
        <v>231</v>
      </c>
      <c r="W3210" s="1371" t="s">
        <v>229</v>
      </c>
    </row>
    <row r="3211" spans="1:23">
      <c r="A3211" s="1370">
        <v>71684356</v>
      </c>
      <c r="B3211" s="1371" t="s">
        <v>6562</v>
      </c>
      <c r="C3211" s="1371">
        <v>999934498</v>
      </c>
      <c r="G3211" s="1371" t="s">
        <v>224</v>
      </c>
      <c r="H3211" s="1371" t="s">
        <v>245</v>
      </c>
      <c r="I3211" s="1371" t="s">
        <v>316</v>
      </c>
      <c r="J3211" s="1371" t="s">
        <v>249</v>
      </c>
      <c r="L3211" s="1371" t="s">
        <v>271</v>
      </c>
      <c r="N3211" s="1371" t="s">
        <v>231</v>
      </c>
      <c r="W3211" s="1371" t="s">
        <v>230</v>
      </c>
    </row>
    <row r="3212" spans="1:23">
      <c r="A3212" s="1370">
        <v>71684356</v>
      </c>
      <c r="B3212" s="1371" t="s">
        <v>6563</v>
      </c>
      <c r="C3212" s="1371">
        <v>999934498</v>
      </c>
      <c r="D3212" s="1371" t="s">
        <v>6564</v>
      </c>
      <c r="G3212" s="1371" t="s">
        <v>224</v>
      </c>
      <c r="H3212" s="1371" t="s">
        <v>242</v>
      </c>
      <c r="N3212" s="1371" t="s">
        <v>233</v>
      </c>
      <c r="O3212" s="1371" t="s">
        <v>329</v>
      </c>
      <c r="W3212" s="1371" t="s">
        <v>228</v>
      </c>
    </row>
    <row r="3213" spans="1:23">
      <c r="A3213" s="1370">
        <v>71684485</v>
      </c>
      <c r="B3213" s="1371" t="s">
        <v>6565</v>
      </c>
      <c r="C3213" s="1371">
        <v>974299045</v>
      </c>
      <c r="D3213" s="1371" t="s">
        <v>362</v>
      </c>
      <c r="G3213" s="1371" t="s">
        <v>224</v>
      </c>
      <c r="H3213" s="1371" t="s">
        <v>11</v>
      </c>
      <c r="J3213" s="1371" t="s">
        <v>221</v>
      </c>
      <c r="M3213" s="1372">
        <v>45841</v>
      </c>
      <c r="N3213" s="1371" t="s">
        <v>233</v>
      </c>
      <c r="O3213" s="1371" t="s">
        <v>236</v>
      </c>
      <c r="P3213" s="1371" t="s">
        <v>350</v>
      </c>
      <c r="V3213" s="1371" t="s">
        <v>11</v>
      </c>
      <c r="W3213" s="1371" t="s">
        <v>226</v>
      </c>
    </row>
    <row r="3214" spans="1:23">
      <c r="A3214" s="1370">
        <v>71684540</v>
      </c>
      <c r="B3214" s="1371" t="s">
        <v>6566</v>
      </c>
      <c r="C3214" s="1371">
        <v>963470948</v>
      </c>
      <c r="D3214" s="1371" t="s">
        <v>362</v>
      </c>
      <c r="G3214" s="1371" t="s">
        <v>223</v>
      </c>
      <c r="H3214" s="1371" t="s">
        <v>11</v>
      </c>
      <c r="J3214" s="1371" t="s">
        <v>221</v>
      </c>
      <c r="L3214" s="1371" t="s">
        <v>271</v>
      </c>
      <c r="M3214" s="1372">
        <v>45841</v>
      </c>
      <c r="N3214" s="1371" t="s">
        <v>233</v>
      </c>
      <c r="V3214" s="1371" t="s">
        <v>11</v>
      </c>
      <c r="W3214" s="1371" t="s">
        <v>230</v>
      </c>
    </row>
    <row r="3215" spans="1:23">
      <c r="A3215" s="1370">
        <v>71684607</v>
      </c>
      <c r="B3215" s="1371" t="s">
        <v>6567</v>
      </c>
      <c r="C3215" s="1371">
        <v>995255257</v>
      </c>
      <c r="D3215" s="1371" t="s">
        <v>6568</v>
      </c>
      <c r="G3215" s="1371" t="s">
        <v>224</v>
      </c>
      <c r="H3215" s="1371" t="s">
        <v>243</v>
      </c>
      <c r="I3215" s="1371" t="s">
        <v>10</v>
      </c>
      <c r="J3215" s="1371" t="s">
        <v>249</v>
      </c>
      <c r="L3215" s="1371" t="s">
        <v>271</v>
      </c>
      <c r="N3215" s="1371" t="s">
        <v>231</v>
      </c>
      <c r="O3215" s="1371" t="s">
        <v>231</v>
      </c>
      <c r="Q3215" s="1371" t="s">
        <v>445</v>
      </c>
      <c r="R3215" s="1371" t="s">
        <v>232</v>
      </c>
      <c r="S3215" s="1371" t="s">
        <v>318</v>
      </c>
      <c r="T3215" s="1371" t="s">
        <v>323</v>
      </c>
      <c r="U3215" s="1371" t="s">
        <v>255</v>
      </c>
      <c r="W3215" s="1371" t="s">
        <v>230</v>
      </c>
    </row>
    <row r="3216" spans="1:23">
      <c r="A3216" s="1370">
        <v>71684761</v>
      </c>
      <c r="B3216" s="1371" t="s">
        <v>6569</v>
      </c>
      <c r="C3216" s="1371">
        <v>947545148</v>
      </c>
      <c r="D3216" s="1371" t="s">
        <v>6570</v>
      </c>
      <c r="G3216" s="1371" t="s">
        <v>223</v>
      </c>
      <c r="H3216" s="1371" t="s">
        <v>11</v>
      </c>
      <c r="J3216" s="1371" t="s">
        <v>221</v>
      </c>
      <c r="M3216" s="1372">
        <v>45841</v>
      </c>
      <c r="N3216" s="1371" t="s">
        <v>233</v>
      </c>
      <c r="O3216" s="1371" t="s">
        <v>236</v>
      </c>
      <c r="P3216" s="1371" t="s">
        <v>350</v>
      </c>
      <c r="V3216" s="1371" t="s">
        <v>11</v>
      </c>
      <c r="W3216" s="1371" t="s">
        <v>226</v>
      </c>
    </row>
    <row r="3217" spans="1:23">
      <c r="A3217" s="1370">
        <v>71685044</v>
      </c>
      <c r="B3217" s="1371" t="s">
        <v>6571</v>
      </c>
      <c r="C3217" s="1371">
        <v>940251723</v>
      </c>
      <c r="D3217" s="1371" t="s">
        <v>6572</v>
      </c>
      <c r="G3217" s="1371" t="s">
        <v>224</v>
      </c>
      <c r="H3217" s="1371" t="s">
        <v>11</v>
      </c>
      <c r="J3217" s="1371" t="s">
        <v>221</v>
      </c>
      <c r="M3217" s="1372">
        <v>45841</v>
      </c>
      <c r="N3217" s="1371" t="s">
        <v>233</v>
      </c>
      <c r="V3217" s="1371" t="s">
        <v>11</v>
      </c>
      <c r="W3217" s="1371" t="s">
        <v>228</v>
      </c>
    </row>
    <row r="3218" spans="1:23">
      <c r="A3218" s="1370">
        <v>71685454</v>
      </c>
      <c r="B3218" s="1371" t="s">
        <v>6573</v>
      </c>
      <c r="C3218" s="1371">
        <v>51965282330</v>
      </c>
      <c r="D3218" s="1371" t="s">
        <v>6574</v>
      </c>
      <c r="G3218" s="1371" t="s">
        <v>224</v>
      </c>
      <c r="H3218" s="1371" t="s">
        <v>245</v>
      </c>
      <c r="J3218" s="1371" t="s">
        <v>221</v>
      </c>
      <c r="K3218" s="1371" t="s">
        <v>269</v>
      </c>
      <c r="L3218" s="1371" t="s">
        <v>269</v>
      </c>
      <c r="N3218" s="1371" t="s">
        <v>233</v>
      </c>
      <c r="W3218" s="1371" t="s">
        <v>228</v>
      </c>
    </row>
    <row r="3219" spans="1:23">
      <c r="A3219" s="1370">
        <v>71685963</v>
      </c>
      <c r="B3219" s="1371" t="s">
        <v>6575</v>
      </c>
      <c r="C3219" s="1371">
        <v>906008738</v>
      </c>
      <c r="G3219" s="1371" t="s">
        <v>225</v>
      </c>
      <c r="H3219" s="1371" t="s">
        <v>243</v>
      </c>
      <c r="I3219" s="1371" t="s">
        <v>316</v>
      </c>
      <c r="J3219" s="1371" t="s">
        <v>221</v>
      </c>
      <c r="N3219" s="1371" t="s">
        <v>231</v>
      </c>
      <c r="O3219" s="1371" t="s">
        <v>231</v>
      </c>
      <c r="P3219" s="1371" t="s">
        <v>231</v>
      </c>
      <c r="W3219" s="1371" t="s">
        <v>229</v>
      </c>
    </row>
    <row r="3220" spans="1:23">
      <c r="A3220" s="1370">
        <v>71686044</v>
      </c>
      <c r="B3220" s="1371" t="s">
        <v>6576</v>
      </c>
      <c r="C3220" s="1371">
        <v>977978588</v>
      </c>
      <c r="D3220" s="1371" t="s">
        <v>6577</v>
      </c>
      <c r="G3220" s="1371" t="s">
        <v>224</v>
      </c>
      <c r="H3220" s="1371" t="s">
        <v>238</v>
      </c>
      <c r="I3220" s="1371" t="s">
        <v>13</v>
      </c>
      <c r="J3220" s="1371" t="s">
        <v>249</v>
      </c>
      <c r="L3220" s="1371" t="s">
        <v>271</v>
      </c>
      <c r="N3220" s="1371" t="s">
        <v>231</v>
      </c>
      <c r="O3220" s="1371" t="s">
        <v>231</v>
      </c>
      <c r="Q3220" s="1371" t="s">
        <v>445</v>
      </c>
      <c r="R3220" s="1371" t="s">
        <v>232</v>
      </c>
      <c r="S3220" s="1371" t="s">
        <v>318</v>
      </c>
      <c r="T3220" s="1371" t="s">
        <v>323</v>
      </c>
      <c r="U3220" s="1371" t="s">
        <v>255</v>
      </c>
      <c r="W3220" s="1371" t="s">
        <v>230</v>
      </c>
    </row>
    <row r="3221" spans="1:23">
      <c r="A3221" s="1370">
        <v>71686044</v>
      </c>
      <c r="B3221" s="1371" t="s">
        <v>130</v>
      </c>
      <c r="C3221" s="1371">
        <v>977978588</v>
      </c>
      <c r="D3221" s="1371" t="s">
        <v>6578</v>
      </c>
      <c r="G3221" s="1371" t="s">
        <v>224</v>
      </c>
      <c r="H3221" s="1371" t="s">
        <v>245</v>
      </c>
      <c r="I3221" s="1371" t="s">
        <v>316</v>
      </c>
      <c r="J3221" s="1371" t="s">
        <v>221</v>
      </c>
      <c r="K3221" s="1371" t="s">
        <v>256</v>
      </c>
      <c r="L3221" s="1371" t="s">
        <v>256</v>
      </c>
      <c r="N3221" s="1371" t="s">
        <v>231</v>
      </c>
      <c r="O3221" s="1371" t="s">
        <v>231</v>
      </c>
      <c r="P3221" s="1371" t="s">
        <v>231</v>
      </c>
      <c r="W3221" s="1371" t="s">
        <v>228</v>
      </c>
    </row>
    <row r="3222" spans="1:23">
      <c r="A3222" s="1370">
        <v>71686262</v>
      </c>
      <c r="B3222" s="1371" t="s">
        <v>6579</v>
      </c>
      <c r="C3222" s="1371">
        <v>989066716</v>
      </c>
      <c r="D3222" s="1371" t="s">
        <v>6580</v>
      </c>
      <c r="E3222" s="1371" t="s">
        <v>1104</v>
      </c>
      <c r="G3222" s="1371" t="s">
        <v>223</v>
      </c>
      <c r="H3222" s="1371" t="s">
        <v>243</v>
      </c>
      <c r="J3222" s="1371" t="s">
        <v>249</v>
      </c>
      <c r="N3222" s="1371" t="s">
        <v>233</v>
      </c>
      <c r="W3222" s="1371" t="s">
        <v>228</v>
      </c>
    </row>
    <row r="3223" spans="1:23">
      <c r="A3223" s="1370">
        <v>71686505</v>
      </c>
      <c r="B3223" s="1371" t="s">
        <v>6581</v>
      </c>
      <c r="C3223" s="1371">
        <v>51912703093</v>
      </c>
      <c r="D3223" s="1371" t="s">
        <v>6582</v>
      </c>
      <c r="G3223" s="1371" t="s">
        <v>225</v>
      </c>
      <c r="H3223" s="1371" t="s">
        <v>11</v>
      </c>
      <c r="J3223" s="1371" t="s">
        <v>221</v>
      </c>
      <c r="M3223" s="1372">
        <v>45841</v>
      </c>
      <c r="N3223" s="1371" t="s">
        <v>233</v>
      </c>
      <c r="O3223" s="1371" t="s">
        <v>236</v>
      </c>
      <c r="P3223" s="1371" t="s">
        <v>350</v>
      </c>
      <c r="V3223" s="1371" t="s">
        <v>11</v>
      </c>
      <c r="W3223" s="1371" t="s">
        <v>226</v>
      </c>
    </row>
    <row r="3224" spans="1:23">
      <c r="A3224" s="1370">
        <v>71686738</v>
      </c>
      <c r="B3224" s="1371" t="s">
        <v>6583</v>
      </c>
      <c r="C3224" s="1371">
        <v>933901129</v>
      </c>
      <c r="D3224" s="1371" t="s">
        <v>6584</v>
      </c>
      <c r="G3224" s="1371" t="s">
        <v>224</v>
      </c>
      <c r="H3224" s="1371" t="s">
        <v>243</v>
      </c>
      <c r="I3224" s="1371" t="s">
        <v>316</v>
      </c>
      <c r="J3224" s="1371" t="s">
        <v>249</v>
      </c>
      <c r="K3224" s="1371" t="s">
        <v>271</v>
      </c>
      <c r="N3224" s="1371" t="s">
        <v>236</v>
      </c>
      <c r="O3224" s="1371" t="s">
        <v>236</v>
      </c>
      <c r="P3224" s="1371" t="s">
        <v>236</v>
      </c>
      <c r="W3224" s="1371" t="s">
        <v>228</v>
      </c>
    </row>
    <row r="3225" spans="1:23">
      <c r="A3225" s="1370">
        <v>71686899</v>
      </c>
      <c r="B3225" s="1371" t="s">
        <v>6585</v>
      </c>
      <c r="C3225" s="1371">
        <v>900585172</v>
      </c>
      <c r="D3225" s="1371" t="s">
        <v>6586</v>
      </c>
      <c r="F3225" s="1371" t="s">
        <v>254</v>
      </c>
      <c r="G3225" s="1371" t="s">
        <v>224</v>
      </c>
      <c r="H3225" s="1371" t="s">
        <v>238</v>
      </c>
      <c r="I3225" s="1371" t="s">
        <v>13</v>
      </c>
      <c r="J3225" s="1371" t="s">
        <v>221</v>
      </c>
      <c r="N3225" s="1371" t="s">
        <v>233</v>
      </c>
      <c r="O3225" s="1371" t="s">
        <v>236</v>
      </c>
      <c r="P3225" s="1371" t="s">
        <v>350</v>
      </c>
      <c r="Q3225" s="1371" t="s">
        <v>445</v>
      </c>
      <c r="R3225" s="1371" t="s">
        <v>232</v>
      </c>
      <c r="S3225" s="1371" t="s">
        <v>318</v>
      </c>
      <c r="T3225" s="1371" t="s">
        <v>323</v>
      </c>
      <c r="U3225" s="1371" t="s">
        <v>255</v>
      </c>
      <c r="W3225" s="1371" t="s">
        <v>229</v>
      </c>
    </row>
    <row r="3226" spans="1:23">
      <c r="A3226" s="1370">
        <v>71686941</v>
      </c>
      <c r="B3226" s="1371" t="s">
        <v>6587</v>
      </c>
      <c r="C3226" s="1371" t="s">
        <v>6588</v>
      </c>
      <c r="G3226" s="1371" t="s">
        <v>225</v>
      </c>
      <c r="H3226" s="1371" t="s">
        <v>243</v>
      </c>
      <c r="I3226" s="1371" t="s">
        <v>316</v>
      </c>
      <c r="J3226" s="1371" t="s">
        <v>249</v>
      </c>
      <c r="N3226" s="1371" t="s">
        <v>233</v>
      </c>
      <c r="O3226" s="1371" t="s">
        <v>236</v>
      </c>
      <c r="W3226" s="1371" t="s">
        <v>229</v>
      </c>
    </row>
    <row r="3227" spans="1:23">
      <c r="A3227" s="1370">
        <v>71686968</v>
      </c>
      <c r="B3227" s="1371" t="s">
        <v>6589</v>
      </c>
      <c r="C3227" s="1371">
        <v>949731549</v>
      </c>
      <c r="D3227" s="1371" t="s">
        <v>6590</v>
      </c>
      <c r="G3227" s="1371" t="s">
        <v>223</v>
      </c>
      <c r="H3227" s="1371" t="s">
        <v>11</v>
      </c>
      <c r="J3227" s="1371" t="s">
        <v>221</v>
      </c>
      <c r="M3227" s="1372">
        <v>45841</v>
      </c>
      <c r="N3227" s="1371" t="s">
        <v>233</v>
      </c>
      <c r="V3227" s="1371" t="s">
        <v>11</v>
      </c>
      <c r="W3227" s="1371" t="s">
        <v>228</v>
      </c>
    </row>
    <row r="3228" spans="1:23">
      <c r="A3228" s="1370">
        <v>71687067</v>
      </c>
      <c r="B3228" s="1371" t="s">
        <v>6591</v>
      </c>
      <c r="C3228" s="1371">
        <v>955349868</v>
      </c>
      <c r="D3228" s="1371" t="s">
        <v>362</v>
      </c>
      <c r="G3228" s="1371" t="s">
        <v>223</v>
      </c>
      <c r="H3228" s="1371" t="s">
        <v>11</v>
      </c>
      <c r="J3228" s="1371" t="s">
        <v>221</v>
      </c>
      <c r="L3228" s="1371" t="s">
        <v>271</v>
      </c>
      <c r="M3228" s="1372">
        <v>45841</v>
      </c>
      <c r="N3228" s="1371" t="s">
        <v>233</v>
      </c>
      <c r="V3228" s="1371" t="s">
        <v>11</v>
      </c>
      <c r="W3228" s="1371" t="s">
        <v>230</v>
      </c>
    </row>
    <row r="3229" spans="1:23">
      <c r="A3229" s="1370">
        <v>71687256</v>
      </c>
      <c r="B3229" s="1371" t="s">
        <v>6592</v>
      </c>
      <c r="C3229" s="1371">
        <v>970844606</v>
      </c>
      <c r="D3229" s="1371" t="s">
        <v>6593</v>
      </c>
      <c r="G3229" s="1371" t="s">
        <v>224</v>
      </c>
      <c r="H3229" s="1371" t="s">
        <v>11</v>
      </c>
      <c r="J3229" s="1371" t="s">
        <v>221</v>
      </c>
      <c r="N3229" s="1371" t="s">
        <v>233</v>
      </c>
      <c r="W3229" s="1371" t="s">
        <v>229</v>
      </c>
    </row>
    <row r="3230" spans="1:23">
      <c r="A3230" s="1370">
        <v>71687423</v>
      </c>
      <c r="B3230" s="1371" t="s">
        <v>6594</v>
      </c>
      <c r="C3230" s="1371">
        <v>987554967</v>
      </c>
      <c r="D3230" s="1371" t="s">
        <v>6595</v>
      </c>
      <c r="G3230" s="1371" t="s">
        <v>223</v>
      </c>
      <c r="H3230" s="1371" t="s">
        <v>11</v>
      </c>
      <c r="J3230" s="1371" t="s">
        <v>221</v>
      </c>
      <c r="L3230" s="1371" t="s">
        <v>271</v>
      </c>
      <c r="M3230" s="1372">
        <v>45841</v>
      </c>
      <c r="N3230" s="1371" t="s">
        <v>233</v>
      </c>
      <c r="O3230" s="1371" t="s">
        <v>236</v>
      </c>
      <c r="V3230" s="1371" t="s">
        <v>11</v>
      </c>
      <c r="W3230" s="1371" t="s">
        <v>230</v>
      </c>
    </row>
    <row r="3231" spans="1:23">
      <c r="A3231" s="1370">
        <v>71687444</v>
      </c>
      <c r="B3231" s="1371" t="s">
        <v>133</v>
      </c>
      <c r="C3231" s="1371">
        <v>977489178</v>
      </c>
      <c r="E3231" s="1371" t="s">
        <v>373</v>
      </c>
      <c r="F3231" s="1371" t="s">
        <v>273</v>
      </c>
      <c r="G3231" s="1371" t="s">
        <v>224</v>
      </c>
      <c r="H3231" s="1371" t="s">
        <v>243</v>
      </c>
      <c r="J3231" s="1371" t="s">
        <v>249</v>
      </c>
      <c r="L3231" s="1371" t="s">
        <v>271</v>
      </c>
      <c r="N3231" s="1371" t="s">
        <v>231</v>
      </c>
      <c r="O3231" s="1371" t="s">
        <v>231</v>
      </c>
      <c r="Q3231" s="1371" t="s">
        <v>445</v>
      </c>
      <c r="R3231" s="1371" t="s">
        <v>232</v>
      </c>
      <c r="S3231" s="1371" t="s">
        <v>318</v>
      </c>
      <c r="T3231" s="1371" t="s">
        <v>323</v>
      </c>
      <c r="U3231" s="1371" t="s">
        <v>255</v>
      </c>
      <c r="W3231" s="1371" t="s">
        <v>230</v>
      </c>
    </row>
    <row r="3232" spans="1:23">
      <c r="A3232" s="1370">
        <v>71706934</v>
      </c>
      <c r="B3232" s="1371" t="s">
        <v>6596</v>
      </c>
      <c r="C3232" s="1371">
        <v>946846964</v>
      </c>
      <c r="D3232" s="1371" t="s">
        <v>6597</v>
      </c>
      <c r="G3232" s="1371" t="s">
        <v>223</v>
      </c>
      <c r="H3232" s="1371" t="s">
        <v>11</v>
      </c>
      <c r="I3232" s="1371" t="s">
        <v>316</v>
      </c>
      <c r="J3232" s="1371" t="s">
        <v>221</v>
      </c>
      <c r="N3232" s="1371" t="s">
        <v>233</v>
      </c>
      <c r="W3232" s="1371" t="s">
        <v>229</v>
      </c>
    </row>
    <row r="3233" spans="1:23">
      <c r="A3233" s="1370">
        <v>71714587</v>
      </c>
      <c r="B3233" s="1371" t="s">
        <v>6598</v>
      </c>
      <c r="C3233" s="1371">
        <v>924612216</v>
      </c>
      <c r="D3233" s="1371" t="s">
        <v>6599</v>
      </c>
      <c r="G3233" s="1371" t="s">
        <v>224</v>
      </c>
      <c r="H3233" s="1371" t="s">
        <v>11</v>
      </c>
      <c r="J3233" s="1371" t="s">
        <v>221</v>
      </c>
      <c r="N3233" s="1371" t="s">
        <v>233</v>
      </c>
      <c r="W3233" s="1371" t="s">
        <v>229</v>
      </c>
    </row>
    <row r="3234" spans="1:23">
      <c r="A3234" s="1370">
        <v>71717705</v>
      </c>
      <c r="B3234" s="1371" t="s">
        <v>6600</v>
      </c>
      <c r="C3234" s="1371">
        <v>51961614283</v>
      </c>
      <c r="D3234" s="1371" t="s">
        <v>6601</v>
      </c>
      <c r="G3234" s="1371" t="s">
        <v>224</v>
      </c>
      <c r="H3234" s="1371" t="s">
        <v>11</v>
      </c>
      <c r="I3234" s="1371" t="s">
        <v>7</v>
      </c>
      <c r="M3234" s="1372">
        <v>45854</v>
      </c>
      <c r="N3234" s="1371" t="s">
        <v>233</v>
      </c>
      <c r="W3234" s="1371" t="s">
        <v>229</v>
      </c>
    </row>
    <row r="3235" spans="1:23">
      <c r="A3235" s="1370">
        <v>71719970</v>
      </c>
      <c r="B3235" s="1371" t="s">
        <v>6602</v>
      </c>
      <c r="C3235" s="1371">
        <v>51938339279</v>
      </c>
      <c r="D3235" s="1371" t="s">
        <v>6603</v>
      </c>
      <c r="E3235" s="1371" t="s">
        <v>347</v>
      </c>
      <c r="G3235" s="1371" t="s">
        <v>223</v>
      </c>
      <c r="H3235" s="1371" t="s">
        <v>245</v>
      </c>
      <c r="K3235" s="1371" t="s">
        <v>280</v>
      </c>
      <c r="L3235" s="1371" t="s">
        <v>280</v>
      </c>
      <c r="M3235" s="1372">
        <v>45874</v>
      </c>
      <c r="N3235" s="1371" t="s">
        <v>233</v>
      </c>
      <c r="W3235" s="1371" t="s">
        <v>229</v>
      </c>
    </row>
    <row r="3236" spans="1:23">
      <c r="A3236" s="1370">
        <v>71723772</v>
      </c>
      <c r="B3236" s="1371" t="s">
        <v>6604</v>
      </c>
      <c r="C3236" s="1371">
        <v>964585053</v>
      </c>
      <c r="D3236" s="1371" t="s">
        <v>6605</v>
      </c>
      <c r="G3236" s="1371" t="s">
        <v>224</v>
      </c>
      <c r="H3236" s="1371" t="s">
        <v>245</v>
      </c>
      <c r="I3236" s="1371" t="s">
        <v>316</v>
      </c>
      <c r="J3236" s="1371" t="s">
        <v>221</v>
      </c>
      <c r="N3236" s="1371" t="s">
        <v>233</v>
      </c>
      <c r="O3236" s="1371" t="s">
        <v>236</v>
      </c>
      <c r="W3236" s="1371" t="s">
        <v>229</v>
      </c>
    </row>
    <row r="3237" spans="1:23">
      <c r="A3237" s="1370">
        <v>71732989</v>
      </c>
      <c r="B3237" s="1371" t="s">
        <v>6606</v>
      </c>
      <c r="C3237" s="1371">
        <v>991687582</v>
      </c>
      <c r="D3237" s="1371" t="s">
        <v>6607</v>
      </c>
      <c r="F3237" s="1371" t="s">
        <v>362</v>
      </c>
      <c r="G3237" s="1371" t="s">
        <v>223</v>
      </c>
      <c r="H3237" s="1371" t="s">
        <v>248</v>
      </c>
      <c r="J3237" s="1371" t="s">
        <v>221</v>
      </c>
      <c r="M3237" s="1372">
        <v>45841</v>
      </c>
      <c r="N3237" s="1371" t="s">
        <v>233</v>
      </c>
      <c r="O3237" s="1371" t="s">
        <v>236</v>
      </c>
      <c r="P3237" s="1371" t="s">
        <v>350</v>
      </c>
      <c r="W3237" s="1371" t="s">
        <v>226</v>
      </c>
    </row>
    <row r="3238" spans="1:23">
      <c r="A3238" s="1370">
        <v>71736556</v>
      </c>
      <c r="B3238" s="1371" t="s">
        <v>6608</v>
      </c>
      <c r="C3238" s="1371">
        <v>914213231</v>
      </c>
      <c r="D3238" s="1371" t="s">
        <v>6609</v>
      </c>
      <c r="G3238" s="1371" t="s">
        <v>223</v>
      </c>
      <c r="H3238" s="1371" t="s">
        <v>11</v>
      </c>
      <c r="I3238" s="1371" t="s">
        <v>7</v>
      </c>
      <c r="L3238" s="1371" t="s">
        <v>271</v>
      </c>
      <c r="M3238" s="1372">
        <v>45854</v>
      </c>
      <c r="N3238" s="1371" t="s">
        <v>388</v>
      </c>
      <c r="O3238" s="1371" t="s">
        <v>231</v>
      </c>
      <c r="W3238" s="1371" t="s">
        <v>226</v>
      </c>
    </row>
    <row r="3239" spans="1:23">
      <c r="A3239" s="1370">
        <v>71739024</v>
      </c>
      <c r="B3239" s="1371" t="s">
        <v>6610</v>
      </c>
      <c r="C3239" s="1371">
        <v>932609674</v>
      </c>
      <c r="D3239" s="1371" t="s">
        <v>6611</v>
      </c>
      <c r="G3239" s="1371" t="s">
        <v>224</v>
      </c>
      <c r="H3239" s="1371" t="s">
        <v>11</v>
      </c>
      <c r="M3239" s="1372">
        <v>45880</v>
      </c>
      <c r="N3239" s="1371" t="s">
        <v>233</v>
      </c>
      <c r="W3239" s="1371" t="s">
        <v>230</v>
      </c>
    </row>
    <row r="3240" spans="1:23">
      <c r="A3240" s="1370">
        <v>71741049</v>
      </c>
      <c r="B3240" s="1371" t="s">
        <v>6612</v>
      </c>
      <c r="C3240" s="1371">
        <v>51931028963</v>
      </c>
      <c r="D3240" s="1371" t="s">
        <v>6613</v>
      </c>
      <c r="G3240" s="1371" t="s">
        <v>225</v>
      </c>
      <c r="H3240" s="1371" t="s">
        <v>11</v>
      </c>
      <c r="J3240" s="1371" t="s">
        <v>221</v>
      </c>
      <c r="M3240" s="1372">
        <v>45841</v>
      </c>
      <c r="N3240" s="1371" t="s">
        <v>233</v>
      </c>
      <c r="O3240" s="1371" t="s">
        <v>236</v>
      </c>
      <c r="W3240" s="1371" t="s">
        <v>227</v>
      </c>
    </row>
    <row r="3241" spans="1:23">
      <c r="A3241" s="1370">
        <v>71743991</v>
      </c>
      <c r="B3241" s="1371" t="s">
        <v>6614</v>
      </c>
      <c r="C3241" s="1371">
        <v>51907359477</v>
      </c>
      <c r="D3241" s="1371" t="s">
        <v>6615</v>
      </c>
      <c r="E3241" s="1371" t="s">
        <v>347</v>
      </c>
      <c r="G3241" s="1371" t="s">
        <v>224</v>
      </c>
      <c r="H3241" s="1371" t="s">
        <v>245</v>
      </c>
      <c r="K3241" s="1371" t="s">
        <v>280</v>
      </c>
      <c r="L3241" s="1371" t="s">
        <v>280</v>
      </c>
      <c r="M3241" s="1372">
        <v>45860</v>
      </c>
      <c r="W3241" s="1371" t="s">
        <v>228</v>
      </c>
    </row>
    <row r="3242" spans="1:23">
      <c r="A3242" s="1370">
        <v>71746746</v>
      </c>
      <c r="B3242" s="1371" t="s">
        <v>6616</v>
      </c>
      <c r="C3242" s="1371">
        <v>963313156</v>
      </c>
      <c r="D3242" s="1371" t="s">
        <v>6617</v>
      </c>
      <c r="G3242" s="1371" t="s">
        <v>224</v>
      </c>
      <c r="H3242" s="1371" t="s">
        <v>11</v>
      </c>
      <c r="L3242" s="1371" t="s">
        <v>271</v>
      </c>
      <c r="M3242" s="1372">
        <v>45854</v>
      </c>
      <c r="N3242" s="1371" t="s">
        <v>368</v>
      </c>
      <c r="O3242" s="1371" t="s">
        <v>231</v>
      </c>
      <c r="W3242" s="1371" t="s">
        <v>226</v>
      </c>
    </row>
    <row r="3243" spans="1:23">
      <c r="A3243" s="1370">
        <v>71756089</v>
      </c>
      <c r="B3243" s="1371" t="s">
        <v>6618</v>
      </c>
      <c r="C3243" s="1371">
        <v>977735558</v>
      </c>
      <c r="D3243" s="1371" t="s">
        <v>6619</v>
      </c>
      <c r="G3243" s="1371" t="s">
        <v>223</v>
      </c>
      <c r="H3243" s="1371" t="s">
        <v>245</v>
      </c>
      <c r="I3243" s="1371" t="s">
        <v>316</v>
      </c>
      <c r="J3243" s="1371" t="s">
        <v>221</v>
      </c>
      <c r="K3243" s="1371" t="s">
        <v>259</v>
      </c>
      <c r="L3243" s="1371" t="s">
        <v>259</v>
      </c>
      <c r="N3243" s="1371" t="s">
        <v>236</v>
      </c>
      <c r="W3243" s="1371" t="s">
        <v>227</v>
      </c>
    </row>
    <row r="3244" spans="1:23">
      <c r="A3244" s="1370">
        <v>71757656</v>
      </c>
      <c r="B3244" s="1371" t="s">
        <v>6620</v>
      </c>
      <c r="C3244" s="1371">
        <v>51969769997</v>
      </c>
      <c r="D3244" s="1371" t="s">
        <v>6621</v>
      </c>
      <c r="G3244" s="1371" t="s">
        <v>225</v>
      </c>
      <c r="H3244" s="1371" t="s">
        <v>11</v>
      </c>
      <c r="J3244" s="1371" t="s">
        <v>221</v>
      </c>
      <c r="M3244" s="1372">
        <v>45841</v>
      </c>
      <c r="N3244" s="1371" t="s">
        <v>233</v>
      </c>
      <c r="O3244" s="1371" t="s">
        <v>236</v>
      </c>
      <c r="W3244" s="1371" t="s">
        <v>227</v>
      </c>
    </row>
    <row r="3245" spans="1:23">
      <c r="A3245" s="1370">
        <v>71770077</v>
      </c>
      <c r="B3245" s="1371" t="s">
        <v>6622</v>
      </c>
      <c r="C3245" s="1371">
        <v>902080544</v>
      </c>
      <c r="D3245" s="1371" t="s">
        <v>6623</v>
      </c>
      <c r="G3245" s="1371" t="s">
        <v>224</v>
      </c>
      <c r="H3245" s="1371" t="s">
        <v>11</v>
      </c>
      <c r="M3245" s="1372">
        <v>45880</v>
      </c>
      <c r="N3245" s="1371" t="s">
        <v>233</v>
      </c>
      <c r="W3245" s="1371" t="s">
        <v>230</v>
      </c>
    </row>
    <row r="3246" spans="1:23">
      <c r="A3246" s="1370">
        <v>71770077</v>
      </c>
      <c r="B3246" s="1371" t="s">
        <v>6622</v>
      </c>
      <c r="C3246" s="1371">
        <v>902080544</v>
      </c>
      <c r="D3246" s="1371" t="s">
        <v>6623</v>
      </c>
      <c r="E3246" s="1371" t="s">
        <v>347</v>
      </c>
      <c r="G3246" s="1371" t="s">
        <v>224</v>
      </c>
      <c r="H3246" s="1371" t="s">
        <v>245</v>
      </c>
      <c r="K3246" s="1371" t="s">
        <v>262</v>
      </c>
      <c r="L3246" s="1371" t="s">
        <v>262</v>
      </c>
      <c r="M3246" s="1372">
        <v>45880</v>
      </c>
      <c r="N3246" s="1371" t="s">
        <v>233</v>
      </c>
      <c r="W3246" s="1371" t="s">
        <v>227</v>
      </c>
    </row>
    <row r="3247" spans="1:23">
      <c r="A3247" s="1370">
        <v>71781358</v>
      </c>
      <c r="B3247" s="1371" t="s">
        <v>6624</v>
      </c>
      <c r="C3247" s="1371">
        <v>51962587828</v>
      </c>
      <c r="D3247" s="1371" t="s">
        <v>6625</v>
      </c>
      <c r="G3247" s="1371" t="s">
        <v>224</v>
      </c>
      <c r="H3247" s="1371" t="s">
        <v>11</v>
      </c>
      <c r="J3247" s="1371" t="s">
        <v>221</v>
      </c>
      <c r="M3247" s="1372">
        <v>45841</v>
      </c>
      <c r="N3247" s="1371" t="s">
        <v>233</v>
      </c>
      <c r="V3247" s="1371" t="s">
        <v>11</v>
      </c>
      <c r="W3247" s="1371" t="s">
        <v>228</v>
      </c>
    </row>
    <row r="3248" spans="1:23">
      <c r="A3248" s="1370">
        <v>71799215</v>
      </c>
      <c r="B3248" s="1371" t="s">
        <v>6626</v>
      </c>
      <c r="C3248" s="1371">
        <v>953259725</v>
      </c>
      <c r="D3248" s="1371" t="s">
        <v>6627</v>
      </c>
      <c r="G3248" s="1371" t="s">
        <v>223</v>
      </c>
      <c r="I3248" s="1371" t="s">
        <v>316</v>
      </c>
      <c r="J3248" s="1371" t="s">
        <v>221</v>
      </c>
      <c r="K3248" s="1371" t="s">
        <v>269</v>
      </c>
      <c r="L3248" s="1371" t="s">
        <v>269</v>
      </c>
      <c r="N3248" s="1371" t="s">
        <v>236</v>
      </c>
      <c r="W3248" s="1371" t="s">
        <v>227</v>
      </c>
    </row>
    <row r="3249" spans="1:23">
      <c r="A3249" s="1370">
        <v>71799394</v>
      </c>
      <c r="B3249" s="1371" t="s">
        <v>6628</v>
      </c>
      <c r="C3249" s="1371">
        <v>904535860</v>
      </c>
      <c r="D3249" s="1371" t="s">
        <v>6629</v>
      </c>
      <c r="G3249" s="1371" t="s">
        <v>224</v>
      </c>
      <c r="H3249" s="1371" t="s">
        <v>245</v>
      </c>
      <c r="I3249" s="1371" t="s">
        <v>316</v>
      </c>
      <c r="J3249" s="1371" t="s">
        <v>221</v>
      </c>
      <c r="N3249" s="1371" t="s">
        <v>233</v>
      </c>
      <c r="O3249" s="1371" t="s">
        <v>236</v>
      </c>
      <c r="W3249" s="1371" t="s">
        <v>229</v>
      </c>
    </row>
    <row r="3250" spans="1:23">
      <c r="A3250" s="1370">
        <v>71820903</v>
      </c>
      <c r="B3250" s="1371" t="s">
        <v>6630</v>
      </c>
      <c r="C3250" s="1371">
        <v>51992861363</v>
      </c>
      <c r="D3250" s="1371" t="s">
        <v>6631</v>
      </c>
      <c r="G3250" s="1371" t="s">
        <v>225</v>
      </c>
      <c r="H3250" s="1371" t="s">
        <v>11</v>
      </c>
      <c r="L3250" s="1371" t="s">
        <v>271</v>
      </c>
      <c r="M3250" s="1372">
        <v>45854</v>
      </c>
      <c r="N3250" s="1371" t="s">
        <v>233</v>
      </c>
      <c r="W3250" s="1371" t="s">
        <v>230</v>
      </c>
    </row>
    <row r="3251" spans="1:23">
      <c r="A3251" s="1370">
        <v>71832963</v>
      </c>
      <c r="B3251" s="1371" t="s">
        <v>6632</v>
      </c>
      <c r="C3251" s="1371">
        <v>51982593864</v>
      </c>
      <c r="D3251" s="1371" t="s">
        <v>6633</v>
      </c>
      <c r="E3251" s="1371" t="s">
        <v>347</v>
      </c>
      <c r="G3251" s="1371" t="s">
        <v>225</v>
      </c>
      <c r="H3251" s="1371" t="s">
        <v>245</v>
      </c>
      <c r="K3251" s="1371" t="s">
        <v>274</v>
      </c>
      <c r="L3251" s="1371" t="s">
        <v>262</v>
      </c>
      <c r="M3251" s="1372">
        <v>45873</v>
      </c>
      <c r="N3251" s="1371" t="s">
        <v>233</v>
      </c>
      <c r="P3251" s="1371" t="s">
        <v>329</v>
      </c>
      <c r="V3251" s="1371" t="s">
        <v>901</v>
      </c>
      <c r="W3251" s="1371" t="s">
        <v>228</v>
      </c>
    </row>
    <row r="3252" spans="1:23">
      <c r="A3252" s="1370">
        <v>71845611</v>
      </c>
      <c r="B3252" s="1371" t="s">
        <v>6634</v>
      </c>
      <c r="C3252" s="1371">
        <v>922024804</v>
      </c>
      <c r="D3252" s="1371" t="s">
        <v>6635</v>
      </c>
      <c r="G3252" s="1371" t="s">
        <v>225</v>
      </c>
      <c r="H3252" s="1371" t="s">
        <v>11</v>
      </c>
      <c r="L3252" s="1371" t="s">
        <v>271</v>
      </c>
      <c r="M3252" s="1372">
        <v>45854</v>
      </c>
      <c r="N3252" s="1371" t="s">
        <v>233</v>
      </c>
      <c r="W3252" s="1371" t="s">
        <v>227</v>
      </c>
    </row>
    <row r="3253" spans="1:23">
      <c r="A3253" s="1370">
        <v>71850086</v>
      </c>
      <c r="B3253" s="1371" t="s">
        <v>6636</v>
      </c>
      <c r="C3253" s="1371">
        <v>51953125932</v>
      </c>
      <c r="D3253" s="1371" t="s">
        <v>6637</v>
      </c>
      <c r="G3253" s="1371" t="s">
        <v>224</v>
      </c>
      <c r="H3253" s="1371" t="s">
        <v>11</v>
      </c>
      <c r="J3253" s="1371" t="s">
        <v>221</v>
      </c>
      <c r="M3253" s="1372">
        <v>45841</v>
      </c>
      <c r="N3253" s="1371" t="s">
        <v>233</v>
      </c>
      <c r="O3253" s="1371" t="s">
        <v>236</v>
      </c>
      <c r="P3253" s="1371" t="s">
        <v>350</v>
      </c>
      <c r="V3253" s="1371" t="s">
        <v>11</v>
      </c>
      <c r="W3253" s="1371" t="s">
        <v>226</v>
      </c>
    </row>
    <row r="3254" spans="1:23">
      <c r="A3254" s="1370">
        <v>71855964</v>
      </c>
      <c r="B3254" s="1371" t="s">
        <v>6638</v>
      </c>
      <c r="C3254" s="1371">
        <v>51913282332</v>
      </c>
      <c r="D3254" s="1371" t="s">
        <v>6639</v>
      </c>
      <c r="E3254" s="1371" t="s">
        <v>347</v>
      </c>
      <c r="G3254" s="1371" t="s">
        <v>224</v>
      </c>
      <c r="H3254" s="1371" t="s">
        <v>245</v>
      </c>
      <c r="K3254" s="1371" t="s">
        <v>280</v>
      </c>
      <c r="L3254" s="1371" t="s">
        <v>280</v>
      </c>
      <c r="M3254" s="1372">
        <v>45848</v>
      </c>
      <c r="N3254" s="1371" t="s">
        <v>237</v>
      </c>
      <c r="O3254" s="1371" t="s">
        <v>332</v>
      </c>
      <c r="P3254" s="1371" t="s">
        <v>237</v>
      </c>
      <c r="W3254" s="1371" t="s">
        <v>229</v>
      </c>
    </row>
    <row r="3255" spans="1:23">
      <c r="A3255" s="1370">
        <v>71857906</v>
      </c>
      <c r="B3255" s="1371" t="s">
        <v>6640</v>
      </c>
      <c r="C3255" s="1371" t="s">
        <v>6641</v>
      </c>
      <c r="D3255" s="1371" t="s">
        <v>6642</v>
      </c>
      <c r="F3255" s="1371" t="s">
        <v>254</v>
      </c>
      <c r="G3255" s="1371" t="s">
        <v>224</v>
      </c>
      <c r="H3255" s="1371" t="s">
        <v>238</v>
      </c>
      <c r="I3255" s="1371" t="s">
        <v>10</v>
      </c>
      <c r="J3255" s="1371" t="s">
        <v>221</v>
      </c>
      <c r="L3255" s="1371" t="s">
        <v>271</v>
      </c>
      <c r="N3255" s="1371" t="s">
        <v>231</v>
      </c>
      <c r="O3255" s="1371" t="s">
        <v>231</v>
      </c>
      <c r="Q3255" s="1371" t="s">
        <v>445</v>
      </c>
      <c r="R3255" s="1371" t="s">
        <v>232</v>
      </c>
      <c r="S3255" s="1371" t="s">
        <v>318</v>
      </c>
      <c r="T3255" s="1371" t="s">
        <v>323</v>
      </c>
      <c r="U3255" s="1371" t="s">
        <v>258</v>
      </c>
      <c r="W3255" s="1371" t="s">
        <v>230</v>
      </c>
    </row>
    <row r="3256" spans="1:23">
      <c r="A3256" s="1370">
        <v>71858111</v>
      </c>
      <c r="B3256" s="1371" t="s">
        <v>6643</v>
      </c>
      <c r="C3256" s="1371">
        <v>982506561</v>
      </c>
      <c r="G3256" s="1371" t="s">
        <v>225</v>
      </c>
      <c r="H3256" s="1371" t="s">
        <v>242</v>
      </c>
      <c r="I3256" s="1371" t="s">
        <v>316</v>
      </c>
      <c r="J3256" s="1371" t="s">
        <v>221</v>
      </c>
      <c r="N3256" s="1371" t="s">
        <v>233</v>
      </c>
      <c r="O3256" s="1371" t="s">
        <v>231</v>
      </c>
      <c r="P3256" s="1371" t="s">
        <v>231</v>
      </c>
      <c r="Q3256" s="1371" t="s">
        <v>3344</v>
      </c>
      <c r="R3256" s="1371" t="s">
        <v>232</v>
      </c>
      <c r="S3256" s="1371" t="s">
        <v>318</v>
      </c>
      <c r="T3256" s="1371" t="s">
        <v>323</v>
      </c>
      <c r="U3256" s="1371" t="s">
        <v>255</v>
      </c>
      <c r="W3256" s="1371" t="s">
        <v>229</v>
      </c>
    </row>
    <row r="3257" spans="1:23">
      <c r="A3257" s="1370">
        <v>71863926</v>
      </c>
      <c r="B3257" s="1371" t="s">
        <v>6644</v>
      </c>
      <c r="C3257" s="1371">
        <v>971520595</v>
      </c>
      <c r="D3257" s="1371" t="s">
        <v>6645</v>
      </c>
      <c r="G3257" s="1371" t="s">
        <v>223</v>
      </c>
      <c r="H3257" s="1371" t="s">
        <v>11</v>
      </c>
      <c r="M3257" s="1372">
        <v>45880</v>
      </c>
      <c r="N3257" s="1371" t="s">
        <v>233</v>
      </c>
      <c r="W3257" s="1371" t="s">
        <v>230</v>
      </c>
    </row>
    <row r="3258" spans="1:23">
      <c r="A3258" s="1370">
        <v>71868973</v>
      </c>
      <c r="B3258" s="1371" t="s">
        <v>6646</v>
      </c>
      <c r="C3258" s="1371">
        <v>964835393</v>
      </c>
      <c r="G3258" s="1371" t="s">
        <v>223</v>
      </c>
      <c r="H3258" s="1371" t="s">
        <v>242</v>
      </c>
      <c r="I3258" s="1371" t="s">
        <v>316</v>
      </c>
      <c r="J3258" s="1371" t="s">
        <v>221</v>
      </c>
      <c r="N3258" s="1371" t="s">
        <v>233</v>
      </c>
      <c r="O3258" s="1371" t="s">
        <v>231</v>
      </c>
      <c r="P3258" s="1371" t="s">
        <v>231</v>
      </c>
      <c r="Q3258" s="1371" t="s">
        <v>445</v>
      </c>
      <c r="R3258" s="1371" t="s">
        <v>232</v>
      </c>
      <c r="S3258" s="1371" t="s">
        <v>318</v>
      </c>
      <c r="T3258" s="1371" t="s">
        <v>323</v>
      </c>
      <c r="U3258" s="1371" t="s">
        <v>258</v>
      </c>
      <c r="W3258" s="1371" t="s">
        <v>229</v>
      </c>
    </row>
    <row r="3259" spans="1:23">
      <c r="A3259" s="1370">
        <v>71875696</v>
      </c>
      <c r="B3259" s="1371" t="s">
        <v>6647</v>
      </c>
      <c r="C3259" s="1371">
        <v>913511605</v>
      </c>
      <c r="D3259" s="1371" t="s">
        <v>6648</v>
      </c>
      <c r="G3259" s="1371" t="s">
        <v>224</v>
      </c>
      <c r="H3259" s="1371" t="s">
        <v>11</v>
      </c>
      <c r="J3259" s="1371" t="s">
        <v>221</v>
      </c>
      <c r="M3259" s="1372">
        <v>45841</v>
      </c>
      <c r="N3259" s="1371" t="s">
        <v>233</v>
      </c>
      <c r="O3259" s="1371" t="s">
        <v>236</v>
      </c>
      <c r="W3259" s="1371" t="s">
        <v>227</v>
      </c>
    </row>
    <row r="3260" spans="1:23">
      <c r="A3260" s="1370">
        <v>71876572</v>
      </c>
      <c r="B3260" s="1371" t="s">
        <v>6649</v>
      </c>
      <c r="C3260" s="1371">
        <v>945314316</v>
      </c>
      <c r="D3260" s="1371" t="s">
        <v>6650</v>
      </c>
      <c r="G3260" s="1371" t="s">
        <v>224</v>
      </c>
      <c r="H3260" s="1371" t="s">
        <v>11</v>
      </c>
      <c r="L3260" s="1371" t="s">
        <v>271</v>
      </c>
      <c r="M3260" s="1372">
        <v>45854</v>
      </c>
      <c r="N3260" s="1371" t="s">
        <v>233</v>
      </c>
      <c r="W3260" s="1371" t="s">
        <v>230</v>
      </c>
    </row>
    <row r="3261" spans="1:23">
      <c r="A3261" s="1370">
        <v>71883025</v>
      </c>
      <c r="B3261" s="1371" t="s">
        <v>6651</v>
      </c>
      <c r="C3261" s="1371">
        <v>957257090</v>
      </c>
      <c r="D3261" s="1371" t="s">
        <v>362</v>
      </c>
      <c r="G3261" s="1371" t="s">
        <v>223</v>
      </c>
      <c r="H3261" s="1371" t="s">
        <v>11</v>
      </c>
      <c r="J3261" s="1371" t="s">
        <v>221</v>
      </c>
      <c r="L3261" s="1371" t="s">
        <v>271</v>
      </c>
      <c r="M3261" s="1372">
        <v>45841</v>
      </c>
      <c r="N3261" s="1371" t="s">
        <v>233</v>
      </c>
      <c r="V3261" s="1371" t="s">
        <v>11</v>
      </c>
      <c r="W3261" s="1371" t="s">
        <v>230</v>
      </c>
    </row>
    <row r="3262" spans="1:23">
      <c r="A3262" s="1370">
        <v>71886028</v>
      </c>
      <c r="B3262" s="1371" t="s">
        <v>6652</v>
      </c>
      <c r="C3262" s="1371">
        <v>51948063651</v>
      </c>
      <c r="D3262" s="1371" t="s">
        <v>6653</v>
      </c>
      <c r="G3262" s="1371" t="s">
        <v>224</v>
      </c>
      <c r="H3262" s="1371" t="s">
        <v>11</v>
      </c>
      <c r="J3262" s="1371" t="s">
        <v>221</v>
      </c>
      <c r="M3262" s="1372">
        <v>45841</v>
      </c>
      <c r="N3262" s="1371" t="s">
        <v>233</v>
      </c>
      <c r="V3262" s="1371" t="s">
        <v>11</v>
      </c>
      <c r="W3262" s="1371" t="s">
        <v>228</v>
      </c>
    </row>
    <row r="3263" spans="1:23">
      <c r="A3263" s="1370">
        <v>71895136</v>
      </c>
      <c r="B3263" s="1371" t="s">
        <v>6654</v>
      </c>
      <c r="C3263" s="1371">
        <v>51925661769</v>
      </c>
      <c r="D3263" s="1371" t="s">
        <v>6655</v>
      </c>
      <c r="G3263" s="1371" t="s">
        <v>224</v>
      </c>
      <c r="H3263" s="1371" t="s">
        <v>11</v>
      </c>
      <c r="I3263" s="1371" t="s">
        <v>13</v>
      </c>
      <c r="M3263" s="1372">
        <v>45854</v>
      </c>
      <c r="N3263" s="1371" t="s">
        <v>233</v>
      </c>
      <c r="W3263" s="1371" t="s">
        <v>229</v>
      </c>
    </row>
    <row r="3264" spans="1:23">
      <c r="A3264" s="1370">
        <v>71903335</v>
      </c>
      <c r="B3264" s="1371" t="s">
        <v>6656</v>
      </c>
      <c r="C3264" s="1371">
        <v>976068664</v>
      </c>
      <c r="D3264" s="1371" t="s">
        <v>6657</v>
      </c>
      <c r="G3264" s="1371" t="s">
        <v>223</v>
      </c>
      <c r="H3264" s="1371" t="s">
        <v>245</v>
      </c>
      <c r="I3264" s="1371" t="s">
        <v>316</v>
      </c>
      <c r="J3264" s="1371" t="s">
        <v>221</v>
      </c>
      <c r="K3264" s="1371" t="s">
        <v>269</v>
      </c>
      <c r="L3264" s="1371" t="s">
        <v>269</v>
      </c>
      <c r="N3264" s="1371" t="s">
        <v>233</v>
      </c>
      <c r="O3264" s="1371" t="s">
        <v>236</v>
      </c>
      <c r="P3264" s="1371" t="s">
        <v>350</v>
      </c>
      <c r="W3264" s="1371" t="s">
        <v>226</v>
      </c>
    </row>
    <row r="3265" spans="1:23">
      <c r="A3265" s="1370">
        <v>71911896</v>
      </c>
      <c r="B3265" s="1371" t="s">
        <v>6658</v>
      </c>
      <c r="C3265" s="1371">
        <v>51926298463</v>
      </c>
      <c r="D3265" s="1371" t="s">
        <v>6659</v>
      </c>
      <c r="G3265" s="1371" t="s">
        <v>224</v>
      </c>
      <c r="H3265" s="1371" t="s">
        <v>11</v>
      </c>
      <c r="J3265" s="1371" t="s">
        <v>221</v>
      </c>
      <c r="M3265" s="1372">
        <v>45841</v>
      </c>
      <c r="N3265" s="1371" t="s">
        <v>233</v>
      </c>
      <c r="V3265" s="1371" t="s">
        <v>11</v>
      </c>
      <c r="W3265" s="1371" t="s">
        <v>228</v>
      </c>
    </row>
    <row r="3266" spans="1:23">
      <c r="A3266" s="1370">
        <v>71916803</v>
      </c>
      <c r="B3266" s="1371" t="s">
        <v>6660</v>
      </c>
      <c r="C3266" s="1371">
        <v>906815215</v>
      </c>
      <c r="D3266" s="1371" t="s">
        <v>6661</v>
      </c>
      <c r="G3266" s="1371" t="s">
        <v>223</v>
      </c>
      <c r="H3266" s="1371" t="s">
        <v>245</v>
      </c>
      <c r="I3266" s="1371" t="s">
        <v>316</v>
      </c>
      <c r="J3266" s="1371" t="s">
        <v>221</v>
      </c>
      <c r="N3266" s="1371" t="s">
        <v>233</v>
      </c>
      <c r="O3266" s="1371" t="s">
        <v>231</v>
      </c>
      <c r="P3266" s="1371" t="s">
        <v>231</v>
      </c>
      <c r="W3266" s="1371" t="s">
        <v>229</v>
      </c>
    </row>
    <row r="3267" spans="1:23">
      <c r="A3267" s="1370">
        <v>71925594</v>
      </c>
      <c r="B3267" s="1371" t="s">
        <v>6662</v>
      </c>
      <c r="C3267" s="1371">
        <v>51945618317</v>
      </c>
      <c r="D3267" s="1371" t="s">
        <v>6663</v>
      </c>
      <c r="E3267" s="1371" t="s">
        <v>347</v>
      </c>
      <c r="G3267" s="1371" t="s">
        <v>223</v>
      </c>
      <c r="H3267" s="1371" t="s">
        <v>245</v>
      </c>
      <c r="K3267" s="1371" t="s">
        <v>271</v>
      </c>
      <c r="L3267" s="1371" t="s">
        <v>262</v>
      </c>
      <c r="M3267" s="1372">
        <v>45856</v>
      </c>
      <c r="N3267" s="1371" t="s">
        <v>233</v>
      </c>
      <c r="W3267" s="1371" t="s">
        <v>230</v>
      </c>
    </row>
    <row r="3268" spans="1:23">
      <c r="A3268" s="1370">
        <v>71930196</v>
      </c>
      <c r="B3268" s="1371" t="s">
        <v>6664</v>
      </c>
      <c r="C3268" s="1371">
        <v>904712139</v>
      </c>
      <c r="D3268" s="1371" t="s">
        <v>6665</v>
      </c>
      <c r="F3268" s="1371" t="s">
        <v>362</v>
      </c>
      <c r="G3268" s="1371" t="s">
        <v>223</v>
      </c>
      <c r="H3268" s="1371" t="s">
        <v>248</v>
      </c>
      <c r="J3268" s="1371" t="s">
        <v>221</v>
      </c>
      <c r="L3268" s="1371" t="s">
        <v>271</v>
      </c>
      <c r="M3268" s="1372">
        <v>45841</v>
      </c>
      <c r="N3268" s="1371" t="s">
        <v>233</v>
      </c>
      <c r="W3268" s="1371" t="s">
        <v>230</v>
      </c>
    </row>
    <row r="3269" spans="1:23">
      <c r="A3269" s="1370">
        <v>71934922</v>
      </c>
      <c r="B3269" s="1371" t="s">
        <v>6666</v>
      </c>
      <c r="C3269" s="1371">
        <v>956706573</v>
      </c>
      <c r="D3269" s="1371" t="s">
        <v>6667</v>
      </c>
      <c r="G3269" s="1371" t="s">
        <v>225</v>
      </c>
      <c r="H3269" s="1371" t="s">
        <v>11</v>
      </c>
      <c r="L3269" s="1371" t="s">
        <v>271</v>
      </c>
      <c r="M3269" s="1372">
        <v>45854</v>
      </c>
      <c r="N3269" s="1371" t="s">
        <v>233</v>
      </c>
      <c r="W3269" s="1371" t="s">
        <v>227</v>
      </c>
    </row>
    <row r="3270" spans="1:23">
      <c r="A3270" s="1370">
        <v>71934932</v>
      </c>
      <c r="B3270" s="1371" t="s">
        <v>6668</v>
      </c>
      <c r="C3270" s="1371">
        <v>51931129056</v>
      </c>
      <c r="D3270" s="1371" t="s">
        <v>6669</v>
      </c>
      <c r="F3270" s="1371" t="s">
        <v>240</v>
      </c>
      <c r="G3270" s="1371" t="s">
        <v>225</v>
      </c>
      <c r="H3270" s="1371" t="s">
        <v>245</v>
      </c>
      <c r="J3270" s="1371" t="s">
        <v>221</v>
      </c>
      <c r="L3270" s="1371" t="s">
        <v>271</v>
      </c>
      <c r="N3270" s="1371" t="s">
        <v>233</v>
      </c>
      <c r="O3270" s="1371" t="s">
        <v>236</v>
      </c>
      <c r="W3270" s="1371" t="s">
        <v>230</v>
      </c>
    </row>
    <row r="3271" spans="1:23">
      <c r="A3271" s="1370">
        <v>71935759</v>
      </c>
      <c r="B3271" s="1371" t="s">
        <v>6670</v>
      </c>
      <c r="C3271" s="1371">
        <v>51902393647</v>
      </c>
      <c r="D3271" s="1371" t="s">
        <v>6671</v>
      </c>
      <c r="G3271" s="1371" t="s">
        <v>225</v>
      </c>
      <c r="H3271" s="1371" t="s">
        <v>11</v>
      </c>
      <c r="J3271" s="1371" t="s">
        <v>221</v>
      </c>
      <c r="M3271" s="1372">
        <v>45841</v>
      </c>
      <c r="N3271" s="1371" t="s">
        <v>233</v>
      </c>
      <c r="O3271" s="1371" t="s">
        <v>236</v>
      </c>
      <c r="W3271" s="1371" t="s">
        <v>227</v>
      </c>
    </row>
    <row r="3272" spans="1:23">
      <c r="A3272" s="1370">
        <v>71937705</v>
      </c>
      <c r="B3272" s="1371" t="s">
        <v>6672</v>
      </c>
      <c r="C3272" s="1371">
        <v>946503485</v>
      </c>
      <c r="D3272" s="1371" t="s">
        <v>6673</v>
      </c>
      <c r="G3272" s="1371" t="s">
        <v>224</v>
      </c>
      <c r="H3272" s="1371" t="s">
        <v>11</v>
      </c>
      <c r="J3272" s="1371" t="s">
        <v>221</v>
      </c>
      <c r="N3272" s="1371" t="s">
        <v>233</v>
      </c>
      <c r="O3272" s="1371" t="s">
        <v>332</v>
      </c>
      <c r="W3272" s="1371" t="s">
        <v>229</v>
      </c>
    </row>
    <row r="3273" spans="1:23">
      <c r="A3273" s="1370">
        <v>71951249</v>
      </c>
      <c r="B3273" s="1371" t="s">
        <v>6674</v>
      </c>
      <c r="C3273" s="1371">
        <v>51965712337</v>
      </c>
      <c r="D3273" s="1371" t="s">
        <v>6675</v>
      </c>
      <c r="E3273" s="1371" t="s">
        <v>347</v>
      </c>
      <c r="G3273" s="1371" t="s">
        <v>224</v>
      </c>
      <c r="H3273" s="1371" t="s">
        <v>245</v>
      </c>
      <c r="K3273" s="1371" t="s">
        <v>280</v>
      </c>
      <c r="M3273" s="1372">
        <v>45853</v>
      </c>
      <c r="N3273" s="1371" t="s">
        <v>233</v>
      </c>
      <c r="O3273" s="1371" t="s">
        <v>331</v>
      </c>
      <c r="W3273" s="1371" t="s">
        <v>229</v>
      </c>
    </row>
    <row r="3274" spans="1:23">
      <c r="A3274" s="1370">
        <v>71955135</v>
      </c>
      <c r="B3274" s="1371" t="s">
        <v>6676</v>
      </c>
      <c r="C3274" s="1371">
        <v>51935583249</v>
      </c>
      <c r="D3274" s="1371" t="s">
        <v>6677</v>
      </c>
      <c r="G3274" s="1371" t="s">
        <v>223</v>
      </c>
      <c r="H3274" s="1371" t="s">
        <v>11</v>
      </c>
      <c r="L3274" s="1371" t="s">
        <v>271</v>
      </c>
      <c r="M3274" s="1372">
        <v>45854</v>
      </c>
      <c r="N3274" s="1371" t="s">
        <v>233</v>
      </c>
      <c r="W3274" s="1371" t="s">
        <v>230</v>
      </c>
    </row>
    <row r="3275" spans="1:23">
      <c r="A3275" s="1370">
        <v>71956306</v>
      </c>
      <c r="B3275" s="1371" t="s">
        <v>6678</v>
      </c>
      <c r="C3275" s="1371" t="s">
        <v>6679</v>
      </c>
      <c r="F3275" s="1371" t="s">
        <v>254</v>
      </c>
      <c r="G3275" s="1371" t="s">
        <v>224</v>
      </c>
      <c r="H3275" s="1371" t="s">
        <v>238</v>
      </c>
      <c r="I3275" s="1371" t="s">
        <v>316</v>
      </c>
      <c r="J3275" s="1371" t="s">
        <v>221</v>
      </c>
      <c r="L3275" s="1371" t="s">
        <v>271</v>
      </c>
      <c r="N3275" s="1371" t="s">
        <v>231</v>
      </c>
      <c r="O3275" s="1371" t="s">
        <v>231</v>
      </c>
      <c r="Q3275" s="1371" t="s">
        <v>445</v>
      </c>
      <c r="R3275" s="1371" t="s">
        <v>232</v>
      </c>
      <c r="S3275" s="1371" t="s">
        <v>318</v>
      </c>
      <c r="T3275" s="1371" t="s">
        <v>323</v>
      </c>
      <c r="U3275" s="1371" t="s">
        <v>255</v>
      </c>
      <c r="W3275" s="1371" t="s">
        <v>230</v>
      </c>
    </row>
    <row r="3276" spans="1:23">
      <c r="A3276" s="1370">
        <v>71962478</v>
      </c>
      <c r="B3276" s="1371" t="s">
        <v>6680</v>
      </c>
      <c r="C3276" s="1371">
        <v>903050734</v>
      </c>
      <c r="D3276" s="1371" t="s">
        <v>6681</v>
      </c>
      <c r="E3276" s="1371" t="s">
        <v>376</v>
      </c>
      <c r="F3276" s="1371" t="s">
        <v>254</v>
      </c>
      <c r="G3276" s="1371" t="s">
        <v>224</v>
      </c>
      <c r="H3276" s="1371" t="s">
        <v>245</v>
      </c>
      <c r="I3276" s="1371" t="s">
        <v>316</v>
      </c>
      <c r="J3276" s="1371" t="s">
        <v>221</v>
      </c>
      <c r="N3276" s="1371" t="s">
        <v>233</v>
      </c>
      <c r="O3276" s="1371" t="s">
        <v>231</v>
      </c>
      <c r="W3276" s="1371" t="s">
        <v>229</v>
      </c>
    </row>
    <row r="3277" spans="1:23">
      <c r="A3277" s="1370">
        <v>71962913</v>
      </c>
      <c r="B3277" s="1371" t="s">
        <v>6682</v>
      </c>
      <c r="C3277" s="1371">
        <v>984594840</v>
      </c>
      <c r="D3277" s="1371" t="s">
        <v>6683</v>
      </c>
      <c r="G3277" s="1371" t="s">
        <v>224</v>
      </c>
      <c r="H3277" s="1371" t="s">
        <v>245</v>
      </c>
      <c r="I3277" s="1371" t="s">
        <v>316</v>
      </c>
      <c r="J3277" s="1371" t="s">
        <v>221</v>
      </c>
      <c r="K3277" s="1371" t="s">
        <v>259</v>
      </c>
      <c r="L3277" s="1371" t="s">
        <v>259</v>
      </c>
      <c r="N3277" s="1371" t="s">
        <v>233</v>
      </c>
      <c r="O3277" s="1371" t="s">
        <v>236</v>
      </c>
      <c r="P3277" s="1371" t="s">
        <v>350</v>
      </c>
      <c r="W3277" s="1371" t="s">
        <v>226</v>
      </c>
    </row>
    <row r="3278" spans="1:23">
      <c r="A3278" s="1370">
        <v>71977585</v>
      </c>
      <c r="B3278" s="1371" t="s">
        <v>6684</v>
      </c>
      <c r="C3278" s="1371">
        <v>980709093</v>
      </c>
      <c r="D3278" s="1371" t="s">
        <v>6685</v>
      </c>
      <c r="G3278" s="1371" t="s">
        <v>224</v>
      </c>
      <c r="H3278" s="1371" t="s">
        <v>243</v>
      </c>
      <c r="I3278" s="1371" t="s">
        <v>316</v>
      </c>
      <c r="J3278" s="1371" t="s">
        <v>221</v>
      </c>
      <c r="N3278" s="1371" t="s">
        <v>236</v>
      </c>
      <c r="O3278" s="1371" t="s">
        <v>236</v>
      </c>
      <c r="W3278" s="1371" t="s">
        <v>227</v>
      </c>
    </row>
    <row r="3279" spans="1:23">
      <c r="A3279" s="1370">
        <v>71979191</v>
      </c>
      <c r="B3279" s="1371" t="s">
        <v>6686</v>
      </c>
      <c r="C3279" s="1371">
        <v>51955050282</v>
      </c>
      <c r="D3279" s="1371" t="s">
        <v>6687</v>
      </c>
      <c r="E3279" s="1371" t="s">
        <v>376</v>
      </c>
      <c r="F3279" s="1371" t="s">
        <v>254</v>
      </c>
      <c r="G3279" s="1371" t="s">
        <v>224</v>
      </c>
      <c r="H3279" s="1371" t="s">
        <v>245</v>
      </c>
      <c r="J3279" s="1371" t="s">
        <v>221</v>
      </c>
      <c r="N3279" s="1371" t="s">
        <v>233</v>
      </c>
      <c r="W3279" s="1371" t="s">
        <v>228</v>
      </c>
    </row>
    <row r="3280" spans="1:23">
      <c r="A3280" s="1370">
        <v>71980765</v>
      </c>
      <c r="B3280" s="1371" t="s">
        <v>6688</v>
      </c>
      <c r="C3280" s="1371">
        <v>51924903723</v>
      </c>
      <c r="D3280" s="1371" t="s">
        <v>6689</v>
      </c>
      <c r="E3280" s="1371" t="s">
        <v>507</v>
      </c>
      <c r="F3280" s="1371" t="s">
        <v>240</v>
      </c>
      <c r="G3280" s="1371" t="s">
        <v>225</v>
      </c>
      <c r="H3280" s="1371" t="s">
        <v>245</v>
      </c>
      <c r="J3280" s="1371" t="s">
        <v>221</v>
      </c>
      <c r="N3280" s="1371" t="s">
        <v>233</v>
      </c>
      <c r="W3280" s="1371" t="s">
        <v>228</v>
      </c>
    </row>
    <row r="3281" spans="1:23">
      <c r="A3281" s="1370">
        <v>71983816</v>
      </c>
      <c r="B3281" s="1371" t="s">
        <v>6690</v>
      </c>
      <c r="C3281" s="1371" t="s">
        <v>6691</v>
      </c>
      <c r="G3281" s="1371" t="s">
        <v>224</v>
      </c>
      <c r="H3281" s="1371" t="s">
        <v>238</v>
      </c>
      <c r="J3281" s="1371" t="s">
        <v>221</v>
      </c>
      <c r="L3281" s="1371" t="s">
        <v>271</v>
      </c>
      <c r="N3281" s="1371" t="s">
        <v>231</v>
      </c>
      <c r="W3281" s="1371" t="s">
        <v>230</v>
      </c>
    </row>
    <row r="3282" spans="1:23">
      <c r="A3282" s="1370">
        <v>72007989</v>
      </c>
      <c r="B3282" s="1371" t="s">
        <v>6692</v>
      </c>
      <c r="C3282" s="1371">
        <v>932196292</v>
      </c>
      <c r="E3282" s="1371" t="s">
        <v>373</v>
      </c>
      <c r="G3282" s="1371" t="s">
        <v>224</v>
      </c>
      <c r="H3282" s="1371" t="s">
        <v>243</v>
      </c>
      <c r="I3282" s="1371" t="s">
        <v>316</v>
      </c>
      <c r="J3282" s="1371" t="s">
        <v>249</v>
      </c>
      <c r="N3282" s="1371" t="s">
        <v>233</v>
      </c>
      <c r="O3282" s="1371" t="s">
        <v>236</v>
      </c>
      <c r="P3282" s="1371" t="s">
        <v>332</v>
      </c>
      <c r="W3282" s="1371" t="s">
        <v>227</v>
      </c>
    </row>
    <row r="3283" spans="1:23">
      <c r="A3283" s="1370">
        <v>72030058</v>
      </c>
      <c r="B3283" s="1371" t="s">
        <v>6693</v>
      </c>
      <c r="C3283" s="1371">
        <v>904764359</v>
      </c>
      <c r="D3283" s="1371" t="s">
        <v>6694</v>
      </c>
      <c r="F3283" s="1371" t="s">
        <v>362</v>
      </c>
      <c r="G3283" s="1371" t="s">
        <v>224</v>
      </c>
      <c r="H3283" s="1371" t="s">
        <v>248</v>
      </c>
      <c r="J3283" s="1371" t="s">
        <v>221</v>
      </c>
      <c r="M3283" s="1372">
        <v>45841</v>
      </c>
      <c r="N3283" s="1371" t="s">
        <v>233</v>
      </c>
      <c r="W3283" s="1371" t="s">
        <v>226</v>
      </c>
    </row>
    <row r="3284" spans="1:23">
      <c r="A3284" s="1370">
        <v>72030731</v>
      </c>
      <c r="B3284" s="1371" t="s">
        <v>6695</v>
      </c>
      <c r="C3284" s="1371">
        <v>924810252</v>
      </c>
      <c r="D3284" s="1371" t="s">
        <v>6696</v>
      </c>
      <c r="G3284" s="1371" t="s">
        <v>225</v>
      </c>
      <c r="H3284" s="1371" t="s">
        <v>243</v>
      </c>
      <c r="I3284" s="1371" t="s">
        <v>316</v>
      </c>
      <c r="J3284" s="1371" t="s">
        <v>221</v>
      </c>
      <c r="N3284" s="1371" t="s">
        <v>236</v>
      </c>
      <c r="W3284" s="1371" t="s">
        <v>227</v>
      </c>
    </row>
    <row r="3285" spans="1:23">
      <c r="A3285" s="1370">
        <v>72041445</v>
      </c>
      <c r="B3285" s="1371" t="s">
        <v>6697</v>
      </c>
      <c r="C3285" s="1371">
        <v>906665218</v>
      </c>
      <c r="D3285" s="1371" t="s">
        <v>6698</v>
      </c>
      <c r="G3285" s="1371" t="s">
        <v>225</v>
      </c>
      <c r="H3285" s="1371" t="s">
        <v>11</v>
      </c>
      <c r="J3285" s="1371" t="s">
        <v>221</v>
      </c>
      <c r="N3285" s="1371" t="s">
        <v>233</v>
      </c>
      <c r="O3285" s="1371" t="s">
        <v>236</v>
      </c>
      <c r="W3285" s="1371" t="s">
        <v>229</v>
      </c>
    </row>
    <row r="3286" spans="1:23">
      <c r="A3286" s="1370">
        <v>72045068</v>
      </c>
      <c r="B3286" s="1371" t="s">
        <v>6699</v>
      </c>
      <c r="C3286" s="1371">
        <v>940934659</v>
      </c>
      <c r="D3286" s="1371" t="s">
        <v>6700</v>
      </c>
      <c r="G3286" s="1371" t="s">
        <v>225</v>
      </c>
      <c r="H3286" s="1371" t="s">
        <v>11</v>
      </c>
      <c r="M3286" s="1372">
        <v>45859</v>
      </c>
      <c r="N3286" s="1371" t="s">
        <v>233</v>
      </c>
      <c r="W3286" s="1371" t="s">
        <v>227</v>
      </c>
    </row>
    <row r="3287" spans="1:23">
      <c r="A3287" s="1370">
        <v>72047331</v>
      </c>
      <c r="B3287" s="1371" t="s">
        <v>6701</v>
      </c>
      <c r="C3287" s="1371">
        <v>946760538</v>
      </c>
      <c r="D3287" s="1371" t="s">
        <v>6702</v>
      </c>
      <c r="E3287" s="1371" t="s">
        <v>347</v>
      </c>
      <c r="G3287" s="1371" t="s">
        <v>224</v>
      </c>
      <c r="H3287" s="1371" t="s">
        <v>245</v>
      </c>
      <c r="K3287" s="1371" t="s">
        <v>280</v>
      </c>
      <c r="L3287" s="1371" t="s">
        <v>280</v>
      </c>
      <c r="M3287" s="1372">
        <v>45868</v>
      </c>
      <c r="N3287" s="1371" t="s">
        <v>368</v>
      </c>
      <c r="W3287" s="1371" t="s">
        <v>226</v>
      </c>
    </row>
    <row r="3288" spans="1:23">
      <c r="A3288" s="1370">
        <v>72049092</v>
      </c>
      <c r="B3288" s="1371" t="s">
        <v>6703</v>
      </c>
      <c r="C3288" s="1371">
        <v>959711621</v>
      </c>
      <c r="D3288" s="1371" t="s">
        <v>6704</v>
      </c>
      <c r="G3288" s="1371" t="s">
        <v>224</v>
      </c>
      <c r="H3288" s="1371" t="s">
        <v>11</v>
      </c>
      <c r="I3288" s="1371" t="s">
        <v>7</v>
      </c>
      <c r="L3288" s="1371" t="s">
        <v>271</v>
      </c>
      <c r="M3288" s="1372">
        <v>45854</v>
      </c>
      <c r="N3288" s="1371" t="s">
        <v>237</v>
      </c>
      <c r="W3288" s="1371" t="s">
        <v>227</v>
      </c>
    </row>
    <row r="3289" spans="1:23">
      <c r="A3289" s="1370">
        <v>72052017</v>
      </c>
      <c r="B3289" s="1371" t="s">
        <v>6705</v>
      </c>
      <c r="C3289" s="1371">
        <v>51979942143</v>
      </c>
      <c r="D3289" s="1371" t="s">
        <v>6706</v>
      </c>
      <c r="E3289" s="1371" t="s">
        <v>451</v>
      </c>
      <c r="G3289" s="1371" t="s">
        <v>224</v>
      </c>
      <c r="H3289" s="1371" t="s">
        <v>245</v>
      </c>
      <c r="J3289" s="1371" t="s">
        <v>249</v>
      </c>
      <c r="L3289" s="1371" t="s">
        <v>271</v>
      </c>
      <c r="N3289" s="1371" t="s">
        <v>233</v>
      </c>
      <c r="W3289" s="1371" t="s">
        <v>230</v>
      </c>
    </row>
    <row r="3290" spans="1:23">
      <c r="A3290" s="1370">
        <v>72052031</v>
      </c>
      <c r="B3290" s="1371" t="s">
        <v>6707</v>
      </c>
      <c r="C3290" s="1371">
        <v>986547945</v>
      </c>
      <c r="D3290" s="1371" t="s">
        <v>6708</v>
      </c>
      <c r="F3290" s="1371" t="s">
        <v>362</v>
      </c>
      <c r="G3290" s="1371" t="s">
        <v>223</v>
      </c>
      <c r="H3290" s="1371" t="s">
        <v>248</v>
      </c>
      <c r="J3290" s="1371" t="s">
        <v>221</v>
      </c>
      <c r="L3290" s="1371" t="s">
        <v>271</v>
      </c>
      <c r="M3290" s="1372">
        <v>45841</v>
      </c>
      <c r="N3290" s="1371" t="s">
        <v>236</v>
      </c>
      <c r="W3290" s="1371" t="s">
        <v>230</v>
      </c>
    </row>
    <row r="3291" spans="1:23">
      <c r="A3291" s="1370">
        <v>72052031</v>
      </c>
      <c r="B3291" s="1371" t="s">
        <v>6709</v>
      </c>
      <c r="C3291" s="1371">
        <v>986547945</v>
      </c>
      <c r="D3291" s="1371" t="s">
        <v>6710</v>
      </c>
      <c r="E3291" s="1371" t="s">
        <v>451</v>
      </c>
      <c r="G3291" s="1371" t="s">
        <v>223</v>
      </c>
      <c r="H3291" s="1371" t="s">
        <v>246</v>
      </c>
      <c r="K3291" s="1371" t="s">
        <v>262</v>
      </c>
      <c r="L3291" s="1371" t="s">
        <v>262</v>
      </c>
      <c r="M3291" s="1372">
        <v>45880</v>
      </c>
      <c r="N3291" s="1371" t="s">
        <v>368</v>
      </c>
      <c r="W3291" s="1371" t="s">
        <v>226</v>
      </c>
    </row>
    <row r="3292" spans="1:23">
      <c r="A3292" s="1370">
        <v>72052239</v>
      </c>
      <c r="B3292" s="1371" t="s">
        <v>6711</v>
      </c>
      <c r="C3292" s="1371">
        <v>991875733</v>
      </c>
      <c r="D3292" s="1371" t="s">
        <v>6712</v>
      </c>
      <c r="G3292" s="1371" t="s">
        <v>223</v>
      </c>
      <c r="H3292" s="1371" t="s">
        <v>243</v>
      </c>
      <c r="I3292" s="1371" t="s">
        <v>316</v>
      </c>
      <c r="J3292" s="1371" t="s">
        <v>249</v>
      </c>
      <c r="N3292" s="1371" t="s">
        <v>233</v>
      </c>
      <c r="O3292" s="1371" t="s">
        <v>236</v>
      </c>
      <c r="P3292" s="1371" t="s">
        <v>236</v>
      </c>
      <c r="W3292" s="1371" t="s">
        <v>226</v>
      </c>
    </row>
    <row r="3293" spans="1:23">
      <c r="A3293" s="1370">
        <v>72052422</v>
      </c>
      <c r="B3293" s="1371" t="s">
        <v>6713</v>
      </c>
      <c r="C3293" s="1371">
        <v>51960588620</v>
      </c>
      <c r="D3293" s="1371" t="s">
        <v>6714</v>
      </c>
      <c r="G3293" s="1371" t="s">
        <v>224</v>
      </c>
      <c r="H3293" s="1371" t="s">
        <v>245</v>
      </c>
      <c r="J3293" s="1371" t="s">
        <v>221</v>
      </c>
      <c r="K3293" s="1371" t="s">
        <v>259</v>
      </c>
      <c r="L3293" s="1371" t="s">
        <v>259</v>
      </c>
      <c r="N3293" s="1371" t="s">
        <v>236</v>
      </c>
      <c r="W3293" s="1371" t="s">
        <v>228</v>
      </c>
    </row>
    <row r="3294" spans="1:23">
      <c r="A3294" s="1370">
        <v>72052554</v>
      </c>
      <c r="B3294" s="1371" t="s">
        <v>134</v>
      </c>
      <c r="C3294" s="1371">
        <v>924741283</v>
      </c>
      <c r="D3294" s="1371" t="s">
        <v>31</v>
      </c>
      <c r="G3294" s="1371" t="s">
        <v>224</v>
      </c>
      <c r="H3294" s="1371" t="s">
        <v>243</v>
      </c>
      <c r="I3294" s="1371" t="s">
        <v>316</v>
      </c>
      <c r="J3294" s="1371" t="s">
        <v>249</v>
      </c>
      <c r="N3294" s="1371" t="s">
        <v>231</v>
      </c>
      <c r="O3294" s="1371" t="s">
        <v>231</v>
      </c>
      <c r="P3294" s="1371" t="s">
        <v>231</v>
      </c>
      <c r="Q3294" s="1371" t="s">
        <v>445</v>
      </c>
      <c r="R3294" s="1371" t="s">
        <v>232</v>
      </c>
      <c r="S3294" s="1371" t="s">
        <v>318</v>
      </c>
      <c r="T3294" s="1371" t="s">
        <v>323</v>
      </c>
      <c r="U3294" s="1371" t="s">
        <v>258</v>
      </c>
      <c r="W3294" s="1371" t="s">
        <v>229</v>
      </c>
    </row>
    <row r="3295" spans="1:23">
      <c r="A3295" s="1370">
        <v>72052578</v>
      </c>
      <c r="B3295" s="1371" t="s">
        <v>135</v>
      </c>
      <c r="C3295" s="1371">
        <v>992192669</v>
      </c>
      <c r="D3295" s="1371" t="s">
        <v>6715</v>
      </c>
      <c r="G3295" s="1371" t="s">
        <v>223</v>
      </c>
      <c r="H3295" s="1371" t="s">
        <v>243</v>
      </c>
      <c r="I3295" s="1371" t="s">
        <v>316</v>
      </c>
      <c r="J3295" s="1371" t="s">
        <v>249</v>
      </c>
      <c r="N3295" s="1371" t="s">
        <v>231</v>
      </c>
      <c r="O3295" s="1371" t="s">
        <v>231</v>
      </c>
      <c r="P3295" s="1371" t="s">
        <v>231</v>
      </c>
      <c r="Q3295" s="1371" t="s">
        <v>324</v>
      </c>
      <c r="R3295" s="1371" t="s">
        <v>232</v>
      </c>
      <c r="S3295" s="1371" t="s">
        <v>318</v>
      </c>
      <c r="T3295" s="1371" t="s">
        <v>323</v>
      </c>
      <c r="U3295" s="1371" t="s">
        <v>255</v>
      </c>
      <c r="W3295" s="1371" t="s">
        <v>226</v>
      </c>
    </row>
    <row r="3296" spans="1:23">
      <c r="A3296" s="1370">
        <v>72052578</v>
      </c>
      <c r="B3296" s="1371" t="s">
        <v>6716</v>
      </c>
      <c r="C3296" s="1371">
        <v>992192669</v>
      </c>
      <c r="D3296" s="1371" t="s">
        <v>6715</v>
      </c>
      <c r="E3296" s="1371" t="s">
        <v>451</v>
      </c>
      <c r="G3296" s="1371" t="s">
        <v>223</v>
      </c>
      <c r="H3296" s="1371" t="s">
        <v>245</v>
      </c>
      <c r="K3296" s="1371" t="s">
        <v>262</v>
      </c>
      <c r="L3296" s="1371" t="s">
        <v>262</v>
      </c>
      <c r="M3296" s="1372">
        <v>45868</v>
      </c>
      <c r="N3296" s="1371" t="s">
        <v>368</v>
      </c>
      <c r="O3296" s="1371" t="s">
        <v>236</v>
      </c>
      <c r="P3296" s="1371" t="s">
        <v>236</v>
      </c>
      <c r="W3296" s="1371" t="s">
        <v>226</v>
      </c>
    </row>
    <row r="3297" spans="1:23">
      <c r="A3297" s="1370">
        <v>72052578</v>
      </c>
      <c r="B3297" s="1371" t="s">
        <v>135</v>
      </c>
      <c r="C3297" s="1371">
        <v>51993408414</v>
      </c>
      <c r="D3297" s="1371" t="s">
        <v>6715</v>
      </c>
      <c r="E3297" s="1371" t="s">
        <v>451</v>
      </c>
      <c r="G3297" s="1371" t="s">
        <v>223</v>
      </c>
      <c r="H3297" s="1371" t="s">
        <v>245</v>
      </c>
      <c r="K3297" s="1371" t="s">
        <v>262</v>
      </c>
      <c r="L3297" s="1371" t="s">
        <v>262</v>
      </c>
      <c r="M3297" s="1372">
        <v>45863</v>
      </c>
      <c r="W3297" s="1371" t="s">
        <v>228</v>
      </c>
    </row>
    <row r="3298" spans="1:23">
      <c r="A3298" s="1370">
        <v>72052578</v>
      </c>
      <c r="B3298" s="1371" t="s">
        <v>135</v>
      </c>
      <c r="C3298" s="1371">
        <v>51993408414</v>
      </c>
      <c r="D3298" s="1371" t="s">
        <v>6715</v>
      </c>
      <c r="E3298" s="1371" t="s">
        <v>451</v>
      </c>
      <c r="G3298" s="1371" t="s">
        <v>223</v>
      </c>
      <c r="H3298" s="1371" t="s">
        <v>245</v>
      </c>
      <c r="K3298" s="1371" t="s">
        <v>262</v>
      </c>
      <c r="L3298" s="1371" t="s">
        <v>262</v>
      </c>
      <c r="M3298" s="1372">
        <v>45862</v>
      </c>
      <c r="N3298" s="1371" t="s">
        <v>233</v>
      </c>
      <c r="W3298" s="1371" t="s">
        <v>227</v>
      </c>
    </row>
    <row r="3299" spans="1:23">
      <c r="A3299" s="1370">
        <v>72052581</v>
      </c>
      <c r="B3299" s="1371" t="s">
        <v>6717</v>
      </c>
      <c r="C3299" s="1371">
        <v>901958258</v>
      </c>
      <c r="D3299" s="1371" t="s">
        <v>6718</v>
      </c>
      <c r="G3299" s="1371" t="s">
        <v>225</v>
      </c>
      <c r="H3299" s="1371" t="s">
        <v>11</v>
      </c>
      <c r="J3299" s="1371" t="s">
        <v>221</v>
      </c>
      <c r="M3299" s="1372">
        <v>45841</v>
      </c>
      <c r="N3299" s="1371" t="s">
        <v>233</v>
      </c>
      <c r="V3299" s="1371" t="s">
        <v>11</v>
      </c>
      <c r="W3299" s="1371" t="s">
        <v>226</v>
      </c>
    </row>
    <row r="3300" spans="1:23">
      <c r="A3300" s="1370">
        <v>72052585</v>
      </c>
      <c r="B3300" s="1371" t="s">
        <v>6719</v>
      </c>
      <c r="C3300" s="1371">
        <v>906029526</v>
      </c>
      <c r="D3300" s="1371" t="s">
        <v>6720</v>
      </c>
      <c r="G3300" s="1371" t="s">
        <v>224</v>
      </c>
      <c r="H3300" s="1371" t="s">
        <v>11</v>
      </c>
      <c r="J3300" s="1371" t="s">
        <v>221</v>
      </c>
      <c r="N3300" s="1371" t="s">
        <v>233</v>
      </c>
      <c r="O3300" s="1371" t="s">
        <v>331</v>
      </c>
      <c r="W3300" s="1371" t="s">
        <v>229</v>
      </c>
    </row>
    <row r="3301" spans="1:23">
      <c r="A3301" s="1370">
        <v>72052771</v>
      </c>
      <c r="B3301" s="1371" t="s">
        <v>6721</v>
      </c>
      <c r="C3301" s="1371">
        <v>983330000</v>
      </c>
      <c r="D3301" s="1371" t="s">
        <v>6722</v>
      </c>
      <c r="G3301" s="1371" t="s">
        <v>225</v>
      </c>
      <c r="H3301" s="1371" t="s">
        <v>245</v>
      </c>
      <c r="I3301" s="1371" t="s">
        <v>316</v>
      </c>
      <c r="J3301" s="1371" t="s">
        <v>221</v>
      </c>
      <c r="N3301" s="1371" t="s">
        <v>233</v>
      </c>
      <c r="O3301" s="1371" t="s">
        <v>236</v>
      </c>
      <c r="P3301" s="1371" t="s">
        <v>350</v>
      </c>
      <c r="W3301" s="1371" t="s">
        <v>229</v>
      </c>
    </row>
    <row r="3302" spans="1:23">
      <c r="A3302" s="1370">
        <v>72052878</v>
      </c>
      <c r="B3302" s="1371" t="s">
        <v>6723</v>
      </c>
      <c r="C3302" s="1371">
        <v>993408414</v>
      </c>
      <c r="D3302" s="1371" t="s">
        <v>6715</v>
      </c>
      <c r="G3302" s="1371" t="s">
        <v>223</v>
      </c>
      <c r="H3302" s="1371" t="s">
        <v>11</v>
      </c>
      <c r="I3302" s="1371" t="s">
        <v>316</v>
      </c>
      <c r="J3302" s="1371" t="s">
        <v>221</v>
      </c>
      <c r="N3302" s="1371" t="s">
        <v>233</v>
      </c>
      <c r="O3302" s="1371" t="s">
        <v>332</v>
      </c>
      <c r="P3302" s="1371" t="s">
        <v>332</v>
      </c>
      <c r="V3302" s="1371" t="s">
        <v>6724</v>
      </c>
      <c r="W3302" s="1371" t="s">
        <v>229</v>
      </c>
    </row>
    <row r="3303" spans="1:23">
      <c r="A3303" s="1370">
        <v>72052987</v>
      </c>
      <c r="B3303" s="1371" t="s">
        <v>6725</v>
      </c>
      <c r="C3303" s="1371">
        <v>933896997</v>
      </c>
      <c r="D3303" s="1371" t="s">
        <v>6726</v>
      </c>
      <c r="E3303" s="1371" t="s">
        <v>1104</v>
      </c>
      <c r="H3303" s="1371" t="s">
        <v>243</v>
      </c>
      <c r="J3303" s="1371" t="s">
        <v>249</v>
      </c>
      <c r="N3303" s="1371" t="s">
        <v>233</v>
      </c>
      <c r="W3303" s="1371" t="s">
        <v>228</v>
      </c>
    </row>
    <row r="3304" spans="1:23">
      <c r="A3304" s="1370">
        <v>72052989</v>
      </c>
      <c r="B3304" s="1371" t="s">
        <v>6727</v>
      </c>
      <c r="C3304" s="1371">
        <v>922750090</v>
      </c>
      <c r="D3304" s="1371" t="s">
        <v>6720</v>
      </c>
      <c r="G3304" s="1371" t="s">
        <v>224</v>
      </c>
      <c r="H3304" s="1371" t="s">
        <v>242</v>
      </c>
      <c r="I3304" s="1371" t="s">
        <v>316</v>
      </c>
      <c r="J3304" s="1371" t="s">
        <v>249</v>
      </c>
      <c r="N3304" s="1371" t="s">
        <v>231</v>
      </c>
      <c r="O3304" s="1371" t="s">
        <v>231</v>
      </c>
      <c r="P3304" s="1371" t="s">
        <v>231</v>
      </c>
      <c r="Q3304" s="1371" t="s">
        <v>445</v>
      </c>
      <c r="R3304" s="1371" t="s">
        <v>234</v>
      </c>
      <c r="S3304" s="1371" t="s">
        <v>318</v>
      </c>
      <c r="T3304" s="1371" t="s">
        <v>323</v>
      </c>
      <c r="U3304" s="1371" t="s">
        <v>255</v>
      </c>
      <c r="W3304" s="1371" t="s">
        <v>229</v>
      </c>
    </row>
    <row r="3305" spans="1:23">
      <c r="A3305" s="1370">
        <v>72053058</v>
      </c>
      <c r="B3305" s="1371" t="s">
        <v>6728</v>
      </c>
      <c r="C3305" s="1371">
        <v>959076312</v>
      </c>
      <c r="E3305" s="1371" t="s">
        <v>1104</v>
      </c>
      <c r="F3305" s="1371" t="s">
        <v>8</v>
      </c>
      <c r="G3305" s="1371" t="s">
        <v>224</v>
      </c>
      <c r="H3305" s="1371" t="s">
        <v>243</v>
      </c>
      <c r="I3305" s="1371" t="s">
        <v>316</v>
      </c>
      <c r="J3305" s="1371" t="s">
        <v>249</v>
      </c>
      <c r="N3305" s="1371" t="s">
        <v>231</v>
      </c>
      <c r="O3305" s="1371" t="s">
        <v>231</v>
      </c>
      <c r="P3305" s="1371" t="s">
        <v>231</v>
      </c>
      <c r="Q3305" s="1371" t="s">
        <v>445</v>
      </c>
      <c r="R3305" s="1371" t="s">
        <v>232</v>
      </c>
      <c r="S3305" s="1371" t="s">
        <v>318</v>
      </c>
      <c r="T3305" s="1371" t="s">
        <v>323</v>
      </c>
      <c r="U3305" s="1371" t="s">
        <v>255</v>
      </c>
      <c r="W3305" s="1371" t="s">
        <v>228</v>
      </c>
    </row>
    <row r="3306" spans="1:23">
      <c r="A3306" s="1370">
        <v>72053757</v>
      </c>
      <c r="B3306" s="1371" t="s">
        <v>6729</v>
      </c>
      <c r="C3306" s="1371">
        <v>51917067605</v>
      </c>
      <c r="D3306" s="1371" t="s">
        <v>6730</v>
      </c>
      <c r="E3306" s="1371" t="s">
        <v>451</v>
      </c>
      <c r="G3306" s="1371" t="s">
        <v>224</v>
      </c>
      <c r="H3306" s="1371" t="s">
        <v>245</v>
      </c>
      <c r="J3306" s="1371" t="s">
        <v>249</v>
      </c>
      <c r="N3306" s="1371" t="s">
        <v>233</v>
      </c>
      <c r="W3306" s="1371" t="s">
        <v>228</v>
      </c>
    </row>
    <row r="3307" spans="1:23">
      <c r="A3307" s="1370">
        <v>72053794</v>
      </c>
      <c r="B3307" s="1371" t="s">
        <v>6731</v>
      </c>
      <c r="C3307" s="1371">
        <v>999105447</v>
      </c>
      <c r="D3307" s="1371" t="s">
        <v>6732</v>
      </c>
      <c r="E3307" s="1371" t="s">
        <v>6733</v>
      </c>
      <c r="F3307" s="1371" t="s">
        <v>8</v>
      </c>
      <c r="G3307" s="1371" t="s">
        <v>224</v>
      </c>
      <c r="H3307" s="1371" t="s">
        <v>243</v>
      </c>
      <c r="J3307" s="1371" t="s">
        <v>249</v>
      </c>
      <c r="N3307" s="1371" t="s">
        <v>233</v>
      </c>
      <c r="W3307" s="1371" t="s">
        <v>228</v>
      </c>
    </row>
    <row r="3308" spans="1:23">
      <c r="A3308" s="1370">
        <v>72054378</v>
      </c>
      <c r="B3308" s="1371" t="s">
        <v>6734</v>
      </c>
      <c r="C3308" s="1371">
        <v>993210375</v>
      </c>
      <c r="D3308" s="1371" t="s">
        <v>362</v>
      </c>
      <c r="G3308" s="1371" t="s">
        <v>223</v>
      </c>
      <c r="H3308" s="1371" t="s">
        <v>11</v>
      </c>
      <c r="J3308" s="1371" t="s">
        <v>221</v>
      </c>
      <c r="L3308" s="1371" t="s">
        <v>271</v>
      </c>
      <c r="M3308" s="1372">
        <v>45841</v>
      </c>
      <c r="N3308" s="1371" t="s">
        <v>233</v>
      </c>
      <c r="O3308" s="1371" t="s">
        <v>236</v>
      </c>
      <c r="V3308" s="1371" t="s">
        <v>11</v>
      </c>
      <c r="W3308" s="1371" t="s">
        <v>230</v>
      </c>
    </row>
    <row r="3309" spans="1:23">
      <c r="A3309" s="1370">
        <v>72054579</v>
      </c>
      <c r="B3309" s="1371" t="s">
        <v>6735</v>
      </c>
      <c r="C3309" s="1371">
        <v>906026472</v>
      </c>
      <c r="D3309" s="1371" t="s">
        <v>6736</v>
      </c>
      <c r="G3309" s="1371" t="s">
        <v>223</v>
      </c>
      <c r="H3309" s="1371" t="s">
        <v>11</v>
      </c>
      <c r="M3309" s="1372">
        <v>45854</v>
      </c>
      <c r="N3309" s="1371" t="s">
        <v>233</v>
      </c>
      <c r="W3309" s="1371" t="s">
        <v>229</v>
      </c>
    </row>
    <row r="3310" spans="1:23">
      <c r="A3310" s="1370">
        <v>72054821</v>
      </c>
      <c r="B3310" s="1371" t="s">
        <v>6737</v>
      </c>
      <c r="C3310" s="1371">
        <v>931262268</v>
      </c>
      <c r="D3310" s="1371" t="s">
        <v>6738</v>
      </c>
      <c r="G3310" s="1371" t="s">
        <v>223</v>
      </c>
      <c r="H3310" s="1371" t="s">
        <v>11</v>
      </c>
      <c r="J3310" s="1371" t="s">
        <v>221</v>
      </c>
      <c r="M3310" s="1372">
        <v>45841</v>
      </c>
      <c r="N3310" s="1371" t="s">
        <v>233</v>
      </c>
      <c r="O3310" s="1371" t="s">
        <v>236</v>
      </c>
      <c r="P3310" s="1371" t="s">
        <v>350</v>
      </c>
      <c r="V3310" s="1371" t="s">
        <v>11</v>
      </c>
      <c r="W3310" s="1371" t="s">
        <v>226</v>
      </c>
    </row>
    <row r="3311" spans="1:23">
      <c r="A3311" s="1370">
        <v>72054891</v>
      </c>
      <c r="B3311" s="1371" t="s">
        <v>6739</v>
      </c>
      <c r="C3311" s="1371">
        <v>51978356971</v>
      </c>
      <c r="D3311" s="1371" t="s">
        <v>6740</v>
      </c>
      <c r="G3311" s="1371" t="s">
        <v>224</v>
      </c>
      <c r="H3311" s="1371" t="s">
        <v>11</v>
      </c>
      <c r="J3311" s="1371" t="s">
        <v>221</v>
      </c>
      <c r="M3311" s="1372">
        <v>45841</v>
      </c>
      <c r="N3311" s="1371" t="s">
        <v>241</v>
      </c>
      <c r="V3311" s="1371" t="s">
        <v>6741</v>
      </c>
      <c r="W3311" s="1371" t="s">
        <v>228</v>
      </c>
    </row>
    <row r="3312" spans="1:23">
      <c r="A3312" s="1370">
        <v>72055707</v>
      </c>
      <c r="B3312" s="1371" t="s">
        <v>6742</v>
      </c>
      <c r="C3312" s="1371">
        <v>951120010</v>
      </c>
      <c r="D3312" s="1371" t="s">
        <v>6743</v>
      </c>
      <c r="E3312" s="1371" t="s">
        <v>451</v>
      </c>
      <c r="G3312" s="1371" t="s">
        <v>223</v>
      </c>
      <c r="H3312" s="1371" t="s">
        <v>245</v>
      </c>
      <c r="K3312" s="1371" t="s">
        <v>262</v>
      </c>
      <c r="L3312" s="1371" t="s">
        <v>262</v>
      </c>
      <c r="M3312" s="1372">
        <v>45859</v>
      </c>
      <c r="N3312" s="1371" t="s">
        <v>368</v>
      </c>
      <c r="O3312" s="1371" t="s">
        <v>236</v>
      </c>
      <c r="P3312" s="1371" t="s">
        <v>350</v>
      </c>
      <c r="W3312" s="1371" t="s">
        <v>226</v>
      </c>
    </row>
    <row r="3313" spans="1:23">
      <c r="A3313" s="1370">
        <v>72055712</v>
      </c>
      <c r="B3313" s="1371" t="s">
        <v>6744</v>
      </c>
      <c r="C3313" s="1371">
        <v>973493100</v>
      </c>
      <c r="D3313" s="1371" t="s">
        <v>6745</v>
      </c>
      <c r="G3313" s="1371" t="s">
        <v>223</v>
      </c>
      <c r="H3313" s="1371" t="s">
        <v>11</v>
      </c>
      <c r="J3313" s="1371" t="s">
        <v>221</v>
      </c>
      <c r="L3313" s="1371" t="s">
        <v>271</v>
      </c>
      <c r="M3313" s="1372">
        <v>45841</v>
      </c>
      <c r="N3313" s="1371" t="s">
        <v>233</v>
      </c>
      <c r="O3313" s="1371" t="s">
        <v>236</v>
      </c>
      <c r="V3313" s="1371" t="s">
        <v>11</v>
      </c>
      <c r="W3313" s="1371" t="s">
        <v>230</v>
      </c>
    </row>
    <row r="3314" spans="1:23">
      <c r="A3314" s="1370">
        <v>72055754</v>
      </c>
      <c r="B3314" s="1371" t="s">
        <v>6746</v>
      </c>
      <c r="C3314" s="1371">
        <v>970128220</v>
      </c>
      <c r="D3314" s="1371" t="s">
        <v>362</v>
      </c>
      <c r="G3314" s="1371" t="s">
        <v>223</v>
      </c>
      <c r="H3314" s="1371" t="s">
        <v>11</v>
      </c>
      <c r="J3314" s="1371" t="s">
        <v>221</v>
      </c>
      <c r="M3314" s="1372">
        <v>45841</v>
      </c>
      <c r="N3314" s="1371" t="s">
        <v>233</v>
      </c>
      <c r="O3314" s="1371" t="s">
        <v>241</v>
      </c>
      <c r="P3314" s="1371" t="s">
        <v>241</v>
      </c>
      <c r="V3314" s="1371" t="s">
        <v>11</v>
      </c>
      <c r="W3314" s="1371" t="s">
        <v>226</v>
      </c>
    </row>
    <row r="3315" spans="1:23">
      <c r="A3315" s="1370">
        <v>72055799</v>
      </c>
      <c r="B3315" s="1371" t="s">
        <v>6747</v>
      </c>
      <c r="C3315" s="1371">
        <v>988230658</v>
      </c>
      <c r="D3315" s="1371" t="s">
        <v>6748</v>
      </c>
      <c r="G3315" s="1371" t="s">
        <v>224</v>
      </c>
      <c r="H3315" s="1371" t="s">
        <v>11</v>
      </c>
      <c r="L3315" s="1371" t="s">
        <v>271</v>
      </c>
      <c r="M3315" s="1372">
        <v>45854</v>
      </c>
      <c r="N3315" s="1371" t="s">
        <v>233</v>
      </c>
      <c r="W3315" s="1371" t="s">
        <v>227</v>
      </c>
    </row>
    <row r="3316" spans="1:23">
      <c r="A3316" s="1370">
        <v>72055885</v>
      </c>
      <c r="B3316" s="1371" t="s">
        <v>137</v>
      </c>
      <c r="C3316" s="1371" t="s">
        <v>6749</v>
      </c>
      <c r="D3316" s="1371" t="s">
        <v>6750</v>
      </c>
      <c r="G3316" s="1371" t="s">
        <v>223</v>
      </c>
      <c r="H3316" s="1371" t="s">
        <v>11</v>
      </c>
      <c r="J3316" s="1371" t="s">
        <v>249</v>
      </c>
      <c r="M3316" s="1372">
        <v>45841</v>
      </c>
      <c r="N3316" s="1371" t="s">
        <v>231</v>
      </c>
      <c r="O3316" s="1371" t="s">
        <v>231</v>
      </c>
      <c r="P3316" s="1371" t="s">
        <v>231</v>
      </c>
      <c r="Q3316" s="1371" t="s">
        <v>324</v>
      </c>
      <c r="R3316" s="1371" t="s">
        <v>232</v>
      </c>
      <c r="S3316" s="1371" t="s">
        <v>318</v>
      </c>
      <c r="T3316" s="1371" t="s">
        <v>323</v>
      </c>
      <c r="U3316" s="1371" t="s">
        <v>258</v>
      </c>
      <c r="V3316" s="1371" t="s">
        <v>6751</v>
      </c>
      <c r="W3316" s="1371" t="s">
        <v>226</v>
      </c>
    </row>
    <row r="3317" spans="1:23">
      <c r="A3317" s="1370">
        <v>72056108</v>
      </c>
      <c r="B3317" s="1371" t="s">
        <v>6752</v>
      </c>
      <c r="C3317" s="1371">
        <v>936157531</v>
      </c>
      <c r="D3317" s="1371" t="s">
        <v>6753</v>
      </c>
      <c r="G3317" s="1371" t="s">
        <v>224</v>
      </c>
      <c r="H3317" s="1371" t="s">
        <v>11</v>
      </c>
      <c r="J3317" s="1371" t="s">
        <v>221</v>
      </c>
      <c r="M3317" s="1372">
        <v>45841</v>
      </c>
      <c r="N3317" s="1371" t="s">
        <v>233</v>
      </c>
      <c r="V3317" s="1371" t="s">
        <v>11</v>
      </c>
      <c r="W3317" s="1371" t="s">
        <v>228</v>
      </c>
    </row>
    <row r="3318" spans="1:23">
      <c r="A3318" s="1370">
        <v>72056124</v>
      </c>
      <c r="B3318" s="1371" t="s">
        <v>6754</v>
      </c>
      <c r="C3318" s="1371">
        <v>964800588</v>
      </c>
      <c r="D3318" s="1371" t="s">
        <v>362</v>
      </c>
      <c r="G3318" s="1371" t="s">
        <v>223</v>
      </c>
      <c r="H3318" s="1371" t="s">
        <v>11</v>
      </c>
      <c r="J3318" s="1371" t="s">
        <v>221</v>
      </c>
      <c r="L3318" s="1371" t="s">
        <v>271</v>
      </c>
      <c r="M3318" s="1372">
        <v>45841</v>
      </c>
      <c r="N3318" s="1371" t="s">
        <v>233</v>
      </c>
      <c r="V3318" s="1371" t="s">
        <v>11</v>
      </c>
      <c r="W3318" s="1371" t="s">
        <v>230</v>
      </c>
    </row>
    <row r="3319" spans="1:23">
      <c r="A3319" s="1370">
        <v>72056188</v>
      </c>
      <c r="B3319" s="1371" t="s">
        <v>6755</v>
      </c>
      <c r="C3319" s="1371">
        <v>51902495748</v>
      </c>
      <c r="D3319" s="1371" t="s">
        <v>6756</v>
      </c>
      <c r="G3319" s="1371" t="s">
        <v>224</v>
      </c>
      <c r="H3319" s="1371" t="s">
        <v>245</v>
      </c>
      <c r="J3319" s="1371" t="s">
        <v>221</v>
      </c>
      <c r="K3319" s="1371" t="s">
        <v>259</v>
      </c>
      <c r="L3319" s="1371" t="s">
        <v>271</v>
      </c>
      <c r="N3319" s="1371" t="s">
        <v>231</v>
      </c>
      <c r="W3319" s="1371" t="s">
        <v>230</v>
      </c>
    </row>
    <row r="3320" spans="1:23">
      <c r="A3320" s="1370">
        <v>72056188</v>
      </c>
      <c r="B3320" s="1371" t="s">
        <v>6755</v>
      </c>
      <c r="C3320" s="1371">
        <v>51902495748</v>
      </c>
      <c r="D3320" s="1371" t="s">
        <v>6756</v>
      </c>
      <c r="E3320" s="1371" t="s">
        <v>451</v>
      </c>
      <c r="G3320" s="1371" t="s">
        <v>224</v>
      </c>
      <c r="H3320" s="1371" t="s">
        <v>245</v>
      </c>
      <c r="K3320" s="1371" t="s">
        <v>262</v>
      </c>
      <c r="L3320" s="1371" t="s">
        <v>262</v>
      </c>
      <c r="M3320" s="1372">
        <v>45873</v>
      </c>
      <c r="N3320" s="1371" t="s">
        <v>233</v>
      </c>
      <c r="P3320" s="1371" t="s">
        <v>329</v>
      </c>
      <c r="W3320" s="1371" t="s">
        <v>228</v>
      </c>
    </row>
    <row r="3321" spans="1:23">
      <c r="A3321" s="1370">
        <v>72056377</v>
      </c>
      <c r="B3321" s="1371" t="s">
        <v>6757</v>
      </c>
      <c r="C3321" s="1371" t="s">
        <v>6758</v>
      </c>
      <c r="D3321" s="1371" t="s">
        <v>6759</v>
      </c>
      <c r="E3321" s="1371" t="s">
        <v>1104</v>
      </c>
      <c r="G3321" s="1371" t="s">
        <v>224</v>
      </c>
      <c r="H3321" s="1371" t="s">
        <v>243</v>
      </c>
      <c r="I3321" s="1371" t="s">
        <v>316</v>
      </c>
      <c r="J3321" s="1371" t="s">
        <v>249</v>
      </c>
      <c r="N3321" s="1371" t="s">
        <v>233</v>
      </c>
      <c r="O3321" s="1371" t="s">
        <v>236</v>
      </c>
      <c r="P3321" s="1371" t="s">
        <v>236</v>
      </c>
      <c r="W3321" s="1371" t="s">
        <v>226</v>
      </c>
    </row>
    <row r="3322" spans="1:23">
      <c r="A3322" s="1370">
        <v>72056422</v>
      </c>
      <c r="B3322" s="1371" t="s">
        <v>6760</v>
      </c>
      <c r="C3322" s="1371">
        <v>51998344582</v>
      </c>
      <c r="D3322" s="1371" t="s">
        <v>6761</v>
      </c>
      <c r="E3322" s="1371" t="s">
        <v>373</v>
      </c>
      <c r="F3322" s="1371" t="s">
        <v>260</v>
      </c>
      <c r="G3322" s="1371" t="s">
        <v>224</v>
      </c>
      <c r="H3322" s="1371" t="s">
        <v>245</v>
      </c>
      <c r="J3322" s="1371" t="s">
        <v>249</v>
      </c>
      <c r="N3322" s="1371" t="s">
        <v>233</v>
      </c>
      <c r="W3322" s="1371" t="s">
        <v>228</v>
      </c>
    </row>
    <row r="3323" spans="1:23">
      <c r="A3323" s="1370">
        <v>72056422</v>
      </c>
      <c r="B3323" s="1371" t="s">
        <v>6762</v>
      </c>
      <c r="C3323" s="1371">
        <v>994384607</v>
      </c>
      <c r="D3323" s="1371" t="s">
        <v>6761</v>
      </c>
      <c r="E3323" s="1371" t="s">
        <v>451</v>
      </c>
      <c r="F3323" s="1371" t="s">
        <v>254</v>
      </c>
      <c r="G3323" s="1371" t="s">
        <v>224</v>
      </c>
      <c r="H3323" s="1371" t="s">
        <v>245</v>
      </c>
      <c r="I3323" s="1371" t="s">
        <v>316</v>
      </c>
      <c r="J3323" s="1371" t="s">
        <v>221</v>
      </c>
      <c r="N3323" s="1371" t="s">
        <v>237</v>
      </c>
      <c r="W3323" s="1371" t="s">
        <v>227</v>
      </c>
    </row>
    <row r="3324" spans="1:23">
      <c r="A3324" s="1370">
        <v>72056626</v>
      </c>
      <c r="B3324" s="1371" t="s">
        <v>6763</v>
      </c>
      <c r="C3324" s="1371">
        <v>923126913</v>
      </c>
      <c r="D3324" s="1371" t="s">
        <v>6764</v>
      </c>
      <c r="G3324" s="1371" t="s">
        <v>224</v>
      </c>
      <c r="H3324" s="1371" t="s">
        <v>243</v>
      </c>
      <c r="I3324" s="1371" t="s">
        <v>316</v>
      </c>
      <c r="J3324" s="1371" t="s">
        <v>249</v>
      </c>
      <c r="N3324" s="1371" t="s">
        <v>233</v>
      </c>
      <c r="O3324" s="1371" t="s">
        <v>231</v>
      </c>
      <c r="W3324" s="1371" t="s">
        <v>229</v>
      </c>
    </row>
    <row r="3325" spans="1:23">
      <c r="A3325" s="1370">
        <v>72056860</v>
      </c>
      <c r="B3325" s="1371" t="s">
        <v>6765</v>
      </c>
      <c r="C3325" s="1371">
        <v>959431715</v>
      </c>
      <c r="D3325" s="1371" t="s">
        <v>6766</v>
      </c>
      <c r="G3325" s="1371" t="s">
        <v>223</v>
      </c>
      <c r="H3325" s="1371" t="s">
        <v>11</v>
      </c>
      <c r="J3325" s="1371" t="s">
        <v>221</v>
      </c>
      <c r="M3325" s="1372">
        <v>45841</v>
      </c>
      <c r="N3325" s="1371" t="s">
        <v>233</v>
      </c>
      <c r="V3325" s="1371" t="s">
        <v>11</v>
      </c>
      <c r="W3325" s="1371" t="s">
        <v>226</v>
      </c>
    </row>
    <row r="3326" spans="1:23">
      <c r="A3326" s="1370">
        <v>72057065</v>
      </c>
      <c r="B3326" s="1371" t="s">
        <v>6767</v>
      </c>
      <c r="C3326" s="1371">
        <v>941083410</v>
      </c>
      <c r="D3326" s="1371" t="s">
        <v>6768</v>
      </c>
      <c r="E3326" s="1371" t="s">
        <v>347</v>
      </c>
      <c r="G3326" s="1371" t="s">
        <v>224</v>
      </c>
      <c r="H3326" s="1371" t="s">
        <v>245</v>
      </c>
      <c r="K3326" s="1371" t="s">
        <v>278</v>
      </c>
      <c r="M3326" s="1372">
        <v>45847</v>
      </c>
      <c r="N3326" s="1371" t="s">
        <v>233</v>
      </c>
      <c r="O3326" s="1371" t="s">
        <v>231</v>
      </c>
      <c r="P3326" s="1371" t="s">
        <v>231</v>
      </c>
      <c r="W3326" s="1371" t="s">
        <v>226</v>
      </c>
    </row>
    <row r="3327" spans="1:23">
      <c r="A3327" s="1370">
        <v>72057407</v>
      </c>
      <c r="B3327" s="1371" t="s">
        <v>6769</v>
      </c>
      <c r="C3327" s="1371">
        <v>916222904</v>
      </c>
      <c r="E3327" s="1371" t="s">
        <v>451</v>
      </c>
      <c r="G3327" s="1371" t="s">
        <v>225</v>
      </c>
      <c r="H3327" s="1371" t="s">
        <v>243</v>
      </c>
      <c r="J3327" s="1371" t="s">
        <v>249</v>
      </c>
      <c r="N3327" s="1371" t="s">
        <v>233</v>
      </c>
      <c r="W3327" s="1371" t="s">
        <v>228</v>
      </c>
    </row>
    <row r="3328" spans="1:23">
      <c r="A3328" s="1370">
        <v>72057518</v>
      </c>
      <c r="B3328" s="1371" t="s">
        <v>6770</v>
      </c>
      <c r="C3328" s="1371">
        <v>51941658937</v>
      </c>
      <c r="D3328" s="1371" t="s">
        <v>6771</v>
      </c>
      <c r="G3328" s="1371" t="s">
        <v>224</v>
      </c>
      <c r="H3328" s="1371" t="s">
        <v>245</v>
      </c>
      <c r="J3328" s="1371" t="s">
        <v>221</v>
      </c>
      <c r="K3328" s="1371" t="s">
        <v>259</v>
      </c>
      <c r="L3328" s="1371" t="s">
        <v>259</v>
      </c>
      <c r="N3328" s="1371" t="s">
        <v>231</v>
      </c>
      <c r="O3328" s="1371" t="s">
        <v>231</v>
      </c>
      <c r="P3328" s="1371" t="s">
        <v>231</v>
      </c>
      <c r="W3328" s="1371" t="s">
        <v>228</v>
      </c>
    </row>
    <row r="3329" spans="1:23">
      <c r="A3329" s="1370">
        <v>72057681</v>
      </c>
      <c r="B3329" s="1371" t="s">
        <v>6772</v>
      </c>
      <c r="C3329" s="1371">
        <v>953690663</v>
      </c>
      <c r="D3329" s="1371" t="s">
        <v>6773</v>
      </c>
      <c r="G3329" s="1371" t="s">
        <v>224</v>
      </c>
      <c r="H3329" s="1371" t="s">
        <v>11</v>
      </c>
      <c r="M3329" s="1372">
        <v>45880</v>
      </c>
      <c r="N3329" s="1371" t="s">
        <v>233</v>
      </c>
      <c r="W3329" s="1371" t="s">
        <v>230</v>
      </c>
    </row>
    <row r="3330" spans="1:23">
      <c r="A3330" s="1370">
        <v>72058016</v>
      </c>
      <c r="B3330" s="1371" t="s">
        <v>6774</v>
      </c>
      <c r="C3330" s="1371">
        <v>975871906</v>
      </c>
      <c r="D3330" s="1371" t="s">
        <v>6775</v>
      </c>
      <c r="F3330" s="1371" t="s">
        <v>254</v>
      </c>
      <c r="G3330" s="1371" t="s">
        <v>223</v>
      </c>
      <c r="H3330" s="1371" t="s">
        <v>238</v>
      </c>
      <c r="I3330" s="1371" t="s">
        <v>316</v>
      </c>
      <c r="J3330" s="1371" t="s">
        <v>221</v>
      </c>
      <c r="N3330" s="1371" t="s">
        <v>231</v>
      </c>
      <c r="O3330" s="1371" t="s">
        <v>231</v>
      </c>
      <c r="P3330" s="1371" t="s">
        <v>231</v>
      </c>
      <c r="Q3330" s="1371" t="s">
        <v>322</v>
      </c>
      <c r="S3330" s="1371" t="s">
        <v>319</v>
      </c>
      <c r="T3330" s="1371" t="s">
        <v>325</v>
      </c>
      <c r="U3330" s="1371" t="s">
        <v>258</v>
      </c>
      <c r="W3330" s="1371" t="s">
        <v>226</v>
      </c>
    </row>
    <row r="3331" spans="1:23">
      <c r="A3331" s="1370">
        <v>72058064</v>
      </c>
      <c r="B3331" s="1371" t="s">
        <v>6776</v>
      </c>
      <c r="C3331" s="1371">
        <v>973801195</v>
      </c>
      <c r="D3331" s="1371" t="s">
        <v>6777</v>
      </c>
      <c r="G3331" s="1371" t="s">
        <v>223</v>
      </c>
      <c r="H3331" s="1371" t="s">
        <v>11</v>
      </c>
      <c r="J3331" s="1371" t="s">
        <v>221</v>
      </c>
      <c r="M3331" s="1372">
        <v>45841</v>
      </c>
      <c r="N3331" s="1371" t="s">
        <v>233</v>
      </c>
      <c r="V3331" s="1371" t="s">
        <v>11</v>
      </c>
      <c r="W3331" s="1371" t="s">
        <v>228</v>
      </c>
    </row>
    <row r="3332" spans="1:23">
      <c r="A3332" s="1370">
        <v>72058136</v>
      </c>
      <c r="B3332" s="1371" t="s">
        <v>6778</v>
      </c>
      <c r="C3332" s="1371">
        <v>51902774700</v>
      </c>
      <c r="D3332" s="1371" t="s">
        <v>6779</v>
      </c>
      <c r="G3332" s="1371" t="s">
        <v>224</v>
      </c>
      <c r="H3332" s="1371" t="s">
        <v>243</v>
      </c>
      <c r="J3332" s="1371" t="s">
        <v>249</v>
      </c>
      <c r="L3332" s="1371" t="s">
        <v>271</v>
      </c>
      <c r="N3332" s="1371" t="s">
        <v>231</v>
      </c>
      <c r="W3332" s="1371" t="s">
        <v>230</v>
      </c>
    </row>
    <row r="3333" spans="1:23">
      <c r="A3333" s="1370">
        <v>72058136</v>
      </c>
      <c r="B3333" s="1371" t="s">
        <v>6780</v>
      </c>
      <c r="C3333" s="1371">
        <v>51902774700</v>
      </c>
      <c r="D3333" s="1371" t="s">
        <v>6779</v>
      </c>
      <c r="E3333" s="1371" t="s">
        <v>451</v>
      </c>
      <c r="F3333" s="1371" t="s">
        <v>260</v>
      </c>
      <c r="G3333" s="1371" t="s">
        <v>225</v>
      </c>
      <c r="H3333" s="1371" t="s">
        <v>245</v>
      </c>
      <c r="K3333" s="1371" t="s">
        <v>278</v>
      </c>
      <c r="L3333" s="1371" t="s">
        <v>278</v>
      </c>
      <c r="M3333" s="1372">
        <v>45851</v>
      </c>
      <c r="W3333" s="1371" t="s">
        <v>229</v>
      </c>
    </row>
    <row r="3334" spans="1:23">
      <c r="A3334" s="1370">
        <v>72058361</v>
      </c>
      <c r="B3334" s="1371" t="s">
        <v>6781</v>
      </c>
      <c r="C3334" s="1371">
        <v>989376173</v>
      </c>
      <c r="D3334" s="1371" t="s">
        <v>6782</v>
      </c>
      <c r="E3334" s="1371" t="s">
        <v>347</v>
      </c>
      <c r="F3334" s="1371" t="s">
        <v>260</v>
      </c>
      <c r="G3334" s="1371" t="s">
        <v>224</v>
      </c>
      <c r="H3334" s="1371" t="s">
        <v>245</v>
      </c>
      <c r="I3334" s="1371" t="s">
        <v>316</v>
      </c>
      <c r="M3334" s="1372">
        <v>45845</v>
      </c>
      <c r="N3334" s="1371" t="s">
        <v>231</v>
      </c>
      <c r="O3334" s="1371" t="s">
        <v>231</v>
      </c>
      <c r="P3334" s="1371" t="s">
        <v>231</v>
      </c>
      <c r="W3334" s="1371" t="s">
        <v>226</v>
      </c>
    </row>
    <row r="3335" spans="1:23">
      <c r="A3335" s="1370">
        <v>72058361</v>
      </c>
      <c r="B3335" s="1371" t="s">
        <v>6781</v>
      </c>
      <c r="C3335" s="1371">
        <v>51989376173</v>
      </c>
      <c r="D3335" s="1371" t="s">
        <v>6782</v>
      </c>
      <c r="E3335" s="1371" t="s">
        <v>347</v>
      </c>
      <c r="G3335" s="1371" t="s">
        <v>223</v>
      </c>
      <c r="H3335" s="1371" t="s">
        <v>245</v>
      </c>
      <c r="K3335" s="1371" t="s">
        <v>278</v>
      </c>
      <c r="L3335" s="1371" t="s">
        <v>278</v>
      </c>
      <c r="M3335" s="1372">
        <v>45876</v>
      </c>
      <c r="N3335" s="1371" t="s">
        <v>233</v>
      </c>
      <c r="O3335" s="1371" t="s">
        <v>239</v>
      </c>
      <c r="P3335" s="1371" t="s">
        <v>330</v>
      </c>
      <c r="W3335" s="1371" t="s">
        <v>229</v>
      </c>
    </row>
    <row r="3336" spans="1:23">
      <c r="A3336" s="1370">
        <v>72058557</v>
      </c>
      <c r="B3336" s="1371" t="s">
        <v>6783</v>
      </c>
      <c r="C3336" s="1371">
        <v>923466377</v>
      </c>
      <c r="D3336" s="1371" t="s">
        <v>6784</v>
      </c>
      <c r="G3336" s="1371" t="s">
        <v>225</v>
      </c>
      <c r="H3336" s="1371" t="s">
        <v>11</v>
      </c>
      <c r="J3336" s="1371" t="s">
        <v>221</v>
      </c>
      <c r="N3336" s="1371" t="s">
        <v>233</v>
      </c>
      <c r="O3336" s="1371" t="s">
        <v>231</v>
      </c>
      <c r="W3336" s="1371" t="s">
        <v>229</v>
      </c>
    </row>
    <row r="3337" spans="1:23">
      <c r="A3337" s="1370">
        <v>72058976</v>
      </c>
      <c r="B3337" s="1371" t="s">
        <v>6785</v>
      </c>
      <c r="C3337" s="1371">
        <v>992891909</v>
      </c>
      <c r="D3337" s="1371" t="s">
        <v>6786</v>
      </c>
      <c r="E3337" s="1371" t="s">
        <v>2510</v>
      </c>
      <c r="G3337" s="1371" t="s">
        <v>224</v>
      </c>
      <c r="H3337" s="1371" t="s">
        <v>243</v>
      </c>
      <c r="I3337" s="1371" t="s">
        <v>316</v>
      </c>
      <c r="J3337" s="1371" t="s">
        <v>249</v>
      </c>
      <c r="N3337" s="1371" t="s">
        <v>233</v>
      </c>
      <c r="W3337" s="1371" t="s">
        <v>227</v>
      </c>
    </row>
    <row r="3338" spans="1:23">
      <c r="A3338" s="1370">
        <v>72059004</v>
      </c>
      <c r="B3338" s="1371" t="s">
        <v>6787</v>
      </c>
      <c r="C3338" s="1371">
        <v>51969974984</v>
      </c>
      <c r="D3338" s="1371" t="s">
        <v>6788</v>
      </c>
      <c r="E3338" s="1371" t="s">
        <v>451</v>
      </c>
      <c r="F3338" s="1371" t="s">
        <v>260</v>
      </c>
      <c r="G3338" s="1371" t="s">
        <v>223</v>
      </c>
      <c r="H3338" s="1371" t="s">
        <v>245</v>
      </c>
      <c r="I3338" s="1371" t="s">
        <v>316</v>
      </c>
      <c r="J3338" s="1371" t="s">
        <v>249</v>
      </c>
      <c r="N3338" s="1371" t="s">
        <v>233</v>
      </c>
      <c r="W3338" s="1371" t="s">
        <v>228</v>
      </c>
    </row>
    <row r="3339" spans="1:23">
      <c r="A3339" s="1370">
        <v>72059252</v>
      </c>
      <c r="B3339" s="1371" t="s">
        <v>6789</v>
      </c>
      <c r="C3339" s="1371">
        <v>972840523</v>
      </c>
      <c r="D3339" s="1371" t="s">
        <v>6790</v>
      </c>
      <c r="G3339" s="1371" t="s">
        <v>223</v>
      </c>
      <c r="H3339" s="1371" t="s">
        <v>245</v>
      </c>
      <c r="I3339" s="1371" t="s">
        <v>316</v>
      </c>
      <c r="J3339" s="1371" t="s">
        <v>221</v>
      </c>
      <c r="K3339" s="1371" t="s">
        <v>259</v>
      </c>
      <c r="L3339" s="1371" t="s">
        <v>259</v>
      </c>
      <c r="N3339" s="1371" t="s">
        <v>236</v>
      </c>
      <c r="W3339" s="1371" t="s">
        <v>227</v>
      </c>
    </row>
    <row r="3340" spans="1:23">
      <c r="A3340" s="1370">
        <v>72059332</v>
      </c>
      <c r="B3340" s="1371" t="s">
        <v>6791</v>
      </c>
      <c r="C3340" s="1371">
        <v>999518275</v>
      </c>
      <c r="D3340" s="1371" t="s">
        <v>362</v>
      </c>
      <c r="G3340" s="1371" t="s">
        <v>225</v>
      </c>
      <c r="H3340" s="1371" t="s">
        <v>11</v>
      </c>
      <c r="J3340" s="1371" t="s">
        <v>221</v>
      </c>
      <c r="L3340" s="1371" t="s">
        <v>271</v>
      </c>
      <c r="M3340" s="1372">
        <v>45841</v>
      </c>
      <c r="N3340" s="1371" t="s">
        <v>233</v>
      </c>
      <c r="O3340" s="1371" t="s">
        <v>236</v>
      </c>
      <c r="V3340" s="1371" t="s">
        <v>11</v>
      </c>
      <c r="W3340" s="1371" t="s">
        <v>230</v>
      </c>
    </row>
    <row r="3341" spans="1:23">
      <c r="A3341" s="1370">
        <v>72059347</v>
      </c>
      <c r="B3341" s="1371" t="s">
        <v>138</v>
      </c>
      <c r="C3341" s="1371" t="s">
        <v>139</v>
      </c>
      <c r="D3341" s="1371" t="s">
        <v>6792</v>
      </c>
      <c r="G3341" s="1371" t="s">
        <v>225</v>
      </c>
      <c r="H3341" s="1371" t="s">
        <v>243</v>
      </c>
      <c r="I3341" s="1371" t="s">
        <v>316</v>
      </c>
      <c r="J3341" s="1371" t="s">
        <v>249</v>
      </c>
      <c r="N3341" s="1371" t="s">
        <v>231</v>
      </c>
      <c r="O3341" s="1371" t="s">
        <v>231</v>
      </c>
      <c r="P3341" s="1371" t="s">
        <v>231</v>
      </c>
      <c r="Q3341" s="1371" t="s">
        <v>445</v>
      </c>
      <c r="R3341" s="1371" t="s">
        <v>232</v>
      </c>
      <c r="S3341" s="1371" t="s">
        <v>318</v>
      </c>
      <c r="T3341" s="1371" t="s">
        <v>323</v>
      </c>
      <c r="U3341" s="1371" t="s">
        <v>255</v>
      </c>
      <c r="W3341" s="1371" t="s">
        <v>229</v>
      </c>
    </row>
    <row r="3342" spans="1:23">
      <c r="A3342" s="1370">
        <v>72059451</v>
      </c>
      <c r="B3342" s="1371" t="s">
        <v>6793</v>
      </c>
      <c r="C3342" s="1371" t="s">
        <v>6794</v>
      </c>
      <c r="D3342" s="1371" t="s">
        <v>6795</v>
      </c>
      <c r="G3342" s="1371" t="s">
        <v>224</v>
      </c>
      <c r="H3342" s="1371" t="s">
        <v>245</v>
      </c>
      <c r="I3342" s="1371" t="s">
        <v>10</v>
      </c>
      <c r="J3342" s="1371" t="s">
        <v>221</v>
      </c>
      <c r="K3342" s="1371" t="s">
        <v>259</v>
      </c>
      <c r="L3342" s="1371" t="s">
        <v>259</v>
      </c>
      <c r="N3342" s="1371" t="s">
        <v>233</v>
      </c>
      <c r="W3342" s="1371" t="s">
        <v>228</v>
      </c>
    </row>
    <row r="3343" spans="1:23">
      <c r="A3343" s="1370">
        <v>72059516</v>
      </c>
      <c r="B3343" s="1371" t="s">
        <v>140</v>
      </c>
      <c r="C3343" s="1371">
        <v>997849889</v>
      </c>
      <c r="D3343" s="1371" t="s">
        <v>6796</v>
      </c>
      <c r="G3343" s="1371" t="s">
        <v>224</v>
      </c>
      <c r="H3343" s="1371" t="s">
        <v>11</v>
      </c>
      <c r="J3343" s="1371" t="s">
        <v>221</v>
      </c>
      <c r="M3343" s="1372">
        <v>45841</v>
      </c>
      <c r="N3343" s="1371" t="s">
        <v>231</v>
      </c>
      <c r="O3343" s="1371" t="s">
        <v>231</v>
      </c>
      <c r="P3343" s="1371" t="s">
        <v>231</v>
      </c>
      <c r="Q3343" s="1371" t="s">
        <v>324</v>
      </c>
      <c r="R3343" s="1371" t="s">
        <v>232</v>
      </c>
      <c r="S3343" s="1371" t="s">
        <v>318</v>
      </c>
      <c r="T3343" s="1371" t="s">
        <v>323</v>
      </c>
      <c r="U3343" s="1371" t="s">
        <v>255</v>
      </c>
      <c r="V3343" s="1371" t="s">
        <v>11</v>
      </c>
      <c r="W3343" s="1371" t="s">
        <v>226</v>
      </c>
    </row>
    <row r="3344" spans="1:23">
      <c r="A3344" s="1370">
        <v>72059565</v>
      </c>
      <c r="B3344" s="1371" t="s">
        <v>6797</v>
      </c>
      <c r="C3344" s="1371">
        <v>975458726</v>
      </c>
      <c r="D3344" s="1371" t="s">
        <v>6798</v>
      </c>
      <c r="F3344" s="1371" t="s">
        <v>254</v>
      </c>
      <c r="G3344" s="1371" t="s">
        <v>223</v>
      </c>
      <c r="H3344" s="1371" t="s">
        <v>238</v>
      </c>
      <c r="I3344" s="1371" t="s">
        <v>316</v>
      </c>
      <c r="J3344" s="1371" t="s">
        <v>221</v>
      </c>
      <c r="N3344" s="1371" t="s">
        <v>233</v>
      </c>
      <c r="O3344" s="1371" t="s">
        <v>236</v>
      </c>
      <c r="P3344" s="1371" t="s">
        <v>350</v>
      </c>
      <c r="Q3344" s="1371" t="s">
        <v>445</v>
      </c>
      <c r="R3344" s="1371" t="s">
        <v>232</v>
      </c>
      <c r="S3344" s="1371" t="s">
        <v>318</v>
      </c>
      <c r="T3344" s="1371" t="s">
        <v>323</v>
      </c>
      <c r="U3344" s="1371" t="s">
        <v>255</v>
      </c>
      <c r="W3344" s="1371" t="s">
        <v>229</v>
      </c>
    </row>
    <row r="3345" spans="1:23">
      <c r="A3345" s="1370">
        <v>72059643</v>
      </c>
      <c r="B3345" s="1371" t="s">
        <v>6799</v>
      </c>
      <c r="C3345" s="1371">
        <v>51900976713</v>
      </c>
      <c r="D3345" s="1371" t="s">
        <v>6800</v>
      </c>
      <c r="E3345" s="1371" t="s">
        <v>451</v>
      </c>
      <c r="G3345" s="1371" t="s">
        <v>224</v>
      </c>
      <c r="H3345" s="1371" t="s">
        <v>245</v>
      </c>
      <c r="K3345" s="1371" t="s">
        <v>262</v>
      </c>
      <c r="L3345" s="1371" t="s">
        <v>262</v>
      </c>
      <c r="M3345" s="1372">
        <v>45869</v>
      </c>
      <c r="N3345" s="1371" t="s">
        <v>233</v>
      </c>
      <c r="P3345" s="1371" t="s">
        <v>330</v>
      </c>
      <c r="W3345" s="1371" t="s">
        <v>229</v>
      </c>
    </row>
    <row r="3346" spans="1:23">
      <c r="A3346" s="1370">
        <v>72060042</v>
      </c>
      <c r="B3346" s="1371" t="s">
        <v>6801</v>
      </c>
      <c r="C3346" s="1371">
        <v>938337448</v>
      </c>
      <c r="D3346" s="1371" t="s">
        <v>6802</v>
      </c>
      <c r="G3346" s="1371" t="s">
        <v>224</v>
      </c>
      <c r="H3346" s="1371" t="s">
        <v>11</v>
      </c>
      <c r="J3346" s="1371" t="s">
        <v>221</v>
      </c>
      <c r="M3346" s="1372">
        <v>45841</v>
      </c>
      <c r="N3346" s="1371" t="s">
        <v>233</v>
      </c>
      <c r="V3346" s="1371" t="s">
        <v>11</v>
      </c>
      <c r="W3346" s="1371" t="s">
        <v>226</v>
      </c>
    </row>
    <row r="3347" spans="1:23">
      <c r="A3347" s="1370">
        <v>72060050</v>
      </c>
      <c r="B3347" s="1371" t="s">
        <v>141</v>
      </c>
      <c r="C3347" s="1371">
        <v>947682222</v>
      </c>
      <c r="D3347" s="1371" t="s">
        <v>6803</v>
      </c>
      <c r="G3347" s="1371" t="s">
        <v>223</v>
      </c>
      <c r="H3347" s="1371" t="s">
        <v>11</v>
      </c>
      <c r="J3347" s="1371" t="s">
        <v>221</v>
      </c>
      <c r="L3347" s="1371" t="s">
        <v>271</v>
      </c>
      <c r="M3347" s="1372">
        <v>45841</v>
      </c>
      <c r="N3347" s="1371" t="s">
        <v>231</v>
      </c>
      <c r="O3347" s="1371" t="s">
        <v>329</v>
      </c>
      <c r="Q3347" s="1371" t="s">
        <v>324</v>
      </c>
      <c r="R3347" s="1371" t="s">
        <v>232</v>
      </c>
      <c r="S3347" s="1371" t="s">
        <v>318</v>
      </c>
      <c r="T3347" s="1371" t="s">
        <v>323</v>
      </c>
      <c r="U3347" s="1371" t="s">
        <v>255</v>
      </c>
      <c r="V3347" s="1371" t="s">
        <v>6804</v>
      </c>
      <c r="W3347" s="1371" t="s">
        <v>226</v>
      </c>
    </row>
    <row r="3348" spans="1:23">
      <c r="A3348" s="1370">
        <v>72060094</v>
      </c>
      <c r="B3348" s="1371" t="s">
        <v>6805</v>
      </c>
      <c r="C3348" s="1371">
        <v>922703330</v>
      </c>
      <c r="D3348" s="1371" t="s">
        <v>6806</v>
      </c>
      <c r="E3348" s="1371" t="s">
        <v>6807</v>
      </c>
      <c r="F3348" s="1371" t="s">
        <v>6808</v>
      </c>
      <c r="G3348" s="1371" t="s">
        <v>225</v>
      </c>
      <c r="H3348" s="1371" t="s">
        <v>243</v>
      </c>
      <c r="I3348" s="1371" t="s">
        <v>316</v>
      </c>
      <c r="J3348" s="1371" t="s">
        <v>249</v>
      </c>
      <c r="L3348" s="1371" t="s">
        <v>271</v>
      </c>
      <c r="N3348" s="1371" t="s">
        <v>233</v>
      </c>
      <c r="O3348" s="1371" t="s">
        <v>329</v>
      </c>
      <c r="W3348" s="1371" t="s">
        <v>229</v>
      </c>
    </row>
    <row r="3349" spans="1:23">
      <c r="A3349" s="1370">
        <v>72060298</v>
      </c>
      <c r="B3349" s="1371" t="s">
        <v>6809</v>
      </c>
      <c r="C3349" s="1371">
        <v>902574391</v>
      </c>
      <c r="D3349" s="1371" t="s">
        <v>6810</v>
      </c>
      <c r="F3349" s="1371" t="s">
        <v>254</v>
      </c>
      <c r="G3349" s="1371" t="s">
        <v>224</v>
      </c>
      <c r="H3349" s="1371" t="s">
        <v>238</v>
      </c>
      <c r="I3349" s="1371" t="s">
        <v>316</v>
      </c>
      <c r="J3349" s="1371" t="s">
        <v>221</v>
      </c>
      <c r="N3349" s="1371" t="s">
        <v>233</v>
      </c>
      <c r="O3349" s="1371" t="s">
        <v>236</v>
      </c>
      <c r="W3349" s="1371" t="s">
        <v>229</v>
      </c>
    </row>
    <row r="3350" spans="1:23">
      <c r="A3350" s="1370">
        <v>72060384</v>
      </c>
      <c r="B3350" s="1371" t="s">
        <v>6811</v>
      </c>
      <c r="C3350" s="1371">
        <v>955594547</v>
      </c>
      <c r="E3350" s="1371" t="s">
        <v>1104</v>
      </c>
      <c r="F3350" s="1371" t="s">
        <v>240</v>
      </c>
      <c r="G3350" s="1371" t="s">
        <v>223</v>
      </c>
      <c r="H3350" s="1371" t="s">
        <v>245</v>
      </c>
      <c r="I3350" s="1371" t="s">
        <v>316</v>
      </c>
      <c r="J3350" s="1371" t="s">
        <v>249</v>
      </c>
      <c r="K3350" s="1371" t="s">
        <v>259</v>
      </c>
      <c r="L3350" s="1371" t="s">
        <v>259</v>
      </c>
      <c r="N3350" s="1371" t="s">
        <v>231</v>
      </c>
      <c r="O3350" s="1371" t="s">
        <v>231</v>
      </c>
      <c r="P3350" s="1371" t="s">
        <v>231</v>
      </c>
      <c r="Q3350" s="1371" t="s">
        <v>445</v>
      </c>
      <c r="R3350" s="1371" t="s">
        <v>232</v>
      </c>
      <c r="S3350" s="1371" t="s">
        <v>318</v>
      </c>
      <c r="T3350" s="1371" t="s">
        <v>323</v>
      </c>
      <c r="U3350" s="1371" t="s">
        <v>255</v>
      </c>
      <c r="W3350" s="1371" t="s">
        <v>228</v>
      </c>
    </row>
    <row r="3351" spans="1:23">
      <c r="A3351" s="1370">
        <v>72060549</v>
      </c>
      <c r="B3351" s="1371" t="s">
        <v>6812</v>
      </c>
      <c r="C3351" s="1371">
        <v>51970696761</v>
      </c>
      <c r="D3351" s="1371" t="s">
        <v>6813</v>
      </c>
      <c r="G3351" s="1371" t="s">
        <v>224</v>
      </c>
      <c r="H3351" s="1371" t="s">
        <v>245</v>
      </c>
      <c r="I3351" s="1371" t="s">
        <v>316</v>
      </c>
      <c r="J3351" s="1371" t="s">
        <v>221</v>
      </c>
      <c r="K3351" s="1371" t="s">
        <v>256</v>
      </c>
      <c r="N3351" s="1371" t="s">
        <v>231</v>
      </c>
      <c r="W3351" s="1371" t="s">
        <v>228</v>
      </c>
    </row>
    <row r="3352" spans="1:23">
      <c r="A3352" s="1370">
        <v>72060692</v>
      </c>
      <c r="B3352" s="1371" t="s">
        <v>6814</v>
      </c>
      <c r="C3352" s="1371">
        <v>938120603</v>
      </c>
      <c r="D3352" s="1371" t="s">
        <v>6815</v>
      </c>
      <c r="G3352" s="1371" t="s">
        <v>224</v>
      </c>
      <c r="H3352" s="1371" t="s">
        <v>11</v>
      </c>
      <c r="J3352" s="1371" t="s">
        <v>249</v>
      </c>
      <c r="M3352" s="1372">
        <v>45841</v>
      </c>
      <c r="N3352" s="1371" t="s">
        <v>231</v>
      </c>
      <c r="O3352" s="1371" t="s">
        <v>236</v>
      </c>
      <c r="W3352" s="1371" t="s">
        <v>227</v>
      </c>
    </row>
    <row r="3353" spans="1:23">
      <c r="A3353" s="1370">
        <v>72060904</v>
      </c>
      <c r="B3353" s="1371" t="s">
        <v>6816</v>
      </c>
      <c r="C3353" s="1371">
        <v>983650203</v>
      </c>
      <c r="E3353" s="1371" t="s">
        <v>1104</v>
      </c>
      <c r="G3353" s="1371" t="s">
        <v>223</v>
      </c>
      <c r="H3353" s="1371" t="s">
        <v>243</v>
      </c>
      <c r="J3353" s="1371" t="s">
        <v>249</v>
      </c>
      <c r="N3353" s="1371" t="s">
        <v>233</v>
      </c>
      <c r="W3353" s="1371" t="s">
        <v>228</v>
      </c>
    </row>
    <row r="3354" spans="1:23">
      <c r="A3354" s="1370">
        <v>72061540</v>
      </c>
      <c r="B3354" s="1371" t="s">
        <v>6817</v>
      </c>
      <c r="C3354" s="1371">
        <v>913803006</v>
      </c>
      <c r="D3354" s="1371" t="s">
        <v>362</v>
      </c>
      <c r="G3354" s="1371" t="s">
        <v>224</v>
      </c>
      <c r="H3354" s="1371" t="s">
        <v>11</v>
      </c>
      <c r="J3354" s="1371" t="s">
        <v>221</v>
      </c>
      <c r="N3354" s="1371" t="s">
        <v>233</v>
      </c>
      <c r="O3354" s="1371" t="s">
        <v>231</v>
      </c>
      <c r="W3354" s="1371" t="s">
        <v>229</v>
      </c>
    </row>
    <row r="3355" spans="1:23">
      <c r="A3355" s="1370">
        <v>72061558</v>
      </c>
      <c r="B3355" s="1371" t="s">
        <v>6818</v>
      </c>
      <c r="C3355" s="1371">
        <v>997390158</v>
      </c>
      <c r="D3355" s="1371" t="s">
        <v>6819</v>
      </c>
      <c r="G3355" s="1371" t="s">
        <v>224</v>
      </c>
      <c r="H3355" s="1371" t="s">
        <v>11</v>
      </c>
      <c r="J3355" s="1371" t="s">
        <v>221</v>
      </c>
      <c r="L3355" s="1371" t="s">
        <v>271</v>
      </c>
      <c r="M3355" s="1372">
        <v>45841</v>
      </c>
      <c r="N3355" s="1371" t="s">
        <v>233</v>
      </c>
      <c r="O3355" s="1371" t="s">
        <v>236</v>
      </c>
      <c r="V3355" s="1371" t="s">
        <v>11</v>
      </c>
      <c r="W3355" s="1371" t="s">
        <v>230</v>
      </c>
    </row>
    <row r="3356" spans="1:23">
      <c r="A3356" s="1370">
        <v>72061721</v>
      </c>
      <c r="B3356" s="1371" t="s">
        <v>6820</v>
      </c>
      <c r="C3356" s="1371">
        <v>914992807</v>
      </c>
      <c r="D3356" s="1371" t="s">
        <v>6821</v>
      </c>
      <c r="E3356" s="1371" t="s">
        <v>1104</v>
      </c>
      <c r="G3356" s="1371" t="s">
        <v>224</v>
      </c>
      <c r="H3356" s="1371" t="s">
        <v>243</v>
      </c>
      <c r="I3356" s="1371" t="s">
        <v>316</v>
      </c>
      <c r="J3356" s="1371" t="s">
        <v>249</v>
      </c>
      <c r="K3356" s="1371" t="s">
        <v>271</v>
      </c>
      <c r="L3356" s="1371" t="s">
        <v>271</v>
      </c>
      <c r="N3356" s="1371" t="s">
        <v>233</v>
      </c>
      <c r="O3356" s="1371" t="s">
        <v>236</v>
      </c>
      <c r="W3356" s="1371" t="s">
        <v>226</v>
      </c>
    </row>
    <row r="3357" spans="1:23">
      <c r="A3357" s="1370">
        <v>72062133</v>
      </c>
      <c r="B3357" s="1371" t="s">
        <v>6822</v>
      </c>
      <c r="C3357" s="1371" t="s">
        <v>6823</v>
      </c>
      <c r="D3357" s="1371" t="s">
        <v>6824</v>
      </c>
      <c r="E3357" s="1371" t="s">
        <v>6825</v>
      </c>
      <c r="G3357" s="1371" t="s">
        <v>223</v>
      </c>
      <c r="H3357" s="1371" t="s">
        <v>245</v>
      </c>
      <c r="I3357" s="1371" t="s">
        <v>316</v>
      </c>
      <c r="J3357" s="1371" t="s">
        <v>249</v>
      </c>
      <c r="N3357" s="1371" t="s">
        <v>231</v>
      </c>
      <c r="O3357" s="1371" t="s">
        <v>231</v>
      </c>
      <c r="Q3357" s="1371" t="s">
        <v>445</v>
      </c>
      <c r="R3357" s="1371" t="s">
        <v>232</v>
      </c>
      <c r="S3357" s="1371" t="s">
        <v>318</v>
      </c>
      <c r="T3357" s="1371" t="s">
        <v>323</v>
      </c>
      <c r="U3357" s="1371" t="s">
        <v>255</v>
      </c>
      <c r="W3357" s="1371" t="s">
        <v>228</v>
      </c>
    </row>
    <row r="3358" spans="1:23">
      <c r="A3358" s="1370">
        <v>72062322</v>
      </c>
      <c r="B3358" s="1371" t="s">
        <v>6826</v>
      </c>
      <c r="C3358" s="1371">
        <v>943043962</v>
      </c>
      <c r="D3358" s="1371" t="s">
        <v>6827</v>
      </c>
      <c r="G3358" s="1371" t="s">
        <v>223</v>
      </c>
      <c r="H3358" s="1371" t="s">
        <v>11</v>
      </c>
      <c r="J3358" s="1371" t="s">
        <v>221</v>
      </c>
      <c r="L3358" s="1371" t="s">
        <v>271</v>
      </c>
      <c r="M3358" s="1372">
        <v>45841</v>
      </c>
      <c r="N3358" s="1371" t="s">
        <v>233</v>
      </c>
      <c r="O3358" s="1371" t="s">
        <v>236</v>
      </c>
      <c r="Q3358" s="1371" t="s">
        <v>324</v>
      </c>
      <c r="R3358" s="1371" t="s">
        <v>232</v>
      </c>
      <c r="S3358" s="1371" t="s">
        <v>318</v>
      </c>
      <c r="T3358" s="1371" t="s">
        <v>323</v>
      </c>
      <c r="U3358" s="1371" t="s">
        <v>255</v>
      </c>
      <c r="V3358" s="1371" t="s">
        <v>11</v>
      </c>
      <c r="W3358" s="1371" t="s">
        <v>230</v>
      </c>
    </row>
    <row r="3359" spans="1:23">
      <c r="A3359" s="1370">
        <v>72062571</v>
      </c>
      <c r="B3359" s="1371" t="s">
        <v>6828</v>
      </c>
      <c r="C3359" s="1371">
        <v>986694205</v>
      </c>
      <c r="G3359" s="1371" t="s">
        <v>224</v>
      </c>
      <c r="H3359" s="1371" t="s">
        <v>246</v>
      </c>
      <c r="L3359" s="1371" t="s">
        <v>262</v>
      </c>
      <c r="M3359" s="1372">
        <v>45880</v>
      </c>
      <c r="N3359" s="1371" t="s">
        <v>233</v>
      </c>
      <c r="O3359" s="1371" t="s">
        <v>231</v>
      </c>
      <c r="P3359" s="1371" t="s">
        <v>329</v>
      </c>
      <c r="V3359" s="1371" t="s">
        <v>6829</v>
      </c>
      <c r="W3359" s="1371" t="s">
        <v>230</v>
      </c>
    </row>
    <row r="3360" spans="1:23">
      <c r="A3360" s="1370">
        <v>72062606</v>
      </c>
      <c r="B3360" s="1371" t="s">
        <v>6830</v>
      </c>
      <c r="C3360" s="1371">
        <v>51934968304</v>
      </c>
      <c r="D3360" s="1371" t="s">
        <v>6831</v>
      </c>
      <c r="E3360" s="1371" t="s">
        <v>6832</v>
      </c>
      <c r="F3360" s="1371" t="s">
        <v>260</v>
      </c>
      <c r="G3360" s="1371" t="s">
        <v>224</v>
      </c>
      <c r="H3360" s="1371" t="s">
        <v>245</v>
      </c>
      <c r="J3360" s="1371" t="s">
        <v>249</v>
      </c>
      <c r="L3360" s="1371" t="s">
        <v>271</v>
      </c>
      <c r="N3360" s="1371" t="s">
        <v>233</v>
      </c>
      <c r="W3360" s="1371" t="s">
        <v>230</v>
      </c>
    </row>
    <row r="3361" spans="1:23">
      <c r="A3361" s="1370">
        <v>72064043</v>
      </c>
      <c r="B3361" s="1371" t="s">
        <v>6833</v>
      </c>
      <c r="C3361" s="1371">
        <v>972715733</v>
      </c>
      <c r="D3361" s="1371" t="s">
        <v>6834</v>
      </c>
      <c r="G3361" s="1371" t="s">
        <v>224</v>
      </c>
      <c r="H3361" s="1371" t="s">
        <v>11</v>
      </c>
      <c r="J3361" s="1371" t="s">
        <v>221</v>
      </c>
      <c r="M3361" s="1372">
        <v>45841</v>
      </c>
      <c r="N3361" s="1371" t="s">
        <v>233</v>
      </c>
      <c r="V3361" s="1371" t="s">
        <v>11</v>
      </c>
      <c r="W3361" s="1371" t="s">
        <v>228</v>
      </c>
    </row>
    <row r="3362" spans="1:23">
      <c r="A3362" s="1370">
        <v>72064123</v>
      </c>
      <c r="B3362" s="1371" t="s">
        <v>6835</v>
      </c>
      <c r="C3362" s="1371">
        <v>51930662744</v>
      </c>
      <c r="D3362" s="1371" t="s">
        <v>6836</v>
      </c>
      <c r="G3362" s="1371" t="s">
        <v>225</v>
      </c>
      <c r="H3362" s="1371" t="s">
        <v>245</v>
      </c>
      <c r="I3362" s="1371" t="s">
        <v>316</v>
      </c>
      <c r="J3362" s="1371" t="s">
        <v>221</v>
      </c>
      <c r="K3362" s="1371" t="s">
        <v>269</v>
      </c>
      <c r="L3362" s="1371" t="s">
        <v>269</v>
      </c>
      <c r="N3362" s="1371" t="s">
        <v>233</v>
      </c>
      <c r="O3362" s="1371" t="s">
        <v>233</v>
      </c>
      <c r="P3362" s="1371" t="s">
        <v>233</v>
      </c>
      <c r="W3362" s="1371" t="s">
        <v>226</v>
      </c>
    </row>
    <row r="3363" spans="1:23">
      <c r="A3363" s="1370">
        <v>72064199</v>
      </c>
      <c r="B3363" s="1371" t="s">
        <v>6837</v>
      </c>
      <c r="C3363" s="1371">
        <v>928959325</v>
      </c>
      <c r="D3363" s="1371" t="s">
        <v>6838</v>
      </c>
      <c r="G3363" s="1371" t="s">
        <v>225</v>
      </c>
      <c r="H3363" s="1371" t="s">
        <v>11</v>
      </c>
      <c r="J3363" s="1371" t="s">
        <v>221</v>
      </c>
      <c r="M3363" s="1372">
        <v>45841</v>
      </c>
      <c r="N3363" s="1371" t="s">
        <v>233</v>
      </c>
      <c r="V3363" s="1371" t="s">
        <v>11</v>
      </c>
      <c r="W3363" s="1371" t="s">
        <v>228</v>
      </c>
    </row>
    <row r="3364" spans="1:23">
      <c r="A3364" s="1370">
        <v>72064282</v>
      </c>
      <c r="B3364" s="1371" t="s">
        <v>6839</v>
      </c>
      <c r="C3364" s="1371">
        <v>51944709658</v>
      </c>
      <c r="D3364" s="1371" t="s">
        <v>6840</v>
      </c>
      <c r="G3364" s="1371" t="s">
        <v>223</v>
      </c>
      <c r="H3364" s="1371" t="s">
        <v>11</v>
      </c>
      <c r="J3364" s="1371" t="s">
        <v>221</v>
      </c>
      <c r="M3364" s="1372">
        <v>45841</v>
      </c>
      <c r="N3364" s="1371" t="s">
        <v>233</v>
      </c>
      <c r="O3364" s="1371" t="s">
        <v>236</v>
      </c>
      <c r="W3364" s="1371" t="s">
        <v>227</v>
      </c>
    </row>
    <row r="3365" spans="1:23">
      <c r="A3365" s="1370">
        <v>72064367</v>
      </c>
      <c r="B3365" s="1371" t="s">
        <v>6841</v>
      </c>
      <c r="C3365" s="1371">
        <v>919156052</v>
      </c>
      <c r="D3365" s="1371" t="s">
        <v>6842</v>
      </c>
      <c r="E3365" s="1371" t="s">
        <v>373</v>
      </c>
      <c r="G3365" s="1371" t="s">
        <v>224</v>
      </c>
      <c r="H3365" s="1371" t="s">
        <v>243</v>
      </c>
      <c r="I3365" s="1371" t="s">
        <v>316</v>
      </c>
      <c r="J3365" s="1371" t="s">
        <v>249</v>
      </c>
      <c r="N3365" s="1371" t="s">
        <v>233</v>
      </c>
      <c r="O3365" s="1371" t="s">
        <v>239</v>
      </c>
      <c r="P3365" s="1371" t="s">
        <v>239</v>
      </c>
      <c r="W3365" s="1371" t="s">
        <v>226</v>
      </c>
    </row>
    <row r="3366" spans="1:23">
      <c r="A3366" s="1370">
        <v>72064548</v>
      </c>
      <c r="B3366" s="1371" t="s">
        <v>6843</v>
      </c>
      <c r="C3366" s="1371">
        <v>910178854</v>
      </c>
      <c r="D3366" s="1371" t="s">
        <v>6844</v>
      </c>
      <c r="E3366" s="1371" t="s">
        <v>3724</v>
      </c>
      <c r="F3366" s="1371" t="s">
        <v>3724</v>
      </c>
      <c r="G3366" s="1371" t="s">
        <v>225</v>
      </c>
      <c r="H3366" s="1371" t="s">
        <v>243</v>
      </c>
      <c r="J3366" s="1371" t="s">
        <v>249</v>
      </c>
      <c r="N3366" s="1371" t="s">
        <v>233</v>
      </c>
      <c r="W3366" s="1371" t="s">
        <v>228</v>
      </c>
    </row>
    <row r="3367" spans="1:23">
      <c r="A3367" s="1370">
        <v>72064671</v>
      </c>
      <c r="B3367" s="1371" t="s">
        <v>6845</v>
      </c>
      <c r="C3367" s="1371" t="s">
        <v>6846</v>
      </c>
      <c r="D3367" s="1371" t="s">
        <v>6847</v>
      </c>
      <c r="G3367" s="1371" t="s">
        <v>223</v>
      </c>
      <c r="H3367" s="1371" t="s">
        <v>11</v>
      </c>
      <c r="J3367" s="1371" t="s">
        <v>221</v>
      </c>
      <c r="L3367" s="1371" t="s">
        <v>271</v>
      </c>
      <c r="M3367" s="1372">
        <v>45841</v>
      </c>
      <c r="N3367" s="1371" t="s">
        <v>233</v>
      </c>
      <c r="O3367" s="1371" t="s">
        <v>239</v>
      </c>
      <c r="V3367" s="1371" t="s">
        <v>11</v>
      </c>
      <c r="W3367" s="1371" t="s">
        <v>230</v>
      </c>
    </row>
    <row r="3368" spans="1:23">
      <c r="A3368" s="1370">
        <v>72064767</v>
      </c>
      <c r="B3368" s="1371" t="s">
        <v>6848</v>
      </c>
      <c r="C3368" s="1371">
        <v>902445165</v>
      </c>
      <c r="D3368" s="1371" t="s">
        <v>6849</v>
      </c>
      <c r="G3368" s="1371" t="s">
        <v>224</v>
      </c>
      <c r="H3368" s="1371" t="s">
        <v>245</v>
      </c>
      <c r="I3368" s="1371" t="s">
        <v>316</v>
      </c>
      <c r="J3368" s="1371" t="s">
        <v>221</v>
      </c>
      <c r="N3368" s="1371" t="s">
        <v>233</v>
      </c>
      <c r="O3368" s="1371" t="s">
        <v>236</v>
      </c>
      <c r="W3368" s="1371" t="s">
        <v>229</v>
      </c>
    </row>
    <row r="3369" spans="1:23">
      <c r="A3369" s="1370">
        <v>72064906</v>
      </c>
      <c r="B3369" s="1371" t="s">
        <v>146</v>
      </c>
      <c r="C3369" s="1371">
        <v>912809640</v>
      </c>
      <c r="D3369" s="1371" t="s">
        <v>6850</v>
      </c>
      <c r="G3369" s="1371" t="s">
        <v>224</v>
      </c>
      <c r="H3369" s="1371" t="s">
        <v>243</v>
      </c>
      <c r="I3369" s="1371" t="s">
        <v>316</v>
      </c>
      <c r="J3369" s="1371" t="s">
        <v>249</v>
      </c>
      <c r="N3369" s="1371" t="s">
        <v>231</v>
      </c>
      <c r="O3369" s="1371" t="s">
        <v>231</v>
      </c>
      <c r="P3369" s="1371" t="s">
        <v>231</v>
      </c>
      <c r="Q3369" s="1371" t="s">
        <v>445</v>
      </c>
      <c r="R3369" s="1371" t="s">
        <v>232</v>
      </c>
      <c r="S3369" s="1371" t="s">
        <v>318</v>
      </c>
      <c r="T3369" s="1371" t="s">
        <v>323</v>
      </c>
      <c r="U3369" s="1371" t="s">
        <v>255</v>
      </c>
      <c r="W3369" s="1371" t="s">
        <v>229</v>
      </c>
    </row>
    <row r="3370" spans="1:23">
      <c r="A3370" s="1370">
        <v>72064911</v>
      </c>
      <c r="B3370" s="1371" t="s">
        <v>147</v>
      </c>
      <c r="C3370" s="1371" t="s">
        <v>148</v>
      </c>
      <c r="D3370" s="1371" t="s">
        <v>6851</v>
      </c>
      <c r="G3370" s="1371" t="s">
        <v>225</v>
      </c>
      <c r="H3370" s="1371" t="s">
        <v>243</v>
      </c>
      <c r="I3370" s="1371" t="s">
        <v>316</v>
      </c>
      <c r="J3370" s="1371" t="s">
        <v>249</v>
      </c>
      <c r="N3370" s="1371" t="s">
        <v>231</v>
      </c>
      <c r="O3370" s="1371" t="s">
        <v>231</v>
      </c>
      <c r="P3370" s="1371" t="s">
        <v>231</v>
      </c>
      <c r="Q3370" s="1371" t="s">
        <v>445</v>
      </c>
      <c r="R3370" s="1371" t="s">
        <v>232</v>
      </c>
      <c r="S3370" s="1371" t="s">
        <v>318</v>
      </c>
      <c r="T3370" s="1371" t="s">
        <v>323</v>
      </c>
      <c r="U3370" s="1371" t="s">
        <v>255</v>
      </c>
      <c r="W3370" s="1371" t="s">
        <v>229</v>
      </c>
    </row>
    <row r="3371" spans="1:23">
      <c r="A3371" s="1370">
        <v>72064982</v>
      </c>
      <c r="B3371" s="1371" t="s">
        <v>6852</v>
      </c>
      <c r="C3371" s="1371" t="s">
        <v>6853</v>
      </c>
      <c r="D3371" s="1371" t="s">
        <v>6854</v>
      </c>
      <c r="G3371" s="1371" t="s">
        <v>225</v>
      </c>
      <c r="H3371" s="1371" t="s">
        <v>245</v>
      </c>
      <c r="J3371" s="1371" t="s">
        <v>221</v>
      </c>
      <c r="K3371" s="1371" t="s">
        <v>259</v>
      </c>
      <c r="L3371" s="1371" t="s">
        <v>271</v>
      </c>
      <c r="N3371" s="1371" t="s">
        <v>231</v>
      </c>
      <c r="W3371" s="1371" t="s">
        <v>230</v>
      </c>
    </row>
    <row r="3372" spans="1:23">
      <c r="A3372" s="1370">
        <v>72065173</v>
      </c>
      <c r="B3372" s="1371" t="s">
        <v>6855</v>
      </c>
      <c r="C3372" s="1371">
        <v>963798656</v>
      </c>
      <c r="D3372" s="1371" t="s">
        <v>6856</v>
      </c>
      <c r="G3372" s="1371" t="s">
        <v>223</v>
      </c>
      <c r="H3372" s="1371" t="s">
        <v>245</v>
      </c>
      <c r="I3372" s="1371" t="s">
        <v>316</v>
      </c>
      <c r="J3372" s="1371" t="s">
        <v>221</v>
      </c>
      <c r="K3372" s="1371" t="s">
        <v>259</v>
      </c>
      <c r="L3372" s="1371" t="s">
        <v>259</v>
      </c>
      <c r="N3372" s="1371" t="s">
        <v>236</v>
      </c>
      <c r="W3372" s="1371" t="s">
        <v>227</v>
      </c>
    </row>
    <row r="3373" spans="1:23">
      <c r="A3373" s="1370">
        <v>72065447</v>
      </c>
      <c r="B3373" s="1371" t="s">
        <v>6857</v>
      </c>
      <c r="C3373" s="1371">
        <v>51967347073</v>
      </c>
      <c r="D3373" s="1371" t="s">
        <v>6858</v>
      </c>
      <c r="G3373" s="1371" t="s">
        <v>224</v>
      </c>
      <c r="H3373" s="1371" t="s">
        <v>11</v>
      </c>
      <c r="J3373" s="1371" t="s">
        <v>221</v>
      </c>
      <c r="L3373" s="1371" t="s">
        <v>271</v>
      </c>
      <c r="M3373" s="1372">
        <v>45841</v>
      </c>
      <c r="N3373" s="1371" t="s">
        <v>233</v>
      </c>
      <c r="V3373" s="1371" t="s">
        <v>11</v>
      </c>
      <c r="W3373" s="1371" t="s">
        <v>230</v>
      </c>
    </row>
    <row r="3374" spans="1:23">
      <c r="A3374" s="1370">
        <v>72065624</v>
      </c>
      <c r="B3374" s="1371" t="s">
        <v>6859</v>
      </c>
      <c r="C3374" s="1371">
        <v>931131407</v>
      </c>
      <c r="D3374" s="1371" t="s">
        <v>6860</v>
      </c>
      <c r="E3374" s="1371" t="s">
        <v>4239</v>
      </c>
      <c r="G3374" s="1371" t="s">
        <v>223</v>
      </c>
      <c r="H3374" s="1371" t="s">
        <v>243</v>
      </c>
      <c r="I3374" s="1371" t="s">
        <v>316</v>
      </c>
      <c r="J3374" s="1371" t="s">
        <v>249</v>
      </c>
      <c r="N3374" s="1371" t="s">
        <v>233</v>
      </c>
      <c r="O3374" s="1371" t="s">
        <v>236</v>
      </c>
      <c r="P3374" s="1371" t="s">
        <v>350</v>
      </c>
      <c r="W3374" s="1371" t="s">
        <v>226</v>
      </c>
    </row>
    <row r="3375" spans="1:23">
      <c r="A3375" s="1370">
        <v>72065639</v>
      </c>
      <c r="B3375" s="1371" t="s">
        <v>6861</v>
      </c>
      <c r="C3375" s="1371">
        <v>941612869</v>
      </c>
      <c r="D3375" s="1371" t="s">
        <v>362</v>
      </c>
      <c r="G3375" s="1371" t="s">
        <v>224</v>
      </c>
      <c r="H3375" s="1371" t="s">
        <v>11</v>
      </c>
      <c r="J3375" s="1371" t="s">
        <v>221</v>
      </c>
      <c r="L3375" s="1371" t="s">
        <v>271</v>
      </c>
      <c r="M3375" s="1372">
        <v>45841</v>
      </c>
      <c r="N3375" s="1371" t="s">
        <v>233</v>
      </c>
      <c r="O3375" s="1371" t="s">
        <v>236</v>
      </c>
      <c r="V3375" s="1371" t="s">
        <v>11</v>
      </c>
      <c r="W3375" s="1371" t="s">
        <v>230</v>
      </c>
    </row>
    <row r="3376" spans="1:23">
      <c r="A3376" s="1370">
        <v>72065920</v>
      </c>
      <c r="B3376" s="1371" t="s">
        <v>6862</v>
      </c>
      <c r="C3376" s="1371">
        <v>971995426</v>
      </c>
      <c r="D3376" s="1371" t="s">
        <v>6863</v>
      </c>
      <c r="F3376" s="1371" t="s">
        <v>254</v>
      </c>
      <c r="G3376" s="1371" t="s">
        <v>225</v>
      </c>
      <c r="H3376" s="1371" t="s">
        <v>242</v>
      </c>
      <c r="I3376" s="1371" t="s">
        <v>316</v>
      </c>
      <c r="J3376" s="1371" t="s">
        <v>221</v>
      </c>
      <c r="N3376" s="1371" t="s">
        <v>231</v>
      </c>
      <c r="O3376" s="1371" t="s">
        <v>231</v>
      </c>
      <c r="P3376" s="1371" t="s">
        <v>231</v>
      </c>
      <c r="Q3376" s="1371" t="s">
        <v>324</v>
      </c>
      <c r="R3376" s="1371" t="s">
        <v>232</v>
      </c>
      <c r="S3376" s="1371" t="s">
        <v>318</v>
      </c>
      <c r="T3376" s="1371" t="s">
        <v>323</v>
      </c>
      <c r="U3376" s="1371" t="s">
        <v>258</v>
      </c>
      <c r="W3376" s="1371" t="s">
        <v>226</v>
      </c>
    </row>
    <row r="3377" spans="1:23">
      <c r="A3377" s="1370">
        <v>72065980</v>
      </c>
      <c r="B3377" s="1371" t="s">
        <v>6864</v>
      </c>
      <c r="C3377" s="1371">
        <v>986841997</v>
      </c>
      <c r="D3377" s="1371" t="s">
        <v>6865</v>
      </c>
      <c r="G3377" s="1371" t="s">
        <v>224</v>
      </c>
      <c r="H3377" s="1371" t="s">
        <v>11</v>
      </c>
      <c r="J3377" s="1371" t="s">
        <v>221</v>
      </c>
      <c r="L3377" s="1371" t="s">
        <v>271</v>
      </c>
      <c r="M3377" s="1372">
        <v>45841</v>
      </c>
      <c r="N3377" s="1371" t="s">
        <v>233</v>
      </c>
      <c r="O3377" s="1371" t="s">
        <v>236</v>
      </c>
      <c r="V3377" s="1371" t="s">
        <v>11</v>
      </c>
      <c r="W3377" s="1371" t="s">
        <v>230</v>
      </c>
    </row>
    <row r="3378" spans="1:23">
      <c r="A3378" s="1370">
        <v>72066067</v>
      </c>
      <c r="B3378" s="1371" t="s">
        <v>6866</v>
      </c>
      <c r="C3378" s="1371" t="s">
        <v>6867</v>
      </c>
      <c r="D3378" s="1371" t="s">
        <v>6868</v>
      </c>
      <c r="E3378" s="1371" t="s">
        <v>6869</v>
      </c>
      <c r="G3378" s="1371" t="s">
        <v>223</v>
      </c>
      <c r="H3378" s="1371" t="s">
        <v>245</v>
      </c>
      <c r="J3378" s="1371" t="s">
        <v>221</v>
      </c>
      <c r="K3378" s="1371" t="s">
        <v>259</v>
      </c>
      <c r="L3378" s="1371" t="s">
        <v>259</v>
      </c>
      <c r="N3378" s="1371" t="s">
        <v>233</v>
      </c>
      <c r="W3378" s="1371" t="s">
        <v>228</v>
      </c>
    </row>
    <row r="3379" spans="1:23">
      <c r="A3379" s="1370">
        <v>72066492</v>
      </c>
      <c r="B3379" s="1371" t="s">
        <v>6870</v>
      </c>
      <c r="C3379" s="1371">
        <v>51986665217</v>
      </c>
      <c r="D3379" s="1371" t="s">
        <v>6871</v>
      </c>
      <c r="G3379" s="1371" t="s">
        <v>223</v>
      </c>
      <c r="H3379" s="1371" t="s">
        <v>245</v>
      </c>
      <c r="J3379" s="1371" t="s">
        <v>221</v>
      </c>
      <c r="K3379" s="1371" t="s">
        <v>259</v>
      </c>
      <c r="L3379" s="1371" t="s">
        <v>271</v>
      </c>
      <c r="N3379" s="1371" t="s">
        <v>231</v>
      </c>
      <c r="W3379" s="1371" t="s">
        <v>230</v>
      </c>
    </row>
    <row r="3380" spans="1:23">
      <c r="A3380" s="1370">
        <v>72066558</v>
      </c>
      <c r="B3380" s="1371" t="s">
        <v>6872</v>
      </c>
      <c r="C3380" s="1371">
        <v>968948550</v>
      </c>
      <c r="D3380" s="1371" t="s">
        <v>6873</v>
      </c>
      <c r="G3380" s="1371" t="s">
        <v>223</v>
      </c>
      <c r="H3380" s="1371" t="s">
        <v>11</v>
      </c>
      <c r="I3380" s="1371" t="s">
        <v>316</v>
      </c>
      <c r="J3380" s="1371" t="s">
        <v>221</v>
      </c>
      <c r="N3380" s="1371" t="s">
        <v>233</v>
      </c>
      <c r="W3380" s="1371" t="s">
        <v>229</v>
      </c>
    </row>
    <row r="3381" spans="1:23">
      <c r="A3381" s="1370">
        <v>72066737</v>
      </c>
      <c r="B3381" s="1371" t="s">
        <v>6874</v>
      </c>
      <c r="C3381" s="1371">
        <v>907665619</v>
      </c>
      <c r="D3381" s="1371" t="s">
        <v>6875</v>
      </c>
      <c r="E3381" s="1371" t="s">
        <v>451</v>
      </c>
      <c r="F3381" s="1371" t="s">
        <v>254</v>
      </c>
      <c r="G3381" s="1371" t="s">
        <v>224</v>
      </c>
      <c r="H3381" s="1371" t="s">
        <v>245</v>
      </c>
      <c r="I3381" s="1371" t="s">
        <v>316</v>
      </c>
      <c r="J3381" s="1371" t="s">
        <v>221</v>
      </c>
      <c r="N3381" s="1371" t="s">
        <v>236</v>
      </c>
      <c r="W3381" s="1371" t="s">
        <v>227</v>
      </c>
    </row>
    <row r="3382" spans="1:23">
      <c r="A3382" s="1370">
        <v>72066825</v>
      </c>
      <c r="B3382" s="1371" t="s">
        <v>6876</v>
      </c>
      <c r="C3382" s="1371" t="s">
        <v>6877</v>
      </c>
      <c r="G3382" s="1371" t="s">
        <v>223</v>
      </c>
      <c r="H3382" s="1371" t="s">
        <v>238</v>
      </c>
      <c r="J3382" s="1371" t="s">
        <v>249</v>
      </c>
      <c r="L3382" s="1371" t="s">
        <v>271</v>
      </c>
      <c r="N3382" s="1371" t="s">
        <v>231</v>
      </c>
      <c r="W3382" s="1371" t="s">
        <v>230</v>
      </c>
    </row>
    <row r="3383" spans="1:23">
      <c r="A3383" s="1370">
        <v>72067265</v>
      </c>
      <c r="B3383" s="1371" t="s">
        <v>6878</v>
      </c>
      <c r="C3383" s="1371">
        <v>51924957363</v>
      </c>
      <c r="D3383" s="1371" t="s">
        <v>6879</v>
      </c>
      <c r="E3383" s="1371" t="s">
        <v>373</v>
      </c>
      <c r="F3383" s="1371" t="s">
        <v>260</v>
      </c>
      <c r="G3383" s="1371" t="s">
        <v>223</v>
      </c>
      <c r="H3383" s="1371" t="s">
        <v>245</v>
      </c>
      <c r="M3383" s="1372">
        <v>45842</v>
      </c>
      <c r="N3383" s="1371" t="s">
        <v>233</v>
      </c>
      <c r="O3383" s="1371" t="s">
        <v>331</v>
      </c>
      <c r="W3383" s="1371" t="s">
        <v>229</v>
      </c>
    </row>
    <row r="3384" spans="1:23">
      <c r="A3384" s="1370">
        <v>72067580</v>
      </c>
      <c r="B3384" s="1371" t="s">
        <v>6880</v>
      </c>
      <c r="C3384" s="1371">
        <v>922680104</v>
      </c>
      <c r="D3384" s="1371" t="s">
        <v>6881</v>
      </c>
      <c r="G3384" s="1371" t="s">
        <v>223</v>
      </c>
      <c r="H3384" s="1371" t="s">
        <v>11</v>
      </c>
      <c r="J3384" s="1371" t="s">
        <v>221</v>
      </c>
      <c r="L3384" s="1371" t="s">
        <v>271</v>
      </c>
      <c r="M3384" s="1372">
        <v>45841</v>
      </c>
      <c r="N3384" s="1371" t="s">
        <v>233</v>
      </c>
      <c r="O3384" s="1371" t="s">
        <v>236</v>
      </c>
      <c r="V3384" s="1371" t="s">
        <v>11</v>
      </c>
      <c r="W3384" s="1371" t="s">
        <v>230</v>
      </c>
    </row>
    <row r="3385" spans="1:23">
      <c r="A3385" s="1370">
        <v>72068116</v>
      </c>
      <c r="B3385" s="1371" t="s">
        <v>6882</v>
      </c>
      <c r="C3385" s="1371">
        <v>51919640127</v>
      </c>
      <c r="D3385" s="1371" t="s">
        <v>6883</v>
      </c>
      <c r="G3385" s="1371" t="s">
        <v>224</v>
      </c>
      <c r="H3385" s="1371" t="s">
        <v>245</v>
      </c>
      <c r="J3385" s="1371" t="s">
        <v>221</v>
      </c>
      <c r="K3385" s="1371" t="s">
        <v>259</v>
      </c>
      <c r="L3385" s="1371" t="s">
        <v>259</v>
      </c>
      <c r="N3385" s="1371" t="s">
        <v>233</v>
      </c>
      <c r="W3385" s="1371" t="s">
        <v>228</v>
      </c>
    </row>
    <row r="3386" spans="1:23">
      <c r="A3386" s="1370">
        <v>72068130</v>
      </c>
      <c r="B3386" s="1371" t="s">
        <v>6884</v>
      </c>
      <c r="C3386" s="1371">
        <v>957220196</v>
      </c>
      <c r="D3386" s="1371" t="s">
        <v>6885</v>
      </c>
      <c r="G3386" s="1371" t="s">
        <v>223</v>
      </c>
      <c r="H3386" s="1371" t="s">
        <v>11</v>
      </c>
      <c r="J3386" s="1371" t="s">
        <v>221</v>
      </c>
      <c r="M3386" s="1372">
        <v>45841</v>
      </c>
      <c r="N3386" s="1371" t="s">
        <v>233</v>
      </c>
      <c r="O3386" s="1371" t="s">
        <v>236</v>
      </c>
      <c r="P3386" s="1371" t="s">
        <v>350</v>
      </c>
      <c r="V3386" s="1371" t="s">
        <v>11</v>
      </c>
      <c r="W3386" s="1371" t="s">
        <v>226</v>
      </c>
    </row>
    <row r="3387" spans="1:23">
      <c r="A3387" s="1370">
        <v>72068245</v>
      </c>
      <c r="B3387" s="1371" t="s">
        <v>6886</v>
      </c>
      <c r="C3387" s="1371">
        <v>948720826</v>
      </c>
      <c r="D3387" s="1371" t="s">
        <v>6887</v>
      </c>
      <c r="G3387" s="1371" t="s">
        <v>224</v>
      </c>
      <c r="H3387" s="1371" t="s">
        <v>11</v>
      </c>
      <c r="J3387" s="1371" t="s">
        <v>221</v>
      </c>
      <c r="M3387" s="1372">
        <v>45841</v>
      </c>
      <c r="N3387" s="1371" t="s">
        <v>233</v>
      </c>
      <c r="O3387" s="1371" t="s">
        <v>236</v>
      </c>
      <c r="W3387" s="1371" t="s">
        <v>227</v>
      </c>
    </row>
    <row r="3388" spans="1:23">
      <c r="A3388" s="1370">
        <v>72068451</v>
      </c>
      <c r="B3388" s="1371" t="s">
        <v>6888</v>
      </c>
      <c r="C3388" s="1371">
        <v>986699848</v>
      </c>
      <c r="D3388" s="1371" t="s">
        <v>6889</v>
      </c>
      <c r="G3388" s="1371" t="s">
        <v>224</v>
      </c>
      <c r="H3388" s="1371" t="s">
        <v>243</v>
      </c>
      <c r="I3388" s="1371" t="s">
        <v>316</v>
      </c>
      <c r="J3388" s="1371" t="s">
        <v>249</v>
      </c>
      <c r="K3388" s="1371" t="s">
        <v>6890</v>
      </c>
      <c r="L3388" s="1371" t="s">
        <v>6890</v>
      </c>
      <c r="N3388" s="1371" t="s">
        <v>236</v>
      </c>
      <c r="W3388" s="1371" t="s">
        <v>227</v>
      </c>
    </row>
    <row r="3389" spans="1:23">
      <c r="A3389" s="1370">
        <v>72068499</v>
      </c>
      <c r="B3389" s="1371" t="s">
        <v>149</v>
      </c>
      <c r="C3389" s="1371">
        <v>920906149</v>
      </c>
      <c r="D3389" s="1371" t="s">
        <v>6891</v>
      </c>
      <c r="G3389" s="1371" t="s">
        <v>224</v>
      </c>
      <c r="H3389" s="1371" t="s">
        <v>243</v>
      </c>
      <c r="I3389" s="1371" t="s">
        <v>316</v>
      </c>
      <c r="J3389" s="1371" t="s">
        <v>249</v>
      </c>
      <c r="N3389" s="1371" t="s">
        <v>231</v>
      </c>
      <c r="O3389" s="1371" t="s">
        <v>231</v>
      </c>
      <c r="P3389" s="1371" t="s">
        <v>231</v>
      </c>
      <c r="Q3389" s="1371" t="s">
        <v>445</v>
      </c>
      <c r="R3389" s="1371" t="s">
        <v>232</v>
      </c>
      <c r="S3389" s="1371" t="s">
        <v>318</v>
      </c>
      <c r="T3389" s="1371" t="s">
        <v>323</v>
      </c>
      <c r="U3389" s="1371" t="s">
        <v>255</v>
      </c>
      <c r="W3389" s="1371" t="s">
        <v>229</v>
      </c>
    </row>
    <row r="3390" spans="1:23">
      <c r="A3390" s="1370">
        <v>72068503</v>
      </c>
      <c r="B3390" s="1371" t="s">
        <v>6892</v>
      </c>
      <c r="C3390" s="1371">
        <v>945464773</v>
      </c>
      <c r="D3390" s="1371" t="s">
        <v>6893</v>
      </c>
      <c r="G3390" s="1371" t="s">
        <v>223</v>
      </c>
      <c r="H3390" s="1371" t="s">
        <v>245</v>
      </c>
      <c r="L3390" s="1371" t="s">
        <v>271</v>
      </c>
      <c r="N3390" s="1371" t="s">
        <v>233</v>
      </c>
      <c r="W3390" s="1371" t="s">
        <v>230</v>
      </c>
    </row>
    <row r="3391" spans="1:23">
      <c r="A3391" s="1370">
        <v>72068616</v>
      </c>
      <c r="B3391" s="1371" t="s">
        <v>6894</v>
      </c>
      <c r="C3391" s="1371">
        <v>920437264</v>
      </c>
      <c r="D3391" s="1371" t="s">
        <v>362</v>
      </c>
      <c r="G3391" s="1371" t="s">
        <v>225</v>
      </c>
      <c r="H3391" s="1371" t="s">
        <v>11</v>
      </c>
      <c r="J3391" s="1371" t="s">
        <v>221</v>
      </c>
      <c r="N3391" s="1371" t="s">
        <v>233</v>
      </c>
      <c r="O3391" s="1371" t="s">
        <v>231</v>
      </c>
      <c r="P3391" s="1371" t="s">
        <v>236</v>
      </c>
      <c r="W3391" s="1371" t="s">
        <v>229</v>
      </c>
    </row>
    <row r="3392" spans="1:23">
      <c r="A3392" s="1370">
        <v>72068758</v>
      </c>
      <c r="B3392" s="1371" t="s">
        <v>6895</v>
      </c>
      <c r="C3392" s="1371">
        <v>935262466</v>
      </c>
      <c r="D3392" s="1371" t="s">
        <v>6896</v>
      </c>
      <c r="G3392" s="1371" t="s">
        <v>224</v>
      </c>
      <c r="H3392" s="1371" t="s">
        <v>11</v>
      </c>
      <c r="J3392" s="1371" t="s">
        <v>221</v>
      </c>
      <c r="N3392" s="1371" t="s">
        <v>233</v>
      </c>
      <c r="W3392" s="1371" t="s">
        <v>229</v>
      </c>
    </row>
    <row r="3393" spans="1:23">
      <c r="A3393" s="1370">
        <v>72068841</v>
      </c>
      <c r="B3393" s="1371" t="s">
        <v>6897</v>
      </c>
      <c r="C3393" s="1371">
        <v>945632143</v>
      </c>
      <c r="D3393" s="1371" t="s">
        <v>6898</v>
      </c>
      <c r="G3393" s="1371" t="s">
        <v>224</v>
      </c>
      <c r="H3393" s="1371" t="s">
        <v>11</v>
      </c>
      <c r="J3393" s="1371" t="s">
        <v>221</v>
      </c>
      <c r="M3393" s="1372">
        <v>45841</v>
      </c>
      <c r="N3393" s="1371" t="s">
        <v>233</v>
      </c>
      <c r="V3393" s="1371" t="s">
        <v>11</v>
      </c>
      <c r="W3393" s="1371" t="s">
        <v>226</v>
      </c>
    </row>
    <row r="3394" spans="1:23">
      <c r="A3394" s="1370">
        <v>72069134</v>
      </c>
      <c r="B3394" s="1371" t="s">
        <v>6899</v>
      </c>
      <c r="C3394" s="1371" t="s">
        <v>6900</v>
      </c>
      <c r="D3394" s="1371" t="s">
        <v>6901</v>
      </c>
      <c r="G3394" s="1371" t="s">
        <v>224</v>
      </c>
      <c r="H3394" s="1371" t="s">
        <v>245</v>
      </c>
      <c r="J3394" s="1371" t="s">
        <v>221</v>
      </c>
      <c r="K3394" s="1371" t="s">
        <v>259</v>
      </c>
      <c r="L3394" s="1371" t="s">
        <v>259</v>
      </c>
      <c r="N3394" s="1371" t="s">
        <v>233</v>
      </c>
      <c r="W3394" s="1371" t="s">
        <v>228</v>
      </c>
    </row>
    <row r="3395" spans="1:23">
      <c r="A3395" s="1370">
        <v>72069228</v>
      </c>
      <c r="B3395" s="1371" t="s">
        <v>6902</v>
      </c>
      <c r="C3395" s="1371">
        <v>976817335</v>
      </c>
      <c r="G3395" s="1371" t="s">
        <v>224</v>
      </c>
      <c r="H3395" s="1371" t="s">
        <v>238</v>
      </c>
      <c r="I3395" s="1371" t="s">
        <v>316</v>
      </c>
      <c r="J3395" s="1371" t="s">
        <v>221</v>
      </c>
      <c r="N3395" s="1371" t="s">
        <v>233</v>
      </c>
      <c r="O3395" s="1371" t="s">
        <v>236</v>
      </c>
      <c r="W3395" s="1371" t="s">
        <v>229</v>
      </c>
    </row>
    <row r="3396" spans="1:23">
      <c r="A3396" s="1370">
        <v>72069696</v>
      </c>
      <c r="B3396" s="1371" t="s">
        <v>6903</v>
      </c>
      <c r="C3396" s="1371">
        <v>942920448</v>
      </c>
      <c r="D3396" s="1371" t="s">
        <v>6904</v>
      </c>
      <c r="G3396" s="1371" t="s">
        <v>224</v>
      </c>
      <c r="H3396" s="1371" t="s">
        <v>243</v>
      </c>
      <c r="J3396" s="1371" t="s">
        <v>249</v>
      </c>
      <c r="L3396" s="1371" t="s">
        <v>271</v>
      </c>
      <c r="N3396" s="1371" t="s">
        <v>233</v>
      </c>
      <c r="W3396" s="1371" t="s">
        <v>230</v>
      </c>
    </row>
    <row r="3397" spans="1:23">
      <c r="A3397" s="1370">
        <v>72069696</v>
      </c>
      <c r="B3397" s="1371" t="s">
        <v>6903</v>
      </c>
      <c r="C3397" s="1371">
        <v>942940448</v>
      </c>
      <c r="D3397" s="1371" t="s">
        <v>6905</v>
      </c>
      <c r="E3397" s="1371" t="s">
        <v>451</v>
      </c>
      <c r="G3397" s="1371" t="s">
        <v>224</v>
      </c>
      <c r="H3397" s="1371" t="s">
        <v>245</v>
      </c>
      <c r="K3397" s="1371" t="s">
        <v>262</v>
      </c>
      <c r="L3397" s="1371" t="s">
        <v>262</v>
      </c>
      <c r="M3397" s="1372">
        <v>45880</v>
      </c>
      <c r="N3397" s="1371" t="s">
        <v>368</v>
      </c>
      <c r="W3397" s="1371" t="s">
        <v>226</v>
      </c>
    </row>
    <row r="3398" spans="1:23">
      <c r="A3398" s="1370">
        <v>72069696</v>
      </c>
      <c r="B3398" s="1371" t="s">
        <v>6903</v>
      </c>
      <c r="C3398" s="1371">
        <v>942940448</v>
      </c>
      <c r="D3398" s="1371" t="s">
        <v>6905</v>
      </c>
      <c r="E3398" s="1371" t="s">
        <v>451</v>
      </c>
      <c r="G3398" s="1371" t="s">
        <v>224</v>
      </c>
      <c r="H3398" s="1371" t="s">
        <v>245</v>
      </c>
      <c r="K3398" s="1371" t="s">
        <v>271</v>
      </c>
      <c r="L3398" s="1371" t="s">
        <v>271</v>
      </c>
      <c r="M3398" s="1372">
        <v>45847</v>
      </c>
      <c r="N3398" s="1371" t="s">
        <v>233</v>
      </c>
      <c r="O3398" s="1371" t="s">
        <v>331</v>
      </c>
      <c r="P3398" s="1371" t="s">
        <v>331</v>
      </c>
      <c r="W3398" s="1371" t="s">
        <v>229</v>
      </c>
    </row>
    <row r="3399" spans="1:23">
      <c r="A3399" s="1370">
        <v>72069841</v>
      </c>
      <c r="B3399" s="1371" t="s">
        <v>6906</v>
      </c>
      <c r="C3399" s="1371">
        <v>51975473375</v>
      </c>
      <c r="D3399" s="1371" t="s">
        <v>6907</v>
      </c>
      <c r="G3399" s="1371" t="s">
        <v>224</v>
      </c>
      <c r="H3399" s="1371" t="s">
        <v>245</v>
      </c>
      <c r="J3399" s="1371" t="s">
        <v>221</v>
      </c>
      <c r="K3399" s="1371" t="s">
        <v>259</v>
      </c>
      <c r="L3399" s="1371" t="s">
        <v>271</v>
      </c>
      <c r="N3399" s="1371" t="s">
        <v>236</v>
      </c>
      <c r="W3399" s="1371" t="s">
        <v>230</v>
      </c>
    </row>
    <row r="3400" spans="1:23">
      <c r="A3400" s="1370">
        <v>72070135</v>
      </c>
      <c r="B3400" s="1371" t="s">
        <v>6908</v>
      </c>
      <c r="C3400" s="1371">
        <v>51948400545</v>
      </c>
      <c r="D3400" s="1371" t="s">
        <v>6909</v>
      </c>
      <c r="G3400" s="1371" t="s">
        <v>223</v>
      </c>
      <c r="H3400" s="1371" t="s">
        <v>245</v>
      </c>
      <c r="I3400" s="1371" t="s">
        <v>316</v>
      </c>
      <c r="J3400" s="1371" t="s">
        <v>221</v>
      </c>
      <c r="K3400" s="1371" t="s">
        <v>259</v>
      </c>
      <c r="L3400" s="1371" t="s">
        <v>259</v>
      </c>
      <c r="N3400" s="1371" t="s">
        <v>233</v>
      </c>
      <c r="O3400" s="1371" t="s">
        <v>236</v>
      </c>
      <c r="P3400" s="1371" t="s">
        <v>350</v>
      </c>
      <c r="W3400" s="1371" t="s">
        <v>226</v>
      </c>
    </row>
    <row r="3401" spans="1:23">
      <c r="A3401" s="1370">
        <v>72070181</v>
      </c>
      <c r="B3401" s="1371" t="s">
        <v>6910</v>
      </c>
      <c r="C3401" s="1371">
        <v>978500250</v>
      </c>
      <c r="D3401" s="1371" t="s">
        <v>6911</v>
      </c>
      <c r="G3401" s="1371" t="s">
        <v>224</v>
      </c>
      <c r="H3401" s="1371" t="s">
        <v>11</v>
      </c>
      <c r="M3401" s="1372">
        <v>45880</v>
      </c>
      <c r="N3401" s="1371" t="s">
        <v>233</v>
      </c>
      <c r="W3401" s="1371" t="s">
        <v>230</v>
      </c>
    </row>
    <row r="3402" spans="1:23">
      <c r="A3402" s="1370">
        <v>72070181</v>
      </c>
      <c r="B3402" s="1371" t="s">
        <v>6910</v>
      </c>
      <c r="C3402" s="1371">
        <v>978500250</v>
      </c>
      <c r="D3402" s="1371" t="s">
        <v>6911</v>
      </c>
      <c r="G3402" s="1371" t="s">
        <v>224</v>
      </c>
      <c r="H3402" s="1371" t="s">
        <v>245</v>
      </c>
      <c r="I3402" s="1371" t="s">
        <v>316</v>
      </c>
      <c r="J3402" s="1371" t="s">
        <v>221</v>
      </c>
      <c r="N3402" s="1371" t="s">
        <v>233</v>
      </c>
      <c r="O3402" s="1371" t="s">
        <v>231</v>
      </c>
      <c r="W3402" s="1371" t="s">
        <v>229</v>
      </c>
    </row>
    <row r="3403" spans="1:23">
      <c r="A3403" s="1370">
        <v>72070714</v>
      </c>
      <c r="B3403" s="1371" t="s">
        <v>151</v>
      </c>
      <c r="C3403" s="1371">
        <v>934385519</v>
      </c>
      <c r="G3403" s="1371" t="s">
        <v>223</v>
      </c>
      <c r="H3403" s="1371" t="s">
        <v>242</v>
      </c>
      <c r="I3403" s="1371" t="s">
        <v>316</v>
      </c>
      <c r="J3403" s="1371" t="s">
        <v>249</v>
      </c>
      <c r="N3403" s="1371" t="s">
        <v>233</v>
      </c>
      <c r="O3403" s="1371" t="s">
        <v>231</v>
      </c>
      <c r="P3403" s="1371" t="s">
        <v>231</v>
      </c>
      <c r="Q3403" s="1371" t="s">
        <v>445</v>
      </c>
      <c r="R3403" s="1371" t="s">
        <v>232</v>
      </c>
      <c r="S3403" s="1371" t="s">
        <v>318</v>
      </c>
      <c r="T3403" s="1371" t="s">
        <v>323</v>
      </c>
      <c r="U3403" s="1371" t="s">
        <v>255</v>
      </c>
      <c r="W3403" s="1371" t="s">
        <v>229</v>
      </c>
    </row>
    <row r="3404" spans="1:23">
      <c r="A3404" s="1370">
        <v>72070714</v>
      </c>
      <c r="B3404" s="1371" t="s">
        <v>6912</v>
      </c>
      <c r="C3404" s="1371">
        <v>51934385519</v>
      </c>
      <c r="D3404" s="1371" t="s">
        <v>6913</v>
      </c>
      <c r="E3404" s="1371" t="s">
        <v>451</v>
      </c>
      <c r="G3404" s="1371" t="s">
        <v>223</v>
      </c>
      <c r="H3404" s="1371" t="s">
        <v>245</v>
      </c>
      <c r="K3404" s="1371" t="s">
        <v>262</v>
      </c>
      <c r="L3404" s="1371" t="s">
        <v>262</v>
      </c>
      <c r="M3404" s="1372">
        <v>45859</v>
      </c>
      <c r="N3404" s="1371" t="s">
        <v>233</v>
      </c>
      <c r="P3404" s="1371" t="s">
        <v>329</v>
      </c>
      <c r="W3404" s="1371" t="s">
        <v>228</v>
      </c>
    </row>
    <row r="3405" spans="1:23">
      <c r="A3405" s="1370">
        <v>72071088</v>
      </c>
      <c r="B3405" s="1371" t="s">
        <v>6914</v>
      </c>
      <c r="C3405" s="1371" t="s">
        <v>153</v>
      </c>
      <c r="D3405" s="1371" t="s">
        <v>6915</v>
      </c>
      <c r="F3405" s="1371" t="s">
        <v>273</v>
      </c>
      <c r="G3405" s="1371" t="s">
        <v>223</v>
      </c>
      <c r="H3405" s="1371" t="s">
        <v>238</v>
      </c>
      <c r="J3405" s="1371" t="s">
        <v>249</v>
      </c>
      <c r="L3405" s="1371" t="s">
        <v>271</v>
      </c>
      <c r="N3405" s="1371" t="s">
        <v>231</v>
      </c>
      <c r="O3405" s="1371" t="s">
        <v>231</v>
      </c>
      <c r="Q3405" s="1371" t="s">
        <v>445</v>
      </c>
      <c r="R3405" s="1371" t="s">
        <v>232</v>
      </c>
      <c r="S3405" s="1371" t="s">
        <v>318</v>
      </c>
      <c r="T3405" s="1371" t="s">
        <v>323</v>
      </c>
      <c r="U3405" s="1371" t="s">
        <v>258</v>
      </c>
      <c r="W3405" s="1371" t="s">
        <v>230</v>
      </c>
    </row>
    <row r="3406" spans="1:23">
      <c r="A3406" s="1370">
        <v>72071374</v>
      </c>
      <c r="B3406" s="1371" t="s">
        <v>6916</v>
      </c>
      <c r="C3406" s="1371">
        <v>991207664</v>
      </c>
      <c r="D3406" s="1371" t="s">
        <v>362</v>
      </c>
      <c r="G3406" s="1371" t="s">
        <v>224</v>
      </c>
      <c r="H3406" s="1371" t="s">
        <v>11</v>
      </c>
      <c r="J3406" s="1371" t="s">
        <v>221</v>
      </c>
      <c r="M3406" s="1372">
        <v>45841</v>
      </c>
      <c r="N3406" s="1371" t="s">
        <v>233</v>
      </c>
      <c r="V3406" s="1371" t="s">
        <v>11</v>
      </c>
      <c r="W3406" s="1371" t="s">
        <v>226</v>
      </c>
    </row>
    <row r="3407" spans="1:23">
      <c r="A3407" s="1370">
        <v>72071762</v>
      </c>
      <c r="B3407" s="1371" t="s">
        <v>6917</v>
      </c>
      <c r="C3407" s="1371">
        <v>941515122</v>
      </c>
      <c r="D3407" s="1371" t="s">
        <v>6918</v>
      </c>
      <c r="E3407" s="1371" t="s">
        <v>1104</v>
      </c>
      <c r="G3407" s="1371" t="s">
        <v>225</v>
      </c>
      <c r="H3407" s="1371" t="s">
        <v>243</v>
      </c>
      <c r="I3407" s="1371" t="s">
        <v>316</v>
      </c>
      <c r="J3407" s="1371" t="s">
        <v>249</v>
      </c>
      <c r="N3407" s="1371" t="s">
        <v>231</v>
      </c>
      <c r="O3407" s="1371" t="s">
        <v>231</v>
      </c>
      <c r="P3407" s="1371" t="s">
        <v>231</v>
      </c>
      <c r="Q3407" s="1371" t="s">
        <v>445</v>
      </c>
      <c r="R3407" s="1371" t="s">
        <v>232</v>
      </c>
      <c r="S3407" s="1371" t="s">
        <v>318</v>
      </c>
      <c r="T3407" s="1371" t="s">
        <v>323</v>
      </c>
      <c r="U3407" s="1371" t="s">
        <v>255</v>
      </c>
      <c r="W3407" s="1371" t="s">
        <v>226</v>
      </c>
    </row>
    <row r="3408" spans="1:23">
      <c r="A3408" s="1370">
        <v>72078657</v>
      </c>
      <c r="B3408" s="1371" t="s">
        <v>6919</v>
      </c>
      <c r="C3408" s="1371">
        <v>51947577655</v>
      </c>
      <c r="D3408" s="1371" t="s">
        <v>6920</v>
      </c>
      <c r="E3408" s="1371" t="s">
        <v>347</v>
      </c>
      <c r="G3408" s="1371" t="s">
        <v>223</v>
      </c>
      <c r="H3408" s="1371" t="s">
        <v>245</v>
      </c>
      <c r="K3408" s="1371" t="s">
        <v>278</v>
      </c>
      <c r="M3408" s="1372">
        <v>45847</v>
      </c>
      <c r="N3408" s="1371" t="s">
        <v>233</v>
      </c>
      <c r="W3408" s="1371" t="s">
        <v>227</v>
      </c>
    </row>
    <row r="3409" spans="1:23">
      <c r="A3409" s="1370">
        <v>72084850</v>
      </c>
      <c r="B3409" s="1371" t="s">
        <v>6921</v>
      </c>
      <c r="C3409" s="1371">
        <v>933429203</v>
      </c>
      <c r="D3409" s="1371" t="s">
        <v>6922</v>
      </c>
      <c r="G3409" s="1371" t="s">
        <v>224</v>
      </c>
      <c r="H3409" s="1371" t="s">
        <v>248</v>
      </c>
      <c r="M3409" s="1372">
        <v>45855</v>
      </c>
      <c r="N3409" s="1371" t="s">
        <v>233</v>
      </c>
      <c r="P3409" s="1371" t="s">
        <v>350</v>
      </c>
      <c r="W3409" s="1371" t="s">
        <v>228</v>
      </c>
    </row>
    <row r="3410" spans="1:23">
      <c r="A3410" s="1370">
        <v>72099230</v>
      </c>
      <c r="B3410" s="1371" t="s">
        <v>6923</v>
      </c>
      <c r="C3410" s="1371">
        <v>965204762</v>
      </c>
      <c r="D3410" s="1371" t="s">
        <v>6924</v>
      </c>
      <c r="G3410" s="1371" t="s">
        <v>223</v>
      </c>
      <c r="H3410" s="1371" t="s">
        <v>11</v>
      </c>
      <c r="J3410" s="1371" t="s">
        <v>221</v>
      </c>
      <c r="L3410" s="1371" t="s">
        <v>271</v>
      </c>
      <c r="M3410" s="1372">
        <v>45841</v>
      </c>
      <c r="N3410" s="1371" t="s">
        <v>233</v>
      </c>
      <c r="O3410" s="1371" t="s">
        <v>236</v>
      </c>
      <c r="V3410" s="1371" t="s">
        <v>11</v>
      </c>
      <c r="W3410" s="1371" t="s">
        <v>230</v>
      </c>
    </row>
    <row r="3411" spans="1:23">
      <c r="A3411" s="1370">
        <v>72105269</v>
      </c>
      <c r="B3411" s="1371" t="s">
        <v>6925</v>
      </c>
      <c r="C3411" s="1371" t="s">
        <v>6926</v>
      </c>
      <c r="D3411" s="1371" t="s">
        <v>6927</v>
      </c>
      <c r="G3411" s="1371" t="s">
        <v>224</v>
      </c>
      <c r="H3411" s="1371" t="s">
        <v>11</v>
      </c>
      <c r="J3411" s="1371" t="s">
        <v>221</v>
      </c>
      <c r="M3411" s="1372">
        <v>45841</v>
      </c>
      <c r="N3411" s="1371" t="s">
        <v>237</v>
      </c>
      <c r="O3411" s="1371" t="s">
        <v>236</v>
      </c>
      <c r="V3411" s="1371" t="s">
        <v>11</v>
      </c>
      <c r="W3411" s="1371" t="s">
        <v>230</v>
      </c>
    </row>
    <row r="3412" spans="1:23">
      <c r="A3412" s="1370">
        <v>72124400</v>
      </c>
      <c r="B3412" s="1371" t="s">
        <v>6928</v>
      </c>
      <c r="C3412" s="1371">
        <v>921261471</v>
      </c>
      <c r="D3412" s="1371" t="s">
        <v>6929</v>
      </c>
      <c r="G3412" s="1371" t="s">
        <v>224</v>
      </c>
      <c r="H3412" s="1371" t="s">
        <v>11</v>
      </c>
      <c r="L3412" s="1371" t="s">
        <v>271</v>
      </c>
      <c r="M3412" s="1372">
        <v>45854</v>
      </c>
      <c r="N3412" s="1371" t="s">
        <v>368</v>
      </c>
      <c r="O3412" s="1371" t="s">
        <v>236</v>
      </c>
      <c r="W3412" s="1371" t="s">
        <v>226</v>
      </c>
    </row>
    <row r="3413" spans="1:23">
      <c r="A3413" s="1370">
        <v>72126992</v>
      </c>
      <c r="B3413" s="1371" t="s">
        <v>6930</v>
      </c>
      <c r="C3413" s="1371">
        <v>51968852201</v>
      </c>
      <c r="D3413" s="1371" t="s">
        <v>6931</v>
      </c>
      <c r="G3413" s="1371" t="s">
        <v>224</v>
      </c>
      <c r="H3413" s="1371" t="s">
        <v>11</v>
      </c>
      <c r="J3413" s="1371" t="s">
        <v>221</v>
      </c>
      <c r="M3413" s="1372">
        <v>45841</v>
      </c>
      <c r="N3413" s="1371" t="s">
        <v>233</v>
      </c>
      <c r="V3413" s="1371" t="s">
        <v>11</v>
      </c>
      <c r="W3413" s="1371" t="s">
        <v>228</v>
      </c>
    </row>
    <row r="3414" spans="1:23">
      <c r="A3414" s="1370">
        <v>72159849</v>
      </c>
      <c r="B3414" s="1371" t="s">
        <v>6932</v>
      </c>
      <c r="C3414" s="1371">
        <v>900020860</v>
      </c>
      <c r="D3414" s="1371" t="s">
        <v>6933</v>
      </c>
      <c r="G3414" s="1371" t="s">
        <v>224</v>
      </c>
      <c r="H3414" s="1371" t="s">
        <v>11</v>
      </c>
      <c r="J3414" s="1371" t="s">
        <v>221</v>
      </c>
      <c r="M3414" s="1372">
        <v>45841</v>
      </c>
      <c r="N3414" s="1371" t="s">
        <v>233</v>
      </c>
      <c r="V3414" s="1371" t="s">
        <v>11</v>
      </c>
      <c r="W3414" s="1371" t="s">
        <v>228</v>
      </c>
    </row>
    <row r="3415" spans="1:23">
      <c r="A3415" s="1370">
        <v>72164550</v>
      </c>
      <c r="B3415" s="1371" t="s">
        <v>6934</v>
      </c>
      <c r="C3415" s="1371">
        <v>965311480</v>
      </c>
      <c r="D3415" s="1371" t="s">
        <v>6935</v>
      </c>
      <c r="F3415" s="1371" t="s">
        <v>254</v>
      </c>
      <c r="G3415" s="1371" t="s">
        <v>223</v>
      </c>
      <c r="H3415" s="1371" t="s">
        <v>238</v>
      </c>
      <c r="I3415" s="1371" t="s">
        <v>316</v>
      </c>
      <c r="J3415" s="1371" t="s">
        <v>221</v>
      </c>
      <c r="N3415" s="1371" t="s">
        <v>233</v>
      </c>
      <c r="O3415" s="1371" t="s">
        <v>231</v>
      </c>
      <c r="P3415" s="1371" t="s">
        <v>231</v>
      </c>
      <c r="W3415" s="1371" t="s">
        <v>229</v>
      </c>
    </row>
    <row r="3416" spans="1:23">
      <c r="A3416" s="1370">
        <v>72164573</v>
      </c>
      <c r="B3416" s="1371" t="s">
        <v>6936</v>
      </c>
      <c r="C3416" s="1371">
        <v>51953466179</v>
      </c>
      <c r="D3416" s="1371" t="s">
        <v>6937</v>
      </c>
      <c r="G3416" s="1371" t="s">
        <v>224</v>
      </c>
      <c r="H3416" s="1371" t="s">
        <v>245</v>
      </c>
      <c r="I3416" s="1371" t="s">
        <v>316</v>
      </c>
      <c r="J3416" s="1371" t="s">
        <v>221</v>
      </c>
      <c r="K3416" s="1371" t="s">
        <v>256</v>
      </c>
      <c r="L3416" s="1371" t="s">
        <v>256</v>
      </c>
      <c r="N3416" s="1371" t="s">
        <v>231</v>
      </c>
      <c r="O3416" s="1371" t="s">
        <v>231</v>
      </c>
      <c r="P3416" s="1371" t="s">
        <v>233</v>
      </c>
      <c r="W3416" s="1371" t="s">
        <v>228</v>
      </c>
    </row>
    <row r="3417" spans="1:23">
      <c r="A3417" s="1370">
        <v>72164624</v>
      </c>
      <c r="B3417" s="1371" t="s">
        <v>6938</v>
      </c>
      <c r="C3417" s="1371" t="s">
        <v>6939</v>
      </c>
      <c r="G3417" s="1371" t="s">
        <v>225</v>
      </c>
      <c r="H3417" s="1371" t="s">
        <v>245</v>
      </c>
      <c r="J3417" s="1371" t="s">
        <v>221</v>
      </c>
      <c r="L3417" s="1371" t="s">
        <v>271</v>
      </c>
      <c r="N3417" s="1371" t="s">
        <v>231</v>
      </c>
      <c r="W3417" s="1371" t="s">
        <v>230</v>
      </c>
    </row>
    <row r="3418" spans="1:23">
      <c r="A3418" s="1370">
        <v>72167254</v>
      </c>
      <c r="B3418" s="1371" t="s">
        <v>6940</v>
      </c>
      <c r="C3418" s="1371">
        <v>935486785</v>
      </c>
      <c r="D3418" s="1371" t="s">
        <v>6941</v>
      </c>
      <c r="G3418" s="1371" t="s">
        <v>223</v>
      </c>
      <c r="H3418" s="1371" t="s">
        <v>11</v>
      </c>
      <c r="I3418" s="1371" t="s">
        <v>316</v>
      </c>
      <c r="J3418" s="1371" t="s">
        <v>221</v>
      </c>
      <c r="N3418" s="1371" t="s">
        <v>233</v>
      </c>
      <c r="W3418" s="1371" t="s">
        <v>229</v>
      </c>
    </row>
    <row r="3419" spans="1:23">
      <c r="A3419" s="1370">
        <v>72169539</v>
      </c>
      <c r="B3419" s="1371" t="s">
        <v>6942</v>
      </c>
      <c r="C3419" s="1371">
        <v>51973244282</v>
      </c>
      <c r="D3419" s="1371" t="s">
        <v>6943</v>
      </c>
      <c r="G3419" s="1371" t="s">
        <v>224</v>
      </c>
      <c r="H3419" s="1371" t="s">
        <v>11</v>
      </c>
      <c r="J3419" s="1371" t="s">
        <v>221</v>
      </c>
      <c r="M3419" s="1372">
        <v>45841</v>
      </c>
      <c r="N3419" s="1371" t="s">
        <v>233</v>
      </c>
      <c r="V3419" s="1371" t="s">
        <v>11</v>
      </c>
      <c r="W3419" s="1371" t="s">
        <v>228</v>
      </c>
    </row>
    <row r="3420" spans="1:23">
      <c r="A3420" s="1370">
        <v>72170820</v>
      </c>
      <c r="B3420" s="1371" t="s">
        <v>6944</v>
      </c>
      <c r="C3420" s="1371">
        <v>989786707</v>
      </c>
      <c r="D3420" s="1371" t="s">
        <v>6945</v>
      </c>
      <c r="G3420" s="1371" t="s">
        <v>223</v>
      </c>
      <c r="H3420" s="1371" t="s">
        <v>11</v>
      </c>
      <c r="I3420" s="1371" t="s">
        <v>316</v>
      </c>
      <c r="J3420" s="1371" t="s">
        <v>221</v>
      </c>
      <c r="N3420" s="1371" t="s">
        <v>233</v>
      </c>
      <c r="W3420" s="1371" t="s">
        <v>229</v>
      </c>
    </row>
    <row r="3421" spans="1:23">
      <c r="A3421" s="1370">
        <v>72186859</v>
      </c>
      <c r="B3421" s="1371" t="s">
        <v>6946</v>
      </c>
      <c r="C3421" s="1371">
        <v>933617005</v>
      </c>
      <c r="D3421" s="1371" t="s">
        <v>6947</v>
      </c>
      <c r="G3421" s="1371" t="s">
        <v>224</v>
      </c>
      <c r="H3421" s="1371" t="s">
        <v>11</v>
      </c>
      <c r="J3421" s="1371" t="s">
        <v>221</v>
      </c>
      <c r="L3421" s="1371" t="s">
        <v>271</v>
      </c>
      <c r="M3421" s="1372">
        <v>45841</v>
      </c>
      <c r="N3421" s="1371" t="s">
        <v>233</v>
      </c>
      <c r="O3421" s="1371" t="s">
        <v>236</v>
      </c>
      <c r="V3421" s="1371" t="s">
        <v>11</v>
      </c>
      <c r="W3421" s="1371" t="s">
        <v>230</v>
      </c>
    </row>
    <row r="3422" spans="1:23">
      <c r="A3422" s="1370">
        <v>72190313</v>
      </c>
      <c r="B3422" s="1371" t="s">
        <v>6948</v>
      </c>
      <c r="C3422" s="1371">
        <v>941367218</v>
      </c>
      <c r="D3422" s="1371" t="s">
        <v>6949</v>
      </c>
      <c r="G3422" s="1371" t="s">
        <v>223</v>
      </c>
      <c r="H3422" s="1371" t="s">
        <v>11</v>
      </c>
      <c r="M3422" s="1372">
        <v>45880</v>
      </c>
      <c r="N3422" s="1371" t="s">
        <v>233</v>
      </c>
      <c r="W3422" s="1371" t="s">
        <v>230</v>
      </c>
    </row>
    <row r="3423" spans="1:23">
      <c r="A3423" s="1370">
        <v>72191656</v>
      </c>
      <c r="B3423" s="1371" t="s">
        <v>6950</v>
      </c>
      <c r="C3423" s="1371">
        <v>51997838109</v>
      </c>
      <c r="D3423" s="1371" t="s">
        <v>6951</v>
      </c>
      <c r="G3423" s="1371" t="s">
        <v>225</v>
      </c>
      <c r="H3423" s="1371" t="s">
        <v>11</v>
      </c>
      <c r="J3423" s="1371" t="s">
        <v>221</v>
      </c>
      <c r="M3423" s="1372">
        <v>45841</v>
      </c>
      <c r="N3423" s="1371" t="s">
        <v>233</v>
      </c>
      <c r="O3423" s="1371" t="s">
        <v>236</v>
      </c>
      <c r="W3423" s="1371" t="s">
        <v>227</v>
      </c>
    </row>
    <row r="3424" spans="1:23">
      <c r="A3424" s="1370">
        <v>72194486</v>
      </c>
      <c r="B3424" s="1371" t="s">
        <v>6952</v>
      </c>
      <c r="C3424" s="1371">
        <v>928947591</v>
      </c>
      <c r="D3424" s="1371" t="s">
        <v>6953</v>
      </c>
      <c r="E3424" s="1371" t="s">
        <v>347</v>
      </c>
      <c r="G3424" s="1371" t="s">
        <v>224</v>
      </c>
      <c r="H3424" s="1371" t="s">
        <v>245</v>
      </c>
      <c r="L3424" s="1371" t="s">
        <v>271</v>
      </c>
      <c r="M3424" s="1372">
        <v>45844</v>
      </c>
      <c r="N3424" s="1371" t="s">
        <v>233</v>
      </c>
      <c r="O3424" s="1371" t="s">
        <v>239</v>
      </c>
      <c r="W3424" s="1371" t="s">
        <v>230</v>
      </c>
    </row>
    <row r="3425" spans="1:23">
      <c r="A3425" s="1370">
        <v>72199498</v>
      </c>
      <c r="B3425" s="1371" t="s">
        <v>6954</v>
      </c>
      <c r="C3425" s="1371">
        <v>933797025</v>
      </c>
      <c r="D3425" s="1371" t="s">
        <v>6955</v>
      </c>
      <c r="F3425" s="1371" t="s">
        <v>362</v>
      </c>
      <c r="G3425" s="1371" t="s">
        <v>224</v>
      </c>
      <c r="H3425" s="1371" t="s">
        <v>248</v>
      </c>
      <c r="J3425" s="1371" t="s">
        <v>221</v>
      </c>
      <c r="M3425" s="1372">
        <v>45841</v>
      </c>
      <c r="N3425" s="1371" t="s">
        <v>233</v>
      </c>
      <c r="W3425" s="1371" t="s">
        <v>226</v>
      </c>
    </row>
    <row r="3426" spans="1:23">
      <c r="A3426" s="1370">
        <v>72201248</v>
      </c>
      <c r="B3426" s="1371" t="s">
        <v>6956</v>
      </c>
      <c r="C3426" s="1371">
        <v>926713342</v>
      </c>
      <c r="D3426" s="1371" t="s">
        <v>6957</v>
      </c>
      <c r="F3426" s="1371" t="s">
        <v>362</v>
      </c>
      <c r="G3426" s="1371" t="s">
        <v>224</v>
      </c>
      <c r="H3426" s="1371" t="s">
        <v>248</v>
      </c>
      <c r="J3426" s="1371" t="s">
        <v>221</v>
      </c>
      <c r="N3426" s="1371" t="s">
        <v>233</v>
      </c>
      <c r="O3426" s="1371" t="s">
        <v>331</v>
      </c>
      <c r="W3426" s="1371" t="s">
        <v>229</v>
      </c>
    </row>
    <row r="3427" spans="1:23">
      <c r="A3427" s="1370">
        <v>72201595</v>
      </c>
      <c r="B3427" s="1371" t="s">
        <v>6958</v>
      </c>
      <c r="C3427" s="1371">
        <v>964319803</v>
      </c>
      <c r="D3427" s="1371" t="s">
        <v>6959</v>
      </c>
      <c r="G3427" s="1371" t="s">
        <v>224</v>
      </c>
      <c r="H3427" s="1371" t="s">
        <v>248</v>
      </c>
      <c r="M3427" s="1372">
        <v>45844</v>
      </c>
      <c r="N3427" s="1371" t="s">
        <v>233</v>
      </c>
      <c r="O3427" s="1371" t="s">
        <v>330</v>
      </c>
      <c r="W3427" s="1371" t="s">
        <v>229</v>
      </c>
    </row>
    <row r="3428" spans="1:23">
      <c r="A3428" s="1370">
        <v>72214033</v>
      </c>
      <c r="B3428" s="1371" t="s">
        <v>6960</v>
      </c>
      <c r="C3428" s="1371">
        <v>51932716233</v>
      </c>
      <c r="D3428" s="1371" t="s">
        <v>6961</v>
      </c>
      <c r="E3428" s="1371" t="s">
        <v>376</v>
      </c>
      <c r="F3428" s="1371" t="s">
        <v>260</v>
      </c>
      <c r="G3428" s="1371" t="s">
        <v>224</v>
      </c>
      <c r="H3428" s="1371" t="s">
        <v>245</v>
      </c>
      <c r="J3428" s="1371" t="s">
        <v>221</v>
      </c>
      <c r="L3428" s="1371" t="s">
        <v>271</v>
      </c>
      <c r="N3428" s="1371" t="s">
        <v>233</v>
      </c>
      <c r="W3428" s="1371" t="s">
        <v>230</v>
      </c>
    </row>
    <row r="3429" spans="1:23">
      <c r="A3429" s="1370">
        <v>72217381</v>
      </c>
      <c r="B3429" s="1371" t="s">
        <v>6962</v>
      </c>
      <c r="C3429" s="1371">
        <v>51946357407</v>
      </c>
      <c r="D3429" s="1371" t="s">
        <v>6963</v>
      </c>
      <c r="G3429" s="1371" t="s">
        <v>225</v>
      </c>
      <c r="H3429" s="1371" t="s">
        <v>11</v>
      </c>
      <c r="L3429" s="1371" t="s">
        <v>271</v>
      </c>
      <c r="M3429" s="1372">
        <v>45854</v>
      </c>
      <c r="N3429" s="1371" t="s">
        <v>233</v>
      </c>
      <c r="O3429" s="1371" t="s">
        <v>331</v>
      </c>
      <c r="W3429" s="1371" t="s">
        <v>229</v>
      </c>
    </row>
    <row r="3430" spans="1:23">
      <c r="A3430" s="1370">
        <v>72220939</v>
      </c>
      <c r="B3430" s="1371" t="s">
        <v>6964</v>
      </c>
      <c r="C3430" s="1371">
        <v>963734054</v>
      </c>
      <c r="D3430" s="1371" t="s">
        <v>6965</v>
      </c>
      <c r="G3430" s="1371" t="s">
        <v>223</v>
      </c>
      <c r="H3430" s="1371" t="s">
        <v>248</v>
      </c>
      <c r="M3430" s="1372">
        <v>45846</v>
      </c>
      <c r="N3430" s="1371" t="s">
        <v>233</v>
      </c>
      <c r="W3430" s="1371" t="s">
        <v>228</v>
      </c>
    </row>
    <row r="3431" spans="1:23">
      <c r="A3431" s="1370">
        <v>72223568</v>
      </c>
      <c r="B3431" s="1371" t="s">
        <v>6966</v>
      </c>
      <c r="C3431" s="1371">
        <v>51922933764</v>
      </c>
      <c r="D3431" s="1371" t="s">
        <v>6967</v>
      </c>
      <c r="G3431" s="1371" t="s">
        <v>224</v>
      </c>
      <c r="H3431" s="1371" t="s">
        <v>11</v>
      </c>
      <c r="J3431" s="1371" t="s">
        <v>221</v>
      </c>
      <c r="M3431" s="1372">
        <v>45841</v>
      </c>
      <c r="N3431" s="1371" t="s">
        <v>233</v>
      </c>
      <c r="V3431" s="1371" t="s">
        <v>11</v>
      </c>
      <c r="W3431" s="1371" t="s">
        <v>226</v>
      </c>
    </row>
    <row r="3432" spans="1:23">
      <c r="A3432" s="1370">
        <v>72227705</v>
      </c>
      <c r="B3432" s="1371" t="s">
        <v>6968</v>
      </c>
      <c r="C3432" s="1371">
        <v>934009741</v>
      </c>
      <c r="D3432" s="1371" t="s">
        <v>6969</v>
      </c>
      <c r="G3432" s="1371" t="s">
        <v>223</v>
      </c>
      <c r="H3432" s="1371" t="s">
        <v>242</v>
      </c>
      <c r="K3432" s="1371" t="s">
        <v>278</v>
      </c>
      <c r="N3432" s="1371" t="s">
        <v>231</v>
      </c>
      <c r="O3432" s="1371" t="s">
        <v>231</v>
      </c>
      <c r="P3432" s="1371" t="s">
        <v>231</v>
      </c>
      <c r="Q3432" s="1371" t="s">
        <v>324</v>
      </c>
      <c r="R3432" s="1371" t="s">
        <v>234</v>
      </c>
      <c r="S3432" s="1371" t="s">
        <v>318</v>
      </c>
      <c r="T3432" s="1371" t="s">
        <v>323</v>
      </c>
      <c r="W3432" s="1371" t="s">
        <v>228</v>
      </c>
    </row>
    <row r="3433" spans="1:23">
      <c r="A3433" s="1370">
        <v>72229435</v>
      </c>
      <c r="B3433" s="1371" t="s">
        <v>6970</v>
      </c>
      <c r="C3433" s="1371">
        <v>948018199</v>
      </c>
      <c r="D3433" s="1371" t="s">
        <v>6971</v>
      </c>
      <c r="F3433" s="1371" t="s">
        <v>362</v>
      </c>
      <c r="G3433" s="1371" t="s">
        <v>224</v>
      </c>
      <c r="H3433" s="1371" t="s">
        <v>248</v>
      </c>
      <c r="J3433" s="1371" t="s">
        <v>221</v>
      </c>
      <c r="M3433" s="1372">
        <v>45841</v>
      </c>
      <c r="W3433" s="1371" t="s">
        <v>227</v>
      </c>
    </row>
    <row r="3434" spans="1:23">
      <c r="A3434" s="1370">
        <v>72232249</v>
      </c>
      <c r="B3434" s="1371" t="s">
        <v>6972</v>
      </c>
      <c r="C3434" s="1371">
        <v>973379820</v>
      </c>
      <c r="D3434" s="1371" t="s">
        <v>6973</v>
      </c>
      <c r="G3434" s="1371" t="s">
        <v>225</v>
      </c>
      <c r="J3434" s="1371" t="s">
        <v>221</v>
      </c>
      <c r="L3434" s="1371" t="s">
        <v>271</v>
      </c>
      <c r="N3434" s="1371" t="s">
        <v>241</v>
      </c>
      <c r="O3434" s="1371" t="s">
        <v>241</v>
      </c>
      <c r="V3434" s="1371" t="s">
        <v>6974</v>
      </c>
      <c r="W3434" s="1371" t="s">
        <v>230</v>
      </c>
    </row>
    <row r="3435" spans="1:23">
      <c r="A3435" s="1370">
        <v>72239237</v>
      </c>
      <c r="B3435" s="1371" t="s">
        <v>6975</v>
      </c>
      <c r="C3435" s="1371" t="s">
        <v>6976</v>
      </c>
      <c r="D3435" s="1371" t="s">
        <v>6977</v>
      </c>
      <c r="G3435" s="1371" t="s">
        <v>224</v>
      </c>
      <c r="H3435" s="1371" t="s">
        <v>245</v>
      </c>
      <c r="J3435" s="1371" t="s">
        <v>221</v>
      </c>
      <c r="K3435" s="1371" t="s">
        <v>259</v>
      </c>
      <c r="L3435" s="1371" t="s">
        <v>271</v>
      </c>
      <c r="N3435" s="1371" t="s">
        <v>233</v>
      </c>
      <c r="W3435" s="1371" t="s">
        <v>230</v>
      </c>
    </row>
    <row r="3436" spans="1:23">
      <c r="A3436" s="1370">
        <v>72261091</v>
      </c>
      <c r="B3436" s="1371" t="s">
        <v>6978</v>
      </c>
      <c r="C3436" s="1371">
        <v>51933333752</v>
      </c>
      <c r="D3436" s="1371" t="s">
        <v>6979</v>
      </c>
      <c r="E3436" s="1371" t="s">
        <v>376</v>
      </c>
      <c r="F3436" s="1371" t="s">
        <v>260</v>
      </c>
      <c r="G3436" s="1371" t="s">
        <v>224</v>
      </c>
      <c r="H3436" s="1371" t="s">
        <v>245</v>
      </c>
      <c r="J3436" s="1371" t="s">
        <v>221</v>
      </c>
      <c r="L3436" s="1371" t="s">
        <v>271</v>
      </c>
      <c r="N3436" s="1371" t="s">
        <v>233</v>
      </c>
      <c r="W3436" s="1371" t="s">
        <v>230</v>
      </c>
    </row>
    <row r="3437" spans="1:23">
      <c r="A3437" s="1370">
        <v>72261286</v>
      </c>
      <c r="B3437" s="1371" t="s">
        <v>6980</v>
      </c>
      <c r="C3437" s="1371">
        <v>941389110</v>
      </c>
      <c r="D3437" s="1371" t="s">
        <v>6981</v>
      </c>
      <c r="E3437" s="1371" t="s">
        <v>376</v>
      </c>
      <c r="F3437" s="1371" t="s">
        <v>254</v>
      </c>
      <c r="G3437" s="1371" t="s">
        <v>224</v>
      </c>
      <c r="H3437" s="1371" t="s">
        <v>245</v>
      </c>
      <c r="I3437" s="1371" t="s">
        <v>316</v>
      </c>
      <c r="J3437" s="1371" t="s">
        <v>221</v>
      </c>
      <c r="N3437" s="1371" t="s">
        <v>233</v>
      </c>
      <c r="O3437" s="1371" t="s">
        <v>236</v>
      </c>
      <c r="P3437" s="1371" t="s">
        <v>350</v>
      </c>
      <c r="W3437" s="1371" t="s">
        <v>226</v>
      </c>
    </row>
    <row r="3438" spans="1:23">
      <c r="A3438" s="1370">
        <v>72266545</v>
      </c>
      <c r="B3438" s="1371" t="s">
        <v>6982</v>
      </c>
      <c r="C3438" s="1371">
        <v>977605702</v>
      </c>
      <c r="D3438" s="1371" t="s">
        <v>6983</v>
      </c>
      <c r="G3438" s="1371" t="s">
        <v>225</v>
      </c>
      <c r="H3438" s="1371" t="s">
        <v>243</v>
      </c>
      <c r="I3438" s="1371" t="s">
        <v>316</v>
      </c>
      <c r="J3438" s="1371" t="s">
        <v>249</v>
      </c>
      <c r="N3438" s="1371" t="s">
        <v>233</v>
      </c>
      <c r="O3438" s="1371" t="s">
        <v>231</v>
      </c>
      <c r="P3438" s="1371" t="s">
        <v>231</v>
      </c>
      <c r="W3438" s="1371" t="s">
        <v>226</v>
      </c>
    </row>
    <row r="3439" spans="1:23">
      <c r="A3439" s="1370">
        <v>72269404</v>
      </c>
      <c r="B3439" s="1371" t="s">
        <v>6984</v>
      </c>
      <c r="C3439" s="1371">
        <v>953352104</v>
      </c>
      <c r="F3439" s="1371" t="s">
        <v>254</v>
      </c>
      <c r="G3439" s="1371" t="s">
        <v>224</v>
      </c>
      <c r="H3439" s="1371" t="s">
        <v>242</v>
      </c>
      <c r="I3439" s="1371" t="s">
        <v>7</v>
      </c>
      <c r="M3439" s="1372">
        <v>45848</v>
      </c>
      <c r="N3439" s="1371" t="s">
        <v>231</v>
      </c>
      <c r="O3439" s="1371" t="s">
        <v>231</v>
      </c>
      <c r="Q3439" s="1371" t="s">
        <v>324</v>
      </c>
      <c r="R3439" s="1371" t="s">
        <v>232</v>
      </c>
      <c r="S3439" s="1371" t="s">
        <v>318</v>
      </c>
      <c r="T3439" s="1371" t="s">
        <v>323</v>
      </c>
      <c r="U3439" s="1371" t="s">
        <v>255</v>
      </c>
      <c r="W3439" s="1371" t="s">
        <v>230</v>
      </c>
    </row>
    <row r="3440" spans="1:23">
      <c r="A3440" s="1370">
        <v>72269404</v>
      </c>
      <c r="B3440" s="1371" t="s">
        <v>6985</v>
      </c>
      <c r="C3440" s="1371">
        <v>51953352104</v>
      </c>
      <c r="D3440" s="1371" t="s">
        <v>6986</v>
      </c>
      <c r="E3440" s="1371" t="s">
        <v>347</v>
      </c>
      <c r="F3440" s="1371" t="s">
        <v>260</v>
      </c>
      <c r="G3440" s="1371" t="s">
        <v>224</v>
      </c>
      <c r="H3440" s="1371" t="s">
        <v>245</v>
      </c>
      <c r="K3440" s="1371" t="s">
        <v>278</v>
      </c>
      <c r="L3440" s="1371" t="s">
        <v>278</v>
      </c>
      <c r="M3440" s="1372">
        <v>45852</v>
      </c>
      <c r="N3440" s="1371" t="s">
        <v>233</v>
      </c>
      <c r="O3440" s="1371" t="s">
        <v>331</v>
      </c>
      <c r="W3440" s="1371" t="s">
        <v>229</v>
      </c>
    </row>
    <row r="3441" spans="1:23">
      <c r="A3441" s="1370">
        <v>72276723</v>
      </c>
      <c r="B3441" s="1371" t="s">
        <v>6987</v>
      </c>
      <c r="C3441" s="1371">
        <v>977973843</v>
      </c>
      <c r="D3441" s="1371" t="s">
        <v>6988</v>
      </c>
      <c r="G3441" s="1371" t="s">
        <v>224</v>
      </c>
      <c r="H3441" s="1371" t="s">
        <v>11</v>
      </c>
      <c r="J3441" s="1371" t="s">
        <v>221</v>
      </c>
      <c r="L3441" s="1371" t="s">
        <v>271</v>
      </c>
      <c r="M3441" s="1372">
        <v>45841</v>
      </c>
      <c r="N3441" s="1371" t="s">
        <v>233</v>
      </c>
      <c r="V3441" s="1371" t="s">
        <v>11</v>
      </c>
      <c r="W3441" s="1371" t="s">
        <v>230</v>
      </c>
    </row>
    <row r="3442" spans="1:23">
      <c r="A3442" s="1370">
        <v>72281840</v>
      </c>
      <c r="B3442" s="1371" t="s">
        <v>6989</v>
      </c>
      <c r="C3442" s="1371">
        <v>977773863</v>
      </c>
      <c r="D3442" s="1371" t="s">
        <v>6990</v>
      </c>
      <c r="G3442" s="1371" t="s">
        <v>223</v>
      </c>
      <c r="H3442" s="1371" t="s">
        <v>248</v>
      </c>
      <c r="M3442" s="1372">
        <v>45847</v>
      </c>
      <c r="N3442" s="1371" t="s">
        <v>368</v>
      </c>
      <c r="O3442" s="1371" t="s">
        <v>350</v>
      </c>
      <c r="P3442" s="1371" t="s">
        <v>350</v>
      </c>
      <c r="W3442" s="1371" t="s">
        <v>226</v>
      </c>
    </row>
    <row r="3443" spans="1:23">
      <c r="A3443" s="1370">
        <v>72303300</v>
      </c>
      <c r="B3443" s="1371" t="s">
        <v>6991</v>
      </c>
      <c r="C3443" s="1371">
        <v>51905466663</v>
      </c>
      <c r="D3443" s="1371" t="s">
        <v>6992</v>
      </c>
      <c r="E3443" s="1371" t="s">
        <v>347</v>
      </c>
      <c r="G3443" s="1371" t="s">
        <v>223</v>
      </c>
      <c r="H3443" s="1371" t="s">
        <v>245</v>
      </c>
      <c r="K3443" s="1371" t="s">
        <v>274</v>
      </c>
      <c r="L3443" s="1371" t="s">
        <v>274</v>
      </c>
      <c r="M3443" s="1372">
        <v>45848</v>
      </c>
      <c r="N3443" s="1371" t="s">
        <v>233</v>
      </c>
      <c r="O3443" s="1371" t="s">
        <v>331</v>
      </c>
      <c r="P3443" s="1371" t="s">
        <v>231</v>
      </c>
      <c r="V3443" s="1371" t="s">
        <v>592</v>
      </c>
      <c r="W3443" s="1371" t="s">
        <v>229</v>
      </c>
    </row>
    <row r="3444" spans="1:23">
      <c r="A3444" s="1370">
        <v>72313350</v>
      </c>
      <c r="B3444" s="1371" t="s">
        <v>6993</v>
      </c>
      <c r="C3444" s="1371">
        <v>51950146596</v>
      </c>
      <c r="D3444" s="1371" t="s">
        <v>6994</v>
      </c>
      <c r="G3444" s="1371" t="s">
        <v>225</v>
      </c>
      <c r="H3444" s="1371" t="s">
        <v>11</v>
      </c>
      <c r="J3444" s="1371" t="s">
        <v>221</v>
      </c>
      <c r="M3444" s="1372">
        <v>45841</v>
      </c>
      <c r="N3444" s="1371" t="s">
        <v>233</v>
      </c>
      <c r="V3444" s="1371" t="s">
        <v>11</v>
      </c>
      <c r="W3444" s="1371" t="s">
        <v>228</v>
      </c>
    </row>
    <row r="3445" spans="1:23">
      <c r="A3445" s="1370">
        <v>72328397</v>
      </c>
      <c r="B3445" s="1371" t="s">
        <v>6995</v>
      </c>
      <c r="C3445" s="1371">
        <v>926286360</v>
      </c>
      <c r="D3445" s="1371" t="s">
        <v>6996</v>
      </c>
      <c r="E3445" s="1371" t="s">
        <v>6997</v>
      </c>
      <c r="F3445" s="1371" t="s">
        <v>254</v>
      </c>
      <c r="G3445" s="1371" t="s">
        <v>224</v>
      </c>
      <c r="H3445" s="1371" t="s">
        <v>243</v>
      </c>
      <c r="I3445" s="1371" t="s">
        <v>10</v>
      </c>
      <c r="J3445" s="1371" t="s">
        <v>221</v>
      </c>
      <c r="N3445" s="1371" t="s">
        <v>231</v>
      </c>
      <c r="O3445" s="1371" t="s">
        <v>233</v>
      </c>
      <c r="P3445" s="1371" t="s">
        <v>233</v>
      </c>
      <c r="Q3445" s="1371" t="s">
        <v>445</v>
      </c>
      <c r="R3445" s="1371" t="s">
        <v>232</v>
      </c>
      <c r="S3445" s="1371" t="s">
        <v>318</v>
      </c>
      <c r="T3445" s="1371" t="s">
        <v>323</v>
      </c>
      <c r="U3445" s="1371" t="s">
        <v>261</v>
      </c>
      <c r="W3445" s="1371" t="s">
        <v>228</v>
      </c>
    </row>
    <row r="3446" spans="1:23">
      <c r="A3446" s="1370">
        <v>72330006</v>
      </c>
      <c r="B3446" s="1371" t="s">
        <v>6998</v>
      </c>
      <c r="C3446" s="1371">
        <v>992355074</v>
      </c>
      <c r="D3446" s="1371" t="s">
        <v>6999</v>
      </c>
      <c r="E3446" s="1371" t="s">
        <v>347</v>
      </c>
      <c r="G3446" s="1371" t="s">
        <v>224</v>
      </c>
      <c r="H3446" s="1371" t="s">
        <v>245</v>
      </c>
      <c r="K3446" s="1371" t="s">
        <v>271</v>
      </c>
      <c r="L3446" s="1371" t="s">
        <v>271</v>
      </c>
      <c r="M3446" s="1372">
        <v>45847</v>
      </c>
      <c r="N3446" s="1371" t="s">
        <v>233</v>
      </c>
      <c r="O3446" s="1371" t="s">
        <v>236</v>
      </c>
      <c r="W3446" s="1371" t="s">
        <v>226</v>
      </c>
    </row>
    <row r="3447" spans="1:23">
      <c r="A3447" s="1370">
        <v>72330289</v>
      </c>
      <c r="B3447" s="1371" t="s">
        <v>7000</v>
      </c>
      <c r="C3447" s="1371">
        <v>904052268</v>
      </c>
      <c r="D3447" s="1371" t="s">
        <v>7001</v>
      </c>
      <c r="E3447" s="1371" t="s">
        <v>4239</v>
      </c>
      <c r="G3447" s="1371" t="s">
        <v>224</v>
      </c>
      <c r="H3447" s="1371" t="s">
        <v>243</v>
      </c>
      <c r="J3447" s="1371" t="s">
        <v>249</v>
      </c>
      <c r="L3447" s="1371" t="s">
        <v>271</v>
      </c>
      <c r="N3447" s="1371" t="s">
        <v>233</v>
      </c>
      <c r="W3447" s="1371" t="s">
        <v>230</v>
      </c>
    </row>
    <row r="3448" spans="1:23">
      <c r="A3448" s="1370">
        <v>72330440</v>
      </c>
      <c r="B3448" s="1371" t="s">
        <v>7002</v>
      </c>
      <c r="C3448" s="1371">
        <v>953372717</v>
      </c>
      <c r="D3448" s="1371" t="s">
        <v>7003</v>
      </c>
      <c r="E3448" s="1371" t="s">
        <v>347</v>
      </c>
      <c r="G3448" s="1371" t="s">
        <v>223</v>
      </c>
      <c r="H3448" s="1371" t="s">
        <v>248</v>
      </c>
      <c r="K3448" s="1371" t="s">
        <v>280</v>
      </c>
      <c r="L3448" s="1371" t="s">
        <v>280</v>
      </c>
      <c r="M3448" s="1372">
        <v>45873</v>
      </c>
      <c r="N3448" s="1371" t="s">
        <v>233</v>
      </c>
      <c r="W3448" s="1371" t="s">
        <v>229</v>
      </c>
    </row>
    <row r="3449" spans="1:23">
      <c r="A3449" s="1370">
        <v>72330630</v>
      </c>
      <c r="B3449" s="1371" t="s">
        <v>7004</v>
      </c>
      <c r="C3449" s="1371">
        <v>999954873</v>
      </c>
      <c r="D3449" s="1371" t="s">
        <v>7005</v>
      </c>
      <c r="G3449" s="1371" t="s">
        <v>225</v>
      </c>
      <c r="H3449" s="1371" t="s">
        <v>11</v>
      </c>
      <c r="J3449" s="1371" t="s">
        <v>221</v>
      </c>
      <c r="M3449" s="1372">
        <v>45841</v>
      </c>
      <c r="N3449" s="1371" t="s">
        <v>233</v>
      </c>
      <c r="V3449" s="1371" t="s">
        <v>11</v>
      </c>
      <c r="W3449" s="1371" t="s">
        <v>228</v>
      </c>
    </row>
    <row r="3450" spans="1:23">
      <c r="A3450" s="1370">
        <v>72330686</v>
      </c>
      <c r="B3450" s="1371" t="s">
        <v>7006</v>
      </c>
      <c r="C3450" s="1371">
        <v>51989890558</v>
      </c>
      <c r="D3450" s="1371" t="s">
        <v>7007</v>
      </c>
      <c r="E3450" s="1371" t="s">
        <v>451</v>
      </c>
      <c r="G3450" s="1371" t="s">
        <v>224</v>
      </c>
      <c r="H3450" s="1371" t="s">
        <v>245</v>
      </c>
      <c r="K3450" s="1371" t="s">
        <v>278</v>
      </c>
      <c r="L3450" s="1371" t="s">
        <v>278</v>
      </c>
      <c r="M3450" s="1372">
        <v>45877</v>
      </c>
      <c r="N3450" s="1371" t="s">
        <v>233</v>
      </c>
      <c r="W3450" s="1371" t="s">
        <v>227</v>
      </c>
    </row>
    <row r="3451" spans="1:23">
      <c r="A3451" s="1370">
        <v>72330687</v>
      </c>
      <c r="B3451" s="1371" t="s">
        <v>7008</v>
      </c>
      <c r="C3451" s="1371">
        <v>929556125</v>
      </c>
      <c r="D3451" s="1371" t="s">
        <v>362</v>
      </c>
      <c r="G3451" s="1371" t="s">
        <v>223</v>
      </c>
      <c r="H3451" s="1371" t="s">
        <v>11</v>
      </c>
      <c r="J3451" s="1371" t="s">
        <v>221</v>
      </c>
      <c r="M3451" s="1372">
        <v>45841</v>
      </c>
      <c r="N3451" s="1371" t="s">
        <v>233</v>
      </c>
      <c r="O3451" s="1371" t="s">
        <v>236</v>
      </c>
      <c r="P3451" s="1371" t="s">
        <v>350</v>
      </c>
      <c r="V3451" s="1371" t="s">
        <v>11</v>
      </c>
      <c r="W3451" s="1371" t="s">
        <v>226</v>
      </c>
    </row>
    <row r="3452" spans="1:23">
      <c r="A3452" s="1370">
        <v>72330715</v>
      </c>
      <c r="B3452" s="1371" t="s">
        <v>154</v>
      </c>
      <c r="C3452" s="1371">
        <v>988858779</v>
      </c>
      <c r="D3452" s="1371" t="s">
        <v>1848</v>
      </c>
      <c r="F3452" s="1371" t="s">
        <v>273</v>
      </c>
      <c r="G3452" s="1371" t="s">
        <v>225</v>
      </c>
      <c r="H3452" s="1371" t="s">
        <v>243</v>
      </c>
      <c r="I3452" s="1371" t="s">
        <v>316</v>
      </c>
      <c r="J3452" s="1371" t="s">
        <v>249</v>
      </c>
      <c r="L3452" s="1371" t="s">
        <v>271</v>
      </c>
      <c r="N3452" s="1371" t="s">
        <v>231</v>
      </c>
      <c r="O3452" s="1371" t="s">
        <v>231</v>
      </c>
      <c r="Q3452" s="1371" t="s">
        <v>445</v>
      </c>
      <c r="R3452" s="1371" t="s">
        <v>232</v>
      </c>
      <c r="S3452" s="1371" t="s">
        <v>318</v>
      </c>
      <c r="T3452" s="1371" t="s">
        <v>323</v>
      </c>
      <c r="U3452" s="1371" t="s">
        <v>255</v>
      </c>
      <c r="W3452" s="1371" t="s">
        <v>230</v>
      </c>
    </row>
    <row r="3453" spans="1:23">
      <c r="A3453" s="1370">
        <v>72330914</v>
      </c>
      <c r="B3453" s="1371" t="s">
        <v>7009</v>
      </c>
      <c r="C3453" s="1371">
        <v>933400245</v>
      </c>
      <c r="D3453" s="1371" t="s">
        <v>7010</v>
      </c>
      <c r="G3453" s="1371" t="s">
        <v>223</v>
      </c>
      <c r="H3453" s="1371" t="s">
        <v>11</v>
      </c>
      <c r="I3453" s="1371" t="s">
        <v>316</v>
      </c>
      <c r="J3453" s="1371" t="s">
        <v>221</v>
      </c>
      <c r="N3453" s="1371" t="s">
        <v>233</v>
      </c>
      <c r="W3453" s="1371" t="s">
        <v>229</v>
      </c>
    </row>
    <row r="3454" spans="1:23">
      <c r="A3454" s="1370">
        <v>72330948</v>
      </c>
      <c r="B3454" s="1371" t="s">
        <v>7011</v>
      </c>
      <c r="C3454" s="1371">
        <v>937434651</v>
      </c>
      <c r="D3454" s="1371" t="s">
        <v>362</v>
      </c>
      <c r="G3454" s="1371" t="s">
        <v>223</v>
      </c>
      <c r="H3454" s="1371" t="s">
        <v>11</v>
      </c>
      <c r="J3454" s="1371" t="s">
        <v>221</v>
      </c>
      <c r="M3454" s="1372">
        <v>45841</v>
      </c>
      <c r="N3454" s="1371" t="s">
        <v>233</v>
      </c>
      <c r="O3454" s="1371" t="s">
        <v>236</v>
      </c>
      <c r="P3454" s="1371" t="s">
        <v>350</v>
      </c>
      <c r="V3454" s="1371" t="s">
        <v>11</v>
      </c>
      <c r="W3454" s="1371" t="s">
        <v>226</v>
      </c>
    </row>
    <row r="3455" spans="1:23">
      <c r="A3455" s="1370">
        <v>72331006</v>
      </c>
      <c r="B3455" s="1371" t="s">
        <v>7012</v>
      </c>
      <c r="C3455" s="1371">
        <v>964184609</v>
      </c>
      <c r="D3455" s="1371" t="s">
        <v>7013</v>
      </c>
      <c r="G3455" s="1371" t="s">
        <v>224</v>
      </c>
      <c r="H3455" s="1371" t="s">
        <v>243</v>
      </c>
      <c r="I3455" s="1371" t="s">
        <v>316</v>
      </c>
      <c r="J3455" s="1371" t="s">
        <v>221</v>
      </c>
      <c r="N3455" s="1371" t="s">
        <v>236</v>
      </c>
      <c r="O3455" s="1371" t="s">
        <v>236</v>
      </c>
      <c r="P3455" s="1371" t="s">
        <v>350</v>
      </c>
      <c r="W3455" s="1371" t="s">
        <v>226</v>
      </c>
    </row>
    <row r="3456" spans="1:23">
      <c r="A3456" s="1370">
        <v>72331043</v>
      </c>
      <c r="B3456" s="1371" t="s">
        <v>7014</v>
      </c>
      <c r="C3456" s="1371">
        <v>51946861631</v>
      </c>
      <c r="D3456" s="1371" t="s">
        <v>7015</v>
      </c>
      <c r="E3456" s="1371" t="s">
        <v>451</v>
      </c>
      <c r="G3456" s="1371" t="s">
        <v>223</v>
      </c>
      <c r="H3456" s="1371" t="s">
        <v>245</v>
      </c>
      <c r="K3456" s="1371" t="s">
        <v>262</v>
      </c>
      <c r="L3456" s="1371" t="s">
        <v>262</v>
      </c>
      <c r="M3456" s="1372">
        <v>45880</v>
      </c>
      <c r="N3456" s="1371" t="s">
        <v>233</v>
      </c>
      <c r="W3456" s="1371" t="s">
        <v>230</v>
      </c>
    </row>
    <row r="3457" spans="1:23">
      <c r="A3457" s="1370">
        <v>72331260</v>
      </c>
      <c r="B3457" s="1371" t="s">
        <v>7016</v>
      </c>
      <c r="C3457" s="1371">
        <v>976804780</v>
      </c>
      <c r="D3457" s="1371" t="s">
        <v>7017</v>
      </c>
      <c r="G3457" s="1371" t="s">
        <v>224</v>
      </c>
      <c r="H3457" s="1371" t="s">
        <v>11</v>
      </c>
      <c r="I3457" s="1371" t="s">
        <v>7</v>
      </c>
      <c r="L3457" s="1371" t="s">
        <v>271</v>
      </c>
      <c r="M3457" s="1372">
        <v>45854</v>
      </c>
      <c r="N3457" s="1371" t="s">
        <v>368</v>
      </c>
      <c r="O3457" s="1371" t="s">
        <v>236</v>
      </c>
      <c r="W3457" s="1371" t="s">
        <v>226</v>
      </c>
    </row>
    <row r="3458" spans="1:23">
      <c r="A3458" s="1370">
        <v>72331260</v>
      </c>
      <c r="B3458" s="1371" t="s">
        <v>7018</v>
      </c>
      <c r="C3458" s="1371">
        <v>976804780</v>
      </c>
      <c r="D3458" s="1371" t="s">
        <v>7017</v>
      </c>
      <c r="E3458" s="1371" t="s">
        <v>373</v>
      </c>
      <c r="G3458" s="1371" t="s">
        <v>224</v>
      </c>
      <c r="H3458" s="1371" t="s">
        <v>245</v>
      </c>
      <c r="M3458" s="1372">
        <v>45842</v>
      </c>
      <c r="N3458" s="1371" t="s">
        <v>233</v>
      </c>
      <c r="O3458" s="1371" t="s">
        <v>331</v>
      </c>
      <c r="W3458" s="1371" t="s">
        <v>229</v>
      </c>
    </row>
    <row r="3459" spans="1:23">
      <c r="A3459" s="1370">
        <v>72331260</v>
      </c>
      <c r="B3459" s="1371" t="s">
        <v>7018</v>
      </c>
      <c r="C3459" s="1371">
        <v>51976804780</v>
      </c>
      <c r="D3459" s="1371" t="s">
        <v>7017</v>
      </c>
      <c r="E3459" s="1371" t="s">
        <v>451</v>
      </c>
      <c r="F3459" s="1371" t="s">
        <v>254</v>
      </c>
      <c r="G3459" s="1371" t="s">
        <v>224</v>
      </c>
      <c r="H3459" s="1371" t="s">
        <v>245</v>
      </c>
      <c r="K3459" s="1371" t="s">
        <v>271</v>
      </c>
      <c r="L3459" s="1371" t="s">
        <v>271</v>
      </c>
      <c r="M3459" s="1372">
        <v>45843</v>
      </c>
      <c r="N3459" s="1371" t="s">
        <v>233</v>
      </c>
      <c r="O3459" s="1371" t="s">
        <v>236</v>
      </c>
      <c r="W3459" s="1371" t="s">
        <v>227</v>
      </c>
    </row>
    <row r="3460" spans="1:23">
      <c r="A3460" s="1370">
        <v>72331342</v>
      </c>
      <c r="B3460" s="1371" t="s">
        <v>7019</v>
      </c>
      <c r="C3460" s="1371" t="s">
        <v>7020</v>
      </c>
      <c r="D3460" s="1371" t="s">
        <v>7021</v>
      </c>
      <c r="E3460" s="1371" t="s">
        <v>1104</v>
      </c>
      <c r="G3460" s="1371" t="s">
        <v>224</v>
      </c>
      <c r="H3460" s="1371" t="s">
        <v>243</v>
      </c>
      <c r="I3460" s="1371" t="s">
        <v>316</v>
      </c>
      <c r="J3460" s="1371" t="s">
        <v>249</v>
      </c>
      <c r="N3460" s="1371" t="s">
        <v>236</v>
      </c>
      <c r="O3460" s="1371" t="s">
        <v>236</v>
      </c>
      <c r="P3460" s="1371" t="s">
        <v>236</v>
      </c>
      <c r="W3460" s="1371" t="s">
        <v>226</v>
      </c>
    </row>
    <row r="3461" spans="1:23">
      <c r="A3461" s="1370">
        <v>72331659</v>
      </c>
      <c r="B3461" s="1371" t="s">
        <v>7022</v>
      </c>
      <c r="C3461" s="1371">
        <v>930609291</v>
      </c>
      <c r="D3461" s="1371" t="s">
        <v>7023</v>
      </c>
      <c r="G3461" s="1371" t="s">
        <v>224</v>
      </c>
      <c r="H3461" s="1371" t="s">
        <v>11</v>
      </c>
      <c r="J3461" s="1371" t="s">
        <v>221</v>
      </c>
      <c r="L3461" s="1371" t="s">
        <v>271</v>
      </c>
      <c r="M3461" s="1372">
        <v>45841</v>
      </c>
      <c r="N3461" s="1371" t="s">
        <v>233</v>
      </c>
      <c r="O3461" s="1371" t="s">
        <v>236</v>
      </c>
      <c r="V3461" s="1371" t="s">
        <v>11</v>
      </c>
      <c r="W3461" s="1371" t="s">
        <v>230</v>
      </c>
    </row>
    <row r="3462" spans="1:23">
      <c r="A3462" s="1370">
        <v>72331838</v>
      </c>
      <c r="B3462" s="1371" t="s">
        <v>7024</v>
      </c>
      <c r="C3462" s="1371">
        <v>51914182253</v>
      </c>
      <c r="D3462" s="1371" t="s">
        <v>7025</v>
      </c>
      <c r="E3462" s="1371" t="s">
        <v>373</v>
      </c>
      <c r="G3462" s="1371" t="s">
        <v>223</v>
      </c>
      <c r="H3462" s="1371" t="s">
        <v>245</v>
      </c>
      <c r="M3462" s="1372">
        <v>45846</v>
      </c>
      <c r="N3462" s="1371" t="s">
        <v>233</v>
      </c>
      <c r="W3462" s="1371" t="s">
        <v>228</v>
      </c>
    </row>
    <row r="3463" spans="1:23">
      <c r="A3463" s="1370">
        <v>72332082</v>
      </c>
      <c r="B3463" s="1371" t="s">
        <v>7026</v>
      </c>
      <c r="C3463" s="1371">
        <v>992248913</v>
      </c>
      <c r="D3463" s="1371" t="s">
        <v>7027</v>
      </c>
      <c r="G3463" s="1371" t="s">
        <v>223</v>
      </c>
      <c r="H3463" s="1371" t="s">
        <v>245</v>
      </c>
      <c r="I3463" s="1371" t="s">
        <v>316</v>
      </c>
      <c r="J3463" s="1371" t="s">
        <v>221</v>
      </c>
      <c r="K3463" s="1371" t="s">
        <v>259</v>
      </c>
      <c r="L3463" s="1371" t="s">
        <v>259</v>
      </c>
      <c r="N3463" s="1371" t="s">
        <v>236</v>
      </c>
      <c r="W3463" s="1371" t="s">
        <v>227</v>
      </c>
    </row>
    <row r="3464" spans="1:23">
      <c r="A3464" s="1370">
        <v>72332114</v>
      </c>
      <c r="B3464" s="1371" t="s">
        <v>7028</v>
      </c>
      <c r="C3464" s="1371">
        <v>967955458</v>
      </c>
      <c r="D3464" s="1371" t="s">
        <v>7029</v>
      </c>
      <c r="G3464" s="1371" t="s">
        <v>223</v>
      </c>
      <c r="H3464" s="1371" t="s">
        <v>11</v>
      </c>
      <c r="J3464" s="1371" t="s">
        <v>221</v>
      </c>
      <c r="M3464" s="1372">
        <v>45841</v>
      </c>
      <c r="N3464" s="1371" t="s">
        <v>233</v>
      </c>
      <c r="V3464" s="1371" t="s">
        <v>11</v>
      </c>
      <c r="W3464" s="1371" t="s">
        <v>228</v>
      </c>
    </row>
    <row r="3465" spans="1:23">
      <c r="A3465" s="1370">
        <v>72333372</v>
      </c>
      <c r="B3465" s="1371" t="s">
        <v>7030</v>
      </c>
      <c r="C3465" s="1371">
        <v>986815138</v>
      </c>
      <c r="D3465" s="1371" t="s">
        <v>362</v>
      </c>
      <c r="G3465" s="1371" t="s">
        <v>224</v>
      </c>
      <c r="H3465" s="1371" t="s">
        <v>11</v>
      </c>
      <c r="J3465" s="1371" t="s">
        <v>221</v>
      </c>
      <c r="L3465" s="1371" t="s">
        <v>271</v>
      </c>
      <c r="M3465" s="1372">
        <v>45841</v>
      </c>
      <c r="N3465" s="1371" t="s">
        <v>314</v>
      </c>
      <c r="V3465" s="1371" t="s">
        <v>7031</v>
      </c>
      <c r="W3465" s="1371" t="s">
        <v>230</v>
      </c>
    </row>
    <row r="3466" spans="1:23">
      <c r="A3466" s="1370">
        <v>72334277</v>
      </c>
      <c r="B3466" s="1371" t="s">
        <v>7032</v>
      </c>
      <c r="C3466" s="1371">
        <v>51931190574</v>
      </c>
      <c r="D3466" s="1371" t="s">
        <v>7033</v>
      </c>
      <c r="E3466" s="1371" t="s">
        <v>451</v>
      </c>
      <c r="G3466" s="1371" t="s">
        <v>223</v>
      </c>
      <c r="H3466" s="1371" t="s">
        <v>245</v>
      </c>
      <c r="J3466" s="1371" t="s">
        <v>249</v>
      </c>
      <c r="N3466" s="1371" t="s">
        <v>233</v>
      </c>
      <c r="W3466" s="1371" t="s">
        <v>228</v>
      </c>
    </row>
    <row r="3467" spans="1:23">
      <c r="A3467" s="1370">
        <v>72334359</v>
      </c>
      <c r="B3467" s="1371" t="s">
        <v>7034</v>
      </c>
      <c r="C3467" s="1371">
        <v>954783698</v>
      </c>
      <c r="D3467" s="1371" t="s">
        <v>7035</v>
      </c>
      <c r="E3467" s="1371" t="s">
        <v>451</v>
      </c>
      <c r="F3467" s="1371" t="s">
        <v>377</v>
      </c>
      <c r="G3467" s="1371" t="s">
        <v>224</v>
      </c>
      <c r="H3467" s="1371" t="s">
        <v>245</v>
      </c>
      <c r="I3467" s="1371" t="s">
        <v>316</v>
      </c>
      <c r="J3467" s="1371" t="s">
        <v>249</v>
      </c>
      <c r="N3467" s="1371" t="s">
        <v>233</v>
      </c>
      <c r="O3467" s="1371" t="s">
        <v>231</v>
      </c>
      <c r="P3467" s="1371" t="s">
        <v>231</v>
      </c>
      <c r="Q3467" s="1371" t="s">
        <v>445</v>
      </c>
      <c r="R3467" s="1371" t="s">
        <v>232</v>
      </c>
      <c r="S3467" s="1371" t="s">
        <v>318</v>
      </c>
      <c r="T3467" s="1371" t="s">
        <v>628</v>
      </c>
      <c r="U3467" s="1371" t="s">
        <v>255</v>
      </c>
      <c r="W3467" s="1371" t="s">
        <v>229</v>
      </c>
    </row>
    <row r="3468" spans="1:23">
      <c r="A3468" s="1370">
        <v>72334515</v>
      </c>
      <c r="B3468" s="1371" t="s">
        <v>7036</v>
      </c>
      <c r="C3468" s="1371">
        <v>990049844</v>
      </c>
      <c r="D3468" s="1371" t="s">
        <v>7037</v>
      </c>
      <c r="E3468" s="1371" t="s">
        <v>451</v>
      </c>
      <c r="G3468" s="1371" t="s">
        <v>223</v>
      </c>
      <c r="H3468" s="1371" t="s">
        <v>243</v>
      </c>
      <c r="I3468" s="1371" t="s">
        <v>316</v>
      </c>
      <c r="J3468" s="1371" t="s">
        <v>249</v>
      </c>
      <c r="N3468" s="1371" t="s">
        <v>231</v>
      </c>
      <c r="O3468" s="1371" t="s">
        <v>231</v>
      </c>
      <c r="P3468" s="1371" t="s">
        <v>231</v>
      </c>
      <c r="Q3468" s="1371" t="s">
        <v>324</v>
      </c>
      <c r="R3468" s="1371" t="s">
        <v>232</v>
      </c>
      <c r="S3468" s="1371" t="s">
        <v>318</v>
      </c>
      <c r="T3468" s="1371" t="s">
        <v>323</v>
      </c>
      <c r="U3468" s="1371" t="s">
        <v>255</v>
      </c>
      <c r="W3468" s="1371" t="s">
        <v>226</v>
      </c>
    </row>
    <row r="3469" spans="1:23">
      <c r="A3469" s="1370">
        <v>72334572</v>
      </c>
      <c r="B3469" s="1371" t="s">
        <v>7038</v>
      </c>
      <c r="C3469" s="1371">
        <v>915342838</v>
      </c>
      <c r="F3469" s="1371" t="s">
        <v>254</v>
      </c>
      <c r="G3469" s="1371" t="s">
        <v>225</v>
      </c>
      <c r="H3469" s="1371" t="s">
        <v>243</v>
      </c>
      <c r="I3469" s="1371" t="s">
        <v>316</v>
      </c>
      <c r="J3469" s="1371" t="s">
        <v>221</v>
      </c>
      <c r="L3469" s="1371" t="s">
        <v>271</v>
      </c>
      <c r="N3469" s="1371" t="s">
        <v>231</v>
      </c>
      <c r="O3469" s="1371" t="s">
        <v>231</v>
      </c>
      <c r="Q3469" s="1371" t="s">
        <v>445</v>
      </c>
      <c r="R3469" s="1371" t="s">
        <v>232</v>
      </c>
      <c r="S3469" s="1371" t="s">
        <v>318</v>
      </c>
      <c r="T3469" s="1371" t="s">
        <v>323</v>
      </c>
      <c r="U3469" s="1371" t="s">
        <v>255</v>
      </c>
      <c r="W3469" s="1371" t="s">
        <v>230</v>
      </c>
    </row>
    <row r="3470" spans="1:23">
      <c r="A3470" s="1370">
        <v>72334820</v>
      </c>
      <c r="B3470" s="1371" t="s">
        <v>7039</v>
      </c>
      <c r="C3470" s="1371">
        <v>925544151</v>
      </c>
      <c r="D3470" s="1371" t="s">
        <v>7040</v>
      </c>
      <c r="G3470" s="1371" t="s">
        <v>223</v>
      </c>
      <c r="H3470" s="1371" t="s">
        <v>11</v>
      </c>
      <c r="J3470" s="1371" t="s">
        <v>221</v>
      </c>
      <c r="L3470" s="1371" t="s">
        <v>271</v>
      </c>
      <c r="M3470" s="1372">
        <v>45841</v>
      </c>
      <c r="N3470" s="1371" t="s">
        <v>233</v>
      </c>
      <c r="O3470" s="1371" t="s">
        <v>236</v>
      </c>
      <c r="V3470" s="1371" t="s">
        <v>11</v>
      </c>
      <c r="W3470" s="1371" t="s">
        <v>230</v>
      </c>
    </row>
    <row r="3471" spans="1:23">
      <c r="A3471" s="1370">
        <v>72334831</v>
      </c>
      <c r="B3471" s="1371" t="s">
        <v>7041</v>
      </c>
      <c r="C3471" s="1371">
        <v>990028218</v>
      </c>
      <c r="D3471" s="1371" t="s">
        <v>7042</v>
      </c>
      <c r="E3471" s="1371" t="s">
        <v>451</v>
      </c>
      <c r="G3471" s="1371" t="s">
        <v>223</v>
      </c>
      <c r="H3471" s="1371" t="s">
        <v>245</v>
      </c>
      <c r="K3471" s="1371" t="s">
        <v>262</v>
      </c>
      <c r="L3471" s="1371" t="s">
        <v>262</v>
      </c>
      <c r="M3471" s="1372">
        <v>45869</v>
      </c>
      <c r="N3471" s="1371" t="s">
        <v>368</v>
      </c>
      <c r="W3471" s="1371" t="s">
        <v>226</v>
      </c>
    </row>
    <row r="3472" spans="1:23">
      <c r="A3472" s="1370">
        <v>72335340</v>
      </c>
      <c r="B3472" s="1371" t="s">
        <v>7043</v>
      </c>
      <c r="C3472" s="1371">
        <v>975845516</v>
      </c>
      <c r="D3472" s="1371" t="s">
        <v>7044</v>
      </c>
      <c r="G3472" s="1371" t="s">
        <v>223</v>
      </c>
      <c r="H3472" s="1371" t="s">
        <v>11</v>
      </c>
      <c r="J3472" s="1371" t="s">
        <v>221</v>
      </c>
      <c r="M3472" s="1372">
        <v>45841</v>
      </c>
      <c r="N3472" s="1371" t="s">
        <v>233</v>
      </c>
      <c r="V3472" s="1371" t="s">
        <v>11</v>
      </c>
      <c r="W3472" s="1371" t="s">
        <v>228</v>
      </c>
    </row>
    <row r="3473" spans="1:23">
      <c r="A3473" s="1370">
        <v>72335356</v>
      </c>
      <c r="B3473" s="1371" t="s">
        <v>7045</v>
      </c>
      <c r="C3473" s="1371">
        <v>991696587</v>
      </c>
      <c r="D3473" s="1371" t="s">
        <v>7046</v>
      </c>
      <c r="G3473" s="1371" t="s">
        <v>223</v>
      </c>
      <c r="H3473" s="1371" t="s">
        <v>248</v>
      </c>
      <c r="L3473" s="1371" t="s">
        <v>271</v>
      </c>
      <c r="M3473" s="1372">
        <v>45845</v>
      </c>
      <c r="N3473" s="1371" t="s">
        <v>233</v>
      </c>
      <c r="W3473" s="1371" t="s">
        <v>230</v>
      </c>
    </row>
    <row r="3474" spans="1:23">
      <c r="A3474" s="1370">
        <v>72335498</v>
      </c>
      <c r="B3474" s="1371" t="s">
        <v>7047</v>
      </c>
      <c r="C3474" s="1371">
        <v>975281401</v>
      </c>
      <c r="D3474" s="1371" t="s">
        <v>7048</v>
      </c>
      <c r="E3474" s="1371" t="s">
        <v>451</v>
      </c>
      <c r="F3474" s="1371" t="s">
        <v>254</v>
      </c>
      <c r="G3474" s="1371" t="s">
        <v>224</v>
      </c>
      <c r="H3474" s="1371" t="s">
        <v>245</v>
      </c>
      <c r="I3474" s="1371" t="s">
        <v>316</v>
      </c>
      <c r="K3474" s="1371" t="s">
        <v>280</v>
      </c>
      <c r="L3474" s="1371" t="s">
        <v>262</v>
      </c>
      <c r="M3474" s="1372">
        <v>45846</v>
      </c>
      <c r="N3474" s="1371" t="s">
        <v>231</v>
      </c>
      <c r="O3474" s="1371" t="s">
        <v>329</v>
      </c>
      <c r="P3474" s="1371" t="s">
        <v>329</v>
      </c>
      <c r="Q3474" s="1371" t="s">
        <v>3586</v>
      </c>
      <c r="R3474" s="1371" t="s">
        <v>232</v>
      </c>
      <c r="S3474" s="1371" t="s">
        <v>318</v>
      </c>
      <c r="T3474" s="1371" t="s">
        <v>323</v>
      </c>
      <c r="U3474" s="1371" t="s">
        <v>3371</v>
      </c>
      <c r="W3474" s="1371" t="s">
        <v>226</v>
      </c>
    </row>
    <row r="3475" spans="1:23">
      <c r="A3475" s="1370">
        <v>72335498</v>
      </c>
      <c r="B3475" s="1371" t="s">
        <v>7047</v>
      </c>
      <c r="C3475" s="1371">
        <v>51975281401</v>
      </c>
      <c r="D3475" s="1371" t="s">
        <v>7048</v>
      </c>
      <c r="E3475" s="1371" t="s">
        <v>373</v>
      </c>
      <c r="G3475" s="1371" t="s">
        <v>224</v>
      </c>
      <c r="H3475" s="1371" t="s">
        <v>245</v>
      </c>
      <c r="M3475" s="1372">
        <v>45843</v>
      </c>
      <c r="N3475" s="1371" t="s">
        <v>233</v>
      </c>
      <c r="W3475" s="1371" t="s">
        <v>228</v>
      </c>
    </row>
    <row r="3476" spans="1:23">
      <c r="A3476" s="1370">
        <v>72335502</v>
      </c>
      <c r="B3476" s="1371" t="s">
        <v>7049</v>
      </c>
      <c r="C3476" s="1371">
        <v>51902435839</v>
      </c>
      <c r="D3476" s="1371" t="s">
        <v>7050</v>
      </c>
      <c r="E3476" s="1371" t="s">
        <v>373</v>
      </c>
      <c r="G3476" s="1371" t="s">
        <v>224</v>
      </c>
      <c r="H3476" s="1371" t="s">
        <v>245</v>
      </c>
      <c r="M3476" s="1372">
        <v>45844</v>
      </c>
      <c r="N3476" s="1371" t="s">
        <v>241</v>
      </c>
      <c r="V3476" s="1371" t="s">
        <v>7051</v>
      </c>
      <c r="W3476" s="1371" t="s">
        <v>228</v>
      </c>
    </row>
    <row r="3477" spans="1:23">
      <c r="A3477" s="1370">
        <v>72335904</v>
      </c>
      <c r="B3477" s="1371" t="s">
        <v>7052</v>
      </c>
      <c r="C3477" s="1371">
        <v>967649806</v>
      </c>
      <c r="D3477" s="1371" t="s">
        <v>7053</v>
      </c>
      <c r="G3477" s="1371" t="s">
        <v>224</v>
      </c>
      <c r="H3477" s="1371" t="s">
        <v>11</v>
      </c>
      <c r="J3477" s="1371" t="s">
        <v>221</v>
      </c>
      <c r="N3477" s="1371" t="s">
        <v>233</v>
      </c>
      <c r="W3477" s="1371" t="s">
        <v>229</v>
      </c>
    </row>
    <row r="3478" spans="1:23">
      <c r="A3478" s="1370">
        <v>72336472</v>
      </c>
      <c r="B3478" s="1371" t="s">
        <v>7054</v>
      </c>
      <c r="C3478" s="1371">
        <v>939110517</v>
      </c>
      <c r="D3478" s="1371" t="s">
        <v>7055</v>
      </c>
      <c r="G3478" s="1371" t="s">
        <v>225</v>
      </c>
      <c r="H3478" s="1371" t="s">
        <v>245</v>
      </c>
      <c r="I3478" s="1371" t="s">
        <v>316</v>
      </c>
      <c r="J3478" s="1371" t="s">
        <v>221</v>
      </c>
      <c r="N3478" s="1371" t="s">
        <v>233</v>
      </c>
      <c r="O3478" s="1371" t="s">
        <v>231</v>
      </c>
      <c r="P3478" s="1371" t="s">
        <v>236</v>
      </c>
      <c r="W3478" s="1371" t="s">
        <v>229</v>
      </c>
    </row>
    <row r="3479" spans="1:23">
      <c r="A3479" s="1370">
        <v>72336905</v>
      </c>
      <c r="B3479" s="1371" t="s">
        <v>7056</v>
      </c>
      <c r="C3479" s="1371">
        <v>935727494</v>
      </c>
      <c r="D3479" s="1371" t="s">
        <v>7057</v>
      </c>
      <c r="E3479" s="1371" t="s">
        <v>1104</v>
      </c>
      <c r="G3479" s="1371" t="s">
        <v>224</v>
      </c>
      <c r="H3479" s="1371" t="s">
        <v>243</v>
      </c>
      <c r="I3479" s="1371" t="s">
        <v>316</v>
      </c>
      <c r="J3479" s="1371" t="s">
        <v>249</v>
      </c>
      <c r="N3479" s="1371" t="s">
        <v>233</v>
      </c>
      <c r="O3479" s="1371" t="s">
        <v>236</v>
      </c>
      <c r="P3479" s="1371" t="s">
        <v>236</v>
      </c>
      <c r="W3479" s="1371" t="s">
        <v>226</v>
      </c>
    </row>
    <row r="3480" spans="1:23">
      <c r="A3480" s="1370">
        <v>72337462</v>
      </c>
      <c r="B3480" s="1371" t="s">
        <v>7058</v>
      </c>
      <c r="C3480" s="1371" t="s">
        <v>7059</v>
      </c>
      <c r="D3480" s="1371" t="s">
        <v>7060</v>
      </c>
      <c r="E3480" s="1371" t="s">
        <v>2306</v>
      </c>
      <c r="G3480" s="1371" t="s">
        <v>224</v>
      </c>
      <c r="H3480" s="1371" t="s">
        <v>243</v>
      </c>
      <c r="I3480" s="1371" t="s">
        <v>316</v>
      </c>
      <c r="J3480" s="1371" t="s">
        <v>249</v>
      </c>
      <c r="N3480" s="1371" t="s">
        <v>233</v>
      </c>
      <c r="O3480" s="1371" t="s">
        <v>236</v>
      </c>
      <c r="P3480" s="1371" t="s">
        <v>236</v>
      </c>
      <c r="W3480" s="1371" t="s">
        <v>226</v>
      </c>
    </row>
    <row r="3481" spans="1:23">
      <c r="A3481" s="1370">
        <v>72337499</v>
      </c>
      <c r="B3481" s="1371" t="s">
        <v>1601</v>
      </c>
      <c r="C3481" s="1371">
        <v>992515939</v>
      </c>
      <c r="D3481" s="1371" t="s">
        <v>7061</v>
      </c>
      <c r="G3481" s="1371" t="s">
        <v>224</v>
      </c>
      <c r="H3481" s="1371" t="s">
        <v>11</v>
      </c>
      <c r="M3481" s="1372">
        <v>45880</v>
      </c>
      <c r="N3481" s="1371" t="s">
        <v>314</v>
      </c>
      <c r="O3481" s="1371" t="s">
        <v>314</v>
      </c>
      <c r="P3481" s="1371" t="s">
        <v>314</v>
      </c>
      <c r="V3481" s="1371" t="s">
        <v>7062</v>
      </c>
      <c r="W3481" s="1371" t="s">
        <v>230</v>
      </c>
    </row>
    <row r="3482" spans="1:23">
      <c r="A3482" s="1370">
        <v>72337506</v>
      </c>
      <c r="B3482" s="1371" t="s">
        <v>7063</v>
      </c>
      <c r="C3482" s="1371">
        <v>987448967</v>
      </c>
      <c r="D3482" s="1371" t="s">
        <v>7064</v>
      </c>
      <c r="G3482" s="1371" t="s">
        <v>225</v>
      </c>
      <c r="H3482" s="1371" t="s">
        <v>243</v>
      </c>
      <c r="I3482" s="1371" t="s">
        <v>316</v>
      </c>
      <c r="J3482" s="1371" t="s">
        <v>249</v>
      </c>
      <c r="N3482" s="1371" t="s">
        <v>233</v>
      </c>
      <c r="O3482" s="1371" t="s">
        <v>236</v>
      </c>
      <c r="P3482" s="1371" t="s">
        <v>236</v>
      </c>
      <c r="W3482" s="1371" t="s">
        <v>226</v>
      </c>
    </row>
    <row r="3483" spans="1:23">
      <c r="A3483" s="1370">
        <v>72337837</v>
      </c>
      <c r="B3483" s="1371" t="s">
        <v>7065</v>
      </c>
      <c r="C3483" s="1371">
        <v>923330202</v>
      </c>
      <c r="E3483" s="1371" t="s">
        <v>1104</v>
      </c>
      <c r="G3483" s="1371" t="s">
        <v>225</v>
      </c>
      <c r="H3483" s="1371" t="s">
        <v>245</v>
      </c>
      <c r="I3483" s="1371" t="s">
        <v>316</v>
      </c>
      <c r="J3483" s="1371" t="s">
        <v>249</v>
      </c>
      <c r="K3483" s="1371" t="s">
        <v>259</v>
      </c>
      <c r="L3483" s="1371" t="s">
        <v>259</v>
      </c>
      <c r="N3483" s="1371" t="s">
        <v>231</v>
      </c>
      <c r="W3483" s="1371" t="s">
        <v>228</v>
      </c>
    </row>
    <row r="3484" spans="1:23">
      <c r="A3484" s="1370">
        <v>72337879</v>
      </c>
      <c r="B3484" s="1371" t="s">
        <v>7066</v>
      </c>
      <c r="C3484" s="1371">
        <v>977879628</v>
      </c>
      <c r="D3484" s="1371" t="s">
        <v>362</v>
      </c>
      <c r="G3484" s="1371" t="s">
        <v>224</v>
      </c>
      <c r="H3484" s="1371" t="s">
        <v>11</v>
      </c>
      <c r="J3484" s="1371" t="s">
        <v>221</v>
      </c>
      <c r="M3484" s="1372">
        <v>45841</v>
      </c>
      <c r="N3484" s="1371" t="s">
        <v>233</v>
      </c>
      <c r="O3484" s="1371" t="s">
        <v>236</v>
      </c>
      <c r="P3484" s="1371" t="s">
        <v>350</v>
      </c>
      <c r="V3484" s="1371" t="s">
        <v>11</v>
      </c>
      <c r="W3484" s="1371" t="s">
        <v>226</v>
      </c>
    </row>
    <row r="3485" spans="1:23">
      <c r="A3485" s="1370">
        <v>72338073</v>
      </c>
      <c r="B3485" s="1371" t="s">
        <v>7067</v>
      </c>
      <c r="C3485" s="1371">
        <v>51938130470</v>
      </c>
      <c r="D3485" s="1371" t="s">
        <v>7068</v>
      </c>
      <c r="G3485" s="1371" t="s">
        <v>223</v>
      </c>
      <c r="H3485" s="1371" t="s">
        <v>243</v>
      </c>
      <c r="I3485" s="1371" t="s">
        <v>316</v>
      </c>
      <c r="J3485" s="1371" t="s">
        <v>249</v>
      </c>
      <c r="K3485" s="1371" t="s">
        <v>271</v>
      </c>
      <c r="N3485" s="1371" t="s">
        <v>236</v>
      </c>
      <c r="O3485" s="1371" t="s">
        <v>236</v>
      </c>
      <c r="P3485" s="1371" t="s">
        <v>236</v>
      </c>
      <c r="W3485" s="1371" t="s">
        <v>228</v>
      </c>
    </row>
    <row r="3486" spans="1:23">
      <c r="A3486" s="1370">
        <v>72338580</v>
      </c>
      <c r="B3486" s="1371" t="s">
        <v>7069</v>
      </c>
      <c r="C3486" s="1371">
        <v>955886198</v>
      </c>
      <c r="D3486" s="1371" t="s">
        <v>7070</v>
      </c>
      <c r="G3486" s="1371" t="s">
        <v>224</v>
      </c>
      <c r="H3486" s="1371" t="s">
        <v>245</v>
      </c>
      <c r="I3486" s="1371" t="s">
        <v>316</v>
      </c>
      <c r="J3486" s="1371" t="s">
        <v>221</v>
      </c>
      <c r="N3486" s="1371" t="s">
        <v>233</v>
      </c>
      <c r="O3486" s="1371" t="s">
        <v>331</v>
      </c>
      <c r="W3486" s="1371" t="s">
        <v>229</v>
      </c>
    </row>
    <row r="3487" spans="1:23">
      <c r="A3487" s="1370">
        <v>72338604</v>
      </c>
      <c r="B3487" s="1371" t="s">
        <v>7071</v>
      </c>
      <c r="C3487" s="1371">
        <v>981898948</v>
      </c>
      <c r="D3487" s="1371" t="s">
        <v>7072</v>
      </c>
      <c r="G3487" s="1371" t="s">
        <v>224</v>
      </c>
      <c r="H3487" s="1371" t="s">
        <v>243</v>
      </c>
      <c r="I3487" s="1371" t="s">
        <v>316</v>
      </c>
      <c r="J3487" s="1371" t="s">
        <v>249</v>
      </c>
      <c r="N3487" s="1371" t="s">
        <v>236</v>
      </c>
      <c r="O3487" s="1371" t="s">
        <v>236</v>
      </c>
      <c r="P3487" s="1371" t="s">
        <v>236</v>
      </c>
      <c r="W3487" s="1371" t="s">
        <v>228</v>
      </c>
    </row>
    <row r="3488" spans="1:23">
      <c r="A3488" s="1370">
        <v>72338842</v>
      </c>
      <c r="B3488" s="1371" t="s">
        <v>7073</v>
      </c>
      <c r="C3488" s="1371">
        <v>51955440323</v>
      </c>
      <c r="D3488" s="1371" t="s">
        <v>7074</v>
      </c>
      <c r="E3488" s="1371" t="s">
        <v>451</v>
      </c>
      <c r="G3488" s="1371" t="s">
        <v>225</v>
      </c>
      <c r="H3488" s="1371" t="s">
        <v>245</v>
      </c>
      <c r="K3488" s="1371" t="s">
        <v>262</v>
      </c>
      <c r="L3488" s="1371" t="s">
        <v>262</v>
      </c>
      <c r="M3488" s="1372">
        <v>45880</v>
      </c>
      <c r="N3488" s="1371" t="s">
        <v>233</v>
      </c>
      <c r="W3488" s="1371" t="s">
        <v>229</v>
      </c>
    </row>
    <row r="3489" spans="1:23">
      <c r="A3489" s="1370">
        <v>72338910</v>
      </c>
      <c r="B3489" s="1371" t="s">
        <v>7075</v>
      </c>
      <c r="C3489" s="1371">
        <v>971296921</v>
      </c>
      <c r="D3489" s="1371" t="s">
        <v>7076</v>
      </c>
      <c r="G3489" s="1371" t="s">
        <v>224</v>
      </c>
      <c r="H3489" s="1371" t="s">
        <v>11</v>
      </c>
      <c r="L3489" s="1371" t="s">
        <v>271</v>
      </c>
      <c r="M3489" s="1372">
        <v>45854</v>
      </c>
      <c r="N3489" s="1371" t="s">
        <v>233</v>
      </c>
      <c r="W3489" s="1371" t="s">
        <v>230</v>
      </c>
    </row>
    <row r="3490" spans="1:23">
      <c r="A3490" s="1370">
        <v>72338910</v>
      </c>
      <c r="B3490" s="1371" t="s">
        <v>7077</v>
      </c>
      <c r="C3490" s="1371">
        <v>51971296921</v>
      </c>
      <c r="D3490" s="1371" t="s">
        <v>7078</v>
      </c>
      <c r="E3490" s="1371" t="s">
        <v>347</v>
      </c>
      <c r="G3490" s="1371" t="s">
        <v>224</v>
      </c>
      <c r="H3490" s="1371" t="s">
        <v>245</v>
      </c>
      <c r="K3490" s="1371" t="s">
        <v>280</v>
      </c>
      <c r="L3490" s="1371" t="s">
        <v>262</v>
      </c>
      <c r="M3490" s="1372">
        <v>45856</v>
      </c>
      <c r="N3490" s="1371" t="s">
        <v>233</v>
      </c>
      <c r="W3490" s="1371" t="s">
        <v>230</v>
      </c>
    </row>
    <row r="3491" spans="1:23">
      <c r="A3491" s="1370">
        <v>72339112</v>
      </c>
      <c r="B3491" s="1371" t="s">
        <v>7079</v>
      </c>
      <c r="C3491" s="1371">
        <v>947686367</v>
      </c>
      <c r="D3491" s="1371" t="s">
        <v>7080</v>
      </c>
      <c r="G3491" s="1371" t="s">
        <v>225</v>
      </c>
      <c r="H3491" s="1371" t="s">
        <v>11</v>
      </c>
      <c r="J3491" s="1371" t="s">
        <v>221</v>
      </c>
      <c r="N3491" s="1371" t="s">
        <v>233</v>
      </c>
      <c r="O3491" s="1371" t="s">
        <v>236</v>
      </c>
      <c r="W3491" s="1371" t="s">
        <v>229</v>
      </c>
    </row>
    <row r="3492" spans="1:23">
      <c r="A3492" s="1370">
        <v>72339184</v>
      </c>
      <c r="B3492" s="1371" t="s">
        <v>7081</v>
      </c>
      <c r="C3492" s="1371">
        <v>51959837838</v>
      </c>
      <c r="D3492" s="1371" t="s">
        <v>7082</v>
      </c>
      <c r="G3492" s="1371" t="s">
        <v>224</v>
      </c>
      <c r="H3492" s="1371" t="s">
        <v>245</v>
      </c>
      <c r="J3492" s="1371" t="s">
        <v>221</v>
      </c>
      <c r="K3492" s="1371" t="s">
        <v>256</v>
      </c>
      <c r="L3492" s="1371" t="s">
        <v>271</v>
      </c>
      <c r="N3492" s="1371" t="s">
        <v>241</v>
      </c>
      <c r="W3492" s="1371" t="s">
        <v>230</v>
      </c>
    </row>
    <row r="3493" spans="1:23">
      <c r="A3493" s="1370">
        <v>72340608</v>
      </c>
      <c r="B3493" s="1371" t="s">
        <v>7083</v>
      </c>
      <c r="C3493" s="1371" t="s">
        <v>362</v>
      </c>
      <c r="E3493" s="1371" t="s">
        <v>373</v>
      </c>
      <c r="G3493" s="1371" t="s">
        <v>225</v>
      </c>
      <c r="H3493" s="1371" t="s">
        <v>243</v>
      </c>
      <c r="J3493" s="1371" t="s">
        <v>249</v>
      </c>
      <c r="N3493" s="1371" t="s">
        <v>237</v>
      </c>
      <c r="W3493" s="1371" t="s">
        <v>227</v>
      </c>
    </row>
    <row r="3494" spans="1:23">
      <c r="A3494" s="1370">
        <v>72340742</v>
      </c>
      <c r="B3494" s="1371" t="s">
        <v>7084</v>
      </c>
      <c r="C3494" s="1371">
        <v>985568471</v>
      </c>
      <c r="E3494" s="1371" t="s">
        <v>373</v>
      </c>
      <c r="G3494" s="1371" t="s">
        <v>224</v>
      </c>
      <c r="H3494" s="1371" t="s">
        <v>243</v>
      </c>
      <c r="I3494" s="1371" t="s">
        <v>316</v>
      </c>
      <c r="J3494" s="1371" t="s">
        <v>249</v>
      </c>
      <c r="N3494" s="1371" t="s">
        <v>233</v>
      </c>
      <c r="W3494" s="1371" t="s">
        <v>227</v>
      </c>
    </row>
    <row r="3495" spans="1:23">
      <c r="A3495" s="1370">
        <v>72341047</v>
      </c>
      <c r="B3495" s="1371" t="s">
        <v>7085</v>
      </c>
      <c r="C3495" s="1371">
        <v>51941709520</v>
      </c>
      <c r="D3495" s="1371" t="s">
        <v>7086</v>
      </c>
      <c r="E3495" s="1371" t="s">
        <v>451</v>
      </c>
      <c r="F3495" s="1371" t="s">
        <v>260</v>
      </c>
      <c r="G3495" s="1371" t="s">
        <v>224</v>
      </c>
      <c r="H3495" s="1371" t="s">
        <v>245</v>
      </c>
      <c r="K3495" s="1371" t="s">
        <v>278</v>
      </c>
      <c r="L3495" s="1371" t="s">
        <v>278</v>
      </c>
      <c r="M3495" s="1372">
        <v>45850</v>
      </c>
      <c r="N3495" s="1371" t="s">
        <v>233</v>
      </c>
      <c r="O3495" s="1371" t="s">
        <v>331</v>
      </c>
      <c r="W3495" s="1371" t="s">
        <v>229</v>
      </c>
    </row>
    <row r="3496" spans="1:23">
      <c r="A3496" s="1370">
        <v>72341085</v>
      </c>
      <c r="B3496" s="1371" t="s">
        <v>7087</v>
      </c>
      <c r="C3496" s="1371">
        <v>904401804</v>
      </c>
      <c r="D3496" s="1371" t="s">
        <v>7088</v>
      </c>
      <c r="E3496" s="1371" t="s">
        <v>376</v>
      </c>
      <c r="F3496" s="1371" t="s">
        <v>254</v>
      </c>
      <c r="G3496" s="1371" t="s">
        <v>224</v>
      </c>
      <c r="H3496" s="1371" t="s">
        <v>242</v>
      </c>
      <c r="I3496" s="1371" t="s">
        <v>316</v>
      </c>
      <c r="J3496" s="1371" t="s">
        <v>221</v>
      </c>
      <c r="N3496" s="1371" t="s">
        <v>231</v>
      </c>
      <c r="O3496" s="1371" t="s">
        <v>233</v>
      </c>
      <c r="P3496" s="1371" t="s">
        <v>233</v>
      </c>
      <c r="Q3496" s="1371" t="s">
        <v>445</v>
      </c>
      <c r="R3496" s="1371" t="s">
        <v>232</v>
      </c>
      <c r="S3496" s="1371" t="s">
        <v>318</v>
      </c>
      <c r="T3496" s="1371" t="s">
        <v>323</v>
      </c>
      <c r="U3496" s="1371" t="s">
        <v>255</v>
      </c>
      <c r="W3496" s="1371" t="s">
        <v>228</v>
      </c>
    </row>
    <row r="3497" spans="1:23">
      <c r="A3497" s="1370">
        <v>72341409</v>
      </c>
      <c r="B3497" s="1371" t="s">
        <v>7089</v>
      </c>
      <c r="C3497" s="1371">
        <v>51910076893</v>
      </c>
      <c r="D3497" s="1371" t="s">
        <v>7090</v>
      </c>
      <c r="G3497" s="1371" t="s">
        <v>224</v>
      </c>
      <c r="H3497" s="1371" t="s">
        <v>11</v>
      </c>
      <c r="J3497" s="1371" t="s">
        <v>221</v>
      </c>
      <c r="M3497" s="1372">
        <v>45841</v>
      </c>
      <c r="N3497" s="1371" t="s">
        <v>237</v>
      </c>
      <c r="V3497" s="1371" t="s">
        <v>11</v>
      </c>
      <c r="W3497" s="1371" t="s">
        <v>230</v>
      </c>
    </row>
    <row r="3498" spans="1:23">
      <c r="A3498" s="1370">
        <v>72341777</v>
      </c>
      <c r="B3498" s="1371" t="s">
        <v>7091</v>
      </c>
      <c r="C3498" s="1371">
        <v>919285477</v>
      </c>
      <c r="D3498" s="1371" t="s">
        <v>7092</v>
      </c>
      <c r="G3498" s="1371" t="s">
        <v>224</v>
      </c>
      <c r="H3498" s="1371" t="s">
        <v>11</v>
      </c>
      <c r="J3498" s="1371" t="s">
        <v>221</v>
      </c>
      <c r="M3498" s="1372">
        <v>45841</v>
      </c>
      <c r="N3498" s="1371" t="s">
        <v>233</v>
      </c>
      <c r="O3498" s="1371" t="s">
        <v>236</v>
      </c>
      <c r="P3498" s="1371" t="s">
        <v>350</v>
      </c>
      <c r="V3498" s="1371" t="s">
        <v>11</v>
      </c>
      <c r="W3498" s="1371" t="s">
        <v>226</v>
      </c>
    </row>
    <row r="3499" spans="1:23">
      <c r="A3499" s="1370">
        <v>72342165</v>
      </c>
      <c r="B3499" s="1371" t="s">
        <v>7093</v>
      </c>
      <c r="C3499" s="1371">
        <v>51952908991</v>
      </c>
      <c r="D3499" s="1371" t="s">
        <v>7094</v>
      </c>
      <c r="E3499" s="1371" t="s">
        <v>451</v>
      </c>
      <c r="G3499" s="1371" t="s">
        <v>223</v>
      </c>
      <c r="H3499" s="1371" t="s">
        <v>245</v>
      </c>
      <c r="K3499" s="1371" t="s">
        <v>262</v>
      </c>
      <c r="L3499" s="1371" t="s">
        <v>262</v>
      </c>
      <c r="M3499" s="1372">
        <v>45880</v>
      </c>
      <c r="N3499" s="1371" t="s">
        <v>233</v>
      </c>
      <c r="O3499" s="1371" t="s">
        <v>231</v>
      </c>
      <c r="P3499" s="1371" t="s">
        <v>329</v>
      </c>
      <c r="W3499" s="1371" t="s">
        <v>229</v>
      </c>
    </row>
    <row r="3500" spans="1:23">
      <c r="A3500" s="1370">
        <v>72342443</v>
      </c>
      <c r="B3500" s="1371" t="s">
        <v>7095</v>
      </c>
      <c r="C3500" s="1371">
        <v>934183872</v>
      </c>
      <c r="D3500" s="1371" t="s">
        <v>7096</v>
      </c>
      <c r="G3500" s="1371" t="s">
        <v>224</v>
      </c>
      <c r="M3500" s="1372">
        <v>45877</v>
      </c>
      <c r="P3500" s="1371" t="s">
        <v>329</v>
      </c>
      <c r="W3500" s="1371" t="s">
        <v>228</v>
      </c>
    </row>
    <row r="3501" spans="1:23">
      <c r="A3501" s="1370">
        <v>72342723</v>
      </c>
      <c r="B3501" s="1371" t="s">
        <v>7097</v>
      </c>
      <c r="C3501" s="1371">
        <v>955405487</v>
      </c>
      <c r="D3501" s="1371" t="s">
        <v>7098</v>
      </c>
      <c r="G3501" s="1371" t="s">
        <v>224</v>
      </c>
      <c r="H3501" s="1371" t="s">
        <v>11</v>
      </c>
      <c r="J3501" s="1371" t="s">
        <v>221</v>
      </c>
      <c r="M3501" s="1372">
        <v>45841</v>
      </c>
      <c r="N3501" s="1371" t="s">
        <v>233</v>
      </c>
      <c r="O3501" s="1371" t="s">
        <v>236</v>
      </c>
      <c r="P3501" s="1371" t="s">
        <v>350</v>
      </c>
      <c r="V3501" s="1371" t="s">
        <v>11</v>
      </c>
      <c r="W3501" s="1371" t="s">
        <v>226</v>
      </c>
    </row>
    <row r="3502" spans="1:23">
      <c r="A3502" s="1370">
        <v>72343131</v>
      </c>
      <c r="B3502" s="1371" t="s">
        <v>7099</v>
      </c>
      <c r="C3502" s="1371">
        <v>974142420</v>
      </c>
      <c r="D3502" s="1371" t="s">
        <v>7100</v>
      </c>
      <c r="E3502" s="1371" t="s">
        <v>347</v>
      </c>
      <c r="G3502" s="1371" t="s">
        <v>223</v>
      </c>
      <c r="H3502" s="1371" t="s">
        <v>248</v>
      </c>
      <c r="K3502" s="1371" t="s">
        <v>280</v>
      </c>
      <c r="L3502" s="1371" t="s">
        <v>280</v>
      </c>
      <c r="M3502" s="1372">
        <v>45873</v>
      </c>
      <c r="N3502" s="1371" t="s">
        <v>237</v>
      </c>
      <c r="O3502" s="1371" t="s">
        <v>237</v>
      </c>
      <c r="P3502" s="1371" t="s">
        <v>237</v>
      </c>
      <c r="W3502" s="1371" t="s">
        <v>229</v>
      </c>
    </row>
    <row r="3503" spans="1:23">
      <c r="A3503" s="1370">
        <v>72343266</v>
      </c>
      <c r="B3503" s="1371" t="s">
        <v>7101</v>
      </c>
      <c r="C3503" s="1371">
        <v>51965326405</v>
      </c>
      <c r="D3503" s="1371" t="s">
        <v>7102</v>
      </c>
      <c r="F3503" s="1371" t="s">
        <v>273</v>
      </c>
      <c r="G3503" s="1371" t="s">
        <v>224</v>
      </c>
      <c r="H3503" s="1371" t="s">
        <v>245</v>
      </c>
      <c r="I3503" s="1371" t="s">
        <v>316</v>
      </c>
      <c r="J3503" s="1371" t="s">
        <v>249</v>
      </c>
      <c r="K3503" s="1371" t="s">
        <v>271</v>
      </c>
      <c r="L3503" s="1371" t="s">
        <v>271</v>
      </c>
      <c r="M3503" s="1372">
        <v>45846</v>
      </c>
      <c r="N3503" s="1371" t="s">
        <v>231</v>
      </c>
      <c r="O3503" s="1371" t="s">
        <v>231</v>
      </c>
      <c r="Q3503" s="1371" t="s">
        <v>324</v>
      </c>
      <c r="R3503" s="1371" t="s">
        <v>234</v>
      </c>
      <c r="S3503" s="1371" t="s">
        <v>318</v>
      </c>
      <c r="T3503" s="1371" t="s">
        <v>628</v>
      </c>
      <c r="U3503" s="1371" t="s">
        <v>255</v>
      </c>
      <c r="V3503" s="1371" t="s">
        <v>7103</v>
      </c>
      <c r="W3503" s="1371" t="s">
        <v>230</v>
      </c>
    </row>
    <row r="3504" spans="1:23">
      <c r="A3504" s="1370">
        <v>72343439</v>
      </c>
      <c r="B3504" s="1371" t="s">
        <v>7104</v>
      </c>
      <c r="C3504" s="1371">
        <v>906172798</v>
      </c>
      <c r="D3504" s="1371" t="s">
        <v>7105</v>
      </c>
      <c r="G3504" s="1371" t="s">
        <v>224</v>
      </c>
      <c r="H3504" s="1371" t="s">
        <v>11</v>
      </c>
      <c r="J3504" s="1371" t="s">
        <v>221</v>
      </c>
      <c r="L3504" s="1371" t="s">
        <v>271</v>
      </c>
      <c r="M3504" s="1372">
        <v>45841</v>
      </c>
      <c r="N3504" s="1371" t="s">
        <v>233</v>
      </c>
      <c r="O3504" s="1371" t="s">
        <v>236</v>
      </c>
      <c r="V3504" s="1371" t="s">
        <v>11</v>
      </c>
      <c r="W3504" s="1371" t="s">
        <v>230</v>
      </c>
    </row>
    <row r="3505" spans="1:23">
      <c r="A3505" s="1370">
        <v>72343487</v>
      </c>
      <c r="B3505" s="1371" t="s">
        <v>7106</v>
      </c>
      <c r="C3505" s="1371">
        <v>902240884</v>
      </c>
      <c r="D3505" s="1371" t="s">
        <v>362</v>
      </c>
      <c r="G3505" s="1371" t="s">
        <v>224</v>
      </c>
      <c r="H3505" s="1371" t="s">
        <v>11</v>
      </c>
      <c r="J3505" s="1371" t="s">
        <v>221</v>
      </c>
      <c r="L3505" s="1371" t="s">
        <v>271</v>
      </c>
      <c r="M3505" s="1372">
        <v>45841</v>
      </c>
      <c r="N3505" s="1371" t="s">
        <v>233</v>
      </c>
      <c r="O3505" s="1371" t="s">
        <v>236</v>
      </c>
      <c r="V3505" s="1371" t="s">
        <v>11</v>
      </c>
      <c r="W3505" s="1371" t="s">
        <v>230</v>
      </c>
    </row>
    <row r="3506" spans="1:23">
      <c r="A3506" s="1370">
        <v>72343856</v>
      </c>
      <c r="B3506" s="1371" t="s">
        <v>7107</v>
      </c>
      <c r="C3506" s="1371">
        <v>987119303</v>
      </c>
      <c r="D3506" s="1371" t="s">
        <v>7108</v>
      </c>
      <c r="G3506" s="1371" t="s">
        <v>223</v>
      </c>
      <c r="H3506" s="1371" t="s">
        <v>11</v>
      </c>
      <c r="I3506" s="1371" t="s">
        <v>316</v>
      </c>
      <c r="J3506" s="1371" t="s">
        <v>221</v>
      </c>
      <c r="N3506" s="1371" t="s">
        <v>233</v>
      </c>
      <c r="W3506" s="1371" t="s">
        <v>229</v>
      </c>
    </row>
    <row r="3507" spans="1:23">
      <c r="A3507" s="1370">
        <v>72344016</v>
      </c>
      <c r="B3507" s="1371" t="s">
        <v>7109</v>
      </c>
      <c r="C3507" s="1371">
        <v>989386632</v>
      </c>
      <c r="D3507" s="1371" t="s">
        <v>7110</v>
      </c>
      <c r="G3507" s="1371" t="s">
        <v>224</v>
      </c>
      <c r="H3507" s="1371" t="s">
        <v>11</v>
      </c>
      <c r="J3507" s="1371" t="s">
        <v>221</v>
      </c>
      <c r="M3507" s="1372">
        <v>45841</v>
      </c>
      <c r="N3507" s="1371" t="s">
        <v>231</v>
      </c>
      <c r="W3507" s="1371" t="s">
        <v>227</v>
      </c>
    </row>
    <row r="3508" spans="1:23">
      <c r="A3508" s="1370">
        <v>72344053</v>
      </c>
      <c r="B3508" s="1371" t="s">
        <v>7111</v>
      </c>
      <c r="C3508" s="1371">
        <v>902640559</v>
      </c>
      <c r="E3508" s="1371" t="s">
        <v>373</v>
      </c>
      <c r="G3508" s="1371" t="s">
        <v>225</v>
      </c>
      <c r="H3508" s="1371" t="s">
        <v>243</v>
      </c>
      <c r="I3508" s="1371" t="s">
        <v>316</v>
      </c>
      <c r="J3508" s="1371" t="s">
        <v>249</v>
      </c>
      <c r="N3508" s="1371" t="s">
        <v>233</v>
      </c>
      <c r="O3508" s="1371" t="s">
        <v>231</v>
      </c>
      <c r="W3508" s="1371" t="s">
        <v>229</v>
      </c>
    </row>
    <row r="3509" spans="1:23">
      <c r="A3509" s="1370">
        <v>72344353</v>
      </c>
      <c r="B3509" s="1371" t="s">
        <v>7112</v>
      </c>
      <c r="C3509" s="1371">
        <v>51956002870</v>
      </c>
      <c r="D3509" s="1371" t="s">
        <v>7113</v>
      </c>
      <c r="E3509" s="1371" t="s">
        <v>451</v>
      </c>
      <c r="G3509" s="1371" t="s">
        <v>224</v>
      </c>
      <c r="H3509" s="1371" t="s">
        <v>245</v>
      </c>
      <c r="K3509" s="1371" t="s">
        <v>278</v>
      </c>
      <c r="L3509" s="1371" t="s">
        <v>278</v>
      </c>
      <c r="M3509" s="1372">
        <v>45856</v>
      </c>
      <c r="N3509" s="1371" t="s">
        <v>233</v>
      </c>
      <c r="O3509" s="1371" t="s">
        <v>331</v>
      </c>
      <c r="Q3509" s="1371" t="s">
        <v>324</v>
      </c>
      <c r="R3509" s="1371" t="s">
        <v>232</v>
      </c>
      <c r="S3509" s="1371" t="s">
        <v>318</v>
      </c>
      <c r="T3509" s="1371" t="s">
        <v>323</v>
      </c>
      <c r="W3509" s="1371" t="s">
        <v>229</v>
      </c>
    </row>
    <row r="3510" spans="1:23">
      <c r="A3510" s="1370">
        <v>72344403</v>
      </c>
      <c r="B3510" s="1371" t="s">
        <v>7114</v>
      </c>
      <c r="C3510" s="1371" t="s">
        <v>160</v>
      </c>
      <c r="G3510" s="1371" t="s">
        <v>223</v>
      </c>
      <c r="H3510" s="1371" t="s">
        <v>238</v>
      </c>
      <c r="I3510" s="1371" t="s">
        <v>316</v>
      </c>
      <c r="J3510" s="1371" t="s">
        <v>249</v>
      </c>
      <c r="L3510" s="1371" t="s">
        <v>271</v>
      </c>
      <c r="N3510" s="1371" t="s">
        <v>231</v>
      </c>
      <c r="O3510" s="1371" t="s">
        <v>231</v>
      </c>
      <c r="Q3510" s="1371" t="s">
        <v>445</v>
      </c>
      <c r="R3510" s="1371" t="s">
        <v>232</v>
      </c>
      <c r="S3510" s="1371" t="s">
        <v>318</v>
      </c>
      <c r="T3510" s="1371" t="s">
        <v>323</v>
      </c>
      <c r="U3510" s="1371" t="s">
        <v>258</v>
      </c>
      <c r="W3510" s="1371" t="s">
        <v>230</v>
      </c>
    </row>
    <row r="3511" spans="1:23">
      <c r="A3511" s="1370">
        <v>72344435</v>
      </c>
      <c r="B3511" s="1371" t="s">
        <v>7115</v>
      </c>
      <c r="C3511" s="1371" t="s">
        <v>7116</v>
      </c>
      <c r="E3511" s="1371" t="s">
        <v>7117</v>
      </c>
      <c r="G3511" s="1371" t="s">
        <v>224</v>
      </c>
      <c r="H3511" s="1371" t="s">
        <v>245</v>
      </c>
      <c r="J3511" s="1371" t="s">
        <v>221</v>
      </c>
      <c r="L3511" s="1371" t="s">
        <v>271</v>
      </c>
      <c r="N3511" s="1371" t="s">
        <v>231</v>
      </c>
      <c r="O3511" s="1371" t="s">
        <v>7118</v>
      </c>
      <c r="W3511" s="1371" t="s">
        <v>230</v>
      </c>
    </row>
    <row r="3512" spans="1:23">
      <c r="A3512" s="1370">
        <v>72344449</v>
      </c>
      <c r="B3512" s="1371" t="s">
        <v>7119</v>
      </c>
      <c r="C3512" s="1371">
        <v>958213916</v>
      </c>
      <c r="D3512" s="1371" t="s">
        <v>7120</v>
      </c>
      <c r="G3512" s="1371" t="s">
        <v>225</v>
      </c>
      <c r="H3512" s="1371" t="s">
        <v>11</v>
      </c>
      <c r="J3512" s="1371" t="s">
        <v>221</v>
      </c>
      <c r="M3512" s="1372">
        <v>45841</v>
      </c>
      <c r="N3512" s="1371" t="s">
        <v>233</v>
      </c>
      <c r="O3512" s="1371" t="s">
        <v>236</v>
      </c>
      <c r="P3512" s="1371" t="s">
        <v>350</v>
      </c>
      <c r="V3512" s="1371" t="s">
        <v>11</v>
      </c>
      <c r="W3512" s="1371" t="s">
        <v>226</v>
      </c>
    </row>
    <row r="3513" spans="1:23">
      <c r="A3513" s="1370">
        <v>72344465</v>
      </c>
      <c r="B3513" s="1371" t="s">
        <v>7121</v>
      </c>
      <c r="C3513" s="1371">
        <v>951799984</v>
      </c>
      <c r="D3513" s="1371" t="s">
        <v>7122</v>
      </c>
      <c r="G3513" s="1371" t="s">
        <v>223</v>
      </c>
      <c r="H3513" s="1371" t="s">
        <v>248</v>
      </c>
      <c r="M3513" s="1372">
        <v>45843</v>
      </c>
      <c r="N3513" s="1371" t="s">
        <v>233</v>
      </c>
      <c r="O3513" s="1371" t="s">
        <v>331</v>
      </c>
      <c r="W3513" s="1371" t="s">
        <v>229</v>
      </c>
    </row>
    <row r="3514" spans="1:23">
      <c r="A3514" s="1370">
        <v>72344485</v>
      </c>
      <c r="B3514" s="1371" t="s">
        <v>7123</v>
      </c>
      <c r="C3514" s="1371" t="s">
        <v>7124</v>
      </c>
      <c r="G3514" s="1371" t="s">
        <v>223</v>
      </c>
      <c r="H3514" s="1371" t="s">
        <v>245</v>
      </c>
      <c r="I3514" s="1371" t="s">
        <v>316</v>
      </c>
      <c r="J3514" s="1371" t="s">
        <v>249</v>
      </c>
      <c r="N3514" s="1371" t="s">
        <v>231</v>
      </c>
      <c r="O3514" s="1371" t="s">
        <v>236</v>
      </c>
      <c r="P3514" s="1371" t="s">
        <v>236</v>
      </c>
      <c r="Q3514" s="1371" t="s">
        <v>445</v>
      </c>
      <c r="R3514" s="1371" t="s">
        <v>232</v>
      </c>
      <c r="S3514" s="1371" t="s">
        <v>318</v>
      </c>
      <c r="T3514" s="1371" t="s">
        <v>323</v>
      </c>
      <c r="U3514" s="1371" t="s">
        <v>255</v>
      </c>
      <c r="W3514" s="1371" t="s">
        <v>228</v>
      </c>
    </row>
    <row r="3515" spans="1:23">
      <c r="A3515" s="1370">
        <v>72344653</v>
      </c>
      <c r="B3515" s="1371" t="s">
        <v>7125</v>
      </c>
      <c r="C3515" s="1371">
        <v>913422748</v>
      </c>
      <c r="D3515" s="1371" t="s">
        <v>7126</v>
      </c>
      <c r="G3515" s="1371" t="s">
        <v>224</v>
      </c>
      <c r="H3515" s="1371" t="s">
        <v>11</v>
      </c>
      <c r="J3515" s="1371" t="s">
        <v>221</v>
      </c>
      <c r="L3515" s="1371" t="s">
        <v>271</v>
      </c>
      <c r="M3515" s="1372">
        <v>45841</v>
      </c>
      <c r="N3515" s="1371" t="s">
        <v>233</v>
      </c>
      <c r="O3515" s="1371" t="s">
        <v>239</v>
      </c>
      <c r="V3515" s="1371" t="s">
        <v>11</v>
      </c>
      <c r="W3515" s="1371" t="s">
        <v>230</v>
      </c>
    </row>
    <row r="3516" spans="1:23">
      <c r="A3516" s="1370">
        <v>72344968</v>
      </c>
      <c r="B3516" s="1371" t="s">
        <v>7127</v>
      </c>
      <c r="C3516" s="1371">
        <v>991233491</v>
      </c>
      <c r="D3516" s="1371" t="s">
        <v>7128</v>
      </c>
      <c r="E3516" s="1371" t="s">
        <v>373</v>
      </c>
      <c r="G3516" s="1371" t="s">
        <v>224</v>
      </c>
      <c r="H3516" s="1371" t="s">
        <v>243</v>
      </c>
      <c r="I3516" s="1371" t="s">
        <v>316</v>
      </c>
      <c r="J3516" s="1371" t="s">
        <v>249</v>
      </c>
      <c r="N3516" s="1371" t="s">
        <v>233</v>
      </c>
      <c r="O3516" s="1371" t="s">
        <v>231</v>
      </c>
      <c r="W3516" s="1371" t="s">
        <v>229</v>
      </c>
    </row>
    <row r="3517" spans="1:23">
      <c r="A3517" s="1370">
        <v>72345084</v>
      </c>
      <c r="B3517" s="1371" t="s">
        <v>7129</v>
      </c>
      <c r="C3517" s="1371">
        <v>982361642</v>
      </c>
      <c r="D3517" s="1371" t="s">
        <v>7130</v>
      </c>
      <c r="G3517" s="1371" t="s">
        <v>224</v>
      </c>
      <c r="H3517" s="1371" t="s">
        <v>11</v>
      </c>
      <c r="J3517" s="1371" t="s">
        <v>221</v>
      </c>
      <c r="M3517" s="1372">
        <v>45841</v>
      </c>
      <c r="N3517" s="1371" t="s">
        <v>233</v>
      </c>
      <c r="O3517" s="1371" t="s">
        <v>236</v>
      </c>
      <c r="W3517" s="1371" t="s">
        <v>227</v>
      </c>
    </row>
    <row r="3518" spans="1:23">
      <c r="A3518" s="1370">
        <v>72345522</v>
      </c>
      <c r="B3518" s="1371" t="s">
        <v>7131</v>
      </c>
      <c r="C3518" s="1371">
        <v>933618963</v>
      </c>
      <c r="D3518" s="1371" t="s">
        <v>362</v>
      </c>
      <c r="G3518" s="1371" t="s">
        <v>224</v>
      </c>
      <c r="H3518" s="1371" t="s">
        <v>11</v>
      </c>
      <c r="J3518" s="1371" t="s">
        <v>221</v>
      </c>
      <c r="N3518" s="1371" t="s">
        <v>233</v>
      </c>
      <c r="O3518" s="1371" t="s">
        <v>236</v>
      </c>
      <c r="W3518" s="1371" t="s">
        <v>229</v>
      </c>
    </row>
    <row r="3519" spans="1:23">
      <c r="A3519" s="1370">
        <v>72345959</v>
      </c>
      <c r="B3519" s="1371" t="s">
        <v>7132</v>
      </c>
      <c r="C3519" s="1371">
        <v>994989615</v>
      </c>
      <c r="D3519" s="1371" t="s">
        <v>7133</v>
      </c>
      <c r="G3519" s="1371" t="s">
        <v>225</v>
      </c>
      <c r="H3519" s="1371" t="s">
        <v>11</v>
      </c>
      <c r="J3519" s="1371" t="s">
        <v>221</v>
      </c>
      <c r="M3519" s="1372">
        <v>45841</v>
      </c>
      <c r="N3519" s="1371" t="s">
        <v>233</v>
      </c>
      <c r="O3519" s="1371" t="s">
        <v>236</v>
      </c>
      <c r="W3519" s="1371" t="s">
        <v>227</v>
      </c>
    </row>
    <row r="3520" spans="1:23">
      <c r="A3520" s="1370">
        <v>72346215</v>
      </c>
      <c r="B3520" s="1371" t="s">
        <v>7134</v>
      </c>
      <c r="C3520" s="1371" t="s">
        <v>7135</v>
      </c>
      <c r="D3520" s="1371" t="s">
        <v>7136</v>
      </c>
      <c r="G3520" s="1371" t="s">
        <v>224</v>
      </c>
      <c r="H3520" s="1371" t="s">
        <v>242</v>
      </c>
      <c r="I3520" s="1371" t="s">
        <v>316</v>
      </c>
      <c r="J3520" s="1371" t="s">
        <v>249</v>
      </c>
      <c r="N3520" s="1371" t="s">
        <v>231</v>
      </c>
      <c r="W3520" s="1371" t="s">
        <v>227</v>
      </c>
    </row>
    <row r="3521" spans="1:23">
      <c r="A3521" s="1370">
        <v>72346358</v>
      </c>
      <c r="B3521" s="1371" t="s">
        <v>7137</v>
      </c>
      <c r="C3521" s="1371">
        <v>932307456</v>
      </c>
      <c r="D3521" s="1371" t="s">
        <v>362</v>
      </c>
      <c r="G3521" s="1371" t="s">
        <v>225</v>
      </c>
      <c r="H3521" s="1371" t="s">
        <v>11</v>
      </c>
      <c r="J3521" s="1371" t="s">
        <v>221</v>
      </c>
      <c r="N3521" s="1371" t="s">
        <v>233</v>
      </c>
      <c r="O3521" s="1371" t="s">
        <v>231</v>
      </c>
      <c r="W3521" s="1371" t="s">
        <v>229</v>
      </c>
    </row>
    <row r="3522" spans="1:23">
      <c r="A3522" s="1370">
        <v>72346541</v>
      </c>
      <c r="B3522" s="1371" t="s">
        <v>7138</v>
      </c>
      <c r="C3522" s="1371">
        <v>51994159399</v>
      </c>
      <c r="D3522" s="1371" t="s">
        <v>7139</v>
      </c>
      <c r="G3522" s="1371" t="s">
        <v>224</v>
      </c>
      <c r="H3522" s="1371" t="s">
        <v>245</v>
      </c>
      <c r="J3522" s="1371" t="s">
        <v>249</v>
      </c>
      <c r="L3522" s="1371" t="s">
        <v>271</v>
      </c>
      <c r="N3522" s="1371" t="s">
        <v>233</v>
      </c>
      <c r="W3522" s="1371" t="s">
        <v>230</v>
      </c>
    </row>
    <row r="3523" spans="1:23">
      <c r="A3523" s="1370">
        <v>72346541</v>
      </c>
      <c r="B3523" s="1371" t="s">
        <v>7140</v>
      </c>
      <c r="C3523" s="1371">
        <v>51984792869</v>
      </c>
      <c r="D3523" s="1371" t="s">
        <v>7139</v>
      </c>
      <c r="F3523" s="1371" t="s">
        <v>260</v>
      </c>
      <c r="G3523" s="1371" t="s">
        <v>224</v>
      </c>
      <c r="H3523" s="1371" t="s">
        <v>245</v>
      </c>
      <c r="I3523" s="1371" t="s">
        <v>316</v>
      </c>
      <c r="J3523" s="1371" t="s">
        <v>221</v>
      </c>
      <c r="N3523" s="1371" t="s">
        <v>231</v>
      </c>
      <c r="O3523" s="1371" t="s">
        <v>231</v>
      </c>
      <c r="P3523" s="1371" t="s">
        <v>231</v>
      </c>
      <c r="Q3523" s="1371" t="s">
        <v>324</v>
      </c>
      <c r="R3523" s="1371" t="s">
        <v>232</v>
      </c>
      <c r="S3523" s="1371" t="s">
        <v>318</v>
      </c>
      <c r="T3523" s="1371" t="s">
        <v>323</v>
      </c>
      <c r="U3523" s="1371" t="s">
        <v>255</v>
      </c>
      <c r="W3523" s="1371" t="s">
        <v>226</v>
      </c>
    </row>
    <row r="3524" spans="1:23">
      <c r="A3524" s="1370">
        <v>72346563</v>
      </c>
      <c r="B3524" s="1371" t="s">
        <v>7141</v>
      </c>
      <c r="C3524" s="1371">
        <v>940196331</v>
      </c>
      <c r="D3524" s="1371" t="s">
        <v>7142</v>
      </c>
      <c r="G3524" s="1371" t="s">
        <v>224</v>
      </c>
      <c r="H3524" s="1371" t="s">
        <v>243</v>
      </c>
      <c r="I3524" s="1371" t="s">
        <v>316</v>
      </c>
      <c r="J3524" s="1371" t="s">
        <v>221</v>
      </c>
      <c r="N3524" s="1371" t="s">
        <v>231</v>
      </c>
      <c r="O3524" s="1371" t="s">
        <v>231</v>
      </c>
      <c r="P3524" s="1371" t="s">
        <v>231</v>
      </c>
      <c r="W3524" s="1371" t="s">
        <v>226</v>
      </c>
    </row>
    <row r="3525" spans="1:23">
      <c r="A3525" s="1370">
        <v>72346811</v>
      </c>
      <c r="B3525" s="1371" t="s">
        <v>7143</v>
      </c>
      <c r="C3525" s="1371">
        <v>51968135009</v>
      </c>
      <c r="D3525" s="1371" t="s">
        <v>7144</v>
      </c>
      <c r="G3525" s="1371" t="s">
        <v>224</v>
      </c>
      <c r="H3525" s="1371" t="s">
        <v>11</v>
      </c>
      <c r="J3525" s="1371" t="s">
        <v>221</v>
      </c>
      <c r="M3525" s="1372">
        <v>45841</v>
      </c>
      <c r="N3525" s="1371" t="s">
        <v>233</v>
      </c>
      <c r="O3525" s="1371" t="s">
        <v>236</v>
      </c>
      <c r="P3525" s="1371" t="s">
        <v>350</v>
      </c>
      <c r="V3525" s="1371" t="s">
        <v>11</v>
      </c>
      <c r="W3525" s="1371" t="s">
        <v>226</v>
      </c>
    </row>
    <row r="3526" spans="1:23">
      <c r="A3526" s="1370">
        <v>72346889</v>
      </c>
      <c r="B3526" s="1371" t="s">
        <v>7145</v>
      </c>
      <c r="C3526" s="1371">
        <v>992407099</v>
      </c>
      <c r="D3526" s="1371" t="s">
        <v>7146</v>
      </c>
      <c r="G3526" s="1371" t="s">
        <v>224</v>
      </c>
      <c r="H3526" s="1371" t="s">
        <v>11</v>
      </c>
      <c r="J3526" s="1371" t="s">
        <v>221</v>
      </c>
      <c r="M3526" s="1372">
        <v>45841</v>
      </c>
      <c r="N3526" s="1371" t="s">
        <v>233</v>
      </c>
      <c r="O3526" s="1371" t="s">
        <v>236</v>
      </c>
      <c r="P3526" s="1371" t="s">
        <v>350</v>
      </c>
      <c r="V3526" s="1371" t="s">
        <v>11</v>
      </c>
      <c r="W3526" s="1371" t="s">
        <v>226</v>
      </c>
    </row>
    <row r="3527" spans="1:23">
      <c r="A3527" s="1370">
        <v>72347004</v>
      </c>
      <c r="B3527" s="1371" t="s">
        <v>7147</v>
      </c>
      <c r="C3527" s="1371">
        <v>945586273</v>
      </c>
      <c r="D3527" s="1371" t="s">
        <v>7148</v>
      </c>
      <c r="E3527" s="1371" t="s">
        <v>373</v>
      </c>
      <c r="G3527" s="1371" t="s">
        <v>224</v>
      </c>
      <c r="H3527" s="1371" t="s">
        <v>245</v>
      </c>
      <c r="M3527" s="1372">
        <v>45842</v>
      </c>
      <c r="N3527" s="1371" t="s">
        <v>233</v>
      </c>
      <c r="O3527" s="1371" t="s">
        <v>331</v>
      </c>
      <c r="W3527" s="1371" t="s">
        <v>229</v>
      </c>
    </row>
    <row r="3528" spans="1:23">
      <c r="A3528" s="1370">
        <v>72347100</v>
      </c>
      <c r="B3528" s="1371" t="s">
        <v>7149</v>
      </c>
      <c r="C3528" s="1371">
        <v>934163948</v>
      </c>
      <c r="D3528" s="1371" t="s">
        <v>7150</v>
      </c>
      <c r="G3528" s="1371" t="s">
        <v>223</v>
      </c>
      <c r="H3528" s="1371" t="s">
        <v>11</v>
      </c>
      <c r="J3528" s="1371" t="s">
        <v>221</v>
      </c>
      <c r="M3528" s="1372">
        <v>45841</v>
      </c>
      <c r="N3528" s="1371" t="s">
        <v>233</v>
      </c>
      <c r="O3528" s="1371" t="s">
        <v>236</v>
      </c>
      <c r="P3528" s="1371" t="s">
        <v>350</v>
      </c>
      <c r="V3528" s="1371" t="s">
        <v>11</v>
      </c>
      <c r="W3528" s="1371" t="s">
        <v>226</v>
      </c>
    </row>
    <row r="3529" spans="1:23">
      <c r="A3529" s="1370">
        <v>72348397</v>
      </c>
      <c r="B3529" s="1371" t="s">
        <v>7151</v>
      </c>
      <c r="C3529" s="1371">
        <v>987493200</v>
      </c>
      <c r="D3529" s="1371" t="s">
        <v>7152</v>
      </c>
      <c r="G3529" s="1371" t="s">
        <v>223</v>
      </c>
      <c r="H3529" s="1371" t="s">
        <v>11</v>
      </c>
      <c r="J3529" s="1371" t="s">
        <v>221</v>
      </c>
      <c r="M3529" s="1372">
        <v>45841</v>
      </c>
      <c r="N3529" s="1371" t="s">
        <v>233</v>
      </c>
      <c r="O3529" s="1371" t="s">
        <v>236</v>
      </c>
      <c r="P3529" s="1371" t="s">
        <v>350</v>
      </c>
      <c r="V3529" s="1371" t="s">
        <v>11</v>
      </c>
      <c r="W3529" s="1371" t="s">
        <v>226</v>
      </c>
    </row>
    <row r="3530" spans="1:23">
      <c r="A3530" s="1370">
        <v>72348904</v>
      </c>
      <c r="B3530" s="1371" t="s">
        <v>7153</v>
      </c>
      <c r="C3530" s="1371">
        <v>925708280</v>
      </c>
      <c r="D3530" s="1371" t="s">
        <v>7154</v>
      </c>
      <c r="G3530" s="1371" t="s">
        <v>225</v>
      </c>
      <c r="H3530" s="1371" t="s">
        <v>11</v>
      </c>
      <c r="J3530" s="1371" t="s">
        <v>221</v>
      </c>
      <c r="L3530" s="1371" t="s">
        <v>271</v>
      </c>
      <c r="M3530" s="1372">
        <v>45841</v>
      </c>
      <c r="N3530" s="1371" t="s">
        <v>233</v>
      </c>
      <c r="V3530" s="1371" t="s">
        <v>11</v>
      </c>
      <c r="W3530" s="1371" t="s">
        <v>230</v>
      </c>
    </row>
    <row r="3531" spans="1:23">
      <c r="A3531" s="1370">
        <v>72349132</v>
      </c>
      <c r="B3531" s="1371" t="s">
        <v>7155</v>
      </c>
      <c r="C3531" s="1371">
        <v>997376048</v>
      </c>
      <c r="D3531" s="1371" t="s">
        <v>7156</v>
      </c>
      <c r="G3531" s="1371" t="s">
        <v>223</v>
      </c>
      <c r="H3531" s="1371" t="s">
        <v>11</v>
      </c>
      <c r="J3531" s="1371" t="s">
        <v>221</v>
      </c>
      <c r="M3531" s="1372">
        <v>45841</v>
      </c>
      <c r="N3531" s="1371" t="s">
        <v>233</v>
      </c>
      <c r="O3531" s="1371" t="s">
        <v>236</v>
      </c>
      <c r="P3531" s="1371" t="s">
        <v>350</v>
      </c>
      <c r="V3531" s="1371" t="s">
        <v>11</v>
      </c>
      <c r="W3531" s="1371" t="s">
        <v>226</v>
      </c>
    </row>
    <row r="3532" spans="1:23">
      <c r="A3532" s="1370">
        <v>72349512</v>
      </c>
      <c r="B3532" s="1371" t="s">
        <v>7157</v>
      </c>
      <c r="C3532" s="1371">
        <v>51904736564</v>
      </c>
      <c r="D3532" s="1371" t="s">
        <v>7158</v>
      </c>
      <c r="G3532" s="1371" t="s">
        <v>223</v>
      </c>
      <c r="H3532" s="1371" t="s">
        <v>11</v>
      </c>
      <c r="L3532" s="1371" t="s">
        <v>271</v>
      </c>
      <c r="M3532" s="1372">
        <v>45854</v>
      </c>
      <c r="N3532" s="1371" t="s">
        <v>233</v>
      </c>
      <c r="W3532" s="1371" t="s">
        <v>230</v>
      </c>
    </row>
    <row r="3533" spans="1:23">
      <c r="A3533" s="1370">
        <v>72349922</v>
      </c>
      <c r="B3533" s="1371" t="s">
        <v>7159</v>
      </c>
      <c r="C3533" s="1371">
        <v>950717273</v>
      </c>
      <c r="D3533" s="1371" t="s">
        <v>7160</v>
      </c>
      <c r="G3533" s="1371" t="s">
        <v>224</v>
      </c>
      <c r="H3533" s="1371" t="s">
        <v>243</v>
      </c>
      <c r="I3533" s="1371" t="s">
        <v>316</v>
      </c>
      <c r="J3533" s="1371" t="s">
        <v>249</v>
      </c>
      <c r="N3533" s="1371" t="s">
        <v>233</v>
      </c>
      <c r="O3533" s="1371" t="s">
        <v>236</v>
      </c>
      <c r="P3533" s="1371" t="s">
        <v>236</v>
      </c>
      <c r="W3533" s="1371" t="s">
        <v>226</v>
      </c>
    </row>
    <row r="3534" spans="1:23">
      <c r="A3534" s="1370">
        <v>72349922</v>
      </c>
      <c r="B3534" s="1371" t="s">
        <v>7159</v>
      </c>
      <c r="C3534" s="1371">
        <v>51950727379</v>
      </c>
      <c r="D3534" s="1371" t="s">
        <v>7160</v>
      </c>
      <c r="G3534" s="1371" t="s">
        <v>224</v>
      </c>
      <c r="H3534" s="1371" t="s">
        <v>245</v>
      </c>
      <c r="J3534" s="1371" t="s">
        <v>221</v>
      </c>
      <c r="K3534" s="1371" t="s">
        <v>269</v>
      </c>
      <c r="L3534" s="1371" t="s">
        <v>269</v>
      </c>
      <c r="N3534" s="1371" t="s">
        <v>233</v>
      </c>
      <c r="W3534" s="1371" t="s">
        <v>228</v>
      </c>
    </row>
    <row r="3535" spans="1:23">
      <c r="A3535" s="1370">
        <v>72349940</v>
      </c>
      <c r="B3535" s="1371" t="s">
        <v>7161</v>
      </c>
      <c r="C3535" s="1371">
        <v>985376250</v>
      </c>
      <c r="D3535" s="1371" t="s">
        <v>7162</v>
      </c>
      <c r="G3535" s="1371" t="s">
        <v>225</v>
      </c>
      <c r="H3535" s="1371" t="s">
        <v>11</v>
      </c>
      <c r="J3535" s="1371" t="s">
        <v>221</v>
      </c>
      <c r="M3535" s="1372">
        <v>45841</v>
      </c>
      <c r="N3535" s="1371" t="s">
        <v>233</v>
      </c>
      <c r="O3535" s="1371" t="s">
        <v>236</v>
      </c>
      <c r="W3535" s="1371" t="s">
        <v>227</v>
      </c>
    </row>
    <row r="3536" spans="1:23">
      <c r="A3536" s="1370">
        <v>72352598</v>
      </c>
      <c r="B3536" s="1371" t="s">
        <v>7163</v>
      </c>
      <c r="C3536" s="1371">
        <v>51946421969</v>
      </c>
      <c r="D3536" s="1371" t="s">
        <v>7164</v>
      </c>
      <c r="F3536" s="1371" t="s">
        <v>240</v>
      </c>
      <c r="G3536" s="1371" t="s">
        <v>223</v>
      </c>
      <c r="H3536" s="1371" t="s">
        <v>245</v>
      </c>
      <c r="M3536" s="1372">
        <v>45844</v>
      </c>
      <c r="N3536" s="1371" t="s">
        <v>231</v>
      </c>
      <c r="W3536" s="1371" t="s">
        <v>227</v>
      </c>
    </row>
    <row r="3537" spans="1:23">
      <c r="A3537" s="1370">
        <v>72359542</v>
      </c>
      <c r="B3537" s="1371" t="s">
        <v>7165</v>
      </c>
      <c r="C3537" s="1371">
        <v>907639252</v>
      </c>
      <c r="D3537" s="1371" t="s">
        <v>7166</v>
      </c>
      <c r="G3537" s="1371" t="s">
        <v>224</v>
      </c>
      <c r="H3537" s="1371" t="s">
        <v>243</v>
      </c>
      <c r="I3537" s="1371" t="s">
        <v>316</v>
      </c>
      <c r="J3537" s="1371" t="s">
        <v>221</v>
      </c>
      <c r="N3537" s="1371" t="s">
        <v>236</v>
      </c>
      <c r="O3537" s="1371" t="s">
        <v>236</v>
      </c>
      <c r="P3537" s="1371" t="s">
        <v>350</v>
      </c>
      <c r="W3537" s="1371" t="s">
        <v>226</v>
      </c>
    </row>
    <row r="3538" spans="1:23">
      <c r="A3538" s="1370">
        <v>72373775</v>
      </c>
      <c r="B3538" s="1371" t="s">
        <v>7167</v>
      </c>
      <c r="C3538" s="1371">
        <v>963737465</v>
      </c>
      <c r="D3538" s="1371" t="s">
        <v>7168</v>
      </c>
      <c r="G3538" s="1371" t="s">
        <v>224</v>
      </c>
      <c r="H3538" s="1371" t="s">
        <v>11</v>
      </c>
      <c r="M3538" s="1372">
        <v>45880</v>
      </c>
      <c r="N3538" s="1371" t="s">
        <v>233</v>
      </c>
      <c r="W3538" s="1371" t="s">
        <v>230</v>
      </c>
    </row>
    <row r="3539" spans="1:23">
      <c r="A3539" s="1370">
        <v>72374264</v>
      </c>
      <c r="B3539" s="1371" t="s">
        <v>7169</v>
      </c>
      <c r="C3539" s="1371">
        <v>51948160850</v>
      </c>
      <c r="D3539" s="1371" t="s">
        <v>7170</v>
      </c>
      <c r="G3539" s="1371" t="s">
        <v>224</v>
      </c>
      <c r="H3539" s="1371" t="s">
        <v>245</v>
      </c>
      <c r="I3539" s="1371" t="s">
        <v>316</v>
      </c>
      <c r="J3539" s="1371" t="s">
        <v>221</v>
      </c>
      <c r="K3539" s="1371" t="s">
        <v>256</v>
      </c>
      <c r="L3539" s="1371" t="s">
        <v>256</v>
      </c>
      <c r="N3539" s="1371" t="s">
        <v>231</v>
      </c>
      <c r="O3539" s="1371" t="s">
        <v>231</v>
      </c>
      <c r="P3539" s="1371" t="s">
        <v>231</v>
      </c>
      <c r="W3539" s="1371" t="s">
        <v>228</v>
      </c>
    </row>
    <row r="3540" spans="1:23">
      <c r="A3540" s="1370">
        <v>72388683</v>
      </c>
      <c r="B3540" s="1371" t="s">
        <v>7171</v>
      </c>
      <c r="C3540" s="1371">
        <v>51925070374</v>
      </c>
      <c r="D3540" s="1371" t="s">
        <v>7172</v>
      </c>
      <c r="G3540" s="1371" t="s">
        <v>224</v>
      </c>
      <c r="H3540" s="1371" t="s">
        <v>11</v>
      </c>
      <c r="J3540" s="1371" t="s">
        <v>221</v>
      </c>
      <c r="M3540" s="1372">
        <v>45841</v>
      </c>
      <c r="N3540" s="1371" t="s">
        <v>233</v>
      </c>
      <c r="V3540" s="1371" t="s">
        <v>11</v>
      </c>
      <c r="W3540" s="1371" t="s">
        <v>228</v>
      </c>
    </row>
    <row r="3541" spans="1:23">
      <c r="A3541" s="1370">
        <v>72389654</v>
      </c>
      <c r="B3541" s="1371" t="s">
        <v>7173</v>
      </c>
      <c r="C3541" s="1371">
        <v>51935359252</v>
      </c>
      <c r="D3541" s="1371" t="s">
        <v>7174</v>
      </c>
      <c r="G3541" s="1371" t="s">
        <v>225</v>
      </c>
      <c r="H3541" s="1371" t="s">
        <v>245</v>
      </c>
      <c r="J3541" s="1371" t="s">
        <v>221</v>
      </c>
      <c r="K3541" s="1371" t="s">
        <v>259</v>
      </c>
      <c r="L3541" s="1371" t="s">
        <v>259</v>
      </c>
      <c r="N3541" s="1371" t="s">
        <v>236</v>
      </c>
      <c r="W3541" s="1371" t="s">
        <v>228</v>
      </c>
    </row>
    <row r="3542" spans="1:23">
      <c r="A3542" s="1370">
        <v>72391767</v>
      </c>
      <c r="B3542" s="1371" t="s">
        <v>7175</v>
      </c>
      <c r="C3542" s="1371">
        <v>51907729005</v>
      </c>
      <c r="D3542" s="1371" t="s">
        <v>7176</v>
      </c>
      <c r="G3542" s="1371" t="s">
        <v>224</v>
      </c>
      <c r="H3542" s="1371" t="s">
        <v>11</v>
      </c>
      <c r="J3542" s="1371" t="s">
        <v>221</v>
      </c>
      <c r="M3542" s="1372">
        <v>45841</v>
      </c>
      <c r="N3542" s="1371" t="s">
        <v>233</v>
      </c>
      <c r="O3542" s="1371" t="s">
        <v>236</v>
      </c>
      <c r="W3542" s="1371" t="s">
        <v>227</v>
      </c>
    </row>
    <row r="3543" spans="1:23">
      <c r="A3543" s="1370">
        <v>72395151</v>
      </c>
      <c r="B3543" s="1371" t="s">
        <v>7177</v>
      </c>
      <c r="C3543" s="1371">
        <v>959732077</v>
      </c>
      <c r="E3543" s="1371" t="s">
        <v>373</v>
      </c>
      <c r="G3543" s="1371" t="s">
        <v>225</v>
      </c>
      <c r="H3543" s="1371" t="s">
        <v>243</v>
      </c>
      <c r="I3543" s="1371" t="s">
        <v>316</v>
      </c>
      <c r="J3543" s="1371" t="s">
        <v>249</v>
      </c>
      <c r="N3543" s="1371" t="s">
        <v>233</v>
      </c>
      <c r="O3543" s="1371" t="s">
        <v>237</v>
      </c>
      <c r="P3543" s="1371" t="s">
        <v>237</v>
      </c>
      <c r="W3543" s="1371" t="s">
        <v>227</v>
      </c>
    </row>
    <row r="3544" spans="1:23">
      <c r="A3544" s="1370">
        <v>72395251</v>
      </c>
      <c r="B3544" s="1371" t="s">
        <v>7178</v>
      </c>
      <c r="C3544" s="1371">
        <v>959732077</v>
      </c>
      <c r="G3544" s="1371" t="s">
        <v>225</v>
      </c>
      <c r="H3544" s="1371" t="s">
        <v>243</v>
      </c>
      <c r="J3544" s="1371" t="s">
        <v>249</v>
      </c>
      <c r="L3544" s="1371" t="s">
        <v>271</v>
      </c>
      <c r="N3544" s="1371" t="s">
        <v>237</v>
      </c>
      <c r="W3544" s="1371" t="s">
        <v>230</v>
      </c>
    </row>
    <row r="3545" spans="1:23">
      <c r="A3545" s="1370">
        <v>72403363</v>
      </c>
      <c r="B3545" s="1371" t="s">
        <v>7179</v>
      </c>
      <c r="C3545" s="1371">
        <v>51934782752</v>
      </c>
      <c r="D3545" s="1371" t="s">
        <v>7180</v>
      </c>
      <c r="E3545" s="1371" t="s">
        <v>347</v>
      </c>
      <c r="G3545" s="1371" t="s">
        <v>225</v>
      </c>
      <c r="H3545" s="1371" t="s">
        <v>245</v>
      </c>
      <c r="M3545" s="1372">
        <v>45846</v>
      </c>
      <c r="N3545" s="1371" t="s">
        <v>233</v>
      </c>
      <c r="W3545" s="1371" t="s">
        <v>227</v>
      </c>
    </row>
    <row r="3546" spans="1:23">
      <c r="A3546" s="1370">
        <v>72403950</v>
      </c>
      <c r="B3546" s="1371" t="s">
        <v>7181</v>
      </c>
      <c r="C3546" s="1371">
        <v>51955009485</v>
      </c>
      <c r="D3546" s="1371" t="s">
        <v>7182</v>
      </c>
      <c r="E3546" s="1371" t="s">
        <v>376</v>
      </c>
      <c r="F3546" s="1371" t="s">
        <v>377</v>
      </c>
      <c r="G3546" s="1371" t="s">
        <v>224</v>
      </c>
      <c r="H3546" s="1371" t="s">
        <v>245</v>
      </c>
      <c r="I3546" s="1371" t="s">
        <v>316</v>
      </c>
      <c r="J3546" s="1371" t="s">
        <v>221</v>
      </c>
      <c r="N3546" s="1371" t="s">
        <v>236</v>
      </c>
      <c r="W3546" s="1371" t="s">
        <v>227</v>
      </c>
    </row>
    <row r="3547" spans="1:23">
      <c r="A3547" s="1370">
        <v>72404279</v>
      </c>
      <c r="B3547" s="1371" t="s">
        <v>7183</v>
      </c>
      <c r="C3547" s="1371">
        <v>972419618</v>
      </c>
      <c r="D3547" s="1371" t="s">
        <v>7184</v>
      </c>
      <c r="E3547" s="1371" t="s">
        <v>347</v>
      </c>
      <c r="G3547" s="1371" t="s">
        <v>224</v>
      </c>
      <c r="H3547" s="1371" t="s">
        <v>245</v>
      </c>
      <c r="I3547" s="1371" t="s">
        <v>316</v>
      </c>
      <c r="L3547" s="1371" t="s">
        <v>271</v>
      </c>
      <c r="M3547" s="1372">
        <v>45844</v>
      </c>
      <c r="N3547" s="1371" t="s">
        <v>231</v>
      </c>
      <c r="O3547" s="1371" t="s">
        <v>329</v>
      </c>
      <c r="Q3547" s="1371" t="s">
        <v>324</v>
      </c>
      <c r="R3547" s="1371" t="s">
        <v>232</v>
      </c>
      <c r="S3547" s="1371" t="s">
        <v>318</v>
      </c>
      <c r="T3547" s="1371" t="s">
        <v>323</v>
      </c>
      <c r="U3547" s="1371" t="s">
        <v>255</v>
      </c>
      <c r="W3547" s="1371" t="s">
        <v>226</v>
      </c>
    </row>
    <row r="3548" spans="1:23">
      <c r="A3548" s="1370">
        <v>72410799</v>
      </c>
      <c r="B3548" s="1371" t="s">
        <v>7185</v>
      </c>
      <c r="C3548" s="1371">
        <v>51937017535</v>
      </c>
      <c r="D3548" s="1371" t="s">
        <v>7186</v>
      </c>
      <c r="G3548" s="1371" t="s">
        <v>224</v>
      </c>
      <c r="H3548" s="1371" t="s">
        <v>11</v>
      </c>
      <c r="J3548" s="1371" t="s">
        <v>221</v>
      </c>
      <c r="M3548" s="1372">
        <v>45841</v>
      </c>
      <c r="N3548" s="1371" t="s">
        <v>233</v>
      </c>
      <c r="V3548" s="1371" t="s">
        <v>11</v>
      </c>
      <c r="W3548" s="1371" t="s">
        <v>228</v>
      </c>
    </row>
    <row r="3549" spans="1:23">
      <c r="A3549" s="1370">
        <v>72411417</v>
      </c>
      <c r="B3549" s="1371" t="s">
        <v>7187</v>
      </c>
      <c r="C3549" s="1371">
        <v>51924027784</v>
      </c>
      <c r="D3549" s="1371" t="s">
        <v>7188</v>
      </c>
      <c r="G3549" s="1371" t="s">
        <v>224</v>
      </c>
      <c r="H3549" s="1371" t="s">
        <v>11</v>
      </c>
      <c r="L3549" s="1371" t="s">
        <v>271</v>
      </c>
      <c r="M3549" s="1372">
        <v>45854</v>
      </c>
      <c r="N3549" s="1371" t="s">
        <v>233</v>
      </c>
      <c r="W3549" s="1371" t="s">
        <v>230</v>
      </c>
    </row>
    <row r="3550" spans="1:23">
      <c r="A3550" s="1370">
        <v>72421499</v>
      </c>
      <c r="B3550" s="1371" t="s">
        <v>7189</v>
      </c>
      <c r="C3550" s="1371">
        <v>934092100</v>
      </c>
      <c r="D3550" s="1371" t="s">
        <v>7190</v>
      </c>
      <c r="G3550" s="1371" t="s">
        <v>223</v>
      </c>
      <c r="H3550" s="1371" t="s">
        <v>243</v>
      </c>
      <c r="J3550" s="1371" t="s">
        <v>221</v>
      </c>
      <c r="L3550" s="1371" t="s">
        <v>271</v>
      </c>
      <c r="N3550" s="1371" t="s">
        <v>236</v>
      </c>
      <c r="W3550" s="1371" t="s">
        <v>230</v>
      </c>
    </row>
    <row r="3551" spans="1:23">
      <c r="A3551" s="1370">
        <v>72424330</v>
      </c>
      <c r="B3551" s="1371" t="s">
        <v>7191</v>
      </c>
      <c r="C3551" s="1371">
        <v>927937577</v>
      </c>
      <c r="D3551" s="1371" t="s">
        <v>7192</v>
      </c>
      <c r="G3551" s="1371" t="s">
        <v>223</v>
      </c>
      <c r="H3551" s="1371" t="s">
        <v>245</v>
      </c>
      <c r="I3551" s="1371" t="s">
        <v>316</v>
      </c>
      <c r="J3551" s="1371" t="s">
        <v>221</v>
      </c>
      <c r="K3551" s="1371" t="s">
        <v>269</v>
      </c>
      <c r="L3551" s="1371" t="s">
        <v>269</v>
      </c>
      <c r="N3551" s="1371" t="s">
        <v>236</v>
      </c>
      <c r="W3551" s="1371" t="s">
        <v>227</v>
      </c>
    </row>
    <row r="3552" spans="1:23">
      <c r="A3552" s="1370">
        <v>72429524</v>
      </c>
      <c r="B3552" s="1371" t="s">
        <v>7193</v>
      </c>
      <c r="C3552" s="1371">
        <v>942296871</v>
      </c>
      <c r="D3552" s="1371" t="s">
        <v>7194</v>
      </c>
      <c r="G3552" s="1371" t="s">
        <v>223</v>
      </c>
      <c r="H3552" s="1371" t="s">
        <v>11</v>
      </c>
      <c r="I3552" s="1371" t="s">
        <v>7</v>
      </c>
      <c r="L3552" s="1371" t="s">
        <v>271</v>
      </c>
      <c r="M3552" s="1372">
        <v>45854</v>
      </c>
      <c r="N3552" s="1371" t="s">
        <v>368</v>
      </c>
      <c r="O3552" s="1371" t="s">
        <v>236</v>
      </c>
      <c r="W3552" s="1371" t="s">
        <v>226</v>
      </c>
    </row>
    <row r="3553" spans="1:23">
      <c r="A3553" s="1370">
        <v>72439643</v>
      </c>
      <c r="B3553" s="1371" t="s">
        <v>7195</v>
      </c>
      <c r="C3553" s="1371">
        <v>970816646</v>
      </c>
      <c r="D3553" s="1371" t="s">
        <v>7196</v>
      </c>
      <c r="F3553" s="1371" t="s">
        <v>254</v>
      </c>
      <c r="G3553" s="1371" t="s">
        <v>225</v>
      </c>
      <c r="H3553" s="1371" t="s">
        <v>238</v>
      </c>
      <c r="I3553" s="1371" t="s">
        <v>316</v>
      </c>
      <c r="J3553" s="1371" t="s">
        <v>221</v>
      </c>
      <c r="N3553" s="1371" t="s">
        <v>233</v>
      </c>
      <c r="O3553" s="1371" t="s">
        <v>331</v>
      </c>
      <c r="P3553" s="1371" t="s">
        <v>331</v>
      </c>
      <c r="W3553" s="1371" t="s">
        <v>229</v>
      </c>
    </row>
    <row r="3554" spans="1:23">
      <c r="A3554" s="1370">
        <v>72443502</v>
      </c>
      <c r="B3554" s="1371" t="s">
        <v>7197</v>
      </c>
      <c r="C3554" s="1371">
        <v>51942469125</v>
      </c>
      <c r="D3554" s="1371" t="s">
        <v>7198</v>
      </c>
      <c r="E3554" s="1371" t="s">
        <v>347</v>
      </c>
      <c r="G3554" s="1371" t="s">
        <v>224</v>
      </c>
      <c r="H3554" s="1371" t="s">
        <v>245</v>
      </c>
      <c r="K3554" s="1371" t="s">
        <v>278</v>
      </c>
      <c r="L3554" s="1371" t="s">
        <v>278</v>
      </c>
      <c r="M3554" s="1372">
        <v>45868</v>
      </c>
      <c r="N3554" s="1371" t="s">
        <v>233</v>
      </c>
      <c r="W3554" s="1371" t="s">
        <v>229</v>
      </c>
    </row>
    <row r="3555" spans="1:23">
      <c r="A3555" s="1370">
        <v>72443745</v>
      </c>
      <c r="B3555" s="1371" t="s">
        <v>7199</v>
      </c>
      <c r="C3555" s="1371">
        <v>960598823</v>
      </c>
      <c r="D3555" s="1371" t="s">
        <v>7200</v>
      </c>
      <c r="G3555" s="1371" t="s">
        <v>225</v>
      </c>
      <c r="H3555" s="1371" t="s">
        <v>11</v>
      </c>
      <c r="J3555" s="1371" t="s">
        <v>221</v>
      </c>
      <c r="N3555" s="1371" t="s">
        <v>233</v>
      </c>
      <c r="O3555" s="1371" t="s">
        <v>236</v>
      </c>
      <c r="W3555" s="1371" t="s">
        <v>229</v>
      </c>
    </row>
    <row r="3556" spans="1:23">
      <c r="A3556" s="1370">
        <v>72451956</v>
      </c>
      <c r="B3556" s="1371" t="s">
        <v>7201</v>
      </c>
      <c r="C3556" s="1371">
        <v>985076241</v>
      </c>
      <c r="G3556" s="1371" t="s">
        <v>224</v>
      </c>
      <c r="H3556" s="1371" t="s">
        <v>242</v>
      </c>
      <c r="J3556" s="1371" t="s">
        <v>221</v>
      </c>
      <c r="N3556" s="1371" t="s">
        <v>231</v>
      </c>
      <c r="O3556" s="1371" t="s">
        <v>231</v>
      </c>
      <c r="P3556" s="1371" t="s">
        <v>231</v>
      </c>
      <c r="Q3556" s="1371" t="s">
        <v>324</v>
      </c>
      <c r="R3556" s="1371" t="s">
        <v>232</v>
      </c>
      <c r="S3556" s="1371" t="s">
        <v>318</v>
      </c>
      <c r="T3556" s="1371" t="s">
        <v>323</v>
      </c>
      <c r="U3556" s="1371" t="s">
        <v>255</v>
      </c>
      <c r="W3556" s="1371" t="s">
        <v>227</v>
      </c>
    </row>
    <row r="3557" spans="1:23">
      <c r="A3557" s="1370">
        <v>72454081</v>
      </c>
      <c r="B3557" s="1371" t="s">
        <v>7202</v>
      </c>
      <c r="C3557" s="1371">
        <v>995709843</v>
      </c>
      <c r="D3557" s="1371" t="s">
        <v>7203</v>
      </c>
      <c r="E3557" s="1371" t="s">
        <v>376</v>
      </c>
      <c r="G3557" s="1371" t="s">
        <v>224</v>
      </c>
      <c r="H3557" s="1371" t="s">
        <v>245</v>
      </c>
      <c r="I3557" s="1371" t="s">
        <v>316</v>
      </c>
      <c r="J3557" s="1371" t="s">
        <v>221</v>
      </c>
      <c r="N3557" s="1371" t="s">
        <v>236</v>
      </c>
      <c r="O3557" s="1371" t="s">
        <v>241</v>
      </c>
      <c r="W3557" s="1371" t="s">
        <v>227</v>
      </c>
    </row>
    <row r="3558" spans="1:23">
      <c r="A3558" s="1370">
        <v>72455576</v>
      </c>
      <c r="B3558" s="1371" t="s">
        <v>7204</v>
      </c>
      <c r="C3558" s="1371">
        <v>51925664038</v>
      </c>
      <c r="D3558" s="1371" t="s">
        <v>7205</v>
      </c>
      <c r="G3558" s="1371" t="s">
        <v>223</v>
      </c>
      <c r="H3558" s="1371" t="s">
        <v>11</v>
      </c>
      <c r="J3558" s="1371" t="s">
        <v>221</v>
      </c>
      <c r="M3558" s="1372">
        <v>45841</v>
      </c>
      <c r="N3558" s="1371" t="s">
        <v>233</v>
      </c>
      <c r="V3558" s="1371" t="s">
        <v>11</v>
      </c>
      <c r="W3558" s="1371" t="s">
        <v>228</v>
      </c>
    </row>
    <row r="3559" spans="1:23">
      <c r="A3559" s="1370">
        <v>72458013</v>
      </c>
      <c r="B3559" s="1371" t="s">
        <v>7206</v>
      </c>
      <c r="C3559" s="1371">
        <v>983346695</v>
      </c>
      <c r="D3559" s="1371" t="s">
        <v>7207</v>
      </c>
      <c r="E3559" s="1371" t="s">
        <v>347</v>
      </c>
      <c r="F3559" s="1371" t="s">
        <v>377</v>
      </c>
      <c r="G3559" s="1371" t="s">
        <v>224</v>
      </c>
      <c r="H3559" s="1371" t="s">
        <v>245</v>
      </c>
      <c r="I3559" s="1371" t="s">
        <v>316</v>
      </c>
      <c r="J3559" s="1371" t="s">
        <v>221</v>
      </c>
      <c r="N3559" s="1371" t="s">
        <v>233</v>
      </c>
      <c r="O3559" s="1371" t="s">
        <v>231</v>
      </c>
      <c r="W3559" s="1371" t="s">
        <v>229</v>
      </c>
    </row>
    <row r="3560" spans="1:23">
      <c r="A3560" s="1370">
        <v>72472446</v>
      </c>
      <c r="B3560" s="1371" t="s">
        <v>7208</v>
      </c>
      <c r="C3560" s="1371">
        <v>970631046</v>
      </c>
      <c r="D3560" s="1371" t="s">
        <v>7209</v>
      </c>
      <c r="G3560" s="1371" t="s">
        <v>224</v>
      </c>
      <c r="H3560" s="1371" t="s">
        <v>11</v>
      </c>
      <c r="J3560" s="1371" t="s">
        <v>221</v>
      </c>
      <c r="N3560" s="1371" t="s">
        <v>233</v>
      </c>
      <c r="W3560" s="1371" t="s">
        <v>229</v>
      </c>
    </row>
    <row r="3561" spans="1:23">
      <c r="A3561" s="1370">
        <v>72473987</v>
      </c>
      <c r="B3561" s="1371" t="s">
        <v>7210</v>
      </c>
      <c r="C3561" s="1371">
        <v>993531233</v>
      </c>
      <c r="D3561" s="1371" t="s">
        <v>7211</v>
      </c>
      <c r="G3561" s="1371" t="s">
        <v>224</v>
      </c>
      <c r="H3561" s="1371" t="s">
        <v>243</v>
      </c>
      <c r="I3561" s="1371" t="s">
        <v>316</v>
      </c>
      <c r="J3561" s="1371" t="s">
        <v>249</v>
      </c>
      <c r="N3561" s="1371" t="s">
        <v>236</v>
      </c>
      <c r="O3561" s="1371" t="s">
        <v>236</v>
      </c>
      <c r="P3561" s="1371" t="s">
        <v>236</v>
      </c>
      <c r="W3561" s="1371" t="s">
        <v>228</v>
      </c>
    </row>
    <row r="3562" spans="1:23">
      <c r="A3562" s="1370">
        <v>72477164</v>
      </c>
      <c r="B3562" s="1371" t="s">
        <v>7212</v>
      </c>
      <c r="C3562" s="1371">
        <v>965411017</v>
      </c>
      <c r="D3562" s="1371" t="s">
        <v>7213</v>
      </c>
      <c r="G3562" s="1371" t="s">
        <v>225</v>
      </c>
      <c r="H3562" s="1371" t="s">
        <v>245</v>
      </c>
      <c r="I3562" s="1371" t="s">
        <v>316</v>
      </c>
      <c r="J3562" s="1371" t="s">
        <v>221</v>
      </c>
      <c r="K3562" s="1371" t="s">
        <v>259</v>
      </c>
      <c r="L3562" s="1371" t="s">
        <v>259</v>
      </c>
      <c r="N3562" s="1371" t="s">
        <v>236</v>
      </c>
      <c r="W3562" s="1371" t="s">
        <v>227</v>
      </c>
    </row>
    <row r="3563" spans="1:23">
      <c r="A3563" s="1370">
        <v>72480699</v>
      </c>
      <c r="B3563" s="1371" t="s">
        <v>7214</v>
      </c>
      <c r="C3563" s="1371">
        <v>970563311</v>
      </c>
      <c r="D3563" s="1371" t="s">
        <v>7215</v>
      </c>
      <c r="F3563" s="1371" t="s">
        <v>254</v>
      </c>
      <c r="G3563" s="1371" t="s">
        <v>224</v>
      </c>
      <c r="H3563" s="1371" t="s">
        <v>238</v>
      </c>
      <c r="I3563" s="1371" t="s">
        <v>316</v>
      </c>
      <c r="J3563" s="1371" t="s">
        <v>221</v>
      </c>
      <c r="L3563" s="1371" t="s">
        <v>271</v>
      </c>
      <c r="N3563" s="1371" t="s">
        <v>231</v>
      </c>
      <c r="O3563" s="1371" t="s">
        <v>231</v>
      </c>
      <c r="Q3563" s="1371" t="s">
        <v>445</v>
      </c>
      <c r="R3563" s="1371" t="s">
        <v>232</v>
      </c>
      <c r="S3563" s="1371" t="s">
        <v>318</v>
      </c>
      <c r="T3563" s="1371" t="s">
        <v>323</v>
      </c>
      <c r="U3563" s="1371" t="s">
        <v>255</v>
      </c>
      <c r="W3563" s="1371" t="s">
        <v>230</v>
      </c>
    </row>
    <row r="3564" spans="1:23">
      <c r="A3564" s="1370">
        <v>72481257</v>
      </c>
      <c r="B3564" s="1371" t="s">
        <v>7216</v>
      </c>
      <c r="C3564" s="1371">
        <v>993507532</v>
      </c>
      <c r="D3564" s="1371" t="s">
        <v>7217</v>
      </c>
      <c r="F3564" s="1371" t="s">
        <v>362</v>
      </c>
      <c r="G3564" s="1371" t="s">
        <v>224</v>
      </c>
      <c r="H3564" s="1371" t="s">
        <v>248</v>
      </c>
      <c r="J3564" s="1371" t="s">
        <v>221</v>
      </c>
      <c r="M3564" s="1372">
        <v>45841</v>
      </c>
      <c r="N3564" s="1371" t="s">
        <v>233</v>
      </c>
      <c r="W3564" s="1371" t="s">
        <v>228</v>
      </c>
    </row>
    <row r="3565" spans="1:23">
      <c r="A3565" s="1370">
        <v>72481701</v>
      </c>
      <c r="B3565" s="1371" t="s">
        <v>7218</v>
      </c>
      <c r="C3565" s="1371">
        <v>51904021429</v>
      </c>
      <c r="D3565" s="1371" t="s">
        <v>7219</v>
      </c>
      <c r="G3565" s="1371" t="s">
        <v>225</v>
      </c>
      <c r="H3565" s="1371" t="s">
        <v>11</v>
      </c>
      <c r="J3565" s="1371" t="s">
        <v>221</v>
      </c>
      <c r="M3565" s="1372">
        <v>45841</v>
      </c>
      <c r="N3565" s="1371" t="s">
        <v>233</v>
      </c>
      <c r="V3565" s="1371" t="s">
        <v>11</v>
      </c>
      <c r="W3565" s="1371" t="s">
        <v>228</v>
      </c>
    </row>
    <row r="3566" spans="1:23">
      <c r="A3566" s="1370">
        <v>72484911</v>
      </c>
      <c r="B3566" s="1371" t="s">
        <v>7220</v>
      </c>
      <c r="C3566" s="1371" t="s">
        <v>7221</v>
      </c>
      <c r="D3566" s="1371" t="s">
        <v>7222</v>
      </c>
      <c r="F3566" s="1371" t="s">
        <v>254</v>
      </c>
      <c r="G3566" s="1371" t="s">
        <v>224</v>
      </c>
      <c r="H3566" s="1371" t="s">
        <v>238</v>
      </c>
      <c r="I3566" s="1371" t="s">
        <v>316</v>
      </c>
      <c r="J3566" s="1371" t="s">
        <v>221</v>
      </c>
      <c r="L3566" s="1371" t="s">
        <v>271</v>
      </c>
      <c r="N3566" s="1371" t="s">
        <v>231</v>
      </c>
      <c r="O3566" s="1371" t="s">
        <v>231</v>
      </c>
      <c r="Q3566" s="1371" t="s">
        <v>445</v>
      </c>
      <c r="R3566" s="1371" t="s">
        <v>232</v>
      </c>
      <c r="S3566" s="1371" t="s">
        <v>318</v>
      </c>
      <c r="T3566" s="1371" t="s">
        <v>323</v>
      </c>
      <c r="U3566" s="1371" t="s">
        <v>255</v>
      </c>
      <c r="W3566" s="1371" t="s">
        <v>230</v>
      </c>
    </row>
    <row r="3567" spans="1:23">
      <c r="A3567" s="1370">
        <v>72485502</v>
      </c>
      <c r="B3567" s="1371" t="s">
        <v>7223</v>
      </c>
      <c r="C3567" s="1371">
        <v>952297113</v>
      </c>
      <c r="D3567" s="1371" t="s">
        <v>7224</v>
      </c>
      <c r="G3567" s="1371" t="s">
        <v>223</v>
      </c>
      <c r="H3567" s="1371" t="s">
        <v>11</v>
      </c>
      <c r="M3567" s="1372">
        <v>45880</v>
      </c>
      <c r="N3567" s="1371" t="s">
        <v>233</v>
      </c>
      <c r="W3567" s="1371" t="s">
        <v>230</v>
      </c>
    </row>
    <row r="3568" spans="1:23">
      <c r="A3568" s="1370">
        <v>72488530</v>
      </c>
      <c r="B3568" s="1371" t="s">
        <v>7225</v>
      </c>
      <c r="C3568" s="1371">
        <v>980591762</v>
      </c>
      <c r="D3568" s="1371" t="s">
        <v>7226</v>
      </c>
      <c r="F3568" s="1371" t="s">
        <v>362</v>
      </c>
      <c r="G3568" s="1371" t="s">
        <v>224</v>
      </c>
      <c r="H3568" s="1371" t="s">
        <v>248</v>
      </c>
      <c r="J3568" s="1371" t="s">
        <v>221</v>
      </c>
      <c r="M3568" s="1372">
        <v>45841</v>
      </c>
      <c r="N3568" s="1371" t="s">
        <v>233</v>
      </c>
      <c r="O3568" s="1371" t="s">
        <v>332</v>
      </c>
      <c r="P3568" s="1371" t="s">
        <v>332</v>
      </c>
      <c r="W3568" s="1371" t="s">
        <v>226</v>
      </c>
    </row>
    <row r="3569" spans="1:23">
      <c r="A3569" s="1370">
        <v>72492005</v>
      </c>
      <c r="B3569" s="1371" t="s">
        <v>7227</v>
      </c>
      <c r="C3569" s="1371">
        <v>903126693</v>
      </c>
      <c r="D3569" s="1371" t="s">
        <v>7228</v>
      </c>
      <c r="F3569" s="1371" t="s">
        <v>362</v>
      </c>
      <c r="G3569" s="1371" t="s">
        <v>224</v>
      </c>
      <c r="H3569" s="1371" t="s">
        <v>248</v>
      </c>
      <c r="J3569" s="1371" t="s">
        <v>221</v>
      </c>
      <c r="N3569" s="1371" t="s">
        <v>233</v>
      </c>
      <c r="O3569" s="1371" t="s">
        <v>331</v>
      </c>
      <c r="W3569" s="1371" t="s">
        <v>229</v>
      </c>
    </row>
    <row r="3570" spans="1:23">
      <c r="A3570" s="1370">
        <v>72494862</v>
      </c>
      <c r="B3570" s="1371" t="s">
        <v>7229</v>
      </c>
      <c r="C3570" s="1371">
        <v>51980664587</v>
      </c>
      <c r="D3570" s="1371" t="s">
        <v>7230</v>
      </c>
      <c r="G3570" s="1371" t="s">
        <v>224</v>
      </c>
      <c r="H3570" s="1371" t="s">
        <v>11</v>
      </c>
      <c r="J3570" s="1371" t="s">
        <v>221</v>
      </c>
      <c r="M3570" s="1372">
        <v>45841</v>
      </c>
      <c r="N3570" s="1371" t="s">
        <v>233</v>
      </c>
      <c r="O3570" s="1371" t="s">
        <v>236</v>
      </c>
      <c r="W3570" s="1371" t="s">
        <v>227</v>
      </c>
    </row>
    <row r="3571" spans="1:23">
      <c r="A3571" s="1370">
        <v>72497594</v>
      </c>
      <c r="B3571" s="1371" t="s">
        <v>7231</v>
      </c>
      <c r="C3571" s="1371">
        <v>993581472</v>
      </c>
      <c r="D3571" s="1371" t="s">
        <v>7232</v>
      </c>
      <c r="G3571" s="1371" t="s">
        <v>225</v>
      </c>
      <c r="H3571" s="1371" t="s">
        <v>245</v>
      </c>
      <c r="I3571" s="1371" t="s">
        <v>316</v>
      </c>
      <c r="J3571" s="1371" t="s">
        <v>221</v>
      </c>
      <c r="N3571" s="1371" t="s">
        <v>233</v>
      </c>
      <c r="O3571" s="1371" t="s">
        <v>231</v>
      </c>
      <c r="P3571" s="1371" t="s">
        <v>231</v>
      </c>
      <c r="W3571" s="1371" t="s">
        <v>229</v>
      </c>
    </row>
    <row r="3572" spans="1:23">
      <c r="A3572" s="1370">
        <v>72498987</v>
      </c>
      <c r="B3572" s="1371" t="s">
        <v>7233</v>
      </c>
      <c r="C3572" s="1371">
        <v>949950625</v>
      </c>
      <c r="D3572" s="1371" t="s">
        <v>7234</v>
      </c>
      <c r="G3572" s="1371" t="s">
        <v>224</v>
      </c>
      <c r="H3572" s="1371" t="s">
        <v>11</v>
      </c>
      <c r="J3572" s="1371" t="s">
        <v>221</v>
      </c>
      <c r="N3572" s="1371" t="s">
        <v>233</v>
      </c>
      <c r="W3572" s="1371" t="s">
        <v>229</v>
      </c>
    </row>
    <row r="3573" spans="1:23">
      <c r="A3573" s="1370">
        <v>72499416</v>
      </c>
      <c r="B3573" s="1371" t="s">
        <v>7235</v>
      </c>
      <c r="C3573" s="1371">
        <v>51931677490</v>
      </c>
      <c r="D3573" s="1371" t="s">
        <v>7236</v>
      </c>
      <c r="G3573" s="1371" t="s">
        <v>225</v>
      </c>
      <c r="H3573" s="1371" t="s">
        <v>11</v>
      </c>
      <c r="I3573" s="1371" t="s">
        <v>7</v>
      </c>
      <c r="M3573" s="1372">
        <v>45854</v>
      </c>
      <c r="N3573" s="1371" t="s">
        <v>233</v>
      </c>
      <c r="W3573" s="1371" t="s">
        <v>228</v>
      </c>
    </row>
    <row r="3574" spans="1:23">
      <c r="A3574" s="1370">
        <v>72499787</v>
      </c>
      <c r="B3574" s="1371" t="s">
        <v>7237</v>
      </c>
      <c r="C3574" s="1371">
        <v>920743760</v>
      </c>
      <c r="D3574" s="1371" t="s">
        <v>7238</v>
      </c>
      <c r="G3574" s="1371" t="s">
        <v>224</v>
      </c>
      <c r="H3574" s="1371" t="s">
        <v>11</v>
      </c>
      <c r="M3574" s="1372">
        <v>45880</v>
      </c>
      <c r="N3574" s="1371" t="s">
        <v>233</v>
      </c>
      <c r="W3574" s="1371" t="s">
        <v>230</v>
      </c>
    </row>
    <row r="3575" spans="1:23">
      <c r="A3575" s="1370">
        <v>72503903</v>
      </c>
      <c r="B3575" s="1371" t="s">
        <v>7239</v>
      </c>
      <c r="C3575" s="1371">
        <v>934951198</v>
      </c>
      <c r="D3575" s="1371" t="s">
        <v>7240</v>
      </c>
      <c r="E3575" s="1371" t="s">
        <v>347</v>
      </c>
      <c r="G3575" s="1371" t="s">
        <v>224</v>
      </c>
      <c r="H3575" s="1371" t="s">
        <v>245</v>
      </c>
      <c r="K3575" s="1371" t="s">
        <v>262</v>
      </c>
      <c r="L3575" s="1371" t="s">
        <v>262</v>
      </c>
      <c r="M3575" s="1372">
        <v>45877</v>
      </c>
      <c r="N3575" s="1371" t="s">
        <v>237</v>
      </c>
      <c r="W3575" s="1371" t="s">
        <v>227</v>
      </c>
    </row>
    <row r="3576" spans="1:23">
      <c r="A3576" s="1370">
        <v>72504969</v>
      </c>
      <c r="B3576" s="1371" t="s">
        <v>7241</v>
      </c>
      <c r="C3576" s="1371">
        <v>51913082836</v>
      </c>
      <c r="D3576" s="1371" t="s">
        <v>7242</v>
      </c>
      <c r="E3576" s="1371" t="s">
        <v>347</v>
      </c>
      <c r="G3576" s="1371" t="s">
        <v>224</v>
      </c>
      <c r="H3576" s="1371" t="s">
        <v>245</v>
      </c>
      <c r="K3576" s="1371" t="s">
        <v>280</v>
      </c>
      <c r="L3576" s="1371" t="s">
        <v>262</v>
      </c>
      <c r="M3576" s="1372">
        <v>45873</v>
      </c>
      <c r="N3576" s="1371" t="s">
        <v>233</v>
      </c>
      <c r="O3576" s="1371" t="s">
        <v>236</v>
      </c>
      <c r="W3576" s="1371" t="s">
        <v>230</v>
      </c>
    </row>
    <row r="3577" spans="1:23">
      <c r="A3577" s="1370">
        <v>72504969</v>
      </c>
      <c r="B3577" s="1371" t="s">
        <v>7241</v>
      </c>
      <c r="C3577" s="1371">
        <v>913082836</v>
      </c>
      <c r="D3577" s="1371" t="s">
        <v>7242</v>
      </c>
      <c r="E3577" s="1371" t="s">
        <v>347</v>
      </c>
      <c r="F3577" s="1371" t="s">
        <v>254</v>
      </c>
      <c r="G3577" s="1371" t="s">
        <v>224</v>
      </c>
      <c r="H3577" s="1371" t="s">
        <v>245</v>
      </c>
      <c r="I3577" s="1371" t="s">
        <v>316</v>
      </c>
      <c r="J3577" s="1371" t="s">
        <v>221</v>
      </c>
      <c r="N3577" s="1371" t="s">
        <v>236</v>
      </c>
      <c r="W3577" s="1371" t="s">
        <v>227</v>
      </c>
    </row>
    <row r="3578" spans="1:23">
      <c r="A3578" s="1370">
        <v>72506120</v>
      </c>
      <c r="B3578" s="1371" t="s">
        <v>7243</v>
      </c>
      <c r="C3578" s="1371">
        <v>959346361</v>
      </c>
      <c r="D3578" s="1371" t="s">
        <v>7244</v>
      </c>
      <c r="E3578" s="1371" t="s">
        <v>451</v>
      </c>
      <c r="G3578" s="1371" t="s">
        <v>223</v>
      </c>
      <c r="H3578" s="1371" t="s">
        <v>243</v>
      </c>
      <c r="I3578" s="1371" t="s">
        <v>316</v>
      </c>
      <c r="J3578" s="1371" t="s">
        <v>249</v>
      </c>
      <c r="N3578" s="1371" t="s">
        <v>233</v>
      </c>
      <c r="O3578" s="1371" t="s">
        <v>236</v>
      </c>
      <c r="P3578" s="1371" t="s">
        <v>236</v>
      </c>
      <c r="W3578" s="1371" t="s">
        <v>226</v>
      </c>
    </row>
    <row r="3579" spans="1:23">
      <c r="A3579" s="1370">
        <v>72508537</v>
      </c>
      <c r="B3579" s="1371" t="s">
        <v>7245</v>
      </c>
      <c r="C3579" s="1371">
        <v>51920383833</v>
      </c>
      <c r="D3579" s="1371" t="s">
        <v>7246</v>
      </c>
      <c r="G3579" s="1371" t="s">
        <v>225</v>
      </c>
      <c r="H3579" s="1371" t="s">
        <v>11</v>
      </c>
      <c r="J3579" s="1371" t="s">
        <v>221</v>
      </c>
      <c r="M3579" s="1372">
        <v>45841</v>
      </c>
      <c r="N3579" s="1371" t="s">
        <v>233</v>
      </c>
      <c r="V3579" s="1371" t="s">
        <v>11</v>
      </c>
      <c r="W3579" s="1371" t="s">
        <v>228</v>
      </c>
    </row>
    <row r="3580" spans="1:23">
      <c r="A3580" s="1370">
        <v>72508542</v>
      </c>
      <c r="B3580" s="1371" t="s">
        <v>7247</v>
      </c>
      <c r="C3580" s="1371">
        <v>915390944</v>
      </c>
      <c r="D3580" s="1371" t="s">
        <v>7248</v>
      </c>
      <c r="G3580" s="1371" t="s">
        <v>223</v>
      </c>
      <c r="H3580" s="1371" t="s">
        <v>11</v>
      </c>
      <c r="M3580" s="1372">
        <v>45880</v>
      </c>
      <c r="N3580" s="1371" t="s">
        <v>233</v>
      </c>
      <c r="W3580" s="1371" t="s">
        <v>230</v>
      </c>
    </row>
    <row r="3581" spans="1:23">
      <c r="A3581" s="1370">
        <v>72508542</v>
      </c>
      <c r="B3581" s="1371" t="s">
        <v>7247</v>
      </c>
      <c r="C3581" s="1371">
        <v>915390944</v>
      </c>
      <c r="D3581" s="1371" t="s">
        <v>7248</v>
      </c>
      <c r="E3581" s="1371" t="s">
        <v>347</v>
      </c>
      <c r="G3581" s="1371" t="s">
        <v>224</v>
      </c>
      <c r="H3581" s="1371" t="s">
        <v>245</v>
      </c>
      <c r="K3581" s="1371" t="s">
        <v>262</v>
      </c>
      <c r="L3581" s="1371" t="s">
        <v>262</v>
      </c>
      <c r="M3581" s="1372">
        <v>45873</v>
      </c>
      <c r="N3581" s="1371" t="s">
        <v>368</v>
      </c>
      <c r="W3581" s="1371" t="s">
        <v>226</v>
      </c>
    </row>
    <row r="3582" spans="1:23">
      <c r="A3582" s="1370">
        <v>72519710</v>
      </c>
      <c r="B3582" s="1371" t="s">
        <v>7249</v>
      </c>
      <c r="C3582" s="1371">
        <v>931346703</v>
      </c>
      <c r="D3582" s="1371" t="s">
        <v>7250</v>
      </c>
      <c r="E3582" s="1371" t="s">
        <v>347</v>
      </c>
      <c r="G3582" s="1371" t="s">
        <v>223</v>
      </c>
      <c r="H3582" s="1371" t="s">
        <v>245</v>
      </c>
      <c r="K3582" s="1371" t="s">
        <v>280</v>
      </c>
      <c r="L3582" s="1371" t="s">
        <v>271</v>
      </c>
      <c r="M3582" s="1372">
        <v>45849</v>
      </c>
      <c r="N3582" s="1371" t="s">
        <v>388</v>
      </c>
      <c r="O3582" s="1371" t="s">
        <v>329</v>
      </c>
      <c r="W3582" s="1371" t="s">
        <v>226</v>
      </c>
    </row>
    <row r="3583" spans="1:23">
      <c r="A3583" s="1370">
        <v>72520085</v>
      </c>
      <c r="B3583" s="1371" t="s">
        <v>7251</v>
      </c>
      <c r="C3583" s="1371">
        <v>990161145</v>
      </c>
      <c r="D3583" s="1371" t="s">
        <v>7252</v>
      </c>
      <c r="F3583" s="1371" t="s">
        <v>362</v>
      </c>
      <c r="G3583" s="1371" t="s">
        <v>223</v>
      </c>
      <c r="H3583" s="1371" t="s">
        <v>248</v>
      </c>
      <c r="J3583" s="1371" t="s">
        <v>221</v>
      </c>
      <c r="M3583" s="1372">
        <v>45841</v>
      </c>
      <c r="N3583" s="1371" t="s">
        <v>231</v>
      </c>
      <c r="O3583" s="1371" t="s">
        <v>231</v>
      </c>
      <c r="P3583" s="1371" t="s">
        <v>231</v>
      </c>
      <c r="Q3583" s="1371" t="s">
        <v>324</v>
      </c>
      <c r="R3583" s="1371" t="s">
        <v>232</v>
      </c>
      <c r="S3583" s="1371" t="s">
        <v>318</v>
      </c>
      <c r="T3583" s="1371" t="s">
        <v>323</v>
      </c>
      <c r="U3583" s="1371" t="s">
        <v>255</v>
      </c>
      <c r="V3583" s="1371" t="s">
        <v>7253</v>
      </c>
      <c r="W3583" s="1371" t="s">
        <v>226</v>
      </c>
    </row>
    <row r="3584" spans="1:23">
      <c r="A3584" s="1370">
        <v>72523333</v>
      </c>
      <c r="B3584" s="1371" t="s">
        <v>7254</v>
      </c>
      <c r="C3584" s="1371">
        <v>932013633</v>
      </c>
      <c r="D3584" s="1371" t="s">
        <v>7255</v>
      </c>
      <c r="G3584" s="1371" t="s">
        <v>224</v>
      </c>
      <c r="H3584" s="1371" t="s">
        <v>11</v>
      </c>
      <c r="J3584" s="1371" t="s">
        <v>221</v>
      </c>
      <c r="N3584" s="1371" t="s">
        <v>233</v>
      </c>
      <c r="O3584" s="1371" t="s">
        <v>231</v>
      </c>
      <c r="W3584" s="1371" t="s">
        <v>229</v>
      </c>
    </row>
    <row r="3585" spans="1:23">
      <c r="A3585" s="1370">
        <v>72528380</v>
      </c>
      <c r="B3585" s="1371" t="s">
        <v>7256</v>
      </c>
      <c r="C3585" s="1371">
        <v>945332388</v>
      </c>
      <c r="D3585" s="1371" t="s">
        <v>7257</v>
      </c>
      <c r="G3585" s="1371" t="s">
        <v>225</v>
      </c>
      <c r="H3585" s="1371" t="s">
        <v>248</v>
      </c>
      <c r="M3585" s="1372">
        <v>45847</v>
      </c>
      <c r="N3585" s="1371" t="s">
        <v>233</v>
      </c>
      <c r="O3585" s="1371" t="s">
        <v>236</v>
      </c>
      <c r="P3585" s="1371" t="s">
        <v>350</v>
      </c>
      <c r="W3585" s="1371" t="s">
        <v>226</v>
      </c>
    </row>
    <row r="3586" spans="1:23">
      <c r="A3586" s="1370">
        <v>72529251</v>
      </c>
      <c r="B3586" s="1371" t="s">
        <v>7258</v>
      </c>
      <c r="C3586" s="1371">
        <v>934360068</v>
      </c>
      <c r="D3586" s="1371" t="s">
        <v>7259</v>
      </c>
      <c r="F3586" s="1371" t="s">
        <v>362</v>
      </c>
      <c r="G3586" s="1371" t="s">
        <v>223</v>
      </c>
      <c r="H3586" s="1371" t="s">
        <v>248</v>
      </c>
      <c r="J3586" s="1371" t="s">
        <v>221</v>
      </c>
      <c r="M3586" s="1372">
        <v>45841</v>
      </c>
      <c r="N3586" s="1371" t="s">
        <v>233</v>
      </c>
      <c r="O3586" s="1371" t="s">
        <v>236</v>
      </c>
      <c r="P3586" s="1371" t="s">
        <v>350</v>
      </c>
      <c r="W3586" s="1371" t="s">
        <v>226</v>
      </c>
    </row>
    <row r="3587" spans="1:23">
      <c r="A3587" s="1370">
        <v>72529251</v>
      </c>
      <c r="B3587" s="1371" t="s">
        <v>7260</v>
      </c>
      <c r="C3587" s="1371">
        <v>934360068</v>
      </c>
      <c r="D3587" s="1371" t="s">
        <v>7261</v>
      </c>
      <c r="G3587" s="1371" t="s">
        <v>223</v>
      </c>
      <c r="H3587" s="1371" t="s">
        <v>11</v>
      </c>
      <c r="I3587" s="1371" t="s">
        <v>316</v>
      </c>
      <c r="J3587" s="1371" t="s">
        <v>221</v>
      </c>
      <c r="N3587" s="1371" t="s">
        <v>233</v>
      </c>
      <c r="W3587" s="1371" t="s">
        <v>229</v>
      </c>
    </row>
    <row r="3588" spans="1:23">
      <c r="A3588" s="1370">
        <v>72531391</v>
      </c>
      <c r="B3588" s="1371" t="s">
        <v>7262</v>
      </c>
      <c r="C3588" s="1371">
        <v>959799188</v>
      </c>
      <c r="D3588" s="1371" t="s">
        <v>7263</v>
      </c>
      <c r="E3588" s="1371" t="s">
        <v>451</v>
      </c>
      <c r="G3588" s="1371" t="s">
        <v>225</v>
      </c>
      <c r="H3588" s="1371" t="s">
        <v>245</v>
      </c>
      <c r="K3588" s="1371" t="s">
        <v>274</v>
      </c>
      <c r="L3588" s="1371" t="s">
        <v>274</v>
      </c>
      <c r="M3588" s="1372">
        <v>45880</v>
      </c>
      <c r="N3588" s="1371" t="s">
        <v>368</v>
      </c>
      <c r="V3588" s="1371" t="s">
        <v>901</v>
      </c>
      <c r="W3588" s="1371" t="s">
        <v>226</v>
      </c>
    </row>
    <row r="3589" spans="1:23">
      <c r="A3589" s="1370">
        <v>72539867</v>
      </c>
      <c r="B3589" s="1371" t="s">
        <v>7264</v>
      </c>
      <c r="C3589" s="1371">
        <v>928616818</v>
      </c>
      <c r="D3589" s="1371" t="s">
        <v>7265</v>
      </c>
      <c r="E3589" s="1371" t="s">
        <v>347</v>
      </c>
      <c r="G3589" s="1371" t="s">
        <v>224</v>
      </c>
      <c r="H3589" s="1371" t="s">
        <v>245</v>
      </c>
      <c r="L3589" s="1371" t="s">
        <v>274</v>
      </c>
      <c r="M3589" s="1372">
        <v>45844</v>
      </c>
      <c r="N3589" s="1371" t="s">
        <v>231</v>
      </c>
      <c r="O3589" s="1371" t="s">
        <v>330</v>
      </c>
      <c r="P3589" s="1371" t="s">
        <v>330</v>
      </c>
      <c r="V3589" s="1371" t="s">
        <v>901</v>
      </c>
      <c r="W3589" s="1371" t="s">
        <v>229</v>
      </c>
    </row>
    <row r="3590" spans="1:23">
      <c r="A3590" s="1370">
        <v>72543512</v>
      </c>
      <c r="B3590" s="1371" t="s">
        <v>7266</v>
      </c>
      <c r="C3590" s="1371">
        <v>51955096622</v>
      </c>
      <c r="D3590" s="1371" t="s">
        <v>7267</v>
      </c>
      <c r="G3590" s="1371" t="s">
        <v>225</v>
      </c>
      <c r="H3590" s="1371" t="s">
        <v>11</v>
      </c>
      <c r="J3590" s="1371" t="s">
        <v>221</v>
      </c>
      <c r="M3590" s="1372">
        <v>45841</v>
      </c>
      <c r="N3590" s="1371" t="s">
        <v>233</v>
      </c>
      <c r="V3590" s="1371" t="s">
        <v>11</v>
      </c>
      <c r="W3590" s="1371" t="s">
        <v>228</v>
      </c>
    </row>
    <row r="3591" spans="1:23">
      <c r="A3591" s="1370">
        <v>72548889</v>
      </c>
      <c r="B3591" s="1371" t="s">
        <v>7268</v>
      </c>
      <c r="C3591" s="1371">
        <v>51924658212</v>
      </c>
      <c r="D3591" s="1371" t="s">
        <v>7269</v>
      </c>
      <c r="G3591" s="1371" t="s">
        <v>224</v>
      </c>
      <c r="H3591" s="1371" t="s">
        <v>245</v>
      </c>
      <c r="I3591" s="1371" t="s">
        <v>316</v>
      </c>
      <c r="J3591" s="1371" t="s">
        <v>221</v>
      </c>
      <c r="N3591" s="1371" t="s">
        <v>233</v>
      </c>
      <c r="O3591" s="1371" t="s">
        <v>231</v>
      </c>
      <c r="W3591" s="1371" t="s">
        <v>229</v>
      </c>
    </row>
    <row r="3592" spans="1:23">
      <c r="A3592" s="1370">
        <v>72548954</v>
      </c>
      <c r="B3592" s="1371" t="s">
        <v>7270</v>
      </c>
      <c r="C3592" s="1371">
        <v>990943810</v>
      </c>
      <c r="D3592" s="1371" t="s">
        <v>7271</v>
      </c>
      <c r="G3592" s="1371" t="s">
        <v>224</v>
      </c>
      <c r="H3592" s="1371" t="s">
        <v>11</v>
      </c>
      <c r="M3592" s="1372">
        <v>45854</v>
      </c>
      <c r="N3592" s="1371" t="s">
        <v>233</v>
      </c>
      <c r="W3592" s="1371" t="s">
        <v>229</v>
      </c>
    </row>
    <row r="3593" spans="1:23">
      <c r="A3593" s="1370">
        <v>72549480</v>
      </c>
      <c r="B3593" s="1371" t="s">
        <v>7272</v>
      </c>
      <c r="C3593" s="1371">
        <v>991489825</v>
      </c>
      <c r="D3593" s="1371" t="s">
        <v>7273</v>
      </c>
      <c r="G3593" s="1371" t="s">
        <v>224</v>
      </c>
      <c r="H3593" s="1371" t="s">
        <v>245</v>
      </c>
      <c r="I3593" s="1371" t="s">
        <v>316</v>
      </c>
      <c r="J3593" s="1371" t="s">
        <v>221</v>
      </c>
      <c r="K3593" s="1371" t="s">
        <v>256</v>
      </c>
      <c r="L3593" s="1371" t="s">
        <v>256</v>
      </c>
      <c r="N3593" s="1371" t="s">
        <v>233</v>
      </c>
      <c r="O3593" s="1371" t="s">
        <v>233</v>
      </c>
      <c r="P3593" s="1371" t="s">
        <v>233</v>
      </c>
      <c r="W3593" s="1371" t="s">
        <v>226</v>
      </c>
    </row>
    <row r="3594" spans="1:23">
      <c r="A3594" s="1370">
        <v>72554994</v>
      </c>
      <c r="B3594" s="1371" t="s">
        <v>7274</v>
      </c>
      <c r="C3594" s="1371">
        <v>939146640</v>
      </c>
      <c r="D3594" s="1371" t="s">
        <v>7275</v>
      </c>
      <c r="F3594" s="1371" t="s">
        <v>260</v>
      </c>
      <c r="G3594" s="1371" t="s">
        <v>223</v>
      </c>
      <c r="H3594" s="1371" t="s">
        <v>245</v>
      </c>
      <c r="I3594" s="1371" t="s">
        <v>316</v>
      </c>
      <c r="J3594" s="1371" t="s">
        <v>221</v>
      </c>
      <c r="N3594" s="1371" t="s">
        <v>236</v>
      </c>
      <c r="W3594" s="1371" t="s">
        <v>227</v>
      </c>
    </row>
    <row r="3595" spans="1:23">
      <c r="A3595" s="1370">
        <v>72555167</v>
      </c>
      <c r="B3595" s="1371" t="s">
        <v>7276</v>
      </c>
      <c r="C3595" s="1371">
        <v>51922744446</v>
      </c>
      <c r="D3595" s="1371" t="s">
        <v>7277</v>
      </c>
      <c r="G3595" s="1371" t="s">
        <v>223</v>
      </c>
      <c r="H3595" s="1371" t="s">
        <v>245</v>
      </c>
      <c r="J3595" s="1371" t="s">
        <v>221</v>
      </c>
      <c r="K3595" s="1371" t="s">
        <v>259</v>
      </c>
      <c r="L3595" s="1371" t="s">
        <v>259</v>
      </c>
      <c r="N3595" s="1371" t="s">
        <v>314</v>
      </c>
      <c r="V3595" s="1371" t="s">
        <v>1296</v>
      </c>
      <c r="W3595" s="1371" t="s">
        <v>228</v>
      </c>
    </row>
    <row r="3596" spans="1:23">
      <c r="A3596" s="1370">
        <v>72557980</v>
      </c>
      <c r="B3596" s="1371" t="s">
        <v>7278</v>
      </c>
      <c r="C3596" s="1371">
        <v>915340479</v>
      </c>
      <c r="D3596" s="1371" t="s">
        <v>7279</v>
      </c>
      <c r="G3596" s="1371" t="s">
        <v>225</v>
      </c>
      <c r="H3596" s="1371" t="s">
        <v>245</v>
      </c>
      <c r="I3596" s="1371" t="s">
        <v>316</v>
      </c>
      <c r="J3596" s="1371" t="s">
        <v>221</v>
      </c>
      <c r="K3596" s="1371" t="s">
        <v>259</v>
      </c>
      <c r="L3596" s="1371" t="s">
        <v>259</v>
      </c>
      <c r="N3596" s="1371" t="s">
        <v>233</v>
      </c>
      <c r="O3596" s="1371" t="s">
        <v>236</v>
      </c>
      <c r="P3596" s="1371" t="s">
        <v>350</v>
      </c>
      <c r="W3596" s="1371" t="s">
        <v>226</v>
      </c>
    </row>
    <row r="3597" spans="1:23">
      <c r="A3597" s="1370">
        <v>72559777</v>
      </c>
      <c r="B3597" s="1371" t="s">
        <v>7280</v>
      </c>
      <c r="C3597" s="1371">
        <v>51968377760</v>
      </c>
      <c r="D3597" s="1371" t="s">
        <v>7281</v>
      </c>
      <c r="E3597" s="1371" t="s">
        <v>347</v>
      </c>
      <c r="F3597" s="1371" t="s">
        <v>260</v>
      </c>
      <c r="G3597" s="1371" t="s">
        <v>224</v>
      </c>
      <c r="H3597" s="1371" t="s">
        <v>245</v>
      </c>
      <c r="K3597" s="1371" t="s">
        <v>278</v>
      </c>
      <c r="M3597" s="1372">
        <v>45846</v>
      </c>
      <c r="N3597" s="1371" t="s">
        <v>231</v>
      </c>
      <c r="O3597" s="1371" t="s">
        <v>231</v>
      </c>
      <c r="Q3597" s="1371" t="s">
        <v>324</v>
      </c>
      <c r="R3597" s="1371" t="s">
        <v>312</v>
      </c>
      <c r="S3597" s="1371" t="s">
        <v>318</v>
      </c>
      <c r="T3597" s="1371" t="s">
        <v>323</v>
      </c>
      <c r="W3597" s="1371" t="s">
        <v>228</v>
      </c>
    </row>
    <row r="3598" spans="1:23">
      <c r="A3598" s="1370">
        <v>72567737</v>
      </c>
      <c r="B3598" s="1371" t="s">
        <v>7282</v>
      </c>
      <c r="C3598" s="1371">
        <v>991333146</v>
      </c>
      <c r="D3598" s="1371" t="s">
        <v>7283</v>
      </c>
      <c r="G3598" s="1371" t="s">
        <v>225</v>
      </c>
      <c r="H3598" s="1371" t="s">
        <v>11</v>
      </c>
      <c r="L3598" s="1371" t="s">
        <v>262</v>
      </c>
      <c r="M3598" s="1372">
        <v>45859</v>
      </c>
      <c r="N3598" s="1371" t="s">
        <v>233</v>
      </c>
      <c r="W3598" s="1371" t="s">
        <v>230</v>
      </c>
    </row>
    <row r="3599" spans="1:23">
      <c r="A3599" s="1370">
        <v>72571801</v>
      </c>
      <c r="B3599" s="1371" t="s">
        <v>7284</v>
      </c>
      <c r="C3599" s="1371">
        <v>913387682</v>
      </c>
      <c r="D3599" s="1371" t="s">
        <v>7285</v>
      </c>
      <c r="F3599" s="1371" t="s">
        <v>254</v>
      </c>
      <c r="G3599" s="1371" t="s">
        <v>224</v>
      </c>
      <c r="H3599" s="1371" t="s">
        <v>238</v>
      </c>
      <c r="I3599" s="1371" t="s">
        <v>316</v>
      </c>
      <c r="J3599" s="1371" t="s">
        <v>221</v>
      </c>
      <c r="N3599" s="1371" t="s">
        <v>231</v>
      </c>
      <c r="O3599" s="1371" t="s">
        <v>231</v>
      </c>
      <c r="P3599" s="1371" t="s">
        <v>231</v>
      </c>
      <c r="Q3599" s="1371" t="s">
        <v>445</v>
      </c>
      <c r="R3599" s="1371" t="s">
        <v>232</v>
      </c>
      <c r="S3599" s="1371" t="s">
        <v>318</v>
      </c>
      <c r="T3599" s="1371" t="s">
        <v>628</v>
      </c>
      <c r="U3599" s="1371" t="s">
        <v>255</v>
      </c>
      <c r="W3599" s="1371" t="s">
        <v>229</v>
      </c>
    </row>
    <row r="3600" spans="1:23">
      <c r="A3600" s="1370">
        <v>72572640</v>
      </c>
      <c r="B3600" s="1371" t="s">
        <v>7286</v>
      </c>
      <c r="C3600" s="1371" t="s">
        <v>7287</v>
      </c>
      <c r="D3600" s="1371" t="s">
        <v>7288</v>
      </c>
      <c r="G3600" s="1371" t="s">
        <v>224</v>
      </c>
      <c r="H3600" s="1371" t="s">
        <v>11</v>
      </c>
      <c r="J3600" s="1371" t="s">
        <v>221</v>
      </c>
      <c r="M3600" s="1372">
        <v>45841</v>
      </c>
      <c r="N3600" s="1371" t="s">
        <v>233</v>
      </c>
      <c r="V3600" s="1371" t="s">
        <v>11</v>
      </c>
      <c r="W3600" s="1371" t="s">
        <v>228</v>
      </c>
    </row>
    <row r="3601" spans="1:23">
      <c r="A3601" s="1370">
        <v>72573459</v>
      </c>
      <c r="B3601" s="1371" t="s">
        <v>7289</v>
      </c>
      <c r="C3601" s="1371">
        <v>51986498790</v>
      </c>
      <c r="D3601" s="1371" t="s">
        <v>7290</v>
      </c>
      <c r="G3601" s="1371" t="s">
        <v>225</v>
      </c>
      <c r="H3601" s="1371" t="s">
        <v>11</v>
      </c>
      <c r="J3601" s="1371" t="s">
        <v>221</v>
      </c>
      <c r="M3601" s="1372">
        <v>45841</v>
      </c>
      <c r="N3601" s="1371" t="s">
        <v>233</v>
      </c>
      <c r="V3601" s="1371" t="s">
        <v>11</v>
      </c>
      <c r="W3601" s="1371" t="s">
        <v>228</v>
      </c>
    </row>
    <row r="3602" spans="1:23">
      <c r="A3602" s="1370">
        <v>72579474</v>
      </c>
      <c r="B3602" s="1371" t="s">
        <v>7291</v>
      </c>
      <c r="C3602" s="1371">
        <v>921027870</v>
      </c>
      <c r="D3602" s="1371" t="s">
        <v>7292</v>
      </c>
      <c r="G3602" s="1371" t="s">
        <v>225</v>
      </c>
      <c r="H3602" s="1371" t="s">
        <v>248</v>
      </c>
      <c r="L3602" s="1371" t="s">
        <v>262</v>
      </c>
      <c r="M3602" s="1372">
        <v>45855</v>
      </c>
      <c r="N3602" s="1371" t="s">
        <v>233</v>
      </c>
      <c r="V3602" s="1371" t="s">
        <v>7293</v>
      </c>
      <c r="W3602" s="1371" t="s">
        <v>230</v>
      </c>
    </row>
    <row r="3603" spans="1:23">
      <c r="A3603" s="1370">
        <v>72582215</v>
      </c>
      <c r="B3603" s="1371" t="s">
        <v>7294</v>
      </c>
      <c r="C3603" s="1371">
        <v>900826570</v>
      </c>
      <c r="D3603" s="1371" t="s">
        <v>7295</v>
      </c>
      <c r="G3603" s="1371" t="s">
        <v>224</v>
      </c>
      <c r="H3603" s="1371" t="s">
        <v>243</v>
      </c>
      <c r="I3603" s="1371" t="s">
        <v>316</v>
      </c>
      <c r="J3603" s="1371" t="s">
        <v>221</v>
      </c>
      <c r="N3603" s="1371" t="s">
        <v>236</v>
      </c>
      <c r="O3603" s="1371" t="s">
        <v>236</v>
      </c>
      <c r="P3603" s="1371" t="s">
        <v>350</v>
      </c>
      <c r="W3603" s="1371" t="s">
        <v>226</v>
      </c>
    </row>
    <row r="3604" spans="1:23">
      <c r="A3604" s="1370">
        <v>72583526</v>
      </c>
      <c r="B3604" s="1371" t="s">
        <v>7296</v>
      </c>
      <c r="C3604" s="1371">
        <v>51989227247</v>
      </c>
      <c r="D3604" s="1371" t="s">
        <v>7297</v>
      </c>
      <c r="E3604" s="1371" t="s">
        <v>451</v>
      </c>
      <c r="F3604" s="1371" t="s">
        <v>254</v>
      </c>
      <c r="G3604" s="1371" t="s">
        <v>224</v>
      </c>
      <c r="H3604" s="1371" t="s">
        <v>245</v>
      </c>
      <c r="J3604" s="1371" t="s">
        <v>221</v>
      </c>
      <c r="N3604" s="1371" t="s">
        <v>233</v>
      </c>
      <c r="W3604" s="1371" t="s">
        <v>228</v>
      </c>
    </row>
    <row r="3605" spans="1:23">
      <c r="A3605" s="1370">
        <v>72583685</v>
      </c>
      <c r="B3605" s="1371" t="s">
        <v>7298</v>
      </c>
      <c r="C3605" s="1371">
        <v>922385387</v>
      </c>
      <c r="D3605" s="1371" t="s">
        <v>7299</v>
      </c>
      <c r="E3605" s="1371" t="s">
        <v>451</v>
      </c>
      <c r="G3605" s="1371" t="s">
        <v>224</v>
      </c>
      <c r="H3605" s="1371" t="s">
        <v>243</v>
      </c>
      <c r="L3605" s="1371" t="s">
        <v>271</v>
      </c>
      <c r="M3605" s="1372">
        <v>45856</v>
      </c>
      <c r="N3605" s="1371" t="s">
        <v>233</v>
      </c>
      <c r="W3605" s="1371" t="s">
        <v>227</v>
      </c>
    </row>
    <row r="3606" spans="1:23">
      <c r="A3606" s="1370">
        <v>72583921</v>
      </c>
      <c r="B3606" s="1371" t="s">
        <v>163</v>
      </c>
      <c r="C3606" s="1371" t="s">
        <v>164</v>
      </c>
      <c r="E3606" s="1371" t="s">
        <v>451</v>
      </c>
      <c r="F3606" s="1371" t="s">
        <v>8</v>
      </c>
      <c r="G3606" s="1371" t="s">
        <v>224</v>
      </c>
      <c r="H3606" s="1371" t="s">
        <v>245</v>
      </c>
      <c r="J3606" s="1371" t="s">
        <v>249</v>
      </c>
      <c r="L3606" s="1371" t="s">
        <v>271</v>
      </c>
      <c r="N3606" s="1371" t="s">
        <v>231</v>
      </c>
      <c r="O3606" s="1371" t="s">
        <v>231</v>
      </c>
      <c r="Q3606" s="1371" t="s">
        <v>445</v>
      </c>
      <c r="R3606" s="1371" t="s">
        <v>232</v>
      </c>
      <c r="S3606" s="1371" t="s">
        <v>318</v>
      </c>
      <c r="T3606" s="1371" t="s">
        <v>323</v>
      </c>
      <c r="U3606" s="1371" t="s">
        <v>255</v>
      </c>
      <c r="W3606" s="1371" t="s">
        <v>230</v>
      </c>
    </row>
    <row r="3607" spans="1:23">
      <c r="A3607" s="1370">
        <v>72584637</v>
      </c>
      <c r="B3607" s="1371" t="s">
        <v>7300</v>
      </c>
      <c r="C3607" s="1371">
        <v>987446341</v>
      </c>
      <c r="E3607" s="1371" t="s">
        <v>451</v>
      </c>
      <c r="F3607" s="1371" t="s">
        <v>8</v>
      </c>
      <c r="G3607" s="1371" t="s">
        <v>225</v>
      </c>
      <c r="H3607" s="1371" t="s">
        <v>243</v>
      </c>
      <c r="J3607" s="1371" t="s">
        <v>249</v>
      </c>
      <c r="L3607" s="1371" t="s">
        <v>271</v>
      </c>
      <c r="N3607" s="1371" t="s">
        <v>231</v>
      </c>
      <c r="O3607" s="1371" t="s">
        <v>231</v>
      </c>
      <c r="Q3607" s="1371" t="s">
        <v>445</v>
      </c>
      <c r="R3607" s="1371" t="s">
        <v>232</v>
      </c>
      <c r="S3607" s="1371" t="s">
        <v>318</v>
      </c>
      <c r="T3607" s="1371" t="s">
        <v>323</v>
      </c>
      <c r="U3607" s="1371" t="s">
        <v>255</v>
      </c>
      <c r="W3607" s="1371" t="s">
        <v>230</v>
      </c>
    </row>
    <row r="3608" spans="1:23">
      <c r="A3608" s="1370">
        <v>72584787</v>
      </c>
      <c r="B3608" s="1371" t="s">
        <v>7301</v>
      </c>
      <c r="C3608" s="1371">
        <v>997059259</v>
      </c>
      <c r="E3608" s="1371" t="s">
        <v>298</v>
      </c>
      <c r="G3608" s="1371" t="s">
        <v>224</v>
      </c>
      <c r="H3608" s="1371" t="s">
        <v>242</v>
      </c>
      <c r="L3608" s="1371" t="s">
        <v>271</v>
      </c>
      <c r="N3608" s="1371" t="s">
        <v>231</v>
      </c>
      <c r="V3608" s="1371" t="s">
        <v>7302</v>
      </c>
      <c r="W3608" s="1371" t="s">
        <v>230</v>
      </c>
    </row>
    <row r="3609" spans="1:23">
      <c r="A3609" s="1370">
        <v>72584846</v>
      </c>
      <c r="B3609" s="1371" t="s">
        <v>7303</v>
      </c>
      <c r="C3609" s="1371">
        <v>997167142</v>
      </c>
      <c r="D3609" s="1371" t="s">
        <v>7304</v>
      </c>
      <c r="E3609" s="1371" t="s">
        <v>451</v>
      </c>
      <c r="G3609" s="1371" t="s">
        <v>223</v>
      </c>
      <c r="H3609" s="1371" t="s">
        <v>245</v>
      </c>
      <c r="K3609" s="1371" t="s">
        <v>278</v>
      </c>
      <c r="L3609" s="1371" t="s">
        <v>278</v>
      </c>
      <c r="M3609" s="1372">
        <v>45848</v>
      </c>
      <c r="N3609" s="1371" t="s">
        <v>368</v>
      </c>
      <c r="O3609" s="1371" t="s">
        <v>350</v>
      </c>
      <c r="P3609" s="1371" t="s">
        <v>350</v>
      </c>
      <c r="W3609" s="1371" t="s">
        <v>226</v>
      </c>
    </row>
    <row r="3610" spans="1:23">
      <c r="A3610" s="1370">
        <v>72585333</v>
      </c>
      <c r="B3610" s="1371" t="s">
        <v>7305</v>
      </c>
      <c r="C3610" s="1371">
        <v>954507381</v>
      </c>
      <c r="D3610" s="1371" t="s">
        <v>362</v>
      </c>
      <c r="G3610" s="1371" t="s">
        <v>225</v>
      </c>
      <c r="H3610" s="1371" t="s">
        <v>11</v>
      </c>
      <c r="J3610" s="1371" t="s">
        <v>221</v>
      </c>
      <c r="L3610" s="1371" t="s">
        <v>271</v>
      </c>
      <c r="M3610" s="1372">
        <v>45841</v>
      </c>
      <c r="N3610" s="1371" t="s">
        <v>233</v>
      </c>
      <c r="O3610" s="1371" t="s">
        <v>236</v>
      </c>
      <c r="V3610" s="1371" t="s">
        <v>11</v>
      </c>
      <c r="W3610" s="1371" t="s">
        <v>230</v>
      </c>
    </row>
    <row r="3611" spans="1:23">
      <c r="A3611" s="1370">
        <v>72585656</v>
      </c>
      <c r="B3611" s="1371" t="s">
        <v>166</v>
      </c>
      <c r="C3611" s="1371">
        <v>922625663</v>
      </c>
      <c r="D3611" s="1371" t="s">
        <v>362</v>
      </c>
      <c r="G3611" s="1371" t="s">
        <v>223</v>
      </c>
      <c r="H3611" s="1371" t="s">
        <v>11</v>
      </c>
      <c r="J3611" s="1371" t="s">
        <v>249</v>
      </c>
      <c r="L3611" s="1371" t="s">
        <v>271</v>
      </c>
      <c r="M3611" s="1372">
        <v>45841</v>
      </c>
      <c r="N3611" s="1371" t="s">
        <v>231</v>
      </c>
      <c r="Q3611" s="1371" t="s">
        <v>7306</v>
      </c>
      <c r="R3611" s="1371" t="s">
        <v>234</v>
      </c>
      <c r="S3611" s="1371" t="s">
        <v>318</v>
      </c>
      <c r="T3611" s="1371" t="s">
        <v>323</v>
      </c>
      <c r="U3611" s="1371" t="s">
        <v>3371</v>
      </c>
      <c r="W3611" s="1371" t="s">
        <v>227</v>
      </c>
    </row>
    <row r="3612" spans="1:23">
      <c r="A3612" s="1370">
        <v>72585950</v>
      </c>
      <c r="B3612" s="1371" t="s">
        <v>7307</v>
      </c>
      <c r="C3612" s="1371">
        <v>955598427</v>
      </c>
      <c r="G3612" s="1371" t="s">
        <v>223</v>
      </c>
      <c r="H3612" s="1371" t="s">
        <v>242</v>
      </c>
      <c r="I3612" s="1371" t="s">
        <v>316</v>
      </c>
      <c r="J3612" s="1371" t="s">
        <v>221</v>
      </c>
      <c r="N3612" s="1371" t="s">
        <v>233</v>
      </c>
      <c r="O3612" s="1371" t="s">
        <v>331</v>
      </c>
      <c r="Q3612" s="1371" t="s">
        <v>324</v>
      </c>
      <c r="R3612" s="1371" t="s">
        <v>232</v>
      </c>
      <c r="S3612" s="1371" t="s">
        <v>318</v>
      </c>
      <c r="T3612" s="1371" t="s">
        <v>323</v>
      </c>
      <c r="W3612" s="1371" t="s">
        <v>229</v>
      </c>
    </row>
    <row r="3613" spans="1:23">
      <c r="A3613" s="1370">
        <v>72585982</v>
      </c>
      <c r="B3613" s="1371" t="s">
        <v>7308</v>
      </c>
      <c r="C3613" s="1371">
        <v>933574917</v>
      </c>
      <c r="D3613" s="1371" t="s">
        <v>7309</v>
      </c>
      <c r="G3613" s="1371" t="s">
        <v>224</v>
      </c>
      <c r="H3613" s="1371" t="s">
        <v>11</v>
      </c>
      <c r="J3613" s="1371" t="s">
        <v>221</v>
      </c>
      <c r="L3613" s="1371" t="s">
        <v>271</v>
      </c>
      <c r="M3613" s="1372">
        <v>45841</v>
      </c>
      <c r="N3613" s="1371" t="s">
        <v>241</v>
      </c>
      <c r="O3613" s="1371" t="s">
        <v>241</v>
      </c>
      <c r="V3613" s="1371" t="s">
        <v>7310</v>
      </c>
      <c r="W3613" s="1371" t="s">
        <v>230</v>
      </c>
    </row>
    <row r="3614" spans="1:23">
      <c r="A3614" s="1370">
        <v>72586164</v>
      </c>
      <c r="B3614" s="1371" t="s">
        <v>7311</v>
      </c>
      <c r="C3614" s="1371">
        <v>921150563</v>
      </c>
      <c r="D3614" s="1371" t="s">
        <v>7312</v>
      </c>
      <c r="G3614" s="1371" t="s">
        <v>224</v>
      </c>
      <c r="H3614" s="1371" t="s">
        <v>11</v>
      </c>
      <c r="J3614" s="1371" t="s">
        <v>221</v>
      </c>
      <c r="M3614" s="1372">
        <v>45841</v>
      </c>
      <c r="N3614" s="1371" t="s">
        <v>233</v>
      </c>
      <c r="O3614" s="1371" t="s">
        <v>236</v>
      </c>
      <c r="P3614" s="1371" t="s">
        <v>350</v>
      </c>
      <c r="V3614" s="1371" t="s">
        <v>11</v>
      </c>
      <c r="W3614" s="1371" t="s">
        <v>226</v>
      </c>
    </row>
    <row r="3615" spans="1:23">
      <c r="A3615" s="1370">
        <v>72587055</v>
      </c>
      <c r="B3615" s="1371" t="s">
        <v>7313</v>
      </c>
      <c r="C3615" s="1371">
        <v>51926068240</v>
      </c>
      <c r="D3615" s="1371" t="s">
        <v>362</v>
      </c>
      <c r="G3615" s="1371" t="s">
        <v>224</v>
      </c>
      <c r="H3615" s="1371" t="s">
        <v>11</v>
      </c>
      <c r="J3615" s="1371" t="s">
        <v>221</v>
      </c>
      <c r="M3615" s="1372">
        <v>45841</v>
      </c>
      <c r="N3615" s="1371" t="s">
        <v>233</v>
      </c>
      <c r="O3615" s="1371" t="s">
        <v>236</v>
      </c>
      <c r="P3615" s="1371" t="s">
        <v>350</v>
      </c>
      <c r="V3615" s="1371" t="s">
        <v>11</v>
      </c>
      <c r="W3615" s="1371" t="s">
        <v>226</v>
      </c>
    </row>
    <row r="3616" spans="1:23">
      <c r="A3616" s="1370">
        <v>72587258</v>
      </c>
      <c r="B3616" s="1371" t="s">
        <v>7314</v>
      </c>
      <c r="C3616" s="1371">
        <v>51991663706</v>
      </c>
      <c r="D3616" s="1371" t="s">
        <v>7315</v>
      </c>
      <c r="G3616" s="1371" t="s">
        <v>223</v>
      </c>
      <c r="H3616" s="1371" t="s">
        <v>11</v>
      </c>
      <c r="L3616" s="1371" t="s">
        <v>271</v>
      </c>
      <c r="M3616" s="1372">
        <v>45854</v>
      </c>
      <c r="N3616" s="1371" t="s">
        <v>233</v>
      </c>
      <c r="W3616" s="1371" t="s">
        <v>230</v>
      </c>
    </row>
    <row r="3617" spans="1:23">
      <c r="A3617" s="1370">
        <v>72587684</v>
      </c>
      <c r="B3617" s="1371" t="s">
        <v>7316</v>
      </c>
      <c r="C3617" s="1371">
        <v>51986509122</v>
      </c>
      <c r="D3617" s="1371" t="s">
        <v>7317</v>
      </c>
      <c r="G3617" s="1371" t="s">
        <v>224</v>
      </c>
      <c r="H3617" s="1371" t="s">
        <v>243</v>
      </c>
      <c r="I3617" s="1371" t="s">
        <v>316</v>
      </c>
      <c r="J3617" s="1371" t="s">
        <v>249</v>
      </c>
      <c r="N3617" s="1371" t="s">
        <v>236</v>
      </c>
      <c r="W3617" s="1371" t="s">
        <v>227</v>
      </c>
    </row>
    <row r="3618" spans="1:23">
      <c r="A3618" s="1370">
        <v>72588339</v>
      </c>
      <c r="B3618" s="1371" t="s">
        <v>7318</v>
      </c>
      <c r="C3618" s="1371">
        <v>943127660</v>
      </c>
      <c r="D3618" s="1371" t="s">
        <v>7319</v>
      </c>
      <c r="G3618" s="1371" t="s">
        <v>224</v>
      </c>
      <c r="H3618" s="1371" t="s">
        <v>11</v>
      </c>
      <c r="J3618" s="1371" t="s">
        <v>221</v>
      </c>
      <c r="L3618" s="1371" t="s">
        <v>271</v>
      </c>
      <c r="M3618" s="1372">
        <v>45841</v>
      </c>
      <c r="N3618" s="1371" t="s">
        <v>233</v>
      </c>
      <c r="O3618" s="1371" t="s">
        <v>236</v>
      </c>
      <c r="V3618" s="1371" t="s">
        <v>11</v>
      </c>
      <c r="W3618" s="1371" t="s">
        <v>230</v>
      </c>
    </row>
    <row r="3619" spans="1:23">
      <c r="A3619" s="1370">
        <v>72588404</v>
      </c>
      <c r="B3619" s="1371" t="s">
        <v>7320</v>
      </c>
      <c r="C3619" s="1371">
        <v>986850598</v>
      </c>
      <c r="D3619" s="1371" t="s">
        <v>7321</v>
      </c>
      <c r="G3619" s="1371" t="s">
        <v>224</v>
      </c>
      <c r="H3619" s="1371" t="s">
        <v>245</v>
      </c>
      <c r="I3619" s="1371" t="s">
        <v>316</v>
      </c>
      <c r="J3619" s="1371" t="s">
        <v>221</v>
      </c>
      <c r="K3619" s="1371" t="s">
        <v>259</v>
      </c>
      <c r="L3619" s="1371" t="s">
        <v>259</v>
      </c>
      <c r="N3619" s="1371" t="s">
        <v>231</v>
      </c>
      <c r="O3619" s="1371" t="s">
        <v>231</v>
      </c>
      <c r="P3619" s="1371" t="s">
        <v>231</v>
      </c>
      <c r="W3619" s="1371" t="s">
        <v>226</v>
      </c>
    </row>
    <row r="3620" spans="1:23">
      <c r="A3620" s="1370">
        <v>72588504</v>
      </c>
      <c r="B3620" s="1371" t="s">
        <v>7322</v>
      </c>
      <c r="C3620" s="1371">
        <v>901329963</v>
      </c>
      <c r="D3620" s="1371" t="s">
        <v>7323</v>
      </c>
      <c r="G3620" s="1371" t="s">
        <v>224</v>
      </c>
      <c r="H3620" s="1371" t="s">
        <v>243</v>
      </c>
      <c r="I3620" s="1371" t="s">
        <v>316</v>
      </c>
      <c r="J3620" s="1371" t="s">
        <v>249</v>
      </c>
      <c r="N3620" s="1371" t="s">
        <v>236</v>
      </c>
      <c r="W3620" s="1371" t="s">
        <v>227</v>
      </c>
    </row>
    <row r="3621" spans="1:23">
      <c r="A3621" s="1370">
        <v>72588803</v>
      </c>
      <c r="B3621" s="1371" t="s">
        <v>7324</v>
      </c>
      <c r="C3621" s="1371">
        <v>51981565186</v>
      </c>
      <c r="D3621" s="1371" t="s">
        <v>7325</v>
      </c>
      <c r="E3621" s="1371" t="s">
        <v>451</v>
      </c>
      <c r="G3621" s="1371" t="s">
        <v>223</v>
      </c>
      <c r="H3621" s="1371" t="s">
        <v>245</v>
      </c>
      <c r="K3621" s="1371" t="s">
        <v>262</v>
      </c>
      <c r="L3621" s="1371" t="s">
        <v>262</v>
      </c>
      <c r="M3621" s="1372">
        <v>45873</v>
      </c>
      <c r="N3621" s="1371" t="s">
        <v>314</v>
      </c>
      <c r="O3621" s="1371" t="s">
        <v>314</v>
      </c>
      <c r="P3621" s="1371" t="s">
        <v>314</v>
      </c>
      <c r="V3621" s="1371" t="s">
        <v>7326</v>
      </c>
      <c r="W3621" s="1371" t="s">
        <v>230</v>
      </c>
    </row>
    <row r="3622" spans="1:23">
      <c r="A3622" s="1370">
        <v>72589059</v>
      </c>
      <c r="B3622" s="1371" t="s">
        <v>7327</v>
      </c>
      <c r="C3622" s="1371">
        <v>989578979</v>
      </c>
      <c r="D3622" s="1371" t="s">
        <v>7328</v>
      </c>
      <c r="E3622" s="1371" t="s">
        <v>373</v>
      </c>
      <c r="G3622" s="1371" t="s">
        <v>224</v>
      </c>
      <c r="H3622" s="1371" t="s">
        <v>243</v>
      </c>
      <c r="I3622" s="1371" t="s">
        <v>316</v>
      </c>
      <c r="J3622" s="1371" t="s">
        <v>249</v>
      </c>
      <c r="N3622" s="1371" t="s">
        <v>233</v>
      </c>
      <c r="W3622" s="1371" t="s">
        <v>227</v>
      </c>
    </row>
    <row r="3623" spans="1:23">
      <c r="A3623" s="1370">
        <v>72589093</v>
      </c>
      <c r="B3623" s="1371" t="s">
        <v>7329</v>
      </c>
      <c r="C3623" s="1371">
        <v>994032057</v>
      </c>
      <c r="D3623" s="1371" t="s">
        <v>7330</v>
      </c>
      <c r="G3623" s="1371" t="s">
        <v>223</v>
      </c>
      <c r="H3623" s="1371" t="s">
        <v>243</v>
      </c>
      <c r="I3623" s="1371" t="s">
        <v>316</v>
      </c>
      <c r="J3623" s="1371" t="s">
        <v>249</v>
      </c>
      <c r="N3623" s="1371" t="s">
        <v>231</v>
      </c>
      <c r="O3623" s="1371" t="s">
        <v>231</v>
      </c>
      <c r="P3623" s="1371" t="s">
        <v>231</v>
      </c>
      <c r="Q3623" s="1371" t="s">
        <v>445</v>
      </c>
      <c r="R3623" s="1371" t="s">
        <v>232</v>
      </c>
      <c r="S3623" s="1371" t="s">
        <v>318</v>
      </c>
      <c r="T3623" s="1371" t="s">
        <v>323</v>
      </c>
      <c r="U3623" s="1371" t="s">
        <v>255</v>
      </c>
      <c r="W3623" s="1371" t="s">
        <v>226</v>
      </c>
    </row>
    <row r="3624" spans="1:23">
      <c r="A3624" s="1370">
        <v>72589274</v>
      </c>
      <c r="B3624" s="1371" t="s">
        <v>7331</v>
      </c>
      <c r="C3624" s="1371">
        <v>926783686</v>
      </c>
      <c r="D3624" s="1371" t="s">
        <v>7332</v>
      </c>
      <c r="G3624" s="1371" t="s">
        <v>223</v>
      </c>
      <c r="H3624" s="1371" t="s">
        <v>245</v>
      </c>
      <c r="I3624" s="1371" t="s">
        <v>316</v>
      </c>
      <c r="J3624" s="1371" t="s">
        <v>221</v>
      </c>
      <c r="N3624" s="1371" t="s">
        <v>233</v>
      </c>
      <c r="O3624" s="1371" t="s">
        <v>236</v>
      </c>
      <c r="P3624" s="1371" t="s">
        <v>350</v>
      </c>
      <c r="W3624" s="1371" t="s">
        <v>229</v>
      </c>
    </row>
    <row r="3625" spans="1:23">
      <c r="A3625" s="1370">
        <v>72589298</v>
      </c>
      <c r="B3625" s="1371" t="s">
        <v>7333</v>
      </c>
      <c r="C3625" s="1371">
        <v>51960495793</v>
      </c>
      <c r="D3625" s="1371" t="s">
        <v>7334</v>
      </c>
      <c r="E3625" s="1371" t="s">
        <v>451</v>
      </c>
      <c r="G3625" s="1371" t="s">
        <v>224</v>
      </c>
      <c r="H3625" s="1371" t="s">
        <v>245</v>
      </c>
      <c r="K3625" s="1371" t="s">
        <v>262</v>
      </c>
      <c r="L3625" s="1371" t="s">
        <v>262</v>
      </c>
      <c r="M3625" s="1372">
        <v>45860</v>
      </c>
      <c r="W3625" s="1371" t="s">
        <v>228</v>
      </c>
    </row>
    <row r="3626" spans="1:23">
      <c r="A3626" s="1370">
        <v>72589342</v>
      </c>
      <c r="B3626" s="1371" t="s">
        <v>7335</v>
      </c>
      <c r="C3626" s="1371">
        <v>956667271</v>
      </c>
      <c r="D3626" s="1371" t="s">
        <v>362</v>
      </c>
      <c r="G3626" s="1371" t="s">
        <v>224</v>
      </c>
      <c r="H3626" s="1371" t="s">
        <v>11</v>
      </c>
      <c r="J3626" s="1371" t="s">
        <v>221</v>
      </c>
      <c r="L3626" s="1371" t="s">
        <v>271</v>
      </c>
      <c r="M3626" s="1372">
        <v>45841</v>
      </c>
      <c r="N3626" s="1371" t="s">
        <v>233</v>
      </c>
      <c r="O3626" s="1371" t="s">
        <v>236</v>
      </c>
      <c r="V3626" s="1371" t="s">
        <v>11</v>
      </c>
      <c r="W3626" s="1371" t="s">
        <v>230</v>
      </c>
    </row>
    <row r="3627" spans="1:23">
      <c r="A3627" s="1370">
        <v>72589440</v>
      </c>
      <c r="B3627" s="1371" t="s">
        <v>7336</v>
      </c>
      <c r="C3627" s="1371">
        <v>904796471</v>
      </c>
      <c r="D3627" s="1371" t="s">
        <v>7337</v>
      </c>
      <c r="E3627" s="1371" t="s">
        <v>1104</v>
      </c>
      <c r="H3627" s="1371" t="s">
        <v>243</v>
      </c>
      <c r="I3627" s="1371" t="s">
        <v>316</v>
      </c>
      <c r="J3627" s="1371" t="s">
        <v>249</v>
      </c>
      <c r="N3627" s="1371" t="s">
        <v>233</v>
      </c>
      <c r="O3627" s="1371" t="s">
        <v>236</v>
      </c>
      <c r="P3627" s="1371" t="s">
        <v>236</v>
      </c>
      <c r="W3627" s="1371" t="s">
        <v>226</v>
      </c>
    </row>
    <row r="3628" spans="1:23">
      <c r="A3628" s="1370">
        <v>72589454</v>
      </c>
      <c r="B3628" s="1371" t="s">
        <v>7338</v>
      </c>
      <c r="C3628" s="1371">
        <v>984550841</v>
      </c>
      <c r="D3628" s="1371" t="s">
        <v>7339</v>
      </c>
      <c r="G3628" s="1371" t="s">
        <v>223</v>
      </c>
      <c r="H3628" s="1371" t="s">
        <v>243</v>
      </c>
      <c r="I3628" s="1371" t="s">
        <v>316</v>
      </c>
      <c r="J3628" s="1371" t="s">
        <v>249</v>
      </c>
      <c r="N3628" s="1371" t="s">
        <v>233</v>
      </c>
      <c r="O3628" s="1371" t="s">
        <v>236</v>
      </c>
      <c r="P3628" s="1371" t="s">
        <v>236</v>
      </c>
      <c r="W3628" s="1371" t="s">
        <v>226</v>
      </c>
    </row>
    <row r="3629" spans="1:23">
      <c r="A3629" s="1370">
        <v>72589486</v>
      </c>
      <c r="B3629" s="1371" t="s">
        <v>7340</v>
      </c>
      <c r="C3629" s="1371">
        <v>904225204</v>
      </c>
      <c r="D3629" s="1371" t="s">
        <v>7341</v>
      </c>
      <c r="G3629" s="1371" t="s">
        <v>223</v>
      </c>
      <c r="H3629" s="1371" t="s">
        <v>11</v>
      </c>
      <c r="J3629" s="1371" t="s">
        <v>221</v>
      </c>
      <c r="M3629" s="1372">
        <v>45841</v>
      </c>
      <c r="N3629" s="1371" t="s">
        <v>233</v>
      </c>
      <c r="O3629" s="1371" t="s">
        <v>236</v>
      </c>
      <c r="P3629" s="1371" t="s">
        <v>350</v>
      </c>
      <c r="V3629" s="1371" t="s">
        <v>11</v>
      </c>
      <c r="W3629" s="1371" t="s">
        <v>226</v>
      </c>
    </row>
    <row r="3630" spans="1:23">
      <c r="A3630" s="1370">
        <v>72589908</v>
      </c>
      <c r="B3630" s="1371" t="s">
        <v>7342</v>
      </c>
      <c r="C3630" s="1371">
        <v>960534291</v>
      </c>
      <c r="D3630" s="1371" t="s">
        <v>7343</v>
      </c>
      <c r="G3630" s="1371" t="s">
        <v>224</v>
      </c>
      <c r="H3630" s="1371" t="s">
        <v>11</v>
      </c>
      <c r="J3630" s="1371" t="s">
        <v>221</v>
      </c>
      <c r="L3630" s="1371" t="s">
        <v>271</v>
      </c>
      <c r="M3630" s="1372">
        <v>45841</v>
      </c>
      <c r="N3630" s="1371" t="s">
        <v>233</v>
      </c>
      <c r="O3630" s="1371" t="s">
        <v>236</v>
      </c>
      <c r="V3630" s="1371" t="s">
        <v>11</v>
      </c>
      <c r="W3630" s="1371" t="s">
        <v>230</v>
      </c>
    </row>
    <row r="3631" spans="1:23">
      <c r="A3631" s="1370">
        <v>72590751</v>
      </c>
      <c r="B3631" s="1371" t="s">
        <v>7344</v>
      </c>
      <c r="C3631" s="1371">
        <v>934059750</v>
      </c>
      <c r="D3631" s="1371" t="s">
        <v>7345</v>
      </c>
      <c r="G3631" s="1371" t="s">
        <v>223</v>
      </c>
      <c r="H3631" s="1371" t="s">
        <v>11</v>
      </c>
      <c r="I3631" s="1371" t="s">
        <v>316</v>
      </c>
      <c r="J3631" s="1371" t="s">
        <v>221</v>
      </c>
      <c r="N3631" s="1371" t="s">
        <v>233</v>
      </c>
      <c r="W3631" s="1371" t="s">
        <v>229</v>
      </c>
    </row>
    <row r="3632" spans="1:23">
      <c r="A3632" s="1370">
        <v>72590975</v>
      </c>
      <c r="B3632" s="1371" t="s">
        <v>7346</v>
      </c>
      <c r="C3632" s="1371">
        <v>980761311</v>
      </c>
      <c r="D3632" s="1371" t="s">
        <v>7347</v>
      </c>
      <c r="G3632" s="1371" t="s">
        <v>223</v>
      </c>
      <c r="H3632" s="1371" t="s">
        <v>11</v>
      </c>
      <c r="M3632" s="1372">
        <v>45880</v>
      </c>
      <c r="N3632" s="1371" t="s">
        <v>233</v>
      </c>
      <c r="W3632" s="1371" t="s">
        <v>230</v>
      </c>
    </row>
    <row r="3633" spans="1:23">
      <c r="A3633" s="1370">
        <v>72591161</v>
      </c>
      <c r="B3633" s="1371" t="s">
        <v>168</v>
      </c>
      <c r="C3633" s="1371">
        <v>908502802</v>
      </c>
      <c r="G3633" s="1371" t="s">
        <v>224</v>
      </c>
      <c r="H3633" s="1371" t="s">
        <v>242</v>
      </c>
      <c r="L3633" s="1371" t="s">
        <v>262</v>
      </c>
      <c r="M3633" s="1372">
        <v>45876</v>
      </c>
      <c r="N3633" s="1371" t="s">
        <v>231</v>
      </c>
      <c r="O3633" s="1371" t="s">
        <v>231</v>
      </c>
      <c r="P3633" s="1371" t="s">
        <v>231</v>
      </c>
      <c r="Q3633" s="1371" t="s">
        <v>324</v>
      </c>
      <c r="R3633" s="1371" t="s">
        <v>232</v>
      </c>
      <c r="S3633" s="1371" t="s">
        <v>318</v>
      </c>
      <c r="T3633" s="1371" t="s">
        <v>323</v>
      </c>
      <c r="U3633" s="1371" t="s">
        <v>255</v>
      </c>
      <c r="W3633" s="1371" t="s">
        <v>230</v>
      </c>
    </row>
    <row r="3634" spans="1:23">
      <c r="A3634" s="1370">
        <v>72591604</v>
      </c>
      <c r="B3634" s="1371" t="s">
        <v>7348</v>
      </c>
      <c r="C3634" s="1371">
        <v>920729356</v>
      </c>
      <c r="D3634" s="1371" t="s">
        <v>362</v>
      </c>
      <c r="G3634" s="1371" t="s">
        <v>223</v>
      </c>
      <c r="H3634" s="1371" t="s">
        <v>11</v>
      </c>
      <c r="J3634" s="1371" t="s">
        <v>221</v>
      </c>
      <c r="L3634" s="1371" t="s">
        <v>271</v>
      </c>
      <c r="M3634" s="1372">
        <v>45841</v>
      </c>
      <c r="N3634" s="1371" t="s">
        <v>233</v>
      </c>
      <c r="O3634" s="1371" t="s">
        <v>236</v>
      </c>
      <c r="V3634" s="1371" t="s">
        <v>11</v>
      </c>
      <c r="W3634" s="1371" t="s">
        <v>230</v>
      </c>
    </row>
    <row r="3635" spans="1:23">
      <c r="A3635" s="1370">
        <v>72591842</v>
      </c>
      <c r="B3635" s="1371" t="s">
        <v>169</v>
      </c>
      <c r="C3635" s="1371">
        <v>982760920</v>
      </c>
      <c r="D3635" s="1371" t="s">
        <v>7349</v>
      </c>
      <c r="E3635" s="1371" t="s">
        <v>451</v>
      </c>
      <c r="G3635" s="1371" t="s">
        <v>223</v>
      </c>
      <c r="H3635" s="1371" t="s">
        <v>245</v>
      </c>
      <c r="K3635" s="1371" t="s">
        <v>280</v>
      </c>
      <c r="L3635" s="1371" t="s">
        <v>280</v>
      </c>
      <c r="M3635" s="1372">
        <v>45859</v>
      </c>
      <c r="N3635" s="1371" t="s">
        <v>388</v>
      </c>
      <c r="O3635" s="1371" t="s">
        <v>231</v>
      </c>
      <c r="P3635" s="1371" t="s">
        <v>231</v>
      </c>
      <c r="Q3635" s="1371" t="s">
        <v>3586</v>
      </c>
      <c r="R3635" s="1371" t="s">
        <v>232</v>
      </c>
      <c r="S3635" s="1371" t="s">
        <v>318</v>
      </c>
      <c r="T3635" s="1371" t="s">
        <v>323</v>
      </c>
      <c r="U3635" s="1371" t="s">
        <v>3371</v>
      </c>
      <c r="W3635" s="1371" t="s">
        <v>226</v>
      </c>
    </row>
    <row r="3636" spans="1:23">
      <c r="A3636" s="1370">
        <v>72591842</v>
      </c>
      <c r="B3636" s="1371" t="s">
        <v>7350</v>
      </c>
      <c r="C3636" s="1371">
        <v>51982760920</v>
      </c>
      <c r="D3636" s="1371" t="s">
        <v>7351</v>
      </c>
      <c r="E3636" s="1371" t="s">
        <v>451</v>
      </c>
      <c r="G3636" s="1371" t="s">
        <v>223</v>
      </c>
      <c r="H3636" s="1371" t="s">
        <v>245</v>
      </c>
      <c r="K3636" s="1371" t="s">
        <v>262</v>
      </c>
      <c r="L3636" s="1371" t="s">
        <v>262</v>
      </c>
      <c r="M3636" s="1372">
        <v>45863</v>
      </c>
      <c r="W3636" s="1371" t="s">
        <v>228</v>
      </c>
    </row>
    <row r="3637" spans="1:23">
      <c r="A3637" s="1370">
        <v>72591842</v>
      </c>
      <c r="B3637" s="1371" t="s">
        <v>7352</v>
      </c>
      <c r="C3637" s="1371">
        <v>51982760920</v>
      </c>
      <c r="D3637" s="1371" t="s">
        <v>7351</v>
      </c>
      <c r="E3637" s="1371" t="s">
        <v>451</v>
      </c>
      <c r="G3637" s="1371" t="s">
        <v>223</v>
      </c>
      <c r="H3637" s="1371" t="s">
        <v>245</v>
      </c>
      <c r="K3637" s="1371" t="s">
        <v>278</v>
      </c>
      <c r="L3637" s="1371" t="s">
        <v>278</v>
      </c>
      <c r="M3637" s="1372">
        <v>45860</v>
      </c>
      <c r="N3637" s="1371" t="s">
        <v>233</v>
      </c>
      <c r="W3637" s="1371" t="s">
        <v>227</v>
      </c>
    </row>
    <row r="3638" spans="1:23">
      <c r="A3638" s="1370">
        <v>72591986</v>
      </c>
      <c r="B3638" s="1371" t="s">
        <v>7353</v>
      </c>
      <c r="C3638" s="1371">
        <v>51958501063</v>
      </c>
      <c r="D3638" s="1371" t="s">
        <v>7354</v>
      </c>
      <c r="G3638" s="1371" t="s">
        <v>224</v>
      </c>
      <c r="H3638" s="1371" t="s">
        <v>243</v>
      </c>
      <c r="I3638" s="1371" t="s">
        <v>316</v>
      </c>
      <c r="J3638" s="1371" t="s">
        <v>249</v>
      </c>
      <c r="N3638" s="1371" t="s">
        <v>236</v>
      </c>
      <c r="W3638" s="1371" t="s">
        <v>227</v>
      </c>
    </row>
    <row r="3639" spans="1:23">
      <c r="A3639" s="1370">
        <v>72591989</v>
      </c>
      <c r="B3639" s="1371" t="s">
        <v>7355</v>
      </c>
      <c r="C3639" s="1371">
        <v>51958501063</v>
      </c>
      <c r="D3639" s="1371" t="s">
        <v>7354</v>
      </c>
      <c r="E3639" s="1371" t="s">
        <v>451</v>
      </c>
      <c r="G3639" s="1371" t="s">
        <v>224</v>
      </c>
      <c r="H3639" s="1371" t="s">
        <v>245</v>
      </c>
      <c r="K3639" s="1371" t="s">
        <v>278</v>
      </c>
      <c r="L3639" s="1371" t="s">
        <v>278</v>
      </c>
      <c r="M3639" s="1372">
        <v>45868</v>
      </c>
      <c r="N3639" s="1371" t="s">
        <v>233</v>
      </c>
      <c r="W3639" s="1371" t="s">
        <v>229</v>
      </c>
    </row>
    <row r="3640" spans="1:23">
      <c r="A3640" s="1370">
        <v>72591989</v>
      </c>
      <c r="B3640" s="1371" t="s">
        <v>7356</v>
      </c>
      <c r="C3640" s="1371">
        <v>51958501063</v>
      </c>
      <c r="D3640" s="1371" t="s">
        <v>7354</v>
      </c>
      <c r="E3640" s="1371" t="s">
        <v>451</v>
      </c>
      <c r="G3640" s="1371" t="s">
        <v>224</v>
      </c>
      <c r="H3640" s="1371" t="s">
        <v>245</v>
      </c>
      <c r="K3640" s="1371" t="s">
        <v>278</v>
      </c>
      <c r="L3640" s="1371" t="s">
        <v>278</v>
      </c>
      <c r="M3640" s="1372">
        <v>45880</v>
      </c>
      <c r="N3640" s="1371" t="s">
        <v>233</v>
      </c>
      <c r="W3640" s="1371" t="s">
        <v>228</v>
      </c>
    </row>
    <row r="3641" spans="1:23">
      <c r="A3641" s="1370">
        <v>72592274</v>
      </c>
      <c r="B3641" s="1371" t="s">
        <v>7357</v>
      </c>
      <c r="C3641" s="1371">
        <v>991030526</v>
      </c>
      <c r="D3641" s="1371" t="s">
        <v>7358</v>
      </c>
      <c r="G3641" s="1371" t="s">
        <v>224</v>
      </c>
      <c r="H3641" s="1371" t="s">
        <v>243</v>
      </c>
      <c r="I3641" s="1371" t="s">
        <v>316</v>
      </c>
      <c r="J3641" s="1371" t="s">
        <v>249</v>
      </c>
      <c r="N3641" s="1371" t="s">
        <v>233</v>
      </c>
      <c r="O3641" s="1371" t="s">
        <v>236</v>
      </c>
      <c r="W3641" s="1371" t="s">
        <v>229</v>
      </c>
    </row>
    <row r="3642" spans="1:23">
      <c r="A3642" s="1370">
        <v>72592568</v>
      </c>
      <c r="B3642" s="1371" t="s">
        <v>170</v>
      </c>
      <c r="C3642" s="1371">
        <v>994776793</v>
      </c>
      <c r="D3642" s="1371" t="s">
        <v>7359</v>
      </c>
      <c r="G3642" s="1371" t="s">
        <v>223</v>
      </c>
      <c r="H3642" s="1371" t="s">
        <v>243</v>
      </c>
      <c r="I3642" s="1371" t="s">
        <v>316</v>
      </c>
      <c r="J3642" s="1371" t="s">
        <v>249</v>
      </c>
      <c r="N3642" s="1371" t="s">
        <v>231</v>
      </c>
      <c r="O3642" s="1371" t="s">
        <v>231</v>
      </c>
      <c r="P3642" s="1371" t="s">
        <v>231</v>
      </c>
      <c r="Q3642" s="1371" t="s">
        <v>445</v>
      </c>
      <c r="R3642" s="1371" t="s">
        <v>232</v>
      </c>
      <c r="S3642" s="1371" t="s">
        <v>318</v>
      </c>
      <c r="T3642" s="1371" t="s">
        <v>323</v>
      </c>
      <c r="U3642" s="1371" t="s">
        <v>255</v>
      </c>
      <c r="V3642" s="1371" t="s">
        <v>7360</v>
      </c>
      <c r="W3642" s="1371" t="s">
        <v>229</v>
      </c>
    </row>
    <row r="3643" spans="1:23">
      <c r="A3643" s="1370">
        <v>72592585</v>
      </c>
      <c r="B3643" s="1371" t="s">
        <v>7361</v>
      </c>
      <c r="C3643" s="1371">
        <v>949924526</v>
      </c>
      <c r="D3643" s="1371" t="s">
        <v>7362</v>
      </c>
      <c r="G3643" s="1371" t="s">
        <v>223</v>
      </c>
      <c r="H3643" s="1371" t="s">
        <v>11</v>
      </c>
      <c r="J3643" s="1371" t="s">
        <v>221</v>
      </c>
      <c r="M3643" s="1372">
        <v>45841</v>
      </c>
      <c r="N3643" s="1371" t="s">
        <v>233</v>
      </c>
      <c r="O3643" s="1371" t="s">
        <v>236</v>
      </c>
      <c r="P3643" s="1371" t="s">
        <v>350</v>
      </c>
      <c r="V3643" s="1371" t="s">
        <v>11</v>
      </c>
      <c r="W3643" s="1371" t="s">
        <v>226</v>
      </c>
    </row>
    <row r="3644" spans="1:23">
      <c r="A3644" s="1370">
        <v>72592616</v>
      </c>
      <c r="B3644" s="1371" t="s">
        <v>7363</v>
      </c>
      <c r="C3644" s="1371">
        <v>960162083</v>
      </c>
      <c r="D3644" s="1371" t="s">
        <v>362</v>
      </c>
      <c r="G3644" s="1371" t="s">
        <v>224</v>
      </c>
      <c r="H3644" s="1371" t="s">
        <v>11</v>
      </c>
      <c r="J3644" s="1371" t="s">
        <v>221</v>
      </c>
      <c r="L3644" s="1371" t="s">
        <v>271</v>
      </c>
      <c r="M3644" s="1372">
        <v>45841</v>
      </c>
      <c r="N3644" s="1371" t="s">
        <v>233</v>
      </c>
      <c r="V3644" s="1371" t="s">
        <v>11</v>
      </c>
      <c r="W3644" s="1371" t="s">
        <v>230</v>
      </c>
    </row>
    <row r="3645" spans="1:23">
      <c r="A3645" s="1370">
        <v>72592715</v>
      </c>
      <c r="B3645" s="1371" t="s">
        <v>7364</v>
      </c>
      <c r="C3645" s="1371">
        <v>51902136192</v>
      </c>
      <c r="D3645" s="1371" t="s">
        <v>7365</v>
      </c>
      <c r="G3645" s="1371" t="s">
        <v>224</v>
      </c>
      <c r="H3645" s="1371" t="s">
        <v>11</v>
      </c>
      <c r="J3645" s="1371" t="s">
        <v>221</v>
      </c>
      <c r="M3645" s="1372">
        <v>45841</v>
      </c>
      <c r="N3645" s="1371" t="s">
        <v>233</v>
      </c>
      <c r="V3645" s="1371" t="s">
        <v>11</v>
      </c>
      <c r="W3645" s="1371" t="s">
        <v>228</v>
      </c>
    </row>
    <row r="3646" spans="1:23">
      <c r="A3646" s="1370">
        <v>72592996</v>
      </c>
      <c r="B3646" s="1371" t="s">
        <v>7366</v>
      </c>
      <c r="C3646" s="1371">
        <v>984349214</v>
      </c>
      <c r="D3646" s="1371" t="s">
        <v>7367</v>
      </c>
      <c r="G3646" s="1371" t="s">
        <v>224</v>
      </c>
      <c r="H3646" s="1371" t="s">
        <v>11</v>
      </c>
      <c r="J3646" s="1371" t="s">
        <v>221</v>
      </c>
      <c r="M3646" s="1372">
        <v>45841</v>
      </c>
      <c r="N3646" s="1371" t="s">
        <v>233</v>
      </c>
      <c r="O3646" s="1371" t="s">
        <v>236</v>
      </c>
      <c r="P3646" s="1371" t="s">
        <v>350</v>
      </c>
      <c r="V3646" s="1371" t="s">
        <v>11</v>
      </c>
      <c r="W3646" s="1371" t="s">
        <v>226</v>
      </c>
    </row>
    <row r="3647" spans="1:23">
      <c r="A3647" s="1370">
        <v>72593184</v>
      </c>
      <c r="B3647" s="1371" t="s">
        <v>7368</v>
      </c>
      <c r="C3647" s="1371">
        <v>936801708</v>
      </c>
      <c r="D3647" s="1371" t="s">
        <v>7369</v>
      </c>
      <c r="G3647" s="1371" t="s">
        <v>224</v>
      </c>
      <c r="H3647" s="1371" t="s">
        <v>11</v>
      </c>
      <c r="J3647" s="1371" t="s">
        <v>221</v>
      </c>
      <c r="M3647" s="1372">
        <v>45841</v>
      </c>
      <c r="N3647" s="1371" t="s">
        <v>233</v>
      </c>
      <c r="O3647" s="1371" t="s">
        <v>236</v>
      </c>
      <c r="P3647" s="1371" t="s">
        <v>350</v>
      </c>
      <c r="V3647" s="1371" t="s">
        <v>11</v>
      </c>
      <c r="W3647" s="1371" t="s">
        <v>226</v>
      </c>
    </row>
    <row r="3648" spans="1:23">
      <c r="A3648" s="1370">
        <v>72593198</v>
      </c>
      <c r="B3648" s="1371" t="s">
        <v>7370</v>
      </c>
      <c r="C3648" s="1371">
        <v>934004564</v>
      </c>
      <c r="D3648" s="1371" t="s">
        <v>7371</v>
      </c>
      <c r="E3648" s="1371" t="s">
        <v>451</v>
      </c>
      <c r="G3648" s="1371" t="s">
        <v>225</v>
      </c>
      <c r="H3648" s="1371" t="s">
        <v>245</v>
      </c>
      <c r="K3648" s="1371" t="s">
        <v>278</v>
      </c>
      <c r="M3648" s="1372">
        <v>45846</v>
      </c>
      <c r="N3648" s="1371" t="s">
        <v>233</v>
      </c>
      <c r="O3648" s="1371" t="s">
        <v>331</v>
      </c>
      <c r="W3648" s="1371" t="s">
        <v>229</v>
      </c>
    </row>
    <row r="3649" spans="1:23">
      <c r="A3649" s="1370">
        <v>72593617</v>
      </c>
      <c r="B3649" s="1371" t="s">
        <v>7372</v>
      </c>
      <c r="C3649" s="1371">
        <v>933173523</v>
      </c>
      <c r="G3649" s="1371" t="s">
        <v>225</v>
      </c>
      <c r="H3649" s="1371" t="s">
        <v>244</v>
      </c>
      <c r="J3649" s="1371" t="s">
        <v>221</v>
      </c>
      <c r="L3649" s="1371" t="s">
        <v>271</v>
      </c>
      <c r="N3649" s="1371" t="s">
        <v>233</v>
      </c>
      <c r="W3649" s="1371" t="s">
        <v>230</v>
      </c>
    </row>
    <row r="3650" spans="1:23">
      <c r="A3650" s="1370">
        <v>72594023</v>
      </c>
      <c r="B3650" s="1371" t="s">
        <v>7373</v>
      </c>
      <c r="C3650" s="1371">
        <v>961842796</v>
      </c>
      <c r="D3650" s="1371" t="s">
        <v>7374</v>
      </c>
      <c r="G3650" s="1371" t="s">
        <v>224</v>
      </c>
      <c r="H3650" s="1371" t="s">
        <v>245</v>
      </c>
      <c r="I3650" s="1371" t="s">
        <v>316</v>
      </c>
      <c r="J3650" s="1371" t="s">
        <v>221</v>
      </c>
      <c r="K3650" s="1371" t="s">
        <v>259</v>
      </c>
      <c r="L3650" s="1371" t="s">
        <v>259</v>
      </c>
      <c r="N3650" s="1371" t="s">
        <v>233</v>
      </c>
      <c r="O3650" s="1371" t="s">
        <v>233</v>
      </c>
      <c r="P3650" s="1371" t="s">
        <v>233</v>
      </c>
      <c r="W3650" s="1371" t="s">
        <v>226</v>
      </c>
    </row>
    <row r="3651" spans="1:23">
      <c r="A3651" s="1370">
        <v>72594103</v>
      </c>
      <c r="B3651" s="1371" t="s">
        <v>7375</v>
      </c>
      <c r="C3651" s="1371">
        <v>959266701</v>
      </c>
      <c r="D3651" s="1371" t="s">
        <v>7376</v>
      </c>
      <c r="G3651" s="1371" t="s">
        <v>224</v>
      </c>
      <c r="H3651" s="1371" t="s">
        <v>242</v>
      </c>
      <c r="I3651" s="1371" t="s">
        <v>316</v>
      </c>
      <c r="J3651" s="1371" t="s">
        <v>249</v>
      </c>
      <c r="N3651" s="1371" t="s">
        <v>231</v>
      </c>
      <c r="O3651" s="1371" t="s">
        <v>231</v>
      </c>
      <c r="P3651" s="1371" t="s">
        <v>231</v>
      </c>
      <c r="Q3651" s="1371" t="s">
        <v>445</v>
      </c>
      <c r="R3651" s="1371" t="s">
        <v>312</v>
      </c>
      <c r="S3651" s="1371" t="s">
        <v>318</v>
      </c>
      <c r="T3651" s="1371" t="s">
        <v>628</v>
      </c>
      <c r="U3651" s="1371" t="s">
        <v>258</v>
      </c>
      <c r="V3651" s="1371" t="s">
        <v>3290</v>
      </c>
      <c r="W3651" s="1371" t="s">
        <v>229</v>
      </c>
    </row>
    <row r="3652" spans="1:23">
      <c r="A3652" s="1370">
        <v>72594159</v>
      </c>
      <c r="B3652" s="1371" t="s">
        <v>7377</v>
      </c>
      <c r="C3652" s="1371">
        <v>987202292</v>
      </c>
      <c r="D3652" s="1371" t="s">
        <v>7378</v>
      </c>
      <c r="G3652" s="1371" t="s">
        <v>225</v>
      </c>
      <c r="H3652" s="1371" t="s">
        <v>11</v>
      </c>
      <c r="J3652" s="1371" t="s">
        <v>221</v>
      </c>
      <c r="N3652" s="1371" t="s">
        <v>233</v>
      </c>
      <c r="O3652" s="1371" t="s">
        <v>231</v>
      </c>
      <c r="W3652" s="1371" t="s">
        <v>229</v>
      </c>
    </row>
    <row r="3653" spans="1:23">
      <c r="A3653" s="1370">
        <v>72594313</v>
      </c>
      <c r="B3653" s="1371" t="s">
        <v>171</v>
      </c>
      <c r="C3653" s="1371">
        <v>986413191</v>
      </c>
      <c r="E3653" s="1371" t="s">
        <v>1104</v>
      </c>
      <c r="G3653" s="1371" t="s">
        <v>224</v>
      </c>
      <c r="H3653" s="1371" t="s">
        <v>243</v>
      </c>
      <c r="I3653" s="1371" t="s">
        <v>316</v>
      </c>
      <c r="J3653" s="1371" t="s">
        <v>249</v>
      </c>
      <c r="N3653" s="1371" t="s">
        <v>231</v>
      </c>
      <c r="O3653" s="1371" t="s">
        <v>231</v>
      </c>
      <c r="P3653" s="1371" t="s">
        <v>231</v>
      </c>
      <c r="Q3653" s="1371" t="s">
        <v>445</v>
      </c>
      <c r="R3653" s="1371" t="s">
        <v>232</v>
      </c>
      <c r="S3653" s="1371" t="s">
        <v>318</v>
      </c>
      <c r="T3653" s="1371" t="s">
        <v>323</v>
      </c>
      <c r="U3653" s="1371" t="s">
        <v>255</v>
      </c>
      <c r="W3653" s="1371" t="s">
        <v>228</v>
      </c>
    </row>
    <row r="3654" spans="1:23">
      <c r="A3654" s="1370">
        <v>72594334</v>
      </c>
      <c r="B3654" s="1371" t="s">
        <v>7379</v>
      </c>
      <c r="C3654" s="1371">
        <v>914935429</v>
      </c>
      <c r="D3654" s="1371" t="s">
        <v>7380</v>
      </c>
      <c r="G3654" s="1371" t="s">
        <v>224</v>
      </c>
      <c r="H3654" s="1371" t="s">
        <v>11</v>
      </c>
      <c r="J3654" s="1371" t="s">
        <v>221</v>
      </c>
      <c r="M3654" s="1372">
        <v>45841</v>
      </c>
      <c r="N3654" s="1371" t="s">
        <v>233</v>
      </c>
      <c r="O3654" s="1371" t="s">
        <v>236</v>
      </c>
      <c r="W3654" s="1371" t="s">
        <v>227</v>
      </c>
    </row>
    <row r="3655" spans="1:23">
      <c r="A3655" s="1370">
        <v>72595247</v>
      </c>
      <c r="B3655" s="1371" t="s">
        <v>7381</v>
      </c>
      <c r="C3655" s="1371">
        <v>51923076705</v>
      </c>
      <c r="D3655" s="1371" t="s">
        <v>7382</v>
      </c>
      <c r="G3655" s="1371" t="s">
        <v>225</v>
      </c>
      <c r="H3655" s="1371" t="s">
        <v>245</v>
      </c>
      <c r="J3655" s="1371" t="s">
        <v>221</v>
      </c>
      <c r="K3655" s="1371" t="s">
        <v>259</v>
      </c>
      <c r="L3655" s="1371" t="s">
        <v>259</v>
      </c>
      <c r="N3655" s="1371" t="s">
        <v>233</v>
      </c>
      <c r="W3655" s="1371" t="s">
        <v>228</v>
      </c>
    </row>
    <row r="3656" spans="1:23">
      <c r="A3656" s="1370">
        <v>72595489</v>
      </c>
      <c r="B3656" s="1371" t="s">
        <v>7383</v>
      </c>
      <c r="C3656" s="1371" t="s">
        <v>7384</v>
      </c>
      <c r="D3656" s="1371" t="s">
        <v>7385</v>
      </c>
      <c r="E3656" s="1371" t="s">
        <v>451</v>
      </c>
      <c r="G3656" s="1371" t="s">
        <v>223</v>
      </c>
      <c r="H3656" s="1371" t="s">
        <v>243</v>
      </c>
      <c r="I3656" s="1371" t="s">
        <v>316</v>
      </c>
      <c r="J3656" s="1371" t="s">
        <v>249</v>
      </c>
      <c r="N3656" s="1371" t="s">
        <v>233</v>
      </c>
      <c r="O3656" s="1371" t="s">
        <v>236</v>
      </c>
      <c r="P3656" s="1371" t="s">
        <v>236</v>
      </c>
      <c r="W3656" s="1371" t="s">
        <v>226</v>
      </c>
    </row>
    <row r="3657" spans="1:23">
      <c r="A3657" s="1370">
        <v>72595602</v>
      </c>
      <c r="B3657" s="1371" t="s">
        <v>7386</v>
      </c>
      <c r="C3657" s="1371">
        <v>942630490</v>
      </c>
      <c r="D3657" s="1371" t="s">
        <v>7387</v>
      </c>
      <c r="G3657" s="1371" t="s">
        <v>224</v>
      </c>
      <c r="H3657" s="1371" t="s">
        <v>11</v>
      </c>
      <c r="L3657" s="1371" t="s">
        <v>271</v>
      </c>
      <c r="M3657" s="1372">
        <v>45854</v>
      </c>
      <c r="N3657" s="1371" t="s">
        <v>233</v>
      </c>
      <c r="W3657" s="1371" t="s">
        <v>228</v>
      </c>
    </row>
    <row r="3658" spans="1:23">
      <c r="A3658" s="1370">
        <v>72595667</v>
      </c>
      <c r="B3658" s="1371" t="s">
        <v>7388</v>
      </c>
      <c r="C3658" s="1371">
        <v>918967368</v>
      </c>
      <c r="G3658" s="1371" t="s">
        <v>225</v>
      </c>
      <c r="H3658" s="1371" t="s">
        <v>244</v>
      </c>
      <c r="J3658" s="1371" t="s">
        <v>221</v>
      </c>
      <c r="L3658" s="1371" t="s">
        <v>271</v>
      </c>
      <c r="N3658" s="1371" t="s">
        <v>233</v>
      </c>
      <c r="W3658" s="1371" t="s">
        <v>230</v>
      </c>
    </row>
    <row r="3659" spans="1:23">
      <c r="A3659" s="1370">
        <v>72595939</v>
      </c>
      <c r="B3659" s="1371" t="s">
        <v>7389</v>
      </c>
      <c r="C3659" s="1371">
        <v>956693526</v>
      </c>
      <c r="D3659" s="1371" t="s">
        <v>7390</v>
      </c>
      <c r="G3659" s="1371" t="s">
        <v>223</v>
      </c>
      <c r="H3659" s="1371" t="s">
        <v>245</v>
      </c>
      <c r="I3659" s="1371" t="s">
        <v>316</v>
      </c>
      <c r="J3659" s="1371" t="s">
        <v>221</v>
      </c>
      <c r="N3659" s="1371" t="s">
        <v>233</v>
      </c>
      <c r="O3659" s="1371" t="s">
        <v>231</v>
      </c>
      <c r="P3659" s="1371" t="s">
        <v>231</v>
      </c>
      <c r="W3659" s="1371" t="s">
        <v>229</v>
      </c>
    </row>
    <row r="3660" spans="1:23">
      <c r="A3660" s="1370">
        <v>72596060</v>
      </c>
      <c r="B3660" s="1371" t="s">
        <v>7391</v>
      </c>
      <c r="C3660" s="1371">
        <v>915923332</v>
      </c>
      <c r="D3660" s="1371" t="s">
        <v>7392</v>
      </c>
      <c r="G3660" s="1371" t="s">
        <v>223</v>
      </c>
      <c r="H3660" s="1371" t="s">
        <v>11</v>
      </c>
      <c r="J3660" s="1371" t="s">
        <v>221</v>
      </c>
      <c r="M3660" s="1372">
        <v>45841</v>
      </c>
      <c r="N3660" s="1371" t="s">
        <v>233</v>
      </c>
      <c r="O3660" s="1371" t="s">
        <v>236</v>
      </c>
      <c r="P3660" s="1371" t="s">
        <v>350</v>
      </c>
      <c r="V3660" s="1371" t="s">
        <v>11</v>
      </c>
      <c r="W3660" s="1371" t="s">
        <v>226</v>
      </c>
    </row>
    <row r="3661" spans="1:23">
      <c r="A3661" s="1370">
        <v>72596166</v>
      </c>
      <c r="B3661" s="1371" t="s">
        <v>7393</v>
      </c>
      <c r="C3661" s="1371" t="s">
        <v>7394</v>
      </c>
      <c r="E3661" s="1371" t="s">
        <v>451</v>
      </c>
      <c r="G3661" s="1371" t="s">
        <v>223</v>
      </c>
      <c r="H3661" s="1371" t="s">
        <v>245</v>
      </c>
      <c r="J3661" s="1371" t="s">
        <v>249</v>
      </c>
      <c r="L3661" s="1371" t="s">
        <v>271</v>
      </c>
      <c r="N3661" s="1371" t="s">
        <v>231</v>
      </c>
      <c r="O3661" s="1371" t="s">
        <v>231</v>
      </c>
      <c r="Q3661" s="1371" t="s">
        <v>445</v>
      </c>
      <c r="R3661" s="1371" t="s">
        <v>312</v>
      </c>
      <c r="S3661" s="1371" t="s">
        <v>318</v>
      </c>
      <c r="T3661" s="1371" t="s">
        <v>628</v>
      </c>
      <c r="U3661" s="1371" t="s">
        <v>255</v>
      </c>
      <c r="W3661" s="1371" t="s">
        <v>230</v>
      </c>
    </row>
    <row r="3662" spans="1:23">
      <c r="A3662" s="1370">
        <v>72596430</v>
      </c>
      <c r="B3662" s="1371" t="s">
        <v>7395</v>
      </c>
      <c r="C3662" s="1371">
        <v>51994195509</v>
      </c>
      <c r="D3662" s="1371" t="s">
        <v>362</v>
      </c>
      <c r="G3662" s="1371" t="s">
        <v>223</v>
      </c>
      <c r="H3662" s="1371" t="s">
        <v>11</v>
      </c>
      <c r="J3662" s="1371" t="s">
        <v>221</v>
      </c>
      <c r="M3662" s="1372">
        <v>45841</v>
      </c>
      <c r="N3662" s="1371" t="s">
        <v>233</v>
      </c>
      <c r="O3662" s="1371" t="s">
        <v>236</v>
      </c>
      <c r="W3662" s="1371" t="s">
        <v>227</v>
      </c>
    </row>
    <row r="3663" spans="1:23">
      <c r="A3663" s="1370">
        <v>72596507</v>
      </c>
      <c r="B3663" s="1371" t="s">
        <v>7396</v>
      </c>
      <c r="C3663" s="1371">
        <v>994903124</v>
      </c>
      <c r="D3663" s="1371" t="s">
        <v>7397</v>
      </c>
      <c r="G3663" s="1371" t="s">
        <v>223</v>
      </c>
      <c r="H3663" s="1371" t="s">
        <v>11</v>
      </c>
      <c r="J3663" s="1371" t="s">
        <v>221</v>
      </c>
      <c r="M3663" s="1372">
        <v>45841</v>
      </c>
      <c r="N3663" s="1371" t="s">
        <v>233</v>
      </c>
      <c r="V3663" s="1371" t="s">
        <v>11</v>
      </c>
      <c r="W3663" s="1371" t="s">
        <v>228</v>
      </c>
    </row>
    <row r="3664" spans="1:23">
      <c r="A3664" s="1370">
        <v>72596854</v>
      </c>
      <c r="B3664" s="1371" t="s">
        <v>7398</v>
      </c>
      <c r="C3664" s="1371">
        <v>940229050</v>
      </c>
      <c r="D3664" s="1371" t="s">
        <v>7399</v>
      </c>
      <c r="G3664" s="1371" t="s">
        <v>224</v>
      </c>
      <c r="H3664" s="1371" t="s">
        <v>11</v>
      </c>
      <c r="J3664" s="1371" t="s">
        <v>221</v>
      </c>
      <c r="N3664" s="1371" t="s">
        <v>233</v>
      </c>
      <c r="W3664" s="1371" t="s">
        <v>229</v>
      </c>
    </row>
    <row r="3665" spans="1:23">
      <c r="A3665" s="1370">
        <v>72597224</v>
      </c>
      <c r="B3665" s="1371" t="s">
        <v>7400</v>
      </c>
      <c r="C3665" s="1371">
        <v>971082371</v>
      </c>
      <c r="D3665" s="1371" t="s">
        <v>7401</v>
      </c>
      <c r="G3665" s="1371" t="s">
        <v>225</v>
      </c>
      <c r="H3665" s="1371" t="s">
        <v>11</v>
      </c>
      <c r="J3665" s="1371" t="s">
        <v>221</v>
      </c>
      <c r="N3665" s="1371" t="s">
        <v>233</v>
      </c>
      <c r="O3665" s="1371" t="s">
        <v>241</v>
      </c>
      <c r="P3665" s="1371" t="s">
        <v>241</v>
      </c>
      <c r="W3665" s="1371" t="s">
        <v>229</v>
      </c>
    </row>
    <row r="3666" spans="1:23">
      <c r="A3666" s="1370">
        <v>72597296</v>
      </c>
      <c r="B3666" s="1371" t="s">
        <v>7402</v>
      </c>
      <c r="C3666" s="1371">
        <v>902057946</v>
      </c>
      <c r="D3666" s="1371" t="s">
        <v>362</v>
      </c>
      <c r="G3666" s="1371" t="s">
        <v>225</v>
      </c>
      <c r="H3666" s="1371" t="s">
        <v>11</v>
      </c>
      <c r="J3666" s="1371" t="s">
        <v>221</v>
      </c>
      <c r="L3666" s="1371" t="s">
        <v>271</v>
      </c>
      <c r="M3666" s="1372">
        <v>45841</v>
      </c>
      <c r="N3666" s="1371" t="s">
        <v>233</v>
      </c>
      <c r="V3666" s="1371" t="s">
        <v>11</v>
      </c>
      <c r="W3666" s="1371" t="s">
        <v>230</v>
      </c>
    </row>
    <row r="3667" spans="1:23">
      <c r="A3667" s="1370">
        <v>72597629</v>
      </c>
      <c r="B3667" s="1371" t="s">
        <v>7403</v>
      </c>
      <c r="C3667" s="1371">
        <v>51974003607</v>
      </c>
      <c r="D3667" s="1371" t="s">
        <v>7404</v>
      </c>
      <c r="G3667" s="1371" t="s">
        <v>224</v>
      </c>
      <c r="H3667" s="1371" t="s">
        <v>243</v>
      </c>
      <c r="I3667" s="1371" t="s">
        <v>316</v>
      </c>
      <c r="J3667" s="1371" t="s">
        <v>249</v>
      </c>
      <c r="N3667" s="1371" t="s">
        <v>236</v>
      </c>
      <c r="Q3667" s="1371" t="s">
        <v>445</v>
      </c>
      <c r="R3667" s="1371" t="s">
        <v>234</v>
      </c>
      <c r="S3667" s="1371" t="s">
        <v>318</v>
      </c>
      <c r="T3667" s="1371" t="s">
        <v>323</v>
      </c>
      <c r="U3667" s="1371" t="s">
        <v>255</v>
      </c>
      <c r="W3667" s="1371" t="s">
        <v>227</v>
      </c>
    </row>
    <row r="3668" spans="1:23">
      <c r="A3668" s="1370">
        <v>72597868</v>
      </c>
      <c r="B3668" s="1371" t="s">
        <v>7405</v>
      </c>
      <c r="C3668" s="1371">
        <v>941717833</v>
      </c>
      <c r="G3668" s="1371" t="s">
        <v>223</v>
      </c>
      <c r="H3668" s="1371" t="s">
        <v>238</v>
      </c>
      <c r="I3668" s="1371" t="s">
        <v>316</v>
      </c>
      <c r="J3668" s="1371" t="s">
        <v>249</v>
      </c>
      <c r="L3668" s="1371" t="s">
        <v>271</v>
      </c>
      <c r="N3668" s="1371" t="s">
        <v>231</v>
      </c>
      <c r="O3668" s="1371" t="s">
        <v>231</v>
      </c>
      <c r="Q3668" s="1371" t="s">
        <v>445</v>
      </c>
      <c r="R3668" s="1371" t="s">
        <v>232</v>
      </c>
      <c r="S3668" s="1371" t="s">
        <v>318</v>
      </c>
      <c r="T3668" s="1371" t="s">
        <v>323</v>
      </c>
      <c r="U3668" s="1371" t="s">
        <v>255</v>
      </c>
      <c r="W3668" s="1371" t="s">
        <v>230</v>
      </c>
    </row>
    <row r="3669" spans="1:23">
      <c r="A3669" s="1370">
        <v>72598018</v>
      </c>
      <c r="B3669" s="1371" t="s">
        <v>7406</v>
      </c>
      <c r="C3669" s="1371">
        <v>51981118336</v>
      </c>
      <c r="D3669" s="1371" t="s">
        <v>7407</v>
      </c>
      <c r="E3669" s="1371" t="s">
        <v>373</v>
      </c>
      <c r="F3669" s="1371" t="s">
        <v>260</v>
      </c>
      <c r="G3669" s="1371" t="s">
        <v>223</v>
      </c>
      <c r="H3669" s="1371" t="s">
        <v>245</v>
      </c>
      <c r="J3669" s="1371" t="s">
        <v>249</v>
      </c>
      <c r="L3669" s="1371" t="s">
        <v>271</v>
      </c>
      <c r="N3669" s="1371" t="s">
        <v>233</v>
      </c>
      <c r="W3669" s="1371" t="s">
        <v>230</v>
      </c>
    </row>
    <row r="3670" spans="1:23">
      <c r="A3670" s="1370">
        <v>72598271</v>
      </c>
      <c r="B3670" s="1371" t="s">
        <v>7408</v>
      </c>
      <c r="C3670" s="1371">
        <v>972303877</v>
      </c>
      <c r="D3670" s="1371" t="s">
        <v>7409</v>
      </c>
      <c r="G3670" s="1371" t="s">
        <v>225</v>
      </c>
      <c r="H3670" s="1371" t="s">
        <v>11</v>
      </c>
      <c r="J3670" s="1371" t="s">
        <v>221</v>
      </c>
      <c r="M3670" s="1372">
        <v>45841</v>
      </c>
      <c r="N3670" s="1371" t="s">
        <v>233</v>
      </c>
      <c r="V3670" s="1371" t="s">
        <v>11</v>
      </c>
      <c r="W3670" s="1371" t="s">
        <v>228</v>
      </c>
    </row>
    <row r="3671" spans="1:23">
      <c r="A3671" s="1370">
        <v>72598278</v>
      </c>
      <c r="B3671" s="1371" t="s">
        <v>7410</v>
      </c>
      <c r="C3671" s="1371">
        <v>51973225660</v>
      </c>
      <c r="D3671" s="1371" t="s">
        <v>7411</v>
      </c>
      <c r="E3671" s="1371" t="s">
        <v>1104</v>
      </c>
      <c r="G3671" s="1371" t="s">
        <v>225</v>
      </c>
      <c r="H3671" s="1371" t="s">
        <v>245</v>
      </c>
      <c r="K3671" s="1371" t="s">
        <v>262</v>
      </c>
      <c r="L3671" s="1371" t="s">
        <v>262</v>
      </c>
      <c r="M3671" s="1372">
        <v>45880</v>
      </c>
      <c r="N3671" s="1371" t="s">
        <v>231</v>
      </c>
      <c r="P3671" s="1371" t="s">
        <v>329</v>
      </c>
      <c r="W3671" s="1371" t="s">
        <v>227</v>
      </c>
    </row>
    <row r="3672" spans="1:23">
      <c r="A3672" s="1370">
        <v>72598285</v>
      </c>
      <c r="B3672" s="1371" t="s">
        <v>7412</v>
      </c>
      <c r="C3672" s="1371">
        <v>51971881507</v>
      </c>
      <c r="D3672" s="1371" t="s">
        <v>7413</v>
      </c>
      <c r="E3672" s="1371" t="s">
        <v>451</v>
      </c>
      <c r="G3672" s="1371" t="s">
        <v>224</v>
      </c>
      <c r="H3672" s="1371" t="s">
        <v>245</v>
      </c>
      <c r="K3672" s="1371" t="s">
        <v>262</v>
      </c>
      <c r="L3672" s="1371" t="s">
        <v>262</v>
      </c>
      <c r="M3672" s="1372">
        <v>45860</v>
      </c>
      <c r="N3672" s="1371" t="s">
        <v>233</v>
      </c>
      <c r="O3672" s="1371" t="s">
        <v>236</v>
      </c>
      <c r="W3672" s="1371" t="s">
        <v>230</v>
      </c>
    </row>
    <row r="3673" spans="1:23">
      <c r="A3673" s="1370">
        <v>72598583</v>
      </c>
      <c r="B3673" s="1371" t="s">
        <v>7414</v>
      </c>
      <c r="C3673" s="1371">
        <v>994244321</v>
      </c>
      <c r="D3673" s="1371" t="s">
        <v>7415</v>
      </c>
      <c r="G3673" s="1371" t="s">
        <v>225</v>
      </c>
      <c r="H3673" s="1371" t="s">
        <v>11</v>
      </c>
      <c r="J3673" s="1371" t="s">
        <v>221</v>
      </c>
      <c r="M3673" s="1372">
        <v>45841</v>
      </c>
      <c r="N3673" s="1371" t="s">
        <v>233</v>
      </c>
      <c r="O3673" s="1371" t="s">
        <v>236</v>
      </c>
      <c r="P3673" s="1371" t="s">
        <v>350</v>
      </c>
      <c r="V3673" s="1371" t="s">
        <v>11</v>
      </c>
      <c r="W3673" s="1371" t="s">
        <v>226</v>
      </c>
    </row>
    <row r="3674" spans="1:23">
      <c r="A3674" s="1370">
        <v>72599046</v>
      </c>
      <c r="B3674" s="1371" t="s">
        <v>7416</v>
      </c>
      <c r="C3674" s="1371">
        <v>900588510</v>
      </c>
      <c r="G3674" s="1371" t="s">
        <v>225</v>
      </c>
      <c r="H3674" s="1371" t="s">
        <v>243</v>
      </c>
      <c r="I3674" s="1371" t="s">
        <v>316</v>
      </c>
      <c r="J3674" s="1371" t="s">
        <v>221</v>
      </c>
      <c r="N3674" s="1371" t="s">
        <v>231</v>
      </c>
      <c r="O3674" s="1371" t="s">
        <v>231</v>
      </c>
      <c r="P3674" s="1371" t="s">
        <v>231</v>
      </c>
      <c r="W3674" s="1371" t="s">
        <v>229</v>
      </c>
    </row>
    <row r="3675" spans="1:23">
      <c r="A3675" s="1370">
        <v>72599188</v>
      </c>
      <c r="B3675" s="1371" t="s">
        <v>7417</v>
      </c>
      <c r="C3675" s="1371">
        <v>915394235</v>
      </c>
      <c r="D3675" s="1371" t="s">
        <v>7418</v>
      </c>
      <c r="G3675" s="1371" t="s">
        <v>224</v>
      </c>
      <c r="H3675" s="1371" t="s">
        <v>11</v>
      </c>
      <c r="J3675" s="1371" t="s">
        <v>221</v>
      </c>
      <c r="M3675" s="1372">
        <v>45841</v>
      </c>
      <c r="N3675" s="1371" t="s">
        <v>233</v>
      </c>
      <c r="O3675" s="1371" t="s">
        <v>236</v>
      </c>
      <c r="P3675" s="1371" t="s">
        <v>350</v>
      </c>
      <c r="V3675" s="1371" t="s">
        <v>11</v>
      </c>
      <c r="W3675" s="1371" t="s">
        <v>226</v>
      </c>
    </row>
    <row r="3676" spans="1:23">
      <c r="A3676" s="1370">
        <v>72599230</v>
      </c>
      <c r="B3676" s="1371" t="s">
        <v>7419</v>
      </c>
      <c r="C3676" s="1371">
        <v>966539212</v>
      </c>
      <c r="D3676" s="1371" t="s">
        <v>362</v>
      </c>
      <c r="G3676" s="1371" t="s">
        <v>225</v>
      </c>
      <c r="H3676" s="1371" t="s">
        <v>11</v>
      </c>
      <c r="J3676" s="1371" t="s">
        <v>221</v>
      </c>
      <c r="N3676" s="1371" t="s">
        <v>233</v>
      </c>
      <c r="O3676" s="1371" t="s">
        <v>231</v>
      </c>
      <c r="W3676" s="1371" t="s">
        <v>229</v>
      </c>
    </row>
    <row r="3677" spans="1:23">
      <c r="A3677" s="1370">
        <v>72599396</v>
      </c>
      <c r="B3677" s="1371" t="s">
        <v>7420</v>
      </c>
      <c r="C3677" s="1371">
        <v>51924106816</v>
      </c>
      <c r="D3677" s="1371" t="s">
        <v>7421</v>
      </c>
      <c r="E3677" s="1371" t="s">
        <v>451</v>
      </c>
      <c r="G3677" s="1371" t="s">
        <v>224</v>
      </c>
      <c r="H3677" s="1371" t="s">
        <v>245</v>
      </c>
      <c r="K3677" s="1371" t="s">
        <v>278</v>
      </c>
      <c r="L3677" s="1371" t="s">
        <v>262</v>
      </c>
      <c r="M3677" s="1372">
        <v>45877</v>
      </c>
      <c r="N3677" s="1371" t="s">
        <v>233</v>
      </c>
      <c r="W3677" s="1371" t="s">
        <v>230</v>
      </c>
    </row>
    <row r="3678" spans="1:23">
      <c r="A3678" s="1370">
        <v>72599469</v>
      </c>
      <c r="B3678" s="1371" t="s">
        <v>7422</v>
      </c>
      <c r="C3678" s="1371">
        <v>986423699</v>
      </c>
      <c r="D3678" s="1371" t="s">
        <v>7423</v>
      </c>
      <c r="G3678" s="1371" t="s">
        <v>223</v>
      </c>
      <c r="H3678" s="1371" t="s">
        <v>11</v>
      </c>
      <c r="I3678" s="1371" t="s">
        <v>316</v>
      </c>
      <c r="J3678" s="1371" t="s">
        <v>221</v>
      </c>
      <c r="N3678" s="1371" t="s">
        <v>233</v>
      </c>
      <c r="W3678" s="1371" t="s">
        <v>229</v>
      </c>
    </row>
    <row r="3679" spans="1:23">
      <c r="A3679" s="1370">
        <v>72599531</v>
      </c>
      <c r="B3679" s="1371" t="s">
        <v>7424</v>
      </c>
      <c r="C3679" s="1371">
        <v>932074323</v>
      </c>
      <c r="D3679" s="1371" t="s">
        <v>7425</v>
      </c>
      <c r="G3679" s="1371" t="s">
        <v>224</v>
      </c>
      <c r="H3679" s="1371" t="s">
        <v>11</v>
      </c>
      <c r="J3679" s="1371" t="s">
        <v>221</v>
      </c>
      <c r="M3679" s="1372">
        <v>45841</v>
      </c>
      <c r="N3679" s="1371" t="s">
        <v>231</v>
      </c>
      <c r="W3679" s="1371" t="s">
        <v>227</v>
      </c>
    </row>
    <row r="3680" spans="1:23">
      <c r="A3680" s="1370">
        <v>72599605</v>
      </c>
      <c r="B3680" s="1371" t="s">
        <v>7426</v>
      </c>
      <c r="C3680" s="1371">
        <v>51907972727</v>
      </c>
      <c r="D3680" s="1371" t="s">
        <v>7427</v>
      </c>
      <c r="G3680" s="1371" t="s">
        <v>224</v>
      </c>
      <c r="H3680" s="1371" t="s">
        <v>245</v>
      </c>
      <c r="I3680" s="1371" t="s">
        <v>316</v>
      </c>
      <c r="J3680" s="1371" t="s">
        <v>221</v>
      </c>
      <c r="K3680" s="1371" t="s">
        <v>259</v>
      </c>
      <c r="L3680" s="1371" t="s">
        <v>259</v>
      </c>
      <c r="N3680" s="1371" t="s">
        <v>231</v>
      </c>
      <c r="O3680" s="1371" t="s">
        <v>231</v>
      </c>
      <c r="P3680" s="1371" t="s">
        <v>231</v>
      </c>
      <c r="W3680" s="1371" t="s">
        <v>226</v>
      </c>
    </row>
    <row r="3681" spans="1:23">
      <c r="A3681" s="1370">
        <v>72599669</v>
      </c>
      <c r="B3681" s="1371" t="s">
        <v>7428</v>
      </c>
      <c r="C3681" s="1371">
        <v>959319359</v>
      </c>
      <c r="D3681" s="1371" t="s">
        <v>7429</v>
      </c>
      <c r="E3681" s="1371" t="s">
        <v>347</v>
      </c>
      <c r="G3681" s="1371" t="s">
        <v>224</v>
      </c>
      <c r="H3681" s="1371" t="s">
        <v>248</v>
      </c>
      <c r="I3681" s="1371" t="s">
        <v>316</v>
      </c>
      <c r="K3681" s="1371" t="s">
        <v>280</v>
      </c>
      <c r="L3681" s="1371" t="s">
        <v>262</v>
      </c>
      <c r="M3681" s="1372">
        <v>45873</v>
      </c>
      <c r="N3681" s="1371" t="s">
        <v>231</v>
      </c>
      <c r="O3681" s="1371" t="s">
        <v>231</v>
      </c>
      <c r="P3681" s="1371" t="s">
        <v>329</v>
      </c>
      <c r="Q3681" s="1371" t="s">
        <v>324</v>
      </c>
      <c r="R3681" s="1371" t="s">
        <v>232</v>
      </c>
      <c r="S3681" s="1371" t="s">
        <v>318</v>
      </c>
      <c r="T3681" s="1371" t="s">
        <v>323</v>
      </c>
      <c r="U3681" s="1371" t="s">
        <v>255</v>
      </c>
      <c r="W3681" s="1371" t="s">
        <v>230</v>
      </c>
    </row>
    <row r="3682" spans="1:23">
      <c r="A3682" s="1370">
        <v>72599797</v>
      </c>
      <c r="B3682" s="1371" t="s">
        <v>7430</v>
      </c>
      <c r="C3682" s="1371">
        <v>51978018666</v>
      </c>
      <c r="D3682" s="1371" t="s">
        <v>7431</v>
      </c>
      <c r="G3682" s="1371" t="s">
        <v>225</v>
      </c>
      <c r="H3682" s="1371" t="s">
        <v>243</v>
      </c>
      <c r="I3682" s="1371" t="s">
        <v>316</v>
      </c>
      <c r="J3682" s="1371" t="s">
        <v>249</v>
      </c>
      <c r="N3682" s="1371" t="s">
        <v>236</v>
      </c>
      <c r="W3682" s="1371" t="s">
        <v>227</v>
      </c>
    </row>
    <row r="3683" spans="1:23">
      <c r="A3683" s="1370">
        <v>72599925</v>
      </c>
      <c r="B3683" s="1371" t="s">
        <v>7432</v>
      </c>
      <c r="C3683" s="1371">
        <v>51963342382</v>
      </c>
      <c r="D3683" s="1371" t="s">
        <v>7433</v>
      </c>
      <c r="E3683" s="1371" t="s">
        <v>347</v>
      </c>
      <c r="G3683" s="1371" t="s">
        <v>223</v>
      </c>
      <c r="H3683" s="1371" t="s">
        <v>245</v>
      </c>
      <c r="K3683" s="1371" t="s">
        <v>274</v>
      </c>
      <c r="L3683" s="1371" t="s">
        <v>274</v>
      </c>
      <c r="M3683" s="1372">
        <v>45862</v>
      </c>
      <c r="N3683" s="1371" t="s">
        <v>233</v>
      </c>
      <c r="W3683" s="1371" t="s">
        <v>227</v>
      </c>
    </row>
    <row r="3684" spans="1:23">
      <c r="A3684" s="1370">
        <v>72600137</v>
      </c>
      <c r="B3684" s="1371" t="s">
        <v>7434</v>
      </c>
      <c r="C3684" s="1371">
        <v>985455911</v>
      </c>
      <c r="D3684" s="1371" t="s">
        <v>7435</v>
      </c>
      <c r="G3684" s="1371" t="s">
        <v>224</v>
      </c>
      <c r="H3684" s="1371" t="s">
        <v>11</v>
      </c>
      <c r="J3684" s="1371" t="s">
        <v>221</v>
      </c>
      <c r="M3684" s="1372">
        <v>45841</v>
      </c>
      <c r="N3684" s="1371" t="s">
        <v>233</v>
      </c>
      <c r="V3684" s="1371" t="s">
        <v>11</v>
      </c>
      <c r="W3684" s="1371" t="s">
        <v>228</v>
      </c>
    </row>
    <row r="3685" spans="1:23">
      <c r="A3685" s="1370">
        <v>72600244</v>
      </c>
      <c r="B3685" s="1371" t="s">
        <v>7436</v>
      </c>
      <c r="C3685" s="1371">
        <v>945862811</v>
      </c>
      <c r="D3685" s="1371" t="s">
        <v>362</v>
      </c>
      <c r="G3685" s="1371" t="s">
        <v>223</v>
      </c>
      <c r="H3685" s="1371" t="s">
        <v>11</v>
      </c>
      <c r="J3685" s="1371" t="s">
        <v>221</v>
      </c>
      <c r="L3685" s="1371" t="s">
        <v>271</v>
      </c>
      <c r="M3685" s="1372">
        <v>45841</v>
      </c>
      <c r="N3685" s="1371" t="s">
        <v>233</v>
      </c>
      <c r="V3685" s="1371" t="s">
        <v>11</v>
      </c>
      <c r="W3685" s="1371" t="s">
        <v>230</v>
      </c>
    </row>
    <row r="3686" spans="1:23">
      <c r="A3686" s="1370">
        <v>72600475</v>
      </c>
      <c r="B3686" s="1371" t="s">
        <v>7437</v>
      </c>
      <c r="C3686" s="1371">
        <v>939427844</v>
      </c>
      <c r="D3686" s="1371" t="s">
        <v>7438</v>
      </c>
      <c r="G3686" s="1371" t="s">
        <v>223</v>
      </c>
      <c r="H3686" s="1371" t="s">
        <v>245</v>
      </c>
      <c r="J3686" s="1371" t="s">
        <v>221</v>
      </c>
      <c r="K3686" s="1371" t="s">
        <v>259</v>
      </c>
      <c r="L3686" s="1371" t="s">
        <v>271</v>
      </c>
      <c r="N3686" s="1371" t="s">
        <v>233</v>
      </c>
      <c r="O3686" s="1371" t="s">
        <v>236</v>
      </c>
      <c r="W3686" s="1371" t="s">
        <v>230</v>
      </c>
    </row>
    <row r="3687" spans="1:23">
      <c r="A3687" s="1370">
        <v>72600676</v>
      </c>
      <c r="B3687" s="1371" t="s">
        <v>7439</v>
      </c>
      <c r="C3687" s="1371">
        <v>952977488</v>
      </c>
      <c r="D3687" s="1371" t="s">
        <v>7440</v>
      </c>
      <c r="E3687" s="1371" t="s">
        <v>451</v>
      </c>
      <c r="G3687" s="1371" t="s">
        <v>224</v>
      </c>
      <c r="H3687" s="1371" t="s">
        <v>245</v>
      </c>
      <c r="I3687" s="1371" t="s">
        <v>316</v>
      </c>
      <c r="J3687" s="1371" t="s">
        <v>249</v>
      </c>
      <c r="N3687" s="1371" t="s">
        <v>233</v>
      </c>
      <c r="O3687" s="1371" t="s">
        <v>231</v>
      </c>
      <c r="W3687" s="1371" t="s">
        <v>229</v>
      </c>
    </row>
    <row r="3688" spans="1:23">
      <c r="A3688" s="1370">
        <v>72600676</v>
      </c>
      <c r="B3688" s="1371" t="s">
        <v>7441</v>
      </c>
      <c r="C3688" s="1371">
        <v>51952977488</v>
      </c>
      <c r="D3688" s="1371" t="s">
        <v>7442</v>
      </c>
      <c r="E3688" s="1371" t="s">
        <v>451</v>
      </c>
      <c r="G3688" s="1371" t="s">
        <v>224</v>
      </c>
      <c r="H3688" s="1371" t="s">
        <v>245</v>
      </c>
      <c r="K3688" s="1371" t="s">
        <v>278</v>
      </c>
      <c r="L3688" s="1371" t="s">
        <v>278</v>
      </c>
      <c r="M3688" s="1372">
        <v>45880</v>
      </c>
      <c r="N3688" s="1371" t="s">
        <v>233</v>
      </c>
      <c r="W3688" s="1371" t="s">
        <v>229</v>
      </c>
    </row>
    <row r="3689" spans="1:23">
      <c r="A3689" s="1370">
        <v>72600723</v>
      </c>
      <c r="B3689" s="1371" t="s">
        <v>7443</v>
      </c>
      <c r="C3689" s="1371">
        <v>972139530</v>
      </c>
      <c r="D3689" s="1371" t="s">
        <v>7444</v>
      </c>
      <c r="G3689" s="1371" t="s">
        <v>223</v>
      </c>
      <c r="H3689" s="1371" t="s">
        <v>11</v>
      </c>
      <c r="I3689" s="1371" t="s">
        <v>316</v>
      </c>
      <c r="J3689" s="1371" t="s">
        <v>221</v>
      </c>
      <c r="N3689" s="1371" t="s">
        <v>233</v>
      </c>
      <c r="W3689" s="1371" t="s">
        <v>229</v>
      </c>
    </row>
    <row r="3690" spans="1:23">
      <c r="A3690" s="1370">
        <v>72600935</v>
      </c>
      <c r="B3690" s="1371" t="s">
        <v>7445</v>
      </c>
      <c r="C3690" s="1371">
        <v>51925225434</v>
      </c>
      <c r="D3690" s="1371" t="s">
        <v>7446</v>
      </c>
      <c r="E3690" s="1371" t="s">
        <v>451</v>
      </c>
      <c r="G3690" s="1371" t="s">
        <v>225</v>
      </c>
      <c r="H3690" s="1371" t="s">
        <v>245</v>
      </c>
      <c r="K3690" s="1371" t="s">
        <v>278</v>
      </c>
      <c r="L3690" s="1371" t="s">
        <v>278</v>
      </c>
      <c r="M3690" s="1372">
        <v>45873</v>
      </c>
      <c r="N3690" s="1371" t="s">
        <v>233</v>
      </c>
      <c r="W3690" s="1371" t="s">
        <v>229</v>
      </c>
    </row>
    <row r="3691" spans="1:23">
      <c r="A3691" s="1370">
        <v>72601176</v>
      </c>
      <c r="B3691" s="1371" t="s">
        <v>7447</v>
      </c>
      <c r="C3691" s="1371">
        <v>907458212</v>
      </c>
      <c r="E3691" s="1371" t="s">
        <v>451</v>
      </c>
      <c r="G3691" s="1371" t="s">
        <v>224</v>
      </c>
      <c r="H3691" s="1371" t="s">
        <v>243</v>
      </c>
      <c r="L3691" s="1371" t="s">
        <v>7448</v>
      </c>
      <c r="M3691" s="1372">
        <v>45856</v>
      </c>
      <c r="N3691" s="1371" t="s">
        <v>233</v>
      </c>
      <c r="W3691" s="1371" t="s">
        <v>227</v>
      </c>
    </row>
    <row r="3692" spans="1:23">
      <c r="A3692" s="1370">
        <v>72602062</v>
      </c>
      <c r="B3692" s="1371" t="s">
        <v>7449</v>
      </c>
      <c r="C3692" s="1371">
        <v>969512868</v>
      </c>
      <c r="D3692" s="1371" t="s">
        <v>362</v>
      </c>
      <c r="G3692" s="1371" t="s">
        <v>223</v>
      </c>
      <c r="H3692" s="1371" t="s">
        <v>11</v>
      </c>
      <c r="J3692" s="1371" t="s">
        <v>221</v>
      </c>
      <c r="L3692" s="1371" t="s">
        <v>271</v>
      </c>
      <c r="M3692" s="1372">
        <v>45841</v>
      </c>
      <c r="N3692" s="1371" t="s">
        <v>233</v>
      </c>
      <c r="V3692" s="1371" t="s">
        <v>11</v>
      </c>
      <c r="W3692" s="1371" t="s">
        <v>230</v>
      </c>
    </row>
    <row r="3693" spans="1:23">
      <c r="A3693" s="1370">
        <v>72602148</v>
      </c>
      <c r="B3693" s="1371" t="s">
        <v>7450</v>
      </c>
      <c r="C3693" s="1371">
        <v>979254654</v>
      </c>
      <c r="D3693" s="1371" t="s">
        <v>7451</v>
      </c>
      <c r="G3693" s="1371" t="s">
        <v>223</v>
      </c>
      <c r="H3693" s="1371" t="s">
        <v>11</v>
      </c>
      <c r="J3693" s="1371" t="s">
        <v>221</v>
      </c>
      <c r="M3693" s="1372">
        <v>45841</v>
      </c>
      <c r="N3693" s="1371" t="s">
        <v>233</v>
      </c>
      <c r="O3693" s="1371" t="s">
        <v>239</v>
      </c>
      <c r="P3693" s="1371" t="s">
        <v>239</v>
      </c>
      <c r="V3693" s="1371" t="s">
        <v>11</v>
      </c>
      <c r="W3693" s="1371" t="s">
        <v>226</v>
      </c>
    </row>
    <row r="3694" spans="1:23">
      <c r="A3694" s="1370">
        <v>72602468</v>
      </c>
      <c r="B3694" s="1371" t="s">
        <v>7452</v>
      </c>
      <c r="C3694" s="1371">
        <v>956093221</v>
      </c>
      <c r="D3694" s="1371" t="s">
        <v>362</v>
      </c>
      <c r="G3694" s="1371" t="s">
        <v>224</v>
      </c>
      <c r="H3694" s="1371" t="s">
        <v>11</v>
      </c>
      <c r="J3694" s="1371" t="s">
        <v>221</v>
      </c>
      <c r="M3694" s="1372">
        <v>45841</v>
      </c>
      <c r="N3694" s="1371" t="s">
        <v>237</v>
      </c>
      <c r="V3694" s="1371" t="s">
        <v>11</v>
      </c>
      <c r="W3694" s="1371" t="s">
        <v>230</v>
      </c>
    </row>
    <row r="3695" spans="1:23">
      <c r="A3695" s="1370">
        <v>72602542</v>
      </c>
      <c r="B3695" s="1371" t="s">
        <v>7453</v>
      </c>
      <c r="C3695" s="1371">
        <v>920257793</v>
      </c>
      <c r="G3695" s="1371" t="s">
        <v>224</v>
      </c>
      <c r="H3695" s="1371" t="s">
        <v>238</v>
      </c>
      <c r="I3695" s="1371" t="s">
        <v>316</v>
      </c>
      <c r="J3695" s="1371" t="s">
        <v>221</v>
      </c>
      <c r="N3695" s="1371" t="s">
        <v>231</v>
      </c>
      <c r="O3695" s="1371" t="s">
        <v>231</v>
      </c>
      <c r="P3695" s="1371" t="s">
        <v>231</v>
      </c>
      <c r="W3695" s="1371" t="s">
        <v>226</v>
      </c>
    </row>
    <row r="3696" spans="1:23">
      <c r="A3696" s="1370">
        <v>72602714</v>
      </c>
      <c r="B3696" s="1371" t="s">
        <v>7454</v>
      </c>
      <c r="C3696" s="1371">
        <v>51979663305</v>
      </c>
      <c r="D3696" s="1371" t="s">
        <v>7455</v>
      </c>
      <c r="E3696" s="1371" t="s">
        <v>451</v>
      </c>
      <c r="G3696" s="1371" t="s">
        <v>223</v>
      </c>
      <c r="H3696" s="1371" t="s">
        <v>245</v>
      </c>
      <c r="K3696" s="1371" t="s">
        <v>271</v>
      </c>
      <c r="M3696" s="1372">
        <v>45846</v>
      </c>
      <c r="N3696" s="1371" t="s">
        <v>233</v>
      </c>
      <c r="W3696" s="1371" t="s">
        <v>228</v>
      </c>
    </row>
    <row r="3697" spans="1:23">
      <c r="A3697" s="1370">
        <v>72602714</v>
      </c>
      <c r="B3697" s="1371" t="s">
        <v>7454</v>
      </c>
      <c r="C3697" s="1371">
        <v>51979663305</v>
      </c>
      <c r="D3697" s="1371" t="s">
        <v>7455</v>
      </c>
      <c r="E3697" s="1371" t="s">
        <v>451</v>
      </c>
      <c r="F3697" s="1371" t="s">
        <v>260</v>
      </c>
      <c r="G3697" s="1371" t="s">
        <v>223</v>
      </c>
      <c r="H3697" s="1371" t="s">
        <v>245</v>
      </c>
      <c r="K3697" s="1371" t="s">
        <v>278</v>
      </c>
      <c r="L3697" s="1371" t="s">
        <v>271</v>
      </c>
      <c r="M3697" s="1372">
        <v>45846</v>
      </c>
      <c r="N3697" s="1371" t="s">
        <v>231</v>
      </c>
      <c r="W3697" s="1371" t="s">
        <v>227</v>
      </c>
    </row>
    <row r="3698" spans="1:23">
      <c r="A3698" s="1370">
        <v>72602832</v>
      </c>
      <c r="B3698" s="1371" t="s">
        <v>7456</v>
      </c>
      <c r="C3698" s="1371">
        <v>934656799</v>
      </c>
      <c r="E3698" s="1371" t="s">
        <v>7457</v>
      </c>
      <c r="F3698" s="1371" t="s">
        <v>240</v>
      </c>
      <c r="G3698" s="1371" t="s">
        <v>225</v>
      </c>
      <c r="H3698" s="1371" t="s">
        <v>238</v>
      </c>
      <c r="I3698" s="1371" t="s">
        <v>316</v>
      </c>
      <c r="J3698" s="1371" t="s">
        <v>249</v>
      </c>
      <c r="N3698" s="1371" t="s">
        <v>231</v>
      </c>
      <c r="O3698" s="1371" t="s">
        <v>231</v>
      </c>
      <c r="P3698" s="1371" t="s">
        <v>231</v>
      </c>
      <c r="Q3698" s="1371" t="s">
        <v>3586</v>
      </c>
      <c r="R3698" s="1371" t="s">
        <v>232</v>
      </c>
      <c r="S3698" s="1371" t="s">
        <v>318</v>
      </c>
      <c r="T3698" s="1371" t="s">
        <v>323</v>
      </c>
      <c r="U3698" s="1371" t="s">
        <v>3371</v>
      </c>
      <c r="W3698" s="1371" t="s">
        <v>227</v>
      </c>
    </row>
    <row r="3699" spans="1:23">
      <c r="A3699" s="1370">
        <v>72602844</v>
      </c>
      <c r="B3699" s="1371" t="s">
        <v>7458</v>
      </c>
      <c r="C3699" s="1371">
        <v>969797550</v>
      </c>
      <c r="G3699" s="1371" t="s">
        <v>224</v>
      </c>
      <c r="H3699" s="1371" t="s">
        <v>242</v>
      </c>
      <c r="J3699" s="1371" t="s">
        <v>221</v>
      </c>
      <c r="K3699" s="1371" t="s">
        <v>262</v>
      </c>
      <c r="L3699" s="1371" t="s">
        <v>262</v>
      </c>
      <c r="N3699" s="1371" t="s">
        <v>231</v>
      </c>
      <c r="O3699" s="1371" t="s">
        <v>329</v>
      </c>
      <c r="P3699" s="1371" t="s">
        <v>329</v>
      </c>
      <c r="V3699" s="1371" t="s">
        <v>7459</v>
      </c>
      <c r="W3699" s="1371" t="s">
        <v>229</v>
      </c>
    </row>
    <row r="3700" spans="1:23">
      <c r="A3700" s="1370">
        <v>72602844</v>
      </c>
      <c r="B3700" s="1371" t="s">
        <v>7458</v>
      </c>
      <c r="C3700" s="1371">
        <v>969797550</v>
      </c>
      <c r="D3700" s="1371" t="s">
        <v>7460</v>
      </c>
      <c r="E3700" s="1371" t="s">
        <v>7461</v>
      </c>
      <c r="G3700" s="1371" t="s">
        <v>5611</v>
      </c>
      <c r="N3700" s="1371" t="s">
        <v>231</v>
      </c>
      <c r="O3700" s="1371" t="s">
        <v>231</v>
      </c>
      <c r="P3700" s="1371" t="s">
        <v>231</v>
      </c>
      <c r="Q3700" s="1371" t="s">
        <v>324</v>
      </c>
      <c r="R3700" s="1371" t="s">
        <v>312</v>
      </c>
      <c r="S3700" s="1371" t="s">
        <v>318</v>
      </c>
      <c r="T3700" s="1371" t="s">
        <v>628</v>
      </c>
      <c r="U3700" s="1371" t="s">
        <v>255</v>
      </c>
      <c r="V3700" s="1371" t="s">
        <v>7462</v>
      </c>
      <c r="W3700" s="1371" t="s">
        <v>229</v>
      </c>
    </row>
    <row r="3701" spans="1:23">
      <c r="A3701" s="1370">
        <v>72602844</v>
      </c>
      <c r="B3701" s="1371" t="s">
        <v>7463</v>
      </c>
      <c r="C3701" s="1371">
        <v>953820308</v>
      </c>
      <c r="D3701" s="1371" t="s">
        <v>7464</v>
      </c>
      <c r="G3701" s="1371" t="s">
        <v>224</v>
      </c>
      <c r="H3701" s="1371" t="s">
        <v>11</v>
      </c>
      <c r="J3701" s="1371" t="s">
        <v>221</v>
      </c>
      <c r="M3701" s="1372">
        <v>45841</v>
      </c>
      <c r="N3701" s="1371" t="s">
        <v>233</v>
      </c>
      <c r="O3701" s="1371" t="s">
        <v>236</v>
      </c>
      <c r="W3701" s="1371" t="s">
        <v>227</v>
      </c>
    </row>
    <row r="3702" spans="1:23">
      <c r="A3702" s="1370">
        <v>72602850</v>
      </c>
      <c r="B3702" s="1371" t="s">
        <v>7465</v>
      </c>
      <c r="C3702" s="1371">
        <v>937399965</v>
      </c>
      <c r="D3702" s="1371" t="s">
        <v>7466</v>
      </c>
      <c r="G3702" s="1371" t="s">
        <v>225</v>
      </c>
      <c r="H3702" s="1371" t="s">
        <v>11</v>
      </c>
      <c r="J3702" s="1371" t="s">
        <v>221</v>
      </c>
      <c r="N3702" s="1371" t="s">
        <v>233</v>
      </c>
      <c r="O3702" s="1371" t="s">
        <v>236</v>
      </c>
      <c r="W3702" s="1371" t="s">
        <v>229</v>
      </c>
    </row>
    <row r="3703" spans="1:23">
      <c r="A3703" s="1370">
        <v>72602972</v>
      </c>
      <c r="B3703" s="1371" t="s">
        <v>7467</v>
      </c>
      <c r="C3703" s="1371">
        <v>907873530</v>
      </c>
      <c r="D3703" s="1371" t="s">
        <v>7468</v>
      </c>
      <c r="G3703" s="1371" t="s">
        <v>224</v>
      </c>
      <c r="H3703" s="1371" t="s">
        <v>11</v>
      </c>
      <c r="J3703" s="1371" t="s">
        <v>221</v>
      </c>
      <c r="N3703" s="1371" t="s">
        <v>233</v>
      </c>
      <c r="W3703" s="1371" t="s">
        <v>229</v>
      </c>
    </row>
    <row r="3704" spans="1:23">
      <c r="A3704" s="1370">
        <v>72604272</v>
      </c>
      <c r="B3704" s="1371" t="s">
        <v>7469</v>
      </c>
      <c r="C3704" s="1371">
        <v>917553094</v>
      </c>
      <c r="D3704" s="1371" t="s">
        <v>7470</v>
      </c>
      <c r="G3704" s="1371" t="s">
        <v>224</v>
      </c>
      <c r="H3704" s="1371" t="s">
        <v>11</v>
      </c>
      <c r="J3704" s="1371" t="s">
        <v>221</v>
      </c>
      <c r="M3704" s="1372">
        <v>45841</v>
      </c>
      <c r="N3704" s="1371" t="s">
        <v>233</v>
      </c>
      <c r="V3704" s="1371" t="s">
        <v>11</v>
      </c>
      <c r="W3704" s="1371" t="s">
        <v>228</v>
      </c>
    </row>
    <row r="3705" spans="1:23">
      <c r="A3705" s="1370">
        <v>72613096</v>
      </c>
      <c r="B3705" s="1371" t="s">
        <v>7471</v>
      </c>
      <c r="C3705" s="1371">
        <v>981306341</v>
      </c>
      <c r="D3705" s="1371" t="s">
        <v>7472</v>
      </c>
      <c r="G3705" s="1371" t="s">
        <v>225</v>
      </c>
      <c r="H3705" s="1371" t="s">
        <v>11</v>
      </c>
      <c r="J3705" s="1371" t="s">
        <v>221</v>
      </c>
      <c r="N3705" s="1371" t="s">
        <v>233</v>
      </c>
      <c r="W3705" s="1371" t="s">
        <v>229</v>
      </c>
    </row>
    <row r="3706" spans="1:23">
      <c r="A3706" s="1370">
        <v>72613654</v>
      </c>
      <c r="B3706" s="1371" t="s">
        <v>7473</v>
      </c>
      <c r="C3706" s="1371" t="s">
        <v>7474</v>
      </c>
      <c r="D3706" s="1371" t="s">
        <v>7475</v>
      </c>
      <c r="F3706" s="1371" t="s">
        <v>247</v>
      </c>
      <c r="G3706" s="1371" t="s">
        <v>224</v>
      </c>
      <c r="H3706" s="1371" t="s">
        <v>238</v>
      </c>
      <c r="I3706" s="1371" t="s">
        <v>316</v>
      </c>
      <c r="J3706" s="1371" t="s">
        <v>221</v>
      </c>
      <c r="L3706" s="1371" t="s">
        <v>271</v>
      </c>
      <c r="N3706" s="1371" t="s">
        <v>231</v>
      </c>
      <c r="O3706" s="1371" t="s">
        <v>231</v>
      </c>
      <c r="Q3706" s="1371" t="s">
        <v>3344</v>
      </c>
      <c r="S3706" s="1371" t="s">
        <v>319</v>
      </c>
      <c r="T3706" s="1371" t="s">
        <v>6207</v>
      </c>
      <c r="U3706" s="1371" t="s">
        <v>255</v>
      </c>
      <c r="W3706" s="1371" t="s">
        <v>230</v>
      </c>
    </row>
    <row r="3707" spans="1:23">
      <c r="A3707" s="1370">
        <v>72613853</v>
      </c>
      <c r="B3707" s="1371" t="s">
        <v>7476</v>
      </c>
      <c r="C3707" s="1371">
        <v>942769083</v>
      </c>
      <c r="D3707" s="1371" t="s">
        <v>7477</v>
      </c>
      <c r="E3707" s="1371" t="s">
        <v>347</v>
      </c>
      <c r="F3707" s="1371" t="s">
        <v>260</v>
      </c>
      <c r="G3707" s="1371" t="s">
        <v>223</v>
      </c>
      <c r="H3707" s="1371" t="s">
        <v>245</v>
      </c>
      <c r="I3707" s="1371" t="s">
        <v>316</v>
      </c>
      <c r="J3707" s="1371" t="s">
        <v>221</v>
      </c>
      <c r="N3707" s="1371" t="s">
        <v>233</v>
      </c>
      <c r="O3707" s="1371" t="s">
        <v>231</v>
      </c>
      <c r="P3707" s="1371" t="s">
        <v>231</v>
      </c>
      <c r="W3707" s="1371" t="s">
        <v>229</v>
      </c>
    </row>
    <row r="3708" spans="1:23">
      <c r="A3708" s="1370">
        <v>72617086</v>
      </c>
      <c r="B3708" s="1371" t="s">
        <v>7478</v>
      </c>
      <c r="C3708" s="1371">
        <v>942423533</v>
      </c>
      <c r="D3708" s="1371" t="s">
        <v>7479</v>
      </c>
      <c r="G3708" s="1371" t="s">
        <v>225</v>
      </c>
      <c r="H3708" s="1371" t="s">
        <v>245</v>
      </c>
      <c r="I3708" s="1371" t="s">
        <v>316</v>
      </c>
      <c r="J3708" s="1371" t="s">
        <v>221</v>
      </c>
      <c r="N3708" s="1371" t="s">
        <v>231</v>
      </c>
      <c r="O3708" s="1371" t="s">
        <v>231</v>
      </c>
      <c r="P3708" s="1371" t="s">
        <v>231</v>
      </c>
      <c r="Q3708" s="1371" t="s">
        <v>324</v>
      </c>
      <c r="R3708" s="1371" t="s">
        <v>232</v>
      </c>
      <c r="S3708" s="1371" t="s">
        <v>318</v>
      </c>
      <c r="T3708" s="1371" t="s">
        <v>323</v>
      </c>
      <c r="U3708" s="1371" t="s">
        <v>255</v>
      </c>
      <c r="V3708" s="1371" t="s">
        <v>7480</v>
      </c>
      <c r="W3708" s="1371" t="s">
        <v>226</v>
      </c>
    </row>
    <row r="3709" spans="1:23">
      <c r="A3709" s="1370">
        <v>72622154</v>
      </c>
      <c r="B3709" s="1371" t="s">
        <v>7481</v>
      </c>
      <c r="C3709" s="1371">
        <v>51981945809</v>
      </c>
      <c r="D3709" s="1371" t="s">
        <v>7482</v>
      </c>
      <c r="E3709" s="1371" t="s">
        <v>347</v>
      </c>
      <c r="G3709" s="1371" t="s">
        <v>225</v>
      </c>
      <c r="H3709" s="1371" t="s">
        <v>245</v>
      </c>
      <c r="K3709" s="1371" t="s">
        <v>274</v>
      </c>
      <c r="L3709" s="1371" t="s">
        <v>274</v>
      </c>
      <c r="M3709" s="1372">
        <v>45868</v>
      </c>
      <c r="N3709" s="1371" t="s">
        <v>233</v>
      </c>
      <c r="O3709" s="1371" t="s">
        <v>231</v>
      </c>
      <c r="V3709" s="1371" t="s">
        <v>592</v>
      </c>
      <c r="W3709" s="1371" t="s">
        <v>228</v>
      </c>
    </row>
    <row r="3710" spans="1:23">
      <c r="A3710" s="1370">
        <v>72622612</v>
      </c>
      <c r="B3710" s="1371" t="s">
        <v>7483</v>
      </c>
      <c r="C3710" s="1371">
        <v>924021319</v>
      </c>
      <c r="D3710" s="1371" t="s">
        <v>7484</v>
      </c>
      <c r="E3710" s="1371" t="s">
        <v>347</v>
      </c>
      <c r="G3710" s="1371" t="s">
        <v>225</v>
      </c>
      <c r="H3710" s="1371" t="s">
        <v>245</v>
      </c>
      <c r="K3710" s="1371" t="s">
        <v>262</v>
      </c>
      <c r="L3710" s="1371" t="s">
        <v>262</v>
      </c>
      <c r="M3710" s="1372">
        <v>45870</v>
      </c>
      <c r="N3710" s="1371" t="s">
        <v>368</v>
      </c>
      <c r="W3710" s="1371" t="s">
        <v>226</v>
      </c>
    </row>
    <row r="3711" spans="1:23">
      <c r="A3711" s="1370">
        <v>72643679</v>
      </c>
      <c r="B3711" s="1371" t="s">
        <v>7485</v>
      </c>
      <c r="C3711" s="1371">
        <v>954929037</v>
      </c>
      <c r="D3711" s="1371" t="s">
        <v>7486</v>
      </c>
      <c r="G3711" s="1371" t="s">
        <v>223</v>
      </c>
      <c r="H3711" s="1371" t="s">
        <v>11</v>
      </c>
      <c r="I3711" s="1371" t="s">
        <v>316</v>
      </c>
      <c r="J3711" s="1371" t="s">
        <v>221</v>
      </c>
      <c r="N3711" s="1371" t="s">
        <v>233</v>
      </c>
      <c r="W3711" s="1371" t="s">
        <v>229</v>
      </c>
    </row>
    <row r="3712" spans="1:23">
      <c r="A3712" s="1370">
        <v>72652544</v>
      </c>
      <c r="B3712" s="1371" t="s">
        <v>7487</v>
      </c>
      <c r="C3712" s="1371">
        <v>51983741494</v>
      </c>
      <c r="D3712" s="1371" t="s">
        <v>7488</v>
      </c>
      <c r="G3712" s="1371" t="s">
        <v>225</v>
      </c>
      <c r="H3712" s="1371" t="s">
        <v>11</v>
      </c>
      <c r="J3712" s="1371" t="s">
        <v>221</v>
      </c>
      <c r="M3712" s="1372">
        <v>45841</v>
      </c>
      <c r="N3712" s="1371" t="s">
        <v>233</v>
      </c>
      <c r="O3712" s="1371" t="s">
        <v>236</v>
      </c>
      <c r="W3712" s="1371" t="s">
        <v>227</v>
      </c>
    </row>
    <row r="3713" spans="1:23">
      <c r="A3713" s="1370">
        <v>72659712</v>
      </c>
      <c r="B3713" s="1371" t="s">
        <v>7489</v>
      </c>
      <c r="C3713" s="1371">
        <v>920349404</v>
      </c>
      <c r="G3713" s="1371" t="s">
        <v>224</v>
      </c>
      <c r="H3713" s="1371" t="s">
        <v>242</v>
      </c>
      <c r="I3713" s="1371" t="s">
        <v>316</v>
      </c>
      <c r="J3713" s="1371" t="s">
        <v>249</v>
      </c>
      <c r="N3713" s="1371" t="s">
        <v>233</v>
      </c>
      <c r="O3713" s="1371" t="s">
        <v>231</v>
      </c>
      <c r="W3713" s="1371" t="s">
        <v>229</v>
      </c>
    </row>
    <row r="3714" spans="1:23">
      <c r="A3714" s="1370">
        <v>72660433</v>
      </c>
      <c r="B3714" s="1371" t="s">
        <v>7490</v>
      </c>
      <c r="C3714" s="1371">
        <v>51954034553</v>
      </c>
      <c r="D3714" s="1371" t="s">
        <v>7491</v>
      </c>
      <c r="E3714" s="1371" t="s">
        <v>347</v>
      </c>
      <c r="G3714" s="1371" t="s">
        <v>223</v>
      </c>
      <c r="H3714" s="1371" t="s">
        <v>245</v>
      </c>
      <c r="K3714" s="1371" t="s">
        <v>262</v>
      </c>
      <c r="L3714" s="1371" t="s">
        <v>262</v>
      </c>
      <c r="M3714" s="1372">
        <v>45876</v>
      </c>
      <c r="N3714" s="1371" t="s">
        <v>233</v>
      </c>
      <c r="W3714" s="1371" t="s">
        <v>227</v>
      </c>
    </row>
    <row r="3715" spans="1:23">
      <c r="A3715" s="1370">
        <v>72665531</v>
      </c>
      <c r="B3715" s="1371" t="s">
        <v>6878</v>
      </c>
      <c r="C3715" s="1371">
        <v>954195570</v>
      </c>
      <c r="D3715" s="1371" t="s">
        <v>7492</v>
      </c>
      <c r="E3715" s="1371" t="s">
        <v>376</v>
      </c>
      <c r="G3715" s="1371" t="s">
        <v>225</v>
      </c>
      <c r="H3715" s="1371" t="s">
        <v>245</v>
      </c>
      <c r="I3715" s="1371" t="s">
        <v>316</v>
      </c>
      <c r="J3715" s="1371" t="s">
        <v>221</v>
      </c>
      <c r="N3715" s="1371" t="s">
        <v>233</v>
      </c>
      <c r="O3715" s="1371" t="s">
        <v>236</v>
      </c>
      <c r="P3715" s="1371" t="s">
        <v>350</v>
      </c>
      <c r="W3715" s="1371" t="s">
        <v>229</v>
      </c>
    </row>
    <row r="3716" spans="1:23">
      <c r="A3716" s="1370">
        <v>72671352</v>
      </c>
      <c r="B3716" s="1371" t="s">
        <v>7493</v>
      </c>
      <c r="C3716" s="1371">
        <v>51962323154</v>
      </c>
      <c r="D3716" s="1371" t="s">
        <v>7494</v>
      </c>
      <c r="E3716" s="1371" t="s">
        <v>347</v>
      </c>
      <c r="G3716" s="1371" t="s">
        <v>225</v>
      </c>
      <c r="H3716" s="1371" t="s">
        <v>245</v>
      </c>
      <c r="K3716" s="1371" t="s">
        <v>274</v>
      </c>
      <c r="L3716" s="1371" t="s">
        <v>262</v>
      </c>
      <c r="M3716" s="1372">
        <v>45873</v>
      </c>
      <c r="N3716" s="1371" t="s">
        <v>231</v>
      </c>
      <c r="O3716" s="1371" t="s">
        <v>231</v>
      </c>
      <c r="P3716" s="1371" t="s">
        <v>231</v>
      </c>
      <c r="W3716" s="1371" t="s">
        <v>230</v>
      </c>
    </row>
    <row r="3717" spans="1:23">
      <c r="A3717" s="1370">
        <v>72671352</v>
      </c>
      <c r="B3717" s="1371" t="s">
        <v>7493</v>
      </c>
      <c r="C3717" s="1371">
        <v>51962323154</v>
      </c>
      <c r="D3717" s="1371" t="s">
        <v>7494</v>
      </c>
      <c r="E3717" s="1371" t="s">
        <v>347</v>
      </c>
      <c r="G3717" s="1371" t="s">
        <v>223</v>
      </c>
      <c r="H3717" s="1371" t="s">
        <v>245</v>
      </c>
      <c r="K3717" s="1371" t="s">
        <v>274</v>
      </c>
      <c r="L3717" s="1371" t="s">
        <v>274</v>
      </c>
      <c r="M3717" s="1372">
        <v>45850</v>
      </c>
      <c r="N3717" s="1371" t="s">
        <v>233</v>
      </c>
      <c r="P3717" s="1371" t="s">
        <v>231</v>
      </c>
      <c r="V3717" s="1371" t="s">
        <v>710</v>
      </c>
      <c r="W3717" s="1371" t="s">
        <v>228</v>
      </c>
    </row>
    <row r="3718" spans="1:23">
      <c r="A3718" s="1370">
        <v>72674078</v>
      </c>
      <c r="B3718" s="1371" t="s">
        <v>7495</v>
      </c>
      <c r="C3718" s="1371">
        <v>907861703</v>
      </c>
      <c r="D3718" s="1371" t="s">
        <v>7496</v>
      </c>
      <c r="F3718" s="1371" t="s">
        <v>362</v>
      </c>
      <c r="G3718" s="1371" t="s">
        <v>223</v>
      </c>
      <c r="H3718" s="1371" t="s">
        <v>248</v>
      </c>
      <c r="J3718" s="1371" t="s">
        <v>221</v>
      </c>
      <c r="M3718" s="1372">
        <v>45841</v>
      </c>
      <c r="N3718" s="1371" t="s">
        <v>233</v>
      </c>
      <c r="W3718" s="1371" t="s">
        <v>228</v>
      </c>
    </row>
    <row r="3719" spans="1:23">
      <c r="A3719" s="1370">
        <v>72674597</v>
      </c>
      <c r="B3719" s="1371" t="s">
        <v>7497</v>
      </c>
      <c r="C3719" s="1371">
        <v>993813827</v>
      </c>
      <c r="D3719" s="1371" t="s">
        <v>7498</v>
      </c>
      <c r="G3719" s="1371" t="s">
        <v>223</v>
      </c>
      <c r="H3719" s="1371" t="s">
        <v>243</v>
      </c>
      <c r="I3719" s="1371" t="s">
        <v>316</v>
      </c>
      <c r="J3719" s="1371" t="s">
        <v>221</v>
      </c>
      <c r="N3719" s="1371" t="s">
        <v>231</v>
      </c>
      <c r="W3719" s="1371" t="s">
        <v>227</v>
      </c>
    </row>
    <row r="3720" spans="1:23">
      <c r="A3720" s="1370">
        <v>72682989</v>
      </c>
      <c r="B3720" s="1371" t="s">
        <v>7499</v>
      </c>
      <c r="C3720" s="1371">
        <v>910483818</v>
      </c>
      <c r="D3720" s="1371" t="s">
        <v>7500</v>
      </c>
      <c r="G3720" s="1371" t="s">
        <v>223</v>
      </c>
      <c r="H3720" s="1371" t="s">
        <v>11</v>
      </c>
      <c r="J3720" s="1371" t="s">
        <v>221</v>
      </c>
      <c r="M3720" s="1372">
        <v>45841</v>
      </c>
      <c r="N3720" s="1371" t="s">
        <v>233</v>
      </c>
      <c r="O3720" s="1371" t="s">
        <v>332</v>
      </c>
      <c r="P3720" s="1371" t="s">
        <v>332</v>
      </c>
      <c r="V3720" s="1371" t="s">
        <v>11</v>
      </c>
      <c r="W3720" s="1371" t="s">
        <v>226</v>
      </c>
    </row>
    <row r="3721" spans="1:23">
      <c r="A3721" s="1370">
        <v>72690079</v>
      </c>
      <c r="B3721" s="1371" t="s">
        <v>7501</v>
      </c>
      <c r="C3721" s="1371">
        <v>51940011522</v>
      </c>
      <c r="D3721" s="1371" t="s">
        <v>7502</v>
      </c>
      <c r="G3721" s="1371" t="s">
        <v>225</v>
      </c>
      <c r="H3721" s="1371" t="s">
        <v>11</v>
      </c>
      <c r="J3721" s="1371" t="s">
        <v>221</v>
      </c>
      <c r="M3721" s="1372">
        <v>45841</v>
      </c>
      <c r="N3721" s="1371" t="s">
        <v>233</v>
      </c>
      <c r="V3721" s="1371" t="s">
        <v>11</v>
      </c>
      <c r="W3721" s="1371" t="s">
        <v>228</v>
      </c>
    </row>
    <row r="3722" spans="1:23">
      <c r="A3722" s="1370">
        <v>72694687</v>
      </c>
      <c r="B3722" s="1371" t="s">
        <v>7503</v>
      </c>
      <c r="C3722" s="1371">
        <v>932636016</v>
      </c>
      <c r="D3722" s="1371" t="s">
        <v>7504</v>
      </c>
      <c r="F3722" s="1371" t="s">
        <v>254</v>
      </c>
      <c r="G3722" s="1371" t="s">
        <v>224</v>
      </c>
      <c r="H3722" s="1371" t="s">
        <v>238</v>
      </c>
      <c r="I3722" s="1371" t="s">
        <v>316</v>
      </c>
      <c r="J3722" s="1371" t="s">
        <v>221</v>
      </c>
      <c r="N3722" s="1371" t="s">
        <v>233</v>
      </c>
      <c r="O3722" s="1371" t="s">
        <v>231</v>
      </c>
      <c r="W3722" s="1371" t="s">
        <v>229</v>
      </c>
    </row>
    <row r="3723" spans="1:23">
      <c r="A3723" s="1370">
        <v>72694777</v>
      </c>
      <c r="B3723" s="1371" t="s">
        <v>7505</v>
      </c>
      <c r="C3723" s="1371">
        <v>971250927</v>
      </c>
      <c r="D3723" s="1371" t="s">
        <v>7506</v>
      </c>
      <c r="E3723" s="1371" t="s">
        <v>1104</v>
      </c>
      <c r="G3723" s="1371" t="s">
        <v>225</v>
      </c>
      <c r="H3723" s="1371" t="s">
        <v>243</v>
      </c>
      <c r="J3723" s="1371" t="s">
        <v>249</v>
      </c>
      <c r="N3723" s="1371" t="s">
        <v>233</v>
      </c>
      <c r="W3723" s="1371" t="s">
        <v>228</v>
      </c>
    </row>
    <row r="3724" spans="1:23">
      <c r="A3724" s="1370">
        <v>72695243</v>
      </c>
      <c r="B3724" s="1371" t="s">
        <v>7507</v>
      </c>
      <c r="C3724" s="1371">
        <v>51914948970</v>
      </c>
      <c r="D3724" s="1371" t="s">
        <v>7508</v>
      </c>
      <c r="E3724" s="1371" t="s">
        <v>347</v>
      </c>
      <c r="G3724" s="1371" t="s">
        <v>224</v>
      </c>
      <c r="H3724" s="1371" t="s">
        <v>245</v>
      </c>
      <c r="K3724" s="1371" t="s">
        <v>280</v>
      </c>
      <c r="L3724" s="1371" t="s">
        <v>280</v>
      </c>
      <c r="M3724" s="1372">
        <v>45880</v>
      </c>
      <c r="N3724" s="1371" t="s">
        <v>233</v>
      </c>
      <c r="W3724" s="1371" t="s">
        <v>229</v>
      </c>
    </row>
    <row r="3725" spans="1:23">
      <c r="A3725" s="1370">
        <v>72697849</v>
      </c>
      <c r="B3725" s="1371" t="s">
        <v>7509</v>
      </c>
      <c r="C3725" s="1371">
        <v>902708347</v>
      </c>
      <c r="D3725" s="1371" t="s">
        <v>7510</v>
      </c>
      <c r="G3725" s="1371" t="s">
        <v>225</v>
      </c>
      <c r="H3725" s="1371" t="s">
        <v>11</v>
      </c>
      <c r="J3725" s="1371" t="s">
        <v>221</v>
      </c>
      <c r="N3725" s="1371" t="s">
        <v>233</v>
      </c>
      <c r="O3725" s="1371" t="s">
        <v>236</v>
      </c>
      <c r="W3725" s="1371" t="s">
        <v>229</v>
      </c>
    </row>
    <row r="3726" spans="1:23">
      <c r="A3726" s="1370">
        <v>72699757</v>
      </c>
      <c r="B3726" s="1371" t="s">
        <v>7511</v>
      </c>
      <c r="C3726" s="1371">
        <v>51993008811</v>
      </c>
      <c r="D3726" s="1371" t="s">
        <v>7512</v>
      </c>
      <c r="E3726" s="1371" t="s">
        <v>347</v>
      </c>
      <c r="F3726" s="1371" t="s">
        <v>254</v>
      </c>
      <c r="G3726" s="1371" t="s">
        <v>224</v>
      </c>
      <c r="H3726" s="1371" t="s">
        <v>245</v>
      </c>
      <c r="L3726" s="1371" t="s">
        <v>271</v>
      </c>
      <c r="M3726" s="1372">
        <v>45841</v>
      </c>
      <c r="N3726" s="1371" t="s">
        <v>233</v>
      </c>
      <c r="W3726" s="1371" t="s">
        <v>230</v>
      </c>
    </row>
    <row r="3727" spans="1:23">
      <c r="A3727" s="1370">
        <v>72699757</v>
      </c>
      <c r="B3727" s="1371" t="s">
        <v>7513</v>
      </c>
      <c r="C3727" s="1371">
        <v>993008811</v>
      </c>
      <c r="D3727" s="1371" t="s">
        <v>7512</v>
      </c>
      <c r="G3727" s="1371" t="s">
        <v>224</v>
      </c>
      <c r="H3727" s="1371" t="s">
        <v>11</v>
      </c>
      <c r="I3727" s="1371" t="s">
        <v>7</v>
      </c>
      <c r="L3727" s="1371" t="s">
        <v>271</v>
      </c>
      <c r="M3727" s="1372">
        <v>45854</v>
      </c>
      <c r="N3727" s="1371" t="s">
        <v>388</v>
      </c>
      <c r="O3727" s="1371" t="s">
        <v>231</v>
      </c>
      <c r="Q3727" s="1371" t="s">
        <v>3586</v>
      </c>
      <c r="R3727" s="1371" t="s">
        <v>232</v>
      </c>
      <c r="S3727" s="1371" t="s">
        <v>318</v>
      </c>
      <c r="T3727" s="1371" t="s">
        <v>323</v>
      </c>
      <c r="U3727" s="1371" t="s">
        <v>3371</v>
      </c>
      <c r="W3727" s="1371" t="s">
        <v>226</v>
      </c>
    </row>
    <row r="3728" spans="1:23">
      <c r="A3728" s="1370">
        <v>72704004</v>
      </c>
      <c r="B3728" s="1371" t="s">
        <v>7514</v>
      </c>
      <c r="C3728" s="1371">
        <v>960933725</v>
      </c>
      <c r="D3728" s="1371" t="s">
        <v>7515</v>
      </c>
      <c r="G3728" s="1371" t="s">
        <v>223</v>
      </c>
      <c r="H3728" s="1371" t="s">
        <v>245</v>
      </c>
      <c r="J3728" s="1371" t="s">
        <v>221</v>
      </c>
      <c r="K3728" s="1371" t="s">
        <v>269</v>
      </c>
      <c r="L3728" s="1371" t="s">
        <v>271</v>
      </c>
      <c r="N3728" s="1371" t="s">
        <v>236</v>
      </c>
      <c r="W3728" s="1371" t="s">
        <v>230</v>
      </c>
    </row>
    <row r="3729" spans="1:23">
      <c r="A3729" s="1370">
        <v>72709953</v>
      </c>
      <c r="B3729" s="1371" t="s">
        <v>7516</v>
      </c>
      <c r="C3729" s="1371">
        <v>955361912</v>
      </c>
      <c r="D3729" s="1371" t="s">
        <v>7517</v>
      </c>
      <c r="G3729" s="1371" t="s">
        <v>225</v>
      </c>
      <c r="H3729" s="1371" t="s">
        <v>11</v>
      </c>
      <c r="J3729" s="1371" t="s">
        <v>221</v>
      </c>
      <c r="N3729" s="1371" t="s">
        <v>233</v>
      </c>
      <c r="W3729" s="1371" t="s">
        <v>229</v>
      </c>
    </row>
    <row r="3730" spans="1:23">
      <c r="A3730" s="1370">
        <v>72712006</v>
      </c>
      <c r="B3730" s="1371" t="s">
        <v>7518</v>
      </c>
      <c r="C3730" s="1371">
        <v>51958849996</v>
      </c>
      <c r="D3730" s="1371" t="s">
        <v>7519</v>
      </c>
      <c r="E3730" s="1371" t="s">
        <v>376</v>
      </c>
      <c r="F3730" s="1371" t="s">
        <v>254</v>
      </c>
      <c r="G3730" s="1371" t="s">
        <v>223</v>
      </c>
      <c r="H3730" s="1371" t="s">
        <v>245</v>
      </c>
      <c r="J3730" s="1371" t="s">
        <v>221</v>
      </c>
      <c r="N3730" s="1371" t="s">
        <v>233</v>
      </c>
      <c r="W3730" s="1371" t="s">
        <v>228</v>
      </c>
    </row>
    <row r="3731" spans="1:23">
      <c r="A3731" s="1370">
        <v>72714931</v>
      </c>
      <c r="B3731" s="1371" t="s">
        <v>7520</v>
      </c>
      <c r="C3731" s="1371">
        <v>937215051</v>
      </c>
      <c r="G3731" s="1371" t="s">
        <v>225</v>
      </c>
      <c r="H3731" s="1371" t="s">
        <v>242</v>
      </c>
      <c r="N3731" s="1371" t="s">
        <v>233</v>
      </c>
      <c r="W3731" s="1371" t="s">
        <v>229</v>
      </c>
    </row>
    <row r="3732" spans="1:23">
      <c r="A3732" s="1370">
        <v>72719207</v>
      </c>
      <c r="B3732" s="1371" t="s">
        <v>7521</v>
      </c>
      <c r="C3732" s="1371">
        <v>956567025</v>
      </c>
      <c r="D3732" s="1371" t="s">
        <v>7522</v>
      </c>
      <c r="E3732" s="1371" t="s">
        <v>376</v>
      </c>
      <c r="F3732" s="1371" t="s">
        <v>254</v>
      </c>
      <c r="G3732" s="1371" t="s">
        <v>224</v>
      </c>
      <c r="H3732" s="1371" t="s">
        <v>245</v>
      </c>
      <c r="I3732" s="1371" t="s">
        <v>316</v>
      </c>
      <c r="J3732" s="1371" t="s">
        <v>221</v>
      </c>
      <c r="N3732" s="1371" t="s">
        <v>233</v>
      </c>
      <c r="O3732" s="1371" t="s">
        <v>231</v>
      </c>
      <c r="W3732" s="1371" t="s">
        <v>229</v>
      </c>
    </row>
    <row r="3733" spans="1:23">
      <c r="A3733" s="1370">
        <v>72721415</v>
      </c>
      <c r="B3733" s="1371" t="s">
        <v>7523</v>
      </c>
      <c r="C3733" s="1371">
        <v>51932709649</v>
      </c>
      <c r="D3733" s="1371" t="s">
        <v>7524</v>
      </c>
      <c r="G3733" s="1371" t="s">
        <v>224</v>
      </c>
      <c r="H3733" s="1371" t="s">
        <v>11</v>
      </c>
      <c r="J3733" s="1371" t="s">
        <v>221</v>
      </c>
      <c r="M3733" s="1372">
        <v>45841</v>
      </c>
      <c r="N3733" s="1371" t="s">
        <v>233</v>
      </c>
      <c r="V3733" s="1371" t="s">
        <v>11</v>
      </c>
      <c r="W3733" s="1371" t="s">
        <v>228</v>
      </c>
    </row>
    <row r="3734" spans="1:23">
      <c r="A3734" s="1370">
        <v>72724636</v>
      </c>
      <c r="B3734" s="1371" t="s">
        <v>7525</v>
      </c>
      <c r="C3734" s="1371">
        <v>923073161</v>
      </c>
      <c r="D3734" s="1371" t="s">
        <v>7526</v>
      </c>
      <c r="G3734" s="1371" t="s">
        <v>224</v>
      </c>
      <c r="H3734" s="1371" t="s">
        <v>11</v>
      </c>
      <c r="J3734" s="1371" t="s">
        <v>221</v>
      </c>
      <c r="M3734" s="1372">
        <v>45841</v>
      </c>
      <c r="N3734" s="1371" t="s">
        <v>233</v>
      </c>
      <c r="O3734" s="1371" t="s">
        <v>236</v>
      </c>
      <c r="P3734" s="1371" t="s">
        <v>350</v>
      </c>
      <c r="V3734" s="1371" t="s">
        <v>11</v>
      </c>
      <c r="W3734" s="1371" t="s">
        <v>226</v>
      </c>
    </row>
    <row r="3735" spans="1:23">
      <c r="A3735" s="1370">
        <v>72725841</v>
      </c>
      <c r="B3735" s="1371" t="s">
        <v>7527</v>
      </c>
      <c r="C3735" s="1371">
        <v>51953803780</v>
      </c>
      <c r="D3735" s="1371" t="s">
        <v>7528</v>
      </c>
      <c r="E3735" s="1371" t="s">
        <v>347</v>
      </c>
      <c r="G3735" s="1371" t="s">
        <v>225</v>
      </c>
      <c r="H3735" s="1371" t="s">
        <v>245</v>
      </c>
      <c r="K3735" s="1371" t="s">
        <v>278</v>
      </c>
      <c r="L3735" s="1371" t="s">
        <v>278</v>
      </c>
      <c r="M3735" s="1372">
        <v>45854</v>
      </c>
      <c r="N3735" s="1371" t="s">
        <v>233</v>
      </c>
      <c r="W3735" s="1371" t="s">
        <v>227</v>
      </c>
    </row>
    <row r="3736" spans="1:23">
      <c r="A3736" s="1370">
        <v>72727630</v>
      </c>
      <c r="B3736" s="1371" t="s">
        <v>7529</v>
      </c>
      <c r="C3736" s="1371">
        <v>932893233</v>
      </c>
      <c r="D3736" s="1371" t="s">
        <v>7530</v>
      </c>
      <c r="G3736" s="1371" t="s">
        <v>224</v>
      </c>
      <c r="H3736" s="1371" t="s">
        <v>11</v>
      </c>
      <c r="J3736" s="1371" t="s">
        <v>221</v>
      </c>
      <c r="N3736" s="1371" t="s">
        <v>233</v>
      </c>
      <c r="W3736" s="1371" t="s">
        <v>229</v>
      </c>
    </row>
    <row r="3737" spans="1:23">
      <c r="A3737" s="1370">
        <v>72728005</v>
      </c>
      <c r="B3737" s="1371" t="s">
        <v>7531</v>
      </c>
      <c r="C3737" s="1371">
        <v>51925729024</v>
      </c>
      <c r="D3737" s="1371" t="s">
        <v>7532</v>
      </c>
      <c r="G3737" s="1371" t="s">
        <v>225</v>
      </c>
      <c r="H3737" s="1371" t="s">
        <v>11</v>
      </c>
      <c r="L3737" s="1371" t="s">
        <v>271</v>
      </c>
      <c r="M3737" s="1372">
        <v>45854</v>
      </c>
      <c r="N3737" s="1371" t="s">
        <v>233</v>
      </c>
      <c r="O3737" s="1371" t="s">
        <v>331</v>
      </c>
      <c r="W3737" s="1371" t="s">
        <v>229</v>
      </c>
    </row>
    <row r="3738" spans="1:23">
      <c r="A3738" s="1370">
        <v>72729320</v>
      </c>
      <c r="B3738" s="1371" t="s">
        <v>7533</v>
      </c>
      <c r="C3738" s="1371">
        <v>975594057</v>
      </c>
      <c r="E3738" s="1371" t="s">
        <v>2401</v>
      </c>
      <c r="F3738" s="1371" t="s">
        <v>254</v>
      </c>
      <c r="G3738" s="1371" t="s">
        <v>225</v>
      </c>
      <c r="H3738" s="1371" t="s">
        <v>242</v>
      </c>
      <c r="I3738" s="1371" t="s">
        <v>316</v>
      </c>
      <c r="J3738" s="1371" t="s">
        <v>221</v>
      </c>
      <c r="L3738" s="1371" t="s">
        <v>271</v>
      </c>
      <c r="N3738" s="1371" t="s">
        <v>231</v>
      </c>
      <c r="Q3738" s="1371" t="s">
        <v>445</v>
      </c>
      <c r="R3738" s="1371" t="s">
        <v>234</v>
      </c>
      <c r="S3738" s="1371" t="s">
        <v>318</v>
      </c>
      <c r="T3738" s="1371" t="s">
        <v>628</v>
      </c>
      <c r="W3738" s="1371" t="s">
        <v>227</v>
      </c>
    </row>
    <row r="3739" spans="1:23">
      <c r="A3739" s="1370">
        <v>72731488</v>
      </c>
      <c r="B3739" s="1371" t="s">
        <v>7534</v>
      </c>
      <c r="C3739" s="1371">
        <v>51904298795</v>
      </c>
      <c r="D3739" s="1371" t="s">
        <v>7535</v>
      </c>
      <c r="G3739" s="1371" t="s">
        <v>224</v>
      </c>
      <c r="H3739" s="1371" t="s">
        <v>245</v>
      </c>
      <c r="J3739" s="1371" t="s">
        <v>221</v>
      </c>
      <c r="K3739" s="1371" t="s">
        <v>259</v>
      </c>
      <c r="L3739" s="1371" t="s">
        <v>259</v>
      </c>
      <c r="N3739" s="1371" t="s">
        <v>236</v>
      </c>
      <c r="W3739" s="1371" t="s">
        <v>228</v>
      </c>
    </row>
    <row r="3740" spans="1:23">
      <c r="A3740" s="1370">
        <v>72737162</v>
      </c>
      <c r="B3740" s="1371" t="s">
        <v>7536</v>
      </c>
      <c r="C3740" s="1371">
        <v>51987448263</v>
      </c>
      <c r="D3740" s="1371" t="s">
        <v>7537</v>
      </c>
      <c r="G3740" s="1371" t="s">
        <v>225</v>
      </c>
      <c r="H3740" s="1371" t="s">
        <v>11</v>
      </c>
      <c r="J3740" s="1371" t="s">
        <v>221</v>
      </c>
      <c r="M3740" s="1372">
        <v>45841</v>
      </c>
      <c r="N3740" s="1371" t="s">
        <v>233</v>
      </c>
      <c r="V3740" s="1371" t="s">
        <v>11</v>
      </c>
      <c r="W3740" s="1371" t="s">
        <v>228</v>
      </c>
    </row>
    <row r="3741" spans="1:23">
      <c r="A3741" s="1370">
        <v>72741997</v>
      </c>
      <c r="B3741" s="1371" t="s">
        <v>7538</v>
      </c>
      <c r="C3741" s="1371">
        <v>51984129823</v>
      </c>
      <c r="D3741" s="1371" t="s">
        <v>7539</v>
      </c>
      <c r="G3741" s="1371" t="s">
        <v>223</v>
      </c>
      <c r="H3741" s="1371" t="s">
        <v>243</v>
      </c>
      <c r="J3741" s="1371" t="s">
        <v>221</v>
      </c>
      <c r="L3741" s="1371" t="s">
        <v>271</v>
      </c>
      <c r="N3741" s="1371" t="s">
        <v>241</v>
      </c>
      <c r="W3741" s="1371" t="s">
        <v>230</v>
      </c>
    </row>
    <row r="3742" spans="1:23">
      <c r="A3742" s="1370">
        <v>72752998</v>
      </c>
      <c r="B3742" s="1371" t="s">
        <v>7540</v>
      </c>
      <c r="C3742" s="1371">
        <v>51912919161</v>
      </c>
      <c r="D3742" s="1371" t="s">
        <v>7541</v>
      </c>
      <c r="G3742" s="1371" t="s">
        <v>223</v>
      </c>
      <c r="H3742" s="1371" t="s">
        <v>11</v>
      </c>
      <c r="L3742" s="1371" t="s">
        <v>271</v>
      </c>
      <c r="M3742" s="1372">
        <v>45854</v>
      </c>
      <c r="N3742" s="1371" t="s">
        <v>233</v>
      </c>
      <c r="W3742" s="1371" t="s">
        <v>230</v>
      </c>
    </row>
    <row r="3743" spans="1:23">
      <c r="A3743" s="1370">
        <v>72755785</v>
      </c>
      <c r="B3743" s="1371" t="s">
        <v>7542</v>
      </c>
      <c r="C3743" s="1371">
        <v>992787660</v>
      </c>
      <c r="D3743" s="1371" t="s">
        <v>7543</v>
      </c>
      <c r="E3743" s="1371" t="s">
        <v>347</v>
      </c>
      <c r="G3743" s="1371" t="s">
        <v>224</v>
      </c>
      <c r="H3743" s="1371" t="s">
        <v>248</v>
      </c>
      <c r="K3743" s="1371" t="s">
        <v>280</v>
      </c>
      <c r="L3743" s="1371" t="s">
        <v>280</v>
      </c>
      <c r="M3743" s="1372">
        <v>45873</v>
      </c>
      <c r="N3743" s="1371" t="s">
        <v>233</v>
      </c>
      <c r="W3743" s="1371" t="s">
        <v>228</v>
      </c>
    </row>
    <row r="3744" spans="1:23">
      <c r="A3744" s="1370">
        <v>72755976</v>
      </c>
      <c r="B3744" s="1371" t="s">
        <v>7544</v>
      </c>
      <c r="C3744" s="1371">
        <v>939669095</v>
      </c>
      <c r="D3744" s="1371" t="s">
        <v>7545</v>
      </c>
      <c r="E3744" s="1371" t="s">
        <v>347</v>
      </c>
      <c r="G3744" s="1371" t="s">
        <v>223</v>
      </c>
      <c r="H3744" s="1371" t="s">
        <v>245</v>
      </c>
      <c r="K3744" s="1371" t="s">
        <v>271</v>
      </c>
      <c r="L3744" s="1371" t="s">
        <v>271</v>
      </c>
      <c r="M3744" s="1372">
        <v>45849</v>
      </c>
      <c r="N3744" s="1371" t="s">
        <v>233</v>
      </c>
      <c r="O3744" s="1371" t="s">
        <v>332</v>
      </c>
      <c r="P3744" s="1371" t="s">
        <v>332</v>
      </c>
      <c r="W3744" s="1371" t="s">
        <v>229</v>
      </c>
    </row>
    <row r="3745" spans="1:23">
      <c r="A3745" s="1370">
        <v>72756401</v>
      </c>
      <c r="B3745" s="1371" t="s">
        <v>7546</v>
      </c>
      <c r="C3745" s="1371">
        <v>51912757046</v>
      </c>
      <c r="D3745" s="1371" t="s">
        <v>7547</v>
      </c>
      <c r="G3745" s="1371" t="s">
        <v>225</v>
      </c>
      <c r="H3745" s="1371" t="s">
        <v>11</v>
      </c>
      <c r="J3745" s="1371" t="s">
        <v>221</v>
      </c>
      <c r="M3745" s="1372">
        <v>45841</v>
      </c>
      <c r="N3745" s="1371" t="s">
        <v>233</v>
      </c>
      <c r="O3745" s="1371" t="s">
        <v>236</v>
      </c>
      <c r="W3745" s="1371" t="s">
        <v>227</v>
      </c>
    </row>
    <row r="3746" spans="1:23">
      <c r="A3746" s="1370">
        <v>72758419</v>
      </c>
      <c r="B3746" s="1371" t="s">
        <v>7548</v>
      </c>
      <c r="C3746" s="1371">
        <v>978123603</v>
      </c>
      <c r="D3746" s="1371" t="s">
        <v>7549</v>
      </c>
      <c r="G3746" s="1371" t="s">
        <v>223</v>
      </c>
      <c r="H3746" s="1371" t="s">
        <v>248</v>
      </c>
      <c r="M3746" s="1372">
        <v>45855</v>
      </c>
      <c r="N3746" s="1371" t="s">
        <v>233</v>
      </c>
      <c r="W3746" s="1371" t="s">
        <v>227</v>
      </c>
    </row>
    <row r="3747" spans="1:23">
      <c r="A3747" s="1370">
        <v>72758741</v>
      </c>
      <c r="B3747" s="1371" t="s">
        <v>7550</v>
      </c>
      <c r="C3747" s="1371">
        <v>969147870</v>
      </c>
      <c r="D3747" s="1371" t="s">
        <v>7551</v>
      </c>
      <c r="G3747" s="1371" t="s">
        <v>224</v>
      </c>
      <c r="H3747" s="1371" t="s">
        <v>243</v>
      </c>
      <c r="I3747" s="1371" t="s">
        <v>316</v>
      </c>
      <c r="J3747" s="1371" t="s">
        <v>221</v>
      </c>
      <c r="L3747" s="1371" t="s">
        <v>271</v>
      </c>
      <c r="N3747" s="1371" t="s">
        <v>231</v>
      </c>
      <c r="O3747" s="1371" t="s">
        <v>329</v>
      </c>
      <c r="Q3747" s="1371" t="s">
        <v>324</v>
      </c>
      <c r="R3747" s="1371" t="s">
        <v>232</v>
      </c>
      <c r="S3747" s="1371" t="s">
        <v>318</v>
      </c>
      <c r="T3747" s="1371" t="s">
        <v>323</v>
      </c>
      <c r="U3747" s="1371" t="s">
        <v>255</v>
      </c>
      <c r="W3747" s="1371" t="s">
        <v>226</v>
      </c>
    </row>
    <row r="3748" spans="1:23">
      <c r="A3748" s="1370">
        <v>72758772</v>
      </c>
      <c r="B3748" s="1371" t="s">
        <v>7552</v>
      </c>
      <c r="C3748" s="1371">
        <v>906716961</v>
      </c>
      <c r="D3748" s="1371" t="s">
        <v>7553</v>
      </c>
      <c r="E3748" s="1371" t="s">
        <v>376</v>
      </c>
      <c r="G3748" s="1371" t="s">
        <v>223</v>
      </c>
      <c r="H3748" s="1371" t="s">
        <v>245</v>
      </c>
      <c r="I3748" s="1371" t="s">
        <v>316</v>
      </c>
      <c r="J3748" s="1371" t="s">
        <v>221</v>
      </c>
      <c r="N3748" s="1371" t="s">
        <v>236</v>
      </c>
      <c r="W3748" s="1371" t="s">
        <v>227</v>
      </c>
    </row>
    <row r="3749" spans="1:23">
      <c r="A3749" s="1370">
        <v>72773276</v>
      </c>
      <c r="B3749" s="1371" t="s">
        <v>7554</v>
      </c>
      <c r="C3749" s="1371">
        <v>989526637</v>
      </c>
      <c r="D3749" s="1371" t="s">
        <v>7555</v>
      </c>
      <c r="G3749" s="1371" t="s">
        <v>224</v>
      </c>
      <c r="H3749" s="1371" t="s">
        <v>11</v>
      </c>
      <c r="J3749" s="1371" t="s">
        <v>221</v>
      </c>
      <c r="N3749" s="1371" t="s">
        <v>233</v>
      </c>
      <c r="W3749" s="1371" t="s">
        <v>229</v>
      </c>
    </row>
    <row r="3750" spans="1:23">
      <c r="A3750" s="1370">
        <v>72773326</v>
      </c>
      <c r="B3750" s="1371" t="s">
        <v>7556</v>
      </c>
      <c r="C3750" s="1371">
        <v>51988303427</v>
      </c>
      <c r="D3750" s="1371" t="s">
        <v>7557</v>
      </c>
      <c r="E3750" s="1371" t="s">
        <v>347</v>
      </c>
      <c r="G3750" s="1371" t="s">
        <v>223</v>
      </c>
      <c r="H3750" s="1371" t="s">
        <v>245</v>
      </c>
      <c r="K3750" s="1371" t="s">
        <v>271</v>
      </c>
      <c r="L3750" s="1371" t="s">
        <v>271</v>
      </c>
      <c r="M3750" s="1372">
        <v>45848</v>
      </c>
      <c r="N3750" s="1371" t="s">
        <v>231</v>
      </c>
      <c r="O3750" s="1371" t="s">
        <v>331</v>
      </c>
      <c r="W3750" s="1371" t="s">
        <v>229</v>
      </c>
    </row>
    <row r="3751" spans="1:23">
      <c r="A3751" s="1370">
        <v>72781599</v>
      </c>
      <c r="B3751" s="1371" t="s">
        <v>7558</v>
      </c>
      <c r="C3751" s="1371">
        <v>51914147033</v>
      </c>
      <c r="D3751" s="1371" t="s">
        <v>7559</v>
      </c>
      <c r="G3751" s="1371" t="s">
        <v>225</v>
      </c>
      <c r="H3751" s="1371" t="s">
        <v>11</v>
      </c>
      <c r="I3751" s="1371" t="s">
        <v>7</v>
      </c>
      <c r="M3751" s="1372">
        <v>45854</v>
      </c>
      <c r="N3751" s="1371" t="s">
        <v>233</v>
      </c>
      <c r="W3751" s="1371" t="s">
        <v>228</v>
      </c>
    </row>
    <row r="3752" spans="1:23">
      <c r="A3752" s="1370">
        <v>72782651</v>
      </c>
      <c r="B3752" s="1371" t="s">
        <v>7560</v>
      </c>
      <c r="C3752" s="1371">
        <v>995442490</v>
      </c>
      <c r="D3752" s="1371" t="s">
        <v>7561</v>
      </c>
      <c r="G3752" s="1371" t="s">
        <v>224</v>
      </c>
      <c r="H3752" s="1371" t="s">
        <v>11</v>
      </c>
      <c r="J3752" s="1371" t="s">
        <v>221</v>
      </c>
      <c r="M3752" s="1372">
        <v>45841</v>
      </c>
      <c r="N3752" s="1371" t="s">
        <v>233</v>
      </c>
      <c r="O3752" s="1371" t="s">
        <v>236</v>
      </c>
      <c r="P3752" s="1371" t="s">
        <v>350</v>
      </c>
      <c r="V3752" s="1371" t="s">
        <v>11</v>
      </c>
      <c r="W3752" s="1371" t="s">
        <v>226</v>
      </c>
    </row>
    <row r="3753" spans="1:23">
      <c r="A3753" s="1370">
        <v>72802581</v>
      </c>
      <c r="B3753" s="1371" t="s">
        <v>7562</v>
      </c>
      <c r="C3753" s="1371">
        <v>51967064847</v>
      </c>
      <c r="D3753" s="1371" t="s">
        <v>7563</v>
      </c>
      <c r="G3753" s="1371" t="s">
        <v>224</v>
      </c>
      <c r="H3753" s="1371" t="s">
        <v>245</v>
      </c>
      <c r="J3753" s="1371" t="s">
        <v>221</v>
      </c>
      <c r="K3753" s="1371" t="s">
        <v>269</v>
      </c>
      <c r="L3753" s="1371" t="s">
        <v>269</v>
      </c>
      <c r="N3753" s="1371" t="s">
        <v>236</v>
      </c>
      <c r="W3753" s="1371" t="s">
        <v>228</v>
      </c>
    </row>
    <row r="3754" spans="1:23">
      <c r="A3754" s="1370">
        <v>72804153</v>
      </c>
      <c r="B3754" s="1371" t="s">
        <v>7564</v>
      </c>
      <c r="C3754" s="1371">
        <v>51968204156</v>
      </c>
      <c r="D3754" s="1371" t="s">
        <v>7565</v>
      </c>
      <c r="G3754" s="1371" t="s">
        <v>224</v>
      </c>
      <c r="H3754" s="1371" t="s">
        <v>245</v>
      </c>
      <c r="J3754" s="1371" t="s">
        <v>221</v>
      </c>
      <c r="K3754" s="1371" t="s">
        <v>269</v>
      </c>
      <c r="L3754" s="1371" t="s">
        <v>269</v>
      </c>
      <c r="N3754" s="1371" t="s">
        <v>236</v>
      </c>
      <c r="W3754" s="1371" t="s">
        <v>228</v>
      </c>
    </row>
    <row r="3755" spans="1:23">
      <c r="A3755" s="1370">
        <v>72816969</v>
      </c>
      <c r="B3755" s="1371" t="s">
        <v>7566</v>
      </c>
      <c r="C3755" s="1371">
        <v>952825195</v>
      </c>
      <c r="D3755" s="1371" t="s">
        <v>7567</v>
      </c>
      <c r="F3755" s="1371" t="s">
        <v>260</v>
      </c>
      <c r="G3755" s="1371" t="s">
        <v>224</v>
      </c>
      <c r="H3755" s="1371" t="s">
        <v>238</v>
      </c>
      <c r="I3755" s="1371" t="s">
        <v>316</v>
      </c>
      <c r="J3755" s="1371" t="s">
        <v>249</v>
      </c>
      <c r="N3755" s="1371" t="s">
        <v>231</v>
      </c>
      <c r="O3755" s="1371" t="s">
        <v>231</v>
      </c>
      <c r="P3755" s="1371" t="s">
        <v>231</v>
      </c>
      <c r="Q3755" s="1371" t="s">
        <v>445</v>
      </c>
      <c r="R3755" s="1371" t="s">
        <v>232</v>
      </c>
      <c r="S3755" s="1371" t="s">
        <v>318</v>
      </c>
      <c r="T3755" s="1371" t="s">
        <v>325</v>
      </c>
      <c r="U3755" s="1371" t="s">
        <v>255</v>
      </c>
      <c r="W3755" s="1371" t="s">
        <v>226</v>
      </c>
    </row>
    <row r="3756" spans="1:23">
      <c r="A3756" s="1370">
        <v>72817182</v>
      </c>
      <c r="B3756" s="1371" t="s">
        <v>7568</v>
      </c>
      <c r="C3756" s="1371">
        <v>934328464</v>
      </c>
      <c r="D3756" s="1371" t="s">
        <v>362</v>
      </c>
      <c r="G3756" s="1371" t="s">
        <v>224</v>
      </c>
      <c r="H3756" s="1371" t="s">
        <v>11</v>
      </c>
      <c r="J3756" s="1371" t="s">
        <v>221</v>
      </c>
      <c r="L3756" s="1371" t="s">
        <v>271</v>
      </c>
      <c r="M3756" s="1372">
        <v>45841</v>
      </c>
      <c r="N3756" s="1371" t="s">
        <v>233</v>
      </c>
      <c r="O3756" s="1371" t="s">
        <v>236</v>
      </c>
      <c r="V3756" s="1371" t="s">
        <v>11</v>
      </c>
      <c r="W3756" s="1371" t="s">
        <v>230</v>
      </c>
    </row>
    <row r="3757" spans="1:23">
      <c r="A3757" s="1370">
        <v>72817379</v>
      </c>
      <c r="B3757" s="1371" t="s">
        <v>7569</v>
      </c>
      <c r="C3757" s="1371">
        <v>930771548</v>
      </c>
      <c r="F3757" s="1371" t="s">
        <v>8</v>
      </c>
      <c r="G3757" s="1371" t="s">
        <v>224</v>
      </c>
      <c r="H3757" s="1371" t="s">
        <v>245</v>
      </c>
      <c r="N3757" s="1371" t="s">
        <v>231</v>
      </c>
      <c r="O3757" s="1371" t="s">
        <v>231</v>
      </c>
      <c r="P3757" s="1371" t="s">
        <v>231</v>
      </c>
      <c r="Q3757" s="1371" t="s">
        <v>324</v>
      </c>
      <c r="R3757" s="1371" t="s">
        <v>232</v>
      </c>
      <c r="S3757" s="1371" t="s">
        <v>318</v>
      </c>
      <c r="T3757" s="1371" t="s">
        <v>323</v>
      </c>
      <c r="W3757" s="1371" t="s">
        <v>228</v>
      </c>
    </row>
    <row r="3758" spans="1:23">
      <c r="A3758" s="1370">
        <v>72817464</v>
      </c>
      <c r="B3758" s="1371" t="s">
        <v>7570</v>
      </c>
      <c r="C3758" s="1371">
        <v>988169003</v>
      </c>
      <c r="D3758" s="1371" t="s">
        <v>7571</v>
      </c>
      <c r="G3758" s="1371" t="s">
        <v>223</v>
      </c>
      <c r="H3758" s="1371" t="s">
        <v>11</v>
      </c>
      <c r="J3758" s="1371" t="s">
        <v>221</v>
      </c>
      <c r="L3758" s="1371" t="s">
        <v>271</v>
      </c>
      <c r="M3758" s="1372">
        <v>45841</v>
      </c>
      <c r="N3758" s="1371" t="s">
        <v>233</v>
      </c>
      <c r="O3758" s="1371" t="s">
        <v>236</v>
      </c>
      <c r="V3758" s="1371" t="s">
        <v>11</v>
      </c>
      <c r="W3758" s="1371" t="s">
        <v>230</v>
      </c>
    </row>
    <row r="3759" spans="1:23">
      <c r="A3759" s="1370">
        <v>72817684</v>
      </c>
      <c r="B3759" s="1371" t="s">
        <v>7572</v>
      </c>
      <c r="C3759" s="1371">
        <v>922541527</v>
      </c>
      <c r="D3759" s="1371" t="s">
        <v>7573</v>
      </c>
      <c r="E3759" s="1371" t="s">
        <v>451</v>
      </c>
      <c r="G3759" s="1371" t="s">
        <v>224</v>
      </c>
      <c r="H3759" s="1371" t="s">
        <v>245</v>
      </c>
      <c r="K3759" s="1371" t="s">
        <v>262</v>
      </c>
      <c r="L3759" s="1371" t="s">
        <v>262</v>
      </c>
      <c r="M3759" s="1372">
        <v>45877</v>
      </c>
      <c r="N3759" s="1371" t="s">
        <v>368</v>
      </c>
      <c r="W3759" s="1371" t="s">
        <v>226</v>
      </c>
    </row>
    <row r="3760" spans="1:23">
      <c r="A3760" s="1370">
        <v>72818092</v>
      </c>
      <c r="B3760" s="1371" t="s">
        <v>179</v>
      </c>
      <c r="C3760" s="1371">
        <v>934548173</v>
      </c>
      <c r="F3760" s="1371" t="s">
        <v>254</v>
      </c>
      <c r="G3760" s="1371" t="s">
        <v>224</v>
      </c>
      <c r="H3760" s="1371" t="s">
        <v>243</v>
      </c>
      <c r="I3760" s="1371" t="s">
        <v>316</v>
      </c>
      <c r="J3760" s="1371" t="s">
        <v>249</v>
      </c>
      <c r="N3760" s="1371" t="s">
        <v>233</v>
      </c>
      <c r="O3760" s="1371" t="s">
        <v>231</v>
      </c>
      <c r="P3760" s="1371" t="s">
        <v>231</v>
      </c>
      <c r="Q3760" s="1371" t="s">
        <v>445</v>
      </c>
      <c r="R3760" s="1371" t="s">
        <v>232</v>
      </c>
      <c r="S3760" s="1371" t="s">
        <v>318</v>
      </c>
      <c r="T3760" s="1371" t="s">
        <v>323</v>
      </c>
      <c r="U3760" s="1371" t="s">
        <v>255</v>
      </c>
      <c r="W3760" s="1371" t="s">
        <v>229</v>
      </c>
    </row>
    <row r="3761" spans="1:23">
      <c r="A3761" s="1370">
        <v>72818115</v>
      </c>
      <c r="B3761" s="1371" t="s">
        <v>7574</v>
      </c>
      <c r="C3761" s="1371">
        <v>51969400070</v>
      </c>
      <c r="D3761" s="1371" t="s">
        <v>894</v>
      </c>
      <c r="E3761" s="1371" t="s">
        <v>451</v>
      </c>
      <c r="G3761" s="1371" t="s">
        <v>223</v>
      </c>
      <c r="H3761" s="1371" t="s">
        <v>245</v>
      </c>
      <c r="K3761" s="1371" t="s">
        <v>262</v>
      </c>
      <c r="L3761" s="1371" t="s">
        <v>262</v>
      </c>
      <c r="M3761" s="1372">
        <v>45868</v>
      </c>
      <c r="N3761" s="1371" t="s">
        <v>233</v>
      </c>
      <c r="O3761" s="1371" t="s">
        <v>231</v>
      </c>
      <c r="P3761" s="1371" t="s">
        <v>329</v>
      </c>
      <c r="W3761" s="1371" t="s">
        <v>229</v>
      </c>
    </row>
    <row r="3762" spans="1:23">
      <c r="A3762" s="1370">
        <v>72818408</v>
      </c>
      <c r="B3762" s="1371" t="s">
        <v>7575</v>
      </c>
      <c r="C3762" s="1371">
        <v>954774067</v>
      </c>
      <c r="D3762" s="1371" t="s">
        <v>7576</v>
      </c>
      <c r="G3762" s="1371" t="s">
        <v>223</v>
      </c>
      <c r="H3762" s="1371" t="s">
        <v>245</v>
      </c>
      <c r="I3762" s="1371" t="s">
        <v>316</v>
      </c>
      <c r="J3762" s="1371" t="s">
        <v>221</v>
      </c>
      <c r="K3762" s="1371" t="s">
        <v>259</v>
      </c>
      <c r="L3762" s="1371" t="s">
        <v>259</v>
      </c>
      <c r="N3762" s="1371" t="s">
        <v>233</v>
      </c>
      <c r="O3762" s="1371" t="s">
        <v>236</v>
      </c>
      <c r="P3762" s="1371" t="s">
        <v>350</v>
      </c>
      <c r="W3762" s="1371" t="s">
        <v>226</v>
      </c>
    </row>
    <row r="3763" spans="1:23">
      <c r="A3763" s="1370">
        <v>72818480</v>
      </c>
      <c r="B3763" s="1371" t="s">
        <v>7577</v>
      </c>
      <c r="C3763" s="1371">
        <v>983299415</v>
      </c>
      <c r="D3763" s="1371" t="s">
        <v>7578</v>
      </c>
      <c r="G3763" s="1371" t="s">
        <v>223</v>
      </c>
      <c r="H3763" s="1371" t="s">
        <v>11</v>
      </c>
      <c r="J3763" s="1371" t="s">
        <v>221</v>
      </c>
      <c r="L3763" s="1371" t="s">
        <v>271</v>
      </c>
      <c r="M3763" s="1372">
        <v>45841</v>
      </c>
      <c r="N3763" s="1371" t="s">
        <v>233</v>
      </c>
      <c r="O3763" s="1371" t="s">
        <v>236</v>
      </c>
      <c r="V3763" s="1371" t="s">
        <v>11</v>
      </c>
      <c r="W3763" s="1371" t="s">
        <v>230</v>
      </c>
    </row>
    <row r="3764" spans="1:23">
      <c r="A3764" s="1370">
        <v>72818730</v>
      </c>
      <c r="B3764" s="1371" t="s">
        <v>7579</v>
      </c>
      <c r="C3764" s="1371">
        <v>914422755</v>
      </c>
      <c r="D3764" s="1371" t="s">
        <v>7580</v>
      </c>
      <c r="G3764" s="1371" t="s">
        <v>223</v>
      </c>
      <c r="H3764" s="1371" t="s">
        <v>11</v>
      </c>
      <c r="J3764" s="1371" t="s">
        <v>221</v>
      </c>
      <c r="L3764" s="1371" t="s">
        <v>271</v>
      </c>
      <c r="M3764" s="1372">
        <v>45841</v>
      </c>
      <c r="N3764" s="1371" t="s">
        <v>233</v>
      </c>
      <c r="O3764" s="1371" t="s">
        <v>236</v>
      </c>
      <c r="V3764" s="1371" t="s">
        <v>11</v>
      </c>
      <c r="W3764" s="1371" t="s">
        <v>230</v>
      </c>
    </row>
    <row r="3765" spans="1:23">
      <c r="A3765" s="1370">
        <v>72818818</v>
      </c>
      <c r="B3765" s="1371" t="s">
        <v>7581</v>
      </c>
      <c r="C3765" s="1371">
        <v>993502489</v>
      </c>
      <c r="D3765" s="1371" t="s">
        <v>7582</v>
      </c>
      <c r="G3765" s="1371" t="s">
        <v>223</v>
      </c>
      <c r="H3765" s="1371" t="s">
        <v>245</v>
      </c>
      <c r="J3765" s="1371" t="s">
        <v>221</v>
      </c>
      <c r="K3765" s="1371" t="s">
        <v>259</v>
      </c>
      <c r="L3765" s="1371" t="s">
        <v>271</v>
      </c>
      <c r="N3765" s="1371" t="s">
        <v>231</v>
      </c>
      <c r="W3765" s="1371" t="s">
        <v>230</v>
      </c>
    </row>
    <row r="3766" spans="1:23">
      <c r="A3766" s="1370">
        <v>72818877</v>
      </c>
      <c r="B3766" s="1371" t="s">
        <v>7583</v>
      </c>
      <c r="C3766" s="1371">
        <v>960322331</v>
      </c>
      <c r="G3766" s="1371" t="s">
        <v>224</v>
      </c>
      <c r="H3766" s="1371" t="s">
        <v>238</v>
      </c>
      <c r="I3766" s="1371" t="s">
        <v>316</v>
      </c>
      <c r="J3766" s="1371" t="s">
        <v>221</v>
      </c>
      <c r="N3766" s="1371" t="s">
        <v>233</v>
      </c>
      <c r="O3766" s="1371" t="s">
        <v>236</v>
      </c>
      <c r="W3766" s="1371" t="s">
        <v>229</v>
      </c>
    </row>
    <row r="3767" spans="1:23">
      <c r="A3767" s="1370">
        <v>72818991</v>
      </c>
      <c r="B3767" s="1371" t="s">
        <v>7584</v>
      </c>
      <c r="C3767" s="1371">
        <v>984405105</v>
      </c>
      <c r="D3767" s="1371" t="s">
        <v>362</v>
      </c>
      <c r="G3767" s="1371" t="s">
        <v>223</v>
      </c>
      <c r="H3767" s="1371" t="s">
        <v>11</v>
      </c>
      <c r="I3767" s="1371" t="s">
        <v>316</v>
      </c>
      <c r="J3767" s="1371" t="s">
        <v>221</v>
      </c>
      <c r="N3767" s="1371" t="s">
        <v>233</v>
      </c>
      <c r="W3767" s="1371" t="s">
        <v>229</v>
      </c>
    </row>
    <row r="3768" spans="1:23">
      <c r="A3768" s="1370">
        <v>72819420</v>
      </c>
      <c r="B3768" s="1371" t="s">
        <v>7585</v>
      </c>
      <c r="C3768" s="1371">
        <v>980491995</v>
      </c>
      <c r="D3768" s="1371" t="s">
        <v>7586</v>
      </c>
      <c r="G3768" s="1371" t="s">
        <v>223</v>
      </c>
      <c r="H3768" s="1371" t="s">
        <v>11</v>
      </c>
      <c r="J3768" s="1371" t="s">
        <v>221</v>
      </c>
      <c r="L3768" s="1371" t="s">
        <v>271</v>
      </c>
      <c r="M3768" s="1372">
        <v>45841</v>
      </c>
      <c r="N3768" s="1371" t="s">
        <v>233</v>
      </c>
      <c r="O3768" s="1371" t="s">
        <v>236</v>
      </c>
      <c r="V3768" s="1371" t="s">
        <v>11</v>
      </c>
      <c r="W3768" s="1371" t="s">
        <v>230</v>
      </c>
    </row>
    <row r="3769" spans="1:23">
      <c r="A3769" s="1370">
        <v>72819664</v>
      </c>
      <c r="B3769" s="1371" t="s">
        <v>7587</v>
      </c>
      <c r="C3769" s="1371">
        <v>912231471</v>
      </c>
      <c r="D3769" s="1371" t="s">
        <v>7588</v>
      </c>
      <c r="F3769" s="1371" t="s">
        <v>362</v>
      </c>
      <c r="G3769" s="1371" t="s">
        <v>225</v>
      </c>
      <c r="H3769" s="1371" t="s">
        <v>248</v>
      </c>
      <c r="J3769" s="1371" t="s">
        <v>221</v>
      </c>
      <c r="L3769" s="1371" t="s">
        <v>271</v>
      </c>
      <c r="M3769" s="1372">
        <v>45841</v>
      </c>
      <c r="N3769" s="1371" t="s">
        <v>233</v>
      </c>
      <c r="W3769" s="1371" t="s">
        <v>230</v>
      </c>
    </row>
    <row r="3770" spans="1:23">
      <c r="A3770" s="1370">
        <v>72819749</v>
      </c>
      <c r="B3770" s="1371" t="s">
        <v>7589</v>
      </c>
      <c r="C3770" s="1371">
        <v>912210385</v>
      </c>
      <c r="D3770" s="1371" t="s">
        <v>362</v>
      </c>
      <c r="G3770" s="1371" t="s">
        <v>223</v>
      </c>
      <c r="H3770" s="1371" t="s">
        <v>11</v>
      </c>
      <c r="J3770" s="1371" t="s">
        <v>221</v>
      </c>
      <c r="M3770" s="1372">
        <v>45841</v>
      </c>
      <c r="N3770" s="1371" t="s">
        <v>233</v>
      </c>
      <c r="V3770" s="1371" t="s">
        <v>11</v>
      </c>
      <c r="W3770" s="1371" t="s">
        <v>228</v>
      </c>
    </row>
    <row r="3771" spans="1:23">
      <c r="A3771" s="1370">
        <v>72820042</v>
      </c>
      <c r="B3771" s="1371" t="s">
        <v>7590</v>
      </c>
      <c r="C3771" s="1371">
        <v>965286727</v>
      </c>
      <c r="D3771" s="1371" t="s">
        <v>7591</v>
      </c>
      <c r="G3771" s="1371" t="s">
        <v>223</v>
      </c>
      <c r="H3771" s="1371" t="s">
        <v>11</v>
      </c>
      <c r="J3771" s="1371" t="s">
        <v>221</v>
      </c>
      <c r="M3771" s="1372">
        <v>45841</v>
      </c>
      <c r="N3771" s="1371" t="s">
        <v>233</v>
      </c>
      <c r="O3771" s="1371" t="s">
        <v>236</v>
      </c>
      <c r="W3771" s="1371" t="s">
        <v>227</v>
      </c>
    </row>
    <row r="3772" spans="1:23">
      <c r="A3772" s="1370">
        <v>72820288</v>
      </c>
      <c r="B3772" s="1371" t="s">
        <v>7592</v>
      </c>
      <c r="C3772" s="1371">
        <v>937254988</v>
      </c>
      <c r="D3772" s="1371" t="s">
        <v>362</v>
      </c>
      <c r="G3772" s="1371" t="s">
        <v>224</v>
      </c>
      <c r="H3772" s="1371" t="s">
        <v>11</v>
      </c>
      <c r="J3772" s="1371" t="s">
        <v>221</v>
      </c>
      <c r="M3772" s="1372">
        <v>45841</v>
      </c>
      <c r="N3772" s="1371" t="s">
        <v>233</v>
      </c>
      <c r="O3772" s="1371" t="s">
        <v>236</v>
      </c>
      <c r="P3772" s="1371" t="s">
        <v>350</v>
      </c>
      <c r="V3772" s="1371" t="s">
        <v>11</v>
      </c>
      <c r="W3772" s="1371" t="s">
        <v>226</v>
      </c>
    </row>
    <row r="3773" spans="1:23">
      <c r="A3773" s="1370">
        <v>72820323</v>
      </c>
      <c r="B3773" s="1371" t="s">
        <v>7593</v>
      </c>
      <c r="C3773" s="1371">
        <v>955373037</v>
      </c>
      <c r="D3773" s="1371" t="s">
        <v>7594</v>
      </c>
      <c r="G3773" s="1371" t="s">
        <v>225</v>
      </c>
      <c r="H3773" s="1371" t="s">
        <v>11</v>
      </c>
      <c r="J3773" s="1371" t="s">
        <v>221</v>
      </c>
      <c r="N3773" s="1371" t="s">
        <v>233</v>
      </c>
      <c r="O3773" s="1371" t="s">
        <v>231</v>
      </c>
      <c r="W3773" s="1371" t="s">
        <v>229</v>
      </c>
    </row>
    <row r="3774" spans="1:23">
      <c r="A3774" s="1370">
        <v>72820545</v>
      </c>
      <c r="B3774" s="1371" t="s">
        <v>7595</v>
      </c>
      <c r="C3774" s="1371">
        <v>906350636</v>
      </c>
      <c r="D3774" s="1371" t="s">
        <v>7596</v>
      </c>
      <c r="G3774" s="1371" t="s">
        <v>225</v>
      </c>
      <c r="H3774" s="1371" t="s">
        <v>11</v>
      </c>
      <c r="J3774" s="1371" t="s">
        <v>221</v>
      </c>
      <c r="M3774" s="1372">
        <v>45841</v>
      </c>
      <c r="N3774" s="1371" t="s">
        <v>233</v>
      </c>
      <c r="O3774" s="1371" t="s">
        <v>236</v>
      </c>
      <c r="P3774" s="1371" t="s">
        <v>350</v>
      </c>
      <c r="V3774" s="1371" t="s">
        <v>11</v>
      </c>
      <c r="W3774" s="1371" t="s">
        <v>226</v>
      </c>
    </row>
    <row r="3775" spans="1:23">
      <c r="A3775" s="1370">
        <v>72820690</v>
      </c>
      <c r="B3775" s="1371" t="s">
        <v>180</v>
      </c>
      <c r="C3775" s="1371" t="s">
        <v>181</v>
      </c>
      <c r="D3775" s="1371" t="s">
        <v>7597</v>
      </c>
      <c r="G3775" s="1371" t="s">
        <v>224</v>
      </c>
      <c r="H3775" s="1371" t="s">
        <v>243</v>
      </c>
      <c r="I3775" s="1371" t="s">
        <v>316</v>
      </c>
      <c r="J3775" s="1371" t="s">
        <v>249</v>
      </c>
      <c r="N3775" s="1371" t="s">
        <v>231</v>
      </c>
      <c r="O3775" s="1371" t="s">
        <v>231</v>
      </c>
      <c r="P3775" s="1371" t="s">
        <v>231</v>
      </c>
      <c r="Q3775" s="1371" t="s">
        <v>445</v>
      </c>
      <c r="R3775" s="1371" t="s">
        <v>232</v>
      </c>
      <c r="S3775" s="1371" t="s">
        <v>318</v>
      </c>
      <c r="T3775" s="1371" t="s">
        <v>323</v>
      </c>
      <c r="U3775" s="1371" t="s">
        <v>255</v>
      </c>
      <c r="W3775" s="1371" t="s">
        <v>229</v>
      </c>
    </row>
    <row r="3776" spans="1:23">
      <c r="A3776" s="1370">
        <v>72820760</v>
      </c>
      <c r="B3776" s="1371" t="s">
        <v>7598</v>
      </c>
      <c r="C3776" s="1371">
        <v>994932829</v>
      </c>
      <c r="D3776" s="1371" t="s">
        <v>362</v>
      </c>
      <c r="G3776" s="1371" t="s">
        <v>224</v>
      </c>
      <c r="H3776" s="1371" t="s">
        <v>11</v>
      </c>
      <c r="J3776" s="1371" t="s">
        <v>221</v>
      </c>
      <c r="L3776" s="1371" t="s">
        <v>271</v>
      </c>
      <c r="M3776" s="1372">
        <v>45841</v>
      </c>
      <c r="N3776" s="1371" t="s">
        <v>233</v>
      </c>
      <c r="V3776" s="1371" t="s">
        <v>11</v>
      </c>
      <c r="W3776" s="1371" t="s">
        <v>230</v>
      </c>
    </row>
    <row r="3777" spans="1:23">
      <c r="A3777" s="1370">
        <v>72821083</v>
      </c>
      <c r="B3777" s="1371" t="s">
        <v>7599</v>
      </c>
      <c r="C3777" s="1371">
        <v>51933914982</v>
      </c>
      <c r="D3777" s="1371" t="s">
        <v>7600</v>
      </c>
      <c r="G3777" s="1371" t="s">
        <v>224</v>
      </c>
      <c r="H3777" s="1371" t="s">
        <v>245</v>
      </c>
      <c r="I3777" s="1371" t="s">
        <v>316</v>
      </c>
      <c r="J3777" s="1371" t="s">
        <v>221</v>
      </c>
      <c r="K3777" s="1371" t="s">
        <v>259</v>
      </c>
      <c r="L3777" s="1371" t="s">
        <v>259</v>
      </c>
      <c r="N3777" s="1371" t="s">
        <v>233</v>
      </c>
      <c r="O3777" s="1371" t="s">
        <v>236</v>
      </c>
      <c r="P3777" s="1371" t="s">
        <v>350</v>
      </c>
      <c r="W3777" s="1371" t="s">
        <v>226</v>
      </c>
    </row>
    <row r="3778" spans="1:23">
      <c r="A3778" s="1370">
        <v>72821539</v>
      </c>
      <c r="B3778" s="1371" t="s">
        <v>7601</v>
      </c>
      <c r="C3778" s="1371">
        <v>933563670</v>
      </c>
      <c r="D3778" s="1371" t="s">
        <v>7602</v>
      </c>
      <c r="E3778" s="1371" t="s">
        <v>7603</v>
      </c>
      <c r="F3778" s="1371" t="s">
        <v>254</v>
      </c>
      <c r="G3778" s="1371" t="s">
        <v>224</v>
      </c>
      <c r="H3778" s="1371" t="s">
        <v>243</v>
      </c>
      <c r="I3778" s="1371" t="s">
        <v>316</v>
      </c>
      <c r="J3778" s="1371" t="s">
        <v>249</v>
      </c>
      <c r="N3778" s="1371" t="s">
        <v>233</v>
      </c>
      <c r="W3778" s="1371" t="s">
        <v>227</v>
      </c>
    </row>
    <row r="3779" spans="1:23">
      <c r="A3779" s="1370">
        <v>72821670</v>
      </c>
      <c r="B3779" s="1371" t="s">
        <v>7604</v>
      </c>
      <c r="C3779" s="1371">
        <v>974733593</v>
      </c>
      <c r="D3779" s="1371" t="s">
        <v>362</v>
      </c>
      <c r="G3779" s="1371" t="s">
        <v>224</v>
      </c>
      <c r="H3779" s="1371" t="s">
        <v>11</v>
      </c>
      <c r="J3779" s="1371" t="s">
        <v>221</v>
      </c>
      <c r="L3779" s="1371" t="s">
        <v>271</v>
      </c>
      <c r="M3779" s="1372">
        <v>45841</v>
      </c>
      <c r="N3779" s="1371" t="s">
        <v>233</v>
      </c>
      <c r="O3779" s="1371" t="s">
        <v>236</v>
      </c>
      <c r="V3779" s="1371" t="s">
        <v>11</v>
      </c>
      <c r="W3779" s="1371" t="s">
        <v>230</v>
      </c>
    </row>
    <row r="3780" spans="1:23">
      <c r="A3780" s="1370">
        <v>72821680</v>
      </c>
      <c r="B3780" s="1371" t="s">
        <v>7605</v>
      </c>
      <c r="C3780" s="1371">
        <v>51996194995</v>
      </c>
      <c r="D3780" s="1371" t="s">
        <v>7606</v>
      </c>
      <c r="G3780" s="1371" t="s">
        <v>223</v>
      </c>
      <c r="H3780" s="1371" t="s">
        <v>245</v>
      </c>
      <c r="I3780" s="1371" t="s">
        <v>316</v>
      </c>
      <c r="J3780" s="1371" t="s">
        <v>221</v>
      </c>
      <c r="K3780" s="1371" t="s">
        <v>259</v>
      </c>
      <c r="L3780" s="1371" t="s">
        <v>259</v>
      </c>
      <c r="N3780" s="1371" t="s">
        <v>233</v>
      </c>
      <c r="O3780" s="1371" t="s">
        <v>236</v>
      </c>
      <c r="P3780" s="1371" t="s">
        <v>350</v>
      </c>
      <c r="W3780" s="1371" t="s">
        <v>226</v>
      </c>
    </row>
    <row r="3781" spans="1:23">
      <c r="A3781" s="1370">
        <v>72821719</v>
      </c>
      <c r="B3781" s="1371" t="s">
        <v>7607</v>
      </c>
      <c r="C3781" s="1371">
        <v>970588596</v>
      </c>
      <c r="D3781" s="1371" t="s">
        <v>7608</v>
      </c>
      <c r="E3781" s="1371" t="s">
        <v>373</v>
      </c>
      <c r="G3781" s="1371" t="s">
        <v>225</v>
      </c>
      <c r="H3781" s="1371" t="s">
        <v>245</v>
      </c>
      <c r="I3781" s="1371" t="s">
        <v>316</v>
      </c>
      <c r="L3781" s="1371" t="s">
        <v>271</v>
      </c>
      <c r="M3781" s="1372">
        <v>45844</v>
      </c>
      <c r="N3781" s="1371" t="s">
        <v>233</v>
      </c>
      <c r="O3781" s="1371" t="s">
        <v>236</v>
      </c>
      <c r="W3781" s="1371" t="s">
        <v>226</v>
      </c>
    </row>
    <row r="3782" spans="1:23">
      <c r="A3782" s="1370">
        <v>72821719</v>
      </c>
      <c r="B3782" s="1371" t="s">
        <v>7607</v>
      </c>
      <c r="C3782" s="1371">
        <v>970588596</v>
      </c>
      <c r="D3782" s="1371" t="s">
        <v>7608</v>
      </c>
      <c r="G3782" s="1371" t="s">
        <v>225</v>
      </c>
      <c r="H3782" s="1371" t="s">
        <v>245</v>
      </c>
      <c r="I3782" s="1371" t="s">
        <v>316</v>
      </c>
      <c r="J3782" s="1371" t="s">
        <v>221</v>
      </c>
      <c r="K3782" s="1371" t="s">
        <v>259</v>
      </c>
      <c r="L3782" s="1371" t="s">
        <v>259</v>
      </c>
      <c r="N3782" s="1371" t="s">
        <v>236</v>
      </c>
      <c r="W3782" s="1371" t="s">
        <v>227</v>
      </c>
    </row>
    <row r="3783" spans="1:23">
      <c r="A3783" s="1370">
        <v>72821891</v>
      </c>
      <c r="B3783" s="1371" t="s">
        <v>7609</v>
      </c>
      <c r="C3783" s="1371">
        <v>970475090</v>
      </c>
      <c r="D3783" s="1371" t="s">
        <v>7610</v>
      </c>
      <c r="G3783" s="1371" t="s">
        <v>224</v>
      </c>
      <c r="H3783" s="1371" t="s">
        <v>11</v>
      </c>
      <c r="J3783" s="1371" t="s">
        <v>221</v>
      </c>
      <c r="M3783" s="1372">
        <v>45841</v>
      </c>
      <c r="N3783" s="1371" t="s">
        <v>233</v>
      </c>
      <c r="O3783" s="1371" t="s">
        <v>236</v>
      </c>
      <c r="P3783" s="1371" t="s">
        <v>350</v>
      </c>
      <c r="V3783" s="1371" t="s">
        <v>11</v>
      </c>
      <c r="W3783" s="1371" t="s">
        <v>226</v>
      </c>
    </row>
    <row r="3784" spans="1:23">
      <c r="A3784" s="1370">
        <v>72822062</v>
      </c>
      <c r="B3784" s="1371" t="s">
        <v>7611</v>
      </c>
      <c r="C3784" s="1371">
        <v>51975815658</v>
      </c>
      <c r="D3784" s="1371" t="s">
        <v>7612</v>
      </c>
      <c r="E3784" s="1371" t="s">
        <v>451</v>
      </c>
      <c r="G3784" s="1371" t="s">
        <v>224</v>
      </c>
      <c r="H3784" s="1371" t="s">
        <v>245</v>
      </c>
      <c r="K3784" s="1371" t="s">
        <v>262</v>
      </c>
      <c r="L3784" s="1371" t="s">
        <v>262</v>
      </c>
      <c r="M3784" s="1372">
        <v>45868</v>
      </c>
      <c r="N3784" s="1371" t="s">
        <v>233</v>
      </c>
      <c r="W3784" s="1371" t="s">
        <v>227</v>
      </c>
    </row>
    <row r="3785" spans="1:23">
      <c r="A3785" s="1370">
        <v>72822342</v>
      </c>
      <c r="B3785" s="1371" t="s">
        <v>7613</v>
      </c>
      <c r="C3785" s="1371" t="s">
        <v>7614</v>
      </c>
      <c r="G3785" s="1371" t="s">
        <v>223</v>
      </c>
      <c r="H3785" s="1371" t="s">
        <v>243</v>
      </c>
      <c r="I3785" s="1371" t="s">
        <v>316</v>
      </c>
      <c r="J3785" s="1371" t="s">
        <v>249</v>
      </c>
      <c r="N3785" s="1371" t="s">
        <v>233</v>
      </c>
      <c r="O3785" s="1371" t="s">
        <v>236</v>
      </c>
      <c r="P3785" s="1371" t="s">
        <v>231</v>
      </c>
      <c r="W3785" s="1371" t="s">
        <v>229</v>
      </c>
    </row>
    <row r="3786" spans="1:23">
      <c r="A3786" s="1370">
        <v>72822400</v>
      </c>
      <c r="B3786" s="1371" t="s">
        <v>7615</v>
      </c>
      <c r="C3786" s="1371">
        <v>925401251</v>
      </c>
      <c r="D3786" s="1371" t="s">
        <v>7616</v>
      </c>
      <c r="G3786" s="1371" t="s">
        <v>225</v>
      </c>
      <c r="H3786" s="1371" t="s">
        <v>11</v>
      </c>
      <c r="J3786" s="1371" t="s">
        <v>221</v>
      </c>
      <c r="L3786" s="1371" t="s">
        <v>271</v>
      </c>
      <c r="M3786" s="1372">
        <v>45841</v>
      </c>
      <c r="N3786" s="1371" t="s">
        <v>233</v>
      </c>
      <c r="O3786" s="1371" t="s">
        <v>236</v>
      </c>
      <c r="V3786" s="1371" t="s">
        <v>11</v>
      </c>
      <c r="W3786" s="1371" t="s">
        <v>230</v>
      </c>
    </row>
    <row r="3787" spans="1:23">
      <c r="A3787" s="1370">
        <v>72822492</v>
      </c>
      <c r="B3787" s="1371" t="s">
        <v>7617</v>
      </c>
      <c r="C3787" s="1371">
        <v>934219006</v>
      </c>
      <c r="D3787" s="1371" t="s">
        <v>1161</v>
      </c>
      <c r="G3787" s="1371" t="s">
        <v>225</v>
      </c>
      <c r="H3787" s="1371" t="s">
        <v>244</v>
      </c>
      <c r="J3787" s="1371" t="s">
        <v>249</v>
      </c>
      <c r="L3787" s="1371" t="s">
        <v>271</v>
      </c>
      <c r="N3787" s="1371" t="s">
        <v>233</v>
      </c>
      <c r="W3787" s="1371" t="s">
        <v>230</v>
      </c>
    </row>
    <row r="3788" spans="1:23">
      <c r="A3788" s="1370">
        <v>72823624</v>
      </c>
      <c r="B3788" s="1371" t="s">
        <v>7618</v>
      </c>
      <c r="C3788" s="1371">
        <v>976730658</v>
      </c>
      <c r="D3788" s="1371" t="s">
        <v>362</v>
      </c>
      <c r="G3788" s="1371" t="s">
        <v>224</v>
      </c>
      <c r="H3788" s="1371" t="s">
        <v>11</v>
      </c>
      <c r="J3788" s="1371" t="s">
        <v>221</v>
      </c>
      <c r="L3788" s="1371" t="s">
        <v>271</v>
      </c>
      <c r="M3788" s="1372">
        <v>45841</v>
      </c>
      <c r="N3788" s="1371" t="s">
        <v>233</v>
      </c>
      <c r="O3788" s="1371" t="s">
        <v>236</v>
      </c>
      <c r="V3788" s="1371" t="s">
        <v>11</v>
      </c>
      <c r="W3788" s="1371" t="s">
        <v>230</v>
      </c>
    </row>
    <row r="3789" spans="1:23">
      <c r="A3789" s="1370">
        <v>72823820</v>
      </c>
      <c r="B3789" s="1371" t="s">
        <v>7619</v>
      </c>
      <c r="C3789" s="1371">
        <v>924659252</v>
      </c>
      <c r="D3789" s="1371" t="s">
        <v>7620</v>
      </c>
      <c r="E3789" s="1371" t="s">
        <v>451</v>
      </c>
      <c r="G3789" s="1371" t="s">
        <v>223</v>
      </c>
      <c r="H3789" s="1371" t="s">
        <v>246</v>
      </c>
      <c r="K3789" s="1371" t="s">
        <v>262</v>
      </c>
      <c r="L3789" s="1371" t="s">
        <v>262</v>
      </c>
      <c r="M3789" s="1372">
        <v>45880</v>
      </c>
      <c r="N3789" s="1371" t="s">
        <v>368</v>
      </c>
      <c r="W3789" s="1371" t="s">
        <v>226</v>
      </c>
    </row>
    <row r="3790" spans="1:23">
      <c r="A3790" s="1370">
        <v>72823930</v>
      </c>
      <c r="B3790" s="1371" t="s">
        <v>7621</v>
      </c>
      <c r="C3790" s="1371">
        <v>967743211</v>
      </c>
      <c r="D3790" s="1371" t="s">
        <v>7622</v>
      </c>
      <c r="E3790" s="1371" t="s">
        <v>1104</v>
      </c>
      <c r="G3790" s="1371" t="s">
        <v>224</v>
      </c>
      <c r="H3790" s="1371" t="s">
        <v>243</v>
      </c>
      <c r="I3790" s="1371" t="s">
        <v>316</v>
      </c>
      <c r="J3790" s="1371" t="s">
        <v>249</v>
      </c>
      <c r="N3790" s="1371" t="s">
        <v>231</v>
      </c>
      <c r="O3790" s="1371" t="s">
        <v>231</v>
      </c>
      <c r="P3790" s="1371" t="s">
        <v>231</v>
      </c>
      <c r="Q3790" s="1371" t="s">
        <v>445</v>
      </c>
      <c r="R3790" s="1371" t="s">
        <v>232</v>
      </c>
      <c r="S3790" s="1371" t="s">
        <v>318</v>
      </c>
      <c r="T3790" s="1371" t="s">
        <v>323</v>
      </c>
      <c r="U3790" s="1371" t="s">
        <v>255</v>
      </c>
      <c r="W3790" s="1371" t="s">
        <v>226</v>
      </c>
    </row>
    <row r="3791" spans="1:23">
      <c r="A3791" s="1370">
        <v>72823956</v>
      </c>
      <c r="B3791" s="1371" t="s">
        <v>7623</v>
      </c>
      <c r="C3791" s="1371">
        <v>997600527</v>
      </c>
      <c r="D3791" s="1371" t="s">
        <v>362</v>
      </c>
      <c r="G3791" s="1371" t="s">
        <v>224</v>
      </c>
      <c r="H3791" s="1371" t="s">
        <v>11</v>
      </c>
      <c r="J3791" s="1371" t="s">
        <v>221</v>
      </c>
      <c r="M3791" s="1372">
        <v>45841</v>
      </c>
      <c r="N3791" s="1371" t="s">
        <v>233</v>
      </c>
      <c r="O3791" s="1371" t="s">
        <v>236</v>
      </c>
      <c r="P3791" s="1371" t="s">
        <v>350</v>
      </c>
      <c r="V3791" s="1371" t="s">
        <v>11</v>
      </c>
      <c r="W3791" s="1371" t="s">
        <v>226</v>
      </c>
    </row>
    <row r="3792" spans="1:23">
      <c r="A3792" s="1370">
        <v>72824007</v>
      </c>
      <c r="B3792" s="1371" t="s">
        <v>7624</v>
      </c>
      <c r="C3792" s="1371">
        <v>51980535263</v>
      </c>
      <c r="D3792" s="1371" t="s">
        <v>7625</v>
      </c>
      <c r="G3792" s="1371" t="s">
        <v>224</v>
      </c>
      <c r="H3792" s="1371" t="s">
        <v>245</v>
      </c>
      <c r="I3792" s="1371" t="s">
        <v>316</v>
      </c>
      <c r="J3792" s="1371" t="s">
        <v>249</v>
      </c>
      <c r="N3792" s="1371" t="s">
        <v>231</v>
      </c>
      <c r="W3792" s="1371" t="s">
        <v>227</v>
      </c>
    </row>
    <row r="3793" spans="1:23">
      <c r="A3793" s="1370">
        <v>72824677</v>
      </c>
      <c r="B3793" s="1371" t="s">
        <v>7626</v>
      </c>
      <c r="C3793" s="1371">
        <v>51933977743</v>
      </c>
      <c r="D3793" s="1371" t="s">
        <v>7627</v>
      </c>
      <c r="E3793" s="1371" t="s">
        <v>451</v>
      </c>
      <c r="G3793" s="1371" t="s">
        <v>224</v>
      </c>
      <c r="H3793" s="1371" t="s">
        <v>245</v>
      </c>
      <c r="K3793" s="1371" t="s">
        <v>278</v>
      </c>
      <c r="L3793" s="1371" t="s">
        <v>278</v>
      </c>
      <c r="M3793" s="1372">
        <v>45880</v>
      </c>
      <c r="N3793" s="1371" t="s">
        <v>233</v>
      </c>
      <c r="W3793" s="1371" t="s">
        <v>227</v>
      </c>
    </row>
    <row r="3794" spans="1:23">
      <c r="A3794" s="1370">
        <v>72824748</v>
      </c>
      <c r="B3794" s="1371" t="s">
        <v>7628</v>
      </c>
      <c r="C3794" s="1371">
        <v>980063211</v>
      </c>
      <c r="D3794" s="1371" t="s">
        <v>7629</v>
      </c>
      <c r="G3794" s="1371" t="s">
        <v>224</v>
      </c>
      <c r="H3794" s="1371" t="s">
        <v>11</v>
      </c>
      <c r="J3794" s="1371" t="s">
        <v>221</v>
      </c>
      <c r="L3794" s="1371" t="s">
        <v>271</v>
      </c>
      <c r="M3794" s="1372">
        <v>45841</v>
      </c>
      <c r="N3794" s="1371" t="s">
        <v>233</v>
      </c>
      <c r="O3794" s="1371" t="s">
        <v>236</v>
      </c>
      <c r="V3794" s="1371" t="s">
        <v>11</v>
      </c>
      <c r="W3794" s="1371" t="s">
        <v>230</v>
      </c>
    </row>
    <row r="3795" spans="1:23">
      <c r="A3795" s="1370">
        <v>72824764</v>
      </c>
      <c r="B3795" s="1371" t="s">
        <v>7630</v>
      </c>
      <c r="C3795" s="1371">
        <v>51924454771</v>
      </c>
      <c r="D3795" s="1371" t="s">
        <v>7631</v>
      </c>
      <c r="G3795" s="1371" t="s">
        <v>224</v>
      </c>
      <c r="H3795" s="1371" t="s">
        <v>11</v>
      </c>
      <c r="J3795" s="1371" t="s">
        <v>221</v>
      </c>
      <c r="M3795" s="1372">
        <v>45841</v>
      </c>
      <c r="N3795" s="1371" t="s">
        <v>233</v>
      </c>
      <c r="O3795" s="1371" t="s">
        <v>236</v>
      </c>
      <c r="W3795" s="1371" t="s">
        <v>227</v>
      </c>
    </row>
    <row r="3796" spans="1:23">
      <c r="A3796" s="1370">
        <v>72824948</v>
      </c>
      <c r="B3796" s="1371" t="s">
        <v>7632</v>
      </c>
      <c r="C3796" s="1371">
        <v>51967233861</v>
      </c>
      <c r="D3796" s="1371" t="s">
        <v>7633</v>
      </c>
      <c r="G3796" s="1371" t="s">
        <v>224</v>
      </c>
      <c r="H3796" s="1371" t="s">
        <v>11</v>
      </c>
      <c r="J3796" s="1371" t="s">
        <v>221</v>
      </c>
      <c r="M3796" s="1372">
        <v>45841</v>
      </c>
      <c r="N3796" s="1371" t="s">
        <v>233</v>
      </c>
      <c r="O3796" s="1371" t="s">
        <v>236</v>
      </c>
      <c r="W3796" s="1371" t="s">
        <v>227</v>
      </c>
    </row>
    <row r="3797" spans="1:23">
      <c r="A3797" s="1370">
        <v>72825235</v>
      </c>
      <c r="B3797" s="1371" t="s">
        <v>7634</v>
      </c>
      <c r="C3797" s="1371">
        <v>992891055</v>
      </c>
      <c r="D3797" s="1371" t="s">
        <v>7635</v>
      </c>
      <c r="G3797" s="1371" t="s">
        <v>225</v>
      </c>
      <c r="H3797" s="1371" t="s">
        <v>11</v>
      </c>
      <c r="J3797" s="1371" t="s">
        <v>221</v>
      </c>
      <c r="N3797" s="1371" t="s">
        <v>233</v>
      </c>
      <c r="O3797" s="1371" t="s">
        <v>231</v>
      </c>
      <c r="W3797" s="1371" t="s">
        <v>229</v>
      </c>
    </row>
    <row r="3798" spans="1:23">
      <c r="A3798" s="1370">
        <v>72825409</v>
      </c>
      <c r="B3798" s="1371" t="s">
        <v>7636</v>
      </c>
      <c r="C3798" s="1371">
        <v>987058106</v>
      </c>
      <c r="D3798" s="1371" t="s">
        <v>7637</v>
      </c>
      <c r="E3798" s="1371" t="s">
        <v>373</v>
      </c>
      <c r="G3798" s="1371" t="s">
        <v>225</v>
      </c>
      <c r="H3798" s="1371" t="s">
        <v>245</v>
      </c>
      <c r="I3798" s="1371" t="s">
        <v>316</v>
      </c>
      <c r="L3798" s="1371" t="s">
        <v>271</v>
      </c>
      <c r="M3798" s="1372">
        <v>45845</v>
      </c>
      <c r="N3798" s="1371" t="s">
        <v>231</v>
      </c>
      <c r="O3798" s="1371" t="s">
        <v>231</v>
      </c>
      <c r="W3798" s="1371" t="s">
        <v>226</v>
      </c>
    </row>
    <row r="3799" spans="1:23">
      <c r="A3799" s="1370">
        <v>72826319</v>
      </c>
      <c r="B3799" s="1371" t="s">
        <v>182</v>
      </c>
      <c r="C3799" s="1371" t="s">
        <v>7638</v>
      </c>
      <c r="E3799" s="1371" t="s">
        <v>7639</v>
      </c>
      <c r="F3799" s="1371" t="s">
        <v>8</v>
      </c>
      <c r="G3799" s="1371" t="s">
        <v>224</v>
      </c>
      <c r="H3799" s="1371" t="s">
        <v>238</v>
      </c>
      <c r="I3799" s="1371" t="s">
        <v>316</v>
      </c>
      <c r="J3799" s="1371" t="s">
        <v>249</v>
      </c>
      <c r="L3799" s="1371" t="s">
        <v>271</v>
      </c>
      <c r="N3799" s="1371" t="s">
        <v>231</v>
      </c>
      <c r="O3799" s="1371" t="s">
        <v>231</v>
      </c>
      <c r="Q3799" s="1371" t="s">
        <v>445</v>
      </c>
      <c r="R3799" s="1371" t="s">
        <v>232</v>
      </c>
      <c r="S3799" s="1371" t="s">
        <v>318</v>
      </c>
      <c r="T3799" s="1371" t="s">
        <v>323</v>
      </c>
      <c r="U3799" s="1371" t="s">
        <v>255</v>
      </c>
      <c r="W3799" s="1371" t="s">
        <v>230</v>
      </c>
    </row>
    <row r="3800" spans="1:23">
      <c r="A3800" s="1370">
        <v>72826319</v>
      </c>
      <c r="B3800" s="1371" t="s">
        <v>7640</v>
      </c>
      <c r="C3800" s="1371">
        <v>51928727784</v>
      </c>
      <c r="D3800" s="1371" t="s">
        <v>7641</v>
      </c>
      <c r="E3800" s="1371" t="s">
        <v>451</v>
      </c>
      <c r="G3800" s="1371" t="s">
        <v>224</v>
      </c>
      <c r="H3800" s="1371" t="s">
        <v>245</v>
      </c>
      <c r="K3800" s="1371" t="s">
        <v>262</v>
      </c>
      <c r="L3800" s="1371" t="s">
        <v>262</v>
      </c>
      <c r="M3800" s="1372">
        <v>45859</v>
      </c>
      <c r="N3800" s="1371" t="s">
        <v>233</v>
      </c>
      <c r="W3800" s="1371" t="s">
        <v>230</v>
      </c>
    </row>
    <row r="3801" spans="1:23">
      <c r="A3801" s="1370">
        <v>72826319</v>
      </c>
      <c r="B3801" s="1371" t="s">
        <v>7642</v>
      </c>
      <c r="C3801" s="1371">
        <v>928727784</v>
      </c>
      <c r="D3801" s="1371" t="s">
        <v>7641</v>
      </c>
      <c r="G3801" s="1371" t="s">
        <v>224</v>
      </c>
      <c r="H3801" s="1371" t="s">
        <v>245</v>
      </c>
      <c r="I3801" s="1371" t="s">
        <v>316</v>
      </c>
      <c r="J3801" s="1371" t="s">
        <v>221</v>
      </c>
      <c r="K3801" s="1371" t="s">
        <v>271</v>
      </c>
      <c r="L3801" s="1371" t="s">
        <v>271</v>
      </c>
      <c r="N3801" s="1371" t="s">
        <v>231</v>
      </c>
      <c r="O3801" s="1371" t="s">
        <v>329</v>
      </c>
      <c r="Q3801" s="1371" t="s">
        <v>324</v>
      </c>
      <c r="R3801" s="1371" t="s">
        <v>232</v>
      </c>
      <c r="S3801" s="1371" t="s">
        <v>318</v>
      </c>
      <c r="T3801" s="1371" t="s">
        <v>323</v>
      </c>
      <c r="U3801" s="1371" t="s">
        <v>255</v>
      </c>
      <c r="W3801" s="1371" t="s">
        <v>226</v>
      </c>
    </row>
    <row r="3802" spans="1:23">
      <c r="A3802" s="1370">
        <v>72826567</v>
      </c>
      <c r="B3802" s="1371" t="s">
        <v>7643</v>
      </c>
      <c r="C3802" s="1371">
        <v>965809032</v>
      </c>
      <c r="D3802" s="1371" t="s">
        <v>362</v>
      </c>
      <c r="G3802" s="1371" t="s">
        <v>224</v>
      </c>
      <c r="H3802" s="1371" t="s">
        <v>11</v>
      </c>
      <c r="J3802" s="1371" t="s">
        <v>221</v>
      </c>
      <c r="L3802" s="1371" t="s">
        <v>271</v>
      </c>
      <c r="M3802" s="1372">
        <v>45841</v>
      </c>
      <c r="N3802" s="1371" t="s">
        <v>233</v>
      </c>
      <c r="O3802" s="1371" t="s">
        <v>236</v>
      </c>
      <c r="V3802" s="1371" t="s">
        <v>11</v>
      </c>
      <c r="W3802" s="1371" t="s">
        <v>230</v>
      </c>
    </row>
    <row r="3803" spans="1:23">
      <c r="A3803" s="1370">
        <v>72826953</v>
      </c>
      <c r="B3803" s="1371" t="s">
        <v>7644</v>
      </c>
      <c r="C3803" s="1371">
        <v>51995098108</v>
      </c>
      <c r="D3803" s="1371" t="s">
        <v>7645</v>
      </c>
      <c r="E3803" s="1371" t="s">
        <v>7646</v>
      </c>
      <c r="G3803" s="1371" t="s">
        <v>225</v>
      </c>
      <c r="H3803" s="1371" t="s">
        <v>245</v>
      </c>
      <c r="I3803" s="1371" t="s">
        <v>316</v>
      </c>
      <c r="J3803" s="1371" t="s">
        <v>249</v>
      </c>
      <c r="N3803" s="1371" t="s">
        <v>231</v>
      </c>
      <c r="W3803" s="1371" t="s">
        <v>228</v>
      </c>
    </row>
    <row r="3804" spans="1:23">
      <c r="A3804" s="1370">
        <v>72827029</v>
      </c>
      <c r="B3804" s="1371" t="s">
        <v>7647</v>
      </c>
      <c r="C3804" s="1371">
        <v>51944486204</v>
      </c>
      <c r="D3804" s="1371" t="s">
        <v>7648</v>
      </c>
      <c r="G3804" s="1371" t="s">
        <v>224</v>
      </c>
      <c r="H3804" s="1371" t="s">
        <v>11</v>
      </c>
      <c r="J3804" s="1371" t="s">
        <v>221</v>
      </c>
      <c r="L3804" s="1371" t="s">
        <v>271</v>
      </c>
      <c r="M3804" s="1372">
        <v>45841</v>
      </c>
      <c r="N3804" s="1371" t="s">
        <v>233</v>
      </c>
      <c r="V3804" s="1371" t="s">
        <v>11</v>
      </c>
      <c r="W3804" s="1371" t="s">
        <v>230</v>
      </c>
    </row>
    <row r="3805" spans="1:23">
      <c r="A3805" s="1370">
        <v>72827167</v>
      </c>
      <c r="B3805" s="1371" t="s">
        <v>7649</v>
      </c>
      <c r="C3805" s="1371">
        <v>51924612961</v>
      </c>
      <c r="D3805" s="1371" t="s">
        <v>7650</v>
      </c>
      <c r="G3805" s="1371" t="s">
        <v>225</v>
      </c>
      <c r="H3805" s="1371" t="s">
        <v>11</v>
      </c>
      <c r="J3805" s="1371" t="s">
        <v>221</v>
      </c>
      <c r="M3805" s="1372">
        <v>45841</v>
      </c>
      <c r="N3805" s="1371" t="s">
        <v>233</v>
      </c>
      <c r="V3805" s="1371" t="s">
        <v>11</v>
      </c>
      <c r="W3805" s="1371" t="s">
        <v>228</v>
      </c>
    </row>
    <row r="3806" spans="1:23">
      <c r="A3806" s="1370">
        <v>72827668</v>
      </c>
      <c r="B3806" s="1371" t="s">
        <v>183</v>
      </c>
      <c r="C3806" s="1371">
        <v>980545320</v>
      </c>
      <c r="D3806" s="1371" t="s">
        <v>7651</v>
      </c>
      <c r="E3806" s="1371" t="s">
        <v>451</v>
      </c>
      <c r="G3806" s="1371" t="s">
        <v>223</v>
      </c>
      <c r="H3806" s="1371" t="s">
        <v>245</v>
      </c>
      <c r="K3806" s="1371" t="s">
        <v>271</v>
      </c>
      <c r="L3806" s="1371" t="s">
        <v>271</v>
      </c>
      <c r="M3806" s="1372">
        <v>45848</v>
      </c>
      <c r="N3806" s="1371" t="s">
        <v>388</v>
      </c>
      <c r="O3806" s="1371" t="s">
        <v>329</v>
      </c>
      <c r="Q3806" s="1371" t="s">
        <v>3586</v>
      </c>
      <c r="R3806" s="1371" t="s">
        <v>232</v>
      </c>
      <c r="S3806" s="1371" t="s">
        <v>318</v>
      </c>
      <c r="T3806" s="1371" t="s">
        <v>323</v>
      </c>
      <c r="U3806" s="1371" t="s">
        <v>3371</v>
      </c>
      <c r="W3806" s="1371" t="s">
        <v>226</v>
      </c>
    </row>
    <row r="3807" spans="1:23">
      <c r="A3807" s="1370">
        <v>72828227</v>
      </c>
      <c r="B3807" s="1371" t="s">
        <v>7652</v>
      </c>
      <c r="C3807" s="1371">
        <v>934296876</v>
      </c>
      <c r="D3807" s="1371" t="s">
        <v>7653</v>
      </c>
      <c r="G3807" s="1371" t="s">
        <v>224</v>
      </c>
      <c r="H3807" s="1371" t="s">
        <v>11</v>
      </c>
      <c r="J3807" s="1371" t="s">
        <v>221</v>
      </c>
      <c r="M3807" s="1372">
        <v>45841</v>
      </c>
      <c r="N3807" s="1371" t="s">
        <v>233</v>
      </c>
      <c r="O3807" s="1371" t="s">
        <v>236</v>
      </c>
      <c r="P3807" s="1371" t="s">
        <v>350</v>
      </c>
      <c r="V3807" s="1371" t="s">
        <v>11</v>
      </c>
      <c r="W3807" s="1371" t="s">
        <v>226</v>
      </c>
    </row>
    <row r="3808" spans="1:23">
      <c r="A3808" s="1370">
        <v>72828264</v>
      </c>
      <c r="B3808" s="1371" t="s">
        <v>184</v>
      </c>
      <c r="C3808" s="1371">
        <v>51956388933</v>
      </c>
      <c r="D3808" s="1371" t="s">
        <v>7654</v>
      </c>
      <c r="E3808" s="1371" t="s">
        <v>1104</v>
      </c>
      <c r="F3808" s="1371" t="s">
        <v>240</v>
      </c>
      <c r="G3808" s="1371" t="s">
        <v>225</v>
      </c>
      <c r="H3808" s="1371" t="s">
        <v>245</v>
      </c>
      <c r="I3808" s="1371" t="s">
        <v>316</v>
      </c>
      <c r="J3808" s="1371" t="s">
        <v>249</v>
      </c>
      <c r="N3808" s="1371" t="s">
        <v>231</v>
      </c>
      <c r="O3808" s="1371" t="s">
        <v>231</v>
      </c>
      <c r="P3808" s="1371" t="s">
        <v>231</v>
      </c>
      <c r="Q3808" s="1371" t="s">
        <v>445</v>
      </c>
      <c r="R3808" s="1371" t="s">
        <v>232</v>
      </c>
      <c r="S3808" s="1371" t="s">
        <v>318</v>
      </c>
      <c r="T3808" s="1371" t="s">
        <v>323</v>
      </c>
      <c r="U3808" s="1371" t="s">
        <v>255</v>
      </c>
      <c r="W3808" s="1371" t="s">
        <v>228</v>
      </c>
    </row>
    <row r="3809" spans="1:23">
      <c r="A3809" s="1370">
        <v>72828309</v>
      </c>
      <c r="B3809" s="1371" t="s">
        <v>7655</v>
      </c>
      <c r="C3809" s="1371">
        <v>51984363406</v>
      </c>
      <c r="D3809" s="1371" t="s">
        <v>7656</v>
      </c>
      <c r="E3809" s="1371" t="s">
        <v>451</v>
      </c>
      <c r="G3809" s="1371" t="s">
        <v>225</v>
      </c>
      <c r="H3809" s="1371" t="s">
        <v>245</v>
      </c>
      <c r="K3809" s="1371" t="s">
        <v>262</v>
      </c>
      <c r="L3809" s="1371" t="s">
        <v>262</v>
      </c>
      <c r="M3809" s="1372">
        <v>45876</v>
      </c>
      <c r="N3809" s="1371" t="s">
        <v>231</v>
      </c>
      <c r="P3809" s="1371" t="s">
        <v>329</v>
      </c>
      <c r="W3809" s="1371" t="s">
        <v>227</v>
      </c>
    </row>
    <row r="3810" spans="1:23">
      <c r="A3810" s="1370">
        <v>72828811</v>
      </c>
      <c r="B3810" s="1371" t="s">
        <v>7657</v>
      </c>
      <c r="C3810" s="1371" t="s">
        <v>7658</v>
      </c>
      <c r="D3810" s="1371" t="s">
        <v>7659</v>
      </c>
      <c r="E3810" s="1371" t="s">
        <v>1104</v>
      </c>
      <c r="G3810" s="1371" t="s">
        <v>224</v>
      </c>
      <c r="H3810" s="1371" t="s">
        <v>243</v>
      </c>
      <c r="I3810" s="1371" t="s">
        <v>316</v>
      </c>
      <c r="J3810" s="1371" t="s">
        <v>249</v>
      </c>
      <c r="N3810" s="1371" t="s">
        <v>233</v>
      </c>
      <c r="O3810" s="1371" t="s">
        <v>236</v>
      </c>
      <c r="P3810" s="1371" t="s">
        <v>236</v>
      </c>
      <c r="W3810" s="1371" t="s">
        <v>226</v>
      </c>
    </row>
    <row r="3811" spans="1:23">
      <c r="A3811" s="1370">
        <v>72829187</v>
      </c>
      <c r="B3811" s="1371" t="s">
        <v>7660</v>
      </c>
      <c r="C3811" s="1371">
        <v>51999642531</v>
      </c>
      <c r="D3811" s="1371" t="s">
        <v>7661</v>
      </c>
      <c r="G3811" s="1371" t="s">
        <v>224</v>
      </c>
      <c r="H3811" s="1371" t="s">
        <v>245</v>
      </c>
      <c r="I3811" s="1371" t="s">
        <v>316</v>
      </c>
      <c r="J3811" s="1371" t="s">
        <v>221</v>
      </c>
      <c r="K3811" s="1371" t="s">
        <v>269</v>
      </c>
      <c r="L3811" s="1371" t="s">
        <v>269</v>
      </c>
      <c r="N3811" s="1371" t="s">
        <v>233</v>
      </c>
      <c r="O3811" s="1371" t="s">
        <v>231</v>
      </c>
      <c r="P3811" s="1371" t="s">
        <v>231</v>
      </c>
      <c r="W3811" s="1371" t="s">
        <v>226</v>
      </c>
    </row>
    <row r="3812" spans="1:23">
      <c r="A3812" s="1370">
        <v>72829338</v>
      </c>
      <c r="B3812" s="1371" t="s">
        <v>7662</v>
      </c>
      <c r="C3812" s="1371">
        <v>902149868</v>
      </c>
      <c r="D3812" s="1371" t="s">
        <v>7663</v>
      </c>
      <c r="G3812" s="1371" t="s">
        <v>224</v>
      </c>
      <c r="H3812" s="1371" t="s">
        <v>11</v>
      </c>
      <c r="J3812" s="1371" t="s">
        <v>221</v>
      </c>
      <c r="L3812" s="1371" t="s">
        <v>271</v>
      </c>
      <c r="M3812" s="1372">
        <v>45841</v>
      </c>
      <c r="N3812" s="1371" t="s">
        <v>233</v>
      </c>
      <c r="V3812" s="1371" t="s">
        <v>11</v>
      </c>
      <c r="W3812" s="1371" t="s">
        <v>230</v>
      </c>
    </row>
    <row r="3813" spans="1:23">
      <c r="A3813" s="1370">
        <v>72830020</v>
      </c>
      <c r="B3813" s="1371" t="s">
        <v>7664</v>
      </c>
      <c r="C3813" s="1371">
        <v>51997930533</v>
      </c>
      <c r="D3813" s="1371" t="s">
        <v>7665</v>
      </c>
      <c r="E3813" s="1371" t="s">
        <v>451</v>
      </c>
      <c r="G3813" s="1371" t="s">
        <v>224</v>
      </c>
      <c r="H3813" s="1371" t="s">
        <v>245</v>
      </c>
      <c r="K3813" s="1371" t="s">
        <v>262</v>
      </c>
      <c r="L3813" s="1371" t="s">
        <v>262</v>
      </c>
      <c r="M3813" s="1372">
        <v>45880</v>
      </c>
      <c r="N3813" s="1371" t="s">
        <v>233</v>
      </c>
      <c r="W3813" s="1371" t="s">
        <v>229</v>
      </c>
    </row>
    <row r="3814" spans="1:23">
      <c r="A3814" s="1370">
        <v>72830122</v>
      </c>
      <c r="B3814" s="1371" t="s">
        <v>7666</v>
      </c>
      <c r="C3814" s="1371">
        <v>912255882</v>
      </c>
      <c r="E3814" s="1371" t="s">
        <v>7667</v>
      </c>
      <c r="G3814" s="1371" t="s">
        <v>225</v>
      </c>
      <c r="H3814" s="1371" t="s">
        <v>242</v>
      </c>
      <c r="K3814" s="1371" t="s">
        <v>262</v>
      </c>
      <c r="L3814" s="1371" t="s">
        <v>262</v>
      </c>
      <c r="M3814" s="1372">
        <v>45873</v>
      </c>
      <c r="N3814" s="1371" t="s">
        <v>7668</v>
      </c>
      <c r="O3814" s="1371" t="s">
        <v>329</v>
      </c>
      <c r="P3814" s="1371" t="s">
        <v>329</v>
      </c>
      <c r="W3814" s="1371" t="s">
        <v>226</v>
      </c>
    </row>
    <row r="3815" spans="1:23">
      <c r="A3815" s="1370">
        <v>72831023</v>
      </c>
      <c r="B3815" s="1371" t="s">
        <v>7669</v>
      </c>
      <c r="C3815" s="1371">
        <v>998649607</v>
      </c>
      <c r="D3815" s="1371" t="s">
        <v>7670</v>
      </c>
      <c r="G3815" s="1371" t="s">
        <v>223</v>
      </c>
      <c r="H3815" s="1371" t="s">
        <v>11</v>
      </c>
      <c r="I3815" s="1371" t="s">
        <v>316</v>
      </c>
      <c r="J3815" s="1371" t="s">
        <v>221</v>
      </c>
      <c r="L3815" s="1371" t="s">
        <v>271</v>
      </c>
      <c r="N3815" s="1371" t="s">
        <v>233</v>
      </c>
      <c r="W3815" s="1371" t="s">
        <v>229</v>
      </c>
    </row>
    <row r="3816" spans="1:23">
      <c r="A3816" s="1370">
        <v>72831060</v>
      </c>
      <c r="B3816" s="1371" t="s">
        <v>7671</v>
      </c>
      <c r="C3816" s="1371">
        <v>944289321</v>
      </c>
      <c r="D3816" s="1371" t="s">
        <v>7672</v>
      </c>
      <c r="G3816" s="1371" t="s">
        <v>224</v>
      </c>
      <c r="H3816" s="1371" t="s">
        <v>11</v>
      </c>
      <c r="J3816" s="1371" t="s">
        <v>221</v>
      </c>
      <c r="M3816" s="1372">
        <v>45841</v>
      </c>
      <c r="N3816" s="1371" t="s">
        <v>237</v>
      </c>
      <c r="V3816" s="1371" t="s">
        <v>11</v>
      </c>
      <c r="W3816" s="1371" t="s">
        <v>230</v>
      </c>
    </row>
    <row r="3817" spans="1:23">
      <c r="A3817" s="1370">
        <v>72831252</v>
      </c>
      <c r="B3817" s="1371" t="s">
        <v>7673</v>
      </c>
      <c r="C3817" s="1371">
        <v>986778558</v>
      </c>
      <c r="D3817" s="1371" t="s">
        <v>7674</v>
      </c>
      <c r="G3817" s="1371" t="s">
        <v>225</v>
      </c>
      <c r="H3817" s="1371" t="s">
        <v>11</v>
      </c>
      <c r="J3817" s="1371" t="s">
        <v>221</v>
      </c>
      <c r="N3817" s="1371" t="s">
        <v>233</v>
      </c>
      <c r="W3817" s="1371" t="s">
        <v>229</v>
      </c>
    </row>
    <row r="3818" spans="1:23">
      <c r="A3818" s="1370">
        <v>72831256</v>
      </c>
      <c r="B3818" s="1371" t="s">
        <v>7675</v>
      </c>
      <c r="C3818" s="1371">
        <v>987572730</v>
      </c>
      <c r="D3818" s="1371" t="s">
        <v>7676</v>
      </c>
      <c r="G3818" s="1371" t="s">
        <v>225</v>
      </c>
      <c r="H3818" s="1371" t="s">
        <v>11</v>
      </c>
      <c r="J3818" s="1371" t="s">
        <v>221</v>
      </c>
      <c r="L3818" s="1371" t="s">
        <v>271</v>
      </c>
      <c r="M3818" s="1372">
        <v>45841</v>
      </c>
      <c r="N3818" s="1371" t="s">
        <v>233</v>
      </c>
      <c r="O3818" s="1371" t="s">
        <v>236</v>
      </c>
      <c r="V3818" s="1371" t="s">
        <v>11</v>
      </c>
      <c r="W3818" s="1371" t="s">
        <v>230</v>
      </c>
    </row>
    <row r="3819" spans="1:23">
      <c r="A3819" s="1370">
        <v>72831743</v>
      </c>
      <c r="B3819" s="1371" t="s">
        <v>7677</v>
      </c>
      <c r="C3819" s="1371">
        <v>914635022</v>
      </c>
      <c r="D3819" s="1371" t="s">
        <v>7678</v>
      </c>
      <c r="G3819" s="1371" t="s">
        <v>223</v>
      </c>
      <c r="H3819" s="1371" t="s">
        <v>238</v>
      </c>
      <c r="I3819" s="1371" t="s">
        <v>316</v>
      </c>
      <c r="J3819" s="1371" t="s">
        <v>249</v>
      </c>
      <c r="L3819" s="1371" t="s">
        <v>271</v>
      </c>
      <c r="N3819" s="1371" t="s">
        <v>231</v>
      </c>
      <c r="O3819" s="1371" t="s">
        <v>231</v>
      </c>
      <c r="Q3819" s="1371" t="s">
        <v>445</v>
      </c>
      <c r="R3819" s="1371" t="s">
        <v>232</v>
      </c>
      <c r="S3819" s="1371" t="s">
        <v>318</v>
      </c>
      <c r="T3819" s="1371" t="s">
        <v>323</v>
      </c>
      <c r="U3819" s="1371" t="s">
        <v>255</v>
      </c>
      <c r="W3819" s="1371" t="s">
        <v>230</v>
      </c>
    </row>
    <row r="3820" spans="1:23">
      <c r="A3820" s="1370">
        <v>72832461</v>
      </c>
      <c r="B3820" s="1371" t="s">
        <v>7679</v>
      </c>
      <c r="C3820" s="1371">
        <v>988963786</v>
      </c>
      <c r="D3820" s="1371" t="s">
        <v>362</v>
      </c>
      <c r="G3820" s="1371" t="s">
        <v>223</v>
      </c>
      <c r="H3820" s="1371" t="s">
        <v>11</v>
      </c>
      <c r="J3820" s="1371" t="s">
        <v>221</v>
      </c>
      <c r="L3820" s="1371" t="s">
        <v>271</v>
      </c>
      <c r="M3820" s="1372">
        <v>45841</v>
      </c>
      <c r="N3820" s="1371" t="s">
        <v>233</v>
      </c>
      <c r="O3820" s="1371" t="s">
        <v>236</v>
      </c>
      <c r="V3820" s="1371" t="s">
        <v>11</v>
      </c>
      <c r="W3820" s="1371" t="s">
        <v>230</v>
      </c>
    </row>
    <row r="3821" spans="1:23">
      <c r="A3821" s="1370">
        <v>72832877</v>
      </c>
      <c r="B3821" s="1371" t="s">
        <v>7680</v>
      </c>
      <c r="C3821" s="1371">
        <v>51995146584</v>
      </c>
      <c r="D3821" s="1371" t="s">
        <v>7681</v>
      </c>
      <c r="G3821" s="1371" t="s">
        <v>224</v>
      </c>
      <c r="H3821" s="1371" t="s">
        <v>11</v>
      </c>
      <c r="J3821" s="1371" t="s">
        <v>221</v>
      </c>
      <c r="L3821" s="1371" t="s">
        <v>271</v>
      </c>
      <c r="M3821" s="1372">
        <v>45841</v>
      </c>
      <c r="N3821" s="1371" t="s">
        <v>233</v>
      </c>
      <c r="O3821" s="1371" t="s">
        <v>231</v>
      </c>
      <c r="V3821" s="1371" t="s">
        <v>11</v>
      </c>
      <c r="W3821" s="1371" t="s">
        <v>230</v>
      </c>
    </row>
    <row r="3822" spans="1:23">
      <c r="A3822" s="1370">
        <v>72833028</v>
      </c>
      <c r="B3822" s="1371" t="s">
        <v>7682</v>
      </c>
      <c r="C3822" s="1371">
        <v>964575720</v>
      </c>
      <c r="D3822" s="1371" t="s">
        <v>7683</v>
      </c>
      <c r="E3822" s="1371" t="s">
        <v>373</v>
      </c>
      <c r="G3822" s="1371" t="s">
        <v>224</v>
      </c>
      <c r="H3822" s="1371" t="s">
        <v>245</v>
      </c>
      <c r="L3822" s="1371" t="s">
        <v>271</v>
      </c>
      <c r="M3822" s="1372">
        <v>45844</v>
      </c>
      <c r="N3822" s="1371" t="s">
        <v>233</v>
      </c>
      <c r="W3822" s="1371" t="s">
        <v>230</v>
      </c>
    </row>
    <row r="3823" spans="1:23">
      <c r="A3823" s="1370">
        <v>72833096</v>
      </c>
      <c r="B3823" s="1371" t="s">
        <v>7684</v>
      </c>
      <c r="C3823" s="1371">
        <v>924950488</v>
      </c>
      <c r="D3823" s="1371" t="s">
        <v>7685</v>
      </c>
      <c r="G3823" s="1371" t="s">
        <v>224</v>
      </c>
      <c r="H3823" s="1371" t="s">
        <v>11</v>
      </c>
      <c r="L3823" s="1371" t="s">
        <v>271</v>
      </c>
      <c r="M3823" s="1372">
        <v>45854</v>
      </c>
      <c r="N3823" s="1371" t="s">
        <v>368</v>
      </c>
      <c r="O3823" s="1371" t="s">
        <v>236</v>
      </c>
      <c r="W3823" s="1371" t="s">
        <v>226</v>
      </c>
    </row>
    <row r="3824" spans="1:23">
      <c r="A3824" s="1370">
        <v>72833204</v>
      </c>
      <c r="B3824" s="1371" t="s">
        <v>187</v>
      </c>
      <c r="C3824" s="1371">
        <v>943071000</v>
      </c>
      <c r="D3824" s="1371" t="s">
        <v>7686</v>
      </c>
      <c r="E3824" s="1371" t="s">
        <v>451</v>
      </c>
      <c r="G3824" s="1371" t="s">
        <v>224</v>
      </c>
      <c r="H3824" s="1371" t="s">
        <v>245</v>
      </c>
      <c r="K3824" s="1371" t="s">
        <v>271</v>
      </c>
      <c r="L3824" s="1371" t="s">
        <v>271</v>
      </c>
      <c r="M3824" s="1372">
        <v>45854</v>
      </c>
      <c r="N3824" s="1371" t="s">
        <v>388</v>
      </c>
      <c r="O3824" s="1371" t="s">
        <v>329</v>
      </c>
      <c r="Q3824" s="1371" t="s">
        <v>324</v>
      </c>
      <c r="R3824" s="1371" t="s">
        <v>232</v>
      </c>
      <c r="S3824" s="1371" t="s">
        <v>318</v>
      </c>
      <c r="T3824" s="1371" t="s">
        <v>323</v>
      </c>
      <c r="U3824" s="1371" t="s">
        <v>3371</v>
      </c>
      <c r="W3824" s="1371" t="s">
        <v>226</v>
      </c>
    </row>
    <row r="3825" spans="1:23">
      <c r="A3825" s="1370">
        <v>72833204</v>
      </c>
      <c r="B3825" s="1371" t="s">
        <v>7687</v>
      </c>
      <c r="C3825" s="1371">
        <v>51971346696</v>
      </c>
      <c r="D3825" s="1371" t="s">
        <v>7688</v>
      </c>
      <c r="G3825" s="1371" t="s">
        <v>224</v>
      </c>
      <c r="H3825" s="1371" t="s">
        <v>245</v>
      </c>
      <c r="I3825" s="1371" t="s">
        <v>316</v>
      </c>
      <c r="J3825" s="1371" t="s">
        <v>221</v>
      </c>
      <c r="N3825" s="1371" t="s">
        <v>233</v>
      </c>
      <c r="O3825" s="1371" t="s">
        <v>236</v>
      </c>
      <c r="W3825" s="1371" t="s">
        <v>229</v>
      </c>
    </row>
    <row r="3826" spans="1:23">
      <c r="A3826" s="1370">
        <v>72833252</v>
      </c>
      <c r="B3826" s="1371" t="s">
        <v>7689</v>
      </c>
      <c r="C3826" s="1371">
        <v>51967730991</v>
      </c>
      <c r="D3826" s="1371" t="s">
        <v>7690</v>
      </c>
      <c r="G3826" s="1371" t="s">
        <v>224</v>
      </c>
      <c r="H3826" s="1371" t="s">
        <v>245</v>
      </c>
      <c r="J3826" s="1371" t="s">
        <v>221</v>
      </c>
      <c r="K3826" s="1371" t="s">
        <v>259</v>
      </c>
      <c r="L3826" s="1371" t="s">
        <v>271</v>
      </c>
      <c r="N3826" s="1371" t="s">
        <v>231</v>
      </c>
      <c r="W3826" s="1371" t="s">
        <v>230</v>
      </c>
    </row>
    <row r="3827" spans="1:23">
      <c r="A3827" s="1370">
        <v>72833315</v>
      </c>
      <c r="B3827" s="1371" t="s">
        <v>7691</v>
      </c>
      <c r="C3827" s="1371">
        <v>922159385</v>
      </c>
      <c r="D3827" s="1371" t="s">
        <v>362</v>
      </c>
      <c r="G3827" s="1371" t="s">
        <v>225</v>
      </c>
      <c r="H3827" s="1371" t="s">
        <v>11</v>
      </c>
      <c r="J3827" s="1371" t="s">
        <v>221</v>
      </c>
      <c r="L3827" s="1371" t="s">
        <v>271</v>
      </c>
      <c r="M3827" s="1372">
        <v>45841</v>
      </c>
      <c r="N3827" s="1371" t="s">
        <v>233</v>
      </c>
      <c r="O3827" s="1371" t="s">
        <v>236</v>
      </c>
      <c r="V3827" s="1371" t="s">
        <v>11</v>
      </c>
      <c r="W3827" s="1371" t="s">
        <v>230</v>
      </c>
    </row>
    <row r="3828" spans="1:23">
      <c r="A3828" s="1370">
        <v>72833723</v>
      </c>
      <c r="B3828" s="1371" t="s">
        <v>7692</v>
      </c>
      <c r="C3828" s="1371">
        <v>51957788544</v>
      </c>
      <c r="D3828" s="1371" t="s">
        <v>7693</v>
      </c>
      <c r="G3828" s="1371" t="s">
        <v>224</v>
      </c>
      <c r="H3828" s="1371" t="s">
        <v>245</v>
      </c>
      <c r="J3828" s="1371" t="s">
        <v>221</v>
      </c>
      <c r="K3828" s="1371" t="s">
        <v>256</v>
      </c>
      <c r="L3828" s="1371" t="s">
        <v>271</v>
      </c>
      <c r="N3828" s="1371" t="s">
        <v>236</v>
      </c>
      <c r="W3828" s="1371" t="s">
        <v>230</v>
      </c>
    </row>
    <row r="3829" spans="1:23">
      <c r="A3829" s="1370">
        <v>72833723</v>
      </c>
      <c r="B3829" s="1371" t="s">
        <v>7692</v>
      </c>
      <c r="C3829" s="1371">
        <v>51914949807</v>
      </c>
      <c r="D3829" s="1371" t="s">
        <v>7693</v>
      </c>
      <c r="E3829" s="1371" t="s">
        <v>451</v>
      </c>
      <c r="F3829" s="1371" t="s">
        <v>254</v>
      </c>
      <c r="G3829" s="1371" t="s">
        <v>224</v>
      </c>
      <c r="H3829" s="1371" t="s">
        <v>245</v>
      </c>
      <c r="L3829" s="1371" t="s">
        <v>271</v>
      </c>
      <c r="M3829" s="1372">
        <v>45841</v>
      </c>
      <c r="N3829" s="1371" t="s">
        <v>233</v>
      </c>
      <c r="W3829" s="1371" t="s">
        <v>230</v>
      </c>
    </row>
    <row r="3830" spans="1:23">
      <c r="A3830" s="1370">
        <v>72834403</v>
      </c>
      <c r="B3830" s="1371" t="s">
        <v>7694</v>
      </c>
      <c r="C3830" s="1371">
        <v>922952027</v>
      </c>
      <c r="D3830" s="1371" t="s">
        <v>362</v>
      </c>
      <c r="G3830" s="1371" t="s">
        <v>223</v>
      </c>
      <c r="H3830" s="1371" t="s">
        <v>11</v>
      </c>
      <c r="J3830" s="1371" t="s">
        <v>221</v>
      </c>
      <c r="M3830" s="1372">
        <v>45841</v>
      </c>
      <c r="N3830" s="1371" t="s">
        <v>233</v>
      </c>
      <c r="O3830" s="1371" t="s">
        <v>236</v>
      </c>
      <c r="P3830" s="1371" t="s">
        <v>350</v>
      </c>
      <c r="V3830" s="1371" t="s">
        <v>11</v>
      </c>
      <c r="W3830" s="1371" t="s">
        <v>226</v>
      </c>
    </row>
    <row r="3831" spans="1:23">
      <c r="A3831" s="1370">
        <v>72834443</v>
      </c>
      <c r="B3831" s="1371" t="s">
        <v>7695</v>
      </c>
      <c r="C3831" s="1371">
        <v>51994359025</v>
      </c>
      <c r="D3831" s="1371" t="s">
        <v>7696</v>
      </c>
      <c r="E3831" s="1371" t="s">
        <v>451</v>
      </c>
      <c r="G3831" s="1371" t="s">
        <v>223</v>
      </c>
      <c r="H3831" s="1371" t="s">
        <v>245</v>
      </c>
      <c r="K3831" s="1371" t="s">
        <v>262</v>
      </c>
      <c r="L3831" s="1371" t="s">
        <v>262</v>
      </c>
      <c r="M3831" s="1372">
        <v>45876</v>
      </c>
      <c r="N3831" s="1371" t="s">
        <v>233</v>
      </c>
      <c r="O3831" s="1371" t="s">
        <v>236</v>
      </c>
      <c r="W3831" s="1371" t="s">
        <v>230</v>
      </c>
    </row>
    <row r="3832" spans="1:23">
      <c r="A3832" s="1370">
        <v>72834667</v>
      </c>
      <c r="B3832" s="1371" t="s">
        <v>7697</v>
      </c>
      <c r="C3832" s="1371">
        <v>961543987</v>
      </c>
      <c r="D3832" s="1371" t="s">
        <v>7698</v>
      </c>
      <c r="G3832" s="1371" t="s">
        <v>224</v>
      </c>
      <c r="H3832" s="1371" t="s">
        <v>243</v>
      </c>
      <c r="I3832" s="1371" t="s">
        <v>316</v>
      </c>
      <c r="J3832" s="1371" t="s">
        <v>221</v>
      </c>
      <c r="N3832" s="1371" t="s">
        <v>231</v>
      </c>
      <c r="O3832" s="1371" t="s">
        <v>231</v>
      </c>
      <c r="P3832" s="1371" t="s">
        <v>231</v>
      </c>
      <c r="W3832" s="1371" t="s">
        <v>226</v>
      </c>
    </row>
    <row r="3833" spans="1:23">
      <c r="A3833" s="1370">
        <v>72834922</v>
      </c>
      <c r="B3833" s="1371" t="s">
        <v>7699</v>
      </c>
      <c r="C3833" s="1371">
        <v>51992015319</v>
      </c>
      <c r="D3833" s="1371" t="s">
        <v>7700</v>
      </c>
      <c r="E3833" s="1371" t="s">
        <v>451</v>
      </c>
      <c r="G3833" s="1371" t="s">
        <v>224</v>
      </c>
      <c r="H3833" s="1371" t="s">
        <v>245</v>
      </c>
      <c r="K3833" s="1371" t="s">
        <v>280</v>
      </c>
      <c r="L3833" s="1371" t="s">
        <v>280</v>
      </c>
      <c r="M3833" s="1372">
        <v>45868</v>
      </c>
      <c r="N3833" s="1371" t="s">
        <v>233</v>
      </c>
      <c r="W3833" s="1371" t="s">
        <v>229</v>
      </c>
    </row>
    <row r="3834" spans="1:23">
      <c r="A3834" s="1370">
        <v>72835045</v>
      </c>
      <c r="B3834" s="1371" t="s">
        <v>7701</v>
      </c>
      <c r="C3834" s="1371">
        <v>996365822</v>
      </c>
      <c r="D3834" s="1371" t="s">
        <v>362</v>
      </c>
      <c r="G3834" s="1371" t="s">
        <v>223</v>
      </c>
      <c r="H3834" s="1371" t="s">
        <v>11</v>
      </c>
      <c r="J3834" s="1371" t="s">
        <v>221</v>
      </c>
      <c r="M3834" s="1372">
        <v>45841</v>
      </c>
      <c r="N3834" s="1371" t="s">
        <v>233</v>
      </c>
      <c r="O3834" s="1371" t="s">
        <v>236</v>
      </c>
      <c r="P3834" s="1371" t="s">
        <v>350</v>
      </c>
      <c r="V3834" s="1371" t="s">
        <v>11</v>
      </c>
      <c r="W3834" s="1371" t="s">
        <v>226</v>
      </c>
    </row>
    <row r="3835" spans="1:23">
      <c r="A3835" s="1370">
        <v>72835092</v>
      </c>
      <c r="B3835" s="1371" t="s">
        <v>7702</v>
      </c>
      <c r="C3835" s="1371">
        <v>51969409692</v>
      </c>
      <c r="D3835" s="1371" t="s">
        <v>7703</v>
      </c>
      <c r="E3835" s="1371" t="s">
        <v>451</v>
      </c>
      <c r="G3835" s="1371" t="s">
        <v>224</v>
      </c>
      <c r="H3835" s="1371" t="s">
        <v>245</v>
      </c>
      <c r="K3835" s="1371" t="s">
        <v>278</v>
      </c>
      <c r="L3835" s="1371" t="s">
        <v>271</v>
      </c>
      <c r="M3835" s="1372">
        <v>45846</v>
      </c>
      <c r="N3835" s="1371" t="s">
        <v>236</v>
      </c>
      <c r="W3835" s="1371" t="s">
        <v>230</v>
      </c>
    </row>
    <row r="3836" spans="1:23">
      <c r="A3836" s="1370">
        <v>72835092</v>
      </c>
      <c r="B3836" s="1371" t="s">
        <v>7702</v>
      </c>
      <c r="C3836" s="1371">
        <v>51969409692</v>
      </c>
      <c r="D3836" s="1371" t="s">
        <v>7703</v>
      </c>
      <c r="E3836" s="1371" t="s">
        <v>451</v>
      </c>
      <c r="F3836" s="1371" t="s">
        <v>273</v>
      </c>
      <c r="G3836" s="1371" t="s">
        <v>224</v>
      </c>
      <c r="H3836" s="1371" t="s">
        <v>245</v>
      </c>
      <c r="I3836" s="1371" t="s">
        <v>10</v>
      </c>
      <c r="K3836" s="1371" t="s">
        <v>274</v>
      </c>
      <c r="L3836" s="1371" t="s">
        <v>262</v>
      </c>
      <c r="M3836" s="1372">
        <v>45860</v>
      </c>
      <c r="N3836" s="1371" t="s">
        <v>231</v>
      </c>
      <c r="O3836" s="1371" t="s">
        <v>231</v>
      </c>
      <c r="P3836" s="1371" t="s">
        <v>231</v>
      </c>
      <c r="V3836" s="1371" t="s">
        <v>7704</v>
      </c>
      <c r="W3836" s="1371" t="s">
        <v>230</v>
      </c>
    </row>
    <row r="3837" spans="1:23">
      <c r="A3837" s="1370">
        <v>72835092</v>
      </c>
      <c r="B3837" s="1371" t="s">
        <v>7702</v>
      </c>
      <c r="C3837" s="1371">
        <v>51969409692</v>
      </c>
      <c r="D3837" s="1371" t="s">
        <v>7703</v>
      </c>
      <c r="E3837" s="1371" t="s">
        <v>451</v>
      </c>
      <c r="G3837" s="1371" t="s">
        <v>224</v>
      </c>
      <c r="H3837" s="1371" t="s">
        <v>245</v>
      </c>
      <c r="K3837" s="1371" t="s">
        <v>262</v>
      </c>
      <c r="L3837" s="1371" t="s">
        <v>262</v>
      </c>
      <c r="M3837" s="1372">
        <v>45876</v>
      </c>
      <c r="N3837" s="1371" t="s">
        <v>233</v>
      </c>
      <c r="O3837" s="1371" t="s">
        <v>330</v>
      </c>
      <c r="P3837" s="1371" t="s">
        <v>330</v>
      </c>
      <c r="W3837" s="1371" t="s">
        <v>228</v>
      </c>
    </row>
    <row r="3838" spans="1:23">
      <c r="A3838" s="1370">
        <v>72835092</v>
      </c>
      <c r="B3838" s="1371" t="s">
        <v>7702</v>
      </c>
      <c r="C3838" s="1371">
        <v>51969409692</v>
      </c>
      <c r="D3838" s="1371" t="s">
        <v>7703</v>
      </c>
      <c r="E3838" s="1371" t="s">
        <v>373</v>
      </c>
      <c r="G3838" s="1371" t="s">
        <v>224</v>
      </c>
      <c r="H3838" s="1371" t="s">
        <v>245</v>
      </c>
      <c r="L3838" s="1371" t="s">
        <v>271</v>
      </c>
      <c r="M3838" s="1372">
        <v>45846</v>
      </c>
      <c r="N3838" s="1371" t="s">
        <v>233</v>
      </c>
      <c r="O3838" s="1371" t="s">
        <v>236</v>
      </c>
      <c r="W3838" s="1371" t="s">
        <v>227</v>
      </c>
    </row>
    <row r="3839" spans="1:23">
      <c r="A3839" s="1370">
        <v>72835808</v>
      </c>
      <c r="B3839" s="1371" t="s">
        <v>7705</v>
      </c>
      <c r="C3839" s="1371">
        <v>914354663</v>
      </c>
      <c r="D3839" s="1371" t="s">
        <v>7706</v>
      </c>
      <c r="G3839" s="1371" t="s">
        <v>224</v>
      </c>
      <c r="H3839" s="1371" t="s">
        <v>11</v>
      </c>
      <c r="I3839" s="1371" t="s">
        <v>7</v>
      </c>
      <c r="L3839" s="1371" t="s">
        <v>271</v>
      </c>
      <c r="M3839" s="1372">
        <v>45854</v>
      </c>
      <c r="N3839" s="1371" t="s">
        <v>388</v>
      </c>
      <c r="O3839" s="1371" t="s">
        <v>231</v>
      </c>
      <c r="W3839" s="1371" t="s">
        <v>226</v>
      </c>
    </row>
    <row r="3840" spans="1:23">
      <c r="A3840" s="1370">
        <v>72836302</v>
      </c>
      <c r="B3840" s="1371" t="s">
        <v>7707</v>
      </c>
      <c r="C3840" s="1371">
        <v>969831836</v>
      </c>
      <c r="D3840" s="1371" t="s">
        <v>7708</v>
      </c>
      <c r="G3840" s="1371" t="s">
        <v>224</v>
      </c>
      <c r="H3840" s="1371" t="s">
        <v>245</v>
      </c>
      <c r="I3840" s="1371" t="s">
        <v>316</v>
      </c>
      <c r="J3840" s="1371" t="s">
        <v>249</v>
      </c>
      <c r="N3840" s="1371" t="s">
        <v>231</v>
      </c>
      <c r="Q3840" s="1371" t="s">
        <v>324</v>
      </c>
      <c r="R3840" s="1371" t="s">
        <v>232</v>
      </c>
      <c r="S3840" s="1371" t="s">
        <v>318</v>
      </c>
      <c r="T3840" s="1371" t="s">
        <v>323</v>
      </c>
      <c r="U3840" s="1371" t="s">
        <v>3371</v>
      </c>
      <c r="W3840" s="1371" t="s">
        <v>227</v>
      </c>
    </row>
    <row r="3841" spans="1:23">
      <c r="A3841" s="1370">
        <v>72836331</v>
      </c>
      <c r="B3841" s="1371" t="s">
        <v>7709</v>
      </c>
      <c r="C3841" s="1371">
        <v>915206753</v>
      </c>
      <c r="D3841" s="1371" t="s">
        <v>7710</v>
      </c>
      <c r="G3841" s="1371" t="s">
        <v>224</v>
      </c>
      <c r="H3841" s="1371" t="s">
        <v>11</v>
      </c>
      <c r="J3841" s="1371" t="s">
        <v>221</v>
      </c>
      <c r="M3841" s="1372">
        <v>45841</v>
      </c>
      <c r="N3841" s="1371" t="s">
        <v>233</v>
      </c>
      <c r="O3841" s="1371" t="s">
        <v>236</v>
      </c>
      <c r="W3841" s="1371" t="s">
        <v>227</v>
      </c>
    </row>
    <row r="3842" spans="1:23">
      <c r="A3842" s="1370">
        <v>72836610</v>
      </c>
      <c r="B3842" s="1371" t="s">
        <v>189</v>
      </c>
      <c r="C3842" s="1371">
        <v>967705915</v>
      </c>
      <c r="D3842" s="1371" t="s">
        <v>7711</v>
      </c>
      <c r="G3842" s="1371" t="s">
        <v>223</v>
      </c>
      <c r="H3842" s="1371" t="s">
        <v>243</v>
      </c>
      <c r="I3842" s="1371" t="s">
        <v>316</v>
      </c>
      <c r="J3842" s="1371" t="s">
        <v>249</v>
      </c>
      <c r="N3842" s="1371" t="s">
        <v>231</v>
      </c>
      <c r="O3842" s="1371" t="s">
        <v>231</v>
      </c>
      <c r="P3842" s="1371" t="s">
        <v>231</v>
      </c>
      <c r="Q3842" s="1371" t="s">
        <v>445</v>
      </c>
      <c r="R3842" s="1371" t="s">
        <v>232</v>
      </c>
      <c r="S3842" s="1371" t="s">
        <v>318</v>
      </c>
      <c r="T3842" s="1371" t="s">
        <v>323</v>
      </c>
      <c r="U3842" s="1371" t="s">
        <v>255</v>
      </c>
      <c r="W3842" s="1371" t="s">
        <v>229</v>
      </c>
    </row>
    <row r="3843" spans="1:23">
      <c r="A3843" s="1370">
        <v>72837882</v>
      </c>
      <c r="B3843" s="1371" t="s">
        <v>7712</v>
      </c>
      <c r="C3843" s="1371">
        <v>51901081681</v>
      </c>
      <c r="D3843" s="1371" t="s">
        <v>7713</v>
      </c>
      <c r="G3843" s="1371" t="s">
        <v>223</v>
      </c>
      <c r="H3843" s="1371" t="s">
        <v>245</v>
      </c>
      <c r="J3843" s="1371" t="s">
        <v>221</v>
      </c>
      <c r="K3843" s="1371" t="s">
        <v>269</v>
      </c>
      <c r="L3843" s="1371" t="s">
        <v>271</v>
      </c>
      <c r="N3843" s="1371" t="s">
        <v>231</v>
      </c>
      <c r="W3843" s="1371" t="s">
        <v>230</v>
      </c>
    </row>
    <row r="3844" spans="1:23">
      <c r="A3844" s="1370">
        <v>72837882</v>
      </c>
      <c r="B3844" s="1371" t="s">
        <v>7712</v>
      </c>
      <c r="C3844" s="1371">
        <v>51901081681</v>
      </c>
      <c r="D3844" s="1371" t="s">
        <v>7713</v>
      </c>
      <c r="E3844" s="1371" t="s">
        <v>347</v>
      </c>
      <c r="G3844" s="1371" t="s">
        <v>223</v>
      </c>
      <c r="K3844" s="1371" t="s">
        <v>278</v>
      </c>
      <c r="L3844" s="1371" t="s">
        <v>278</v>
      </c>
      <c r="M3844" s="1372">
        <v>45856</v>
      </c>
      <c r="N3844" s="1371" t="s">
        <v>233</v>
      </c>
      <c r="P3844" s="1371" t="s">
        <v>350</v>
      </c>
      <c r="W3844" s="1371" t="s">
        <v>228</v>
      </c>
    </row>
    <row r="3845" spans="1:23">
      <c r="A3845" s="1370">
        <v>72839888</v>
      </c>
      <c r="B3845" s="1371" t="s">
        <v>7714</v>
      </c>
      <c r="C3845" s="1371">
        <v>902298310</v>
      </c>
      <c r="F3845" s="1371" t="s">
        <v>254</v>
      </c>
      <c r="G3845" s="1371" t="s">
        <v>224</v>
      </c>
      <c r="H3845" s="1371" t="s">
        <v>242</v>
      </c>
      <c r="I3845" s="1371" t="s">
        <v>316</v>
      </c>
      <c r="L3845" s="1371" t="s">
        <v>262</v>
      </c>
      <c r="M3845" s="1372">
        <v>45870</v>
      </c>
      <c r="N3845" s="1371" t="s">
        <v>233</v>
      </c>
      <c r="O3845" s="1371" t="s">
        <v>231</v>
      </c>
      <c r="W3845" s="1371" t="s">
        <v>230</v>
      </c>
    </row>
    <row r="3846" spans="1:23">
      <c r="A3846" s="1370">
        <v>72839888</v>
      </c>
      <c r="B3846" s="1371" t="s">
        <v>7714</v>
      </c>
      <c r="C3846" s="1371">
        <v>902298310</v>
      </c>
      <c r="D3846" s="1371" t="s">
        <v>7715</v>
      </c>
      <c r="G3846" s="1371" t="s">
        <v>224</v>
      </c>
      <c r="H3846" s="1371" t="s">
        <v>11</v>
      </c>
      <c r="M3846" s="1372">
        <v>45880</v>
      </c>
      <c r="N3846" s="1371" t="s">
        <v>233</v>
      </c>
      <c r="W3846" s="1371" t="s">
        <v>230</v>
      </c>
    </row>
    <row r="3847" spans="1:23">
      <c r="A3847" s="1370">
        <v>72848551</v>
      </c>
      <c r="B3847" s="1371" t="s">
        <v>7716</v>
      </c>
      <c r="C3847" s="1371">
        <v>51919166434</v>
      </c>
      <c r="D3847" s="1371" t="s">
        <v>7717</v>
      </c>
      <c r="G3847" s="1371" t="s">
        <v>223</v>
      </c>
      <c r="H3847" s="1371" t="s">
        <v>11</v>
      </c>
      <c r="J3847" s="1371" t="s">
        <v>221</v>
      </c>
      <c r="M3847" s="1372">
        <v>45841</v>
      </c>
      <c r="N3847" s="1371" t="s">
        <v>233</v>
      </c>
      <c r="V3847" s="1371" t="s">
        <v>11</v>
      </c>
      <c r="W3847" s="1371" t="s">
        <v>228</v>
      </c>
    </row>
    <row r="3848" spans="1:23">
      <c r="A3848" s="1370">
        <v>72848862</v>
      </c>
      <c r="B3848" s="1371" t="s">
        <v>7718</v>
      </c>
      <c r="C3848" s="1371">
        <v>916117632</v>
      </c>
      <c r="D3848" s="1371" t="s">
        <v>7719</v>
      </c>
      <c r="G3848" s="1371" t="s">
        <v>225</v>
      </c>
      <c r="H3848" s="1371" t="s">
        <v>11</v>
      </c>
      <c r="J3848" s="1371" t="s">
        <v>221</v>
      </c>
      <c r="N3848" s="1371" t="s">
        <v>233</v>
      </c>
      <c r="O3848" s="1371" t="s">
        <v>236</v>
      </c>
      <c r="W3848" s="1371" t="s">
        <v>229</v>
      </c>
    </row>
    <row r="3849" spans="1:23">
      <c r="A3849" s="1370">
        <v>72857823</v>
      </c>
      <c r="B3849" s="1371" t="s">
        <v>7720</v>
      </c>
      <c r="C3849" s="1371">
        <v>923458227</v>
      </c>
      <c r="G3849" s="1371" t="s">
        <v>224</v>
      </c>
      <c r="H3849" s="1371" t="s">
        <v>242</v>
      </c>
      <c r="I3849" s="1371" t="s">
        <v>316</v>
      </c>
      <c r="J3849" s="1371" t="s">
        <v>221</v>
      </c>
      <c r="N3849" s="1371" t="s">
        <v>233</v>
      </c>
      <c r="O3849" s="1371" t="s">
        <v>236</v>
      </c>
      <c r="W3849" s="1371" t="s">
        <v>229</v>
      </c>
    </row>
    <row r="3850" spans="1:23">
      <c r="A3850" s="1370">
        <v>72860576</v>
      </c>
      <c r="B3850" s="1371" t="s">
        <v>7721</v>
      </c>
      <c r="C3850" s="1371">
        <v>51986763600</v>
      </c>
      <c r="D3850" s="1371" t="s">
        <v>7722</v>
      </c>
      <c r="E3850" s="1371" t="s">
        <v>347</v>
      </c>
      <c r="G3850" s="1371" t="s">
        <v>223</v>
      </c>
      <c r="H3850" s="1371" t="s">
        <v>245</v>
      </c>
      <c r="K3850" s="1371" t="s">
        <v>274</v>
      </c>
      <c r="L3850" s="1371" t="s">
        <v>274</v>
      </c>
      <c r="M3850" s="1372">
        <v>45850</v>
      </c>
      <c r="N3850" s="1371" t="s">
        <v>233</v>
      </c>
      <c r="O3850" s="1371" t="s">
        <v>331</v>
      </c>
      <c r="V3850" s="1371" t="s">
        <v>592</v>
      </c>
      <c r="W3850" s="1371" t="s">
        <v>229</v>
      </c>
    </row>
    <row r="3851" spans="1:23">
      <c r="A3851" s="1370">
        <v>72860576</v>
      </c>
      <c r="B3851" s="1371" t="s">
        <v>7721</v>
      </c>
      <c r="C3851" s="1371">
        <v>51986763600</v>
      </c>
      <c r="D3851" s="1371" t="s">
        <v>7722</v>
      </c>
      <c r="E3851" s="1371" t="s">
        <v>347</v>
      </c>
      <c r="G3851" s="1371" t="s">
        <v>223</v>
      </c>
      <c r="H3851" s="1371" t="s">
        <v>245</v>
      </c>
      <c r="K3851" s="1371" t="s">
        <v>262</v>
      </c>
      <c r="L3851" s="1371" t="s">
        <v>262</v>
      </c>
      <c r="M3851" s="1372">
        <v>45859</v>
      </c>
      <c r="P3851" s="1371" t="s">
        <v>350</v>
      </c>
      <c r="W3851" s="1371" t="s">
        <v>228</v>
      </c>
    </row>
    <row r="3852" spans="1:23">
      <c r="A3852" s="1370">
        <v>72874863</v>
      </c>
      <c r="B3852" s="1371" t="s">
        <v>7723</v>
      </c>
      <c r="C3852" s="1371">
        <v>51910919041</v>
      </c>
      <c r="D3852" s="1371" t="s">
        <v>7724</v>
      </c>
      <c r="E3852" s="1371" t="s">
        <v>685</v>
      </c>
      <c r="F3852" s="1371" t="s">
        <v>254</v>
      </c>
      <c r="G3852" s="1371" t="s">
        <v>225</v>
      </c>
      <c r="H3852" s="1371" t="s">
        <v>245</v>
      </c>
      <c r="J3852" s="1371" t="s">
        <v>221</v>
      </c>
      <c r="K3852" s="1371" t="s">
        <v>274</v>
      </c>
      <c r="M3852" s="1372">
        <v>45853</v>
      </c>
      <c r="N3852" s="1371" t="s">
        <v>233</v>
      </c>
      <c r="Q3852" s="1371" t="s">
        <v>324</v>
      </c>
      <c r="R3852" s="1371" t="s">
        <v>232</v>
      </c>
      <c r="S3852" s="1371" t="s">
        <v>318</v>
      </c>
      <c r="T3852" s="1371" t="s">
        <v>323</v>
      </c>
      <c r="W3852" s="1371" t="s">
        <v>228</v>
      </c>
    </row>
    <row r="3853" spans="1:23">
      <c r="A3853" s="1370">
        <v>72876150</v>
      </c>
      <c r="B3853" s="1371" t="s">
        <v>7725</v>
      </c>
      <c r="C3853" s="1371" t="s">
        <v>7726</v>
      </c>
      <c r="G3853" s="1371" t="s">
        <v>224</v>
      </c>
      <c r="J3853" s="1371" t="s">
        <v>221</v>
      </c>
      <c r="L3853" s="1371" t="s">
        <v>271</v>
      </c>
      <c r="N3853" s="1371" t="s">
        <v>231</v>
      </c>
      <c r="O3853" s="1371" t="s">
        <v>231</v>
      </c>
      <c r="W3853" s="1371" t="s">
        <v>230</v>
      </c>
    </row>
    <row r="3854" spans="1:23">
      <c r="A3854" s="1370">
        <v>72878292</v>
      </c>
      <c r="B3854" s="1371" t="s">
        <v>5725</v>
      </c>
      <c r="C3854" s="1371">
        <v>955449107</v>
      </c>
      <c r="D3854" s="1371" t="s">
        <v>7727</v>
      </c>
      <c r="E3854" s="1371" t="s">
        <v>347</v>
      </c>
      <c r="G3854" s="1371" t="s">
        <v>224</v>
      </c>
      <c r="H3854" s="1371" t="s">
        <v>245</v>
      </c>
      <c r="K3854" s="1371" t="s">
        <v>278</v>
      </c>
      <c r="L3854" s="1371" t="s">
        <v>278</v>
      </c>
      <c r="M3854" s="1372">
        <v>45868</v>
      </c>
      <c r="N3854" s="1371" t="s">
        <v>368</v>
      </c>
      <c r="O3854" s="1371" t="s">
        <v>236</v>
      </c>
      <c r="P3854" s="1371" t="s">
        <v>350</v>
      </c>
      <c r="W3854" s="1371" t="s">
        <v>226</v>
      </c>
    </row>
    <row r="3855" spans="1:23">
      <c r="A3855" s="1370">
        <v>72881613</v>
      </c>
      <c r="B3855" s="1371" t="s">
        <v>7728</v>
      </c>
      <c r="C3855" s="1371">
        <v>51981073351</v>
      </c>
      <c r="D3855" s="1371" t="s">
        <v>7729</v>
      </c>
      <c r="G3855" s="1371" t="s">
        <v>224</v>
      </c>
      <c r="H3855" s="1371" t="s">
        <v>11</v>
      </c>
      <c r="J3855" s="1371" t="s">
        <v>221</v>
      </c>
      <c r="M3855" s="1372">
        <v>45841</v>
      </c>
      <c r="N3855" s="1371" t="s">
        <v>241</v>
      </c>
      <c r="V3855" s="1371" t="s">
        <v>6326</v>
      </c>
      <c r="W3855" s="1371" t="s">
        <v>228</v>
      </c>
    </row>
    <row r="3856" spans="1:23">
      <c r="A3856" s="1370">
        <v>72886749</v>
      </c>
      <c r="B3856" s="1371" t="s">
        <v>7730</v>
      </c>
      <c r="C3856" s="1371">
        <v>975484211</v>
      </c>
      <c r="D3856" s="1371" t="s">
        <v>7731</v>
      </c>
      <c r="G3856" s="1371" t="s">
        <v>224</v>
      </c>
      <c r="H3856" s="1371" t="s">
        <v>11</v>
      </c>
      <c r="J3856" s="1371" t="s">
        <v>221</v>
      </c>
      <c r="L3856" s="1371" t="s">
        <v>271</v>
      </c>
      <c r="M3856" s="1372">
        <v>45841</v>
      </c>
      <c r="N3856" s="1371" t="s">
        <v>233</v>
      </c>
      <c r="V3856" s="1371" t="s">
        <v>11</v>
      </c>
      <c r="W3856" s="1371" t="s">
        <v>230</v>
      </c>
    </row>
    <row r="3857" spans="1:23">
      <c r="A3857" s="1370">
        <v>72890306</v>
      </c>
      <c r="B3857" s="1371" t="s">
        <v>7732</v>
      </c>
      <c r="C3857" s="1371">
        <v>51930602898</v>
      </c>
      <c r="D3857" s="1371" t="s">
        <v>7733</v>
      </c>
      <c r="G3857" s="1371" t="s">
        <v>223</v>
      </c>
      <c r="H3857" s="1371" t="s">
        <v>11</v>
      </c>
      <c r="J3857" s="1371" t="s">
        <v>221</v>
      </c>
      <c r="M3857" s="1372">
        <v>45841</v>
      </c>
      <c r="N3857" s="1371" t="s">
        <v>231</v>
      </c>
      <c r="O3857" s="1371" t="s">
        <v>231</v>
      </c>
      <c r="P3857" s="1371" t="s">
        <v>231</v>
      </c>
      <c r="V3857" s="1371" t="s">
        <v>11</v>
      </c>
      <c r="W3857" s="1371" t="s">
        <v>228</v>
      </c>
    </row>
    <row r="3858" spans="1:23">
      <c r="A3858" s="1370">
        <v>72891686</v>
      </c>
      <c r="B3858" s="1371" t="s">
        <v>7734</v>
      </c>
      <c r="C3858" s="1371">
        <v>973265307</v>
      </c>
      <c r="D3858" s="1371" t="s">
        <v>7735</v>
      </c>
      <c r="G3858" s="1371" t="s">
        <v>225</v>
      </c>
      <c r="H3858" s="1371" t="s">
        <v>11</v>
      </c>
      <c r="J3858" s="1371" t="s">
        <v>221</v>
      </c>
      <c r="N3858" s="1371" t="s">
        <v>233</v>
      </c>
      <c r="O3858" s="1371" t="s">
        <v>236</v>
      </c>
      <c r="W3858" s="1371" t="s">
        <v>229</v>
      </c>
    </row>
    <row r="3859" spans="1:23">
      <c r="A3859" s="1370">
        <v>72896294</v>
      </c>
      <c r="B3859" s="1371" t="s">
        <v>7736</v>
      </c>
      <c r="C3859" s="1371" t="s">
        <v>7737</v>
      </c>
      <c r="D3859" s="1371" t="s">
        <v>7738</v>
      </c>
      <c r="F3859" s="1371" t="s">
        <v>254</v>
      </c>
      <c r="G3859" s="1371" t="s">
        <v>224</v>
      </c>
      <c r="H3859" s="1371" t="s">
        <v>238</v>
      </c>
      <c r="I3859" s="1371" t="s">
        <v>316</v>
      </c>
      <c r="J3859" s="1371" t="s">
        <v>221</v>
      </c>
      <c r="N3859" s="1371" t="s">
        <v>231</v>
      </c>
      <c r="O3859" s="1371" t="s">
        <v>231</v>
      </c>
      <c r="P3859" s="1371" t="s">
        <v>231</v>
      </c>
      <c r="Q3859" s="1371" t="s">
        <v>445</v>
      </c>
      <c r="R3859" s="1371" t="s">
        <v>232</v>
      </c>
      <c r="S3859" s="1371" t="s">
        <v>318</v>
      </c>
      <c r="T3859" s="1371" t="s">
        <v>323</v>
      </c>
      <c r="U3859" s="1371" t="s">
        <v>255</v>
      </c>
      <c r="W3859" s="1371" t="s">
        <v>229</v>
      </c>
    </row>
    <row r="3860" spans="1:23">
      <c r="A3860" s="1370">
        <v>72898269</v>
      </c>
      <c r="B3860" s="1371" t="s">
        <v>7739</v>
      </c>
      <c r="C3860" s="1371">
        <v>947345763</v>
      </c>
      <c r="D3860" s="1371" t="s">
        <v>7740</v>
      </c>
      <c r="F3860" s="1371" t="s">
        <v>254</v>
      </c>
      <c r="G3860" s="1371" t="s">
        <v>225</v>
      </c>
      <c r="H3860" s="1371" t="s">
        <v>11</v>
      </c>
      <c r="I3860" s="1371" t="s">
        <v>316</v>
      </c>
      <c r="J3860" s="1371" t="s">
        <v>221</v>
      </c>
      <c r="L3860" s="1371" t="s">
        <v>271</v>
      </c>
      <c r="M3860" s="1372">
        <v>45841</v>
      </c>
      <c r="N3860" s="1371" t="s">
        <v>233</v>
      </c>
      <c r="O3860" s="1371" t="s">
        <v>236</v>
      </c>
      <c r="W3860" s="1371" t="s">
        <v>227</v>
      </c>
    </row>
    <row r="3861" spans="1:23">
      <c r="A3861" s="1370">
        <v>72898802</v>
      </c>
      <c r="B3861" s="1371" t="s">
        <v>7741</v>
      </c>
      <c r="C3861" s="1371">
        <v>967009457</v>
      </c>
      <c r="D3861" s="1371" t="s">
        <v>362</v>
      </c>
      <c r="G3861" s="1371" t="s">
        <v>223</v>
      </c>
      <c r="H3861" s="1371" t="s">
        <v>11</v>
      </c>
      <c r="J3861" s="1371" t="s">
        <v>221</v>
      </c>
      <c r="M3861" s="1372">
        <v>45841</v>
      </c>
      <c r="N3861" s="1371" t="s">
        <v>233</v>
      </c>
      <c r="O3861" s="1371" t="s">
        <v>236</v>
      </c>
      <c r="P3861" s="1371" t="s">
        <v>350</v>
      </c>
      <c r="V3861" s="1371" t="s">
        <v>11</v>
      </c>
      <c r="W3861" s="1371" t="s">
        <v>226</v>
      </c>
    </row>
    <row r="3862" spans="1:23">
      <c r="A3862" s="1370">
        <v>72906594</v>
      </c>
      <c r="B3862" s="1371" t="s">
        <v>7742</v>
      </c>
      <c r="C3862" s="1371">
        <v>979048914</v>
      </c>
      <c r="D3862" s="1371" t="s">
        <v>7743</v>
      </c>
      <c r="G3862" s="1371" t="s">
        <v>225</v>
      </c>
      <c r="H3862" s="1371" t="s">
        <v>248</v>
      </c>
      <c r="M3862" s="1372">
        <v>45855</v>
      </c>
      <c r="N3862" s="1371" t="s">
        <v>233</v>
      </c>
      <c r="P3862" s="1371" t="s">
        <v>231</v>
      </c>
      <c r="W3862" s="1371" t="s">
        <v>228</v>
      </c>
    </row>
    <row r="3863" spans="1:23">
      <c r="A3863" s="1370">
        <v>72915889</v>
      </c>
      <c r="B3863" s="1371" t="s">
        <v>7744</v>
      </c>
      <c r="C3863" s="1371">
        <v>51918416739</v>
      </c>
      <c r="D3863" s="1371" t="s">
        <v>7745</v>
      </c>
      <c r="G3863" s="1371" t="s">
        <v>223</v>
      </c>
      <c r="H3863" s="1371" t="s">
        <v>245</v>
      </c>
      <c r="J3863" s="1371" t="s">
        <v>221</v>
      </c>
      <c r="K3863" s="1371" t="s">
        <v>259</v>
      </c>
      <c r="L3863" s="1371" t="s">
        <v>259</v>
      </c>
      <c r="N3863" s="1371" t="s">
        <v>233</v>
      </c>
      <c r="W3863" s="1371" t="s">
        <v>228</v>
      </c>
    </row>
    <row r="3864" spans="1:23">
      <c r="A3864" s="1370">
        <v>72916148</v>
      </c>
      <c r="B3864" s="1371" t="s">
        <v>7746</v>
      </c>
      <c r="C3864" s="1371">
        <v>970627196</v>
      </c>
      <c r="D3864" s="1371" t="s">
        <v>7747</v>
      </c>
      <c r="G3864" s="1371" t="s">
        <v>225</v>
      </c>
      <c r="H3864" s="1371" t="s">
        <v>11</v>
      </c>
      <c r="J3864" s="1371" t="s">
        <v>221</v>
      </c>
      <c r="N3864" s="1371" t="s">
        <v>233</v>
      </c>
      <c r="O3864" s="1371" t="s">
        <v>236</v>
      </c>
      <c r="W3864" s="1371" t="s">
        <v>229</v>
      </c>
    </row>
    <row r="3865" spans="1:23">
      <c r="A3865" s="1370">
        <v>72924791</v>
      </c>
      <c r="B3865" s="1371" t="s">
        <v>7748</v>
      </c>
      <c r="C3865" s="1371">
        <v>51940261587</v>
      </c>
      <c r="D3865" s="1371" t="s">
        <v>7749</v>
      </c>
      <c r="G3865" s="1371" t="s">
        <v>224</v>
      </c>
      <c r="H3865" s="1371" t="s">
        <v>11</v>
      </c>
      <c r="J3865" s="1371" t="s">
        <v>221</v>
      </c>
      <c r="M3865" s="1372">
        <v>45841</v>
      </c>
      <c r="N3865" s="1371" t="s">
        <v>233</v>
      </c>
      <c r="V3865" s="1371" t="s">
        <v>11</v>
      </c>
      <c r="W3865" s="1371" t="s">
        <v>228</v>
      </c>
    </row>
    <row r="3866" spans="1:23">
      <c r="A3866" s="1370">
        <v>72925556</v>
      </c>
      <c r="B3866" s="1371" t="s">
        <v>7750</v>
      </c>
      <c r="C3866" s="1371">
        <v>990555578</v>
      </c>
      <c r="D3866" s="1371" t="s">
        <v>7751</v>
      </c>
      <c r="F3866" s="1371" t="s">
        <v>362</v>
      </c>
      <c r="G3866" s="1371" t="s">
        <v>224</v>
      </c>
      <c r="H3866" s="1371" t="s">
        <v>248</v>
      </c>
      <c r="J3866" s="1371" t="s">
        <v>221</v>
      </c>
      <c r="M3866" s="1372">
        <v>45841</v>
      </c>
      <c r="W3866" s="1371" t="s">
        <v>227</v>
      </c>
    </row>
    <row r="3867" spans="1:23">
      <c r="A3867" s="1370">
        <v>72928404</v>
      </c>
      <c r="B3867" s="1371" t="s">
        <v>7752</v>
      </c>
      <c r="C3867" s="1371">
        <v>934125721</v>
      </c>
      <c r="D3867" s="1371" t="s">
        <v>7753</v>
      </c>
      <c r="G3867" s="1371" t="s">
        <v>224</v>
      </c>
      <c r="H3867" s="1371" t="s">
        <v>248</v>
      </c>
      <c r="M3867" s="1372">
        <v>45842</v>
      </c>
      <c r="N3867" s="1371" t="s">
        <v>233</v>
      </c>
      <c r="O3867" s="1371" t="s">
        <v>331</v>
      </c>
      <c r="W3867" s="1371" t="s">
        <v>229</v>
      </c>
    </row>
    <row r="3868" spans="1:23">
      <c r="A3868" s="1370">
        <v>72929806</v>
      </c>
      <c r="B3868" s="1371" t="s">
        <v>7754</v>
      </c>
      <c r="C3868" s="1371">
        <v>922477551</v>
      </c>
      <c r="D3868" s="1371" t="s">
        <v>7755</v>
      </c>
      <c r="E3868" s="1371" t="s">
        <v>7756</v>
      </c>
      <c r="F3868" s="1371" t="s">
        <v>6808</v>
      </c>
      <c r="G3868" s="1371" t="s">
        <v>225</v>
      </c>
      <c r="H3868" s="1371" t="s">
        <v>243</v>
      </c>
      <c r="J3868" s="1371" t="s">
        <v>221</v>
      </c>
      <c r="L3868" s="1371" t="s">
        <v>271</v>
      </c>
      <c r="N3868" s="1371" t="s">
        <v>233</v>
      </c>
      <c r="W3868" s="1371" t="s">
        <v>230</v>
      </c>
    </row>
    <row r="3869" spans="1:23">
      <c r="A3869" s="1370">
        <v>72932291</v>
      </c>
      <c r="B3869" s="1371" t="s">
        <v>7757</v>
      </c>
      <c r="C3869" s="1371">
        <v>986982852</v>
      </c>
      <c r="D3869" s="1371" t="s">
        <v>7758</v>
      </c>
      <c r="F3869" s="1371" t="s">
        <v>362</v>
      </c>
      <c r="G3869" s="1371" t="s">
        <v>224</v>
      </c>
      <c r="H3869" s="1371" t="s">
        <v>248</v>
      </c>
      <c r="J3869" s="1371" t="s">
        <v>221</v>
      </c>
      <c r="M3869" s="1372">
        <v>45841</v>
      </c>
      <c r="N3869" s="1371" t="s">
        <v>233</v>
      </c>
      <c r="W3869" s="1371" t="s">
        <v>228</v>
      </c>
    </row>
    <row r="3870" spans="1:23">
      <c r="A3870" s="1370">
        <v>72935622</v>
      </c>
      <c r="B3870" s="1371" t="s">
        <v>7759</v>
      </c>
      <c r="C3870" s="1371">
        <v>918411989</v>
      </c>
      <c r="D3870" s="1371" t="s">
        <v>7760</v>
      </c>
      <c r="G3870" s="1371" t="s">
        <v>225</v>
      </c>
      <c r="H3870" s="1371" t="s">
        <v>243</v>
      </c>
      <c r="I3870" s="1371" t="s">
        <v>316</v>
      </c>
      <c r="J3870" s="1371" t="s">
        <v>221</v>
      </c>
      <c r="N3870" s="1371" t="s">
        <v>241</v>
      </c>
      <c r="W3870" s="1371" t="s">
        <v>227</v>
      </c>
    </row>
    <row r="3871" spans="1:23">
      <c r="A3871" s="1370">
        <v>72942798</v>
      </c>
      <c r="B3871" s="1371" t="s">
        <v>7761</v>
      </c>
      <c r="C3871" s="1371">
        <v>51986922147</v>
      </c>
      <c r="D3871" s="1371" t="s">
        <v>7762</v>
      </c>
      <c r="G3871" s="1371" t="s">
        <v>225</v>
      </c>
      <c r="H3871" s="1371" t="s">
        <v>11</v>
      </c>
      <c r="J3871" s="1371" t="s">
        <v>221</v>
      </c>
      <c r="M3871" s="1372">
        <v>45841</v>
      </c>
      <c r="N3871" s="1371" t="s">
        <v>233</v>
      </c>
      <c r="V3871" s="1371" t="s">
        <v>11</v>
      </c>
      <c r="W3871" s="1371" t="s">
        <v>228</v>
      </c>
    </row>
    <row r="3872" spans="1:23">
      <c r="A3872" s="1370">
        <v>72951065</v>
      </c>
      <c r="B3872" s="1371" t="s">
        <v>7763</v>
      </c>
      <c r="C3872" s="1371">
        <v>927231586</v>
      </c>
      <c r="D3872" s="1371" t="s">
        <v>7764</v>
      </c>
      <c r="G3872" s="1371" t="s">
        <v>224</v>
      </c>
      <c r="H3872" s="1371" t="s">
        <v>11</v>
      </c>
      <c r="J3872" s="1371" t="s">
        <v>221</v>
      </c>
      <c r="M3872" s="1372">
        <v>45841</v>
      </c>
      <c r="N3872" s="1371" t="s">
        <v>233</v>
      </c>
      <c r="O3872" s="1371" t="s">
        <v>236</v>
      </c>
      <c r="P3872" s="1371" t="s">
        <v>350</v>
      </c>
      <c r="V3872" s="1371" t="s">
        <v>11</v>
      </c>
      <c r="W3872" s="1371" t="s">
        <v>226</v>
      </c>
    </row>
    <row r="3873" spans="1:23">
      <c r="A3873" s="1370">
        <v>72965243</v>
      </c>
      <c r="B3873" s="1371" t="s">
        <v>7765</v>
      </c>
      <c r="C3873" s="1371">
        <v>51962647178</v>
      </c>
      <c r="D3873" s="1371" t="s">
        <v>7766</v>
      </c>
      <c r="G3873" s="1371" t="s">
        <v>225</v>
      </c>
      <c r="H3873" s="1371" t="s">
        <v>11</v>
      </c>
      <c r="J3873" s="1371" t="s">
        <v>221</v>
      </c>
      <c r="M3873" s="1372">
        <v>45841</v>
      </c>
      <c r="N3873" s="1371" t="s">
        <v>233</v>
      </c>
      <c r="V3873" s="1371" t="s">
        <v>11</v>
      </c>
      <c r="W3873" s="1371" t="s">
        <v>228</v>
      </c>
    </row>
    <row r="3874" spans="1:23">
      <c r="A3874" s="1370">
        <v>72969704</v>
      </c>
      <c r="B3874" s="1371" t="s">
        <v>7767</v>
      </c>
      <c r="C3874" s="1371">
        <v>51913852810</v>
      </c>
      <c r="D3874" s="1371" t="s">
        <v>7768</v>
      </c>
      <c r="G3874" s="1371" t="s">
        <v>225</v>
      </c>
      <c r="H3874" s="1371" t="s">
        <v>245</v>
      </c>
      <c r="I3874" s="1371" t="s">
        <v>316</v>
      </c>
      <c r="J3874" s="1371" t="s">
        <v>221</v>
      </c>
      <c r="K3874" s="1371" t="s">
        <v>259</v>
      </c>
      <c r="L3874" s="1371" t="s">
        <v>259</v>
      </c>
      <c r="N3874" s="1371" t="s">
        <v>233</v>
      </c>
      <c r="O3874" s="1371" t="s">
        <v>233</v>
      </c>
      <c r="P3874" s="1371" t="s">
        <v>233</v>
      </c>
      <c r="W3874" s="1371" t="s">
        <v>226</v>
      </c>
    </row>
    <row r="3875" spans="1:23">
      <c r="A3875" s="1370">
        <v>72973708</v>
      </c>
      <c r="B3875" s="1371" t="s">
        <v>7769</v>
      </c>
      <c r="C3875" s="1371">
        <v>908595068</v>
      </c>
      <c r="D3875" s="1371" t="s">
        <v>7770</v>
      </c>
      <c r="E3875" s="1371" t="s">
        <v>376</v>
      </c>
      <c r="G3875" s="1371" t="s">
        <v>224</v>
      </c>
      <c r="H3875" s="1371" t="s">
        <v>245</v>
      </c>
      <c r="I3875" s="1371" t="s">
        <v>316</v>
      </c>
      <c r="J3875" s="1371" t="s">
        <v>221</v>
      </c>
      <c r="N3875" s="1371" t="s">
        <v>236</v>
      </c>
      <c r="O3875" s="1371" t="s">
        <v>236</v>
      </c>
      <c r="P3875" s="1371" t="s">
        <v>350</v>
      </c>
      <c r="W3875" s="1371" t="s">
        <v>227</v>
      </c>
    </row>
    <row r="3876" spans="1:23">
      <c r="A3876" s="1370">
        <v>72975171</v>
      </c>
      <c r="B3876" s="1371" t="s">
        <v>7771</v>
      </c>
      <c r="C3876" s="1371">
        <v>51951077597</v>
      </c>
      <c r="D3876" s="1371" t="s">
        <v>7772</v>
      </c>
      <c r="E3876" s="1371" t="s">
        <v>624</v>
      </c>
      <c r="G3876" s="1371" t="s">
        <v>224</v>
      </c>
      <c r="H3876" s="1371" t="s">
        <v>245</v>
      </c>
      <c r="K3876" s="1371" t="s">
        <v>280</v>
      </c>
      <c r="L3876" s="1371" t="s">
        <v>262</v>
      </c>
      <c r="M3876" s="1372">
        <v>45868</v>
      </c>
      <c r="N3876" s="1371" t="s">
        <v>231</v>
      </c>
      <c r="O3876" s="1371" t="s">
        <v>231</v>
      </c>
      <c r="P3876" s="1371" t="s">
        <v>329</v>
      </c>
      <c r="W3876" s="1371" t="s">
        <v>230</v>
      </c>
    </row>
    <row r="3877" spans="1:23">
      <c r="A3877" s="1370">
        <v>72975360</v>
      </c>
      <c r="B3877" s="1371" t="s">
        <v>7773</v>
      </c>
      <c r="C3877" s="1371">
        <v>51932359670</v>
      </c>
      <c r="D3877" s="1371" t="s">
        <v>7774</v>
      </c>
      <c r="G3877" s="1371" t="s">
        <v>223</v>
      </c>
      <c r="H3877" s="1371" t="s">
        <v>11</v>
      </c>
      <c r="J3877" s="1371" t="s">
        <v>221</v>
      </c>
      <c r="M3877" s="1372">
        <v>45841</v>
      </c>
      <c r="N3877" s="1371" t="s">
        <v>233</v>
      </c>
      <c r="V3877" s="1371" t="s">
        <v>11</v>
      </c>
      <c r="W3877" s="1371" t="s">
        <v>228</v>
      </c>
    </row>
    <row r="3878" spans="1:23">
      <c r="A3878" s="1370">
        <v>72980962</v>
      </c>
      <c r="B3878" s="1371" t="s">
        <v>7775</v>
      </c>
      <c r="C3878" s="1371">
        <v>51922560484</v>
      </c>
      <c r="D3878" s="1371" t="s">
        <v>7776</v>
      </c>
      <c r="E3878" s="1371" t="s">
        <v>451</v>
      </c>
      <c r="G3878" s="1371" t="s">
        <v>224</v>
      </c>
      <c r="H3878" s="1371" t="s">
        <v>245</v>
      </c>
      <c r="K3878" s="1371" t="s">
        <v>271</v>
      </c>
      <c r="L3878" s="1371" t="s">
        <v>271</v>
      </c>
      <c r="M3878" s="1372">
        <v>45846</v>
      </c>
      <c r="N3878" s="1371" t="s">
        <v>233</v>
      </c>
      <c r="W3878" s="1371" t="s">
        <v>230</v>
      </c>
    </row>
    <row r="3879" spans="1:23">
      <c r="A3879" s="1370">
        <v>72980962</v>
      </c>
      <c r="B3879" s="1371" t="s">
        <v>7777</v>
      </c>
      <c r="C3879" s="1371">
        <v>902721981</v>
      </c>
      <c r="D3879" s="1371" t="s">
        <v>7778</v>
      </c>
      <c r="G3879" s="1371" t="s">
        <v>224</v>
      </c>
      <c r="H3879" s="1371" t="s">
        <v>11</v>
      </c>
      <c r="J3879" s="1371" t="s">
        <v>221</v>
      </c>
      <c r="N3879" s="1371" t="s">
        <v>233</v>
      </c>
      <c r="W3879" s="1371" t="s">
        <v>229</v>
      </c>
    </row>
    <row r="3880" spans="1:23">
      <c r="A3880" s="1370">
        <v>72980962</v>
      </c>
      <c r="B3880" s="1371" t="s">
        <v>7779</v>
      </c>
      <c r="C3880" s="1371">
        <v>922560484</v>
      </c>
      <c r="D3880" s="1371" t="s">
        <v>7776</v>
      </c>
      <c r="E3880" s="1371" t="s">
        <v>373</v>
      </c>
      <c r="F3880" s="1371" t="s">
        <v>260</v>
      </c>
      <c r="G3880" s="1371" t="s">
        <v>224</v>
      </c>
      <c r="H3880" s="1371" t="s">
        <v>245</v>
      </c>
      <c r="M3880" s="1372">
        <v>45843</v>
      </c>
      <c r="N3880" s="1371" t="s">
        <v>233</v>
      </c>
      <c r="O3880" s="1371" t="s">
        <v>331</v>
      </c>
      <c r="W3880" s="1371" t="s">
        <v>229</v>
      </c>
    </row>
    <row r="3881" spans="1:23">
      <c r="A3881" s="1370">
        <v>72980962</v>
      </c>
      <c r="B3881" s="1371" t="s">
        <v>7780</v>
      </c>
      <c r="C3881" s="1371">
        <v>922560484</v>
      </c>
      <c r="D3881" s="1371" t="s">
        <v>7776</v>
      </c>
      <c r="G3881" s="1371" t="s">
        <v>224</v>
      </c>
      <c r="H3881" s="1371" t="s">
        <v>245</v>
      </c>
      <c r="I3881" s="1371" t="s">
        <v>316</v>
      </c>
      <c r="J3881" s="1371" t="s">
        <v>221</v>
      </c>
      <c r="K3881" s="1371" t="s">
        <v>259</v>
      </c>
      <c r="L3881" s="1371" t="s">
        <v>259</v>
      </c>
      <c r="N3881" s="1371" t="s">
        <v>231</v>
      </c>
      <c r="W3881" s="1371" t="s">
        <v>227</v>
      </c>
    </row>
    <row r="3882" spans="1:23">
      <c r="A3882" s="1370">
        <v>72981163</v>
      </c>
      <c r="B3882" s="1371" t="s">
        <v>7781</v>
      </c>
      <c r="C3882" s="1371">
        <v>51945809233</v>
      </c>
      <c r="D3882" s="1371" t="s">
        <v>7782</v>
      </c>
      <c r="E3882" s="1371" t="s">
        <v>451</v>
      </c>
      <c r="G3882" s="1371" t="s">
        <v>224</v>
      </c>
      <c r="H3882" s="1371" t="s">
        <v>245</v>
      </c>
      <c r="K3882" s="1371" t="s">
        <v>262</v>
      </c>
      <c r="L3882" s="1371" t="s">
        <v>262</v>
      </c>
      <c r="M3882" s="1372">
        <v>45880</v>
      </c>
      <c r="N3882" s="1371" t="s">
        <v>233</v>
      </c>
      <c r="W3882" s="1371" t="s">
        <v>228</v>
      </c>
    </row>
    <row r="3883" spans="1:23">
      <c r="A3883" s="1370">
        <v>72981500</v>
      </c>
      <c r="B3883" s="1371" t="s">
        <v>7783</v>
      </c>
      <c r="C3883" s="1371">
        <v>993726065</v>
      </c>
      <c r="D3883" s="1371" t="s">
        <v>7784</v>
      </c>
      <c r="G3883" s="1371" t="s">
        <v>224</v>
      </c>
      <c r="H3883" s="1371" t="s">
        <v>11</v>
      </c>
      <c r="J3883" s="1371" t="s">
        <v>221</v>
      </c>
      <c r="M3883" s="1372">
        <v>45841</v>
      </c>
      <c r="N3883" s="1371" t="s">
        <v>233</v>
      </c>
      <c r="O3883" s="1371" t="s">
        <v>236</v>
      </c>
      <c r="W3883" s="1371" t="s">
        <v>227</v>
      </c>
    </row>
    <row r="3884" spans="1:23">
      <c r="A3884" s="1370">
        <v>72981645</v>
      </c>
      <c r="B3884" s="1371" t="s">
        <v>7785</v>
      </c>
      <c r="C3884" s="1371">
        <v>990057236</v>
      </c>
      <c r="D3884" s="1371" t="s">
        <v>7786</v>
      </c>
      <c r="G3884" s="1371" t="s">
        <v>225</v>
      </c>
      <c r="H3884" s="1371" t="s">
        <v>11</v>
      </c>
      <c r="J3884" s="1371" t="s">
        <v>221</v>
      </c>
      <c r="N3884" s="1371" t="s">
        <v>233</v>
      </c>
      <c r="W3884" s="1371" t="s">
        <v>229</v>
      </c>
    </row>
    <row r="3885" spans="1:23">
      <c r="A3885" s="1370">
        <v>72981645</v>
      </c>
      <c r="B3885" s="1371" t="s">
        <v>7787</v>
      </c>
      <c r="C3885" s="1371">
        <v>51997954960</v>
      </c>
      <c r="D3885" s="1371" t="s">
        <v>7788</v>
      </c>
      <c r="E3885" s="1371" t="s">
        <v>451</v>
      </c>
      <c r="G3885" s="1371" t="s">
        <v>225</v>
      </c>
      <c r="H3885" s="1371" t="s">
        <v>245</v>
      </c>
      <c r="K3885" s="1371" t="s">
        <v>278</v>
      </c>
      <c r="L3885" s="1371" t="s">
        <v>262</v>
      </c>
      <c r="M3885" s="1372">
        <v>45869</v>
      </c>
      <c r="N3885" s="1371" t="s">
        <v>231</v>
      </c>
      <c r="P3885" s="1371" t="s">
        <v>329</v>
      </c>
      <c r="Q3885" s="1371" t="s">
        <v>324</v>
      </c>
      <c r="S3885" s="1371" t="s">
        <v>318</v>
      </c>
      <c r="T3885" s="1371" t="s">
        <v>323</v>
      </c>
      <c r="U3885" s="1371" t="s">
        <v>255</v>
      </c>
      <c r="W3885" s="1371" t="s">
        <v>227</v>
      </c>
    </row>
    <row r="3886" spans="1:23">
      <c r="A3886" s="1370">
        <v>72982273</v>
      </c>
      <c r="B3886" s="1371" t="s">
        <v>7789</v>
      </c>
      <c r="C3886" s="1371">
        <v>51964309744</v>
      </c>
      <c r="D3886" s="1371" t="s">
        <v>7790</v>
      </c>
      <c r="G3886" s="1371" t="s">
        <v>225</v>
      </c>
      <c r="H3886" s="1371" t="s">
        <v>245</v>
      </c>
      <c r="J3886" s="1371" t="s">
        <v>221</v>
      </c>
      <c r="K3886" s="1371" t="s">
        <v>259</v>
      </c>
      <c r="L3886" s="1371" t="s">
        <v>259</v>
      </c>
      <c r="N3886" s="1371" t="s">
        <v>236</v>
      </c>
      <c r="W3886" s="1371" t="s">
        <v>228</v>
      </c>
    </row>
    <row r="3887" spans="1:23">
      <c r="A3887" s="1370">
        <v>72982438</v>
      </c>
      <c r="B3887" s="1371" t="s">
        <v>7791</v>
      </c>
      <c r="C3887" s="1371">
        <v>968246966</v>
      </c>
      <c r="D3887" s="1371" t="s">
        <v>7792</v>
      </c>
      <c r="G3887" s="1371" t="s">
        <v>223</v>
      </c>
      <c r="H3887" s="1371" t="s">
        <v>11</v>
      </c>
      <c r="J3887" s="1371" t="s">
        <v>221</v>
      </c>
      <c r="M3887" s="1372">
        <v>45841</v>
      </c>
      <c r="N3887" s="1371" t="s">
        <v>233</v>
      </c>
      <c r="O3887" s="1371" t="s">
        <v>236</v>
      </c>
      <c r="W3887" s="1371" t="s">
        <v>227</v>
      </c>
    </row>
    <row r="3888" spans="1:23">
      <c r="A3888" s="1370">
        <v>72982515</v>
      </c>
      <c r="B3888" s="1371" t="s">
        <v>7793</v>
      </c>
      <c r="C3888" s="1371">
        <v>975623826</v>
      </c>
      <c r="D3888" s="1371" t="s">
        <v>7794</v>
      </c>
      <c r="G3888" s="1371" t="s">
        <v>224</v>
      </c>
      <c r="H3888" s="1371" t="s">
        <v>11</v>
      </c>
      <c r="J3888" s="1371" t="s">
        <v>221</v>
      </c>
      <c r="M3888" s="1372">
        <v>45841</v>
      </c>
      <c r="N3888" s="1371" t="s">
        <v>233</v>
      </c>
      <c r="O3888" s="1371" t="s">
        <v>236</v>
      </c>
      <c r="P3888" s="1371" t="s">
        <v>350</v>
      </c>
      <c r="V3888" s="1371" t="s">
        <v>11</v>
      </c>
      <c r="W3888" s="1371" t="s">
        <v>226</v>
      </c>
    </row>
    <row r="3889" spans="1:23">
      <c r="A3889" s="1370">
        <v>72982732</v>
      </c>
      <c r="B3889" s="1371" t="s">
        <v>7795</v>
      </c>
      <c r="C3889" s="1371">
        <v>968140062</v>
      </c>
      <c r="D3889" s="1371" t="s">
        <v>7796</v>
      </c>
      <c r="F3889" s="1371" t="s">
        <v>362</v>
      </c>
      <c r="G3889" s="1371" t="s">
        <v>223</v>
      </c>
      <c r="H3889" s="1371" t="s">
        <v>248</v>
      </c>
      <c r="J3889" s="1371" t="s">
        <v>221</v>
      </c>
      <c r="M3889" s="1372">
        <v>45841</v>
      </c>
      <c r="N3889" s="1371" t="s">
        <v>233</v>
      </c>
      <c r="O3889" s="1371" t="s">
        <v>236</v>
      </c>
      <c r="P3889" s="1371" t="s">
        <v>350</v>
      </c>
      <c r="W3889" s="1371" t="s">
        <v>226</v>
      </c>
    </row>
    <row r="3890" spans="1:23">
      <c r="A3890" s="1370">
        <v>72982921</v>
      </c>
      <c r="B3890" s="1371" t="s">
        <v>7797</v>
      </c>
      <c r="C3890" s="1371">
        <v>997497890</v>
      </c>
      <c r="D3890" s="1371" t="s">
        <v>7798</v>
      </c>
      <c r="G3890" s="1371" t="s">
        <v>225</v>
      </c>
      <c r="H3890" s="1371" t="s">
        <v>11</v>
      </c>
      <c r="J3890" s="1371" t="s">
        <v>221</v>
      </c>
      <c r="N3890" s="1371" t="s">
        <v>233</v>
      </c>
      <c r="O3890" s="1371" t="s">
        <v>236</v>
      </c>
      <c r="W3890" s="1371" t="s">
        <v>229</v>
      </c>
    </row>
    <row r="3891" spans="1:23">
      <c r="A3891" s="1370">
        <v>72983190</v>
      </c>
      <c r="B3891" s="1371" t="s">
        <v>191</v>
      </c>
      <c r="C3891" s="1371">
        <v>962237594</v>
      </c>
      <c r="D3891" s="1371" t="s">
        <v>7799</v>
      </c>
      <c r="E3891" s="1371" t="s">
        <v>373</v>
      </c>
      <c r="G3891" s="1371" t="s">
        <v>225</v>
      </c>
      <c r="H3891" s="1371" t="s">
        <v>238</v>
      </c>
      <c r="I3891" s="1371" t="s">
        <v>316</v>
      </c>
      <c r="J3891" s="1371" t="s">
        <v>249</v>
      </c>
      <c r="L3891" s="1371" t="s">
        <v>262</v>
      </c>
      <c r="N3891" s="1371" t="s">
        <v>231</v>
      </c>
      <c r="O3891" s="1371" t="s">
        <v>329</v>
      </c>
      <c r="P3891" s="1371" t="s">
        <v>329</v>
      </c>
      <c r="Q3891" s="1371" t="s">
        <v>324</v>
      </c>
      <c r="R3891" s="1371" t="s">
        <v>232</v>
      </c>
      <c r="S3891" s="1371" t="s">
        <v>318</v>
      </c>
      <c r="T3891" s="1371" t="s">
        <v>323</v>
      </c>
      <c r="U3891" s="1371" t="s">
        <v>255</v>
      </c>
      <c r="V3891" s="1371" t="s">
        <v>7800</v>
      </c>
      <c r="W3891" s="1371" t="s">
        <v>226</v>
      </c>
    </row>
    <row r="3892" spans="1:23">
      <c r="A3892" s="1370">
        <v>72983606</v>
      </c>
      <c r="B3892" s="1371" t="s">
        <v>7801</v>
      </c>
      <c r="C3892" s="1371">
        <v>51966332966</v>
      </c>
      <c r="D3892" s="1371" t="s">
        <v>7802</v>
      </c>
      <c r="E3892" s="1371" t="s">
        <v>451</v>
      </c>
      <c r="G3892" s="1371" t="s">
        <v>223</v>
      </c>
      <c r="H3892" s="1371" t="s">
        <v>245</v>
      </c>
      <c r="K3892" s="1371" t="s">
        <v>262</v>
      </c>
      <c r="L3892" s="1371" t="s">
        <v>262</v>
      </c>
      <c r="M3892" s="1372">
        <v>45880</v>
      </c>
      <c r="N3892" s="1371" t="s">
        <v>233</v>
      </c>
      <c r="W3892" s="1371" t="s">
        <v>228</v>
      </c>
    </row>
    <row r="3893" spans="1:23">
      <c r="A3893" s="1370">
        <v>72984320</v>
      </c>
      <c r="B3893" s="1371" t="s">
        <v>7803</v>
      </c>
      <c r="C3893" s="1371">
        <v>997682701</v>
      </c>
      <c r="D3893" s="1371" t="s">
        <v>7804</v>
      </c>
      <c r="G3893" s="1371" t="s">
        <v>224</v>
      </c>
      <c r="I3893" s="1371" t="s">
        <v>316</v>
      </c>
      <c r="J3893" s="1371" t="s">
        <v>221</v>
      </c>
      <c r="N3893" s="1371" t="s">
        <v>233</v>
      </c>
      <c r="O3893" s="1371" t="s">
        <v>231</v>
      </c>
      <c r="P3893" s="1371" t="s">
        <v>231</v>
      </c>
      <c r="Q3893" s="1371" t="s">
        <v>445</v>
      </c>
      <c r="R3893" s="1371" t="s">
        <v>232</v>
      </c>
      <c r="S3893" s="1371" t="s">
        <v>318</v>
      </c>
      <c r="T3893" s="1371" t="s">
        <v>628</v>
      </c>
      <c r="W3893" s="1371" t="s">
        <v>229</v>
      </c>
    </row>
    <row r="3894" spans="1:23">
      <c r="A3894" s="1370">
        <v>72984417</v>
      </c>
      <c r="B3894" s="1371" t="s">
        <v>7805</v>
      </c>
      <c r="C3894" s="1371">
        <v>976544471</v>
      </c>
      <c r="D3894" s="1371" t="s">
        <v>7806</v>
      </c>
      <c r="G3894" s="1371" t="s">
        <v>223</v>
      </c>
      <c r="H3894" s="1371" t="s">
        <v>243</v>
      </c>
      <c r="I3894" s="1371" t="s">
        <v>10</v>
      </c>
      <c r="J3894" s="1371" t="s">
        <v>221</v>
      </c>
      <c r="N3894" s="1371" t="s">
        <v>231</v>
      </c>
      <c r="W3894" s="1371" t="s">
        <v>228</v>
      </c>
    </row>
    <row r="3895" spans="1:23">
      <c r="A3895" s="1370">
        <v>72984611</v>
      </c>
      <c r="B3895" s="1371" t="s">
        <v>7807</v>
      </c>
      <c r="C3895" s="1371">
        <v>960254232</v>
      </c>
      <c r="D3895" s="1371" t="s">
        <v>7808</v>
      </c>
      <c r="G3895" s="1371" t="s">
        <v>223</v>
      </c>
      <c r="H3895" s="1371" t="s">
        <v>11</v>
      </c>
      <c r="I3895" s="1371" t="s">
        <v>316</v>
      </c>
      <c r="J3895" s="1371" t="s">
        <v>221</v>
      </c>
      <c r="N3895" s="1371" t="s">
        <v>233</v>
      </c>
      <c r="W3895" s="1371" t="s">
        <v>229</v>
      </c>
    </row>
    <row r="3896" spans="1:23">
      <c r="A3896" s="1370">
        <v>72984611</v>
      </c>
      <c r="B3896" s="1371" t="s">
        <v>7809</v>
      </c>
      <c r="C3896" s="1371">
        <v>960254232</v>
      </c>
      <c r="D3896" s="1371" t="s">
        <v>7810</v>
      </c>
      <c r="G3896" s="1371" t="s">
        <v>223</v>
      </c>
      <c r="J3896" s="1371" t="s">
        <v>221</v>
      </c>
      <c r="N3896" s="1371" t="s">
        <v>231</v>
      </c>
      <c r="O3896" s="1371" t="s">
        <v>231</v>
      </c>
      <c r="P3896" s="1371" t="s">
        <v>231</v>
      </c>
      <c r="W3896" s="1371" t="s">
        <v>229</v>
      </c>
    </row>
    <row r="3897" spans="1:23">
      <c r="A3897" s="1370">
        <v>72985024</v>
      </c>
      <c r="B3897" s="1371" t="s">
        <v>7811</v>
      </c>
      <c r="C3897" s="1371">
        <v>958077304</v>
      </c>
      <c r="D3897" s="1371" t="s">
        <v>7812</v>
      </c>
      <c r="G3897" s="1371" t="s">
        <v>224</v>
      </c>
      <c r="H3897" s="1371" t="s">
        <v>11</v>
      </c>
      <c r="J3897" s="1371" t="s">
        <v>221</v>
      </c>
      <c r="M3897" s="1372">
        <v>45841</v>
      </c>
      <c r="N3897" s="1371" t="s">
        <v>233</v>
      </c>
      <c r="V3897" s="1371" t="s">
        <v>11</v>
      </c>
      <c r="W3897" s="1371" t="s">
        <v>228</v>
      </c>
    </row>
    <row r="3898" spans="1:23">
      <c r="A3898" s="1370">
        <v>72985252</v>
      </c>
      <c r="B3898" s="1371" t="s">
        <v>7813</v>
      </c>
      <c r="C3898" s="1371">
        <v>51985464024</v>
      </c>
      <c r="D3898" s="1371" t="s">
        <v>7814</v>
      </c>
      <c r="G3898" s="1371" t="s">
        <v>223</v>
      </c>
      <c r="H3898" s="1371" t="s">
        <v>245</v>
      </c>
      <c r="I3898" s="1371" t="s">
        <v>316</v>
      </c>
      <c r="J3898" s="1371" t="s">
        <v>221</v>
      </c>
      <c r="K3898" s="1371" t="s">
        <v>259</v>
      </c>
      <c r="L3898" s="1371" t="s">
        <v>259</v>
      </c>
      <c r="N3898" s="1371" t="s">
        <v>233</v>
      </c>
      <c r="W3898" s="1371" t="s">
        <v>228</v>
      </c>
    </row>
    <row r="3899" spans="1:23">
      <c r="A3899" s="1370">
        <v>72985371</v>
      </c>
      <c r="B3899" s="1371" t="s">
        <v>7815</v>
      </c>
      <c r="C3899" s="1371">
        <v>927901971</v>
      </c>
      <c r="D3899" s="1371" t="s">
        <v>7816</v>
      </c>
      <c r="E3899" s="1371" t="s">
        <v>451</v>
      </c>
      <c r="G3899" s="1371" t="s">
        <v>224</v>
      </c>
      <c r="H3899" s="1371" t="s">
        <v>245</v>
      </c>
      <c r="I3899" s="1371" t="s">
        <v>10</v>
      </c>
      <c r="J3899" s="1371" t="s">
        <v>249</v>
      </c>
      <c r="N3899" s="1371" t="s">
        <v>314</v>
      </c>
      <c r="O3899" s="1371" t="s">
        <v>332</v>
      </c>
      <c r="P3899" s="1371" t="s">
        <v>332</v>
      </c>
      <c r="W3899" s="1371" t="s">
        <v>227</v>
      </c>
    </row>
    <row r="3900" spans="1:23">
      <c r="A3900" s="1370">
        <v>72985645</v>
      </c>
      <c r="B3900" s="1371" t="s">
        <v>7817</v>
      </c>
      <c r="C3900" s="1371">
        <v>991371228</v>
      </c>
      <c r="D3900" s="1371" t="s">
        <v>7818</v>
      </c>
      <c r="G3900" s="1371" t="s">
        <v>224</v>
      </c>
      <c r="H3900" s="1371" t="s">
        <v>245</v>
      </c>
      <c r="I3900" s="1371" t="s">
        <v>316</v>
      </c>
      <c r="J3900" s="1371" t="s">
        <v>221</v>
      </c>
      <c r="K3900" s="1371" t="s">
        <v>259</v>
      </c>
      <c r="L3900" s="1371" t="s">
        <v>259</v>
      </c>
      <c r="N3900" s="1371" t="s">
        <v>231</v>
      </c>
      <c r="W3900" s="1371" t="s">
        <v>227</v>
      </c>
    </row>
    <row r="3901" spans="1:23">
      <c r="A3901" s="1370">
        <v>72985744</v>
      </c>
      <c r="B3901" s="1371" t="s">
        <v>7819</v>
      </c>
      <c r="C3901" s="1371">
        <v>998912520</v>
      </c>
      <c r="G3901" s="1371" t="s">
        <v>224</v>
      </c>
      <c r="H3901" s="1371" t="s">
        <v>11</v>
      </c>
      <c r="M3901" s="1372">
        <v>45854</v>
      </c>
      <c r="N3901" s="1371" t="s">
        <v>233</v>
      </c>
      <c r="W3901" s="1371" t="s">
        <v>229</v>
      </c>
    </row>
    <row r="3902" spans="1:23">
      <c r="A3902" s="1370">
        <v>72986137</v>
      </c>
      <c r="B3902" s="1371" t="s">
        <v>7820</v>
      </c>
      <c r="C3902" s="1371">
        <v>51994555664</v>
      </c>
      <c r="D3902" s="1371" t="s">
        <v>7821</v>
      </c>
      <c r="G3902" s="1371" t="s">
        <v>224</v>
      </c>
      <c r="H3902" s="1371" t="s">
        <v>243</v>
      </c>
      <c r="J3902" s="1371" t="s">
        <v>249</v>
      </c>
      <c r="L3902" s="1371" t="s">
        <v>271</v>
      </c>
      <c r="N3902" s="1371" t="s">
        <v>231</v>
      </c>
      <c r="W3902" s="1371" t="s">
        <v>230</v>
      </c>
    </row>
    <row r="3903" spans="1:23">
      <c r="A3903" s="1370">
        <v>72986137</v>
      </c>
      <c r="B3903" s="1371" t="s">
        <v>7822</v>
      </c>
      <c r="C3903" s="1371">
        <v>51994555664</v>
      </c>
      <c r="D3903" s="1371" t="s">
        <v>7821</v>
      </c>
      <c r="G3903" s="1371" t="s">
        <v>224</v>
      </c>
      <c r="H3903" s="1371" t="s">
        <v>243</v>
      </c>
      <c r="I3903" s="1371" t="s">
        <v>316</v>
      </c>
      <c r="J3903" s="1371" t="s">
        <v>221</v>
      </c>
      <c r="N3903" s="1371" t="s">
        <v>231</v>
      </c>
      <c r="O3903" s="1371" t="s">
        <v>231</v>
      </c>
      <c r="P3903" s="1371" t="s">
        <v>231</v>
      </c>
      <c r="Q3903" s="1371" t="s">
        <v>324</v>
      </c>
      <c r="R3903" s="1371" t="s">
        <v>232</v>
      </c>
      <c r="S3903" s="1371" t="s">
        <v>318</v>
      </c>
      <c r="T3903" s="1371" t="s">
        <v>323</v>
      </c>
      <c r="U3903" s="1371" t="s">
        <v>255</v>
      </c>
      <c r="W3903" s="1371" t="s">
        <v>226</v>
      </c>
    </row>
    <row r="3904" spans="1:23">
      <c r="A3904" s="1370">
        <v>72986227</v>
      </c>
      <c r="B3904" s="1371" t="s">
        <v>7823</v>
      </c>
      <c r="C3904" s="1371">
        <v>51924782016</v>
      </c>
      <c r="D3904" s="1371" t="s">
        <v>7824</v>
      </c>
      <c r="G3904" s="1371" t="s">
        <v>224</v>
      </c>
      <c r="H3904" s="1371" t="s">
        <v>11</v>
      </c>
      <c r="J3904" s="1371" t="s">
        <v>221</v>
      </c>
      <c r="M3904" s="1372">
        <v>45841</v>
      </c>
      <c r="N3904" s="1371" t="s">
        <v>237</v>
      </c>
      <c r="V3904" s="1371" t="s">
        <v>11</v>
      </c>
      <c r="W3904" s="1371" t="s">
        <v>228</v>
      </c>
    </row>
    <row r="3905" spans="1:23">
      <c r="A3905" s="1370">
        <v>72986354</v>
      </c>
      <c r="B3905" s="1371" t="s">
        <v>7825</v>
      </c>
      <c r="C3905" s="1371">
        <v>51950289149</v>
      </c>
      <c r="D3905" s="1371" t="s">
        <v>7826</v>
      </c>
      <c r="G3905" s="1371" t="s">
        <v>224</v>
      </c>
      <c r="H3905" s="1371" t="s">
        <v>245</v>
      </c>
      <c r="J3905" s="1371" t="s">
        <v>221</v>
      </c>
      <c r="K3905" s="1371" t="s">
        <v>259</v>
      </c>
      <c r="L3905" s="1371" t="s">
        <v>271</v>
      </c>
      <c r="N3905" s="1371" t="s">
        <v>233</v>
      </c>
      <c r="O3905" s="1371" t="s">
        <v>236</v>
      </c>
      <c r="W3905" s="1371" t="s">
        <v>230</v>
      </c>
    </row>
    <row r="3906" spans="1:23">
      <c r="A3906" s="1370">
        <v>72986407</v>
      </c>
      <c r="B3906" s="1371" t="s">
        <v>7827</v>
      </c>
      <c r="C3906" s="1371">
        <v>919549927</v>
      </c>
      <c r="D3906" s="1371" t="s">
        <v>7828</v>
      </c>
      <c r="G3906" s="1371" t="s">
        <v>224</v>
      </c>
      <c r="H3906" s="1371" t="s">
        <v>11</v>
      </c>
      <c r="J3906" s="1371" t="s">
        <v>221</v>
      </c>
      <c r="M3906" s="1372">
        <v>45841</v>
      </c>
      <c r="N3906" s="1371" t="s">
        <v>233</v>
      </c>
      <c r="O3906" s="1371" t="s">
        <v>236</v>
      </c>
      <c r="W3906" s="1371" t="s">
        <v>227</v>
      </c>
    </row>
    <row r="3907" spans="1:23">
      <c r="A3907" s="1370">
        <v>72986593</v>
      </c>
      <c r="B3907" s="1371" t="s">
        <v>7829</v>
      </c>
      <c r="C3907" s="1371">
        <v>907715108</v>
      </c>
      <c r="D3907" s="1371" t="s">
        <v>7830</v>
      </c>
      <c r="G3907" s="1371" t="s">
        <v>224</v>
      </c>
      <c r="H3907" s="1371" t="s">
        <v>11</v>
      </c>
      <c r="J3907" s="1371" t="s">
        <v>221</v>
      </c>
      <c r="M3907" s="1372">
        <v>45841</v>
      </c>
      <c r="N3907" s="1371" t="s">
        <v>233</v>
      </c>
      <c r="O3907" s="1371" t="s">
        <v>233</v>
      </c>
      <c r="P3907" s="1371" t="s">
        <v>233</v>
      </c>
      <c r="V3907" s="1371" t="s">
        <v>11</v>
      </c>
      <c r="W3907" s="1371" t="s">
        <v>226</v>
      </c>
    </row>
    <row r="3908" spans="1:23">
      <c r="A3908" s="1370">
        <v>72986704</v>
      </c>
      <c r="B3908" s="1371" t="s">
        <v>7831</v>
      </c>
      <c r="C3908" s="1371">
        <v>51944657467</v>
      </c>
      <c r="D3908" s="1371" t="s">
        <v>7832</v>
      </c>
      <c r="G3908" s="1371" t="s">
        <v>224</v>
      </c>
      <c r="H3908" s="1371" t="s">
        <v>245</v>
      </c>
      <c r="J3908" s="1371" t="s">
        <v>221</v>
      </c>
      <c r="K3908" s="1371" t="s">
        <v>259</v>
      </c>
      <c r="L3908" s="1371" t="s">
        <v>259</v>
      </c>
      <c r="N3908" s="1371" t="s">
        <v>236</v>
      </c>
      <c r="W3908" s="1371" t="s">
        <v>228</v>
      </c>
    </row>
    <row r="3909" spans="1:23">
      <c r="A3909" s="1370">
        <v>72986846</v>
      </c>
      <c r="B3909" s="1371" t="s">
        <v>7833</v>
      </c>
      <c r="C3909" s="1371" t="s">
        <v>7834</v>
      </c>
      <c r="D3909" s="1371" t="s">
        <v>7835</v>
      </c>
      <c r="G3909" s="1371" t="s">
        <v>224</v>
      </c>
      <c r="H3909" s="1371" t="s">
        <v>242</v>
      </c>
      <c r="I3909" s="1371" t="s">
        <v>316</v>
      </c>
      <c r="J3909" s="1371" t="s">
        <v>249</v>
      </c>
      <c r="N3909" s="1371" t="s">
        <v>231</v>
      </c>
      <c r="O3909" s="1371" t="s">
        <v>231</v>
      </c>
      <c r="P3909" s="1371" t="s">
        <v>231</v>
      </c>
      <c r="Q3909" s="1371" t="s">
        <v>445</v>
      </c>
      <c r="R3909" s="1371" t="s">
        <v>234</v>
      </c>
      <c r="S3909" s="1371" t="s">
        <v>318</v>
      </c>
      <c r="T3909" s="1371" t="s">
        <v>628</v>
      </c>
      <c r="U3909" s="1371" t="s">
        <v>255</v>
      </c>
      <c r="W3909" s="1371" t="s">
        <v>229</v>
      </c>
    </row>
    <row r="3910" spans="1:23">
      <c r="A3910" s="1370">
        <v>72986977</v>
      </c>
      <c r="B3910" s="1371" t="s">
        <v>7836</v>
      </c>
      <c r="C3910" s="1371" t="s">
        <v>7837</v>
      </c>
      <c r="D3910" s="1371" t="s">
        <v>7838</v>
      </c>
      <c r="G3910" s="1371" t="s">
        <v>223</v>
      </c>
      <c r="H3910" s="1371" t="s">
        <v>245</v>
      </c>
      <c r="I3910" s="1371" t="s">
        <v>316</v>
      </c>
      <c r="J3910" s="1371" t="s">
        <v>221</v>
      </c>
      <c r="K3910" s="1371" t="s">
        <v>269</v>
      </c>
      <c r="L3910" s="1371" t="s">
        <v>269</v>
      </c>
      <c r="N3910" s="1371" t="s">
        <v>233</v>
      </c>
      <c r="O3910" s="1371" t="s">
        <v>233</v>
      </c>
      <c r="P3910" s="1371" t="s">
        <v>233</v>
      </c>
      <c r="W3910" s="1371" t="s">
        <v>226</v>
      </c>
    </row>
    <row r="3911" spans="1:23">
      <c r="A3911" s="1370">
        <v>72986977</v>
      </c>
      <c r="B3911" s="1371" t="s">
        <v>7839</v>
      </c>
      <c r="C3911" s="1371">
        <v>974949294</v>
      </c>
      <c r="D3911" s="1371" t="s">
        <v>7838</v>
      </c>
      <c r="G3911" s="1371" t="s">
        <v>223</v>
      </c>
      <c r="H3911" s="1371" t="s">
        <v>243</v>
      </c>
      <c r="I3911" s="1371" t="s">
        <v>316</v>
      </c>
      <c r="J3911" s="1371" t="s">
        <v>249</v>
      </c>
      <c r="N3911" s="1371" t="s">
        <v>236</v>
      </c>
      <c r="W3911" s="1371" t="s">
        <v>227</v>
      </c>
    </row>
    <row r="3912" spans="1:23">
      <c r="A3912" s="1370">
        <v>72987054</v>
      </c>
      <c r="B3912" s="1371" t="s">
        <v>7840</v>
      </c>
      <c r="C3912" s="1371">
        <v>991469174</v>
      </c>
      <c r="D3912" s="1371" t="s">
        <v>7841</v>
      </c>
      <c r="G3912" s="1371" t="s">
        <v>224</v>
      </c>
      <c r="H3912" s="1371" t="s">
        <v>11</v>
      </c>
      <c r="J3912" s="1371" t="s">
        <v>221</v>
      </c>
      <c r="M3912" s="1372">
        <v>45841</v>
      </c>
      <c r="N3912" s="1371" t="s">
        <v>233</v>
      </c>
      <c r="O3912" s="1371" t="s">
        <v>236</v>
      </c>
      <c r="P3912" s="1371" t="s">
        <v>350</v>
      </c>
      <c r="V3912" s="1371" t="s">
        <v>11</v>
      </c>
      <c r="W3912" s="1371" t="s">
        <v>226</v>
      </c>
    </row>
    <row r="3913" spans="1:23">
      <c r="A3913" s="1370">
        <v>72987152</v>
      </c>
      <c r="B3913" s="1371" t="s">
        <v>7842</v>
      </c>
      <c r="C3913" s="1371">
        <v>935752287</v>
      </c>
      <c r="D3913" s="1371" t="s">
        <v>7843</v>
      </c>
      <c r="E3913" s="1371" t="s">
        <v>373</v>
      </c>
      <c r="G3913" s="1371" t="s">
        <v>224</v>
      </c>
      <c r="H3913" s="1371" t="s">
        <v>243</v>
      </c>
      <c r="I3913" s="1371" t="s">
        <v>316</v>
      </c>
      <c r="J3913" s="1371" t="s">
        <v>249</v>
      </c>
      <c r="N3913" s="1371" t="s">
        <v>233</v>
      </c>
      <c r="W3913" s="1371" t="s">
        <v>227</v>
      </c>
    </row>
    <row r="3914" spans="1:23">
      <c r="A3914" s="1370">
        <v>72987469</v>
      </c>
      <c r="B3914" s="1371" t="s">
        <v>7844</v>
      </c>
      <c r="C3914" s="1371">
        <v>938561867</v>
      </c>
      <c r="D3914" s="1371" t="s">
        <v>7845</v>
      </c>
      <c r="F3914" s="1371" t="s">
        <v>254</v>
      </c>
      <c r="G3914" s="1371" t="s">
        <v>223</v>
      </c>
      <c r="H3914" s="1371" t="s">
        <v>238</v>
      </c>
      <c r="I3914" s="1371" t="s">
        <v>316</v>
      </c>
      <c r="J3914" s="1371" t="s">
        <v>221</v>
      </c>
      <c r="N3914" s="1371" t="s">
        <v>233</v>
      </c>
      <c r="O3914" s="1371" t="s">
        <v>236</v>
      </c>
      <c r="P3914" s="1371" t="s">
        <v>350</v>
      </c>
      <c r="Q3914" s="1371" t="s">
        <v>445</v>
      </c>
      <c r="R3914" s="1371" t="s">
        <v>232</v>
      </c>
      <c r="S3914" s="1371" t="s">
        <v>318</v>
      </c>
      <c r="T3914" s="1371" t="s">
        <v>323</v>
      </c>
      <c r="U3914" s="1371" t="s">
        <v>255</v>
      </c>
      <c r="W3914" s="1371" t="s">
        <v>229</v>
      </c>
    </row>
    <row r="3915" spans="1:23">
      <c r="A3915" s="1370">
        <v>72987518</v>
      </c>
      <c r="B3915" s="1371" t="s">
        <v>7846</v>
      </c>
      <c r="C3915" s="1371">
        <v>932524145</v>
      </c>
      <c r="D3915" s="1371" t="s">
        <v>362</v>
      </c>
      <c r="G3915" s="1371" t="s">
        <v>224</v>
      </c>
      <c r="H3915" s="1371" t="s">
        <v>11</v>
      </c>
      <c r="J3915" s="1371" t="s">
        <v>221</v>
      </c>
      <c r="L3915" s="1371" t="s">
        <v>271</v>
      </c>
      <c r="M3915" s="1372">
        <v>45841</v>
      </c>
      <c r="N3915" s="1371" t="s">
        <v>233</v>
      </c>
      <c r="O3915" s="1371" t="s">
        <v>236</v>
      </c>
      <c r="V3915" s="1371" t="s">
        <v>11</v>
      </c>
      <c r="W3915" s="1371" t="s">
        <v>230</v>
      </c>
    </row>
    <row r="3916" spans="1:23">
      <c r="A3916" s="1370">
        <v>72987639</v>
      </c>
      <c r="B3916" s="1371" t="s">
        <v>7847</v>
      </c>
      <c r="C3916" s="1371">
        <v>970961623</v>
      </c>
      <c r="D3916" s="1371" t="s">
        <v>7848</v>
      </c>
      <c r="G3916" s="1371" t="s">
        <v>223</v>
      </c>
      <c r="H3916" s="1371" t="s">
        <v>11</v>
      </c>
      <c r="J3916" s="1371" t="s">
        <v>249</v>
      </c>
      <c r="L3916" s="1371" t="s">
        <v>271</v>
      </c>
      <c r="M3916" s="1372">
        <v>45841</v>
      </c>
      <c r="N3916" s="1371" t="s">
        <v>233</v>
      </c>
      <c r="O3916" s="1371" t="s">
        <v>236</v>
      </c>
      <c r="V3916" s="1371" t="s">
        <v>11</v>
      </c>
      <c r="W3916" s="1371" t="s">
        <v>230</v>
      </c>
    </row>
    <row r="3917" spans="1:23">
      <c r="A3917" s="1370">
        <v>72988419</v>
      </c>
      <c r="B3917" s="1371" t="s">
        <v>7849</v>
      </c>
      <c r="C3917" s="1371">
        <v>51984863706</v>
      </c>
      <c r="D3917" s="1371" t="s">
        <v>7850</v>
      </c>
      <c r="E3917" s="1371" t="s">
        <v>451</v>
      </c>
      <c r="G3917" s="1371" t="s">
        <v>223</v>
      </c>
      <c r="H3917" s="1371" t="s">
        <v>245</v>
      </c>
      <c r="K3917" s="1371" t="s">
        <v>262</v>
      </c>
      <c r="L3917" s="1371" t="s">
        <v>262</v>
      </c>
      <c r="M3917" s="1372">
        <v>45868</v>
      </c>
      <c r="N3917" s="1371" t="s">
        <v>233</v>
      </c>
      <c r="W3917" s="1371" t="s">
        <v>229</v>
      </c>
    </row>
    <row r="3918" spans="1:23">
      <c r="A3918" s="1370">
        <v>72988569</v>
      </c>
      <c r="B3918" s="1371" t="s">
        <v>7851</v>
      </c>
      <c r="C3918" s="1371">
        <v>953897772</v>
      </c>
      <c r="D3918" s="1371" t="s">
        <v>7852</v>
      </c>
      <c r="G3918" s="1371" t="s">
        <v>224</v>
      </c>
      <c r="H3918" s="1371" t="s">
        <v>11</v>
      </c>
      <c r="J3918" s="1371" t="s">
        <v>221</v>
      </c>
      <c r="M3918" s="1372">
        <v>45841</v>
      </c>
      <c r="N3918" s="1371" t="s">
        <v>233</v>
      </c>
      <c r="O3918" s="1371" t="s">
        <v>236</v>
      </c>
      <c r="P3918" s="1371" t="s">
        <v>350</v>
      </c>
      <c r="V3918" s="1371" t="s">
        <v>11</v>
      </c>
      <c r="W3918" s="1371" t="s">
        <v>226</v>
      </c>
    </row>
    <row r="3919" spans="1:23">
      <c r="A3919" s="1370">
        <v>72988608</v>
      </c>
      <c r="B3919" s="1371" t="s">
        <v>7853</v>
      </c>
      <c r="C3919" s="1371">
        <v>941949992</v>
      </c>
      <c r="D3919" s="1371" t="s">
        <v>7854</v>
      </c>
      <c r="E3919" s="1371" t="s">
        <v>451</v>
      </c>
      <c r="G3919" s="1371" t="s">
        <v>224</v>
      </c>
      <c r="H3919" s="1371" t="s">
        <v>245</v>
      </c>
      <c r="K3919" s="1371" t="s">
        <v>278</v>
      </c>
      <c r="L3919" s="1371" t="s">
        <v>278</v>
      </c>
      <c r="M3919" s="1372">
        <v>45868</v>
      </c>
      <c r="N3919" s="1371" t="s">
        <v>368</v>
      </c>
      <c r="W3919" s="1371" t="s">
        <v>226</v>
      </c>
    </row>
    <row r="3920" spans="1:23">
      <c r="A3920" s="1370">
        <v>72988608</v>
      </c>
      <c r="B3920" s="1371" t="s">
        <v>7853</v>
      </c>
      <c r="C3920" s="1371">
        <v>941949992</v>
      </c>
      <c r="D3920" s="1371" t="s">
        <v>7854</v>
      </c>
      <c r="E3920" s="1371" t="s">
        <v>347</v>
      </c>
      <c r="G3920" s="1371" t="s">
        <v>224</v>
      </c>
      <c r="H3920" s="1371" t="s">
        <v>245</v>
      </c>
      <c r="K3920" s="1371" t="s">
        <v>280</v>
      </c>
      <c r="L3920" s="1371" t="s">
        <v>280</v>
      </c>
      <c r="M3920" s="1372">
        <v>45868</v>
      </c>
      <c r="N3920" s="1371" t="s">
        <v>368</v>
      </c>
      <c r="O3920" s="1371" t="s">
        <v>236</v>
      </c>
      <c r="W3920" s="1371" t="s">
        <v>226</v>
      </c>
    </row>
    <row r="3921" spans="1:23">
      <c r="A3921" s="1370">
        <v>72988608</v>
      </c>
      <c r="B3921" s="1371" t="s">
        <v>7853</v>
      </c>
      <c r="C3921" s="1371">
        <v>920800567</v>
      </c>
      <c r="D3921" s="1371" t="s">
        <v>7854</v>
      </c>
      <c r="E3921" s="1371" t="s">
        <v>451</v>
      </c>
      <c r="G3921" s="1371" t="s">
        <v>224</v>
      </c>
      <c r="H3921" s="1371" t="s">
        <v>245</v>
      </c>
      <c r="K3921" s="1371" t="s">
        <v>262</v>
      </c>
      <c r="L3921" s="1371" t="s">
        <v>262</v>
      </c>
      <c r="M3921" s="1372">
        <v>45868</v>
      </c>
      <c r="N3921" s="1371" t="s">
        <v>368</v>
      </c>
      <c r="O3921" s="1371" t="s">
        <v>236</v>
      </c>
      <c r="P3921" s="1371" t="s">
        <v>236</v>
      </c>
      <c r="W3921" s="1371" t="s">
        <v>226</v>
      </c>
    </row>
    <row r="3922" spans="1:23">
      <c r="A3922" s="1370">
        <v>72988825</v>
      </c>
      <c r="B3922" s="1371" t="s">
        <v>7855</v>
      </c>
      <c r="C3922" s="1371">
        <v>51952286437</v>
      </c>
      <c r="D3922" s="1371" t="s">
        <v>7856</v>
      </c>
      <c r="E3922" s="1371" t="s">
        <v>451</v>
      </c>
      <c r="G3922" s="1371" t="s">
        <v>224</v>
      </c>
      <c r="H3922" s="1371" t="s">
        <v>245</v>
      </c>
      <c r="K3922" s="1371" t="s">
        <v>278</v>
      </c>
      <c r="L3922" s="1371" t="s">
        <v>271</v>
      </c>
      <c r="M3922" s="1372">
        <v>45847</v>
      </c>
      <c r="N3922" s="1371" t="s">
        <v>314</v>
      </c>
      <c r="O3922" s="1371" t="s">
        <v>314</v>
      </c>
      <c r="V3922" s="1371" t="s">
        <v>7857</v>
      </c>
      <c r="W3922" s="1371" t="s">
        <v>230</v>
      </c>
    </row>
    <row r="3923" spans="1:23">
      <c r="A3923" s="1370">
        <v>72988868</v>
      </c>
      <c r="B3923" s="1371" t="s">
        <v>7858</v>
      </c>
      <c r="C3923" s="1371">
        <v>952978419</v>
      </c>
      <c r="G3923" s="1371" t="s">
        <v>225</v>
      </c>
      <c r="H3923" s="1371" t="s">
        <v>243</v>
      </c>
      <c r="I3923" s="1371" t="s">
        <v>316</v>
      </c>
      <c r="J3923" s="1371" t="s">
        <v>221</v>
      </c>
      <c r="N3923" s="1371" t="s">
        <v>231</v>
      </c>
      <c r="O3923" s="1371" t="s">
        <v>231</v>
      </c>
      <c r="P3923" s="1371" t="s">
        <v>231</v>
      </c>
      <c r="W3923" s="1371" t="s">
        <v>229</v>
      </c>
    </row>
    <row r="3924" spans="1:23">
      <c r="A3924" s="1370">
        <v>72989056</v>
      </c>
      <c r="B3924" s="1371" t="s">
        <v>7859</v>
      </c>
      <c r="C3924" s="1371">
        <v>912708109</v>
      </c>
      <c r="D3924" s="1371" t="s">
        <v>7860</v>
      </c>
      <c r="E3924" s="1371" t="s">
        <v>7861</v>
      </c>
      <c r="F3924" s="1371" t="s">
        <v>254</v>
      </c>
      <c r="G3924" s="1371" t="s">
        <v>223</v>
      </c>
      <c r="H3924" s="1371" t="s">
        <v>243</v>
      </c>
      <c r="I3924" s="1371" t="s">
        <v>316</v>
      </c>
      <c r="J3924" s="1371" t="s">
        <v>249</v>
      </c>
      <c r="N3924" s="1371" t="s">
        <v>231</v>
      </c>
      <c r="O3924" s="1371" t="s">
        <v>231</v>
      </c>
      <c r="P3924" s="1371" t="s">
        <v>231</v>
      </c>
      <c r="Q3924" s="1371" t="s">
        <v>324</v>
      </c>
      <c r="R3924" s="1371" t="s">
        <v>232</v>
      </c>
      <c r="S3924" s="1371" t="s">
        <v>318</v>
      </c>
      <c r="T3924" s="1371" t="s">
        <v>3467</v>
      </c>
      <c r="U3924" s="1371" t="s">
        <v>3371</v>
      </c>
      <c r="W3924" s="1371" t="s">
        <v>227</v>
      </c>
    </row>
    <row r="3925" spans="1:23">
      <c r="A3925" s="1370">
        <v>72989111</v>
      </c>
      <c r="B3925" s="1371" t="s">
        <v>7862</v>
      </c>
      <c r="C3925" s="1371">
        <v>981601133</v>
      </c>
      <c r="D3925" s="1371" t="s">
        <v>362</v>
      </c>
      <c r="G3925" s="1371" t="s">
        <v>224</v>
      </c>
      <c r="H3925" s="1371" t="s">
        <v>11</v>
      </c>
      <c r="J3925" s="1371" t="s">
        <v>221</v>
      </c>
      <c r="M3925" s="1372">
        <v>45841</v>
      </c>
      <c r="N3925" s="1371" t="s">
        <v>233</v>
      </c>
      <c r="O3925" s="1371" t="s">
        <v>236</v>
      </c>
      <c r="P3925" s="1371" t="s">
        <v>350</v>
      </c>
      <c r="V3925" s="1371" t="s">
        <v>11</v>
      </c>
      <c r="W3925" s="1371" t="s">
        <v>226</v>
      </c>
    </row>
    <row r="3926" spans="1:23">
      <c r="A3926" s="1370">
        <v>72989564</v>
      </c>
      <c r="B3926" s="1371" t="s">
        <v>7863</v>
      </c>
      <c r="C3926" s="1371">
        <v>984556868</v>
      </c>
      <c r="D3926" s="1371" t="s">
        <v>7864</v>
      </c>
      <c r="G3926" s="1371" t="s">
        <v>223</v>
      </c>
      <c r="H3926" s="1371" t="s">
        <v>11</v>
      </c>
      <c r="L3926" s="1371" t="s">
        <v>271</v>
      </c>
      <c r="M3926" s="1372">
        <v>45854</v>
      </c>
      <c r="N3926" s="1371" t="s">
        <v>233</v>
      </c>
      <c r="W3926" s="1371" t="s">
        <v>230</v>
      </c>
    </row>
    <row r="3927" spans="1:23">
      <c r="A3927" s="1370">
        <v>72989869</v>
      </c>
      <c r="B3927" s="1371" t="s">
        <v>7865</v>
      </c>
      <c r="C3927" s="1371">
        <v>959549605</v>
      </c>
      <c r="D3927" s="1371" t="s">
        <v>7866</v>
      </c>
      <c r="E3927" s="1371" t="s">
        <v>347</v>
      </c>
      <c r="G3927" s="1371" t="s">
        <v>223</v>
      </c>
      <c r="H3927" s="1371" t="s">
        <v>245</v>
      </c>
      <c r="L3927" s="1371" t="s">
        <v>271</v>
      </c>
      <c r="M3927" s="1372">
        <v>45842</v>
      </c>
      <c r="N3927" s="1371" t="s">
        <v>233</v>
      </c>
      <c r="O3927" s="1371" t="s">
        <v>236</v>
      </c>
      <c r="V3927" s="1371" t="s">
        <v>901</v>
      </c>
      <c r="W3927" s="1371" t="s">
        <v>230</v>
      </c>
    </row>
    <row r="3928" spans="1:23">
      <c r="A3928" s="1370">
        <v>72989975</v>
      </c>
      <c r="B3928" s="1371" t="s">
        <v>7867</v>
      </c>
      <c r="C3928" s="1371">
        <v>936759036</v>
      </c>
      <c r="D3928" s="1371" t="s">
        <v>7868</v>
      </c>
      <c r="G3928" s="1371" t="s">
        <v>224</v>
      </c>
      <c r="H3928" s="1371" t="s">
        <v>11</v>
      </c>
      <c r="J3928" s="1371" t="s">
        <v>221</v>
      </c>
      <c r="L3928" s="1371" t="s">
        <v>271</v>
      </c>
      <c r="M3928" s="1372">
        <v>45841</v>
      </c>
      <c r="N3928" s="1371" t="s">
        <v>233</v>
      </c>
      <c r="V3928" s="1371" t="s">
        <v>11</v>
      </c>
      <c r="W3928" s="1371" t="s">
        <v>230</v>
      </c>
    </row>
    <row r="3929" spans="1:23">
      <c r="A3929" s="1370">
        <v>72990158</v>
      </c>
      <c r="B3929" s="1371" t="s">
        <v>7869</v>
      </c>
      <c r="C3929" s="1371">
        <v>51982699776</v>
      </c>
      <c r="D3929" s="1371" t="s">
        <v>7870</v>
      </c>
      <c r="G3929" s="1371" t="s">
        <v>223</v>
      </c>
      <c r="H3929" s="1371" t="s">
        <v>11</v>
      </c>
      <c r="J3929" s="1371" t="s">
        <v>221</v>
      </c>
      <c r="M3929" s="1372">
        <v>45841</v>
      </c>
      <c r="N3929" s="1371" t="s">
        <v>233</v>
      </c>
      <c r="V3929" s="1371" t="s">
        <v>11</v>
      </c>
      <c r="W3929" s="1371" t="s">
        <v>226</v>
      </c>
    </row>
    <row r="3930" spans="1:23">
      <c r="A3930" s="1370">
        <v>72990512</v>
      </c>
      <c r="B3930" s="1371" t="s">
        <v>194</v>
      </c>
      <c r="C3930" s="1371">
        <v>998064911</v>
      </c>
      <c r="F3930" s="1371" t="s">
        <v>8</v>
      </c>
      <c r="G3930" s="1371" t="s">
        <v>223</v>
      </c>
      <c r="H3930" s="1371" t="s">
        <v>243</v>
      </c>
      <c r="I3930" s="1371" t="s">
        <v>316</v>
      </c>
      <c r="J3930" s="1371" t="s">
        <v>249</v>
      </c>
      <c r="K3930" s="1371" t="s">
        <v>271</v>
      </c>
      <c r="M3930" s="1372">
        <v>45857</v>
      </c>
      <c r="N3930" s="1371" t="s">
        <v>231</v>
      </c>
      <c r="O3930" s="1371" t="s">
        <v>329</v>
      </c>
      <c r="Q3930" s="1371" t="s">
        <v>324</v>
      </c>
      <c r="R3930" s="1371" t="s">
        <v>232</v>
      </c>
      <c r="S3930" s="1371" t="s">
        <v>318</v>
      </c>
      <c r="T3930" s="1371" t="s">
        <v>323</v>
      </c>
      <c r="W3930" s="1371" t="s">
        <v>228</v>
      </c>
    </row>
    <row r="3931" spans="1:23">
      <c r="A3931" s="1370">
        <v>72991222</v>
      </c>
      <c r="B3931" s="1371" t="s">
        <v>7871</v>
      </c>
      <c r="C3931" s="1371">
        <v>991117035</v>
      </c>
      <c r="D3931" s="1371" t="s">
        <v>7872</v>
      </c>
      <c r="E3931" s="1371" t="s">
        <v>1104</v>
      </c>
      <c r="G3931" s="1371" t="s">
        <v>225</v>
      </c>
      <c r="H3931" s="1371" t="s">
        <v>243</v>
      </c>
      <c r="I3931" s="1371" t="s">
        <v>316</v>
      </c>
      <c r="J3931" s="1371" t="s">
        <v>249</v>
      </c>
      <c r="N3931" s="1371" t="s">
        <v>231</v>
      </c>
      <c r="O3931" s="1371" t="s">
        <v>231</v>
      </c>
      <c r="P3931" s="1371" t="s">
        <v>231</v>
      </c>
      <c r="Q3931" s="1371" t="s">
        <v>445</v>
      </c>
      <c r="R3931" s="1371" t="s">
        <v>232</v>
      </c>
      <c r="S3931" s="1371" t="s">
        <v>318</v>
      </c>
      <c r="T3931" s="1371" t="s">
        <v>323</v>
      </c>
      <c r="U3931" s="1371" t="s">
        <v>255</v>
      </c>
      <c r="W3931" s="1371" t="s">
        <v>226</v>
      </c>
    </row>
    <row r="3932" spans="1:23">
      <c r="A3932" s="1370">
        <v>72991325</v>
      </c>
      <c r="B3932" s="1371" t="s">
        <v>7873</v>
      </c>
      <c r="C3932" s="1371">
        <v>972974762</v>
      </c>
      <c r="D3932" s="1371" t="s">
        <v>7874</v>
      </c>
      <c r="G3932" s="1371" t="s">
        <v>224</v>
      </c>
      <c r="H3932" s="1371" t="s">
        <v>11</v>
      </c>
      <c r="J3932" s="1371" t="s">
        <v>221</v>
      </c>
      <c r="L3932" s="1371" t="s">
        <v>271</v>
      </c>
      <c r="M3932" s="1372">
        <v>45841</v>
      </c>
      <c r="N3932" s="1371" t="s">
        <v>233</v>
      </c>
      <c r="O3932" s="1371" t="s">
        <v>236</v>
      </c>
      <c r="V3932" s="1371" t="s">
        <v>11</v>
      </c>
      <c r="W3932" s="1371" t="s">
        <v>230</v>
      </c>
    </row>
    <row r="3933" spans="1:23">
      <c r="A3933" s="1370">
        <v>72992029</v>
      </c>
      <c r="B3933" s="1371" t="s">
        <v>7875</v>
      </c>
      <c r="C3933" s="1371">
        <v>51951699424</v>
      </c>
      <c r="D3933" s="1371" t="s">
        <v>7876</v>
      </c>
      <c r="E3933" s="1371" t="s">
        <v>451</v>
      </c>
      <c r="G3933" s="1371" t="s">
        <v>224</v>
      </c>
      <c r="H3933" s="1371" t="s">
        <v>245</v>
      </c>
      <c r="K3933" s="1371" t="s">
        <v>278</v>
      </c>
      <c r="L3933" s="1371" t="s">
        <v>262</v>
      </c>
      <c r="M3933" s="1372">
        <v>45860</v>
      </c>
      <c r="N3933" s="1371" t="s">
        <v>233</v>
      </c>
      <c r="O3933" s="1371" t="s">
        <v>236</v>
      </c>
      <c r="W3933" s="1371" t="s">
        <v>230</v>
      </c>
    </row>
    <row r="3934" spans="1:23">
      <c r="A3934" s="1370">
        <v>72992047</v>
      </c>
      <c r="B3934" s="1371" t="s">
        <v>7877</v>
      </c>
      <c r="C3934" s="1371">
        <v>912086893</v>
      </c>
      <c r="D3934" s="1371" t="s">
        <v>7878</v>
      </c>
      <c r="E3934" s="1371" t="s">
        <v>1104</v>
      </c>
      <c r="G3934" s="1371" t="s">
        <v>224</v>
      </c>
      <c r="H3934" s="1371" t="s">
        <v>243</v>
      </c>
      <c r="J3934" s="1371" t="s">
        <v>249</v>
      </c>
      <c r="N3934" s="1371" t="s">
        <v>233</v>
      </c>
      <c r="W3934" s="1371" t="s">
        <v>228</v>
      </c>
    </row>
    <row r="3935" spans="1:23">
      <c r="A3935" s="1370">
        <v>72992627</v>
      </c>
      <c r="B3935" s="1371" t="s">
        <v>7879</v>
      </c>
      <c r="C3935" s="1371">
        <v>941460763</v>
      </c>
      <c r="D3935" s="1371" t="s">
        <v>7880</v>
      </c>
      <c r="G3935" s="1371" t="s">
        <v>224</v>
      </c>
      <c r="H3935" s="1371" t="s">
        <v>11</v>
      </c>
      <c r="J3935" s="1371" t="s">
        <v>221</v>
      </c>
      <c r="M3935" s="1372">
        <v>45841</v>
      </c>
      <c r="N3935" s="1371" t="s">
        <v>233</v>
      </c>
      <c r="V3935" s="1371" t="s">
        <v>11</v>
      </c>
      <c r="W3935" s="1371" t="s">
        <v>226</v>
      </c>
    </row>
    <row r="3936" spans="1:23">
      <c r="A3936" s="1370">
        <v>72992752</v>
      </c>
      <c r="B3936" s="1371" t="s">
        <v>7881</v>
      </c>
      <c r="C3936" s="1371">
        <v>937528170</v>
      </c>
      <c r="E3936" s="1371" t="s">
        <v>5015</v>
      </c>
      <c r="G3936" s="1371" t="s">
        <v>224</v>
      </c>
      <c r="H3936" s="1371" t="s">
        <v>243</v>
      </c>
      <c r="J3936" s="1371" t="s">
        <v>221</v>
      </c>
      <c r="L3936" s="1371" t="s">
        <v>271</v>
      </c>
      <c r="N3936" s="1371" t="s">
        <v>233</v>
      </c>
      <c r="W3936" s="1371" t="s">
        <v>230</v>
      </c>
    </row>
    <row r="3937" spans="1:23">
      <c r="A3937" s="1370">
        <v>72993100</v>
      </c>
      <c r="B3937" s="1371" t="s">
        <v>7882</v>
      </c>
      <c r="C3937" s="1371">
        <v>914987926</v>
      </c>
      <c r="D3937" s="1371" t="s">
        <v>7883</v>
      </c>
      <c r="G3937" s="1371" t="s">
        <v>223</v>
      </c>
      <c r="H3937" s="1371" t="s">
        <v>11</v>
      </c>
      <c r="J3937" s="1371" t="s">
        <v>221</v>
      </c>
      <c r="L3937" s="1371" t="s">
        <v>271</v>
      </c>
      <c r="M3937" s="1372">
        <v>45841</v>
      </c>
      <c r="N3937" s="1371" t="s">
        <v>233</v>
      </c>
      <c r="O3937" s="1371" t="s">
        <v>236</v>
      </c>
      <c r="V3937" s="1371" t="s">
        <v>11</v>
      </c>
      <c r="W3937" s="1371" t="s">
        <v>230</v>
      </c>
    </row>
    <row r="3938" spans="1:23">
      <c r="A3938" s="1370">
        <v>72993188</v>
      </c>
      <c r="B3938" s="1371" t="s">
        <v>7884</v>
      </c>
      <c r="C3938" s="1371">
        <v>95225237</v>
      </c>
      <c r="D3938" s="1371" t="s">
        <v>7885</v>
      </c>
      <c r="E3938" s="1371" t="s">
        <v>451</v>
      </c>
      <c r="G3938" s="1371" t="s">
        <v>223</v>
      </c>
      <c r="H3938" s="1371" t="s">
        <v>245</v>
      </c>
      <c r="J3938" s="1371" t="s">
        <v>249</v>
      </c>
      <c r="N3938" s="1371" t="s">
        <v>233</v>
      </c>
      <c r="W3938" s="1371" t="s">
        <v>228</v>
      </c>
    </row>
    <row r="3939" spans="1:23">
      <c r="A3939" s="1370">
        <v>72993625</v>
      </c>
      <c r="B3939" s="1371" t="s">
        <v>7886</v>
      </c>
      <c r="C3939" s="1371">
        <v>993351794</v>
      </c>
      <c r="E3939" s="1371" t="s">
        <v>6300</v>
      </c>
      <c r="G3939" s="1371" t="s">
        <v>224</v>
      </c>
      <c r="H3939" s="1371" t="s">
        <v>243</v>
      </c>
      <c r="J3939" s="1371" t="s">
        <v>249</v>
      </c>
      <c r="L3939" s="1371" t="s">
        <v>271</v>
      </c>
      <c r="N3939" s="1371" t="s">
        <v>237</v>
      </c>
      <c r="W3939" s="1371" t="s">
        <v>230</v>
      </c>
    </row>
    <row r="3940" spans="1:23">
      <c r="A3940" s="1370">
        <v>72993665</v>
      </c>
      <c r="B3940" s="1371" t="s">
        <v>7887</v>
      </c>
      <c r="C3940" s="1371" t="s">
        <v>7888</v>
      </c>
      <c r="D3940" s="1371" t="s">
        <v>7889</v>
      </c>
      <c r="E3940" s="1371" t="s">
        <v>1104</v>
      </c>
      <c r="G3940" s="1371" t="s">
        <v>223</v>
      </c>
      <c r="H3940" s="1371" t="s">
        <v>245</v>
      </c>
      <c r="K3940" s="1371" t="s">
        <v>271</v>
      </c>
      <c r="L3940" s="1371" t="s">
        <v>271</v>
      </c>
      <c r="M3940" s="1372">
        <v>45855</v>
      </c>
      <c r="N3940" s="1371" t="s">
        <v>368</v>
      </c>
      <c r="O3940" s="1371" t="s">
        <v>236</v>
      </c>
      <c r="W3940" s="1371" t="s">
        <v>226</v>
      </c>
    </row>
    <row r="3941" spans="1:23">
      <c r="A3941" s="1370">
        <v>72993939</v>
      </c>
      <c r="B3941" s="1371" t="s">
        <v>7890</v>
      </c>
      <c r="C3941" s="1371">
        <v>920160155</v>
      </c>
      <c r="D3941" s="1371" t="s">
        <v>7891</v>
      </c>
      <c r="G3941" s="1371" t="s">
        <v>223</v>
      </c>
      <c r="H3941" s="1371" t="s">
        <v>11</v>
      </c>
      <c r="J3941" s="1371" t="s">
        <v>221</v>
      </c>
      <c r="M3941" s="1372">
        <v>45841</v>
      </c>
      <c r="N3941" s="1371" t="s">
        <v>233</v>
      </c>
      <c r="O3941" s="1371" t="s">
        <v>236</v>
      </c>
      <c r="W3941" s="1371" t="s">
        <v>227</v>
      </c>
    </row>
    <row r="3942" spans="1:23">
      <c r="A3942" s="1370">
        <v>72994062</v>
      </c>
      <c r="B3942" s="1371" t="s">
        <v>7892</v>
      </c>
      <c r="C3942" s="1371">
        <v>966035808</v>
      </c>
      <c r="D3942" s="1371" t="s">
        <v>7893</v>
      </c>
      <c r="G3942" s="1371" t="s">
        <v>224</v>
      </c>
      <c r="H3942" s="1371" t="s">
        <v>11</v>
      </c>
      <c r="J3942" s="1371" t="s">
        <v>221</v>
      </c>
      <c r="L3942" s="1371" t="s">
        <v>271</v>
      </c>
      <c r="M3942" s="1372">
        <v>45841</v>
      </c>
      <c r="N3942" s="1371" t="s">
        <v>233</v>
      </c>
      <c r="O3942" s="1371" t="s">
        <v>236</v>
      </c>
      <c r="V3942" s="1371" t="s">
        <v>11</v>
      </c>
      <c r="W3942" s="1371" t="s">
        <v>230</v>
      </c>
    </row>
    <row r="3943" spans="1:23">
      <c r="A3943" s="1370">
        <v>72994129</v>
      </c>
      <c r="B3943" s="1371" t="s">
        <v>7894</v>
      </c>
      <c r="C3943" s="1371">
        <v>51941598799</v>
      </c>
      <c r="D3943" s="1371" t="s">
        <v>7895</v>
      </c>
      <c r="E3943" s="1371" t="s">
        <v>451</v>
      </c>
      <c r="G3943" s="1371" t="s">
        <v>224</v>
      </c>
      <c r="H3943" s="1371" t="s">
        <v>245</v>
      </c>
      <c r="K3943" s="1371" t="s">
        <v>262</v>
      </c>
      <c r="L3943" s="1371" t="s">
        <v>262</v>
      </c>
      <c r="M3943" s="1372">
        <v>45870</v>
      </c>
      <c r="N3943" s="1371" t="s">
        <v>233</v>
      </c>
      <c r="O3943" s="1371" t="s">
        <v>231</v>
      </c>
      <c r="P3943" s="1371" t="s">
        <v>329</v>
      </c>
      <c r="W3943" s="1371" t="s">
        <v>229</v>
      </c>
    </row>
    <row r="3944" spans="1:23">
      <c r="A3944" s="1370">
        <v>72994147</v>
      </c>
      <c r="B3944" s="1371" t="s">
        <v>7896</v>
      </c>
      <c r="C3944" s="1371">
        <v>921329867</v>
      </c>
      <c r="D3944" s="1371" t="s">
        <v>7897</v>
      </c>
      <c r="G3944" s="1371" t="s">
        <v>224</v>
      </c>
      <c r="H3944" s="1371" t="s">
        <v>243</v>
      </c>
      <c r="I3944" s="1371" t="s">
        <v>316</v>
      </c>
      <c r="J3944" s="1371" t="s">
        <v>221</v>
      </c>
      <c r="N3944" s="1371" t="s">
        <v>231</v>
      </c>
      <c r="O3944" s="1371" t="s">
        <v>231</v>
      </c>
      <c r="P3944" s="1371" t="s">
        <v>233</v>
      </c>
      <c r="W3944" s="1371" t="s">
        <v>228</v>
      </c>
    </row>
    <row r="3945" spans="1:23">
      <c r="A3945" s="1370">
        <v>72994375</v>
      </c>
      <c r="B3945" s="1371" t="s">
        <v>7898</v>
      </c>
      <c r="C3945" s="1371">
        <v>948328159</v>
      </c>
      <c r="D3945" s="1371" t="s">
        <v>7899</v>
      </c>
      <c r="G3945" s="1371" t="s">
        <v>223</v>
      </c>
      <c r="H3945" s="1371" t="s">
        <v>11</v>
      </c>
      <c r="I3945" s="1371" t="s">
        <v>316</v>
      </c>
      <c r="J3945" s="1371" t="s">
        <v>221</v>
      </c>
      <c r="N3945" s="1371" t="s">
        <v>233</v>
      </c>
      <c r="W3945" s="1371" t="s">
        <v>229</v>
      </c>
    </row>
    <row r="3946" spans="1:23">
      <c r="A3946" s="1370">
        <v>72994452</v>
      </c>
      <c r="B3946" s="1371" t="s">
        <v>195</v>
      </c>
      <c r="C3946" s="1371">
        <v>992066665</v>
      </c>
      <c r="D3946" s="1371" t="s">
        <v>1640</v>
      </c>
      <c r="F3946" s="1371" t="s">
        <v>362</v>
      </c>
      <c r="G3946" s="1371" t="s">
        <v>224</v>
      </c>
      <c r="H3946" s="1371" t="s">
        <v>248</v>
      </c>
      <c r="J3946" s="1371" t="s">
        <v>221</v>
      </c>
      <c r="M3946" s="1372">
        <v>45841</v>
      </c>
      <c r="N3946" s="1371" t="s">
        <v>233</v>
      </c>
      <c r="W3946" s="1371" t="s">
        <v>226</v>
      </c>
    </row>
    <row r="3947" spans="1:23">
      <c r="A3947" s="1370">
        <v>72994452</v>
      </c>
      <c r="B3947" s="1371" t="s">
        <v>195</v>
      </c>
      <c r="C3947" s="1371" t="s">
        <v>7900</v>
      </c>
      <c r="D3947" s="1371" t="s">
        <v>7901</v>
      </c>
      <c r="E3947" s="1371" t="s">
        <v>7902</v>
      </c>
      <c r="G3947" s="1371" t="s">
        <v>224</v>
      </c>
      <c r="H3947" s="1371" t="s">
        <v>245</v>
      </c>
      <c r="I3947" s="1371" t="s">
        <v>316</v>
      </c>
      <c r="J3947" s="1371" t="s">
        <v>249</v>
      </c>
      <c r="N3947" s="1371" t="s">
        <v>231</v>
      </c>
      <c r="O3947" s="1371" t="s">
        <v>233</v>
      </c>
      <c r="P3947" s="1371" t="s">
        <v>233</v>
      </c>
      <c r="Q3947" s="1371" t="s">
        <v>445</v>
      </c>
      <c r="R3947" s="1371" t="s">
        <v>232</v>
      </c>
      <c r="S3947" s="1371" t="s">
        <v>318</v>
      </c>
      <c r="T3947" s="1371" t="s">
        <v>323</v>
      </c>
      <c r="U3947" s="1371" t="s">
        <v>255</v>
      </c>
      <c r="W3947" s="1371" t="s">
        <v>227</v>
      </c>
    </row>
    <row r="3948" spans="1:23">
      <c r="A3948" s="1370">
        <v>72994533</v>
      </c>
      <c r="B3948" s="1371" t="s">
        <v>7903</v>
      </c>
      <c r="C3948" s="1371">
        <v>908836336</v>
      </c>
      <c r="D3948" s="1371" t="s">
        <v>7904</v>
      </c>
      <c r="G3948" s="1371" t="s">
        <v>223</v>
      </c>
      <c r="H3948" s="1371" t="s">
        <v>11</v>
      </c>
      <c r="I3948" s="1371" t="s">
        <v>316</v>
      </c>
      <c r="J3948" s="1371" t="s">
        <v>221</v>
      </c>
      <c r="N3948" s="1371" t="s">
        <v>233</v>
      </c>
      <c r="W3948" s="1371" t="s">
        <v>229</v>
      </c>
    </row>
    <row r="3949" spans="1:23">
      <c r="A3949" s="1370">
        <v>72995419</v>
      </c>
      <c r="B3949" s="1371" t="s">
        <v>7905</v>
      </c>
      <c r="C3949" s="1371">
        <v>912573187</v>
      </c>
      <c r="D3949" s="1371" t="s">
        <v>7906</v>
      </c>
      <c r="G3949" s="1371" t="s">
        <v>223</v>
      </c>
      <c r="H3949" s="1371" t="s">
        <v>11</v>
      </c>
      <c r="J3949" s="1371" t="s">
        <v>221</v>
      </c>
      <c r="L3949" s="1371" t="s">
        <v>271</v>
      </c>
      <c r="M3949" s="1372">
        <v>45841</v>
      </c>
      <c r="N3949" s="1371" t="s">
        <v>233</v>
      </c>
      <c r="O3949" s="1371" t="s">
        <v>236</v>
      </c>
      <c r="V3949" s="1371" t="s">
        <v>11</v>
      </c>
      <c r="W3949" s="1371" t="s">
        <v>230</v>
      </c>
    </row>
    <row r="3950" spans="1:23">
      <c r="A3950" s="1370">
        <v>72995432</v>
      </c>
      <c r="B3950" s="1371" t="s">
        <v>7907</v>
      </c>
      <c r="C3950" s="1371">
        <v>51998970202</v>
      </c>
      <c r="D3950" s="1371" t="s">
        <v>7908</v>
      </c>
      <c r="E3950" s="1371" t="s">
        <v>451</v>
      </c>
      <c r="G3950" s="1371" t="s">
        <v>224</v>
      </c>
      <c r="H3950" s="1371" t="s">
        <v>245</v>
      </c>
      <c r="K3950" s="1371" t="s">
        <v>262</v>
      </c>
      <c r="L3950" s="1371" t="s">
        <v>262</v>
      </c>
      <c r="M3950" s="1372">
        <v>45863</v>
      </c>
      <c r="N3950" s="1371" t="s">
        <v>231</v>
      </c>
      <c r="P3950" s="1371" t="s">
        <v>329</v>
      </c>
      <c r="W3950" s="1371" t="s">
        <v>227</v>
      </c>
    </row>
    <row r="3951" spans="1:23">
      <c r="A3951" s="1370">
        <v>72995477</v>
      </c>
      <c r="B3951" s="1371" t="s">
        <v>7909</v>
      </c>
      <c r="C3951" s="1371">
        <v>994259375</v>
      </c>
      <c r="D3951" s="1371" t="s">
        <v>7910</v>
      </c>
      <c r="F3951" s="1371" t="s">
        <v>362</v>
      </c>
      <c r="G3951" s="1371" t="s">
        <v>224</v>
      </c>
      <c r="H3951" s="1371" t="s">
        <v>248</v>
      </c>
      <c r="J3951" s="1371" t="s">
        <v>221</v>
      </c>
      <c r="N3951" s="1371" t="s">
        <v>233</v>
      </c>
      <c r="O3951" s="1371" t="s">
        <v>331</v>
      </c>
      <c r="W3951" s="1371" t="s">
        <v>229</v>
      </c>
    </row>
    <row r="3952" spans="1:23">
      <c r="A3952" s="1370">
        <v>72995477</v>
      </c>
      <c r="B3952" s="1371" t="s">
        <v>7911</v>
      </c>
      <c r="C3952" s="1371">
        <v>994259375</v>
      </c>
      <c r="D3952" s="1371" t="s">
        <v>7910</v>
      </c>
      <c r="F3952" s="1371" t="s">
        <v>254</v>
      </c>
      <c r="G3952" s="1371" t="s">
        <v>224</v>
      </c>
      <c r="I3952" s="1371" t="s">
        <v>316</v>
      </c>
      <c r="J3952" s="1371" t="s">
        <v>249</v>
      </c>
      <c r="N3952" s="1371" t="s">
        <v>231</v>
      </c>
      <c r="Q3952" s="1371" t="s">
        <v>445</v>
      </c>
      <c r="R3952" s="1371" t="s">
        <v>232</v>
      </c>
      <c r="S3952" s="1371" t="s">
        <v>318</v>
      </c>
      <c r="T3952" s="1371" t="s">
        <v>323</v>
      </c>
      <c r="U3952" s="1371" t="s">
        <v>255</v>
      </c>
      <c r="W3952" s="1371" t="s">
        <v>227</v>
      </c>
    </row>
    <row r="3953" spans="1:23">
      <c r="A3953" s="1370">
        <v>72995594</v>
      </c>
      <c r="B3953" s="1371" t="s">
        <v>7912</v>
      </c>
      <c r="C3953" s="1371">
        <v>935852681</v>
      </c>
      <c r="D3953" s="1371" t="s">
        <v>7913</v>
      </c>
      <c r="E3953" s="1371" t="s">
        <v>451</v>
      </c>
      <c r="G3953" s="1371" t="s">
        <v>224</v>
      </c>
      <c r="H3953" s="1371" t="s">
        <v>245</v>
      </c>
      <c r="K3953" s="1371" t="s">
        <v>278</v>
      </c>
      <c r="L3953" s="1371" t="s">
        <v>278</v>
      </c>
      <c r="M3953" s="1372">
        <v>45869</v>
      </c>
      <c r="N3953" s="1371" t="s">
        <v>388</v>
      </c>
      <c r="O3953" s="1371" t="s">
        <v>388</v>
      </c>
      <c r="P3953" s="1371" t="s">
        <v>388</v>
      </c>
      <c r="W3953" s="1371" t="s">
        <v>226</v>
      </c>
    </row>
    <row r="3954" spans="1:23">
      <c r="A3954" s="1370">
        <v>72995705</v>
      </c>
      <c r="B3954" s="1371" t="s">
        <v>7914</v>
      </c>
      <c r="C3954" s="1371">
        <v>932927362</v>
      </c>
      <c r="D3954" s="1371" t="s">
        <v>7915</v>
      </c>
      <c r="E3954" s="1371" t="s">
        <v>1104</v>
      </c>
      <c r="F3954" s="1371" t="s">
        <v>377</v>
      </c>
      <c r="G3954" s="1371" t="s">
        <v>223</v>
      </c>
      <c r="H3954" s="1371" t="s">
        <v>243</v>
      </c>
      <c r="I3954" s="1371" t="s">
        <v>316</v>
      </c>
      <c r="J3954" s="1371" t="s">
        <v>249</v>
      </c>
      <c r="N3954" s="1371" t="s">
        <v>233</v>
      </c>
      <c r="O3954" s="1371" t="s">
        <v>236</v>
      </c>
      <c r="P3954" s="1371" t="s">
        <v>236</v>
      </c>
      <c r="W3954" s="1371" t="s">
        <v>226</v>
      </c>
    </row>
    <row r="3955" spans="1:23">
      <c r="A3955" s="1370">
        <v>72995771</v>
      </c>
      <c r="B3955" s="1371" t="s">
        <v>7916</v>
      </c>
      <c r="C3955" s="1371">
        <v>997756143</v>
      </c>
      <c r="D3955" s="1371" t="s">
        <v>7917</v>
      </c>
      <c r="E3955" s="1371" t="s">
        <v>451</v>
      </c>
      <c r="F3955" s="1371" t="s">
        <v>260</v>
      </c>
      <c r="G3955" s="1371" t="s">
        <v>223</v>
      </c>
      <c r="H3955" s="1371" t="s">
        <v>245</v>
      </c>
      <c r="I3955" s="1371" t="s">
        <v>316</v>
      </c>
      <c r="J3955" s="1371" t="s">
        <v>249</v>
      </c>
      <c r="N3955" s="1371" t="s">
        <v>233</v>
      </c>
      <c r="O3955" s="1371" t="s">
        <v>233</v>
      </c>
      <c r="P3955" s="1371" t="s">
        <v>233</v>
      </c>
      <c r="W3955" s="1371" t="s">
        <v>226</v>
      </c>
    </row>
    <row r="3956" spans="1:23">
      <c r="A3956" s="1370">
        <v>72995783</v>
      </c>
      <c r="B3956" s="1371" t="s">
        <v>7918</v>
      </c>
      <c r="C3956" s="1371">
        <v>919659273</v>
      </c>
      <c r="E3956" s="1371" t="s">
        <v>373</v>
      </c>
      <c r="G3956" s="1371" t="s">
        <v>224</v>
      </c>
      <c r="H3956" s="1371" t="s">
        <v>243</v>
      </c>
      <c r="J3956" s="1371" t="s">
        <v>249</v>
      </c>
      <c r="L3956" s="1371" t="s">
        <v>271</v>
      </c>
      <c r="N3956" s="1371" t="s">
        <v>233</v>
      </c>
      <c r="W3956" s="1371" t="s">
        <v>230</v>
      </c>
    </row>
    <row r="3957" spans="1:23">
      <c r="A3957" s="1370">
        <v>72995880</v>
      </c>
      <c r="B3957" s="1371" t="s">
        <v>7919</v>
      </c>
      <c r="C3957" s="1371">
        <v>51992418981</v>
      </c>
      <c r="D3957" s="1371" t="s">
        <v>7920</v>
      </c>
      <c r="G3957" s="1371" t="s">
        <v>223</v>
      </c>
      <c r="H3957" s="1371" t="s">
        <v>245</v>
      </c>
      <c r="J3957" s="1371" t="s">
        <v>221</v>
      </c>
      <c r="K3957" s="1371" t="s">
        <v>259</v>
      </c>
      <c r="L3957" s="1371" t="s">
        <v>271</v>
      </c>
      <c r="N3957" s="1371" t="s">
        <v>233</v>
      </c>
      <c r="W3957" s="1371" t="s">
        <v>230</v>
      </c>
    </row>
    <row r="3958" spans="1:23">
      <c r="A3958" s="1370">
        <v>72995947</v>
      </c>
      <c r="B3958" s="1371" t="s">
        <v>7921</v>
      </c>
      <c r="C3958" s="1371">
        <v>929789320</v>
      </c>
      <c r="D3958" s="1371" t="s">
        <v>362</v>
      </c>
      <c r="G3958" s="1371" t="s">
        <v>223</v>
      </c>
      <c r="H3958" s="1371" t="s">
        <v>11</v>
      </c>
      <c r="J3958" s="1371" t="s">
        <v>221</v>
      </c>
      <c r="M3958" s="1372">
        <v>45841</v>
      </c>
      <c r="N3958" s="1371" t="s">
        <v>233</v>
      </c>
      <c r="V3958" s="1371" t="s">
        <v>11</v>
      </c>
      <c r="W3958" s="1371" t="s">
        <v>226</v>
      </c>
    </row>
    <row r="3959" spans="1:23">
      <c r="A3959" s="1370">
        <v>72996407</v>
      </c>
      <c r="B3959" s="1371" t="s">
        <v>7922</v>
      </c>
      <c r="C3959" s="1371">
        <v>994690953</v>
      </c>
      <c r="D3959" s="1371" t="s">
        <v>7923</v>
      </c>
      <c r="G3959" s="1371" t="s">
        <v>223</v>
      </c>
      <c r="H3959" s="1371" t="s">
        <v>11</v>
      </c>
      <c r="J3959" s="1371" t="s">
        <v>221</v>
      </c>
      <c r="M3959" s="1372">
        <v>45841</v>
      </c>
      <c r="N3959" s="1371" t="s">
        <v>233</v>
      </c>
      <c r="O3959" s="1371" t="s">
        <v>236</v>
      </c>
      <c r="W3959" s="1371" t="s">
        <v>227</v>
      </c>
    </row>
    <row r="3960" spans="1:23">
      <c r="A3960" s="1370">
        <v>72996906</v>
      </c>
      <c r="B3960" s="1371" t="s">
        <v>7924</v>
      </c>
      <c r="C3960" s="1371">
        <v>906366215</v>
      </c>
      <c r="D3960" s="1371" t="s">
        <v>362</v>
      </c>
      <c r="G3960" s="1371" t="s">
        <v>224</v>
      </c>
      <c r="H3960" s="1371" t="s">
        <v>11</v>
      </c>
      <c r="J3960" s="1371" t="s">
        <v>221</v>
      </c>
      <c r="N3960" s="1371" t="s">
        <v>233</v>
      </c>
      <c r="W3960" s="1371" t="s">
        <v>229</v>
      </c>
    </row>
    <row r="3961" spans="1:23">
      <c r="A3961" s="1370">
        <v>72997010</v>
      </c>
      <c r="B3961" s="1371" t="s">
        <v>7925</v>
      </c>
      <c r="C3961" s="1371">
        <v>902695454</v>
      </c>
      <c r="D3961" s="1371" t="s">
        <v>7926</v>
      </c>
      <c r="G3961" s="1371" t="s">
        <v>224</v>
      </c>
      <c r="H3961" s="1371" t="s">
        <v>243</v>
      </c>
      <c r="I3961" s="1371" t="s">
        <v>316</v>
      </c>
      <c r="J3961" s="1371" t="s">
        <v>249</v>
      </c>
      <c r="N3961" s="1371" t="s">
        <v>236</v>
      </c>
      <c r="W3961" s="1371" t="s">
        <v>227</v>
      </c>
    </row>
    <row r="3962" spans="1:23">
      <c r="A3962" s="1370">
        <v>72997250</v>
      </c>
      <c r="B3962" s="1371" t="s">
        <v>7927</v>
      </c>
      <c r="C3962" s="1371">
        <v>942377366</v>
      </c>
      <c r="D3962" s="1371" t="s">
        <v>7928</v>
      </c>
      <c r="G3962" s="1371" t="s">
        <v>223</v>
      </c>
      <c r="H3962" s="1371" t="s">
        <v>11</v>
      </c>
      <c r="J3962" s="1371" t="s">
        <v>221</v>
      </c>
      <c r="M3962" s="1372">
        <v>45841</v>
      </c>
      <c r="N3962" s="1371" t="s">
        <v>233</v>
      </c>
      <c r="O3962" s="1371" t="s">
        <v>236</v>
      </c>
      <c r="W3962" s="1371" t="s">
        <v>227</v>
      </c>
    </row>
    <row r="3963" spans="1:23">
      <c r="A3963" s="1370">
        <v>72998136</v>
      </c>
      <c r="B3963" s="1371" t="s">
        <v>7929</v>
      </c>
      <c r="C3963" s="1371">
        <v>933745921</v>
      </c>
      <c r="G3963" s="1371" t="s">
        <v>224</v>
      </c>
      <c r="H3963" s="1371" t="s">
        <v>243</v>
      </c>
      <c r="I3963" s="1371" t="s">
        <v>316</v>
      </c>
      <c r="J3963" s="1371" t="s">
        <v>221</v>
      </c>
      <c r="N3963" s="1371" t="s">
        <v>231</v>
      </c>
      <c r="O3963" s="1371" t="s">
        <v>231</v>
      </c>
      <c r="P3963" s="1371" t="s">
        <v>231</v>
      </c>
      <c r="W3963" s="1371" t="s">
        <v>226</v>
      </c>
    </row>
    <row r="3964" spans="1:23">
      <c r="A3964" s="1370">
        <v>72998324</v>
      </c>
      <c r="B3964" s="1371" t="s">
        <v>7930</v>
      </c>
      <c r="C3964" s="1371">
        <v>960444541</v>
      </c>
      <c r="D3964" s="1371" t="s">
        <v>7931</v>
      </c>
      <c r="E3964" s="1371" t="s">
        <v>451</v>
      </c>
      <c r="G3964" s="1371" t="s">
        <v>224</v>
      </c>
      <c r="H3964" s="1371" t="s">
        <v>245</v>
      </c>
      <c r="K3964" s="1371" t="s">
        <v>262</v>
      </c>
      <c r="L3964" s="1371" t="s">
        <v>262</v>
      </c>
      <c r="M3964" s="1372">
        <v>45862</v>
      </c>
      <c r="N3964" s="1371" t="s">
        <v>368</v>
      </c>
      <c r="W3964" s="1371" t="s">
        <v>226</v>
      </c>
    </row>
    <row r="3965" spans="1:23">
      <c r="A3965" s="1370">
        <v>72998324</v>
      </c>
      <c r="B3965" s="1371" t="s">
        <v>7930</v>
      </c>
      <c r="C3965" s="1371">
        <v>51960444541</v>
      </c>
      <c r="D3965" s="1371" t="s">
        <v>7931</v>
      </c>
      <c r="E3965" s="1371" t="s">
        <v>451</v>
      </c>
      <c r="G3965" s="1371" t="s">
        <v>224</v>
      </c>
      <c r="H3965" s="1371" t="s">
        <v>245</v>
      </c>
      <c r="K3965" s="1371" t="s">
        <v>278</v>
      </c>
      <c r="L3965" s="1371" t="s">
        <v>262</v>
      </c>
      <c r="M3965" s="1372">
        <v>45862</v>
      </c>
      <c r="N3965" s="1371" t="s">
        <v>233</v>
      </c>
      <c r="P3965" s="1371" t="s">
        <v>329</v>
      </c>
      <c r="W3965" s="1371" t="s">
        <v>227</v>
      </c>
    </row>
    <row r="3966" spans="1:23">
      <c r="A3966" s="1370">
        <v>72999364</v>
      </c>
      <c r="B3966" s="1371" t="s">
        <v>7932</v>
      </c>
      <c r="C3966" s="1371">
        <v>941593223</v>
      </c>
      <c r="D3966" s="1371" t="s">
        <v>7933</v>
      </c>
      <c r="E3966" s="1371" t="s">
        <v>7934</v>
      </c>
      <c r="G3966" s="1371" t="s">
        <v>224</v>
      </c>
      <c r="H3966" s="1371" t="s">
        <v>243</v>
      </c>
      <c r="I3966" s="1371" t="s">
        <v>316</v>
      </c>
      <c r="J3966" s="1371" t="s">
        <v>221</v>
      </c>
      <c r="N3966" s="1371" t="s">
        <v>236</v>
      </c>
      <c r="W3966" s="1371" t="s">
        <v>227</v>
      </c>
    </row>
    <row r="3967" spans="1:23">
      <c r="A3967" s="1370">
        <v>72999604</v>
      </c>
      <c r="B3967" s="1371" t="s">
        <v>7935</v>
      </c>
      <c r="C3967" s="1371">
        <v>993746910</v>
      </c>
      <c r="D3967" s="1371" t="s">
        <v>362</v>
      </c>
      <c r="G3967" s="1371" t="s">
        <v>224</v>
      </c>
      <c r="H3967" s="1371" t="s">
        <v>11</v>
      </c>
      <c r="J3967" s="1371" t="s">
        <v>221</v>
      </c>
      <c r="M3967" s="1372">
        <v>45841</v>
      </c>
      <c r="N3967" s="1371" t="s">
        <v>233</v>
      </c>
      <c r="O3967" s="1371" t="s">
        <v>236</v>
      </c>
      <c r="W3967" s="1371" t="s">
        <v>227</v>
      </c>
    </row>
    <row r="3968" spans="1:23">
      <c r="A3968" s="1370">
        <v>72999616</v>
      </c>
      <c r="B3968" s="1371" t="s">
        <v>7936</v>
      </c>
      <c r="C3968" s="1371" t="s">
        <v>7937</v>
      </c>
      <c r="D3968" s="1371" t="s">
        <v>7938</v>
      </c>
      <c r="G3968" s="1371" t="s">
        <v>223</v>
      </c>
      <c r="H3968" s="1371" t="s">
        <v>245</v>
      </c>
      <c r="J3968" s="1371" t="s">
        <v>221</v>
      </c>
      <c r="K3968" s="1371" t="s">
        <v>259</v>
      </c>
      <c r="L3968" s="1371" t="s">
        <v>259</v>
      </c>
      <c r="N3968" s="1371" t="s">
        <v>236</v>
      </c>
      <c r="W3968" s="1371" t="s">
        <v>228</v>
      </c>
    </row>
    <row r="3969" spans="1:23">
      <c r="A3969" s="1370">
        <v>72999636</v>
      </c>
      <c r="B3969" s="1371" t="s">
        <v>7939</v>
      </c>
      <c r="C3969" s="1371">
        <v>986618904</v>
      </c>
      <c r="D3969" s="1371" t="s">
        <v>7940</v>
      </c>
      <c r="G3969" s="1371" t="s">
        <v>223</v>
      </c>
      <c r="H3969" s="1371" t="s">
        <v>242</v>
      </c>
      <c r="I3969" s="1371" t="s">
        <v>316</v>
      </c>
      <c r="J3969" s="1371" t="s">
        <v>249</v>
      </c>
      <c r="N3969" s="1371" t="s">
        <v>231</v>
      </c>
      <c r="O3969" s="1371" t="s">
        <v>231</v>
      </c>
      <c r="P3969" s="1371" t="s">
        <v>231</v>
      </c>
      <c r="Q3969" s="1371" t="s">
        <v>445</v>
      </c>
      <c r="R3969" s="1371" t="s">
        <v>234</v>
      </c>
      <c r="S3969" s="1371" t="s">
        <v>318</v>
      </c>
      <c r="T3969" s="1371" t="s">
        <v>628</v>
      </c>
      <c r="U3969" s="1371" t="s">
        <v>255</v>
      </c>
      <c r="W3969" s="1371" t="s">
        <v>229</v>
      </c>
    </row>
    <row r="3970" spans="1:23">
      <c r="A3970" s="1370">
        <v>72999919</v>
      </c>
      <c r="B3970" s="1371" t="s">
        <v>7941</v>
      </c>
      <c r="C3970" s="1371">
        <v>920106511</v>
      </c>
      <c r="D3970" s="1371" t="s">
        <v>7942</v>
      </c>
      <c r="G3970" s="1371" t="s">
        <v>224</v>
      </c>
      <c r="H3970" s="1371" t="s">
        <v>11</v>
      </c>
      <c r="J3970" s="1371" t="s">
        <v>221</v>
      </c>
      <c r="M3970" s="1372">
        <v>45841</v>
      </c>
      <c r="N3970" s="1371" t="s">
        <v>233</v>
      </c>
      <c r="O3970" s="1371" t="s">
        <v>236</v>
      </c>
      <c r="P3970" s="1371" t="s">
        <v>350</v>
      </c>
      <c r="V3970" s="1371" t="s">
        <v>11</v>
      </c>
      <c r="W3970" s="1371" t="s">
        <v>226</v>
      </c>
    </row>
    <row r="3971" spans="1:23">
      <c r="A3971" s="1370">
        <v>72999946</v>
      </c>
      <c r="B3971" s="1371" t="s">
        <v>6428</v>
      </c>
      <c r="C3971" s="1371">
        <v>51920062586</v>
      </c>
      <c r="D3971" s="1371" t="s">
        <v>7943</v>
      </c>
      <c r="E3971" s="1371" t="s">
        <v>451</v>
      </c>
      <c r="G3971" s="1371" t="s">
        <v>224</v>
      </c>
      <c r="H3971" s="1371" t="s">
        <v>245</v>
      </c>
      <c r="K3971" s="1371" t="s">
        <v>262</v>
      </c>
      <c r="L3971" s="1371" t="s">
        <v>262</v>
      </c>
      <c r="M3971" s="1372">
        <v>45873</v>
      </c>
      <c r="N3971" s="1371" t="s">
        <v>233</v>
      </c>
      <c r="W3971" s="1371" t="s">
        <v>228</v>
      </c>
    </row>
    <row r="3972" spans="1:23">
      <c r="A3972" s="1370">
        <v>72999952</v>
      </c>
      <c r="B3972" s="1371" t="s">
        <v>7944</v>
      </c>
      <c r="C3972" s="1371">
        <v>943325259</v>
      </c>
      <c r="D3972" s="1371" t="s">
        <v>7945</v>
      </c>
      <c r="G3972" s="1371" t="s">
        <v>224</v>
      </c>
      <c r="H3972" s="1371" t="s">
        <v>245</v>
      </c>
      <c r="I3972" s="1371" t="s">
        <v>316</v>
      </c>
      <c r="J3972" s="1371" t="s">
        <v>221</v>
      </c>
      <c r="N3972" s="1371" t="s">
        <v>233</v>
      </c>
      <c r="O3972" s="1371" t="s">
        <v>231</v>
      </c>
      <c r="W3972" s="1371" t="s">
        <v>229</v>
      </c>
    </row>
    <row r="3973" spans="1:23">
      <c r="A3973" s="1370">
        <v>73000071</v>
      </c>
      <c r="B3973" s="1371" t="s">
        <v>7946</v>
      </c>
      <c r="C3973" s="1371">
        <v>920794686</v>
      </c>
      <c r="D3973" s="1371" t="s">
        <v>7947</v>
      </c>
      <c r="G3973" s="1371" t="s">
        <v>224</v>
      </c>
      <c r="H3973" s="1371" t="s">
        <v>243</v>
      </c>
      <c r="I3973" s="1371" t="s">
        <v>316</v>
      </c>
      <c r="J3973" s="1371" t="s">
        <v>249</v>
      </c>
      <c r="N3973" s="1371" t="s">
        <v>236</v>
      </c>
      <c r="W3973" s="1371" t="s">
        <v>227</v>
      </c>
    </row>
    <row r="3974" spans="1:23">
      <c r="A3974" s="1370">
        <v>73000082</v>
      </c>
      <c r="B3974" s="1371" t="s">
        <v>7948</v>
      </c>
      <c r="C3974" s="1371">
        <v>959688021</v>
      </c>
      <c r="D3974" s="1371" t="s">
        <v>7949</v>
      </c>
      <c r="G3974" s="1371" t="s">
        <v>225</v>
      </c>
      <c r="H3974" s="1371" t="s">
        <v>11</v>
      </c>
      <c r="J3974" s="1371" t="s">
        <v>221</v>
      </c>
      <c r="L3974" s="1371" t="s">
        <v>271</v>
      </c>
      <c r="M3974" s="1372">
        <v>45841</v>
      </c>
      <c r="N3974" s="1371" t="s">
        <v>233</v>
      </c>
      <c r="O3974" s="1371" t="s">
        <v>236</v>
      </c>
      <c r="V3974" s="1371" t="s">
        <v>11</v>
      </c>
      <c r="W3974" s="1371" t="s">
        <v>230</v>
      </c>
    </row>
    <row r="3975" spans="1:23">
      <c r="A3975" s="1370">
        <v>73000377</v>
      </c>
      <c r="B3975" s="1371" t="s">
        <v>197</v>
      </c>
      <c r="D3975" s="1371" t="s">
        <v>7950</v>
      </c>
      <c r="G3975" s="1371" t="s">
        <v>225</v>
      </c>
      <c r="H3975" s="1371" t="s">
        <v>243</v>
      </c>
      <c r="I3975" s="1371" t="s">
        <v>316</v>
      </c>
      <c r="J3975" s="1371" t="s">
        <v>249</v>
      </c>
      <c r="N3975" s="1371" t="s">
        <v>231</v>
      </c>
      <c r="O3975" s="1371" t="s">
        <v>231</v>
      </c>
      <c r="P3975" s="1371" t="s">
        <v>231</v>
      </c>
      <c r="Q3975" s="1371" t="s">
        <v>445</v>
      </c>
      <c r="R3975" s="1371" t="s">
        <v>232</v>
      </c>
      <c r="S3975" s="1371" t="s">
        <v>318</v>
      </c>
      <c r="T3975" s="1371" t="s">
        <v>323</v>
      </c>
      <c r="U3975" s="1371" t="s">
        <v>255</v>
      </c>
      <c r="W3975" s="1371" t="s">
        <v>229</v>
      </c>
    </row>
    <row r="3976" spans="1:23">
      <c r="A3976" s="1370">
        <v>73000679</v>
      </c>
      <c r="B3976" s="1371" t="s">
        <v>7951</v>
      </c>
      <c r="C3976" s="1371">
        <v>992965533</v>
      </c>
      <c r="D3976" s="1371" t="s">
        <v>362</v>
      </c>
      <c r="G3976" s="1371" t="s">
        <v>223</v>
      </c>
      <c r="H3976" s="1371" t="s">
        <v>11</v>
      </c>
      <c r="J3976" s="1371" t="s">
        <v>221</v>
      </c>
      <c r="L3976" s="1371" t="s">
        <v>271</v>
      </c>
      <c r="M3976" s="1372">
        <v>45841</v>
      </c>
      <c r="N3976" s="1371" t="s">
        <v>236</v>
      </c>
      <c r="V3976" s="1371" t="s">
        <v>11</v>
      </c>
      <c r="W3976" s="1371" t="s">
        <v>230</v>
      </c>
    </row>
    <row r="3977" spans="1:23">
      <c r="A3977" s="1370">
        <v>73000752</v>
      </c>
      <c r="B3977" s="1371" t="s">
        <v>7952</v>
      </c>
      <c r="C3977" s="1371">
        <v>967274133</v>
      </c>
      <c r="D3977" s="1371" t="s">
        <v>7953</v>
      </c>
      <c r="E3977" s="1371" t="s">
        <v>298</v>
      </c>
      <c r="F3977" s="1371" t="s">
        <v>8</v>
      </c>
      <c r="G3977" s="1371" t="s">
        <v>225</v>
      </c>
      <c r="H3977" s="1371" t="s">
        <v>245</v>
      </c>
      <c r="I3977" s="1371" t="s">
        <v>316</v>
      </c>
      <c r="J3977" s="1371" t="s">
        <v>221</v>
      </c>
      <c r="K3977" s="1371" t="s">
        <v>256</v>
      </c>
      <c r="N3977" s="1371" t="s">
        <v>233</v>
      </c>
      <c r="W3977" s="1371" t="s">
        <v>228</v>
      </c>
    </row>
    <row r="3978" spans="1:23">
      <c r="A3978" s="1370">
        <v>73000816</v>
      </c>
      <c r="B3978" s="1371" t="s">
        <v>7954</v>
      </c>
      <c r="C3978" s="1371">
        <v>972557554</v>
      </c>
      <c r="D3978" s="1371" t="s">
        <v>362</v>
      </c>
      <c r="G3978" s="1371" t="s">
        <v>224</v>
      </c>
      <c r="H3978" s="1371" t="s">
        <v>11</v>
      </c>
      <c r="J3978" s="1371" t="s">
        <v>221</v>
      </c>
      <c r="L3978" s="1371" t="s">
        <v>271</v>
      </c>
      <c r="M3978" s="1372">
        <v>45841</v>
      </c>
      <c r="N3978" s="1371" t="s">
        <v>233</v>
      </c>
      <c r="V3978" s="1371" t="s">
        <v>11</v>
      </c>
      <c r="W3978" s="1371" t="s">
        <v>230</v>
      </c>
    </row>
    <row r="3979" spans="1:23">
      <c r="A3979" s="1370">
        <v>73000816</v>
      </c>
      <c r="B3979" s="1371" t="s">
        <v>7955</v>
      </c>
      <c r="C3979" s="1371">
        <v>972557554</v>
      </c>
      <c r="D3979" s="1371" t="s">
        <v>7956</v>
      </c>
      <c r="F3979" s="1371" t="s">
        <v>362</v>
      </c>
      <c r="G3979" s="1371" t="s">
        <v>224</v>
      </c>
      <c r="H3979" s="1371" t="s">
        <v>248</v>
      </c>
      <c r="J3979" s="1371" t="s">
        <v>221</v>
      </c>
      <c r="N3979" s="1371" t="s">
        <v>233</v>
      </c>
      <c r="O3979" s="1371" t="s">
        <v>331</v>
      </c>
      <c r="W3979" s="1371" t="s">
        <v>229</v>
      </c>
    </row>
    <row r="3980" spans="1:23">
      <c r="A3980" s="1370">
        <v>73003497</v>
      </c>
      <c r="B3980" s="1371" t="s">
        <v>7957</v>
      </c>
      <c r="C3980" s="1371">
        <v>51912490868</v>
      </c>
      <c r="D3980" s="1371" t="s">
        <v>7958</v>
      </c>
      <c r="G3980" s="1371" t="s">
        <v>225</v>
      </c>
      <c r="H3980" s="1371" t="s">
        <v>11</v>
      </c>
      <c r="I3980" s="1371" t="s">
        <v>7</v>
      </c>
      <c r="M3980" s="1372">
        <v>45854</v>
      </c>
      <c r="N3980" s="1371" t="s">
        <v>233</v>
      </c>
      <c r="W3980" s="1371" t="s">
        <v>228</v>
      </c>
    </row>
    <row r="3981" spans="1:23">
      <c r="A3981" s="1370">
        <v>73012264</v>
      </c>
      <c r="B3981" s="1371" t="s">
        <v>7959</v>
      </c>
      <c r="C3981" s="1371">
        <v>986910526</v>
      </c>
      <c r="G3981" s="1371" t="s">
        <v>225</v>
      </c>
      <c r="H3981" s="1371" t="s">
        <v>242</v>
      </c>
      <c r="I3981" s="1371" t="s">
        <v>316</v>
      </c>
      <c r="J3981" s="1371" t="s">
        <v>221</v>
      </c>
      <c r="N3981" s="1371" t="s">
        <v>233</v>
      </c>
      <c r="O3981" s="1371" t="s">
        <v>231</v>
      </c>
      <c r="P3981" s="1371" t="s">
        <v>231</v>
      </c>
      <c r="W3981" s="1371" t="s">
        <v>229</v>
      </c>
    </row>
    <row r="3982" spans="1:23">
      <c r="A3982" s="1370">
        <v>73012264</v>
      </c>
      <c r="B3982" s="1371" t="s">
        <v>7960</v>
      </c>
      <c r="C3982" s="1371">
        <v>51986910526</v>
      </c>
      <c r="D3982" s="1371" t="s">
        <v>7961</v>
      </c>
      <c r="E3982" s="1371" t="s">
        <v>347</v>
      </c>
      <c r="G3982" s="1371" t="s">
        <v>225</v>
      </c>
      <c r="H3982" s="1371" t="s">
        <v>245</v>
      </c>
      <c r="K3982" s="1371" t="s">
        <v>278</v>
      </c>
      <c r="L3982" s="1371" t="s">
        <v>278</v>
      </c>
      <c r="M3982" s="1372">
        <v>45847</v>
      </c>
      <c r="N3982" s="1371" t="s">
        <v>233</v>
      </c>
      <c r="W3982" s="1371" t="s">
        <v>227</v>
      </c>
    </row>
    <row r="3983" spans="1:23">
      <c r="A3983" s="1370">
        <v>73013554</v>
      </c>
      <c r="B3983" s="1371" t="s">
        <v>7962</v>
      </c>
      <c r="C3983" s="1371">
        <v>51960767553</v>
      </c>
      <c r="D3983" s="1371" t="s">
        <v>7963</v>
      </c>
      <c r="E3983" s="1371" t="s">
        <v>347</v>
      </c>
      <c r="G3983" s="1371" t="s">
        <v>225</v>
      </c>
      <c r="H3983" s="1371" t="s">
        <v>245</v>
      </c>
      <c r="K3983" s="1371" t="s">
        <v>280</v>
      </c>
      <c r="L3983" s="1371" t="s">
        <v>262</v>
      </c>
      <c r="M3983" s="1372">
        <v>45873</v>
      </c>
      <c r="N3983" s="1371" t="s">
        <v>233</v>
      </c>
      <c r="O3983" s="1371" t="s">
        <v>236</v>
      </c>
      <c r="W3983" s="1371" t="s">
        <v>230</v>
      </c>
    </row>
    <row r="3984" spans="1:23">
      <c r="A3984" s="1370">
        <v>73017757</v>
      </c>
      <c r="B3984" s="1371" t="s">
        <v>7964</v>
      </c>
      <c r="C3984" s="1371">
        <v>951503108</v>
      </c>
      <c r="D3984" s="1371" t="s">
        <v>7965</v>
      </c>
      <c r="F3984" s="1371" t="s">
        <v>254</v>
      </c>
      <c r="G3984" s="1371" t="s">
        <v>223</v>
      </c>
      <c r="H3984" s="1371" t="s">
        <v>242</v>
      </c>
      <c r="I3984" s="1371" t="s">
        <v>316</v>
      </c>
      <c r="J3984" s="1371" t="s">
        <v>221</v>
      </c>
      <c r="N3984" s="1371" t="s">
        <v>231</v>
      </c>
      <c r="Q3984" s="1371" t="s">
        <v>445</v>
      </c>
      <c r="R3984" s="1371" t="s">
        <v>232</v>
      </c>
      <c r="S3984" s="1371" t="s">
        <v>318</v>
      </c>
      <c r="T3984" s="1371" t="s">
        <v>323</v>
      </c>
      <c r="U3984" s="1371" t="s">
        <v>255</v>
      </c>
      <c r="W3984" s="1371" t="s">
        <v>227</v>
      </c>
    </row>
    <row r="3985" spans="1:23">
      <c r="A3985" s="1370">
        <v>73024583</v>
      </c>
      <c r="B3985" s="1371" t="s">
        <v>7966</v>
      </c>
      <c r="C3985" s="1371">
        <v>910878567</v>
      </c>
      <c r="D3985" s="1371" t="s">
        <v>7967</v>
      </c>
      <c r="F3985" s="1371" t="s">
        <v>362</v>
      </c>
      <c r="G3985" s="1371" t="s">
        <v>224</v>
      </c>
      <c r="H3985" s="1371" t="s">
        <v>248</v>
      </c>
      <c r="J3985" s="1371" t="s">
        <v>221</v>
      </c>
      <c r="M3985" s="1372">
        <v>45841</v>
      </c>
      <c r="N3985" s="1371" t="s">
        <v>233</v>
      </c>
      <c r="O3985" s="1371" t="s">
        <v>236</v>
      </c>
      <c r="P3985" s="1371" t="s">
        <v>350</v>
      </c>
      <c r="W3985" s="1371" t="s">
        <v>226</v>
      </c>
    </row>
    <row r="3986" spans="1:23">
      <c r="A3986" s="1370">
        <v>73039811</v>
      </c>
      <c r="B3986" s="1371" t="s">
        <v>7968</v>
      </c>
      <c r="C3986" s="1371">
        <v>982297417</v>
      </c>
      <c r="D3986" s="1371" t="s">
        <v>7969</v>
      </c>
      <c r="E3986" s="1371" t="s">
        <v>347</v>
      </c>
      <c r="G3986" s="1371" t="s">
        <v>223</v>
      </c>
      <c r="H3986" s="1371" t="s">
        <v>245</v>
      </c>
      <c r="K3986" s="1371" t="s">
        <v>271</v>
      </c>
      <c r="M3986" s="1372">
        <v>45851</v>
      </c>
      <c r="N3986" s="1371" t="s">
        <v>233</v>
      </c>
      <c r="P3986" s="1371" t="s">
        <v>350</v>
      </c>
      <c r="W3986" s="1371" t="s">
        <v>228</v>
      </c>
    </row>
    <row r="3987" spans="1:23">
      <c r="A3987" s="1370">
        <v>73042914</v>
      </c>
      <c r="B3987" s="1371" t="s">
        <v>7970</v>
      </c>
      <c r="C3987" s="1371">
        <v>51949261135</v>
      </c>
      <c r="D3987" s="1371" t="s">
        <v>7971</v>
      </c>
      <c r="E3987" s="1371" t="s">
        <v>347</v>
      </c>
      <c r="G3987" s="1371" t="s">
        <v>224</v>
      </c>
      <c r="H3987" s="1371" t="s">
        <v>245</v>
      </c>
      <c r="K3987" s="1371" t="s">
        <v>262</v>
      </c>
      <c r="L3987" s="1371" t="s">
        <v>262</v>
      </c>
      <c r="M3987" s="1372">
        <v>45874</v>
      </c>
      <c r="N3987" s="1371" t="s">
        <v>233</v>
      </c>
      <c r="W3987" s="1371" t="s">
        <v>228</v>
      </c>
    </row>
    <row r="3988" spans="1:23">
      <c r="A3988" s="1370">
        <v>73042914</v>
      </c>
      <c r="B3988" s="1371" t="s">
        <v>7972</v>
      </c>
      <c r="C3988" s="1371">
        <v>51949261135</v>
      </c>
      <c r="D3988" s="1371" t="s">
        <v>7971</v>
      </c>
      <c r="E3988" s="1371" t="s">
        <v>347</v>
      </c>
      <c r="G3988" s="1371" t="s">
        <v>224</v>
      </c>
      <c r="H3988" s="1371" t="s">
        <v>245</v>
      </c>
      <c r="K3988" s="1371" t="s">
        <v>280</v>
      </c>
      <c r="L3988" s="1371" t="s">
        <v>280</v>
      </c>
      <c r="M3988" s="1372">
        <v>45873</v>
      </c>
      <c r="N3988" s="1371" t="s">
        <v>233</v>
      </c>
      <c r="W3988" s="1371" t="s">
        <v>227</v>
      </c>
    </row>
    <row r="3989" spans="1:23">
      <c r="A3989" s="1370">
        <v>73048130</v>
      </c>
      <c r="B3989" s="1371" t="s">
        <v>7973</v>
      </c>
      <c r="C3989" s="1371">
        <v>995151402</v>
      </c>
      <c r="D3989" s="1371" t="s">
        <v>7974</v>
      </c>
      <c r="G3989" s="1371" t="s">
        <v>223</v>
      </c>
      <c r="H3989" s="1371" t="s">
        <v>11</v>
      </c>
      <c r="M3989" s="1372">
        <v>45880</v>
      </c>
      <c r="N3989" s="1371" t="s">
        <v>233</v>
      </c>
      <c r="W3989" s="1371" t="s">
        <v>230</v>
      </c>
    </row>
    <row r="3990" spans="1:23">
      <c r="A3990" s="1370">
        <v>73049160</v>
      </c>
      <c r="B3990" s="1371" t="s">
        <v>7975</v>
      </c>
      <c r="C3990" s="1371">
        <v>51910099109</v>
      </c>
      <c r="D3990" s="1371" t="s">
        <v>7976</v>
      </c>
      <c r="G3990" s="1371" t="s">
        <v>223</v>
      </c>
      <c r="H3990" s="1371" t="s">
        <v>11</v>
      </c>
      <c r="J3990" s="1371" t="s">
        <v>221</v>
      </c>
      <c r="M3990" s="1372">
        <v>45841</v>
      </c>
      <c r="N3990" s="1371" t="s">
        <v>233</v>
      </c>
      <c r="V3990" s="1371" t="s">
        <v>11</v>
      </c>
      <c r="W3990" s="1371" t="s">
        <v>228</v>
      </c>
    </row>
    <row r="3991" spans="1:23">
      <c r="A3991" s="1370">
        <v>73051221</v>
      </c>
      <c r="B3991" s="1371" t="s">
        <v>7977</v>
      </c>
      <c r="C3991" s="1371">
        <v>51993174824</v>
      </c>
      <c r="D3991" s="1371" t="s">
        <v>7978</v>
      </c>
      <c r="G3991" s="1371" t="s">
        <v>225</v>
      </c>
      <c r="H3991" s="1371" t="s">
        <v>11</v>
      </c>
      <c r="J3991" s="1371" t="s">
        <v>221</v>
      </c>
      <c r="M3991" s="1372">
        <v>45841</v>
      </c>
      <c r="N3991" s="1371" t="s">
        <v>233</v>
      </c>
      <c r="V3991" s="1371" t="s">
        <v>11</v>
      </c>
      <c r="W3991" s="1371" t="s">
        <v>228</v>
      </c>
    </row>
    <row r="3992" spans="1:23">
      <c r="A3992" s="1370">
        <v>73054348</v>
      </c>
      <c r="B3992" s="1371" t="s">
        <v>7979</v>
      </c>
      <c r="C3992" s="1371">
        <v>51952711360</v>
      </c>
      <c r="D3992" s="1371" t="s">
        <v>7980</v>
      </c>
      <c r="E3992" s="1371" t="s">
        <v>376</v>
      </c>
      <c r="F3992" s="1371" t="s">
        <v>377</v>
      </c>
      <c r="G3992" s="1371" t="s">
        <v>224</v>
      </c>
      <c r="H3992" s="1371" t="s">
        <v>245</v>
      </c>
      <c r="I3992" s="1371" t="s">
        <v>316</v>
      </c>
      <c r="J3992" s="1371" t="s">
        <v>221</v>
      </c>
      <c r="N3992" s="1371" t="s">
        <v>236</v>
      </c>
      <c r="W3992" s="1371" t="s">
        <v>227</v>
      </c>
    </row>
    <row r="3993" spans="1:23">
      <c r="A3993" s="1370">
        <v>73056687</v>
      </c>
      <c r="B3993" s="1371" t="s">
        <v>7981</v>
      </c>
      <c r="C3993" s="1371">
        <v>953122971</v>
      </c>
      <c r="D3993" s="1371" t="s">
        <v>7982</v>
      </c>
      <c r="F3993" s="1371" t="s">
        <v>362</v>
      </c>
      <c r="G3993" s="1371" t="s">
        <v>224</v>
      </c>
      <c r="H3993" s="1371" t="s">
        <v>248</v>
      </c>
      <c r="J3993" s="1371" t="s">
        <v>221</v>
      </c>
      <c r="L3993" s="1371" t="s">
        <v>271</v>
      </c>
      <c r="M3993" s="1372">
        <v>45841</v>
      </c>
      <c r="N3993" s="1371" t="s">
        <v>233</v>
      </c>
      <c r="W3993" s="1371" t="s">
        <v>230</v>
      </c>
    </row>
    <row r="3994" spans="1:23">
      <c r="A3994" s="1370">
        <v>73057644</v>
      </c>
      <c r="B3994" s="1371" t="s">
        <v>7983</v>
      </c>
      <c r="C3994" s="1371">
        <v>924025886</v>
      </c>
      <c r="F3994" s="1371" t="s">
        <v>254</v>
      </c>
      <c r="G3994" s="1371" t="s">
        <v>225</v>
      </c>
      <c r="H3994" s="1371" t="s">
        <v>242</v>
      </c>
      <c r="J3994" s="1371" t="s">
        <v>221</v>
      </c>
      <c r="L3994" s="1371" t="s">
        <v>271</v>
      </c>
      <c r="N3994" s="1371" t="s">
        <v>231</v>
      </c>
      <c r="O3994" s="1371" t="s">
        <v>231</v>
      </c>
      <c r="Q3994" s="1371" t="s">
        <v>445</v>
      </c>
      <c r="R3994" s="1371" t="s">
        <v>232</v>
      </c>
      <c r="S3994" s="1371" t="s">
        <v>318</v>
      </c>
      <c r="T3994" s="1371" t="s">
        <v>323</v>
      </c>
      <c r="U3994" s="1371" t="s">
        <v>255</v>
      </c>
      <c r="W3994" s="1371" t="s">
        <v>230</v>
      </c>
    </row>
    <row r="3995" spans="1:23">
      <c r="A3995" s="1370">
        <v>73065330</v>
      </c>
      <c r="B3995" s="1371" t="s">
        <v>7984</v>
      </c>
      <c r="C3995" s="1371">
        <v>51987521947</v>
      </c>
      <c r="D3995" s="1371" t="s">
        <v>7985</v>
      </c>
      <c r="G3995" s="1371" t="s">
        <v>224</v>
      </c>
      <c r="H3995" s="1371" t="s">
        <v>11</v>
      </c>
      <c r="J3995" s="1371" t="s">
        <v>221</v>
      </c>
      <c r="M3995" s="1372">
        <v>45841</v>
      </c>
      <c r="N3995" s="1371" t="s">
        <v>233</v>
      </c>
      <c r="O3995" s="1371" t="s">
        <v>236</v>
      </c>
      <c r="W3995" s="1371" t="s">
        <v>227</v>
      </c>
    </row>
    <row r="3996" spans="1:23">
      <c r="A3996" s="1370">
        <v>73065753</v>
      </c>
      <c r="B3996" s="1371" t="s">
        <v>7986</v>
      </c>
      <c r="C3996" s="1371">
        <v>936523933</v>
      </c>
      <c r="D3996" s="1371" t="s">
        <v>7987</v>
      </c>
      <c r="G3996" s="1371" t="s">
        <v>224</v>
      </c>
      <c r="H3996" s="1371" t="s">
        <v>245</v>
      </c>
      <c r="I3996" s="1371" t="s">
        <v>316</v>
      </c>
      <c r="J3996" s="1371" t="s">
        <v>221</v>
      </c>
      <c r="N3996" s="1371" t="s">
        <v>233</v>
      </c>
      <c r="O3996" s="1371" t="s">
        <v>231</v>
      </c>
      <c r="P3996" s="1371" t="s">
        <v>231</v>
      </c>
      <c r="Q3996" s="1371" t="s">
        <v>445</v>
      </c>
      <c r="R3996" s="1371" t="s">
        <v>232</v>
      </c>
      <c r="W3996" s="1371" t="s">
        <v>229</v>
      </c>
    </row>
    <row r="3997" spans="1:23">
      <c r="A3997" s="1370">
        <v>73072845</v>
      </c>
      <c r="B3997" s="1371" t="s">
        <v>7988</v>
      </c>
      <c r="C3997" s="1371" t="s">
        <v>7989</v>
      </c>
      <c r="E3997" s="1371" t="s">
        <v>347</v>
      </c>
      <c r="G3997" s="1371" t="s">
        <v>223</v>
      </c>
      <c r="H3997" s="1371" t="s">
        <v>242</v>
      </c>
      <c r="K3997" s="1371" t="s">
        <v>271</v>
      </c>
      <c r="L3997" s="1371" t="s">
        <v>271</v>
      </c>
      <c r="M3997" s="1372">
        <v>45852</v>
      </c>
      <c r="N3997" s="1371" t="s">
        <v>231</v>
      </c>
      <c r="W3997" s="1371" t="s">
        <v>227</v>
      </c>
    </row>
    <row r="3998" spans="1:23">
      <c r="A3998" s="1370">
        <v>73079493</v>
      </c>
      <c r="B3998" s="1371" t="s">
        <v>7990</v>
      </c>
      <c r="C3998" s="1371">
        <v>51944042043</v>
      </c>
      <c r="D3998" s="1371" t="s">
        <v>7991</v>
      </c>
      <c r="G3998" s="1371" t="s">
        <v>224</v>
      </c>
      <c r="H3998" s="1371" t="s">
        <v>243</v>
      </c>
      <c r="I3998" s="1371" t="s">
        <v>316</v>
      </c>
      <c r="J3998" s="1371" t="s">
        <v>221</v>
      </c>
      <c r="N3998" s="1371" t="s">
        <v>236</v>
      </c>
      <c r="O3998" s="1371" t="s">
        <v>236</v>
      </c>
      <c r="P3998" s="1371" t="s">
        <v>350</v>
      </c>
      <c r="W3998" s="1371" t="s">
        <v>228</v>
      </c>
    </row>
    <row r="3999" spans="1:23">
      <c r="A3999" s="1370">
        <v>73084070</v>
      </c>
      <c r="B3999" s="1371" t="s">
        <v>7992</v>
      </c>
      <c r="C3999" s="1371">
        <v>995438812</v>
      </c>
      <c r="D3999" s="1371" t="s">
        <v>7993</v>
      </c>
      <c r="G3999" s="1371" t="s">
        <v>225</v>
      </c>
      <c r="H3999" s="1371" t="s">
        <v>11</v>
      </c>
      <c r="J3999" s="1371" t="s">
        <v>221</v>
      </c>
      <c r="N3999" s="1371" t="s">
        <v>233</v>
      </c>
      <c r="W3999" s="1371" t="s">
        <v>229</v>
      </c>
    </row>
    <row r="4000" spans="1:23">
      <c r="A4000" s="1370">
        <v>73084913</v>
      </c>
      <c r="B4000" s="1371" t="s">
        <v>7994</v>
      </c>
      <c r="C4000" s="1371" t="s">
        <v>7995</v>
      </c>
      <c r="D4000" s="1371" t="s">
        <v>7996</v>
      </c>
      <c r="F4000" s="1371" t="s">
        <v>254</v>
      </c>
      <c r="G4000" s="1371" t="s">
        <v>224</v>
      </c>
      <c r="H4000" s="1371" t="s">
        <v>238</v>
      </c>
      <c r="I4000" s="1371" t="s">
        <v>316</v>
      </c>
      <c r="J4000" s="1371" t="s">
        <v>221</v>
      </c>
      <c r="L4000" s="1371" t="s">
        <v>271</v>
      </c>
      <c r="N4000" s="1371" t="s">
        <v>231</v>
      </c>
      <c r="O4000" s="1371" t="s">
        <v>231</v>
      </c>
      <c r="Q4000" s="1371" t="s">
        <v>445</v>
      </c>
      <c r="R4000" s="1371" t="s">
        <v>312</v>
      </c>
      <c r="S4000" s="1371" t="s">
        <v>318</v>
      </c>
      <c r="T4000" s="1371" t="s">
        <v>628</v>
      </c>
      <c r="U4000" s="1371" t="s">
        <v>255</v>
      </c>
      <c r="W4000" s="1371" t="s">
        <v>230</v>
      </c>
    </row>
    <row r="4001" spans="1:23">
      <c r="A4001" s="1370">
        <v>73106682</v>
      </c>
      <c r="B4001" s="1371" t="s">
        <v>7997</v>
      </c>
      <c r="C4001" s="1371">
        <v>922999619</v>
      </c>
      <c r="D4001" s="1371" t="s">
        <v>7998</v>
      </c>
      <c r="G4001" s="1371" t="s">
        <v>225</v>
      </c>
      <c r="H4001" s="1371" t="s">
        <v>245</v>
      </c>
      <c r="I4001" s="1371" t="s">
        <v>316</v>
      </c>
      <c r="J4001" s="1371" t="s">
        <v>221</v>
      </c>
      <c r="K4001" s="1371" t="s">
        <v>259</v>
      </c>
      <c r="L4001" s="1371" t="s">
        <v>259</v>
      </c>
      <c r="N4001" s="1371" t="s">
        <v>231</v>
      </c>
      <c r="O4001" s="1371" t="s">
        <v>231</v>
      </c>
      <c r="P4001" s="1371" t="s">
        <v>231</v>
      </c>
      <c r="W4001" s="1371" t="s">
        <v>226</v>
      </c>
    </row>
    <row r="4002" spans="1:23">
      <c r="A4002" s="1370">
        <v>73106682</v>
      </c>
      <c r="B4002" s="1371" t="s">
        <v>7997</v>
      </c>
      <c r="C4002" s="1371">
        <v>51922999619</v>
      </c>
      <c r="D4002" s="1371" t="s">
        <v>7998</v>
      </c>
      <c r="E4002" s="1371" t="s">
        <v>347</v>
      </c>
      <c r="G4002" s="1371" t="s">
        <v>225</v>
      </c>
      <c r="H4002" s="1371" t="s">
        <v>245</v>
      </c>
      <c r="K4002" s="1371" t="s">
        <v>262</v>
      </c>
      <c r="L4002" s="1371" t="s">
        <v>262</v>
      </c>
      <c r="M4002" s="1372">
        <v>45877</v>
      </c>
      <c r="N4002" s="1371" t="s">
        <v>233</v>
      </c>
      <c r="W4002" s="1371" t="s">
        <v>228</v>
      </c>
    </row>
    <row r="4003" spans="1:23">
      <c r="A4003" s="1370">
        <v>73107065</v>
      </c>
      <c r="B4003" s="1371" t="s">
        <v>7999</v>
      </c>
      <c r="C4003" s="1371">
        <v>949315238</v>
      </c>
      <c r="D4003" s="1371" t="s">
        <v>8000</v>
      </c>
      <c r="G4003" s="1371" t="s">
        <v>224</v>
      </c>
      <c r="H4003" s="1371" t="s">
        <v>11</v>
      </c>
      <c r="J4003" s="1371" t="s">
        <v>221</v>
      </c>
      <c r="M4003" s="1372">
        <v>45841</v>
      </c>
      <c r="N4003" s="1371" t="s">
        <v>233</v>
      </c>
      <c r="O4003" s="1371" t="s">
        <v>236</v>
      </c>
      <c r="W4003" s="1371" t="s">
        <v>227</v>
      </c>
    </row>
    <row r="4004" spans="1:23">
      <c r="A4004" s="1370">
        <v>73108115</v>
      </c>
      <c r="B4004" s="1371" t="s">
        <v>8001</v>
      </c>
      <c r="C4004" s="1371">
        <v>947274177</v>
      </c>
      <c r="D4004" s="1371" t="s">
        <v>8002</v>
      </c>
      <c r="F4004" s="1371" t="s">
        <v>362</v>
      </c>
      <c r="G4004" s="1371" t="s">
        <v>224</v>
      </c>
      <c r="H4004" s="1371" t="s">
        <v>248</v>
      </c>
      <c r="J4004" s="1371" t="s">
        <v>221</v>
      </c>
      <c r="M4004" s="1372">
        <v>45841</v>
      </c>
      <c r="N4004" s="1371" t="s">
        <v>233</v>
      </c>
      <c r="O4004" s="1371" t="s">
        <v>239</v>
      </c>
      <c r="P4004" s="1371" t="s">
        <v>239</v>
      </c>
      <c r="W4004" s="1371" t="s">
        <v>226</v>
      </c>
    </row>
    <row r="4005" spans="1:23">
      <c r="A4005" s="1370">
        <v>73110715</v>
      </c>
      <c r="B4005" s="1371" t="s">
        <v>8003</v>
      </c>
      <c r="C4005" s="1371">
        <v>51936654292</v>
      </c>
      <c r="D4005" s="1371" t="s">
        <v>8004</v>
      </c>
      <c r="E4005" s="1371" t="s">
        <v>347</v>
      </c>
      <c r="G4005" s="1371" t="s">
        <v>224</v>
      </c>
      <c r="H4005" s="1371" t="s">
        <v>245</v>
      </c>
      <c r="K4005" s="1371" t="s">
        <v>278</v>
      </c>
      <c r="L4005" s="1371" t="s">
        <v>278</v>
      </c>
      <c r="M4005" s="1372">
        <v>45873</v>
      </c>
      <c r="N4005" s="1371" t="s">
        <v>233</v>
      </c>
      <c r="W4005" s="1371" t="s">
        <v>228</v>
      </c>
    </row>
    <row r="4006" spans="1:23">
      <c r="A4006" s="1370">
        <v>73123164</v>
      </c>
      <c r="B4006" s="1371" t="s">
        <v>8005</v>
      </c>
      <c r="C4006" s="1371">
        <v>51924206153</v>
      </c>
      <c r="D4006" s="1371" t="s">
        <v>8006</v>
      </c>
      <c r="G4006" s="1371" t="s">
        <v>224</v>
      </c>
      <c r="H4006" s="1371" t="s">
        <v>11</v>
      </c>
      <c r="J4006" s="1371" t="s">
        <v>221</v>
      </c>
      <c r="M4006" s="1372">
        <v>45841</v>
      </c>
      <c r="N4006" s="1371" t="s">
        <v>233</v>
      </c>
      <c r="V4006" s="1371" t="s">
        <v>11</v>
      </c>
      <c r="W4006" s="1371" t="s">
        <v>228</v>
      </c>
    </row>
    <row r="4007" spans="1:23">
      <c r="A4007" s="1370">
        <v>73130435</v>
      </c>
      <c r="B4007" s="1371" t="s">
        <v>8007</v>
      </c>
      <c r="C4007" s="1371">
        <v>938333775</v>
      </c>
      <c r="D4007" s="1371" t="s">
        <v>8008</v>
      </c>
      <c r="G4007" s="1371" t="s">
        <v>223</v>
      </c>
      <c r="H4007" s="1371" t="s">
        <v>11</v>
      </c>
      <c r="I4007" s="1371" t="s">
        <v>7</v>
      </c>
      <c r="M4007" s="1372">
        <v>45859</v>
      </c>
      <c r="N4007" s="1371" t="s">
        <v>233</v>
      </c>
      <c r="W4007" s="1371" t="s">
        <v>229</v>
      </c>
    </row>
    <row r="4008" spans="1:23">
      <c r="A4008" s="1370">
        <v>73131318</v>
      </c>
      <c r="B4008" s="1371" t="s">
        <v>8009</v>
      </c>
      <c r="C4008" s="1371">
        <v>51941094866</v>
      </c>
      <c r="D4008" s="1371" t="s">
        <v>8010</v>
      </c>
      <c r="E4008" s="1371" t="s">
        <v>347</v>
      </c>
      <c r="G4008" s="1371" t="s">
        <v>223</v>
      </c>
      <c r="H4008" s="1371" t="s">
        <v>245</v>
      </c>
      <c r="K4008" s="1371" t="s">
        <v>262</v>
      </c>
      <c r="L4008" s="1371" t="s">
        <v>262</v>
      </c>
      <c r="M4008" s="1372">
        <v>45873</v>
      </c>
      <c r="N4008" s="1371" t="s">
        <v>233</v>
      </c>
      <c r="W4008" s="1371" t="s">
        <v>229</v>
      </c>
    </row>
    <row r="4009" spans="1:23">
      <c r="A4009" s="1370">
        <v>73136244</v>
      </c>
      <c r="B4009" s="1371" t="s">
        <v>8011</v>
      </c>
      <c r="C4009" s="1371">
        <v>51975351856</v>
      </c>
      <c r="D4009" s="1371" t="s">
        <v>8012</v>
      </c>
      <c r="G4009" s="1371" t="s">
        <v>225</v>
      </c>
      <c r="H4009" s="1371" t="s">
        <v>11</v>
      </c>
      <c r="J4009" s="1371" t="s">
        <v>221</v>
      </c>
      <c r="M4009" s="1372">
        <v>45841</v>
      </c>
      <c r="N4009" s="1371" t="s">
        <v>233</v>
      </c>
      <c r="V4009" s="1371" t="s">
        <v>11</v>
      </c>
      <c r="W4009" s="1371" t="s">
        <v>228</v>
      </c>
    </row>
    <row r="4010" spans="1:23">
      <c r="A4010" s="1370">
        <v>73138075</v>
      </c>
      <c r="B4010" s="1371" t="s">
        <v>8013</v>
      </c>
      <c r="C4010" s="1371">
        <v>51991848425</v>
      </c>
      <c r="D4010" s="1371" t="s">
        <v>8014</v>
      </c>
      <c r="E4010" s="1371" t="s">
        <v>1392</v>
      </c>
      <c r="G4010" s="1371" t="s">
        <v>223</v>
      </c>
      <c r="H4010" s="1371" t="s">
        <v>245</v>
      </c>
      <c r="K4010" s="1371" t="s">
        <v>262</v>
      </c>
      <c r="L4010" s="1371" t="s">
        <v>262</v>
      </c>
      <c r="M4010" s="1372">
        <v>45880</v>
      </c>
      <c r="N4010" s="1371" t="s">
        <v>233</v>
      </c>
      <c r="W4010" s="1371" t="s">
        <v>227</v>
      </c>
    </row>
    <row r="4011" spans="1:23">
      <c r="A4011" s="1370">
        <v>73142967</v>
      </c>
      <c r="B4011" s="1371" t="s">
        <v>8015</v>
      </c>
      <c r="C4011" s="1371">
        <v>51967761612</v>
      </c>
      <c r="D4011" s="1371" t="s">
        <v>8016</v>
      </c>
      <c r="G4011" s="1371" t="s">
        <v>224</v>
      </c>
      <c r="H4011" s="1371" t="s">
        <v>11</v>
      </c>
      <c r="J4011" s="1371" t="s">
        <v>221</v>
      </c>
      <c r="M4011" s="1372">
        <v>45841</v>
      </c>
      <c r="N4011" s="1371" t="s">
        <v>233</v>
      </c>
      <c r="O4011" s="1371" t="s">
        <v>236</v>
      </c>
      <c r="W4011" s="1371" t="s">
        <v>227</v>
      </c>
    </row>
    <row r="4012" spans="1:23">
      <c r="A4012" s="1370">
        <v>73143156</v>
      </c>
      <c r="B4012" s="1371" t="s">
        <v>8017</v>
      </c>
      <c r="C4012" s="1371" t="s">
        <v>8018</v>
      </c>
      <c r="D4012" s="1371" t="s">
        <v>8019</v>
      </c>
      <c r="G4012" s="1371" t="s">
        <v>224</v>
      </c>
      <c r="H4012" s="1371" t="s">
        <v>11</v>
      </c>
      <c r="J4012" s="1371" t="s">
        <v>221</v>
      </c>
      <c r="M4012" s="1372">
        <v>45841</v>
      </c>
      <c r="N4012" s="1371" t="s">
        <v>233</v>
      </c>
      <c r="V4012" s="1371" t="s">
        <v>11</v>
      </c>
      <c r="W4012" s="1371" t="s">
        <v>228</v>
      </c>
    </row>
    <row r="4013" spans="1:23">
      <c r="A4013" s="1370">
        <v>73143731</v>
      </c>
      <c r="B4013" s="1371" t="s">
        <v>8020</v>
      </c>
      <c r="C4013" s="1371">
        <v>51984795757</v>
      </c>
      <c r="D4013" s="1371" t="s">
        <v>8021</v>
      </c>
      <c r="E4013" s="1371" t="s">
        <v>347</v>
      </c>
      <c r="G4013" s="1371" t="s">
        <v>224</v>
      </c>
      <c r="H4013" s="1371" t="s">
        <v>245</v>
      </c>
      <c r="K4013" s="1371" t="s">
        <v>280</v>
      </c>
      <c r="L4013" s="1371" t="s">
        <v>280</v>
      </c>
      <c r="M4013" s="1372">
        <v>45855</v>
      </c>
      <c r="N4013" s="1371" t="s">
        <v>233</v>
      </c>
      <c r="O4013" s="1371" t="s">
        <v>329</v>
      </c>
      <c r="W4013" s="1371" t="s">
        <v>229</v>
      </c>
    </row>
    <row r="4014" spans="1:23">
      <c r="A4014" s="1370">
        <v>73147356</v>
      </c>
      <c r="B4014" s="1371" t="s">
        <v>8022</v>
      </c>
      <c r="C4014" s="1371">
        <v>993894823</v>
      </c>
      <c r="D4014" s="1371" t="s">
        <v>8023</v>
      </c>
      <c r="F4014" s="1371" t="s">
        <v>362</v>
      </c>
      <c r="G4014" s="1371" t="s">
        <v>223</v>
      </c>
      <c r="H4014" s="1371" t="s">
        <v>248</v>
      </c>
      <c r="J4014" s="1371" t="s">
        <v>221</v>
      </c>
      <c r="M4014" s="1372">
        <v>45841</v>
      </c>
      <c r="N4014" s="1371" t="s">
        <v>233</v>
      </c>
      <c r="O4014" s="1371" t="s">
        <v>236</v>
      </c>
      <c r="P4014" s="1371" t="s">
        <v>350</v>
      </c>
      <c r="W4014" s="1371" t="s">
        <v>226</v>
      </c>
    </row>
    <row r="4015" spans="1:23">
      <c r="A4015" s="1370">
        <v>73148953</v>
      </c>
      <c r="B4015" s="1371" t="s">
        <v>8024</v>
      </c>
      <c r="C4015" s="1371">
        <v>51964943153</v>
      </c>
      <c r="D4015" s="1371" t="s">
        <v>8025</v>
      </c>
      <c r="E4015" s="1371" t="s">
        <v>1097</v>
      </c>
      <c r="F4015" s="1371" t="s">
        <v>240</v>
      </c>
      <c r="G4015" s="1371" t="s">
        <v>225</v>
      </c>
      <c r="H4015" s="1371" t="s">
        <v>245</v>
      </c>
      <c r="J4015" s="1371" t="s">
        <v>221</v>
      </c>
      <c r="L4015" s="1371" t="s">
        <v>271</v>
      </c>
      <c r="N4015" s="1371" t="s">
        <v>233</v>
      </c>
      <c r="W4015" s="1371" t="s">
        <v>230</v>
      </c>
    </row>
    <row r="4016" spans="1:23">
      <c r="A4016" s="1370">
        <v>73149514</v>
      </c>
      <c r="B4016" s="1371" t="s">
        <v>8026</v>
      </c>
      <c r="C4016" s="1371">
        <v>963868868</v>
      </c>
      <c r="D4016" s="1371" t="s">
        <v>8027</v>
      </c>
      <c r="G4016" s="1371" t="s">
        <v>223</v>
      </c>
      <c r="H4016" s="1371" t="s">
        <v>11</v>
      </c>
      <c r="I4016" s="1371" t="s">
        <v>7</v>
      </c>
      <c r="L4016" s="1371" t="s">
        <v>271</v>
      </c>
      <c r="M4016" s="1372">
        <v>45854</v>
      </c>
      <c r="N4016" s="1371" t="s">
        <v>233</v>
      </c>
      <c r="W4016" s="1371" t="s">
        <v>227</v>
      </c>
    </row>
    <row r="4017" spans="1:23">
      <c r="A4017" s="1370">
        <v>73149522</v>
      </c>
      <c r="B4017" s="1371" t="s">
        <v>8028</v>
      </c>
      <c r="C4017" s="1371">
        <v>924623284</v>
      </c>
      <c r="D4017" s="1371" t="s">
        <v>8029</v>
      </c>
      <c r="G4017" s="1371" t="s">
        <v>224</v>
      </c>
      <c r="H4017" s="1371" t="s">
        <v>11</v>
      </c>
      <c r="M4017" s="1372">
        <v>45880</v>
      </c>
      <c r="N4017" s="1371" t="s">
        <v>233</v>
      </c>
      <c r="W4017" s="1371" t="s">
        <v>230</v>
      </c>
    </row>
    <row r="4018" spans="1:23">
      <c r="A4018" s="1370">
        <v>73151159</v>
      </c>
      <c r="B4018" s="1371" t="s">
        <v>8030</v>
      </c>
      <c r="C4018" s="1371">
        <v>912802053</v>
      </c>
      <c r="D4018" s="1371" t="s">
        <v>8031</v>
      </c>
      <c r="G4018" s="1371" t="s">
        <v>224</v>
      </c>
      <c r="H4018" s="1371" t="s">
        <v>11</v>
      </c>
      <c r="J4018" s="1371" t="s">
        <v>221</v>
      </c>
      <c r="L4018" s="1371" t="s">
        <v>271</v>
      </c>
      <c r="M4018" s="1372">
        <v>45841</v>
      </c>
      <c r="N4018" s="1371" t="s">
        <v>233</v>
      </c>
      <c r="O4018" s="1371" t="s">
        <v>236</v>
      </c>
      <c r="V4018" s="1371" t="s">
        <v>11</v>
      </c>
      <c r="W4018" s="1371" t="s">
        <v>230</v>
      </c>
    </row>
    <row r="4019" spans="1:23">
      <c r="A4019" s="1370">
        <v>73151236</v>
      </c>
      <c r="B4019" s="1371" t="s">
        <v>8032</v>
      </c>
      <c r="C4019" s="1371">
        <v>51952518062</v>
      </c>
      <c r="D4019" s="1371" t="s">
        <v>8033</v>
      </c>
      <c r="E4019" s="1371" t="s">
        <v>451</v>
      </c>
      <c r="G4019" s="1371" t="s">
        <v>224</v>
      </c>
      <c r="J4019" s="1371" t="s">
        <v>249</v>
      </c>
      <c r="L4019" s="1371" t="s">
        <v>271</v>
      </c>
      <c r="N4019" s="1371" t="s">
        <v>231</v>
      </c>
      <c r="O4019" s="1371" t="s">
        <v>231</v>
      </c>
      <c r="Q4019" s="1371" t="s">
        <v>445</v>
      </c>
      <c r="R4019" s="1371" t="s">
        <v>232</v>
      </c>
      <c r="S4019" s="1371" t="s">
        <v>318</v>
      </c>
      <c r="T4019" s="1371" t="s">
        <v>323</v>
      </c>
      <c r="U4019" s="1371" t="s">
        <v>255</v>
      </c>
      <c r="W4019" s="1371" t="s">
        <v>230</v>
      </c>
    </row>
    <row r="4020" spans="1:23">
      <c r="A4020" s="1370">
        <v>73151615</v>
      </c>
      <c r="B4020" s="1371" t="s">
        <v>8034</v>
      </c>
      <c r="C4020" s="1371">
        <v>907570401</v>
      </c>
      <c r="D4020" s="1371" t="s">
        <v>1161</v>
      </c>
      <c r="G4020" s="1371" t="s">
        <v>225</v>
      </c>
      <c r="H4020" s="1371" t="s">
        <v>244</v>
      </c>
      <c r="J4020" s="1371" t="s">
        <v>249</v>
      </c>
      <c r="L4020" s="1371" t="s">
        <v>271</v>
      </c>
      <c r="N4020" s="1371" t="s">
        <v>233</v>
      </c>
      <c r="W4020" s="1371" t="s">
        <v>230</v>
      </c>
    </row>
    <row r="4021" spans="1:23">
      <c r="A4021" s="1370">
        <v>73151656</v>
      </c>
      <c r="B4021" s="1371" t="s">
        <v>8035</v>
      </c>
      <c r="C4021" s="1371">
        <v>947503557</v>
      </c>
      <c r="D4021" s="1371" t="s">
        <v>362</v>
      </c>
      <c r="G4021" s="1371" t="s">
        <v>224</v>
      </c>
      <c r="H4021" s="1371" t="s">
        <v>11</v>
      </c>
      <c r="J4021" s="1371" t="s">
        <v>221</v>
      </c>
      <c r="M4021" s="1372">
        <v>45841</v>
      </c>
      <c r="N4021" s="1371" t="s">
        <v>237</v>
      </c>
      <c r="O4021" s="1371" t="s">
        <v>236</v>
      </c>
      <c r="V4021" s="1371" t="s">
        <v>11</v>
      </c>
      <c r="W4021" s="1371" t="s">
        <v>230</v>
      </c>
    </row>
    <row r="4022" spans="1:23">
      <c r="A4022" s="1370">
        <v>73151667</v>
      </c>
      <c r="B4022" s="1371" t="s">
        <v>8036</v>
      </c>
      <c r="C4022" s="1371">
        <v>51983544700</v>
      </c>
      <c r="D4022" s="1371" t="s">
        <v>8037</v>
      </c>
      <c r="G4022" s="1371" t="s">
        <v>224</v>
      </c>
      <c r="H4022" s="1371" t="s">
        <v>243</v>
      </c>
      <c r="I4022" s="1371" t="s">
        <v>316</v>
      </c>
      <c r="J4022" s="1371" t="s">
        <v>249</v>
      </c>
      <c r="L4022" s="1371" t="s">
        <v>271</v>
      </c>
      <c r="N4022" s="1371" t="s">
        <v>236</v>
      </c>
      <c r="O4022" s="1371" t="s">
        <v>236</v>
      </c>
      <c r="P4022" s="1371" t="s">
        <v>231</v>
      </c>
      <c r="W4022" s="1371" t="s">
        <v>227</v>
      </c>
    </row>
    <row r="4023" spans="1:23">
      <c r="A4023" s="1370">
        <v>73151708</v>
      </c>
      <c r="B4023" s="1371" t="s">
        <v>8038</v>
      </c>
      <c r="C4023" s="1371">
        <v>940318072</v>
      </c>
      <c r="D4023" s="1371" t="s">
        <v>8039</v>
      </c>
      <c r="G4023" s="1371" t="s">
        <v>223</v>
      </c>
      <c r="H4023" s="1371" t="s">
        <v>11</v>
      </c>
      <c r="I4023" s="1371" t="s">
        <v>316</v>
      </c>
      <c r="J4023" s="1371" t="s">
        <v>221</v>
      </c>
      <c r="N4023" s="1371" t="s">
        <v>233</v>
      </c>
      <c r="W4023" s="1371" t="s">
        <v>229</v>
      </c>
    </row>
    <row r="4024" spans="1:23">
      <c r="A4024" s="1370">
        <v>73152074</v>
      </c>
      <c r="B4024" s="1371" t="s">
        <v>8040</v>
      </c>
      <c r="C4024" s="1371">
        <v>51921248035</v>
      </c>
      <c r="D4024" s="1371" t="s">
        <v>8041</v>
      </c>
      <c r="E4024" s="1371" t="s">
        <v>451</v>
      </c>
      <c r="G4024" s="1371" t="s">
        <v>223</v>
      </c>
      <c r="H4024" s="1371" t="s">
        <v>245</v>
      </c>
      <c r="K4024" s="1371" t="s">
        <v>262</v>
      </c>
      <c r="L4024" s="1371" t="s">
        <v>262</v>
      </c>
      <c r="M4024" s="1372">
        <v>45863</v>
      </c>
      <c r="N4024" s="1371" t="s">
        <v>231</v>
      </c>
      <c r="O4024" s="1371" t="s">
        <v>231</v>
      </c>
      <c r="P4024" s="1371" t="s">
        <v>329</v>
      </c>
      <c r="W4024" s="1371" t="s">
        <v>230</v>
      </c>
    </row>
    <row r="4025" spans="1:23">
      <c r="A4025" s="1370">
        <v>73153112</v>
      </c>
      <c r="B4025" s="1371" t="s">
        <v>8042</v>
      </c>
      <c r="C4025" s="1371">
        <v>51904513332</v>
      </c>
      <c r="D4025" s="1371" t="s">
        <v>8043</v>
      </c>
      <c r="E4025" s="1371" t="s">
        <v>451</v>
      </c>
      <c r="F4025" s="1371" t="s">
        <v>260</v>
      </c>
      <c r="G4025" s="1371" t="s">
        <v>224</v>
      </c>
      <c r="H4025" s="1371" t="s">
        <v>245</v>
      </c>
      <c r="J4025" s="1371" t="s">
        <v>249</v>
      </c>
      <c r="W4025" s="1371" t="s">
        <v>228</v>
      </c>
    </row>
    <row r="4026" spans="1:23">
      <c r="A4026" s="1370">
        <v>73153352</v>
      </c>
      <c r="B4026" s="1371" t="s">
        <v>8044</v>
      </c>
      <c r="C4026" s="1371">
        <v>904386445</v>
      </c>
      <c r="G4026" s="1371" t="s">
        <v>223</v>
      </c>
      <c r="H4026" s="1371" t="s">
        <v>242</v>
      </c>
      <c r="L4026" s="1371" t="s">
        <v>262</v>
      </c>
      <c r="M4026" s="1372">
        <v>45876</v>
      </c>
      <c r="N4026" s="1371" t="s">
        <v>231</v>
      </c>
      <c r="O4026" s="1371" t="s">
        <v>231</v>
      </c>
      <c r="P4026" s="1371" t="s">
        <v>329</v>
      </c>
      <c r="V4026" s="1371" t="s">
        <v>8045</v>
      </c>
      <c r="W4026" s="1371" t="s">
        <v>230</v>
      </c>
    </row>
    <row r="4027" spans="1:23">
      <c r="A4027" s="1370">
        <v>73153453</v>
      </c>
      <c r="B4027" s="1371" t="s">
        <v>8046</v>
      </c>
      <c r="C4027" s="1371">
        <v>959396768</v>
      </c>
      <c r="D4027" s="1371" t="s">
        <v>8047</v>
      </c>
      <c r="G4027" s="1371" t="s">
        <v>224</v>
      </c>
      <c r="H4027" s="1371" t="s">
        <v>11</v>
      </c>
      <c r="J4027" s="1371" t="s">
        <v>221</v>
      </c>
      <c r="L4027" s="1371" t="s">
        <v>271</v>
      </c>
      <c r="M4027" s="1372">
        <v>45841</v>
      </c>
      <c r="N4027" s="1371" t="s">
        <v>233</v>
      </c>
      <c r="V4027" s="1371" t="s">
        <v>11</v>
      </c>
      <c r="W4027" s="1371" t="s">
        <v>230</v>
      </c>
    </row>
    <row r="4028" spans="1:23">
      <c r="A4028" s="1370">
        <v>73153939</v>
      </c>
      <c r="B4028" s="1371" t="s">
        <v>8048</v>
      </c>
      <c r="C4028" s="1371">
        <v>946290487</v>
      </c>
      <c r="D4028" s="1371" t="s">
        <v>1296</v>
      </c>
      <c r="E4028" s="1371" t="s">
        <v>373</v>
      </c>
      <c r="G4028" s="1371" t="s">
        <v>223</v>
      </c>
      <c r="H4028" s="1371" t="s">
        <v>243</v>
      </c>
      <c r="I4028" s="1371" t="s">
        <v>316</v>
      </c>
      <c r="J4028" s="1371" t="s">
        <v>249</v>
      </c>
      <c r="N4028" s="1371" t="s">
        <v>233</v>
      </c>
      <c r="O4028" s="1371" t="s">
        <v>332</v>
      </c>
      <c r="P4028" s="1371" t="s">
        <v>332</v>
      </c>
      <c r="W4028" s="1371" t="s">
        <v>227</v>
      </c>
    </row>
    <row r="4029" spans="1:23">
      <c r="A4029" s="1370">
        <v>73153967</v>
      </c>
      <c r="B4029" s="1371" t="s">
        <v>8049</v>
      </c>
      <c r="C4029" s="1371" t="s">
        <v>8050</v>
      </c>
      <c r="D4029" s="1371" t="s">
        <v>8051</v>
      </c>
      <c r="E4029" s="1371" t="s">
        <v>8052</v>
      </c>
      <c r="G4029" s="1371" t="s">
        <v>224</v>
      </c>
      <c r="H4029" s="1371" t="s">
        <v>245</v>
      </c>
      <c r="I4029" s="1371" t="s">
        <v>316</v>
      </c>
      <c r="J4029" s="1371" t="s">
        <v>221</v>
      </c>
      <c r="K4029" s="1371" t="s">
        <v>259</v>
      </c>
      <c r="L4029" s="1371" t="s">
        <v>259</v>
      </c>
      <c r="N4029" s="1371" t="s">
        <v>233</v>
      </c>
      <c r="O4029" s="1371" t="s">
        <v>236</v>
      </c>
      <c r="P4029" s="1371" t="s">
        <v>350</v>
      </c>
      <c r="W4029" s="1371" t="s">
        <v>226</v>
      </c>
    </row>
    <row r="4030" spans="1:23">
      <c r="A4030" s="1370">
        <v>73154078</v>
      </c>
      <c r="B4030" s="1371" t="s">
        <v>8053</v>
      </c>
      <c r="C4030" s="1371">
        <v>51923023589</v>
      </c>
      <c r="D4030" s="1371" t="s">
        <v>8054</v>
      </c>
      <c r="G4030" s="1371" t="s">
        <v>224</v>
      </c>
      <c r="H4030" s="1371" t="s">
        <v>245</v>
      </c>
      <c r="J4030" s="1371" t="s">
        <v>221</v>
      </c>
      <c r="K4030" s="1371" t="s">
        <v>259</v>
      </c>
      <c r="L4030" s="1371" t="s">
        <v>259</v>
      </c>
      <c r="N4030" s="1371" t="s">
        <v>233</v>
      </c>
      <c r="W4030" s="1371" t="s">
        <v>228</v>
      </c>
    </row>
    <row r="4031" spans="1:23">
      <c r="A4031" s="1370">
        <v>73154120</v>
      </c>
      <c r="B4031" s="1371" t="s">
        <v>8055</v>
      </c>
      <c r="C4031" s="1371">
        <v>944111348</v>
      </c>
      <c r="D4031" s="1371" t="s">
        <v>8056</v>
      </c>
      <c r="G4031" s="1371" t="s">
        <v>224</v>
      </c>
      <c r="H4031" s="1371" t="s">
        <v>11</v>
      </c>
      <c r="J4031" s="1371" t="s">
        <v>221</v>
      </c>
      <c r="L4031" s="1371" t="s">
        <v>271</v>
      </c>
      <c r="M4031" s="1372">
        <v>45841</v>
      </c>
      <c r="N4031" s="1371" t="s">
        <v>233</v>
      </c>
      <c r="O4031" s="1371" t="s">
        <v>236</v>
      </c>
      <c r="V4031" s="1371" t="s">
        <v>11</v>
      </c>
      <c r="W4031" s="1371" t="s">
        <v>230</v>
      </c>
    </row>
    <row r="4032" spans="1:23">
      <c r="A4032" s="1370">
        <v>73154454</v>
      </c>
      <c r="B4032" s="1371" t="s">
        <v>8057</v>
      </c>
      <c r="C4032" s="1371" t="s">
        <v>8058</v>
      </c>
      <c r="E4032" s="1371" t="s">
        <v>451</v>
      </c>
      <c r="F4032" s="1371" t="s">
        <v>254</v>
      </c>
      <c r="G4032" s="1371" t="s">
        <v>223</v>
      </c>
      <c r="H4032" s="1371" t="s">
        <v>243</v>
      </c>
      <c r="J4032" s="1371" t="s">
        <v>249</v>
      </c>
      <c r="N4032" s="1371" t="s">
        <v>231</v>
      </c>
      <c r="O4032" s="1371" t="s">
        <v>231</v>
      </c>
      <c r="P4032" s="1371" t="s">
        <v>231</v>
      </c>
      <c r="Q4032" s="1371" t="s">
        <v>324</v>
      </c>
      <c r="R4032" s="1371" t="s">
        <v>232</v>
      </c>
      <c r="S4032" s="1371" t="s">
        <v>318</v>
      </c>
      <c r="T4032" s="1371" t="s">
        <v>323</v>
      </c>
      <c r="U4032" s="1371" t="s">
        <v>3371</v>
      </c>
      <c r="W4032" s="1371" t="s">
        <v>227</v>
      </c>
    </row>
    <row r="4033" spans="1:23">
      <c r="A4033" s="1370">
        <v>73154546</v>
      </c>
      <c r="B4033" s="1371" t="s">
        <v>8059</v>
      </c>
      <c r="C4033" s="1371">
        <v>51914344648</v>
      </c>
      <c r="D4033" s="1371" t="s">
        <v>8060</v>
      </c>
      <c r="G4033" s="1371" t="s">
        <v>224</v>
      </c>
      <c r="H4033" s="1371" t="s">
        <v>245</v>
      </c>
      <c r="I4033" s="1371" t="s">
        <v>316</v>
      </c>
      <c r="J4033" s="1371" t="s">
        <v>221</v>
      </c>
      <c r="K4033" s="1371" t="s">
        <v>259</v>
      </c>
      <c r="L4033" s="1371" t="s">
        <v>259</v>
      </c>
      <c r="N4033" s="1371" t="s">
        <v>233</v>
      </c>
      <c r="O4033" s="1371" t="s">
        <v>233</v>
      </c>
      <c r="P4033" s="1371" t="s">
        <v>233</v>
      </c>
      <c r="W4033" s="1371" t="s">
        <v>226</v>
      </c>
    </row>
    <row r="4034" spans="1:23">
      <c r="A4034" s="1370">
        <v>73154586</v>
      </c>
      <c r="B4034" s="1371" t="s">
        <v>8061</v>
      </c>
      <c r="C4034" s="1371">
        <v>976118582</v>
      </c>
      <c r="D4034" s="1371" t="s">
        <v>362</v>
      </c>
      <c r="G4034" s="1371" t="s">
        <v>224</v>
      </c>
      <c r="H4034" s="1371" t="s">
        <v>11</v>
      </c>
      <c r="J4034" s="1371" t="s">
        <v>221</v>
      </c>
      <c r="M4034" s="1372">
        <v>45841</v>
      </c>
      <c r="N4034" s="1371" t="s">
        <v>237</v>
      </c>
      <c r="V4034" s="1371" t="s">
        <v>11</v>
      </c>
      <c r="W4034" s="1371" t="s">
        <v>230</v>
      </c>
    </row>
    <row r="4035" spans="1:23">
      <c r="A4035" s="1370">
        <v>73155148</v>
      </c>
      <c r="B4035" s="1371" t="s">
        <v>8062</v>
      </c>
      <c r="C4035" s="1371">
        <v>954123204</v>
      </c>
      <c r="D4035" s="1371" t="s">
        <v>8063</v>
      </c>
      <c r="G4035" s="1371" t="s">
        <v>225</v>
      </c>
      <c r="H4035" s="1371" t="s">
        <v>11</v>
      </c>
      <c r="J4035" s="1371" t="s">
        <v>221</v>
      </c>
      <c r="M4035" s="1372">
        <v>45841</v>
      </c>
      <c r="N4035" s="1371" t="s">
        <v>233</v>
      </c>
      <c r="O4035" s="1371" t="s">
        <v>236</v>
      </c>
      <c r="P4035" s="1371" t="s">
        <v>350</v>
      </c>
      <c r="V4035" s="1371" t="s">
        <v>11</v>
      </c>
      <c r="W4035" s="1371" t="s">
        <v>226</v>
      </c>
    </row>
    <row r="4036" spans="1:23">
      <c r="A4036" s="1370">
        <v>73155284</v>
      </c>
      <c r="B4036" s="1371" t="s">
        <v>8064</v>
      </c>
      <c r="C4036" s="1371">
        <v>980980216</v>
      </c>
      <c r="D4036" s="1371" t="s">
        <v>8065</v>
      </c>
      <c r="E4036" s="1371" t="s">
        <v>451</v>
      </c>
      <c r="G4036" s="1371" t="s">
        <v>224</v>
      </c>
      <c r="H4036" s="1371" t="s">
        <v>242</v>
      </c>
      <c r="L4036" s="1371" t="s">
        <v>271</v>
      </c>
      <c r="M4036" s="1372">
        <v>45857</v>
      </c>
      <c r="Q4036" s="1371" t="s">
        <v>324</v>
      </c>
      <c r="R4036" s="1371" t="s">
        <v>234</v>
      </c>
      <c r="S4036" s="1371" t="s">
        <v>318</v>
      </c>
      <c r="T4036" s="1371" t="s">
        <v>323</v>
      </c>
      <c r="U4036" s="1371" t="s">
        <v>255</v>
      </c>
      <c r="W4036" s="1371" t="s">
        <v>227</v>
      </c>
    </row>
    <row r="4037" spans="1:23">
      <c r="A4037" s="1370">
        <v>73155558</v>
      </c>
      <c r="B4037" s="1371" t="s">
        <v>8066</v>
      </c>
      <c r="C4037" s="1371">
        <v>978020346</v>
      </c>
      <c r="D4037" s="1371" t="s">
        <v>8067</v>
      </c>
      <c r="G4037" s="1371" t="s">
        <v>223</v>
      </c>
      <c r="H4037" s="1371" t="s">
        <v>11</v>
      </c>
      <c r="J4037" s="1371" t="s">
        <v>221</v>
      </c>
      <c r="M4037" s="1372">
        <v>45841</v>
      </c>
      <c r="N4037" s="1371" t="s">
        <v>233</v>
      </c>
      <c r="O4037" s="1371" t="s">
        <v>236</v>
      </c>
      <c r="P4037" s="1371" t="s">
        <v>350</v>
      </c>
      <c r="V4037" s="1371" t="s">
        <v>11</v>
      </c>
      <c r="W4037" s="1371" t="s">
        <v>226</v>
      </c>
    </row>
    <row r="4038" spans="1:23">
      <c r="A4038" s="1370">
        <v>73155669</v>
      </c>
      <c r="B4038" s="1371" t="s">
        <v>8068</v>
      </c>
      <c r="C4038" s="1371">
        <v>922802860</v>
      </c>
      <c r="D4038" s="1371" t="s">
        <v>8069</v>
      </c>
      <c r="G4038" s="1371" t="s">
        <v>224</v>
      </c>
      <c r="H4038" s="1371" t="s">
        <v>11</v>
      </c>
      <c r="M4038" s="1372">
        <v>45859</v>
      </c>
      <c r="N4038" s="1371" t="s">
        <v>233</v>
      </c>
      <c r="W4038" s="1371" t="s">
        <v>229</v>
      </c>
    </row>
    <row r="4039" spans="1:23">
      <c r="A4039" s="1370">
        <v>73155994</v>
      </c>
      <c r="B4039" s="1371" t="s">
        <v>8070</v>
      </c>
      <c r="C4039" s="1371">
        <v>923373794</v>
      </c>
      <c r="D4039" s="1371" t="s">
        <v>8071</v>
      </c>
      <c r="E4039" s="1371" t="s">
        <v>8072</v>
      </c>
      <c r="G4039" s="1371" t="s">
        <v>224</v>
      </c>
      <c r="H4039" s="1371" t="s">
        <v>245</v>
      </c>
      <c r="I4039" s="1371" t="s">
        <v>316</v>
      </c>
      <c r="J4039" s="1371" t="s">
        <v>221</v>
      </c>
      <c r="K4039" s="1371" t="s">
        <v>256</v>
      </c>
      <c r="L4039" s="1371" t="s">
        <v>256</v>
      </c>
      <c r="N4039" s="1371" t="s">
        <v>231</v>
      </c>
      <c r="O4039" s="1371" t="s">
        <v>231</v>
      </c>
      <c r="P4039" s="1371" t="s">
        <v>231</v>
      </c>
      <c r="W4039" s="1371" t="s">
        <v>226</v>
      </c>
    </row>
    <row r="4040" spans="1:23">
      <c r="A4040" s="1370">
        <v>73156123</v>
      </c>
      <c r="B4040" s="1371" t="s">
        <v>8073</v>
      </c>
      <c r="C4040" s="1371">
        <v>51927565024</v>
      </c>
      <c r="D4040" s="1371" t="s">
        <v>8074</v>
      </c>
      <c r="G4040" s="1371" t="s">
        <v>224</v>
      </c>
      <c r="I4040" s="1371" t="s">
        <v>13</v>
      </c>
      <c r="J4040" s="1371" t="s">
        <v>249</v>
      </c>
      <c r="N4040" s="1371" t="s">
        <v>231</v>
      </c>
      <c r="W4040" s="1371" t="s">
        <v>227</v>
      </c>
    </row>
    <row r="4041" spans="1:23">
      <c r="A4041" s="1370">
        <v>73156195</v>
      </c>
      <c r="B4041" s="1371" t="s">
        <v>8075</v>
      </c>
      <c r="C4041" s="1371">
        <v>51939533553</v>
      </c>
      <c r="D4041" s="1371" t="s">
        <v>8076</v>
      </c>
      <c r="E4041" s="1371" t="s">
        <v>347</v>
      </c>
      <c r="G4041" s="1371" t="s">
        <v>223</v>
      </c>
      <c r="H4041" s="1371" t="s">
        <v>245</v>
      </c>
      <c r="K4041" s="1371" t="s">
        <v>274</v>
      </c>
      <c r="L4041" s="1371" t="s">
        <v>274</v>
      </c>
      <c r="M4041" s="1372">
        <v>45868</v>
      </c>
      <c r="V4041" s="1371" t="s">
        <v>592</v>
      </c>
      <c r="W4041" s="1371" t="s">
        <v>228</v>
      </c>
    </row>
    <row r="4042" spans="1:23">
      <c r="A4042" s="1370">
        <v>73156299</v>
      </c>
      <c r="B4042" s="1371" t="s">
        <v>8077</v>
      </c>
      <c r="C4042" s="1371" t="s">
        <v>201</v>
      </c>
      <c r="D4042" s="1371" t="s">
        <v>888</v>
      </c>
      <c r="F4042" s="1371" t="s">
        <v>273</v>
      </c>
      <c r="G4042" s="1371" t="s">
        <v>224</v>
      </c>
      <c r="H4042" s="1371" t="s">
        <v>238</v>
      </c>
      <c r="J4042" s="1371" t="s">
        <v>249</v>
      </c>
      <c r="L4042" s="1371" t="s">
        <v>271</v>
      </c>
      <c r="N4042" s="1371" t="s">
        <v>231</v>
      </c>
      <c r="O4042" s="1371" t="s">
        <v>231</v>
      </c>
      <c r="Q4042" s="1371" t="s">
        <v>445</v>
      </c>
      <c r="R4042" s="1371" t="s">
        <v>232</v>
      </c>
      <c r="S4042" s="1371" t="s">
        <v>318</v>
      </c>
      <c r="T4042" s="1371" t="s">
        <v>323</v>
      </c>
      <c r="U4042" s="1371" t="s">
        <v>255</v>
      </c>
      <c r="W4042" s="1371" t="s">
        <v>230</v>
      </c>
    </row>
    <row r="4043" spans="1:23">
      <c r="A4043" s="1370">
        <v>73156330</v>
      </c>
      <c r="B4043" s="1371" t="s">
        <v>8078</v>
      </c>
      <c r="C4043" s="1371">
        <v>954371292</v>
      </c>
      <c r="D4043" s="1371" t="s">
        <v>362</v>
      </c>
      <c r="G4043" s="1371" t="s">
        <v>223</v>
      </c>
      <c r="H4043" s="1371" t="s">
        <v>11</v>
      </c>
      <c r="J4043" s="1371" t="s">
        <v>221</v>
      </c>
      <c r="M4043" s="1372">
        <v>45841</v>
      </c>
      <c r="N4043" s="1371" t="s">
        <v>233</v>
      </c>
      <c r="O4043" s="1371" t="s">
        <v>236</v>
      </c>
      <c r="P4043" s="1371" t="s">
        <v>350</v>
      </c>
      <c r="V4043" s="1371" t="s">
        <v>11</v>
      </c>
      <c r="W4043" s="1371" t="s">
        <v>226</v>
      </c>
    </row>
    <row r="4044" spans="1:23">
      <c r="A4044" s="1370">
        <v>73156852</v>
      </c>
      <c r="B4044" s="1371" t="s">
        <v>8079</v>
      </c>
      <c r="C4044" s="1371">
        <v>963415365</v>
      </c>
      <c r="D4044" s="1371" t="s">
        <v>8080</v>
      </c>
      <c r="E4044" s="1371" t="s">
        <v>451</v>
      </c>
      <c r="F4044" s="1371" t="s">
        <v>377</v>
      </c>
      <c r="G4044" s="1371" t="s">
        <v>224</v>
      </c>
      <c r="H4044" s="1371" t="s">
        <v>245</v>
      </c>
      <c r="I4044" s="1371" t="s">
        <v>316</v>
      </c>
      <c r="J4044" s="1371" t="s">
        <v>249</v>
      </c>
      <c r="N4044" s="1371" t="s">
        <v>233</v>
      </c>
      <c r="O4044" s="1371" t="s">
        <v>231</v>
      </c>
      <c r="W4044" s="1371" t="s">
        <v>229</v>
      </c>
    </row>
    <row r="4045" spans="1:23">
      <c r="A4045" s="1370">
        <v>73156953</v>
      </c>
      <c r="B4045" s="1371" t="s">
        <v>8081</v>
      </c>
      <c r="C4045" s="1371">
        <v>51954668510</v>
      </c>
      <c r="D4045" s="1371" t="s">
        <v>8082</v>
      </c>
      <c r="E4045" s="1371" t="s">
        <v>347</v>
      </c>
      <c r="G4045" s="1371" t="s">
        <v>223</v>
      </c>
      <c r="H4045" s="1371" t="s">
        <v>245</v>
      </c>
      <c r="L4045" s="1371" t="s">
        <v>274</v>
      </c>
      <c r="M4045" s="1372">
        <v>45843</v>
      </c>
      <c r="N4045" s="1371" t="s">
        <v>233</v>
      </c>
      <c r="W4045" s="1371" t="s">
        <v>227</v>
      </c>
    </row>
    <row r="4046" spans="1:23">
      <c r="A4046" s="1370">
        <v>73157026</v>
      </c>
      <c r="B4046" s="1371" t="s">
        <v>202</v>
      </c>
      <c r="C4046" s="1371">
        <v>906318128</v>
      </c>
      <c r="D4046" s="1371" t="s">
        <v>8083</v>
      </c>
      <c r="F4046" s="1371" t="s">
        <v>8</v>
      </c>
      <c r="G4046" s="1371" t="s">
        <v>223</v>
      </c>
      <c r="H4046" s="1371" t="s">
        <v>243</v>
      </c>
      <c r="I4046" s="1371" t="s">
        <v>316</v>
      </c>
      <c r="J4046" s="1371" t="s">
        <v>249</v>
      </c>
      <c r="L4046" s="1371" t="s">
        <v>271</v>
      </c>
      <c r="N4046" s="1371" t="s">
        <v>231</v>
      </c>
      <c r="O4046" s="1371" t="s">
        <v>231</v>
      </c>
      <c r="Q4046" s="1371" t="s">
        <v>445</v>
      </c>
      <c r="R4046" s="1371" t="s">
        <v>232</v>
      </c>
      <c r="S4046" s="1371" t="s">
        <v>318</v>
      </c>
      <c r="T4046" s="1371" t="s">
        <v>323</v>
      </c>
      <c r="U4046" s="1371" t="s">
        <v>255</v>
      </c>
      <c r="W4046" s="1371" t="s">
        <v>230</v>
      </c>
    </row>
    <row r="4047" spans="1:23">
      <c r="A4047" s="1370">
        <v>73157147</v>
      </c>
      <c r="B4047" s="1371" t="s">
        <v>203</v>
      </c>
      <c r="C4047" s="1371">
        <v>964078940</v>
      </c>
      <c r="F4047" s="1371" t="s">
        <v>254</v>
      </c>
      <c r="G4047" s="1371" t="s">
        <v>224</v>
      </c>
      <c r="H4047" s="1371" t="s">
        <v>243</v>
      </c>
      <c r="I4047" s="1371" t="s">
        <v>316</v>
      </c>
      <c r="J4047" s="1371" t="s">
        <v>249</v>
      </c>
      <c r="N4047" s="1371" t="s">
        <v>233</v>
      </c>
      <c r="O4047" s="1371" t="s">
        <v>231</v>
      </c>
      <c r="P4047" s="1371" t="s">
        <v>231</v>
      </c>
      <c r="Q4047" s="1371" t="s">
        <v>445</v>
      </c>
      <c r="R4047" s="1371" t="s">
        <v>232</v>
      </c>
      <c r="S4047" s="1371" t="s">
        <v>318</v>
      </c>
      <c r="T4047" s="1371" t="s">
        <v>323</v>
      </c>
      <c r="U4047" s="1371" t="s">
        <v>255</v>
      </c>
      <c r="W4047" s="1371" t="s">
        <v>229</v>
      </c>
    </row>
    <row r="4048" spans="1:23">
      <c r="A4048" s="1370">
        <v>73157221</v>
      </c>
      <c r="B4048" s="1371" t="s">
        <v>8084</v>
      </c>
      <c r="C4048" s="1371">
        <v>991761697</v>
      </c>
      <c r="D4048" s="1371" t="s">
        <v>8085</v>
      </c>
      <c r="G4048" s="1371" t="s">
        <v>223</v>
      </c>
      <c r="H4048" s="1371" t="s">
        <v>11</v>
      </c>
      <c r="I4048" s="1371" t="s">
        <v>316</v>
      </c>
      <c r="J4048" s="1371" t="s">
        <v>221</v>
      </c>
      <c r="N4048" s="1371" t="s">
        <v>233</v>
      </c>
      <c r="W4048" s="1371" t="s">
        <v>229</v>
      </c>
    </row>
    <row r="4049" spans="1:23">
      <c r="A4049" s="1370">
        <v>73157221</v>
      </c>
      <c r="B4049" s="1371" t="s">
        <v>8086</v>
      </c>
      <c r="C4049" s="1371">
        <v>944299316</v>
      </c>
      <c r="D4049" s="1371" t="s">
        <v>8087</v>
      </c>
      <c r="G4049" s="1371" t="s">
        <v>223</v>
      </c>
      <c r="H4049" s="1371" t="s">
        <v>245</v>
      </c>
      <c r="I4049" s="1371" t="s">
        <v>316</v>
      </c>
      <c r="J4049" s="1371" t="s">
        <v>221</v>
      </c>
      <c r="K4049" s="1371" t="s">
        <v>259</v>
      </c>
      <c r="L4049" s="1371" t="s">
        <v>259</v>
      </c>
      <c r="N4049" s="1371" t="s">
        <v>237</v>
      </c>
      <c r="W4049" s="1371" t="s">
        <v>227</v>
      </c>
    </row>
    <row r="4050" spans="1:23">
      <c r="A4050" s="1370">
        <v>73157428</v>
      </c>
      <c r="B4050" s="1371" t="s">
        <v>8088</v>
      </c>
      <c r="C4050" s="1371">
        <v>51913836920</v>
      </c>
      <c r="D4050" s="1371" t="s">
        <v>8089</v>
      </c>
      <c r="E4050" s="1371" t="s">
        <v>451</v>
      </c>
      <c r="G4050" s="1371" t="s">
        <v>224</v>
      </c>
      <c r="H4050" s="1371" t="s">
        <v>245</v>
      </c>
      <c r="K4050" s="1371" t="s">
        <v>262</v>
      </c>
      <c r="L4050" s="1371" t="s">
        <v>262</v>
      </c>
      <c r="M4050" s="1372">
        <v>45869</v>
      </c>
      <c r="N4050" s="1371" t="s">
        <v>233</v>
      </c>
      <c r="P4050" s="1371" t="s">
        <v>329</v>
      </c>
      <c r="W4050" s="1371" t="s">
        <v>228</v>
      </c>
    </row>
    <row r="4051" spans="1:23">
      <c r="A4051" s="1370">
        <v>73157546</v>
      </c>
      <c r="B4051" s="1371" t="s">
        <v>8090</v>
      </c>
      <c r="C4051" s="1371">
        <v>970378101</v>
      </c>
      <c r="D4051" s="1371" t="s">
        <v>8091</v>
      </c>
      <c r="E4051" s="1371" t="s">
        <v>373</v>
      </c>
      <c r="F4051" s="1371" t="s">
        <v>260</v>
      </c>
      <c r="G4051" s="1371" t="s">
        <v>223</v>
      </c>
      <c r="H4051" s="1371" t="s">
        <v>245</v>
      </c>
      <c r="I4051" s="1371" t="s">
        <v>316</v>
      </c>
      <c r="M4051" s="1372">
        <v>45845</v>
      </c>
      <c r="N4051" s="1371" t="s">
        <v>233</v>
      </c>
      <c r="O4051" s="1371" t="s">
        <v>236</v>
      </c>
      <c r="P4051" s="1371" t="s">
        <v>350</v>
      </c>
      <c r="W4051" s="1371" t="s">
        <v>226</v>
      </c>
    </row>
    <row r="4052" spans="1:23">
      <c r="A4052" s="1370">
        <v>73157809</v>
      </c>
      <c r="B4052" s="1371" t="s">
        <v>8092</v>
      </c>
      <c r="C4052" s="1371">
        <v>903432038</v>
      </c>
      <c r="D4052" s="1371" t="s">
        <v>8093</v>
      </c>
      <c r="G4052" s="1371" t="s">
        <v>224</v>
      </c>
      <c r="H4052" s="1371" t="s">
        <v>11</v>
      </c>
      <c r="J4052" s="1371" t="s">
        <v>221</v>
      </c>
      <c r="L4052" s="1371" t="s">
        <v>271</v>
      </c>
      <c r="M4052" s="1372">
        <v>45841</v>
      </c>
      <c r="N4052" s="1371" t="s">
        <v>233</v>
      </c>
      <c r="O4052" s="1371" t="s">
        <v>236</v>
      </c>
      <c r="V4052" s="1371" t="s">
        <v>11</v>
      </c>
      <c r="W4052" s="1371" t="s">
        <v>230</v>
      </c>
    </row>
    <row r="4053" spans="1:23">
      <c r="A4053" s="1370">
        <v>73157911</v>
      </c>
      <c r="B4053" s="1371" t="s">
        <v>8094</v>
      </c>
      <c r="C4053" s="1371">
        <v>915390081</v>
      </c>
      <c r="D4053" s="1371" t="s">
        <v>8095</v>
      </c>
      <c r="G4053" s="1371" t="s">
        <v>223</v>
      </c>
      <c r="H4053" s="1371" t="s">
        <v>11</v>
      </c>
      <c r="J4053" s="1371" t="s">
        <v>221</v>
      </c>
      <c r="M4053" s="1372">
        <v>45841</v>
      </c>
      <c r="N4053" s="1371" t="s">
        <v>233</v>
      </c>
      <c r="O4053" s="1371" t="s">
        <v>236</v>
      </c>
      <c r="P4053" s="1371" t="s">
        <v>350</v>
      </c>
      <c r="V4053" s="1371" t="s">
        <v>11</v>
      </c>
      <c r="W4053" s="1371" t="s">
        <v>226</v>
      </c>
    </row>
    <row r="4054" spans="1:23" ht="14.25" customHeight="1">
      <c r="A4054" s="1370">
        <v>73158414</v>
      </c>
      <c r="B4054" s="1371" t="s">
        <v>8096</v>
      </c>
      <c r="C4054" s="1371">
        <v>968132206</v>
      </c>
      <c r="D4054" s="1371" t="s">
        <v>8097</v>
      </c>
      <c r="F4054" s="1371" t="s">
        <v>362</v>
      </c>
      <c r="G4054" s="1371" t="s">
        <v>224</v>
      </c>
      <c r="H4054" s="1371" t="s">
        <v>248</v>
      </c>
      <c r="J4054" s="1371" t="s">
        <v>221</v>
      </c>
      <c r="M4054" s="1372">
        <v>45841</v>
      </c>
      <c r="W4054" s="1371" t="s">
        <v>227</v>
      </c>
    </row>
    <row r="4055" spans="1:23">
      <c r="A4055" s="1370">
        <v>73158735</v>
      </c>
      <c r="B4055" s="1371" t="s">
        <v>8098</v>
      </c>
      <c r="C4055" s="1371" t="s">
        <v>8099</v>
      </c>
      <c r="D4055" s="1371" t="s">
        <v>8100</v>
      </c>
      <c r="G4055" s="1371" t="s">
        <v>223</v>
      </c>
      <c r="H4055" s="1371" t="s">
        <v>245</v>
      </c>
      <c r="J4055" s="1371" t="s">
        <v>221</v>
      </c>
      <c r="K4055" s="1371" t="s">
        <v>259</v>
      </c>
      <c r="L4055" s="1371" t="s">
        <v>271</v>
      </c>
      <c r="N4055" s="1371" t="s">
        <v>231</v>
      </c>
      <c r="W4055" s="1371" t="s">
        <v>230</v>
      </c>
    </row>
    <row r="4056" spans="1:23">
      <c r="A4056" s="1370">
        <v>73158782</v>
      </c>
      <c r="B4056" s="1371" t="s">
        <v>8101</v>
      </c>
      <c r="C4056" s="1371">
        <v>51915050159</v>
      </c>
      <c r="D4056" s="1371" t="s">
        <v>8102</v>
      </c>
      <c r="E4056" s="1371" t="s">
        <v>451</v>
      </c>
      <c r="G4056" s="1371" t="s">
        <v>224</v>
      </c>
      <c r="H4056" s="1371" t="s">
        <v>245</v>
      </c>
      <c r="K4056" s="1371" t="s">
        <v>274</v>
      </c>
      <c r="L4056" s="1371" t="s">
        <v>274</v>
      </c>
      <c r="M4056" s="1372">
        <v>45880</v>
      </c>
      <c r="N4056" s="1371" t="s">
        <v>233</v>
      </c>
      <c r="V4056" s="1371" t="s">
        <v>592</v>
      </c>
      <c r="W4056" s="1371" t="s">
        <v>228</v>
      </c>
    </row>
    <row r="4057" spans="1:23">
      <c r="A4057" s="1370">
        <v>73158864</v>
      </c>
      <c r="B4057" s="1371" t="s">
        <v>8103</v>
      </c>
      <c r="E4057" s="1371" t="s">
        <v>451</v>
      </c>
      <c r="G4057" s="1371" t="s">
        <v>224</v>
      </c>
      <c r="H4057" s="1371" t="s">
        <v>245</v>
      </c>
      <c r="J4057" s="1371" t="s">
        <v>249</v>
      </c>
      <c r="L4057" s="1371" t="s">
        <v>271</v>
      </c>
      <c r="N4057" s="1371" t="s">
        <v>231</v>
      </c>
      <c r="W4057" s="1371" t="s">
        <v>230</v>
      </c>
    </row>
    <row r="4058" spans="1:23">
      <c r="A4058" s="1370">
        <v>73159206</v>
      </c>
      <c r="B4058" s="1371" t="s">
        <v>8104</v>
      </c>
      <c r="C4058" s="1371">
        <v>992359052</v>
      </c>
      <c r="D4058" s="1371" t="s">
        <v>362</v>
      </c>
      <c r="G4058" s="1371" t="s">
        <v>223</v>
      </c>
      <c r="H4058" s="1371" t="s">
        <v>11</v>
      </c>
      <c r="J4058" s="1371" t="s">
        <v>221</v>
      </c>
      <c r="M4058" s="1372">
        <v>45841</v>
      </c>
      <c r="N4058" s="1371" t="s">
        <v>233</v>
      </c>
      <c r="O4058" s="1371" t="s">
        <v>236</v>
      </c>
      <c r="P4058" s="1371" t="s">
        <v>350</v>
      </c>
      <c r="V4058" s="1371" t="s">
        <v>11</v>
      </c>
      <c r="W4058" s="1371" t="s">
        <v>226</v>
      </c>
    </row>
    <row r="4059" spans="1:23">
      <c r="A4059" s="1370">
        <v>73159289</v>
      </c>
      <c r="B4059" s="1371" t="s">
        <v>8105</v>
      </c>
      <c r="C4059" s="1371">
        <v>943401205</v>
      </c>
      <c r="D4059" s="1371" t="s">
        <v>8106</v>
      </c>
      <c r="G4059" s="1371" t="s">
        <v>224</v>
      </c>
      <c r="H4059" s="1371" t="s">
        <v>245</v>
      </c>
      <c r="I4059" s="1371" t="s">
        <v>316</v>
      </c>
      <c r="J4059" s="1371" t="s">
        <v>221</v>
      </c>
      <c r="N4059" s="1371" t="s">
        <v>233</v>
      </c>
      <c r="O4059" s="1371" t="s">
        <v>236</v>
      </c>
      <c r="W4059" s="1371" t="s">
        <v>229</v>
      </c>
    </row>
    <row r="4060" spans="1:23">
      <c r="A4060" s="1370">
        <v>73159547</v>
      </c>
      <c r="B4060" s="1371" t="s">
        <v>8107</v>
      </c>
      <c r="C4060" s="1371">
        <v>917098337</v>
      </c>
      <c r="G4060" s="1371" t="s">
        <v>225</v>
      </c>
      <c r="H4060" s="1371" t="s">
        <v>245</v>
      </c>
      <c r="M4060" s="1372">
        <v>45880</v>
      </c>
      <c r="N4060" s="1371" t="s">
        <v>233</v>
      </c>
      <c r="W4060" s="1371" t="s">
        <v>228</v>
      </c>
    </row>
    <row r="4061" spans="1:23">
      <c r="A4061" s="1370">
        <v>73159778</v>
      </c>
      <c r="B4061" s="1371" t="s">
        <v>8108</v>
      </c>
      <c r="C4061" s="1371">
        <v>952051408</v>
      </c>
      <c r="D4061" s="1371" t="s">
        <v>362</v>
      </c>
      <c r="G4061" s="1371" t="s">
        <v>224</v>
      </c>
      <c r="H4061" s="1371" t="s">
        <v>11</v>
      </c>
      <c r="J4061" s="1371" t="s">
        <v>221</v>
      </c>
      <c r="M4061" s="1372">
        <v>45841</v>
      </c>
      <c r="N4061" s="1371" t="s">
        <v>233</v>
      </c>
      <c r="O4061" s="1371" t="s">
        <v>236</v>
      </c>
      <c r="P4061" s="1371" t="s">
        <v>350</v>
      </c>
      <c r="V4061" s="1371" t="s">
        <v>11</v>
      </c>
      <c r="W4061" s="1371" t="s">
        <v>226</v>
      </c>
    </row>
    <row r="4062" spans="1:23">
      <c r="A4062" s="1370">
        <v>73160780</v>
      </c>
      <c r="B4062" s="1371" t="s">
        <v>8109</v>
      </c>
      <c r="C4062" s="1371">
        <v>923467639</v>
      </c>
      <c r="D4062" s="1371" t="s">
        <v>8110</v>
      </c>
      <c r="G4062" s="1371" t="s">
        <v>223</v>
      </c>
      <c r="H4062" s="1371" t="s">
        <v>245</v>
      </c>
      <c r="J4062" s="1371" t="s">
        <v>221</v>
      </c>
      <c r="K4062" s="1371" t="s">
        <v>269</v>
      </c>
      <c r="L4062" s="1371" t="s">
        <v>271</v>
      </c>
      <c r="N4062" s="1371" t="s">
        <v>233</v>
      </c>
      <c r="O4062" s="1371" t="s">
        <v>236</v>
      </c>
      <c r="W4062" s="1371" t="s">
        <v>230</v>
      </c>
    </row>
    <row r="4063" spans="1:23">
      <c r="A4063" s="1370">
        <v>73161268</v>
      </c>
      <c r="B4063" s="1371" t="s">
        <v>8111</v>
      </c>
      <c r="C4063" s="1371">
        <v>913115656</v>
      </c>
      <c r="D4063" s="1371" t="s">
        <v>8112</v>
      </c>
      <c r="E4063" s="1371" t="s">
        <v>373</v>
      </c>
      <c r="G4063" s="1371" t="s">
        <v>225</v>
      </c>
      <c r="H4063" s="1371" t="s">
        <v>242</v>
      </c>
      <c r="I4063" s="1371" t="s">
        <v>316</v>
      </c>
      <c r="J4063" s="1371" t="s">
        <v>249</v>
      </c>
      <c r="N4063" s="1371" t="s">
        <v>233</v>
      </c>
      <c r="O4063" s="1371" t="s">
        <v>231</v>
      </c>
      <c r="P4063" s="1371" t="s">
        <v>231</v>
      </c>
      <c r="Q4063" s="1371" t="s">
        <v>445</v>
      </c>
      <c r="R4063" s="1371" t="s">
        <v>312</v>
      </c>
      <c r="S4063" s="1371" t="s">
        <v>318</v>
      </c>
      <c r="T4063" s="1371" t="s">
        <v>628</v>
      </c>
      <c r="U4063" s="1371" t="s">
        <v>255</v>
      </c>
      <c r="W4063" s="1371" t="s">
        <v>229</v>
      </c>
    </row>
    <row r="4064" spans="1:23">
      <c r="A4064" s="1370">
        <v>73161437</v>
      </c>
      <c r="B4064" s="1371" t="s">
        <v>8113</v>
      </c>
      <c r="C4064" s="1371">
        <v>991092991</v>
      </c>
      <c r="D4064" s="1371" t="s">
        <v>8114</v>
      </c>
      <c r="G4064" s="1371" t="s">
        <v>224</v>
      </c>
      <c r="H4064" s="1371" t="s">
        <v>11</v>
      </c>
      <c r="J4064" s="1371" t="s">
        <v>221</v>
      </c>
      <c r="N4064" s="1371" t="s">
        <v>233</v>
      </c>
      <c r="W4064" s="1371" t="s">
        <v>229</v>
      </c>
    </row>
    <row r="4065" spans="1:23">
      <c r="A4065" s="1370">
        <v>73161960</v>
      </c>
      <c r="B4065" s="1371" t="s">
        <v>8115</v>
      </c>
      <c r="C4065" s="1371">
        <v>51986448131</v>
      </c>
      <c r="D4065" s="1371" t="s">
        <v>8116</v>
      </c>
      <c r="E4065" s="1371" t="s">
        <v>451</v>
      </c>
      <c r="F4065" s="1371" t="s">
        <v>260</v>
      </c>
      <c r="G4065" s="1371" t="s">
        <v>224</v>
      </c>
      <c r="H4065" s="1371" t="s">
        <v>245</v>
      </c>
      <c r="K4065" s="1371" t="s">
        <v>278</v>
      </c>
      <c r="L4065" s="1371" t="s">
        <v>278</v>
      </c>
      <c r="M4065" s="1372">
        <v>45851</v>
      </c>
      <c r="N4065" s="1371" t="s">
        <v>233</v>
      </c>
      <c r="P4065" s="1371" t="s">
        <v>350</v>
      </c>
      <c r="W4065" s="1371" t="s">
        <v>228</v>
      </c>
    </row>
    <row r="4066" spans="1:23">
      <c r="A4066" s="1370">
        <v>73162360</v>
      </c>
      <c r="B4066" s="1371" t="s">
        <v>8117</v>
      </c>
      <c r="C4066" s="1371">
        <v>991325900</v>
      </c>
      <c r="G4066" s="1371" t="s">
        <v>223</v>
      </c>
      <c r="H4066" s="1371" t="s">
        <v>11</v>
      </c>
      <c r="M4066" s="1372">
        <v>45880</v>
      </c>
      <c r="N4066" s="1371" t="s">
        <v>314</v>
      </c>
      <c r="O4066" s="1371" t="s">
        <v>314</v>
      </c>
      <c r="P4066" s="1371" t="s">
        <v>314</v>
      </c>
      <c r="V4066" s="1371" t="s">
        <v>7062</v>
      </c>
      <c r="W4066" s="1371" t="s">
        <v>230</v>
      </c>
    </row>
    <row r="4067" spans="1:23">
      <c r="A4067" s="1370">
        <v>73162360</v>
      </c>
      <c r="B4067" s="1371" t="s">
        <v>8118</v>
      </c>
      <c r="C4067" s="1371">
        <v>991325900</v>
      </c>
      <c r="D4067" s="1371" t="s">
        <v>8119</v>
      </c>
      <c r="E4067" s="1371" t="s">
        <v>347</v>
      </c>
      <c r="G4067" s="1371" t="s">
        <v>223</v>
      </c>
      <c r="H4067" s="1371" t="s">
        <v>245</v>
      </c>
      <c r="K4067" s="1371" t="s">
        <v>262</v>
      </c>
      <c r="L4067" s="1371" t="s">
        <v>262</v>
      </c>
      <c r="M4067" s="1372">
        <v>45863</v>
      </c>
      <c r="N4067" s="1371" t="s">
        <v>388</v>
      </c>
      <c r="O4067" s="1371" t="s">
        <v>329</v>
      </c>
      <c r="P4067" s="1371" t="s">
        <v>329</v>
      </c>
      <c r="W4067" s="1371" t="s">
        <v>226</v>
      </c>
    </row>
    <row r="4068" spans="1:23">
      <c r="A4068" s="1370">
        <v>73162360</v>
      </c>
      <c r="B4068" s="1371" t="s">
        <v>8120</v>
      </c>
      <c r="C4068" s="1371">
        <v>51991325900</v>
      </c>
      <c r="D4068" s="1371" t="s">
        <v>8119</v>
      </c>
      <c r="E4068" s="1371" t="s">
        <v>451</v>
      </c>
      <c r="G4068" s="1371" t="s">
        <v>223</v>
      </c>
      <c r="H4068" s="1371" t="s">
        <v>245</v>
      </c>
      <c r="K4068" s="1371" t="s">
        <v>278</v>
      </c>
      <c r="L4068" s="1371" t="s">
        <v>278</v>
      </c>
      <c r="M4068" s="1372">
        <v>45862</v>
      </c>
      <c r="N4068" s="1371" t="s">
        <v>233</v>
      </c>
      <c r="W4068" s="1371" t="s">
        <v>229</v>
      </c>
    </row>
    <row r="4069" spans="1:23">
      <c r="A4069" s="1370">
        <v>73162412</v>
      </c>
      <c r="B4069" s="1371" t="s">
        <v>8121</v>
      </c>
      <c r="C4069" s="1371">
        <v>955779642</v>
      </c>
      <c r="D4069" s="1371" t="s">
        <v>8122</v>
      </c>
      <c r="G4069" s="1371" t="s">
        <v>223</v>
      </c>
      <c r="H4069" s="1371" t="s">
        <v>11</v>
      </c>
      <c r="J4069" s="1371" t="s">
        <v>221</v>
      </c>
      <c r="L4069" s="1371" t="s">
        <v>271</v>
      </c>
      <c r="M4069" s="1372">
        <v>45841</v>
      </c>
      <c r="N4069" s="1371" t="s">
        <v>233</v>
      </c>
      <c r="V4069" s="1371" t="s">
        <v>11</v>
      </c>
      <c r="W4069" s="1371" t="s">
        <v>230</v>
      </c>
    </row>
    <row r="4070" spans="1:23">
      <c r="A4070" s="1370">
        <v>73162713</v>
      </c>
      <c r="B4070" s="1371" t="s">
        <v>8123</v>
      </c>
      <c r="C4070" s="1371">
        <v>900720881</v>
      </c>
      <c r="D4070" s="1371" t="s">
        <v>8124</v>
      </c>
      <c r="G4070" s="1371" t="s">
        <v>224</v>
      </c>
      <c r="H4070" s="1371" t="s">
        <v>11</v>
      </c>
      <c r="J4070" s="1371" t="s">
        <v>221</v>
      </c>
      <c r="L4070" s="1371" t="s">
        <v>271</v>
      </c>
      <c r="M4070" s="1372">
        <v>45841</v>
      </c>
      <c r="N4070" s="1371" t="s">
        <v>233</v>
      </c>
      <c r="O4070" s="1371" t="s">
        <v>236</v>
      </c>
      <c r="W4070" s="1371" t="s">
        <v>227</v>
      </c>
    </row>
    <row r="4071" spans="1:23">
      <c r="A4071" s="1370">
        <v>73162814</v>
      </c>
      <c r="B4071" s="1371" t="s">
        <v>8125</v>
      </c>
      <c r="C4071" s="1371">
        <v>51948852750</v>
      </c>
      <c r="D4071" s="1371" t="s">
        <v>8126</v>
      </c>
      <c r="E4071" s="1371" t="s">
        <v>451</v>
      </c>
      <c r="F4071" s="1371" t="s">
        <v>260</v>
      </c>
      <c r="G4071" s="1371" t="s">
        <v>223</v>
      </c>
      <c r="H4071" s="1371" t="s">
        <v>245</v>
      </c>
      <c r="K4071" s="1371" t="s">
        <v>278</v>
      </c>
      <c r="L4071" s="1371" t="s">
        <v>271</v>
      </c>
      <c r="M4071" s="1372">
        <v>45850</v>
      </c>
      <c r="N4071" s="1371" t="s">
        <v>233</v>
      </c>
      <c r="O4071" s="1371" t="s">
        <v>350</v>
      </c>
      <c r="W4071" s="1371" t="s">
        <v>230</v>
      </c>
    </row>
    <row r="4072" spans="1:23">
      <c r="A4072" s="1370">
        <v>73162872</v>
      </c>
      <c r="B4072" s="1371" t="s">
        <v>8127</v>
      </c>
      <c r="C4072" s="1371">
        <v>940150384</v>
      </c>
      <c r="D4072" s="1371" t="s">
        <v>362</v>
      </c>
      <c r="G4072" s="1371" t="s">
        <v>224</v>
      </c>
      <c r="H4072" s="1371" t="s">
        <v>11</v>
      </c>
      <c r="J4072" s="1371" t="s">
        <v>221</v>
      </c>
      <c r="N4072" s="1371" t="s">
        <v>233</v>
      </c>
      <c r="O4072" s="1371" t="s">
        <v>236</v>
      </c>
      <c r="W4072" s="1371" t="s">
        <v>229</v>
      </c>
    </row>
    <row r="4073" spans="1:23">
      <c r="A4073" s="1370">
        <v>73162898</v>
      </c>
      <c r="B4073" s="1371" t="s">
        <v>8128</v>
      </c>
      <c r="C4073" s="1371">
        <v>51988743598</v>
      </c>
      <c r="D4073" s="1371" t="s">
        <v>8129</v>
      </c>
      <c r="E4073" s="1371" t="s">
        <v>451</v>
      </c>
      <c r="G4073" s="1371" t="s">
        <v>223</v>
      </c>
      <c r="H4073" s="1371" t="s">
        <v>245</v>
      </c>
      <c r="I4073" s="1371" t="s">
        <v>316</v>
      </c>
      <c r="J4073" s="1371" t="s">
        <v>249</v>
      </c>
      <c r="N4073" s="1371" t="s">
        <v>233</v>
      </c>
      <c r="O4073" s="1371" t="s">
        <v>231</v>
      </c>
      <c r="P4073" s="1371" t="s">
        <v>231</v>
      </c>
      <c r="W4073" s="1371" t="s">
        <v>229</v>
      </c>
    </row>
    <row r="4074" spans="1:23">
      <c r="A4074" s="1370">
        <v>73163020</v>
      </c>
      <c r="B4074" s="1371" t="s">
        <v>8130</v>
      </c>
      <c r="C4074" s="1371">
        <v>987329288</v>
      </c>
      <c r="D4074" s="1371" t="s">
        <v>8131</v>
      </c>
      <c r="G4074" s="1371" t="s">
        <v>224</v>
      </c>
      <c r="H4074" s="1371" t="s">
        <v>11</v>
      </c>
      <c r="J4074" s="1371" t="s">
        <v>221</v>
      </c>
      <c r="N4074" s="1371" t="s">
        <v>233</v>
      </c>
      <c r="O4074" s="1371" t="s">
        <v>332</v>
      </c>
      <c r="P4074" s="1371" t="s">
        <v>332</v>
      </c>
      <c r="W4074" s="1371" t="s">
        <v>229</v>
      </c>
    </row>
    <row r="4075" spans="1:23">
      <c r="A4075" s="1370">
        <v>73163023</v>
      </c>
      <c r="B4075" s="1371" t="s">
        <v>8132</v>
      </c>
      <c r="C4075" s="1371">
        <v>964809681</v>
      </c>
      <c r="D4075" s="1371" t="s">
        <v>8133</v>
      </c>
      <c r="H4075" s="1371" t="s">
        <v>243</v>
      </c>
      <c r="J4075" s="1371" t="s">
        <v>249</v>
      </c>
      <c r="N4075" s="1371" t="s">
        <v>233</v>
      </c>
      <c r="W4075" s="1371" t="s">
        <v>228</v>
      </c>
    </row>
    <row r="4076" spans="1:23">
      <c r="A4076" s="1370">
        <v>73163569</v>
      </c>
      <c r="B4076" s="1371" t="s">
        <v>8134</v>
      </c>
      <c r="C4076" s="1371">
        <v>51933699218</v>
      </c>
      <c r="D4076" s="1371" t="s">
        <v>8135</v>
      </c>
      <c r="F4076" s="1371" t="s">
        <v>298</v>
      </c>
      <c r="G4076" s="1371" t="s">
        <v>224</v>
      </c>
      <c r="H4076" s="1371" t="s">
        <v>245</v>
      </c>
      <c r="J4076" s="1371" t="s">
        <v>221</v>
      </c>
      <c r="K4076" s="1371" t="s">
        <v>259</v>
      </c>
      <c r="L4076" s="1371" t="s">
        <v>271</v>
      </c>
      <c r="N4076" s="1371" t="s">
        <v>231</v>
      </c>
      <c r="W4076" s="1371" t="s">
        <v>230</v>
      </c>
    </row>
    <row r="4077" spans="1:23">
      <c r="A4077" s="1370">
        <v>73163614</v>
      </c>
      <c r="B4077" s="1371" t="s">
        <v>8136</v>
      </c>
      <c r="C4077" s="1371">
        <v>960146315</v>
      </c>
      <c r="D4077" s="1371" t="s">
        <v>8137</v>
      </c>
      <c r="G4077" s="1371" t="s">
        <v>223</v>
      </c>
      <c r="H4077" s="1371" t="s">
        <v>11</v>
      </c>
      <c r="I4077" s="1371" t="s">
        <v>316</v>
      </c>
      <c r="J4077" s="1371" t="s">
        <v>221</v>
      </c>
      <c r="N4077" s="1371" t="s">
        <v>233</v>
      </c>
      <c r="W4077" s="1371" t="s">
        <v>229</v>
      </c>
    </row>
    <row r="4078" spans="1:23">
      <c r="A4078" s="1370">
        <v>73163667</v>
      </c>
      <c r="B4078" s="1371" t="s">
        <v>8138</v>
      </c>
      <c r="C4078" s="1371">
        <v>51906964133</v>
      </c>
      <c r="D4078" s="1371" t="s">
        <v>8139</v>
      </c>
      <c r="E4078" s="1371" t="s">
        <v>451</v>
      </c>
      <c r="G4078" s="1371" t="s">
        <v>225</v>
      </c>
      <c r="H4078" s="1371" t="s">
        <v>245</v>
      </c>
      <c r="K4078" s="1371" t="s">
        <v>262</v>
      </c>
      <c r="L4078" s="1371" t="s">
        <v>262</v>
      </c>
      <c r="M4078" s="1372">
        <v>45870</v>
      </c>
      <c r="N4078" s="1371" t="s">
        <v>233</v>
      </c>
      <c r="W4078" s="1371" t="s">
        <v>228</v>
      </c>
    </row>
    <row r="4079" spans="1:23">
      <c r="A4079" s="1370">
        <v>73163945</v>
      </c>
      <c r="B4079" s="1371" t="s">
        <v>8140</v>
      </c>
      <c r="C4079" s="1371" t="s">
        <v>8141</v>
      </c>
      <c r="D4079" s="1371" t="s">
        <v>8142</v>
      </c>
      <c r="E4079" s="1371" t="s">
        <v>8143</v>
      </c>
      <c r="F4079" s="1371" t="s">
        <v>8</v>
      </c>
      <c r="G4079" s="1371" t="s">
        <v>224</v>
      </c>
      <c r="H4079" s="1371" t="s">
        <v>245</v>
      </c>
      <c r="I4079" s="1371" t="s">
        <v>316</v>
      </c>
      <c r="J4079" s="1371" t="s">
        <v>249</v>
      </c>
      <c r="N4079" s="1371" t="s">
        <v>231</v>
      </c>
      <c r="O4079" s="1371" t="s">
        <v>231</v>
      </c>
      <c r="P4079" s="1371" t="s">
        <v>231</v>
      </c>
      <c r="W4079" s="1371" t="s">
        <v>228</v>
      </c>
    </row>
    <row r="4080" spans="1:23">
      <c r="A4080" s="1370">
        <v>73164098</v>
      </c>
      <c r="B4080" s="1371" t="s">
        <v>8144</v>
      </c>
      <c r="C4080" s="1371" t="s">
        <v>8145</v>
      </c>
      <c r="D4080" s="1371" t="s">
        <v>8146</v>
      </c>
      <c r="G4080" s="1371" t="s">
        <v>225</v>
      </c>
      <c r="H4080" s="1371" t="s">
        <v>245</v>
      </c>
      <c r="J4080" s="1371" t="s">
        <v>221</v>
      </c>
      <c r="K4080" s="1371" t="s">
        <v>259</v>
      </c>
      <c r="L4080" s="1371" t="s">
        <v>259</v>
      </c>
      <c r="N4080" s="1371" t="s">
        <v>236</v>
      </c>
      <c r="W4080" s="1371" t="s">
        <v>228</v>
      </c>
    </row>
    <row r="4081" spans="1:23">
      <c r="A4081" s="1370">
        <v>73164645</v>
      </c>
      <c r="B4081" s="1371" t="s">
        <v>8147</v>
      </c>
      <c r="C4081" s="1371">
        <v>51987150702</v>
      </c>
      <c r="G4081" s="1371" t="s">
        <v>224</v>
      </c>
      <c r="H4081" s="1371" t="s">
        <v>242</v>
      </c>
      <c r="K4081" s="1371" t="s">
        <v>262</v>
      </c>
      <c r="L4081" s="1371" t="s">
        <v>262</v>
      </c>
      <c r="N4081" s="1371" t="s">
        <v>233</v>
      </c>
      <c r="O4081" s="1371" t="s">
        <v>231</v>
      </c>
      <c r="P4081" s="1371" t="s">
        <v>329</v>
      </c>
      <c r="Q4081" s="1371" t="s">
        <v>324</v>
      </c>
      <c r="R4081" s="1371" t="s">
        <v>232</v>
      </c>
      <c r="S4081" s="1371" t="s">
        <v>318</v>
      </c>
      <c r="T4081" s="1371" t="s">
        <v>326</v>
      </c>
      <c r="W4081" s="1371" t="s">
        <v>229</v>
      </c>
    </row>
    <row r="4082" spans="1:23">
      <c r="A4082" s="1370">
        <v>73164786</v>
      </c>
      <c r="B4082" s="1371" t="s">
        <v>8148</v>
      </c>
      <c r="C4082" s="1371">
        <v>960239003</v>
      </c>
      <c r="D4082" s="1371" t="s">
        <v>8149</v>
      </c>
      <c r="G4082" s="1371" t="s">
        <v>224</v>
      </c>
      <c r="H4082" s="1371" t="s">
        <v>245</v>
      </c>
      <c r="I4082" s="1371" t="s">
        <v>316</v>
      </c>
      <c r="J4082" s="1371" t="s">
        <v>249</v>
      </c>
      <c r="N4082" s="1371" t="s">
        <v>350</v>
      </c>
      <c r="O4082" s="1371" t="s">
        <v>236</v>
      </c>
      <c r="P4082" s="1371" t="s">
        <v>350</v>
      </c>
      <c r="W4082" s="1371" t="s">
        <v>226</v>
      </c>
    </row>
    <row r="4083" spans="1:23">
      <c r="A4083" s="1370">
        <v>73164822</v>
      </c>
      <c r="B4083" s="1371" t="s">
        <v>8150</v>
      </c>
      <c r="C4083" s="1371">
        <v>906812156</v>
      </c>
      <c r="D4083" s="1371" t="s">
        <v>8151</v>
      </c>
      <c r="G4083" s="1371" t="s">
        <v>223</v>
      </c>
      <c r="H4083" s="1371" t="s">
        <v>11</v>
      </c>
      <c r="J4083" s="1371" t="s">
        <v>221</v>
      </c>
      <c r="M4083" s="1372">
        <v>45841</v>
      </c>
      <c r="N4083" s="1371" t="s">
        <v>233</v>
      </c>
      <c r="O4083" s="1371" t="s">
        <v>236</v>
      </c>
      <c r="P4083" s="1371" t="s">
        <v>350</v>
      </c>
      <c r="V4083" s="1371" t="s">
        <v>11</v>
      </c>
      <c r="W4083" s="1371" t="s">
        <v>226</v>
      </c>
    </row>
    <row r="4084" spans="1:23">
      <c r="A4084" s="1370">
        <v>73165264</v>
      </c>
      <c r="B4084" s="1371" t="s">
        <v>8152</v>
      </c>
      <c r="C4084" s="1371">
        <v>990250633</v>
      </c>
      <c r="D4084" s="1371" t="s">
        <v>8153</v>
      </c>
      <c r="G4084" s="1371" t="s">
        <v>224</v>
      </c>
      <c r="H4084" s="1371" t="s">
        <v>245</v>
      </c>
      <c r="I4084" s="1371" t="s">
        <v>316</v>
      </c>
      <c r="J4084" s="1371" t="s">
        <v>221</v>
      </c>
      <c r="K4084" s="1371" t="s">
        <v>259</v>
      </c>
      <c r="L4084" s="1371" t="s">
        <v>259</v>
      </c>
      <c r="N4084" s="1371" t="s">
        <v>231</v>
      </c>
      <c r="W4084" s="1371" t="s">
        <v>227</v>
      </c>
    </row>
    <row r="4085" spans="1:23">
      <c r="A4085" s="1370">
        <v>73165409</v>
      </c>
      <c r="B4085" s="1371" t="s">
        <v>8154</v>
      </c>
      <c r="C4085" s="1371">
        <v>902906350</v>
      </c>
      <c r="D4085" s="1371" t="s">
        <v>8155</v>
      </c>
      <c r="G4085" s="1371" t="s">
        <v>224</v>
      </c>
      <c r="H4085" s="1371" t="s">
        <v>11</v>
      </c>
      <c r="M4085" s="1372">
        <v>45880</v>
      </c>
      <c r="N4085" s="1371" t="s">
        <v>233</v>
      </c>
      <c r="W4085" s="1371" t="s">
        <v>230</v>
      </c>
    </row>
    <row r="4086" spans="1:23">
      <c r="A4086" s="1370">
        <v>73165562</v>
      </c>
      <c r="B4086" s="1371" t="s">
        <v>8156</v>
      </c>
      <c r="C4086" s="1371" t="s">
        <v>8157</v>
      </c>
      <c r="D4086" s="1371" t="s">
        <v>8158</v>
      </c>
      <c r="E4086" s="1371" t="s">
        <v>8159</v>
      </c>
      <c r="F4086" s="1371" t="s">
        <v>8</v>
      </c>
      <c r="G4086" s="1371" t="s">
        <v>223</v>
      </c>
      <c r="H4086" s="1371" t="s">
        <v>245</v>
      </c>
      <c r="I4086" s="1371" t="s">
        <v>316</v>
      </c>
      <c r="J4086" s="1371" t="s">
        <v>249</v>
      </c>
      <c r="N4086" s="1371" t="s">
        <v>231</v>
      </c>
      <c r="O4086" s="1371" t="s">
        <v>231</v>
      </c>
      <c r="Q4086" s="1371" t="s">
        <v>445</v>
      </c>
      <c r="R4086" s="1371" t="s">
        <v>234</v>
      </c>
      <c r="S4086" s="1371" t="s">
        <v>318</v>
      </c>
      <c r="T4086" s="1371" t="s">
        <v>628</v>
      </c>
      <c r="W4086" s="1371" t="s">
        <v>228</v>
      </c>
    </row>
    <row r="4087" spans="1:23">
      <c r="A4087" s="1370">
        <v>73165997</v>
      </c>
      <c r="B4087" s="1371" t="s">
        <v>8160</v>
      </c>
      <c r="C4087" s="1371">
        <v>977930332</v>
      </c>
      <c r="D4087" s="1371" t="s">
        <v>8161</v>
      </c>
      <c r="G4087" s="1371" t="s">
        <v>225</v>
      </c>
      <c r="H4087" s="1371" t="s">
        <v>11</v>
      </c>
      <c r="J4087" s="1371" t="s">
        <v>221</v>
      </c>
      <c r="M4087" s="1372">
        <v>45841</v>
      </c>
      <c r="N4087" s="1371" t="s">
        <v>233</v>
      </c>
      <c r="O4087" s="1371" t="s">
        <v>236</v>
      </c>
      <c r="P4087" s="1371" t="s">
        <v>350</v>
      </c>
      <c r="V4087" s="1371" t="s">
        <v>11</v>
      </c>
      <c r="W4087" s="1371" t="s">
        <v>226</v>
      </c>
    </row>
    <row r="4088" spans="1:23">
      <c r="A4088" s="1370">
        <v>73166254</v>
      </c>
      <c r="B4088" s="1371" t="s">
        <v>8162</v>
      </c>
      <c r="C4088" s="1371">
        <v>968182601</v>
      </c>
      <c r="D4088" s="1371" t="s">
        <v>8163</v>
      </c>
      <c r="G4088" s="1371" t="s">
        <v>224</v>
      </c>
      <c r="H4088" s="1371" t="s">
        <v>11</v>
      </c>
      <c r="J4088" s="1371" t="s">
        <v>221</v>
      </c>
      <c r="M4088" s="1372">
        <v>45841</v>
      </c>
      <c r="N4088" s="1371" t="s">
        <v>237</v>
      </c>
      <c r="V4088" s="1371" t="s">
        <v>11</v>
      </c>
      <c r="W4088" s="1371" t="s">
        <v>228</v>
      </c>
    </row>
    <row r="4089" spans="1:23">
      <c r="A4089" s="1370">
        <v>73166635</v>
      </c>
      <c r="B4089" s="1371" t="s">
        <v>8164</v>
      </c>
      <c r="C4089" s="1371">
        <v>991707406</v>
      </c>
      <c r="D4089" s="1371" t="s">
        <v>8165</v>
      </c>
      <c r="E4089" s="1371" t="s">
        <v>1104</v>
      </c>
      <c r="G4089" s="1371" t="s">
        <v>224</v>
      </c>
      <c r="H4089" s="1371" t="s">
        <v>243</v>
      </c>
      <c r="I4089" s="1371" t="s">
        <v>316</v>
      </c>
      <c r="J4089" s="1371" t="s">
        <v>249</v>
      </c>
      <c r="N4089" s="1371" t="s">
        <v>236</v>
      </c>
      <c r="O4089" s="1371" t="s">
        <v>236</v>
      </c>
      <c r="P4089" s="1371" t="s">
        <v>236</v>
      </c>
      <c r="W4089" s="1371" t="s">
        <v>226</v>
      </c>
    </row>
    <row r="4090" spans="1:23">
      <c r="A4090" s="1370">
        <v>73167608</v>
      </c>
      <c r="B4090" s="1371" t="s">
        <v>8166</v>
      </c>
      <c r="C4090" s="1371">
        <v>987456596</v>
      </c>
      <c r="D4090" s="1371" t="s">
        <v>8167</v>
      </c>
      <c r="G4090" s="1371" t="s">
        <v>224</v>
      </c>
      <c r="H4090" s="1371" t="s">
        <v>243</v>
      </c>
      <c r="I4090" s="1371" t="s">
        <v>316</v>
      </c>
      <c r="J4090" s="1371" t="s">
        <v>221</v>
      </c>
      <c r="N4090" s="1371" t="s">
        <v>236</v>
      </c>
      <c r="O4090" s="1371" t="s">
        <v>236</v>
      </c>
      <c r="P4090" s="1371" t="s">
        <v>350</v>
      </c>
      <c r="W4090" s="1371" t="s">
        <v>226</v>
      </c>
    </row>
    <row r="4091" spans="1:23">
      <c r="A4091" s="1370">
        <v>73168014</v>
      </c>
      <c r="B4091" s="1371" t="s">
        <v>8168</v>
      </c>
      <c r="C4091" s="1371">
        <v>913823917</v>
      </c>
      <c r="D4091" s="1371" t="s">
        <v>8169</v>
      </c>
      <c r="G4091" s="1371" t="s">
        <v>224</v>
      </c>
      <c r="H4091" s="1371" t="s">
        <v>11</v>
      </c>
      <c r="J4091" s="1371" t="s">
        <v>221</v>
      </c>
      <c r="M4091" s="1372">
        <v>45841</v>
      </c>
      <c r="N4091" s="1371" t="s">
        <v>233</v>
      </c>
      <c r="O4091" s="1371" t="s">
        <v>236</v>
      </c>
      <c r="W4091" s="1371" t="s">
        <v>227</v>
      </c>
    </row>
    <row r="4092" spans="1:23">
      <c r="A4092" s="1370">
        <v>73168029</v>
      </c>
      <c r="B4092" s="1371" t="s">
        <v>8170</v>
      </c>
      <c r="C4092" s="1371">
        <v>51934756035</v>
      </c>
      <c r="D4092" s="1371" t="s">
        <v>8171</v>
      </c>
      <c r="G4092" s="1371" t="s">
        <v>224</v>
      </c>
      <c r="H4092" s="1371" t="s">
        <v>11</v>
      </c>
      <c r="J4092" s="1371" t="s">
        <v>221</v>
      </c>
      <c r="L4092" s="1371" t="s">
        <v>271</v>
      </c>
      <c r="M4092" s="1372">
        <v>45841</v>
      </c>
      <c r="N4092" s="1371" t="s">
        <v>233</v>
      </c>
      <c r="V4092" s="1371" t="s">
        <v>11</v>
      </c>
      <c r="W4092" s="1371" t="s">
        <v>230</v>
      </c>
    </row>
    <row r="4093" spans="1:23">
      <c r="A4093" s="1370">
        <v>73168365</v>
      </c>
      <c r="B4093" s="1371" t="s">
        <v>8172</v>
      </c>
      <c r="C4093" s="1371">
        <v>930682883</v>
      </c>
      <c r="D4093" s="1371" t="s">
        <v>8173</v>
      </c>
      <c r="G4093" s="1371" t="s">
        <v>224</v>
      </c>
      <c r="H4093" s="1371" t="s">
        <v>243</v>
      </c>
      <c r="I4093" s="1371" t="s">
        <v>316</v>
      </c>
      <c r="J4093" s="1371" t="s">
        <v>221</v>
      </c>
      <c r="N4093" s="1371" t="s">
        <v>231</v>
      </c>
      <c r="O4093" s="1371" t="s">
        <v>231</v>
      </c>
      <c r="P4093" s="1371" t="s">
        <v>388</v>
      </c>
      <c r="W4093" s="1371" t="s">
        <v>226</v>
      </c>
    </row>
    <row r="4094" spans="1:23">
      <c r="A4094" s="1370">
        <v>73169018</v>
      </c>
      <c r="B4094" s="1371" t="s">
        <v>8174</v>
      </c>
      <c r="C4094" s="1371">
        <v>991105763</v>
      </c>
      <c r="D4094" s="1371" t="s">
        <v>8175</v>
      </c>
      <c r="G4094" s="1371" t="s">
        <v>224</v>
      </c>
      <c r="H4094" s="1371" t="s">
        <v>11</v>
      </c>
      <c r="J4094" s="1371" t="s">
        <v>221</v>
      </c>
      <c r="N4094" s="1371" t="s">
        <v>233</v>
      </c>
      <c r="W4094" s="1371" t="s">
        <v>229</v>
      </c>
    </row>
    <row r="4095" spans="1:23">
      <c r="A4095" s="1370">
        <v>73169442</v>
      </c>
      <c r="B4095" s="1371" t="s">
        <v>8176</v>
      </c>
      <c r="C4095" s="1371">
        <v>981095809</v>
      </c>
      <c r="G4095" s="1371" t="s">
        <v>224</v>
      </c>
      <c r="H4095" s="1371" t="s">
        <v>245</v>
      </c>
      <c r="J4095" s="1371" t="s">
        <v>249</v>
      </c>
      <c r="L4095" s="1371" t="s">
        <v>271</v>
      </c>
      <c r="N4095" s="1371" t="s">
        <v>231</v>
      </c>
      <c r="O4095" s="1371" t="s">
        <v>231</v>
      </c>
      <c r="V4095" s="1371" t="s">
        <v>2755</v>
      </c>
      <c r="W4095" s="1371" t="s">
        <v>229</v>
      </c>
    </row>
    <row r="4096" spans="1:23">
      <c r="A4096" s="1370">
        <v>73170491</v>
      </c>
      <c r="B4096" s="1371" t="s">
        <v>8177</v>
      </c>
      <c r="C4096" s="1371">
        <v>926258804</v>
      </c>
      <c r="D4096" s="1371" t="s">
        <v>8178</v>
      </c>
      <c r="E4096" s="1371" t="s">
        <v>1617</v>
      </c>
      <c r="G4096" s="1371" t="s">
        <v>225</v>
      </c>
      <c r="H4096" s="1371" t="s">
        <v>243</v>
      </c>
      <c r="J4096" s="1371" t="s">
        <v>249</v>
      </c>
      <c r="N4096" s="1371" t="s">
        <v>233</v>
      </c>
      <c r="W4096" s="1371" t="s">
        <v>228</v>
      </c>
    </row>
    <row r="4097" spans="1:23">
      <c r="A4097" s="1370">
        <v>73170497</v>
      </c>
      <c r="B4097" s="1371" t="s">
        <v>8179</v>
      </c>
      <c r="C4097" s="1371">
        <v>951376799</v>
      </c>
      <c r="D4097" s="1371" t="s">
        <v>8180</v>
      </c>
      <c r="G4097" s="1371" t="s">
        <v>223</v>
      </c>
      <c r="H4097" s="1371" t="s">
        <v>11</v>
      </c>
      <c r="I4097" s="1371" t="s">
        <v>316</v>
      </c>
      <c r="J4097" s="1371" t="s">
        <v>221</v>
      </c>
      <c r="N4097" s="1371" t="s">
        <v>233</v>
      </c>
      <c r="W4097" s="1371" t="s">
        <v>229</v>
      </c>
    </row>
    <row r="4098" spans="1:23">
      <c r="A4098" s="1370">
        <v>73170677</v>
      </c>
      <c r="B4098" s="1371" t="s">
        <v>8181</v>
      </c>
      <c r="C4098" s="1371">
        <v>939717887</v>
      </c>
      <c r="D4098" s="1371" t="s">
        <v>362</v>
      </c>
      <c r="G4098" s="1371" t="s">
        <v>224</v>
      </c>
      <c r="H4098" s="1371" t="s">
        <v>11</v>
      </c>
      <c r="J4098" s="1371" t="s">
        <v>221</v>
      </c>
      <c r="L4098" s="1371" t="s">
        <v>271</v>
      </c>
      <c r="M4098" s="1372">
        <v>45841</v>
      </c>
      <c r="N4098" s="1371" t="s">
        <v>233</v>
      </c>
      <c r="O4098" s="1371" t="s">
        <v>236</v>
      </c>
      <c r="V4098" s="1371" t="s">
        <v>11</v>
      </c>
      <c r="W4098" s="1371" t="s">
        <v>230</v>
      </c>
    </row>
    <row r="4099" spans="1:23">
      <c r="A4099" s="1370">
        <v>73172713</v>
      </c>
      <c r="B4099" s="1371" t="s">
        <v>8182</v>
      </c>
      <c r="C4099" s="1371">
        <v>900720881</v>
      </c>
      <c r="E4099" s="1371" t="s">
        <v>8183</v>
      </c>
      <c r="G4099" s="1371" t="s">
        <v>223</v>
      </c>
      <c r="M4099" s="1372">
        <v>45841</v>
      </c>
      <c r="N4099" s="1371" t="s">
        <v>233</v>
      </c>
      <c r="W4099" s="1371" t="s">
        <v>227</v>
      </c>
    </row>
    <row r="4100" spans="1:23">
      <c r="A4100" s="1370">
        <v>73176313</v>
      </c>
      <c r="B4100" s="1371" t="s">
        <v>8184</v>
      </c>
      <c r="C4100" s="1371">
        <v>977330059</v>
      </c>
      <c r="D4100" s="1371" t="s">
        <v>8185</v>
      </c>
      <c r="G4100" s="1371" t="s">
        <v>224</v>
      </c>
      <c r="H4100" s="1371" t="s">
        <v>238</v>
      </c>
      <c r="I4100" s="1371" t="s">
        <v>316</v>
      </c>
      <c r="J4100" s="1371" t="s">
        <v>221</v>
      </c>
      <c r="N4100" s="1371" t="s">
        <v>231</v>
      </c>
      <c r="O4100" s="1371" t="s">
        <v>236</v>
      </c>
      <c r="P4100" s="1371" t="s">
        <v>350</v>
      </c>
      <c r="W4100" s="1371" t="s">
        <v>228</v>
      </c>
    </row>
    <row r="4101" spans="1:23">
      <c r="A4101" s="1370">
        <v>73176550</v>
      </c>
      <c r="B4101" s="1371" t="s">
        <v>8186</v>
      </c>
      <c r="C4101" s="1371">
        <v>930357311</v>
      </c>
      <c r="D4101" s="1371" t="s">
        <v>8187</v>
      </c>
      <c r="G4101" s="1371" t="s">
        <v>224</v>
      </c>
      <c r="H4101" s="1371" t="s">
        <v>11</v>
      </c>
      <c r="M4101" s="1372">
        <v>45880</v>
      </c>
      <c r="N4101" s="1371" t="s">
        <v>233</v>
      </c>
      <c r="W4101" s="1371" t="s">
        <v>230</v>
      </c>
    </row>
    <row r="4102" spans="1:23">
      <c r="A4102" s="1370">
        <v>73183523</v>
      </c>
      <c r="B4102" s="1371" t="s">
        <v>8188</v>
      </c>
      <c r="C4102" s="1371">
        <v>970740395</v>
      </c>
      <c r="D4102" s="1371" t="s">
        <v>8189</v>
      </c>
      <c r="G4102" s="1371" t="s">
        <v>223</v>
      </c>
      <c r="H4102" s="1371" t="s">
        <v>11</v>
      </c>
      <c r="J4102" s="1371" t="s">
        <v>221</v>
      </c>
      <c r="M4102" s="1372">
        <v>45841</v>
      </c>
      <c r="N4102" s="1371" t="s">
        <v>233</v>
      </c>
      <c r="V4102" s="1371" t="s">
        <v>11</v>
      </c>
      <c r="W4102" s="1371" t="s">
        <v>228</v>
      </c>
    </row>
    <row r="4103" spans="1:23">
      <c r="A4103" s="1370">
        <v>73185903</v>
      </c>
      <c r="B4103" s="1371" t="s">
        <v>8190</v>
      </c>
      <c r="C4103" s="1371" t="s">
        <v>8191</v>
      </c>
      <c r="G4103" s="1371" t="s">
        <v>224</v>
      </c>
      <c r="H4103" s="1371" t="s">
        <v>242</v>
      </c>
      <c r="L4103" s="1371" t="s">
        <v>262</v>
      </c>
      <c r="M4103" s="1372">
        <v>45876</v>
      </c>
      <c r="N4103" s="1371" t="s">
        <v>231</v>
      </c>
      <c r="O4103" s="1371" t="s">
        <v>231</v>
      </c>
      <c r="P4103" s="1371" t="s">
        <v>329</v>
      </c>
      <c r="W4103" s="1371" t="s">
        <v>230</v>
      </c>
    </row>
    <row r="4104" spans="1:23">
      <c r="A4104" s="1370">
        <v>73189638</v>
      </c>
      <c r="B4104" s="1371" t="s">
        <v>8192</v>
      </c>
      <c r="C4104" s="1371">
        <v>936099338</v>
      </c>
      <c r="D4104" s="1371" t="s">
        <v>8193</v>
      </c>
      <c r="G4104" s="1371" t="s">
        <v>225</v>
      </c>
      <c r="H4104" s="1371" t="s">
        <v>245</v>
      </c>
      <c r="I4104" s="1371" t="s">
        <v>316</v>
      </c>
      <c r="J4104" s="1371" t="s">
        <v>221</v>
      </c>
      <c r="K4104" s="1371" t="s">
        <v>259</v>
      </c>
      <c r="L4104" s="1371" t="s">
        <v>259</v>
      </c>
      <c r="N4104" s="1371" t="s">
        <v>236</v>
      </c>
      <c r="W4104" s="1371" t="s">
        <v>227</v>
      </c>
    </row>
    <row r="4105" spans="1:23">
      <c r="A4105" s="1370">
        <v>73193923</v>
      </c>
      <c r="B4105" s="1371" t="s">
        <v>8194</v>
      </c>
      <c r="C4105" s="1371">
        <v>993309043</v>
      </c>
      <c r="D4105" s="1371" t="s">
        <v>8195</v>
      </c>
      <c r="E4105" s="1371" t="s">
        <v>373</v>
      </c>
      <c r="F4105" s="1371" t="s">
        <v>260</v>
      </c>
      <c r="G4105" s="1371" t="s">
        <v>224</v>
      </c>
      <c r="H4105" s="1371" t="s">
        <v>245</v>
      </c>
      <c r="L4105" s="1371" t="s">
        <v>271</v>
      </c>
      <c r="M4105" s="1372">
        <v>45842</v>
      </c>
      <c r="N4105" s="1371" t="s">
        <v>233</v>
      </c>
      <c r="O4105" s="1371" t="s">
        <v>236</v>
      </c>
      <c r="W4105" s="1371" t="s">
        <v>230</v>
      </c>
    </row>
    <row r="4106" spans="1:23">
      <c r="A4106" s="1370">
        <v>73201469</v>
      </c>
      <c r="B4106" s="1371" t="s">
        <v>8196</v>
      </c>
      <c r="C4106" s="1371">
        <v>906651898</v>
      </c>
      <c r="D4106" s="1371" t="s">
        <v>8197</v>
      </c>
      <c r="F4106" s="1371" t="s">
        <v>362</v>
      </c>
      <c r="G4106" s="1371" t="s">
        <v>224</v>
      </c>
      <c r="H4106" s="1371" t="s">
        <v>248</v>
      </c>
      <c r="J4106" s="1371" t="s">
        <v>221</v>
      </c>
      <c r="M4106" s="1372">
        <v>45841</v>
      </c>
      <c r="N4106" s="1371" t="s">
        <v>241</v>
      </c>
      <c r="O4106" s="1371" t="s">
        <v>241</v>
      </c>
      <c r="P4106" s="1371" t="s">
        <v>241</v>
      </c>
      <c r="W4106" s="1371" t="s">
        <v>228</v>
      </c>
    </row>
    <row r="4107" spans="1:23">
      <c r="A4107" s="1370">
        <v>73202779</v>
      </c>
      <c r="B4107" s="1371" t="s">
        <v>8198</v>
      </c>
      <c r="C4107" s="1371">
        <v>924387518</v>
      </c>
      <c r="D4107" s="1371" t="s">
        <v>8199</v>
      </c>
      <c r="E4107" s="1371" t="s">
        <v>347</v>
      </c>
      <c r="G4107" s="1371" t="s">
        <v>223</v>
      </c>
      <c r="H4107" s="1371" t="s">
        <v>245</v>
      </c>
      <c r="K4107" s="1371" t="s">
        <v>274</v>
      </c>
      <c r="L4107" s="1371" t="s">
        <v>274</v>
      </c>
      <c r="M4107" s="1372">
        <v>45860</v>
      </c>
      <c r="N4107" s="1371" t="s">
        <v>368</v>
      </c>
      <c r="O4107" s="1371" t="s">
        <v>236</v>
      </c>
      <c r="P4107" s="1371" t="s">
        <v>350</v>
      </c>
      <c r="W4107" s="1371" t="s">
        <v>226</v>
      </c>
    </row>
    <row r="4108" spans="1:23">
      <c r="A4108" s="1370">
        <v>73202812</v>
      </c>
      <c r="B4108" s="1371" t="s">
        <v>8200</v>
      </c>
      <c r="C4108" s="1371">
        <v>51933667648</v>
      </c>
      <c r="D4108" s="1371" t="s">
        <v>8201</v>
      </c>
      <c r="G4108" s="1371" t="s">
        <v>225</v>
      </c>
      <c r="H4108" s="1371" t="s">
        <v>11</v>
      </c>
      <c r="J4108" s="1371" t="s">
        <v>221</v>
      </c>
      <c r="M4108" s="1372">
        <v>45841</v>
      </c>
      <c r="N4108" s="1371" t="s">
        <v>233</v>
      </c>
      <c r="V4108" s="1371" t="s">
        <v>11</v>
      </c>
      <c r="W4108" s="1371" t="s">
        <v>228</v>
      </c>
    </row>
    <row r="4109" spans="1:23">
      <c r="A4109" s="1370">
        <v>73204869</v>
      </c>
      <c r="B4109" s="1371" t="s">
        <v>8202</v>
      </c>
      <c r="C4109" s="1371">
        <v>933940229</v>
      </c>
      <c r="D4109" s="1371" t="s">
        <v>8203</v>
      </c>
      <c r="F4109" s="1371" t="s">
        <v>362</v>
      </c>
      <c r="G4109" s="1371" t="s">
        <v>223</v>
      </c>
      <c r="H4109" s="1371" t="s">
        <v>248</v>
      </c>
      <c r="J4109" s="1371" t="s">
        <v>221</v>
      </c>
      <c r="L4109" s="1371" t="s">
        <v>271</v>
      </c>
      <c r="M4109" s="1372">
        <v>45841</v>
      </c>
      <c r="N4109" s="1371" t="s">
        <v>233</v>
      </c>
      <c r="W4109" s="1371" t="s">
        <v>230</v>
      </c>
    </row>
    <row r="4110" spans="1:23">
      <c r="A4110" s="1370">
        <v>73205812</v>
      </c>
      <c r="B4110" s="1371" t="s">
        <v>8204</v>
      </c>
      <c r="C4110" s="1371">
        <v>967039902</v>
      </c>
      <c r="D4110" s="1371" t="s">
        <v>8205</v>
      </c>
      <c r="G4110" s="1371" t="s">
        <v>223</v>
      </c>
      <c r="H4110" s="1371" t="s">
        <v>11</v>
      </c>
      <c r="I4110" s="1371" t="s">
        <v>7</v>
      </c>
      <c r="L4110" s="1371" t="s">
        <v>271</v>
      </c>
      <c r="M4110" s="1372">
        <v>45854</v>
      </c>
      <c r="N4110" s="1371" t="s">
        <v>233</v>
      </c>
      <c r="W4110" s="1371" t="s">
        <v>227</v>
      </c>
    </row>
    <row r="4111" spans="1:23">
      <c r="A4111" s="1370">
        <v>73214687</v>
      </c>
      <c r="B4111" s="1371" t="s">
        <v>8206</v>
      </c>
      <c r="C4111" s="1371">
        <v>51982698412</v>
      </c>
      <c r="D4111" s="1371" t="s">
        <v>8207</v>
      </c>
      <c r="E4111" s="1371" t="s">
        <v>376</v>
      </c>
      <c r="F4111" s="1371" t="s">
        <v>260</v>
      </c>
      <c r="G4111" s="1371" t="s">
        <v>223</v>
      </c>
      <c r="H4111" s="1371" t="s">
        <v>245</v>
      </c>
      <c r="I4111" s="1371" t="s">
        <v>316</v>
      </c>
      <c r="J4111" s="1371" t="s">
        <v>221</v>
      </c>
      <c r="N4111" s="1371" t="s">
        <v>233</v>
      </c>
      <c r="O4111" s="1371" t="s">
        <v>231</v>
      </c>
      <c r="P4111" s="1371" t="s">
        <v>231</v>
      </c>
      <c r="W4111" s="1371" t="s">
        <v>229</v>
      </c>
    </row>
    <row r="4112" spans="1:23">
      <c r="A4112" s="1370">
        <v>73220347</v>
      </c>
      <c r="B4112" s="1371" t="s">
        <v>8208</v>
      </c>
      <c r="C4112" s="1371">
        <v>51957391642</v>
      </c>
      <c r="D4112" s="1371" t="s">
        <v>8209</v>
      </c>
      <c r="G4112" s="1371" t="s">
        <v>225</v>
      </c>
      <c r="H4112" s="1371" t="s">
        <v>11</v>
      </c>
      <c r="I4112" s="1371" t="s">
        <v>7</v>
      </c>
      <c r="L4112" s="1371" t="s">
        <v>271</v>
      </c>
      <c r="M4112" s="1372">
        <v>45854</v>
      </c>
      <c r="N4112" s="1371" t="s">
        <v>233</v>
      </c>
      <c r="O4112" s="1371" t="s">
        <v>331</v>
      </c>
      <c r="W4112" s="1371" t="s">
        <v>229</v>
      </c>
    </row>
    <row r="4113" spans="1:23">
      <c r="A4113" s="1370">
        <v>73240234</v>
      </c>
      <c r="B4113" s="1371" t="s">
        <v>8210</v>
      </c>
      <c r="C4113" s="1371">
        <v>930670520</v>
      </c>
      <c r="D4113" s="1371" t="s">
        <v>8211</v>
      </c>
      <c r="G4113" s="1371" t="s">
        <v>223</v>
      </c>
      <c r="H4113" s="1371" t="s">
        <v>11</v>
      </c>
      <c r="I4113" s="1371" t="s">
        <v>316</v>
      </c>
      <c r="J4113" s="1371" t="s">
        <v>221</v>
      </c>
      <c r="N4113" s="1371" t="s">
        <v>233</v>
      </c>
      <c r="W4113" s="1371" t="s">
        <v>229</v>
      </c>
    </row>
    <row r="4114" spans="1:23">
      <c r="A4114" s="1370">
        <v>73240856</v>
      </c>
      <c r="B4114" s="1371" t="s">
        <v>8212</v>
      </c>
      <c r="C4114" s="1371">
        <v>912815090</v>
      </c>
      <c r="D4114" s="1371" t="s">
        <v>8213</v>
      </c>
      <c r="E4114" s="1371" t="s">
        <v>347</v>
      </c>
      <c r="G4114" s="1371" t="s">
        <v>224</v>
      </c>
      <c r="H4114" s="1371" t="s">
        <v>245</v>
      </c>
      <c r="K4114" s="1371" t="s">
        <v>274</v>
      </c>
      <c r="L4114" s="1371" t="s">
        <v>274</v>
      </c>
      <c r="M4114" s="1372">
        <v>45874</v>
      </c>
      <c r="N4114" s="1371" t="s">
        <v>368</v>
      </c>
      <c r="W4114" s="1371" t="s">
        <v>226</v>
      </c>
    </row>
    <row r="4115" spans="1:23">
      <c r="A4115" s="1370">
        <v>73240856</v>
      </c>
      <c r="B4115" s="1371" t="s">
        <v>8212</v>
      </c>
      <c r="C4115" s="1371">
        <v>51912815090</v>
      </c>
      <c r="D4115" s="1371" t="s">
        <v>8213</v>
      </c>
      <c r="E4115" s="1371" t="s">
        <v>376</v>
      </c>
      <c r="F4115" s="1371" t="s">
        <v>254</v>
      </c>
      <c r="G4115" s="1371" t="s">
        <v>224</v>
      </c>
      <c r="H4115" s="1371" t="s">
        <v>245</v>
      </c>
      <c r="J4115" s="1371" t="s">
        <v>221</v>
      </c>
      <c r="N4115" s="1371" t="s">
        <v>237</v>
      </c>
      <c r="W4115" s="1371" t="s">
        <v>228</v>
      </c>
    </row>
    <row r="4116" spans="1:23">
      <c r="A4116" s="1370">
        <v>73242853</v>
      </c>
      <c r="B4116" s="1371" t="s">
        <v>8214</v>
      </c>
      <c r="C4116" s="1371">
        <v>541128666087</v>
      </c>
      <c r="D4116" s="1371" t="s">
        <v>8215</v>
      </c>
      <c r="G4116" s="1371" t="s">
        <v>224</v>
      </c>
      <c r="H4116" s="1371" t="s">
        <v>11</v>
      </c>
      <c r="J4116" s="1371" t="s">
        <v>221</v>
      </c>
      <c r="M4116" s="1372">
        <v>45841</v>
      </c>
      <c r="N4116" s="1371" t="s">
        <v>233</v>
      </c>
      <c r="O4116" s="1371" t="s">
        <v>236</v>
      </c>
      <c r="W4116" s="1371" t="s">
        <v>227</v>
      </c>
    </row>
    <row r="4117" spans="1:23">
      <c r="A4117" s="1370">
        <v>73246197</v>
      </c>
      <c r="B4117" s="1371" t="s">
        <v>8216</v>
      </c>
      <c r="C4117" s="1371">
        <v>925244883</v>
      </c>
      <c r="D4117" s="1371" t="s">
        <v>8217</v>
      </c>
      <c r="F4117" s="1371" t="s">
        <v>362</v>
      </c>
      <c r="G4117" s="1371" t="s">
        <v>224</v>
      </c>
      <c r="H4117" s="1371" t="s">
        <v>248</v>
      </c>
      <c r="J4117" s="1371" t="s">
        <v>221</v>
      </c>
      <c r="M4117" s="1372">
        <v>45841</v>
      </c>
      <c r="W4117" s="1371" t="s">
        <v>227</v>
      </c>
    </row>
    <row r="4118" spans="1:23">
      <c r="A4118" s="1370">
        <v>73246713</v>
      </c>
      <c r="B4118" s="1371" t="s">
        <v>8218</v>
      </c>
      <c r="C4118" s="1371">
        <v>51952905669</v>
      </c>
      <c r="D4118" s="1371" t="s">
        <v>8219</v>
      </c>
      <c r="G4118" s="1371" t="s">
        <v>224</v>
      </c>
      <c r="H4118" s="1371" t="s">
        <v>11</v>
      </c>
      <c r="J4118" s="1371" t="s">
        <v>221</v>
      </c>
      <c r="N4118" s="1371" t="s">
        <v>233</v>
      </c>
      <c r="W4118" s="1371" t="s">
        <v>229</v>
      </c>
    </row>
    <row r="4119" spans="1:23">
      <c r="A4119" s="1370">
        <v>73251755</v>
      </c>
      <c r="B4119" s="1371" t="s">
        <v>8220</v>
      </c>
      <c r="C4119" s="1371">
        <v>51923099914</v>
      </c>
      <c r="D4119" s="1371" t="s">
        <v>8221</v>
      </c>
      <c r="E4119" s="1371" t="s">
        <v>347</v>
      </c>
      <c r="G4119" s="1371" t="s">
        <v>224</v>
      </c>
      <c r="H4119" s="1371" t="s">
        <v>245</v>
      </c>
      <c r="K4119" s="1371" t="s">
        <v>278</v>
      </c>
      <c r="L4119" s="1371" t="s">
        <v>271</v>
      </c>
      <c r="M4119" s="1372">
        <v>45854</v>
      </c>
      <c r="N4119" s="1371" t="s">
        <v>236</v>
      </c>
      <c r="W4119" s="1371" t="s">
        <v>230</v>
      </c>
    </row>
    <row r="4120" spans="1:23">
      <c r="A4120" s="1370">
        <v>73258896</v>
      </c>
      <c r="B4120" s="1371" t="s">
        <v>8222</v>
      </c>
      <c r="C4120" s="1371">
        <v>51999198291</v>
      </c>
      <c r="D4120" s="1371" t="s">
        <v>8223</v>
      </c>
      <c r="G4120" s="1371" t="s">
        <v>225</v>
      </c>
      <c r="H4120" s="1371" t="s">
        <v>243</v>
      </c>
      <c r="J4120" s="1371" t="s">
        <v>221</v>
      </c>
      <c r="L4120" s="1371" t="s">
        <v>271</v>
      </c>
      <c r="N4120" s="1371" t="s">
        <v>236</v>
      </c>
      <c r="W4120" s="1371" t="s">
        <v>230</v>
      </c>
    </row>
    <row r="4121" spans="1:23">
      <c r="A4121" s="1370">
        <v>73262179</v>
      </c>
      <c r="B4121" s="1371" t="s">
        <v>8224</v>
      </c>
      <c r="C4121" s="1371">
        <v>51971753986</v>
      </c>
      <c r="D4121" s="1371" t="s">
        <v>8225</v>
      </c>
      <c r="G4121" s="1371" t="s">
        <v>225</v>
      </c>
      <c r="H4121" s="1371" t="s">
        <v>11</v>
      </c>
      <c r="J4121" s="1371" t="s">
        <v>221</v>
      </c>
      <c r="M4121" s="1372">
        <v>45841</v>
      </c>
      <c r="N4121" s="1371" t="s">
        <v>233</v>
      </c>
      <c r="V4121" s="1371" t="s">
        <v>11</v>
      </c>
      <c r="W4121" s="1371" t="s">
        <v>228</v>
      </c>
    </row>
    <row r="4122" spans="1:23">
      <c r="A4122" s="1370">
        <v>73263775</v>
      </c>
      <c r="B4122" s="1371" t="s">
        <v>8226</v>
      </c>
      <c r="C4122" s="1371">
        <v>977198496</v>
      </c>
      <c r="D4122" s="1371" t="s">
        <v>8227</v>
      </c>
      <c r="G4122" s="1371" t="s">
        <v>224</v>
      </c>
      <c r="H4122" s="1371" t="s">
        <v>11</v>
      </c>
      <c r="I4122" s="1371" t="s">
        <v>7</v>
      </c>
      <c r="L4122" s="1371" t="s">
        <v>271</v>
      </c>
      <c r="M4122" s="1372">
        <v>45854</v>
      </c>
      <c r="N4122" s="1371" t="s">
        <v>368</v>
      </c>
      <c r="O4122" s="1371" t="s">
        <v>236</v>
      </c>
      <c r="W4122" s="1371" t="s">
        <v>226</v>
      </c>
    </row>
    <row r="4123" spans="1:23">
      <c r="A4123" s="1370">
        <v>73264220</v>
      </c>
      <c r="B4123" s="1371" t="s">
        <v>8228</v>
      </c>
      <c r="C4123" s="1371">
        <v>990004119</v>
      </c>
      <c r="D4123" s="1371" t="s">
        <v>8229</v>
      </c>
      <c r="E4123" s="1371" t="s">
        <v>347</v>
      </c>
      <c r="G4123" s="1371" t="s">
        <v>223</v>
      </c>
      <c r="H4123" s="1371" t="s">
        <v>245</v>
      </c>
      <c r="K4123" s="1371" t="s">
        <v>262</v>
      </c>
      <c r="L4123" s="1371" t="s">
        <v>262</v>
      </c>
      <c r="M4123" s="1372">
        <v>45876</v>
      </c>
      <c r="N4123" s="1371" t="s">
        <v>388</v>
      </c>
      <c r="O4123" s="1371" t="s">
        <v>329</v>
      </c>
      <c r="P4123" s="1371" t="s">
        <v>329</v>
      </c>
      <c r="W4123" s="1371" t="s">
        <v>226</v>
      </c>
    </row>
    <row r="4124" spans="1:23">
      <c r="A4124" s="1370">
        <v>73265708</v>
      </c>
      <c r="B4124" s="1371" t="s">
        <v>8230</v>
      </c>
      <c r="C4124" s="1371">
        <v>903588607</v>
      </c>
      <c r="D4124" s="1371" t="s">
        <v>8231</v>
      </c>
      <c r="E4124" s="1371" t="s">
        <v>2401</v>
      </c>
      <c r="F4124" s="1371" t="s">
        <v>254</v>
      </c>
      <c r="G4124" s="1371" t="s">
        <v>223</v>
      </c>
      <c r="H4124" s="1371" t="s">
        <v>242</v>
      </c>
      <c r="I4124" s="1371" t="s">
        <v>316</v>
      </c>
      <c r="J4124" s="1371" t="s">
        <v>221</v>
      </c>
      <c r="N4124" s="1371" t="s">
        <v>231</v>
      </c>
      <c r="O4124" s="1371" t="s">
        <v>231</v>
      </c>
      <c r="P4124" s="1371" t="s">
        <v>231</v>
      </c>
      <c r="Q4124" s="1371" t="s">
        <v>445</v>
      </c>
      <c r="R4124" s="1371" t="s">
        <v>232</v>
      </c>
      <c r="S4124" s="1371" t="s">
        <v>318</v>
      </c>
      <c r="T4124" s="1371" t="s">
        <v>323</v>
      </c>
      <c r="W4124" s="1371" t="s">
        <v>228</v>
      </c>
    </row>
    <row r="4125" spans="1:23">
      <c r="A4125" s="1370">
        <v>73269950</v>
      </c>
      <c r="B4125" s="1371" t="s">
        <v>2822</v>
      </c>
      <c r="C4125" s="1371">
        <v>900240950</v>
      </c>
      <c r="D4125" s="1371" t="s">
        <v>8232</v>
      </c>
      <c r="F4125" s="1371" t="s">
        <v>260</v>
      </c>
      <c r="G4125" s="1371" t="s">
        <v>223</v>
      </c>
      <c r="H4125" s="1371" t="s">
        <v>245</v>
      </c>
      <c r="I4125" s="1371" t="s">
        <v>316</v>
      </c>
      <c r="J4125" s="1371" t="s">
        <v>221</v>
      </c>
      <c r="N4125" s="1371" t="s">
        <v>236</v>
      </c>
      <c r="W4125" s="1371" t="s">
        <v>227</v>
      </c>
    </row>
    <row r="4126" spans="1:23">
      <c r="A4126" s="1370">
        <v>73278378</v>
      </c>
      <c r="B4126" s="1371" t="s">
        <v>8233</v>
      </c>
      <c r="C4126" s="1371">
        <v>960116924</v>
      </c>
      <c r="D4126" s="1371" t="s">
        <v>8234</v>
      </c>
      <c r="G4126" s="1371" t="s">
        <v>223</v>
      </c>
      <c r="H4126" s="1371" t="s">
        <v>11</v>
      </c>
      <c r="I4126" s="1371" t="s">
        <v>316</v>
      </c>
      <c r="J4126" s="1371" t="s">
        <v>221</v>
      </c>
      <c r="N4126" s="1371" t="s">
        <v>233</v>
      </c>
      <c r="W4126" s="1371" t="s">
        <v>229</v>
      </c>
    </row>
    <row r="4127" spans="1:23">
      <c r="A4127" s="1370">
        <v>73278396</v>
      </c>
      <c r="B4127" s="1371" t="s">
        <v>8235</v>
      </c>
      <c r="C4127" s="1371" t="s">
        <v>8236</v>
      </c>
      <c r="D4127" s="1371" t="s">
        <v>8237</v>
      </c>
      <c r="G4127" s="1371" t="s">
        <v>223</v>
      </c>
      <c r="H4127" s="1371" t="s">
        <v>245</v>
      </c>
      <c r="J4127" s="1371" t="s">
        <v>221</v>
      </c>
      <c r="K4127" s="1371" t="s">
        <v>259</v>
      </c>
      <c r="L4127" s="1371" t="s">
        <v>259</v>
      </c>
      <c r="N4127" s="1371" t="s">
        <v>233</v>
      </c>
      <c r="W4127" s="1371" t="s">
        <v>228</v>
      </c>
    </row>
    <row r="4128" spans="1:23">
      <c r="A4128" s="1370">
        <v>73278981</v>
      </c>
      <c r="B4128" s="1371" t="s">
        <v>8238</v>
      </c>
      <c r="C4128" s="1371">
        <v>916721501</v>
      </c>
      <c r="D4128" s="1371" t="s">
        <v>8239</v>
      </c>
      <c r="G4128" s="1371" t="s">
        <v>225</v>
      </c>
      <c r="H4128" s="1371" t="s">
        <v>243</v>
      </c>
      <c r="I4128" s="1371" t="s">
        <v>316</v>
      </c>
      <c r="J4128" s="1371" t="s">
        <v>249</v>
      </c>
      <c r="N4128" s="1371" t="s">
        <v>233</v>
      </c>
      <c r="O4128" s="1371" t="s">
        <v>236</v>
      </c>
      <c r="P4128" s="1371" t="s">
        <v>236</v>
      </c>
      <c r="W4128" s="1371" t="s">
        <v>229</v>
      </c>
    </row>
    <row r="4129" spans="1:23">
      <c r="A4129" s="1370">
        <v>73280134</v>
      </c>
      <c r="B4129" s="1371" t="s">
        <v>208</v>
      </c>
      <c r="C4129" s="1371">
        <v>934629374</v>
      </c>
      <c r="D4129" s="1371" t="s">
        <v>8240</v>
      </c>
      <c r="F4129" s="1371" t="s">
        <v>8</v>
      </c>
      <c r="G4129" s="1371" t="s">
        <v>224</v>
      </c>
      <c r="H4129" s="1371" t="s">
        <v>242</v>
      </c>
      <c r="I4129" s="1371" t="s">
        <v>13</v>
      </c>
      <c r="L4129" s="1371" t="s">
        <v>262</v>
      </c>
      <c r="M4129" s="1372">
        <v>45869</v>
      </c>
      <c r="N4129" s="1371" t="s">
        <v>231</v>
      </c>
      <c r="O4129" s="1371" t="s">
        <v>231</v>
      </c>
      <c r="P4129" s="1371" t="s">
        <v>329</v>
      </c>
      <c r="Q4129" s="1371" t="s">
        <v>324</v>
      </c>
      <c r="R4129" s="1371" t="s">
        <v>232</v>
      </c>
      <c r="S4129" s="1371" t="s">
        <v>318</v>
      </c>
      <c r="T4129" s="1371" t="s">
        <v>323</v>
      </c>
      <c r="U4129" s="1371" t="s">
        <v>255</v>
      </c>
      <c r="W4129" s="1371" t="s">
        <v>230</v>
      </c>
    </row>
    <row r="4130" spans="1:23">
      <c r="A4130" s="1370">
        <v>73280352</v>
      </c>
      <c r="B4130" s="1371" t="s">
        <v>8241</v>
      </c>
      <c r="C4130" s="1371" t="s">
        <v>8242</v>
      </c>
      <c r="D4130" s="1371" t="s">
        <v>5501</v>
      </c>
      <c r="G4130" s="1371" t="s">
        <v>223</v>
      </c>
      <c r="H4130" s="1371" t="s">
        <v>245</v>
      </c>
      <c r="I4130" s="1371" t="s">
        <v>316</v>
      </c>
      <c r="J4130" s="1371" t="s">
        <v>221</v>
      </c>
      <c r="N4130" s="1371" t="s">
        <v>233</v>
      </c>
      <c r="O4130" s="1371" t="s">
        <v>231</v>
      </c>
      <c r="P4130" s="1371" t="s">
        <v>231</v>
      </c>
      <c r="W4130" s="1371" t="s">
        <v>229</v>
      </c>
    </row>
    <row r="4131" spans="1:23">
      <c r="A4131" s="1370">
        <v>73281945</v>
      </c>
      <c r="B4131" s="1371" t="s">
        <v>8243</v>
      </c>
      <c r="C4131" s="1371">
        <v>934411092</v>
      </c>
      <c r="D4131" s="1371" t="s">
        <v>1161</v>
      </c>
      <c r="E4131" s="1371" t="s">
        <v>1104</v>
      </c>
      <c r="G4131" s="1371" t="s">
        <v>223</v>
      </c>
      <c r="H4131" s="1371" t="s">
        <v>244</v>
      </c>
      <c r="J4131" s="1371" t="s">
        <v>249</v>
      </c>
      <c r="L4131" s="1371" t="s">
        <v>271</v>
      </c>
      <c r="N4131" s="1371" t="s">
        <v>233</v>
      </c>
      <c r="W4131" s="1371" t="s">
        <v>230</v>
      </c>
    </row>
    <row r="4132" spans="1:23">
      <c r="A4132" s="1370">
        <v>73282236</v>
      </c>
      <c r="B4132" s="1371" t="s">
        <v>8244</v>
      </c>
      <c r="C4132" s="1371">
        <v>51940372391</v>
      </c>
      <c r="D4132" s="1371" t="s">
        <v>8245</v>
      </c>
      <c r="G4132" s="1371" t="s">
        <v>224</v>
      </c>
      <c r="H4132" s="1371" t="s">
        <v>245</v>
      </c>
      <c r="J4132" s="1371" t="s">
        <v>221</v>
      </c>
      <c r="K4132" s="1371" t="s">
        <v>259</v>
      </c>
      <c r="L4132" s="1371" t="s">
        <v>259</v>
      </c>
      <c r="N4132" s="1371" t="s">
        <v>233</v>
      </c>
      <c r="W4132" s="1371" t="s">
        <v>228</v>
      </c>
    </row>
    <row r="4133" spans="1:23">
      <c r="A4133" s="1370">
        <v>73282437</v>
      </c>
      <c r="B4133" s="1371" t="s">
        <v>8246</v>
      </c>
      <c r="C4133" s="1371">
        <v>973120200</v>
      </c>
      <c r="D4133" s="1371" t="s">
        <v>8247</v>
      </c>
      <c r="G4133" s="1371" t="s">
        <v>223</v>
      </c>
      <c r="H4133" s="1371" t="s">
        <v>11</v>
      </c>
      <c r="J4133" s="1371" t="s">
        <v>221</v>
      </c>
      <c r="M4133" s="1372">
        <v>45841</v>
      </c>
      <c r="N4133" s="1371" t="s">
        <v>233</v>
      </c>
      <c r="O4133" s="1371" t="s">
        <v>236</v>
      </c>
      <c r="P4133" s="1371" t="s">
        <v>350</v>
      </c>
      <c r="V4133" s="1371" t="s">
        <v>11</v>
      </c>
      <c r="W4133" s="1371" t="s">
        <v>226</v>
      </c>
    </row>
    <row r="4134" spans="1:23">
      <c r="A4134" s="1370">
        <v>73282653</v>
      </c>
      <c r="B4134" s="1371" t="s">
        <v>8248</v>
      </c>
      <c r="C4134" s="1371">
        <v>51970493832</v>
      </c>
      <c r="D4134" s="1371" t="s">
        <v>8249</v>
      </c>
      <c r="E4134" s="1371" t="s">
        <v>451</v>
      </c>
      <c r="G4134" s="1371" t="s">
        <v>223</v>
      </c>
      <c r="H4134" s="1371" t="s">
        <v>245</v>
      </c>
      <c r="K4134" s="1371" t="s">
        <v>278</v>
      </c>
      <c r="M4134" s="1372">
        <v>45853</v>
      </c>
      <c r="N4134" s="1371" t="s">
        <v>233</v>
      </c>
      <c r="O4134" s="1371" t="s">
        <v>231</v>
      </c>
      <c r="W4134" s="1371" t="s">
        <v>229</v>
      </c>
    </row>
    <row r="4135" spans="1:23">
      <c r="A4135" s="1370">
        <v>73283045</v>
      </c>
      <c r="B4135" s="1371" t="s">
        <v>8250</v>
      </c>
      <c r="C4135" s="1371">
        <v>51943889259</v>
      </c>
      <c r="D4135" s="1371" t="s">
        <v>8251</v>
      </c>
      <c r="G4135" s="1371" t="s">
        <v>224</v>
      </c>
      <c r="H4135" s="1371" t="s">
        <v>11</v>
      </c>
      <c r="J4135" s="1371" t="s">
        <v>221</v>
      </c>
      <c r="L4135" s="1371" t="s">
        <v>271</v>
      </c>
      <c r="M4135" s="1372">
        <v>45841</v>
      </c>
      <c r="N4135" s="1371" t="s">
        <v>241</v>
      </c>
      <c r="O4135" s="1371" t="s">
        <v>241</v>
      </c>
      <c r="V4135" s="1371" t="s">
        <v>11</v>
      </c>
      <c r="W4135" s="1371" t="s">
        <v>230</v>
      </c>
    </row>
    <row r="4136" spans="1:23">
      <c r="A4136" s="1370">
        <v>73283285</v>
      </c>
      <c r="B4136" s="1371" t="s">
        <v>8252</v>
      </c>
      <c r="C4136" s="1371">
        <v>912087700</v>
      </c>
      <c r="D4136" s="1371" t="s">
        <v>362</v>
      </c>
      <c r="G4136" s="1371" t="s">
        <v>223</v>
      </c>
      <c r="H4136" s="1371" t="s">
        <v>11</v>
      </c>
      <c r="J4136" s="1371" t="s">
        <v>221</v>
      </c>
      <c r="L4136" s="1371" t="s">
        <v>271</v>
      </c>
      <c r="M4136" s="1372">
        <v>45841</v>
      </c>
      <c r="N4136" s="1371" t="s">
        <v>233</v>
      </c>
      <c r="O4136" s="1371" t="s">
        <v>236</v>
      </c>
      <c r="V4136" s="1371" t="s">
        <v>11</v>
      </c>
      <c r="W4136" s="1371" t="s">
        <v>230</v>
      </c>
    </row>
    <row r="4137" spans="1:23">
      <c r="A4137" s="1370">
        <v>73283325</v>
      </c>
      <c r="B4137" s="1371" t="s">
        <v>8253</v>
      </c>
      <c r="C4137" s="1371">
        <v>907420243</v>
      </c>
      <c r="E4137" s="1371" t="s">
        <v>373</v>
      </c>
      <c r="F4137" s="1371" t="s">
        <v>273</v>
      </c>
      <c r="G4137" s="1371" t="s">
        <v>223</v>
      </c>
      <c r="H4137" s="1371" t="s">
        <v>243</v>
      </c>
      <c r="J4137" s="1371" t="s">
        <v>249</v>
      </c>
      <c r="L4137" s="1371" t="s">
        <v>271</v>
      </c>
      <c r="N4137" s="1371" t="s">
        <v>231</v>
      </c>
      <c r="O4137" s="1371" t="s">
        <v>231</v>
      </c>
      <c r="Q4137" s="1371" t="s">
        <v>445</v>
      </c>
      <c r="R4137" s="1371" t="s">
        <v>312</v>
      </c>
      <c r="S4137" s="1371" t="s">
        <v>318</v>
      </c>
      <c r="T4137" s="1371" t="s">
        <v>628</v>
      </c>
      <c r="U4137" s="1371" t="s">
        <v>255</v>
      </c>
      <c r="W4137" s="1371" t="s">
        <v>230</v>
      </c>
    </row>
    <row r="4138" spans="1:23">
      <c r="A4138" s="1370">
        <v>73284437</v>
      </c>
      <c r="B4138" s="1371" t="s">
        <v>8254</v>
      </c>
      <c r="C4138" s="1371">
        <v>51968216464</v>
      </c>
      <c r="D4138" s="1371" t="s">
        <v>8255</v>
      </c>
      <c r="E4138" s="1371" t="s">
        <v>451</v>
      </c>
      <c r="G4138" s="1371" t="s">
        <v>224</v>
      </c>
      <c r="H4138" s="1371" t="s">
        <v>245</v>
      </c>
      <c r="K4138" s="1371" t="s">
        <v>262</v>
      </c>
      <c r="L4138" s="1371" t="s">
        <v>262</v>
      </c>
      <c r="M4138" s="1372">
        <v>45880</v>
      </c>
      <c r="N4138" s="1371" t="s">
        <v>233</v>
      </c>
      <c r="W4138" s="1371" t="s">
        <v>229</v>
      </c>
    </row>
    <row r="4139" spans="1:23">
      <c r="A4139" s="1370">
        <v>73285523</v>
      </c>
      <c r="B4139" s="1371" t="s">
        <v>8256</v>
      </c>
      <c r="C4139" s="1371" t="s">
        <v>8257</v>
      </c>
      <c r="G4139" s="1371" t="s">
        <v>224</v>
      </c>
      <c r="H4139" s="1371" t="s">
        <v>242</v>
      </c>
      <c r="N4139" s="1371" t="s">
        <v>233</v>
      </c>
      <c r="O4139" s="1371" t="s">
        <v>231</v>
      </c>
      <c r="W4139" s="1371" t="s">
        <v>229</v>
      </c>
    </row>
    <row r="4140" spans="1:23">
      <c r="A4140" s="1370">
        <v>73285825</v>
      </c>
      <c r="B4140" s="1371" t="s">
        <v>8258</v>
      </c>
      <c r="C4140" s="1371">
        <v>996191365</v>
      </c>
      <c r="D4140" s="1371" t="s">
        <v>8259</v>
      </c>
      <c r="G4140" s="1371" t="s">
        <v>223</v>
      </c>
      <c r="H4140" s="1371" t="s">
        <v>245</v>
      </c>
      <c r="J4140" s="1371" t="s">
        <v>221</v>
      </c>
      <c r="K4140" s="1371" t="s">
        <v>259</v>
      </c>
      <c r="L4140" s="1371" t="s">
        <v>271</v>
      </c>
      <c r="N4140" s="1371" t="s">
        <v>231</v>
      </c>
      <c r="O4140" s="1371" t="s">
        <v>236</v>
      </c>
      <c r="W4140" s="1371" t="s">
        <v>230</v>
      </c>
    </row>
    <row r="4141" spans="1:23">
      <c r="A4141" s="1370">
        <v>73286556</v>
      </c>
      <c r="B4141" s="1371" t="s">
        <v>8260</v>
      </c>
      <c r="C4141" s="1371">
        <v>960134447</v>
      </c>
      <c r="D4141" s="1371" t="s">
        <v>8261</v>
      </c>
      <c r="G4141" s="1371" t="s">
        <v>224</v>
      </c>
      <c r="H4141" s="1371" t="s">
        <v>11</v>
      </c>
      <c r="J4141" s="1371" t="s">
        <v>221</v>
      </c>
      <c r="M4141" s="1372">
        <v>45841</v>
      </c>
      <c r="N4141" s="1371" t="s">
        <v>233</v>
      </c>
      <c r="O4141" s="1371" t="s">
        <v>236</v>
      </c>
      <c r="W4141" s="1371" t="s">
        <v>227</v>
      </c>
    </row>
    <row r="4142" spans="1:23">
      <c r="A4142" s="1370">
        <v>73286793</v>
      </c>
      <c r="B4142" s="1371" t="s">
        <v>8262</v>
      </c>
      <c r="C4142" s="1371">
        <v>989656401</v>
      </c>
      <c r="E4142" s="1371" t="s">
        <v>2510</v>
      </c>
      <c r="G4142" s="1371" t="s">
        <v>223</v>
      </c>
      <c r="H4142" s="1371" t="s">
        <v>244</v>
      </c>
      <c r="I4142" s="1371" t="s">
        <v>316</v>
      </c>
      <c r="J4142" s="1371" t="s">
        <v>249</v>
      </c>
      <c r="N4142" s="1371" t="s">
        <v>233</v>
      </c>
      <c r="W4142" s="1371" t="s">
        <v>227</v>
      </c>
    </row>
    <row r="4143" spans="1:23">
      <c r="A4143" s="1370">
        <v>73288342</v>
      </c>
      <c r="B4143" s="1371" t="s">
        <v>8263</v>
      </c>
      <c r="C4143" s="1371">
        <v>929577539</v>
      </c>
      <c r="D4143" s="1371" t="s">
        <v>8264</v>
      </c>
      <c r="F4143" s="1371" t="s">
        <v>362</v>
      </c>
      <c r="G4143" s="1371" t="s">
        <v>224</v>
      </c>
      <c r="H4143" s="1371" t="s">
        <v>248</v>
      </c>
      <c r="J4143" s="1371" t="s">
        <v>221</v>
      </c>
      <c r="L4143" s="1371" t="s">
        <v>271</v>
      </c>
      <c r="M4143" s="1372">
        <v>45841</v>
      </c>
      <c r="N4143" s="1371" t="s">
        <v>233</v>
      </c>
      <c r="O4143" s="1371" t="s">
        <v>231</v>
      </c>
      <c r="W4143" s="1371" t="s">
        <v>230</v>
      </c>
    </row>
    <row r="4144" spans="1:23">
      <c r="A4144" s="1370">
        <v>73291057</v>
      </c>
      <c r="B4144" s="1371" t="s">
        <v>8265</v>
      </c>
      <c r="C4144" s="1371">
        <v>966374737</v>
      </c>
      <c r="D4144" s="1371" t="s">
        <v>8266</v>
      </c>
      <c r="E4144" s="1371" t="s">
        <v>624</v>
      </c>
      <c r="G4144" s="1371" t="s">
        <v>224</v>
      </c>
      <c r="H4144" s="1371" t="s">
        <v>245</v>
      </c>
      <c r="K4144" s="1371" t="s">
        <v>271</v>
      </c>
      <c r="L4144" s="1371" t="s">
        <v>271</v>
      </c>
      <c r="M4144" s="1372">
        <v>45849</v>
      </c>
      <c r="N4144" s="1371" t="s">
        <v>233</v>
      </c>
      <c r="O4144" s="1371" t="s">
        <v>331</v>
      </c>
      <c r="P4144" s="1371" t="s">
        <v>331</v>
      </c>
      <c r="W4144" s="1371" t="s">
        <v>229</v>
      </c>
    </row>
    <row r="4145" spans="1:23">
      <c r="A4145" s="1370">
        <v>73292175</v>
      </c>
      <c r="B4145" s="1371" t="s">
        <v>8267</v>
      </c>
      <c r="C4145" s="1371">
        <v>987213916</v>
      </c>
      <c r="D4145" s="1371" t="s">
        <v>8268</v>
      </c>
      <c r="E4145" s="1371" t="s">
        <v>1104</v>
      </c>
      <c r="G4145" s="1371" t="s">
        <v>224</v>
      </c>
      <c r="H4145" s="1371" t="s">
        <v>243</v>
      </c>
      <c r="J4145" s="1371" t="s">
        <v>249</v>
      </c>
      <c r="N4145" s="1371" t="s">
        <v>233</v>
      </c>
      <c r="W4145" s="1371" t="s">
        <v>228</v>
      </c>
    </row>
    <row r="4146" spans="1:23">
      <c r="A4146" s="1370">
        <v>73292217</v>
      </c>
      <c r="B4146" s="1371" t="s">
        <v>8269</v>
      </c>
      <c r="C4146" s="1371">
        <v>962379317</v>
      </c>
      <c r="E4146" s="1371" t="s">
        <v>874</v>
      </c>
      <c r="G4146" s="1371" t="s">
        <v>224</v>
      </c>
      <c r="H4146" s="1371" t="s">
        <v>243</v>
      </c>
      <c r="I4146" s="1371" t="s">
        <v>316</v>
      </c>
      <c r="J4146" s="1371" t="s">
        <v>249</v>
      </c>
      <c r="N4146" s="1371" t="s">
        <v>233</v>
      </c>
      <c r="O4146" s="1371" t="s">
        <v>237</v>
      </c>
      <c r="P4146" s="1371" t="s">
        <v>237</v>
      </c>
      <c r="W4146" s="1371" t="s">
        <v>227</v>
      </c>
    </row>
    <row r="4147" spans="1:23">
      <c r="A4147" s="1370">
        <v>73292364</v>
      </c>
      <c r="B4147" s="1371" t="s">
        <v>8270</v>
      </c>
      <c r="C4147" s="1371">
        <v>985257586</v>
      </c>
      <c r="D4147" s="1371" t="s">
        <v>8271</v>
      </c>
      <c r="E4147" s="1371" t="s">
        <v>451</v>
      </c>
      <c r="G4147" s="1371" t="s">
        <v>224</v>
      </c>
      <c r="H4147" s="1371" t="s">
        <v>245</v>
      </c>
      <c r="K4147" s="1371" t="s">
        <v>262</v>
      </c>
      <c r="L4147" s="1371" t="s">
        <v>262</v>
      </c>
      <c r="M4147" s="1372">
        <v>45880</v>
      </c>
      <c r="N4147" s="1371" t="s">
        <v>388</v>
      </c>
      <c r="O4147" s="1371" t="s">
        <v>329</v>
      </c>
      <c r="P4147" s="1371" t="s">
        <v>329</v>
      </c>
      <c r="W4147" s="1371" t="s">
        <v>226</v>
      </c>
    </row>
    <row r="4148" spans="1:23">
      <c r="A4148" s="1370">
        <v>73292724</v>
      </c>
      <c r="B4148" s="1371" t="s">
        <v>8272</v>
      </c>
      <c r="C4148" s="1371">
        <v>997916492</v>
      </c>
      <c r="G4148" s="1371" t="s">
        <v>225</v>
      </c>
      <c r="H4148" s="1371" t="s">
        <v>243</v>
      </c>
      <c r="I4148" s="1371" t="s">
        <v>316</v>
      </c>
      <c r="J4148" s="1371" t="s">
        <v>221</v>
      </c>
      <c r="N4148" s="1371" t="s">
        <v>231</v>
      </c>
      <c r="O4148" s="1371" t="s">
        <v>231</v>
      </c>
      <c r="P4148" s="1371" t="s">
        <v>231</v>
      </c>
      <c r="W4148" s="1371" t="s">
        <v>229</v>
      </c>
    </row>
    <row r="4149" spans="1:23">
      <c r="A4149" s="1370">
        <v>73293364</v>
      </c>
      <c r="B4149" s="1371" t="s">
        <v>8273</v>
      </c>
      <c r="C4149" s="1371">
        <v>900936130</v>
      </c>
      <c r="D4149" s="1371" t="s">
        <v>8274</v>
      </c>
      <c r="G4149" s="1371" t="s">
        <v>223</v>
      </c>
      <c r="I4149" s="1371" t="s">
        <v>316</v>
      </c>
      <c r="J4149" s="1371" t="s">
        <v>221</v>
      </c>
      <c r="K4149" s="1371" t="s">
        <v>259</v>
      </c>
      <c r="L4149" s="1371" t="s">
        <v>259</v>
      </c>
      <c r="N4149" s="1371" t="s">
        <v>236</v>
      </c>
      <c r="W4149" s="1371" t="s">
        <v>227</v>
      </c>
    </row>
    <row r="4150" spans="1:23">
      <c r="A4150" s="1370">
        <v>73293388</v>
      </c>
      <c r="B4150" s="1371" t="s">
        <v>8275</v>
      </c>
      <c r="C4150" s="1371" t="s">
        <v>8276</v>
      </c>
      <c r="D4150" s="1371" t="s">
        <v>8277</v>
      </c>
      <c r="E4150" s="1371" t="s">
        <v>451</v>
      </c>
      <c r="G4150" s="1371" t="s">
        <v>223</v>
      </c>
      <c r="H4150" s="1371" t="s">
        <v>243</v>
      </c>
      <c r="I4150" s="1371" t="s">
        <v>316</v>
      </c>
      <c r="J4150" s="1371" t="s">
        <v>249</v>
      </c>
      <c r="N4150" s="1371" t="s">
        <v>231</v>
      </c>
      <c r="O4150" s="1371" t="s">
        <v>231</v>
      </c>
      <c r="P4150" s="1371" t="s">
        <v>231</v>
      </c>
      <c r="W4150" s="1371" t="s">
        <v>226</v>
      </c>
    </row>
    <row r="4151" spans="1:23">
      <c r="A4151" s="1370">
        <v>73293714</v>
      </c>
      <c r="B4151" s="1371" t="s">
        <v>8278</v>
      </c>
      <c r="C4151" s="1371">
        <v>51920071000</v>
      </c>
      <c r="D4151" s="1371" t="s">
        <v>8279</v>
      </c>
      <c r="G4151" s="1371" t="s">
        <v>223</v>
      </c>
      <c r="H4151" s="1371" t="s">
        <v>245</v>
      </c>
      <c r="J4151" s="1371" t="s">
        <v>221</v>
      </c>
      <c r="K4151" s="1371" t="s">
        <v>259</v>
      </c>
      <c r="L4151" s="1371" t="s">
        <v>259</v>
      </c>
      <c r="N4151" s="1371" t="s">
        <v>236</v>
      </c>
      <c r="W4151" s="1371" t="s">
        <v>228</v>
      </c>
    </row>
    <row r="4152" spans="1:23">
      <c r="A4152" s="1370">
        <v>73294030</v>
      </c>
      <c r="B4152" s="1371" t="s">
        <v>8280</v>
      </c>
      <c r="C4152" s="1371">
        <v>970913650</v>
      </c>
      <c r="D4152" s="1371" t="s">
        <v>8281</v>
      </c>
      <c r="G4152" s="1371" t="s">
        <v>224</v>
      </c>
      <c r="H4152" s="1371" t="s">
        <v>243</v>
      </c>
      <c r="I4152" s="1371" t="s">
        <v>316</v>
      </c>
      <c r="J4152" s="1371" t="s">
        <v>221</v>
      </c>
      <c r="N4152" s="1371" t="s">
        <v>231</v>
      </c>
      <c r="O4152" s="1371" t="s">
        <v>231</v>
      </c>
      <c r="P4152" s="1371" t="s">
        <v>231</v>
      </c>
      <c r="W4152" s="1371" t="s">
        <v>226</v>
      </c>
    </row>
    <row r="4153" spans="1:23">
      <c r="A4153" s="1370">
        <v>73295192</v>
      </c>
      <c r="B4153" s="1371" t="s">
        <v>8282</v>
      </c>
      <c r="C4153" s="1371">
        <v>51943045138</v>
      </c>
      <c r="D4153" s="1371" t="s">
        <v>8283</v>
      </c>
      <c r="E4153" s="1371" t="s">
        <v>451</v>
      </c>
      <c r="G4153" s="1371" t="s">
        <v>223</v>
      </c>
      <c r="H4153" s="1371" t="s">
        <v>245</v>
      </c>
      <c r="K4153" s="1371" t="s">
        <v>262</v>
      </c>
      <c r="L4153" s="1371" t="s">
        <v>262</v>
      </c>
      <c r="M4153" s="1372">
        <v>45880</v>
      </c>
      <c r="N4153" s="1371" t="s">
        <v>231</v>
      </c>
      <c r="O4153" s="1371" t="s">
        <v>231</v>
      </c>
      <c r="P4153" s="1371" t="s">
        <v>329</v>
      </c>
      <c r="W4153" s="1371" t="s">
        <v>230</v>
      </c>
    </row>
    <row r="4154" spans="1:23">
      <c r="A4154" s="1370">
        <v>73296566</v>
      </c>
      <c r="B4154" s="1371" t="s">
        <v>8284</v>
      </c>
      <c r="C4154" s="1371">
        <v>921828152</v>
      </c>
      <c r="D4154" s="1371" t="s">
        <v>8285</v>
      </c>
      <c r="E4154" s="1371" t="s">
        <v>874</v>
      </c>
      <c r="G4154" s="1371" t="s">
        <v>224</v>
      </c>
      <c r="H4154" s="1371" t="s">
        <v>243</v>
      </c>
      <c r="I4154" s="1371" t="s">
        <v>316</v>
      </c>
      <c r="J4154" s="1371" t="s">
        <v>249</v>
      </c>
      <c r="N4154" s="1371" t="s">
        <v>233</v>
      </c>
      <c r="O4154" s="1371" t="s">
        <v>231</v>
      </c>
      <c r="W4154" s="1371" t="s">
        <v>229</v>
      </c>
    </row>
    <row r="4155" spans="1:23">
      <c r="A4155" s="1370">
        <v>73297298</v>
      </c>
      <c r="B4155" s="1371" t="s">
        <v>8286</v>
      </c>
      <c r="C4155" s="1371">
        <v>51941229788</v>
      </c>
      <c r="D4155" s="1371" t="s">
        <v>8287</v>
      </c>
      <c r="E4155" s="1371" t="s">
        <v>451</v>
      </c>
      <c r="F4155" s="1371" t="s">
        <v>377</v>
      </c>
      <c r="G4155" s="1371" t="s">
        <v>224</v>
      </c>
      <c r="H4155" s="1371" t="s">
        <v>245</v>
      </c>
      <c r="J4155" s="1371" t="s">
        <v>249</v>
      </c>
      <c r="N4155" s="1371" t="s">
        <v>233</v>
      </c>
      <c r="W4155" s="1371" t="s">
        <v>228</v>
      </c>
    </row>
    <row r="4156" spans="1:23">
      <c r="A4156" s="1370">
        <v>73297298</v>
      </c>
      <c r="B4156" s="1371" t="s">
        <v>8286</v>
      </c>
      <c r="C4156" s="1371">
        <v>51941229788</v>
      </c>
      <c r="D4156" s="1371" t="s">
        <v>8287</v>
      </c>
      <c r="E4156" s="1371" t="s">
        <v>451</v>
      </c>
      <c r="G4156" s="1371" t="s">
        <v>224</v>
      </c>
      <c r="H4156" s="1371" t="s">
        <v>245</v>
      </c>
      <c r="K4156" s="1371" t="s">
        <v>274</v>
      </c>
      <c r="L4156" s="1371" t="s">
        <v>274</v>
      </c>
      <c r="M4156" s="1372">
        <v>45876</v>
      </c>
      <c r="N4156" s="1371" t="s">
        <v>233</v>
      </c>
      <c r="W4156" s="1371" t="s">
        <v>227</v>
      </c>
    </row>
    <row r="4157" spans="1:23">
      <c r="A4157" s="1370">
        <v>73302042</v>
      </c>
      <c r="B4157" s="1371" t="s">
        <v>8288</v>
      </c>
      <c r="C4157" s="1371">
        <v>51927676732</v>
      </c>
      <c r="D4157" s="1371" t="s">
        <v>8289</v>
      </c>
      <c r="E4157" s="1371" t="s">
        <v>347</v>
      </c>
      <c r="G4157" s="1371" t="s">
        <v>224</v>
      </c>
      <c r="H4157" s="1371" t="s">
        <v>245</v>
      </c>
      <c r="K4157" s="1371" t="s">
        <v>280</v>
      </c>
      <c r="L4157" s="1371" t="s">
        <v>280</v>
      </c>
      <c r="M4157" s="1372">
        <v>45877</v>
      </c>
      <c r="N4157" s="1371" t="s">
        <v>231</v>
      </c>
      <c r="W4157" s="1371" t="s">
        <v>227</v>
      </c>
    </row>
    <row r="4158" spans="1:23">
      <c r="A4158" s="1370">
        <v>73311872</v>
      </c>
      <c r="B4158" s="1371" t="s">
        <v>8290</v>
      </c>
      <c r="C4158" s="1371">
        <v>51997976550</v>
      </c>
      <c r="D4158" s="1371" t="s">
        <v>8291</v>
      </c>
      <c r="F4158" s="1371" t="s">
        <v>247</v>
      </c>
      <c r="G4158" s="1371" t="s">
        <v>224</v>
      </c>
      <c r="H4158" s="1371" t="s">
        <v>11</v>
      </c>
      <c r="J4158" s="1371" t="s">
        <v>221</v>
      </c>
      <c r="M4158" s="1372">
        <v>45841</v>
      </c>
      <c r="N4158" s="1371" t="s">
        <v>233</v>
      </c>
      <c r="W4158" s="1371" t="s">
        <v>227</v>
      </c>
    </row>
    <row r="4159" spans="1:23">
      <c r="A4159" s="1370">
        <v>73321098</v>
      </c>
      <c r="B4159" s="1371" t="s">
        <v>8292</v>
      </c>
      <c r="C4159" s="1371">
        <v>912355134</v>
      </c>
      <c r="D4159" s="1371" t="s">
        <v>8293</v>
      </c>
      <c r="G4159" s="1371" t="s">
        <v>224</v>
      </c>
      <c r="H4159" s="1371" t="s">
        <v>11</v>
      </c>
      <c r="M4159" s="1372">
        <v>45880</v>
      </c>
      <c r="N4159" s="1371" t="s">
        <v>233</v>
      </c>
      <c r="W4159" s="1371" t="s">
        <v>230</v>
      </c>
    </row>
    <row r="4160" spans="1:23">
      <c r="A4160" s="1370">
        <v>73322332</v>
      </c>
      <c r="B4160" s="1371" t="s">
        <v>8294</v>
      </c>
      <c r="C4160" s="1371">
        <v>51977223314</v>
      </c>
      <c r="D4160" s="1371" t="s">
        <v>8295</v>
      </c>
      <c r="G4160" s="1371" t="s">
        <v>225</v>
      </c>
      <c r="H4160" s="1371" t="s">
        <v>11</v>
      </c>
      <c r="J4160" s="1371" t="s">
        <v>221</v>
      </c>
      <c r="M4160" s="1372">
        <v>45841</v>
      </c>
      <c r="N4160" s="1371" t="s">
        <v>233</v>
      </c>
      <c r="V4160" s="1371" t="s">
        <v>11</v>
      </c>
      <c r="W4160" s="1371" t="s">
        <v>228</v>
      </c>
    </row>
    <row r="4161" spans="1:23">
      <c r="A4161" s="1370">
        <v>73326625</v>
      </c>
      <c r="B4161" s="1371" t="s">
        <v>8296</v>
      </c>
      <c r="C4161" s="1371">
        <v>973399593</v>
      </c>
      <c r="D4161" s="1371" t="s">
        <v>8297</v>
      </c>
      <c r="G4161" s="1371" t="s">
        <v>224</v>
      </c>
      <c r="H4161" s="1371" t="s">
        <v>11</v>
      </c>
      <c r="L4161" s="1371" t="s">
        <v>271</v>
      </c>
      <c r="M4161" s="1372">
        <v>45854</v>
      </c>
      <c r="N4161" s="1371" t="s">
        <v>233</v>
      </c>
      <c r="W4161" s="1371" t="s">
        <v>230</v>
      </c>
    </row>
    <row r="4162" spans="1:23">
      <c r="A4162" s="1370">
        <v>73345244</v>
      </c>
      <c r="B4162" s="1371" t="s">
        <v>8298</v>
      </c>
      <c r="C4162" s="1371">
        <v>952577672</v>
      </c>
      <c r="D4162" s="1371" t="s">
        <v>8299</v>
      </c>
      <c r="G4162" s="1371" t="s">
        <v>224</v>
      </c>
      <c r="H4162" s="1371" t="s">
        <v>11</v>
      </c>
      <c r="J4162" s="1371" t="s">
        <v>221</v>
      </c>
      <c r="N4162" s="1371" t="s">
        <v>233</v>
      </c>
      <c r="W4162" s="1371" t="s">
        <v>229</v>
      </c>
    </row>
    <row r="4163" spans="1:23">
      <c r="A4163" s="1370">
        <v>73351634</v>
      </c>
      <c r="B4163" s="1371" t="s">
        <v>8300</v>
      </c>
      <c r="C4163" s="1371">
        <v>51938310544</v>
      </c>
      <c r="D4163" s="1371" t="s">
        <v>8301</v>
      </c>
      <c r="G4163" s="1371" t="s">
        <v>224</v>
      </c>
      <c r="H4163" s="1371" t="s">
        <v>245</v>
      </c>
      <c r="J4163" s="1371" t="s">
        <v>221</v>
      </c>
      <c r="K4163" s="1371" t="s">
        <v>259</v>
      </c>
      <c r="L4163" s="1371" t="s">
        <v>271</v>
      </c>
      <c r="N4163" s="1371" t="s">
        <v>231</v>
      </c>
      <c r="O4163" s="1371" t="s">
        <v>231</v>
      </c>
      <c r="Q4163" s="1371" t="s">
        <v>8302</v>
      </c>
      <c r="R4163" s="1371" t="s">
        <v>312</v>
      </c>
      <c r="S4163" s="1371" t="s">
        <v>319</v>
      </c>
      <c r="T4163" s="1371" t="s">
        <v>6207</v>
      </c>
      <c r="U4163" s="1371" t="s">
        <v>255</v>
      </c>
      <c r="W4163" s="1371" t="s">
        <v>230</v>
      </c>
    </row>
    <row r="4164" spans="1:23">
      <c r="A4164" s="1370">
        <v>73362192</v>
      </c>
      <c r="B4164" s="1371" t="s">
        <v>8303</v>
      </c>
      <c r="C4164" s="1371">
        <v>931029105</v>
      </c>
      <c r="D4164" s="1371" t="s">
        <v>8304</v>
      </c>
      <c r="G4164" s="1371" t="s">
        <v>223</v>
      </c>
      <c r="H4164" s="1371" t="s">
        <v>11</v>
      </c>
      <c r="M4164" s="1372">
        <v>45880</v>
      </c>
      <c r="N4164" s="1371" t="s">
        <v>233</v>
      </c>
      <c r="W4164" s="1371" t="s">
        <v>230</v>
      </c>
    </row>
    <row r="4165" spans="1:23">
      <c r="A4165" s="1370">
        <v>73363719</v>
      </c>
      <c r="B4165" s="1371" t="s">
        <v>8305</v>
      </c>
      <c r="C4165" s="1371">
        <v>983633631</v>
      </c>
      <c r="D4165" s="1371" t="s">
        <v>8306</v>
      </c>
      <c r="F4165" s="1371" t="s">
        <v>247</v>
      </c>
      <c r="G4165" s="1371" t="s">
        <v>223</v>
      </c>
      <c r="H4165" s="1371" t="s">
        <v>242</v>
      </c>
      <c r="I4165" s="1371" t="s">
        <v>316</v>
      </c>
      <c r="J4165" s="1371" t="s">
        <v>221</v>
      </c>
      <c r="N4165" s="1371" t="s">
        <v>231</v>
      </c>
      <c r="O4165" s="1371" t="s">
        <v>233</v>
      </c>
      <c r="P4165" s="1371" t="s">
        <v>233</v>
      </c>
      <c r="Q4165" s="1371" t="s">
        <v>3344</v>
      </c>
      <c r="R4165" s="1371" t="s">
        <v>232</v>
      </c>
      <c r="S4165" s="1371" t="s">
        <v>319</v>
      </c>
      <c r="T4165" s="1371" t="s">
        <v>6207</v>
      </c>
      <c r="U4165" s="1371" t="s">
        <v>255</v>
      </c>
      <c r="V4165" s="1371">
        <v>1000280396</v>
      </c>
      <c r="W4165" s="1371" t="s">
        <v>227</v>
      </c>
    </row>
    <row r="4166" spans="1:23">
      <c r="A4166" s="1370">
        <v>73363934</v>
      </c>
      <c r="B4166" s="1371" t="s">
        <v>8307</v>
      </c>
      <c r="C4166" s="1371" t="s">
        <v>8308</v>
      </c>
      <c r="D4166" s="1371" t="s">
        <v>8309</v>
      </c>
      <c r="G4166" s="1371" t="s">
        <v>223</v>
      </c>
      <c r="H4166" s="1371" t="s">
        <v>245</v>
      </c>
      <c r="J4166" s="1371" t="s">
        <v>221</v>
      </c>
      <c r="K4166" s="1371" t="s">
        <v>259</v>
      </c>
      <c r="L4166" s="1371" t="s">
        <v>271</v>
      </c>
      <c r="N4166" s="1371" t="s">
        <v>231</v>
      </c>
      <c r="W4166" s="1371" t="s">
        <v>230</v>
      </c>
    </row>
    <row r="4167" spans="1:23">
      <c r="A4167" s="1370">
        <v>73364349</v>
      </c>
      <c r="B4167" s="1371" t="s">
        <v>8310</v>
      </c>
      <c r="C4167" s="1371">
        <v>912356948</v>
      </c>
      <c r="D4167" s="1371" t="s">
        <v>8311</v>
      </c>
      <c r="G4167" s="1371" t="s">
        <v>225</v>
      </c>
      <c r="H4167" s="1371" t="s">
        <v>11</v>
      </c>
      <c r="J4167" s="1371" t="s">
        <v>221</v>
      </c>
      <c r="N4167" s="1371" t="s">
        <v>233</v>
      </c>
      <c r="O4167" s="1371" t="s">
        <v>236</v>
      </c>
      <c r="W4167" s="1371" t="s">
        <v>229</v>
      </c>
    </row>
    <row r="4168" spans="1:23">
      <c r="A4168" s="1370">
        <v>73370200</v>
      </c>
      <c r="B4168" s="1371" t="s">
        <v>8312</v>
      </c>
      <c r="C4168" s="1371">
        <v>950274863</v>
      </c>
      <c r="D4168" s="1371" t="s">
        <v>8313</v>
      </c>
      <c r="F4168" s="1371" t="s">
        <v>254</v>
      </c>
      <c r="G4168" s="1371" t="s">
        <v>224</v>
      </c>
      <c r="H4168" s="1371" t="s">
        <v>243</v>
      </c>
      <c r="I4168" s="1371" t="s">
        <v>316</v>
      </c>
      <c r="J4168" s="1371" t="s">
        <v>221</v>
      </c>
      <c r="N4168" s="1371" t="s">
        <v>231</v>
      </c>
      <c r="O4168" s="1371" t="s">
        <v>231</v>
      </c>
      <c r="P4168" s="1371" t="s">
        <v>231</v>
      </c>
      <c r="W4168" s="1371" t="s">
        <v>226</v>
      </c>
    </row>
    <row r="4169" spans="1:23">
      <c r="A4169" s="1370">
        <v>73370348</v>
      </c>
      <c r="B4169" s="1371" t="s">
        <v>8314</v>
      </c>
      <c r="C4169" s="1371">
        <v>900879581</v>
      </c>
      <c r="D4169" s="1371" t="s">
        <v>8315</v>
      </c>
      <c r="G4169" s="1371" t="s">
        <v>223</v>
      </c>
      <c r="H4169" s="1371" t="s">
        <v>245</v>
      </c>
      <c r="I4169" s="1371" t="s">
        <v>316</v>
      </c>
      <c r="J4169" s="1371" t="s">
        <v>221</v>
      </c>
      <c r="N4169" s="1371" t="s">
        <v>233</v>
      </c>
      <c r="O4169" s="1371" t="s">
        <v>236</v>
      </c>
      <c r="P4169" s="1371" t="s">
        <v>350</v>
      </c>
      <c r="W4169" s="1371" t="s">
        <v>229</v>
      </c>
    </row>
    <row r="4170" spans="1:23">
      <c r="A4170" s="1370">
        <v>73370348</v>
      </c>
      <c r="B4170" s="1371" t="s">
        <v>8316</v>
      </c>
      <c r="C4170" s="1371">
        <v>51900879581</v>
      </c>
      <c r="D4170" s="1371" t="s">
        <v>8315</v>
      </c>
      <c r="E4170" s="1371" t="s">
        <v>347</v>
      </c>
      <c r="G4170" s="1371" t="s">
        <v>224</v>
      </c>
      <c r="H4170" s="1371" t="s">
        <v>245</v>
      </c>
      <c r="K4170" s="1371" t="s">
        <v>262</v>
      </c>
      <c r="L4170" s="1371" t="s">
        <v>262</v>
      </c>
      <c r="M4170" s="1372">
        <v>45859</v>
      </c>
      <c r="N4170" s="1371" t="s">
        <v>233</v>
      </c>
      <c r="W4170" s="1371" t="s">
        <v>227</v>
      </c>
    </row>
    <row r="4171" spans="1:23">
      <c r="A4171" s="1370">
        <v>73377622</v>
      </c>
      <c r="B4171" s="1371" t="s">
        <v>8317</v>
      </c>
      <c r="C4171" s="1371">
        <v>51944569801</v>
      </c>
      <c r="D4171" s="1371" t="s">
        <v>8318</v>
      </c>
      <c r="G4171" s="1371" t="s">
        <v>224</v>
      </c>
      <c r="H4171" s="1371" t="s">
        <v>11</v>
      </c>
      <c r="J4171" s="1371" t="s">
        <v>221</v>
      </c>
      <c r="M4171" s="1372">
        <v>45841</v>
      </c>
      <c r="N4171" s="1371" t="s">
        <v>237</v>
      </c>
      <c r="V4171" s="1371" t="s">
        <v>11</v>
      </c>
      <c r="W4171" s="1371" t="s">
        <v>228</v>
      </c>
    </row>
    <row r="4172" spans="1:23">
      <c r="A4172" s="1370">
        <v>73378808</v>
      </c>
      <c r="B4172" s="1371" t="s">
        <v>8319</v>
      </c>
      <c r="C4172" s="1371">
        <v>933032665</v>
      </c>
      <c r="D4172" s="1371" t="s">
        <v>8320</v>
      </c>
      <c r="G4172" s="1371" t="s">
        <v>224</v>
      </c>
      <c r="H4172" s="1371" t="s">
        <v>11</v>
      </c>
      <c r="J4172" s="1371" t="s">
        <v>221</v>
      </c>
      <c r="N4172" s="1371" t="s">
        <v>233</v>
      </c>
      <c r="W4172" s="1371" t="s">
        <v>229</v>
      </c>
    </row>
    <row r="4173" spans="1:23">
      <c r="A4173" s="1370">
        <v>73380048</v>
      </c>
      <c r="B4173" s="1371" t="s">
        <v>8321</v>
      </c>
      <c r="C4173" s="1371">
        <v>51946663576</v>
      </c>
      <c r="D4173" s="1371" t="s">
        <v>8322</v>
      </c>
      <c r="E4173" s="1371" t="s">
        <v>347</v>
      </c>
      <c r="G4173" s="1371" t="s">
        <v>223</v>
      </c>
      <c r="H4173" s="1371" t="s">
        <v>245</v>
      </c>
      <c r="K4173" s="1371" t="s">
        <v>262</v>
      </c>
      <c r="L4173" s="1371" t="s">
        <v>262</v>
      </c>
      <c r="M4173" s="1372">
        <v>45876</v>
      </c>
      <c r="N4173" s="1371" t="s">
        <v>233</v>
      </c>
      <c r="O4173" s="1371" t="s">
        <v>231</v>
      </c>
      <c r="P4173" s="1371" t="s">
        <v>329</v>
      </c>
      <c r="V4173" s="1371" t="s">
        <v>592</v>
      </c>
      <c r="W4173" s="1371" t="s">
        <v>229</v>
      </c>
    </row>
    <row r="4174" spans="1:23">
      <c r="A4174" s="1370">
        <v>73388126</v>
      </c>
      <c r="B4174" s="1371" t="s">
        <v>8323</v>
      </c>
      <c r="C4174" s="1371">
        <v>997209398</v>
      </c>
      <c r="D4174" s="1371" t="s">
        <v>8324</v>
      </c>
      <c r="G4174" s="1371" t="s">
        <v>225</v>
      </c>
      <c r="H4174" s="1371" t="s">
        <v>11</v>
      </c>
      <c r="J4174" s="1371" t="s">
        <v>221</v>
      </c>
      <c r="N4174" s="1371" t="s">
        <v>233</v>
      </c>
      <c r="O4174" s="1371" t="s">
        <v>236</v>
      </c>
      <c r="W4174" s="1371" t="s">
        <v>229</v>
      </c>
    </row>
    <row r="4175" spans="1:23">
      <c r="A4175" s="1370">
        <v>73393017</v>
      </c>
      <c r="B4175" s="1371" t="s">
        <v>8325</v>
      </c>
      <c r="C4175" s="1371">
        <v>976067809</v>
      </c>
      <c r="D4175" s="1371" t="s">
        <v>8326</v>
      </c>
      <c r="G4175" s="1371" t="s">
        <v>225</v>
      </c>
      <c r="H4175" s="1371" t="s">
        <v>11</v>
      </c>
      <c r="J4175" s="1371" t="s">
        <v>221</v>
      </c>
      <c r="N4175" s="1371" t="s">
        <v>233</v>
      </c>
      <c r="O4175" s="1371" t="s">
        <v>239</v>
      </c>
      <c r="P4175" s="1371" t="s">
        <v>239</v>
      </c>
      <c r="W4175" s="1371" t="s">
        <v>229</v>
      </c>
    </row>
    <row r="4176" spans="1:23">
      <c r="A4176" s="1370">
        <v>73394849</v>
      </c>
      <c r="B4176" s="1371" t="s">
        <v>8327</v>
      </c>
      <c r="C4176" s="1371">
        <v>933520684</v>
      </c>
      <c r="D4176" s="1371" t="s">
        <v>8328</v>
      </c>
      <c r="G4176" s="1371" t="s">
        <v>224</v>
      </c>
      <c r="H4176" s="1371" t="s">
        <v>11</v>
      </c>
      <c r="M4176" s="1372">
        <v>45880</v>
      </c>
      <c r="N4176" s="1371" t="s">
        <v>233</v>
      </c>
      <c r="W4176" s="1371" t="s">
        <v>230</v>
      </c>
    </row>
    <row r="4177" spans="1:23">
      <c r="A4177" s="1370">
        <v>73395308</v>
      </c>
      <c r="B4177" s="1371" t="s">
        <v>8329</v>
      </c>
      <c r="C4177" s="1371">
        <v>51987239928</v>
      </c>
      <c r="D4177" s="1371" t="s">
        <v>8330</v>
      </c>
      <c r="E4177" s="1371" t="s">
        <v>451</v>
      </c>
      <c r="G4177" s="1371" t="s">
        <v>223</v>
      </c>
      <c r="H4177" s="1371" t="s">
        <v>245</v>
      </c>
      <c r="K4177" s="1371" t="s">
        <v>262</v>
      </c>
      <c r="L4177" s="1371" t="s">
        <v>262</v>
      </c>
      <c r="M4177" s="1372">
        <v>45870</v>
      </c>
      <c r="N4177" s="1371" t="s">
        <v>237</v>
      </c>
      <c r="O4177" s="1371" t="s">
        <v>237</v>
      </c>
      <c r="P4177" s="1371" t="s">
        <v>237</v>
      </c>
      <c r="W4177" s="1371" t="s">
        <v>230</v>
      </c>
    </row>
    <row r="4178" spans="1:23">
      <c r="A4178" s="1370">
        <v>73395436</v>
      </c>
      <c r="B4178" s="1371" t="s">
        <v>8331</v>
      </c>
      <c r="C4178" s="1371">
        <v>51936916385</v>
      </c>
      <c r="D4178" s="1371" t="s">
        <v>8332</v>
      </c>
      <c r="E4178" s="1371" t="s">
        <v>874</v>
      </c>
      <c r="G4178" s="1371" t="s">
        <v>223</v>
      </c>
      <c r="H4178" s="1371" t="s">
        <v>245</v>
      </c>
      <c r="I4178" s="1371" t="s">
        <v>316</v>
      </c>
      <c r="J4178" s="1371" t="s">
        <v>221</v>
      </c>
      <c r="L4178" s="1371" t="s">
        <v>271</v>
      </c>
      <c r="M4178" s="1372">
        <v>45845</v>
      </c>
      <c r="N4178" s="1371" t="s">
        <v>233</v>
      </c>
      <c r="O4178" s="1371" t="s">
        <v>236</v>
      </c>
      <c r="P4178" s="1371" t="s">
        <v>350</v>
      </c>
      <c r="W4178" s="1371" t="s">
        <v>227</v>
      </c>
    </row>
    <row r="4179" spans="1:23">
      <c r="A4179" s="1370">
        <v>73396150</v>
      </c>
      <c r="B4179" s="1371" t="s">
        <v>8333</v>
      </c>
      <c r="C4179" s="1371">
        <v>51988348187</v>
      </c>
      <c r="D4179" s="1371" t="s">
        <v>8334</v>
      </c>
      <c r="E4179" s="1371" t="s">
        <v>451</v>
      </c>
      <c r="G4179" s="1371" t="s">
        <v>225</v>
      </c>
      <c r="H4179" s="1371" t="s">
        <v>245</v>
      </c>
      <c r="K4179" s="1371" t="s">
        <v>262</v>
      </c>
      <c r="L4179" s="1371" t="s">
        <v>262</v>
      </c>
      <c r="M4179" s="1372">
        <v>45868</v>
      </c>
      <c r="N4179" s="1371" t="s">
        <v>233</v>
      </c>
      <c r="W4179" s="1371" t="s">
        <v>228</v>
      </c>
    </row>
    <row r="4180" spans="1:23">
      <c r="A4180" s="1370">
        <v>73396425</v>
      </c>
      <c r="B4180" s="1371" t="s">
        <v>8335</v>
      </c>
      <c r="C4180" s="1371">
        <v>928155581</v>
      </c>
      <c r="D4180" s="1371" t="s">
        <v>5015</v>
      </c>
      <c r="E4180" s="1371" t="s">
        <v>451</v>
      </c>
      <c r="G4180" s="1371" t="s">
        <v>224</v>
      </c>
      <c r="H4180" s="1371" t="s">
        <v>244</v>
      </c>
      <c r="J4180" s="1371" t="s">
        <v>249</v>
      </c>
      <c r="L4180" s="1371" t="s">
        <v>271</v>
      </c>
      <c r="N4180" s="1371" t="s">
        <v>233</v>
      </c>
      <c r="W4180" s="1371" t="s">
        <v>230</v>
      </c>
    </row>
    <row r="4181" spans="1:23">
      <c r="A4181" s="1370">
        <v>73397513</v>
      </c>
      <c r="B4181" s="1371" t="s">
        <v>8336</v>
      </c>
      <c r="C4181" s="1371">
        <v>981853956</v>
      </c>
      <c r="D4181" s="1371" t="s">
        <v>8337</v>
      </c>
      <c r="G4181" s="1371" t="s">
        <v>223</v>
      </c>
      <c r="H4181" s="1371" t="s">
        <v>245</v>
      </c>
      <c r="J4181" s="1371" t="s">
        <v>221</v>
      </c>
      <c r="K4181" s="1371" t="s">
        <v>269</v>
      </c>
      <c r="L4181" s="1371" t="s">
        <v>271</v>
      </c>
      <c r="N4181" s="1371" t="s">
        <v>231</v>
      </c>
      <c r="W4181" s="1371" t="s">
        <v>230</v>
      </c>
    </row>
    <row r="4182" spans="1:23">
      <c r="A4182" s="1370">
        <v>73397513</v>
      </c>
      <c r="B4182" s="1371" t="s">
        <v>8336</v>
      </c>
      <c r="C4182" s="1371">
        <v>981853956</v>
      </c>
      <c r="D4182" s="1371" t="s">
        <v>8337</v>
      </c>
      <c r="E4182" s="1371" t="s">
        <v>451</v>
      </c>
      <c r="G4182" s="1371" t="s">
        <v>223</v>
      </c>
      <c r="H4182" s="1371" t="s">
        <v>245</v>
      </c>
      <c r="K4182" s="1371" t="s">
        <v>271</v>
      </c>
      <c r="M4182" s="1372">
        <v>45851</v>
      </c>
      <c r="N4182" s="1371" t="s">
        <v>233</v>
      </c>
      <c r="W4182" s="1371" t="s">
        <v>228</v>
      </c>
    </row>
    <row r="4183" spans="1:23">
      <c r="A4183" s="1370">
        <v>73397513</v>
      </c>
      <c r="B4183" s="1371" t="s">
        <v>8336</v>
      </c>
      <c r="C4183" s="1371">
        <v>51981853956</v>
      </c>
      <c r="D4183" s="1371" t="s">
        <v>8337</v>
      </c>
      <c r="E4183" s="1371" t="s">
        <v>451</v>
      </c>
      <c r="G4183" s="1371" t="s">
        <v>223</v>
      </c>
      <c r="H4183" s="1371" t="s">
        <v>245</v>
      </c>
      <c r="K4183" s="1371" t="s">
        <v>262</v>
      </c>
      <c r="L4183" s="1371" t="s">
        <v>262</v>
      </c>
      <c r="M4183" s="1372">
        <v>45868</v>
      </c>
      <c r="N4183" s="1371" t="s">
        <v>231</v>
      </c>
      <c r="P4183" s="1371" t="s">
        <v>329</v>
      </c>
      <c r="W4183" s="1371" t="s">
        <v>227</v>
      </c>
    </row>
    <row r="4184" spans="1:23">
      <c r="A4184" s="1370">
        <v>73397699</v>
      </c>
      <c r="B4184" s="1371" t="s">
        <v>8338</v>
      </c>
      <c r="C4184" s="1371">
        <v>999307206</v>
      </c>
      <c r="D4184" s="1371" t="s">
        <v>8339</v>
      </c>
      <c r="F4184" s="1371" t="s">
        <v>362</v>
      </c>
      <c r="G4184" s="1371" t="s">
        <v>223</v>
      </c>
      <c r="H4184" s="1371" t="s">
        <v>248</v>
      </c>
      <c r="J4184" s="1371" t="s">
        <v>221</v>
      </c>
      <c r="M4184" s="1372">
        <v>45841</v>
      </c>
      <c r="N4184" s="1371" t="s">
        <v>233</v>
      </c>
      <c r="O4184" s="1371" t="s">
        <v>236</v>
      </c>
      <c r="P4184" s="1371" t="s">
        <v>350</v>
      </c>
      <c r="W4184" s="1371" t="s">
        <v>226</v>
      </c>
    </row>
    <row r="4185" spans="1:23">
      <c r="A4185" s="1370">
        <v>73398591</v>
      </c>
      <c r="B4185" s="1371" t="s">
        <v>8340</v>
      </c>
      <c r="C4185" s="1371" t="s">
        <v>8341</v>
      </c>
      <c r="D4185" s="1371" t="s">
        <v>8342</v>
      </c>
      <c r="E4185" s="1371" t="s">
        <v>1617</v>
      </c>
      <c r="G4185" s="1371" t="s">
        <v>224</v>
      </c>
      <c r="H4185" s="1371" t="s">
        <v>245</v>
      </c>
      <c r="I4185" s="1371" t="s">
        <v>316</v>
      </c>
      <c r="J4185" s="1371" t="s">
        <v>249</v>
      </c>
      <c r="N4185" s="1371" t="s">
        <v>233</v>
      </c>
      <c r="W4185" s="1371" t="s">
        <v>228</v>
      </c>
    </row>
    <row r="4186" spans="1:23">
      <c r="A4186" s="1370">
        <v>73398693</v>
      </c>
      <c r="B4186" s="1371" t="s">
        <v>8343</v>
      </c>
      <c r="C4186" s="1371">
        <v>968928196</v>
      </c>
      <c r="D4186" s="1371" t="s">
        <v>8344</v>
      </c>
      <c r="G4186" s="1371" t="s">
        <v>224</v>
      </c>
      <c r="H4186" s="1371" t="s">
        <v>11</v>
      </c>
      <c r="J4186" s="1371" t="s">
        <v>221</v>
      </c>
      <c r="M4186" s="1372">
        <v>45841</v>
      </c>
      <c r="N4186" s="1371" t="s">
        <v>233</v>
      </c>
      <c r="O4186" s="1371" t="s">
        <v>236</v>
      </c>
      <c r="W4186" s="1371" t="s">
        <v>227</v>
      </c>
    </row>
    <row r="4187" spans="1:23">
      <c r="A4187" s="1370">
        <v>73399440</v>
      </c>
      <c r="B4187" s="1371" t="s">
        <v>8345</v>
      </c>
      <c r="C4187" s="1371" t="s">
        <v>8346</v>
      </c>
      <c r="E4187" s="1371" t="s">
        <v>2306</v>
      </c>
      <c r="G4187" s="1371" t="s">
        <v>224</v>
      </c>
      <c r="H4187" s="1371" t="s">
        <v>243</v>
      </c>
      <c r="J4187" s="1371" t="s">
        <v>249</v>
      </c>
      <c r="L4187" s="1371" t="s">
        <v>271</v>
      </c>
      <c r="N4187" s="1371" t="s">
        <v>233</v>
      </c>
      <c r="W4187" s="1371" t="s">
        <v>230</v>
      </c>
    </row>
    <row r="4188" spans="1:23">
      <c r="A4188" s="1370">
        <v>73399919</v>
      </c>
      <c r="B4188" s="1371" t="s">
        <v>8347</v>
      </c>
      <c r="C4188" s="1371">
        <v>51967542199</v>
      </c>
      <c r="D4188" s="1371" t="s">
        <v>8348</v>
      </c>
      <c r="E4188" s="1371">
        <v>2024</v>
      </c>
      <c r="G4188" s="1371" t="s">
        <v>223</v>
      </c>
      <c r="H4188" s="1371" t="s">
        <v>245</v>
      </c>
      <c r="K4188" s="1371" t="s">
        <v>274</v>
      </c>
      <c r="L4188" s="1371" t="s">
        <v>262</v>
      </c>
      <c r="M4188" s="1372">
        <v>45863</v>
      </c>
      <c r="N4188" s="1371" t="s">
        <v>231</v>
      </c>
      <c r="O4188" s="1371" t="s">
        <v>231</v>
      </c>
      <c r="P4188" s="1371" t="s">
        <v>329</v>
      </c>
      <c r="V4188" s="1371" t="s">
        <v>901</v>
      </c>
      <c r="W4188" s="1371" t="s">
        <v>230</v>
      </c>
    </row>
    <row r="4189" spans="1:23">
      <c r="A4189" s="1370">
        <v>73399919</v>
      </c>
      <c r="B4189" s="1371" t="s">
        <v>8349</v>
      </c>
      <c r="C4189" s="1371">
        <v>51967542199</v>
      </c>
      <c r="D4189" s="1371" t="s">
        <v>8348</v>
      </c>
      <c r="E4189" s="1371" t="s">
        <v>451</v>
      </c>
      <c r="G4189" s="1371" t="s">
        <v>223</v>
      </c>
      <c r="H4189" s="1371" t="s">
        <v>245</v>
      </c>
      <c r="K4189" s="1371" t="s">
        <v>278</v>
      </c>
      <c r="L4189" s="1371" t="s">
        <v>278</v>
      </c>
      <c r="M4189" s="1372">
        <v>45868</v>
      </c>
      <c r="W4189" s="1371" t="s">
        <v>228</v>
      </c>
    </row>
    <row r="4190" spans="1:23">
      <c r="A4190" s="1370">
        <v>73399919</v>
      </c>
      <c r="B4190" s="1371" t="s">
        <v>8350</v>
      </c>
      <c r="C4190" s="1371">
        <v>967542199</v>
      </c>
      <c r="D4190" s="1371" t="s">
        <v>8351</v>
      </c>
      <c r="G4190" s="1371" t="s">
        <v>223</v>
      </c>
      <c r="H4190" s="1371" t="s">
        <v>245</v>
      </c>
      <c r="I4190" s="1371" t="s">
        <v>316</v>
      </c>
      <c r="J4190" s="1371" t="s">
        <v>221</v>
      </c>
      <c r="K4190" s="1371" t="s">
        <v>259</v>
      </c>
      <c r="L4190" s="1371" t="s">
        <v>259</v>
      </c>
      <c r="N4190" s="1371" t="s">
        <v>236</v>
      </c>
      <c r="W4190" s="1371" t="s">
        <v>227</v>
      </c>
    </row>
    <row r="4191" spans="1:23">
      <c r="A4191" s="1370">
        <v>73401576</v>
      </c>
      <c r="B4191" s="1371" t="s">
        <v>8352</v>
      </c>
      <c r="C4191" s="1371">
        <v>964128362</v>
      </c>
      <c r="D4191" s="1371" t="s">
        <v>8353</v>
      </c>
      <c r="G4191" s="1371" t="s">
        <v>223</v>
      </c>
      <c r="H4191" s="1371" t="s">
        <v>245</v>
      </c>
      <c r="I4191" s="1371" t="s">
        <v>316</v>
      </c>
      <c r="J4191" s="1371" t="s">
        <v>221</v>
      </c>
      <c r="K4191" s="1371" t="s">
        <v>269</v>
      </c>
      <c r="L4191" s="1371" t="s">
        <v>269</v>
      </c>
      <c r="N4191" s="1371" t="s">
        <v>236</v>
      </c>
      <c r="W4191" s="1371" t="s">
        <v>227</v>
      </c>
    </row>
    <row r="4192" spans="1:23">
      <c r="A4192" s="1370">
        <v>73401608</v>
      </c>
      <c r="B4192" s="1371" t="s">
        <v>8354</v>
      </c>
      <c r="C4192" s="1371">
        <v>936494605</v>
      </c>
      <c r="D4192" s="1371" t="s">
        <v>8355</v>
      </c>
      <c r="G4192" s="1371" t="s">
        <v>224</v>
      </c>
      <c r="H4192" s="1371" t="s">
        <v>245</v>
      </c>
      <c r="I4192" s="1371" t="s">
        <v>316</v>
      </c>
      <c r="J4192" s="1371" t="s">
        <v>221</v>
      </c>
      <c r="K4192" s="1371" t="s">
        <v>271</v>
      </c>
      <c r="L4192" s="1371" t="s">
        <v>271</v>
      </c>
      <c r="N4192" s="1371" t="s">
        <v>231</v>
      </c>
      <c r="O4192" s="1371" t="s">
        <v>329</v>
      </c>
      <c r="W4192" s="1371" t="s">
        <v>226</v>
      </c>
    </row>
    <row r="4193" spans="1:23">
      <c r="A4193" s="1370">
        <v>73402972</v>
      </c>
      <c r="B4193" s="1371" t="s">
        <v>8356</v>
      </c>
      <c r="C4193" s="1371">
        <v>906588209</v>
      </c>
      <c r="D4193" s="1371" t="s">
        <v>8357</v>
      </c>
      <c r="G4193" s="1371" t="s">
        <v>224</v>
      </c>
      <c r="H4193" s="1371" t="s">
        <v>11</v>
      </c>
      <c r="J4193" s="1371" t="s">
        <v>221</v>
      </c>
      <c r="M4193" s="1372">
        <v>45841</v>
      </c>
      <c r="N4193" s="1371" t="s">
        <v>233</v>
      </c>
      <c r="O4193" s="1371" t="s">
        <v>236</v>
      </c>
      <c r="P4193" s="1371" t="s">
        <v>350</v>
      </c>
      <c r="V4193" s="1371" t="s">
        <v>11</v>
      </c>
      <c r="W4193" s="1371" t="s">
        <v>226</v>
      </c>
    </row>
    <row r="4194" spans="1:23">
      <c r="A4194" s="1370">
        <v>73405891</v>
      </c>
      <c r="B4194" s="1371" t="s">
        <v>8358</v>
      </c>
      <c r="C4194" s="1371">
        <v>964234044</v>
      </c>
      <c r="D4194" s="1371" t="s">
        <v>8359</v>
      </c>
      <c r="G4194" s="1371" t="s">
        <v>223</v>
      </c>
      <c r="H4194" s="1371" t="s">
        <v>11</v>
      </c>
      <c r="J4194" s="1371" t="s">
        <v>221</v>
      </c>
      <c r="M4194" s="1372">
        <v>45841</v>
      </c>
      <c r="N4194" s="1371" t="s">
        <v>233</v>
      </c>
      <c r="O4194" s="1371" t="s">
        <v>236</v>
      </c>
      <c r="W4194" s="1371" t="s">
        <v>227</v>
      </c>
    </row>
    <row r="4195" spans="1:23">
      <c r="A4195" s="1370">
        <v>73407966</v>
      </c>
      <c r="B4195" s="1371" t="s">
        <v>8360</v>
      </c>
      <c r="C4195" s="1371">
        <v>998324324</v>
      </c>
      <c r="D4195" s="1371" t="s">
        <v>8361</v>
      </c>
      <c r="F4195" s="1371" t="s">
        <v>362</v>
      </c>
      <c r="G4195" s="1371" t="s">
        <v>224</v>
      </c>
      <c r="H4195" s="1371" t="s">
        <v>248</v>
      </c>
      <c r="J4195" s="1371" t="s">
        <v>221</v>
      </c>
      <c r="M4195" s="1372">
        <v>45841</v>
      </c>
      <c r="N4195" s="1371" t="s">
        <v>233</v>
      </c>
      <c r="O4195" s="1371" t="s">
        <v>236</v>
      </c>
      <c r="P4195" s="1371" t="s">
        <v>350</v>
      </c>
      <c r="W4195" s="1371" t="s">
        <v>226</v>
      </c>
    </row>
    <row r="4196" spans="1:23">
      <c r="A4196" s="1370">
        <v>73409597</v>
      </c>
      <c r="B4196" s="1371" t="s">
        <v>8362</v>
      </c>
      <c r="C4196" s="1371">
        <v>51972252022</v>
      </c>
      <c r="D4196" s="1371" t="s">
        <v>8363</v>
      </c>
      <c r="G4196" s="1371" t="s">
        <v>225</v>
      </c>
      <c r="H4196" s="1371" t="s">
        <v>245</v>
      </c>
      <c r="I4196" s="1371" t="s">
        <v>316</v>
      </c>
      <c r="J4196" s="1371" t="s">
        <v>221</v>
      </c>
      <c r="K4196" s="1371" t="s">
        <v>256</v>
      </c>
      <c r="L4196" s="1371" t="s">
        <v>271</v>
      </c>
      <c r="N4196" s="1371" t="s">
        <v>241</v>
      </c>
      <c r="W4196" s="1371" t="s">
        <v>230</v>
      </c>
    </row>
    <row r="4197" spans="1:23">
      <c r="A4197" s="1370">
        <v>73410273</v>
      </c>
      <c r="B4197" s="1371" t="s">
        <v>8364</v>
      </c>
      <c r="C4197" s="1371">
        <v>51957521352</v>
      </c>
      <c r="D4197" s="1371" t="s">
        <v>8365</v>
      </c>
      <c r="E4197" s="1371" t="s">
        <v>451</v>
      </c>
      <c r="G4197" s="1371" t="s">
        <v>223</v>
      </c>
      <c r="H4197" s="1371" t="s">
        <v>245</v>
      </c>
      <c r="K4197" s="1371" t="s">
        <v>262</v>
      </c>
      <c r="L4197" s="1371" t="s">
        <v>262</v>
      </c>
      <c r="M4197" s="1372">
        <v>45873</v>
      </c>
      <c r="N4197" s="1371" t="s">
        <v>233</v>
      </c>
      <c r="P4197" s="1371" t="s">
        <v>329</v>
      </c>
      <c r="W4197" s="1371" t="s">
        <v>228</v>
      </c>
    </row>
    <row r="4198" spans="1:23">
      <c r="A4198" s="1370">
        <v>73411353</v>
      </c>
      <c r="B4198" s="1371" t="s">
        <v>8366</v>
      </c>
      <c r="C4198" s="1371">
        <v>51940677994</v>
      </c>
      <c r="D4198" s="1371" t="s">
        <v>8367</v>
      </c>
      <c r="G4198" s="1371" t="s">
        <v>224</v>
      </c>
      <c r="H4198" s="1371" t="s">
        <v>11</v>
      </c>
      <c r="J4198" s="1371" t="s">
        <v>221</v>
      </c>
      <c r="M4198" s="1372">
        <v>45841</v>
      </c>
      <c r="N4198" s="1371" t="s">
        <v>233</v>
      </c>
      <c r="O4198" s="1371" t="s">
        <v>236</v>
      </c>
      <c r="P4198" s="1371" t="s">
        <v>350</v>
      </c>
      <c r="V4198" s="1371" t="s">
        <v>11</v>
      </c>
      <c r="W4198" s="1371" t="s">
        <v>226</v>
      </c>
    </row>
    <row r="4199" spans="1:23">
      <c r="A4199" s="1370">
        <v>73417642</v>
      </c>
      <c r="B4199" s="1371" t="s">
        <v>8368</v>
      </c>
      <c r="C4199" s="1371">
        <v>51902869280</v>
      </c>
      <c r="D4199" s="1371" t="s">
        <v>8369</v>
      </c>
      <c r="G4199" s="1371" t="s">
        <v>225</v>
      </c>
      <c r="H4199" s="1371" t="s">
        <v>245</v>
      </c>
      <c r="I4199" s="1371" t="s">
        <v>316</v>
      </c>
      <c r="J4199" s="1371" t="s">
        <v>221</v>
      </c>
      <c r="K4199" s="1371" t="s">
        <v>259</v>
      </c>
      <c r="L4199" s="1371" t="s">
        <v>259</v>
      </c>
      <c r="N4199" s="1371" t="s">
        <v>233</v>
      </c>
      <c r="O4199" s="1371" t="s">
        <v>239</v>
      </c>
      <c r="P4199" s="1371" t="s">
        <v>239</v>
      </c>
      <c r="W4199" s="1371" t="s">
        <v>226</v>
      </c>
    </row>
    <row r="4200" spans="1:23">
      <c r="A4200" s="1370">
        <v>73421133</v>
      </c>
      <c r="B4200" s="1371" t="s">
        <v>8370</v>
      </c>
      <c r="C4200" s="1371">
        <v>51965816902</v>
      </c>
      <c r="D4200" s="1371" t="s">
        <v>8371</v>
      </c>
      <c r="E4200" s="1371" t="s">
        <v>347</v>
      </c>
      <c r="G4200" s="1371" t="s">
        <v>223</v>
      </c>
      <c r="H4200" s="1371" t="s">
        <v>245</v>
      </c>
      <c r="K4200" s="1371" t="s">
        <v>262</v>
      </c>
      <c r="L4200" s="1371" t="s">
        <v>262</v>
      </c>
      <c r="M4200" s="1372">
        <v>45874</v>
      </c>
      <c r="N4200" s="1371" t="s">
        <v>233</v>
      </c>
      <c r="W4200" s="1371" t="s">
        <v>227</v>
      </c>
    </row>
    <row r="4201" spans="1:23">
      <c r="A4201" s="1370">
        <v>73426103</v>
      </c>
      <c r="B4201" s="1371" t="s">
        <v>8372</v>
      </c>
      <c r="C4201" s="1371">
        <v>977470318</v>
      </c>
      <c r="D4201" s="1371" t="s">
        <v>8373</v>
      </c>
      <c r="F4201" s="1371" t="s">
        <v>362</v>
      </c>
      <c r="G4201" s="1371" t="s">
        <v>224</v>
      </c>
      <c r="H4201" s="1371" t="s">
        <v>248</v>
      </c>
      <c r="J4201" s="1371" t="s">
        <v>221</v>
      </c>
      <c r="M4201" s="1372">
        <v>45841</v>
      </c>
      <c r="W4201" s="1371" t="s">
        <v>227</v>
      </c>
    </row>
    <row r="4202" spans="1:23">
      <c r="A4202" s="1370">
        <v>73457643</v>
      </c>
      <c r="B4202" s="1371" t="s">
        <v>8374</v>
      </c>
      <c r="C4202" s="1371">
        <v>51902578310</v>
      </c>
      <c r="D4202" s="1371" t="s">
        <v>8375</v>
      </c>
      <c r="E4202" s="1371" t="s">
        <v>376</v>
      </c>
      <c r="G4202" s="1371" t="s">
        <v>224</v>
      </c>
      <c r="H4202" s="1371" t="s">
        <v>245</v>
      </c>
      <c r="J4202" s="1371" t="s">
        <v>221</v>
      </c>
      <c r="K4202" s="1371" t="s">
        <v>256</v>
      </c>
      <c r="L4202" s="1371" t="s">
        <v>271</v>
      </c>
      <c r="N4202" s="1371" t="s">
        <v>236</v>
      </c>
      <c r="W4202" s="1371" t="s">
        <v>230</v>
      </c>
    </row>
    <row r="4203" spans="1:23">
      <c r="A4203" s="1370">
        <v>73476906</v>
      </c>
      <c r="B4203" s="1371" t="s">
        <v>8376</v>
      </c>
      <c r="C4203" s="1371">
        <v>51939529840</v>
      </c>
      <c r="D4203" s="1371" t="s">
        <v>8377</v>
      </c>
      <c r="E4203" s="1371" t="s">
        <v>347</v>
      </c>
      <c r="G4203" s="1371" t="s">
        <v>224</v>
      </c>
      <c r="H4203" s="1371" t="s">
        <v>245</v>
      </c>
      <c r="K4203" s="1371" t="s">
        <v>280</v>
      </c>
      <c r="L4203" s="1371" t="s">
        <v>280</v>
      </c>
      <c r="M4203" s="1372">
        <v>45859</v>
      </c>
      <c r="P4203" s="1371" t="s">
        <v>231</v>
      </c>
      <c r="W4203" s="1371" t="s">
        <v>228</v>
      </c>
    </row>
    <row r="4204" spans="1:23">
      <c r="A4204" s="1370">
        <v>73481303</v>
      </c>
      <c r="B4204" s="1371" t="s">
        <v>8378</v>
      </c>
      <c r="C4204" s="1371">
        <v>983890121</v>
      </c>
      <c r="D4204" s="1371" t="s">
        <v>8379</v>
      </c>
      <c r="E4204" s="1371" t="s">
        <v>347</v>
      </c>
      <c r="F4204" s="1371" t="s">
        <v>260</v>
      </c>
      <c r="G4204" s="1371" t="s">
        <v>224</v>
      </c>
      <c r="H4204" s="1371" t="s">
        <v>245</v>
      </c>
      <c r="K4204" s="1371" t="s">
        <v>278</v>
      </c>
      <c r="L4204" s="1371" t="s">
        <v>271</v>
      </c>
      <c r="M4204" s="1372">
        <v>45853</v>
      </c>
      <c r="N4204" s="1371" t="s">
        <v>388</v>
      </c>
      <c r="O4204" s="1371" t="s">
        <v>329</v>
      </c>
      <c r="W4204" s="1371" t="s">
        <v>226</v>
      </c>
    </row>
    <row r="4205" spans="1:23">
      <c r="A4205" s="1370">
        <v>73491688</v>
      </c>
      <c r="B4205" s="1371" t="s">
        <v>8380</v>
      </c>
      <c r="C4205" s="1371">
        <v>917277720</v>
      </c>
      <c r="D4205" s="1371" t="s">
        <v>8381</v>
      </c>
      <c r="G4205" s="1371" t="s">
        <v>225</v>
      </c>
      <c r="H4205" s="1371" t="s">
        <v>11</v>
      </c>
      <c r="M4205" s="1372">
        <v>45859</v>
      </c>
      <c r="N4205" s="1371" t="s">
        <v>233</v>
      </c>
      <c r="W4205" s="1371" t="s">
        <v>229</v>
      </c>
    </row>
    <row r="4206" spans="1:23">
      <c r="A4206" s="1370">
        <v>73493918</v>
      </c>
      <c r="B4206" s="1371" t="s">
        <v>8382</v>
      </c>
      <c r="C4206" s="1371">
        <v>942231894</v>
      </c>
      <c r="D4206" s="1371" t="s">
        <v>8383</v>
      </c>
      <c r="G4206" s="1371" t="s">
        <v>223</v>
      </c>
      <c r="H4206" s="1371" t="s">
        <v>245</v>
      </c>
      <c r="I4206" s="1371" t="s">
        <v>316</v>
      </c>
      <c r="J4206" s="1371" t="s">
        <v>221</v>
      </c>
      <c r="K4206" s="1371" t="s">
        <v>269</v>
      </c>
      <c r="L4206" s="1371" t="s">
        <v>269</v>
      </c>
      <c r="N4206" s="1371" t="s">
        <v>236</v>
      </c>
      <c r="W4206" s="1371" t="s">
        <v>227</v>
      </c>
    </row>
    <row r="4207" spans="1:23">
      <c r="A4207" s="1370">
        <v>73495093</v>
      </c>
      <c r="B4207" s="1371" t="s">
        <v>8384</v>
      </c>
      <c r="C4207" s="1371" t="s">
        <v>8385</v>
      </c>
      <c r="D4207" s="1371" t="s">
        <v>8386</v>
      </c>
      <c r="G4207" s="1371" t="s">
        <v>223</v>
      </c>
      <c r="H4207" s="1371" t="s">
        <v>245</v>
      </c>
      <c r="I4207" s="1371" t="s">
        <v>316</v>
      </c>
      <c r="J4207" s="1371" t="s">
        <v>221</v>
      </c>
      <c r="K4207" s="1371" t="s">
        <v>259</v>
      </c>
      <c r="L4207" s="1371" t="s">
        <v>259</v>
      </c>
      <c r="N4207" s="1371" t="s">
        <v>233</v>
      </c>
      <c r="O4207" s="1371" t="s">
        <v>236</v>
      </c>
      <c r="P4207" s="1371" t="s">
        <v>350</v>
      </c>
      <c r="W4207" s="1371" t="s">
        <v>226</v>
      </c>
    </row>
    <row r="4208" spans="1:23">
      <c r="A4208" s="1370">
        <v>73496511</v>
      </c>
      <c r="B4208" s="1371" t="s">
        <v>8387</v>
      </c>
      <c r="C4208" s="1371">
        <v>51966104138</v>
      </c>
      <c r="D4208" s="1371" t="s">
        <v>8388</v>
      </c>
      <c r="F4208" s="1371" t="s">
        <v>254</v>
      </c>
      <c r="G4208" s="1371" t="s">
        <v>225</v>
      </c>
      <c r="H4208" s="1371" t="s">
        <v>243</v>
      </c>
      <c r="I4208" s="1371" t="s">
        <v>316</v>
      </c>
      <c r="J4208" s="1371" t="s">
        <v>221</v>
      </c>
      <c r="N4208" s="1371" t="s">
        <v>231</v>
      </c>
      <c r="O4208" s="1371" t="s">
        <v>231</v>
      </c>
      <c r="P4208" s="1371" t="s">
        <v>231</v>
      </c>
      <c r="W4208" s="1371" t="s">
        <v>226</v>
      </c>
    </row>
    <row r="4209" spans="1:23">
      <c r="A4209" s="1370">
        <v>73502232</v>
      </c>
      <c r="B4209" s="1371" t="s">
        <v>8389</v>
      </c>
      <c r="C4209" s="1371">
        <v>958804504</v>
      </c>
      <c r="D4209" s="1371" t="s">
        <v>8390</v>
      </c>
      <c r="G4209" s="1371" t="s">
        <v>223</v>
      </c>
      <c r="H4209" s="1371" t="s">
        <v>11</v>
      </c>
      <c r="L4209" s="1371" t="s">
        <v>271</v>
      </c>
      <c r="M4209" s="1372">
        <v>45854</v>
      </c>
      <c r="N4209" s="1371" t="s">
        <v>388</v>
      </c>
      <c r="O4209" s="1371" t="s">
        <v>231</v>
      </c>
      <c r="V4209" s="1371" t="s">
        <v>2754</v>
      </c>
      <c r="W4209" s="1371" t="s">
        <v>226</v>
      </c>
    </row>
    <row r="4210" spans="1:23">
      <c r="A4210" s="1370">
        <v>73502232</v>
      </c>
      <c r="B4210" s="1371" t="s">
        <v>8391</v>
      </c>
      <c r="C4210" s="1371">
        <v>958804504</v>
      </c>
      <c r="D4210" s="1371" t="s">
        <v>8390</v>
      </c>
      <c r="E4210" s="1371" t="s">
        <v>347</v>
      </c>
      <c r="G4210" s="1371" t="s">
        <v>223</v>
      </c>
      <c r="H4210" s="1371" t="s">
        <v>245</v>
      </c>
      <c r="K4210" s="1371" t="s">
        <v>262</v>
      </c>
      <c r="L4210" s="1371" t="s">
        <v>262</v>
      </c>
      <c r="M4210" s="1372">
        <v>45863</v>
      </c>
      <c r="N4210" s="1371" t="s">
        <v>368</v>
      </c>
      <c r="W4210" s="1371" t="s">
        <v>226</v>
      </c>
    </row>
    <row r="4211" spans="1:23">
      <c r="A4211" s="1370">
        <v>73502232</v>
      </c>
      <c r="B4211" s="1371" t="s">
        <v>8391</v>
      </c>
      <c r="C4211" s="1371">
        <v>51958804504</v>
      </c>
      <c r="D4211" s="1371" t="s">
        <v>8390</v>
      </c>
      <c r="E4211" s="1371" t="s">
        <v>347</v>
      </c>
      <c r="G4211" s="1371" t="s">
        <v>223</v>
      </c>
      <c r="H4211" s="1371" t="s">
        <v>245</v>
      </c>
      <c r="M4211" s="1372">
        <v>45846</v>
      </c>
      <c r="N4211" s="1371" t="s">
        <v>233</v>
      </c>
      <c r="O4211" s="1371" t="s">
        <v>331</v>
      </c>
      <c r="W4211" s="1371" t="s">
        <v>229</v>
      </c>
    </row>
    <row r="4212" spans="1:23">
      <c r="A4212" s="1370">
        <v>73502232</v>
      </c>
      <c r="B4212" s="1371" t="s">
        <v>8391</v>
      </c>
      <c r="C4212" s="1371">
        <v>51958804504</v>
      </c>
      <c r="D4212" s="1371" t="s">
        <v>8390</v>
      </c>
      <c r="E4212" s="1371" t="s">
        <v>347</v>
      </c>
      <c r="G4212" s="1371" t="s">
        <v>223</v>
      </c>
      <c r="H4212" s="1371" t="s">
        <v>245</v>
      </c>
      <c r="K4212" s="1371" t="s">
        <v>262</v>
      </c>
      <c r="L4212" s="1371" t="s">
        <v>262</v>
      </c>
      <c r="M4212" s="1372">
        <v>45862</v>
      </c>
      <c r="N4212" s="1371" t="s">
        <v>233</v>
      </c>
      <c r="O4212" s="1371" t="s">
        <v>332</v>
      </c>
      <c r="W4212" s="1371" t="s">
        <v>229</v>
      </c>
    </row>
    <row r="4213" spans="1:23">
      <c r="A4213" s="1370">
        <v>73502232</v>
      </c>
      <c r="B4213" s="1371" t="s">
        <v>8391</v>
      </c>
      <c r="C4213" s="1371">
        <v>51958804504</v>
      </c>
      <c r="D4213" s="1371" t="s">
        <v>8390</v>
      </c>
      <c r="E4213" s="1371" t="s">
        <v>347</v>
      </c>
      <c r="F4213" s="1371" t="s">
        <v>260</v>
      </c>
      <c r="G4213" s="1371" t="s">
        <v>223</v>
      </c>
      <c r="H4213" s="1371" t="s">
        <v>245</v>
      </c>
      <c r="K4213" s="1371" t="s">
        <v>278</v>
      </c>
      <c r="M4213" s="1372">
        <v>45846</v>
      </c>
      <c r="N4213" s="1371" t="s">
        <v>233</v>
      </c>
      <c r="W4213" s="1371" t="s">
        <v>227</v>
      </c>
    </row>
    <row r="4214" spans="1:23">
      <c r="A4214" s="1370">
        <v>73505176</v>
      </c>
      <c r="B4214" s="1371" t="s">
        <v>8392</v>
      </c>
      <c r="C4214" s="1371">
        <v>51923687225</v>
      </c>
      <c r="D4214" s="1371" t="s">
        <v>8393</v>
      </c>
      <c r="E4214" s="1371" t="s">
        <v>347</v>
      </c>
      <c r="G4214" s="1371" t="s">
        <v>224</v>
      </c>
      <c r="H4214" s="1371" t="s">
        <v>245</v>
      </c>
      <c r="K4214" s="1371" t="s">
        <v>280</v>
      </c>
      <c r="L4214" s="1371" t="s">
        <v>280</v>
      </c>
      <c r="M4214" s="1372">
        <v>45873</v>
      </c>
      <c r="N4214" s="1371" t="s">
        <v>233</v>
      </c>
      <c r="W4214" s="1371" t="s">
        <v>229</v>
      </c>
    </row>
    <row r="4215" spans="1:23">
      <c r="A4215" s="1370">
        <v>73509094</v>
      </c>
      <c r="B4215" s="1371" t="s">
        <v>8394</v>
      </c>
      <c r="C4215" s="1371">
        <v>51977927762</v>
      </c>
      <c r="D4215" s="1371" t="s">
        <v>8395</v>
      </c>
      <c r="E4215" s="1371" t="s">
        <v>451</v>
      </c>
      <c r="G4215" s="1371" t="s">
        <v>223</v>
      </c>
      <c r="H4215" s="1371" t="s">
        <v>245</v>
      </c>
      <c r="K4215" s="1371" t="s">
        <v>262</v>
      </c>
      <c r="L4215" s="1371" t="s">
        <v>262</v>
      </c>
      <c r="M4215" s="1372">
        <v>45876</v>
      </c>
      <c r="N4215" s="1371" t="s">
        <v>233</v>
      </c>
      <c r="O4215" s="1371" t="s">
        <v>231</v>
      </c>
      <c r="W4215" s="1371" t="s">
        <v>230</v>
      </c>
    </row>
    <row r="4216" spans="1:23">
      <c r="A4216" s="1370">
        <v>73526236</v>
      </c>
      <c r="B4216" s="1371" t="s">
        <v>8396</v>
      </c>
      <c r="C4216" s="1371">
        <v>940578838</v>
      </c>
      <c r="G4216" s="1371" t="s">
        <v>223</v>
      </c>
      <c r="J4216" s="1371" t="s">
        <v>249</v>
      </c>
      <c r="N4216" s="1371" t="s">
        <v>231</v>
      </c>
      <c r="O4216" s="1371" t="s">
        <v>231</v>
      </c>
      <c r="P4216" s="1371" t="s">
        <v>231</v>
      </c>
      <c r="W4216" s="1371" t="s">
        <v>229</v>
      </c>
    </row>
    <row r="4217" spans="1:23">
      <c r="A4217" s="1370">
        <v>73537627</v>
      </c>
      <c r="B4217" s="1371" t="s">
        <v>8397</v>
      </c>
      <c r="C4217" s="1371">
        <v>51989837748</v>
      </c>
      <c r="D4217" s="1371" t="s">
        <v>8398</v>
      </c>
      <c r="G4217" s="1371" t="s">
        <v>224</v>
      </c>
      <c r="H4217" s="1371" t="s">
        <v>243</v>
      </c>
      <c r="I4217" s="1371" t="s">
        <v>316</v>
      </c>
      <c r="J4217" s="1371" t="s">
        <v>221</v>
      </c>
      <c r="N4217" s="1371" t="s">
        <v>236</v>
      </c>
      <c r="O4217" s="1371" t="s">
        <v>236</v>
      </c>
      <c r="P4217" s="1371" t="s">
        <v>350</v>
      </c>
      <c r="W4217" s="1371" t="s">
        <v>228</v>
      </c>
    </row>
    <row r="4218" spans="1:23">
      <c r="A4218" s="1370">
        <v>73542228</v>
      </c>
      <c r="B4218" s="1371" t="s">
        <v>8399</v>
      </c>
      <c r="C4218" s="1371">
        <v>902947273</v>
      </c>
      <c r="D4218" s="1371" t="s">
        <v>8400</v>
      </c>
      <c r="F4218" s="1371" t="s">
        <v>362</v>
      </c>
      <c r="G4218" s="1371" t="s">
        <v>224</v>
      </c>
      <c r="H4218" s="1371" t="s">
        <v>248</v>
      </c>
      <c r="J4218" s="1371" t="s">
        <v>221</v>
      </c>
      <c r="N4218" s="1371" t="s">
        <v>233</v>
      </c>
      <c r="O4218" s="1371" t="s">
        <v>331</v>
      </c>
      <c r="W4218" s="1371" t="s">
        <v>229</v>
      </c>
    </row>
    <row r="4219" spans="1:23">
      <c r="A4219" s="1370">
        <v>73543849</v>
      </c>
      <c r="B4219" s="1371" t="s">
        <v>8401</v>
      </c>
      <c r="C4219" s="1371">
        <v>51927678945</v>
      </c>
      <c r="D4219" s="1371" t="s">
        <v>8402</v>
      </c>
      <c r="G4219" s="1371" t="s">
        <v>224</v>
      </c>
      <c r="H4219" s="1371" t="s">
        <v>11</v>
      </c>
      <c r="J4219" s="1371" t="s">
        <v>221</v>
      </c>
      <c r="M4219" s="1372">
        <v>45841</v>
      </c>
      <c r="N4219" s="1371" t="s">
        <v>233</v>
      </c>
      <c r="O4219" s="1371" t="s">
        <v>236</v>
      </c>
      <c r="W4219" s="1371" t="s">
        <v>227</v>
      </c>
    </row>
    <row r="4220" spans="1:23">
      <c r="A4220" s="1370">
        <v>73547070</v>
      </c>
      <c r="B4220" s="1371" t="s">
        <v>8403</v>
      </c>
      <c r="C4220" s="1371">
        <v>984734881</v>
      </c>
      <c r="D4220" s="1371" t="s">
        <v>8404</v>
      </c>
      <c r="G4220" s="1371" t="s">
        <v>225</v>
      </c>
      <c r="H4220" s="1371" t="s">
        <v>11</v>
      </c>
      <c r="L4220" s="1371" t="s">
        <v>271</v>
      </c>
      <c r="M4220" s="1372">
        <v>45854</v>
      </c>
      <c r="N4220" s="1371" t="s">
        <v>233</v>
      </c>
      <c r="W4220" s="1371" t="s">
        <v>227</v>
      </c>
    </row>
    <row r="4221" spans="1:23">
      <c r="A4221" s="1370">
        <v>73548634</v>
      </c>
      <c r="B4221" s="1371" t="s">
        <v>8405</v>
      </c>
      <c r="C4221" s="1371">
        <v>976057652</v>
      </c>
      <c r="D4221" s="1371" t="s">
        <v>8406</v>
      </c>
      <c r="G4221" s="1371" t="s">
        <v>225</v>
      </c>
      <c r="H4221" s="1371" t="s">
        <v>11</v>
      </c>
      <c r="J4221" s="1371" t="s">
        <v>221</v>
      </c>
      <c r="M4221" s="1372">
        <v>45841</v>
      </c>
      <c r="N4221" s="1371" t="s">
        <v>233</v>
      </c>
      <c r="V4221" s="1371" t="s">
        <v>11</v>
      </c>
      <c r="W4221" s="1371" t="s">
        <v>228</v>
      </c>
    </row>
    <row r="4222" spans="1:23">
      <c r="A4222" s="1370">
        <v>73548954</v>
      </c>
      <c r="B4222" s="1371" t="s">
        <v>8407</v>
      </c>
      <c r="C4222" s="1371" t="s">
        <v>8408</v>
      </c>
      <c r="G4222" s="1371" t="s">
        <v>223</v>
      </c>
      <c r="H4222" s="1371" t="s">
        <v>243</v>
      </c>
      <c r="I4222" s="1371" t="s">
        <v>316</v>
      </c>
      <c r="J4222" s="1371" t="s">
        <v>249</v>
      </c>
      <c r="N4222" s="1371" t="s">
        <v>233</v>
      </c>
      <c r="O4222" s="1371" t="s">
        <v>231</v>
      </c>
      <c r="P4222" s="1371" t="s">
        <v>231</v>
      </c>
      <c r="W4222" s="1371" t="s">
        <v>229</v>
      </c>
    </row>
    <row r="4223" spans="1:23">
      <c r="A4223" s="1370">
        <v>73549131</v>
      </c>
      <c r="B4223" s="1371" t="s">
        <v>8409</v>
      </c>
      <c r="C4223" s="1371">
        <v>51944360437</v>
      </c>
      <c r="D4223" s="1371" t="s">
        <v>8410</v>
      </c>
      <c r="E4223" s="1371" t="s">
        <v>451</v>
      </c>
      <c r="G4223" s="1371" t="s">
        <v>225</v>
      </c>
      <c r="H4223" s="1371" t="s">
        <v>245</v>
      </c>
      <c r="K4223" s="1371" t="s">
        <v>262</v>
      </c>
      <c r="L4223" s="1371" t="s">
        <v>262</v>
      </c>
      <c r="M4223" s="1372">
        <v>45876</v>
      </c>
      <c r="N4223" s="1371" t="s">
        <v>231</v>
      </c>
      <c r="O4223" s="1371" t="s">
        <v>231</v>
      </c>
      <c r="P4223" s="1371" t="s">
        <v>329</v>
      </c>
      <c r="W4223" s="1371" t="s">
        <v>230</v>
      </c>
    </row>
    <row r="4224" spans="1:23">
      <c r="A4224" s="1370">
        <v>73550931</v>
      </c>
      <c r="B4224" s="1371" t="s">
        <v>8411</v>
      </c>
      <c r="C4224" s="1371" t="s">
        <v>8412</v>
      </c>
      <c r="D4224" s="1371" t="s">
        <v>8413</v>
      </c>
      <c r="G4224" s="1371" t="s">
        <v>224</v>
      </c>
      <c r="H4224" s="1371" t="s">
        <v>245</v>
      </c>
      <c r="J4224" s="1371" t="s">
        <v>221</v>
      </c>
      <c r="K4224" s="1371" t="s">
        <v>259</v>
      </c>
      <c r="L4224" s="1371" t="s">
        <v>259</v>
      </c>
      <c r="N4224" s="1371" t="s">
        <v>233</v>
      </c>
      <c r="W4224" s="1371" t="s">
        <v>228</v>
      </c>
    </row>
    <row r="4225" spans="1:23">
      <c r="A4225" s="1370">
        <v>73551879</v>
      </c>
      <c r="B4225" s="1371" t="s">
        <v>8414</v>
      </c>
      <c r="C4225" s="1371">
        <v>51999604771</v>
      </c>
      <c r="D4225" s="1371" t="s">
        <v>8415</v>
      </c>
      <c r="E4225" s="1371" t="s">
        <v>347</v>
      </c>
      <c r="G4225" s="1371" t="s">
        <v>223</v>
      </c>
      <c r="H4225" s="1371" t="s">
        <v>245</v>
      </c>
      <c r="K4225" s="1371" t="s">
        <v>262</v>
      </c>
      <c r="L4225" s="1371" t="s">
        <v>262</v>
      </c>
      <c r="M4225" s="1372">
        <v>45868</v>
      </c>
      <c r="N4225" s="1371" t="s">
        <v>233</v>
      </c>
      <c r="O4225" s="1371" t="s">
        <v>231</v>
      </c>
      <c r="P4225" s="1371" t="s">
        <v>329</v>
      </c>
      <c r="W4225" s="1371" t="s">
        <v>229</v>
      </c>
    </row>
    <row r="4226" spans="1:23">
      <c r="A4226" s="1370">
        <v>73553606</v>
      </c>
      <c r="B4226" s="1371" t="s">
        <v>8416</v>
      </c>
      <c r="C4226" s="1371">
        <v>924777919</v>
      </c>
      <c r="D4226" s="1371" t="s">
        <v>8417</v>
      </c>
      <c r="E4226" s="1371" t="s">
        <v>451</v>
      </c>
      <c r="G4226" s="1371" t="s">
        <v>224</v>
      </c>
      <c r="H4226" s="1371" t="s">
        <v>245</v>
      </c>
      <c r="K4226" s="1371" t="s">
        <v>262</v>
      </c>
      <c r="L4226" s="1371" t="s">
        <v>262</v>
      </c>
      <c r="M4226" s="1372">
        <v>45869</v>
      </c>
      <c r="N4226" s="1371" t="s">
        <v>368</v>
      </c>
      <c r="W4226" s="1371" t="s">
        <v>226</v>
      </c>
    </row>
    <row r="4227" spans="1:23">
      <c r="A4227" s="1370">
        <v>73554887</v>
      </c>
      <c r="B4227" s="1371" t="s">
        <v>8418</v>
      </c>
      <c r="C4227" s="1371">
        <v>949984828</v>
      </c>
      <c r="D4227" s="1371" t="s">
        <v>8419</v>
      </c>
      <c r="G4227" s="1371" t="s">
        <v>224</v>
      </c>
      <c r="H4227" s="1371" t="s">
        <v>243</v>
      </c>
      <c r="I4227" s="1371" t="s">
        <v>316</v>
      </c>
      <c r="J4227" s="1371" t="s">
        <v>221</v>
      </c>
      <c r="N4227" s="1371" t="s">
        <v>236</v>
      </c>
      <c r="O4227" s="1371" t="s">
        <v>236</v>
      </c>
      <c r="P4227" s="1371" t="s">
        <v>350</v>
      </c>
      <c r="W4227" s="1371" t="s">
        <v>226</v>
      </c>
    </row>
    <row r="4228" spans="1:23">
      <c r="A4228" s="1370">
        <v>73555180</v>
      </c>
      <c r="B4228" s="1371" t="s">
        <v>8420</v>
      </c>
      <c r="C4228" s="1371">
        <v>51929125788</v>
      </c>
      <c r="D4228" s="1371" t="s">
        <v>8421</v>
      </c>
      <c r="E4228" s="1371" t="s">
        <v>451</v>
      </c>
      <c r="G4228" s="1371" t="s">
        <v>223</v>
      </c>
      <c r="H4228" s="1371" t="s">
        <v>245</v>
      </c>
      <c r="K4228" s="1371" t="s">
        <v>262</v>
      </c>
      <c r="L4228" s="1371" t="s">
        <v>262</v>
      </c>
      <c r="M4228" s="1372">
        <v>45863</v>
      </c>
      <c r="N4228" s="1371" t="s">
        <v>231</v>
      </c>
      <c r="O4228" s="1371" t="s">
        <v>231</v>
      </c>
      <c r="P4228" s="1371" t="s">
        <v>329</v>
      </c>
      <c r="W4228" s="1371" t="s">
        <v>230</v>
      </c>
    </row>
    <row r="4229" spans="1:23">
      <c r="A4229" s="1370">
        <v>73557101</v>
      </c>
      <c r="B4229" s="1371" t="s">
        <v>8422</v>
      </c>
      <c r="C4229" s="1371">
        <v>921306386</v>
      </c>
      <c r="D4229" s="1371" t="s">
        <v>8423</v>
      </c>
      <c r="E4229" s="1371" t="s">
        <v>624</v>
      </c>
      <c r="F4229" s="1371" t="s">
        <v>254</v>
      </c>
      <c r="G4229" s="1371" t="s">
        <v>224</v>
      </c>
      <c r="H4229" s="1371" t="s">
        <v>245</v>
      </c>
      <c r="I4229" s="1371" t="s">
        <v>316</v>
      </c>
      <c r="J4229" s="1371" t="s">
        <v>221</v>
      </c>
      <c r="N4229" s="1371" t="s">
        <v>237</v>
      </c>
      <c r="O4229" s="1371" t="s">
        <v>237</v>
      </c>
      <c r="W4229" s="1371" t="s">
        <v>229</v>
      </c>
    </row>
    <row r="4230" spans="1:23">
      <c r="A4230" s="1370">
        <v>73557764</v>
      </c>
      <c r="B4230" s="1371" t="s">
        <v>8424</v>
      </c>
      <c r="C4230" s="1371">
        <v>960174037</v>
      </c>
      <c r="D4230" s="1371" t="s">
        <v>8425</v>
      </c>
      <c r="G4230" s="1371" t="s">
        <v>224</v>
      </c>
      <c r="H4230" s="1371" t="s">
        <v>238</v>
      </c>
      <c r="I4230" s="1371" t="s">
        <v>316</v>
      </c>
      <c r="J4230" s="1371" t="s">
        <v>249</v>
      </c>
      <c r="N4230" s="1371" t="s">
        <v>231</v>
      </c>
      <c r="O4230" s="1371" t="s">
        <v>231</v>
      </c>
      <c r="P4230" s="1371" t="s">
        <v>231</v>
      </c>
      <c r="W4230" s="1371" t="s">
        <v>226</v>
      </c>
    </row>
    <row r="4231" spans="1:23">
      <c r="A4231" s="1370">
        <v>73557764</v>
      </c>
      <c r="B4231" s="1371" t="s">
        <v>8426</v>
      </c>
      <c r="C4231" s="1371">
        <v>51960174037</v>
      </c>
      <c r="D4231" s="1371" t="s">
        <v>8427</v>
      </c>
      <c r="G4231" s="1371" t="s">
        <v>224</v>
      </c>
      <c r="H4231" s="1371" t="s">
        <v>245</v>
      </c>
      <c r="J4231" s="1371" t="s">
        <v>221</v>
      </c>
      <c r="K4231" s="1371" t="s">
        <v>269</v>
      </c>
      <c r="L4231" s="1371" t="s">
        <v>269</v>
      </c>
      <c r="N4231" s="1371" t="s">
        <v>231</v>
      </c>
      <c r="W4231" s="1371" t="s">
        <v>228</v>
      </c>
    </row>
    <row r="4232" spans="1:23">
      <c r="A4232" s="1370">
        <v>73558807</v>
      </c>
      <c r="B4232" s="1371" t="s">
        <v>8428</v>
      </c>
      <c r="C4232" s="1371">
        <v>910560973</v>
      </c>
      <c r="D4232" s="1371" t="s">
        <v>8429</v>
      </c>
      <c r="G4232" s="1371" t="s">
        <v>223</v>
      </c>
      <c r="H4232" s="1371" t="s">
        <v>243</v>
      </c>
      <c r="I4232" s="1371" t="s">
        <v>316</v>
      </c>
      <c r="J4232" s="1371" t="s">
        <v>221</v>
      </c>
      <c r="N4232" s="1371" t="s">
        <v>231</v>
      </c>
      <c r="O4232" s="1371" t="s">
        <v>231</v>
      </c>
      <c r="P4232" s="1371" t="s">
        <v>231</v>
      </c>
      <c r="W4232" s="1371" t="s">
        <v>228</v>
      </c>
    </row>
    <row r="4233" spans="1:23">
      <c r="A4233" s="1370">
        <v>73559051</v>
      </c>
      <c r="B4233" s="1371" t="s">
        <v>8430</v>
      </c>
      <c r="C4233" s="1371">
        <v>51959809814</v>
      </c>
      <c r="D4233" s="1371" t="s">
        <v>8431</v>
      </c>
      <c r="E4233" s="1371" t="s">
        <v>347</v>
      </c>
      <c r="G4233" s="1371" t="s">
        <v>225</v>
      </c>
      <c r="H4233" s="1371" t="s">
        <v>245</v>
      </c>
      <c r="K4233" s="1371" t="s">
        <v>274</v>
      </c>
      <c r="L4233" s="1371" t="s">
        <v>274</v>
      </c>
      <c r="M4233" s="1372">
        <v>45860</v>
      </c>
      <c r="W4233" s="1371" t="s">
        <v>228</v>
      </c>
    </row>
    <row r="4234" spans="1:23">
      <c r="A4234" s="1370">
        <v>73560235</v>
      </c>
      <c r="B4234" s="1371" t="s">
        <v>8432</v>
      </c>
      <c r="C4234" s="1371">
        <v>949525004</v>
      </c>
      <c r="G4234" s="1371" t="s">
        <v>225</v>
      </c>
      <c r="H4234" s="1371" t="s">
        <v>243</v>
      </c>
      <c r="I4234" s="1371" t="s">
        <v>316</v>
      </c>
      <c r="J4234" s="1371" t="s">
        <v>221</v>
      </c>
      <c r="N4234" s="1371" t="s">
        <v>231</v>
      </c>
      <c r="W4234" s="1371" t="s">
        <v>229</v>
      </c>
    </row>
    <row r="4235" spans="1:23">
      <c r="A4235" s="1370">
        <v>73560291</v>
      </c>
      <c r="B4235" s="1371" t="s">
        <v>8433</v>
      </c>
      <c r="C4235" s="1371">
        <v>940250693</v>
      </c>
      <c r="D4235" s="1371" t="s">
        <v>8434</v>
      </c>
      <c r="G4235" s="1371" t="s">
        <v>225</v>
      </c>
      <c r="H4235" s="1371" t="s">
        <v>245</v>
      </c>
      <c r="I4235" s="1371" t="s">
        <v>316</v>
      </c>
      <c r="J4235" s="1371" t="s">
        <v>221</v>
      </c>
      <c r="K4235" s="1371" t="s">
        <v>259</v>
      </c>
      <c r="L4235" s="1371" t="s">
        <v>259</v>
      </c>
      <c r="N4235" s="1371" t="s">
        <v>231</v>
      </c>
      <c r="O4235" s="1371" t="s">
        <v>236</v>
      </c>
      <c r="P4235" s="1371" t="s">
        <v>350</v>
      </c>
      <c r="W4235" s="1371" t="s">
        <v>227</v>
      </c>
    </row>
    <row r="4236" spans="1:23">
      <c r="A4236" s="1370">
        <v>73560530</v>
      </c>
      <c r="B4236" s="1371" t="s">
        <v>8435</v>
      </c>
      <c r="C4236" s="1371">
        <v>981213788</v>
      </c>
      <c r="D4236" s="1371" t="s">
        <v>8436</v>
      </c>
      <c r="G4236" s="1371" t="s">
        <v>224</v>
      </c>
      <c r="H4236" s="1371" t="s">
        <v>11</v>
      </c>
      <c r="J4236" s="1371" t="s">
        <v>221</v>
      </c>
      <c r="M4236" s="1372">
        <v>45841</v>
      </c>
      <c r="N4236" s="1371" t="s">
        <v>233</v>
      </c>
      <c r="O4236" s="1371" t="s">
        <v>236</v>
      </c>
      <c r="W4236" s="1371" t="s">
        <v>227</v>
      </c>
    </row>
    <row r="4237" spans="1:23">
      <c r="A4237" s="1370">
        <v>73562609</v>
      </c>
      <c r="B4237" s="1371" t="s">
        <v>8437</v>
      </c>
      <c r="C4237" s="1371">
        <v>943743491</v>
      </c>
      <c r="D4237" s="1371" t="s">
        <v>362</v>
      </c>
      <c r="G4237" s="1371" t="s">
        <v>224</v>
      </c>
      <c r="H4237" s="1371" t="s">
        <v>11</v>
      </c>
      <c r="J4237" s="1371" t="s">
        <v>221</v>
      </c>
      <c r="M4237" s="1372">
        <v>45841</v>
      </c>
      <c r="N4237" s="1371" t="s">
        <v>233</v>
      </c>
      <c r="O4237" s="1371" t="s">
        <v>236</v>
      </c>
      <c r="P4237" s="1371" t="s">
        <v>350</v>
      </c>
      <c r="V4237" s="1371" t="s">
        <v>11</v>
      </c>
      <c r="W4237" s="1371" t="s">
        <v>226</v>
      </c>
    </row>
    <row r="4238" spans="1:23">
      <c r="A4238" s="1370">
        <v>73563501</v>
      </c>
      <c r="B4238" s="1371" t="s">
        <v>8438</v>
      </c>
      <c r="C4238" s="1371">
        <v>906941559</v>
      </c>
      <c r="D4238" s="1371" t="s">
        <v>8439</v>
      </c>
      <c r="G4238" s="1371" t="s">
        <v>223</v>
      </c>
      <c r="H4238" s="1371" t="s">
        <v>245</v>
      </c>
      <c r="I4238" s="1371" t="s">
        <v>316</v>
      </c>
      <c r="J4238" s="1371" t="s">
        <v>221</v>
      </c>
      <c r="K4238" s="1371" t="s">
        <v>259</v>
      </c>
      <c r="L4238" s="1371" t="s">
        <v>259</v>
      </c>
      <c r="N4238" s="1371" t="s">
        <v>231</v>
      </c>
      <c r="W4238" s="1371" t="s">
        <v>227</v>
      </c>
    </row>
    <row r="4239" spans="1:23">
      <c r="A4239" s="1370">
        <v>73563558</v>
      </c>
      <c r="B4239" s="1371" t="s">
        <v>8440</v>
      </c>
      <c r="C4239" s="1371">
        <v>51947504061</v>
      </c>
      <c r="D4239" s="1371" t="s">
        <v>8441</v>
      </c>
      <c r="E4239" s="1371" t="s">
        <v>624</v>
      </c>
      <c r="G4239" s="1371" t="s">
        <v>223</v>
      </c>
      <c r="H4239" s="1371" t="s">
        <v>245</v>
      </c>
      <c r="K4239" s="1371" t="s">
        <v>280</v>
      </c>
      <c r="L4239" s="1371" t="s">
        <v>280</v>
      </c>
      <c r="M4239" s="1372">
        <v>45862</v>
      </c>
      <c r="W4239" s="1371" t="s">
        <v>228</v>
      </c>
    </row>
    <row r="4240" spans="1:23">
      <c r="A4240" s="1370">
        <v>73563703</v>
      </c>
      <c r="B4240" s="1371" t="s">
        <v>8442</v>
      </c>
      <c r="C4240" s="1371">
        <v>926499110</v>
      </c>
      <c r="D4240" s="1371" t="s">
        <v>8443</v>
      </c>
      <c r="G4240" s="1371" t="s">
        <v>224</v>
      </c>
      <c r="H4240" s="1371" t="s">
        <v>11</v>
      </c>
      <c r="J4240" s="1371" t="s">
        <v>221</v>
      </c>
      <c r="M4240" s="1372">
        <v>45841</v>
      </c>
      <c r="N4240" s="1371" t="s">
        <v>233</v>
      </c>
      <c r="O4240" s="1371" t="s">
        <v>236</v>
      </c>
      <c r="P4240" s="1371" t="s">
        <v>350</v>
      </c>
      <c r="V4240" s="1371" t="s">
        <v>11</v>
      </c>
      <c r="W4240" s="1371" t="s">
        <v>226</v>
      </c>
    </row>
    <row r="4241" spans="1:23">
      <c r="A4241" s="1370">
        <v>73563794</v>
      </c>
      <c r="B4241" s="1371" t="s">
        <v>8444</v>
      </c>
      <c r="C4241" s="1371">
        <v>51968015157</v>
      </c>
      <c r="D4241" s="1371" t="s">
        <v>8445</v>
      </c>
      <c r="E4241" s="1371" t="s">
        <v>624</v>
      </c>
      <c r="G4241" s="1371" t="s">
        <v>224</v>
      </c>
      <c r="H4241" s="1371" t="s">
        <v>245</v>
      </c>
      <c r="J4241" s="1371" t="s">
        <v>249</v>
      </c>
      <c r="L4241" s="1371" t="s">
        <v>271</v>
      </c>
      <c r="N4241" s="1371" t="s">
        <v>233</v>
      </c>
      <c r="W4241" s="1371" t="s">
        <v>230</v>
      </c>
    </row>
    <row r="4242" spans="1:23">
      <c r="A4242" s="1370">
        <v>73563794</v>
      </c>
      <c r="C4242" s="1371">
        <v>968015157</v>
      </c>
      <c r="D4242" s="1371" t="s">
        <v>8445</v>
      </c>
      <c r="F4242" s="1371" t="s">
        <v>254</v>
      </c>
      <c r="G4242" s="1371" t="s">
        <v>224</v>
      </c>
      <c r="H4242" s="1371" t="s">
        <v>245</v>
      </c>
      <c r="I4242" s="1371" t="s">
        <v>316</v>
      </c>
      <c r="J4242" s="1371" t="s">
        <v>221</v>
      </c>
      <c r="N4242" s="1371" t="s">
        <v>237</v>
      </c>
      <c r="W4242" s="1371" t="s">
        <v>227</v>
      </c>
    </row>
    <row r="4243" spans="1:23">
      <c r="A4243" s="1370">
        <v>73563933</v>
      </c>
      <c r="B4243" s="1371" t="s">
        <v>8446</v>
      </c>
      <c r="C4243" s="1371">
        <v>938056722</v>
      </c>
      <c r="D4243" s="1371" t="s">
        <v>8447</v>
      </c>
      <c r="F4243" s="1371" t="s">
        <v>362</v>
      </c>
      <c r="G4243" s="1371" t="s">
        <v>223</v>
      </c>
      <c r="H4243" s="1371" t="s">
        <v>248</v>
      </c>
      <c r="J4243" s="1371" t="s">
        <v>221</v>
      </c>
      <c r="M4243" s="1372">
        <v>45841</v>
      </c>
      <c r="N4243" s="1371" t="s">
        <v>233</v>
      </c>
      <c r="O4243" s="1371" t="s">
        <v>236</v>
      </c>
      <c r="P4243" s="1371" t="s">
        <v>350</v>
      </c>
      <c r="W4243" s="1371" t="s">
        <v>226</v>
      </c>
    </row>
    <row r="4244" spans="1:23">
      <c r="A4244" s="1370">
        <v>73564201</v>
      </c>
      <c r="B4244" s="1371" t="s">
        <v>8448</v>
      </c>
      <c r="C4244" s="1371">
        <v>51936910198</v>
      </c>
      <c r="D4244" s="1371" t="s">
        <v>8449</v>
      </c>
      <c r="E4244" s="1371" t="s">
        <v>1909</v>
      </c>
      <c r="G4244" s="1371" t="s">
        <v>223</v>
      </c>
      <c r="H4244" s="1371" t="s">
        <v>245</v>
      </c>
      <c r="J4244" s="1371" t="s">
        <v>249</v>
      </c>
      <c r="L4244" s="1371" t="s">
        <v>271</v>
      </c>
      <c r="N4244" s="1371" t="s">
        <v>231</v>
      </c>
      <c r="W4244" s="1371" t="s">
        <v>230</v>
      </c>
    </row>
    <row r="4245" spans="1:23">
      <c r="A4245" s="1370">
        <v>73564537</v>
      </c>
      <c r="B4245" s="1371" t="s">
        <v>8450</v>
      </c>
      <c r="C4245" s="1371">
        <v>945405995</v>
      </c>
      <c r="D4245" s="1371" t="s">
        <v>8451</v>
      </c>
      <c r="G4245" s="1371" t="s">
        <v>224</v>
      </c>
      <c r="H4245" s="1371" t="s">
        <v>11</v>
      </c>
      <c r="J4245" s="1371" t="s">
        <v>221</v>
      </c>
      <c r="M4245" s="1372">
        <v>45841</v>
      </c>
      <c r="N4245" s="1371" t="s">
        <v>237</v>
      </c>
      <c r="W4245" s="1371" t="s">
        <v>227</v>
      </c>
    </row>
    <row r="4246" spans="1:23">
      <c r="A4246" s="1370">
        <v>73567968</v>
      </c>
      <c r="B4246" s="1371" t="s">
        <v>8452</v>
      </c>
      <c r="C4246" s="1371">
        <v>977998755</v>
      </c>
      <c r="D4246" s="1371" t="s">
        <v>8453</v>
      </c>
      <c r="F4246" s="1371" t="s">
        <v>362</v>
      </c>
      <c r="G4246" s="1371" t="s">
        <v>223</v>
      </c>
      <c r="H4246" s="1371" t="s">
        <v>248</v>
      </c>
      <c r="J4246" s="1371" t="s">
        <v>221</v>
      </c>
      <c r="L4246" s="1371" t="s">
        <v>271</v>
      </c>
      <c r="M4246" s="1372">
        <v>45841</v>
      </c>
      <c r="N4246" s="1371" t="s">
        <v>241</v>
      </c>
      <c r="O4246" s="1371" t="s">
        <v>241</v>
      </c>
      <c r="W4246" s="1371" t="s">
        <v>230</v>
      </c>
    </row>
    <row r="4247" spans="1:23">
      <c r="A4247" s="1370">
        <v>73572367</v>
      </c>
      <c r="B4247" s="1371" t="s">
        <v>8454</v>
      </c>
      <c r="C4247" s="1371">
        <v>982964719</v>
      </c>
      <c r="D4247" s="1371" t="s">
        <v>8455</v>
      </c>
      <c r="G4247" s="1371" t="s">
        <v>223</v>
      </c>
      <c r="H4247" s="1371" t="s">
        <v>242</v>
      </c>
      <c r="W4247" s="1371" t="s">
        <v>228</v>
      </c>
    </row>
    <row r="4248" spans="1:23">
      <c r="A4248" s="1370">
        <v>73574718</v>
      </c>
      <c r="B4248" s="1371" t="s">
        <v>8456</v>
      </c>
      <c r="C4248" s="1371">
        <v>993075110</v>
      </c>
      <c r="D4248" s="1371" t="s">
        <v>8457</v>
      </c>
      <c r="G4248" s="1371" t="s">
        <v>223</v>
      </c>
      <c r="H4248" s="1371" t="s">
        <v>11</v>
      </c>
      <c r="L4248" s="1371" t="s">
        <v>271</v>
      </c>
      <c r="M4248" s="1372">
        <v>45854</v>
      </c>
      <c r="N4248" s="1371" t="s">
        <v>388</v>
      </c>
      <c r="O4248" s="1371" t="s">
        <v>329</v>
      </c>
      <c r="W4248" s="1371" t="s">
        <v>226</v>
      </c>
    </row>
    <row r="4249" spans="1:23">
      <c r="A4249" s="1370">
        <v>73592463</v>
      </c>
      <c r="B4249" s="1371" t="s">
        <v>8458</v>
      </c>
      <c r="C4249" s="1371">
        <v>985095980</v>
      </c>
      <c r="D4249" s="1371" t="s">
        <v>8459</v>
      </c>
      <c r="F4249" s="1371" t="s">
        <v>377</v>
      </c>
      <c r="G4249" s="1371" t="s">
        <v>225</v>
      </c>
      <c r="H4249" s="1371" t="s">
        <v>242</v>
      </c>
      <c r="I4249" s="1371" t="s">
        <v>316</v>
      </c>
      <c r="J4249" s="1371" t="s">
        <v>221</v>
      </c>
      <c r="N4249" s="1371" t="s">
        <v>233</v>
      </c>
      <c r="O4249" s="1371" t="s">
        <v>231</v>
      </c>
      <c r="P4249" s="1371" t="s">
        <v>231</v>
      </c>
      <c r="Q4249" s="1371" t="s">
        <v>445</v>
      </c>
      <c r="S4249" s="1371" t="s">
        <v>318</v>
      </c>
      <c r="T4249" s="1371" t="s">
        <v>628</v>
      </c>
      <c r="U4249" s="1371" t="s">
        <v>255</v>
      </c>
      <c r="W4249" s="1371" t="s">
        <v>229</v>
      </c>
    </row>
    <row r="4250" spans="1:23">
      <c r="A4250" s="1370">
        <v>73608428</v>
      </c>
      <c r="B4250" s="1371" t="s">
        <v>8460</v>
      </c>
      <c r="C4250" s="1371">
        <v>986499724</v>
      </c>
      <c r="D4250" s="1371" t="s">
        <v>8461</v>
      </c>
      <c r="G4250" s="1371" t="s">
        <v>224</v>
      </c>
      <c r="H4250" s="1371" t="s">
        <v>243</v>
      </c>
      <c r="I4250" s="1371" t="s">
        <v>316</v>
      </c>
      <c r="J4250" s="1371" t="s">
        <v>221</v>
      </c>
      <c r="N4250" s="1371" t="s">
        <v>233</v>
      </c>
      <c r="O4250" s="1371" t="s">
        <v>233</v>
      </c>
      <c r="P4250" s="1371" t="s">
        <v>233</v>
      </c>
      <c r="W4250" s="1371" t="s">
        <v>226</v>
      </c>
    </row>
    <row r="4251" spans="1:23">
      <c r="A4251" s="1370">
        <v>73612720</v>
      </c>
      <c r="B4251" s="1371" t="s">
        <v>8462</v>
      </c>
      <c r="C4251" s="1371">
        <v>51935688680</v>
      </c>
      <c r="D4251" s="1371" t="s">
        <v>8463</v>
      </c>
      <c r="E4251" s="1371" t="s">
        <v>347</v>
      </c>
      <c r="G4251" s="1371" t="s">
        <v>223</v>
      </c>
      <c r="H4251" s="1371" t="s">
        <v>245</v>
      </c>
      <c r="K4251" s="1371" t="s">
        <v>271</v>
      </c>
      <c r="M4251" s="1372">
        <v>45856</v>
      </c>
      <c r="N4251" s="1371" t="s">
        <v>233</v>
      </c>
      <c r="P4251" s="1371" t="s">
        <v>231</v>
      </c>
      <c r="W4251" s="1371" t="s">
        <v>228</v>
      </c>
    </row>
    <row r="4252" spans="1:23">
      <c r="A4252" s="1370">
        <v>73617314</v>
      </c>
      <c r="B4252" s="1371" t="s">
        <v>8464</v>
      </c>
      <c r="C4252" s="1371">
        <v>929541556</v>
      </c>
      <c r="D4252" s="1371" t="s">
        <v>8465</v>
      </c>
      <c r="G4252" s="1371" t="s">
        <v>223</v>
      </c>
      <c r="H4252" s="1371" t="s">
        <v>11</v>
      </c>
      <c r="M4252" s="1372">
        <v>45859</v>
      </c>
      <c r="N4252" s="1371" t="s">
        <v>233</v>
      </c>
      <c r="W4252" s="1371" t="s">
        <v>227</v>
      </c>
    </row>
    <row r="4253" spans="1:23">
      <c r="A4253" s="1370">
        <v>73631027</v>
      </c>
      <c r="B4253" s="1371" t="s">
        <v>8466</v>
      </c>
      <c r="C4253" s="1371">
        <v>51940821846</v>
      </c>
      <c r="D4253" s="1371" t="s">
        <v>8467</v>
      </c>
      <c r="E4253" s="1371" t="s">
        <v>347</v>
      </c>
      <c r="G4253" s="1371" t="s">
        <v>225</v>
      </c>
      <c r="H4253" s="1371" t="s">
        <v>245</v>
      </c>
      <c r="K4253" s="1371" t="s">
        <v>262</v>
      </c>
      <c r="L4253" s="1371" t="s">
        <v>262</v>
      </c>
      <c r="M4253" s="1372">
        <v>45880</v>
      </c>
      <c r="N4253" s="1371" t="s">
        <v>233</v>
      </c>
      <c r="W4253" s="1371" t="s">
        <v>228</v>
      </c>
    </row>
    <row r="4254" spans="1:23">
      <c r="A4254" s="1370">
        <v>73633751</v>
      </c>
      <c r="B4254" s="1371" t="s">
        <v>8468</v>
      </c>
      <c r="C4254" s="1371">
        <v>51900292973</v>
      </c>
      <c r="D4254" s="1373" t="s">
        <v>8469</v>
      </c>
      <c r="E4254" s="1371" t="s">
        <v>347</v>
      </c>
      <c r="G4254" s="1371" t="s">
        <v>224</v>
      </c>
      <c r="H4254" s="1371" t="s">
        <v>245</v>
      </c>
      <c r="K4254" s="1371" t="s">
        <v>271</v>
      </c>
      <c r="L4254" s="1371" t="s">
        <v>271</v>
      </c>
      <c r="M4254" s="1372">
        <v>45844</v>
      </c>
      <c r="N4254" s="1371" t="s">
        <v>233</v>
      </c>
      <c r="W4254" s="1371" t="s">
        <v>227</v>
      </c>
    </row>
    <row r="4255" spans="1:23">
      <c r="A4255" s="1370">
        <v>73634041</v>
      </c>
      <c r="B4255" s="1371" t="s">
        <v>8470</v>
      </c>
      <c r="C4255" s="1371">
        <v>51923437249</v>
      </c>
      <c r="D4255" s="1371" t="s">
        <v>8471</v>
      </c>
      <c r="G4255" s="1371" t="s">
        <v>224</v>
      </c>
      <c r="H4255" s="1371" t="s">
        <v>11</v>
      </c>
      <c r="L4255" s="1371" t="s">
        <v>271</v>
      </c>
      <c r="M4255" s="1372">
        <v>45854</v>
      </c>
      <c r="N4255" s="1371" t="s">
        <v>233</v>
      </c>
      <c r="W4255" s="1371" t="s">
        <v>230</v>
      </c>
    </row>
    <row r="4256" spans="1:23">
      <c r="A4256" s="1370">
        <v>73641474</v>
      </c>
      <c r="B4256" s="1371" t="s">
        <v>8472</v>
      </c>
      <c r="C4256" s="1371">
        <v>51945199241</v>
      </c>
      <c r="D4256" s="1371" t="s">
        <v>8473</v>
      </c>
      <c r="G4256" s="1371" t="s">
        <v>225</v>
      </c>
      <c r="H4256" s="1371" t="s">
        <v>11</v>
      </c>
      <c r="J4256" s="1371" t="s">
        <v>221</v>
      </c>
      <c r="M4256" s="1372">
        <v>45841</v>
      </c>
      <c r="N4256" s="1371" t="s">
        <v>233</v>
      </c>
      <c r="V4256" s="1371" t="s">
        <v>11</v>
      </c>
      <c r="W4256" s="1371" t="s">
        <v>228</v>
      </c>
    </row>
    <row r="4257" spans="1:23">
      <c r="A4257" s="1370">
        <v>73675170</v>
      </c>
      <c r="B4257" s="1371" t="s">
        <v>8474</v>
      </c>
      <c r="C4257" s="1371">
        <v>51922730910</v>
      </c>
      <c r="D4257" s="1371" t="s">
        <v>8475</v>
      </c>
      <c r="G4257" s="1371" t="s">
        <v>223</v>
      </c>
      <c r="H4257" s="1371" t="s">
        <v>11</v>
      </c>
      <c r="J4257" s="1371" t="s">
        <v>221</v>
      </c>
      <c r="M4257" s="1372">
        <v>45841</v>
      </c>
      <c r="N4257" s="1371" t="s">
        <v>233</v>
      </c>
      <c r="V4257" s="1371" t="s">
        <v>11</v>
      </c>
      <c r="W4257" s="1371" t="s">
        <v>228</v>
      </c>
    </row>
    <row r="4258" spans="1:23">
      <c r="A4258" s="1370">
        <v>73676708</v>
      </c>
      <c r="B4258" s="1371" t="s">
        <v>8476</v>
      </c>
      <c r="C4258" s="1371">
        <v>984931162</v>
      </c>
      <c r="D4258" s="1371" t="s">
        <v>8477</v>
      </c>
      <c r="F4258" s="1371" t="s">
        <v>362</v>
      </c>
      <c r="G4258" s="1371" t="s">
        <v>224</v>
      </c>
      <c r="H4258" s="1371" t="s">
        <v>248</v>
      </c>
      <c r="J4258" s="1371" t="s">
        <v>221</v>
      </c>
      <c r="M4258" s="1372">
        <v>45841</v>
      </c>
      <c r="W4258" s="1371" t="s">
        <v>227</v>
      </c>
    </row>
    <row r="4259" spans="1:23">
      <c r="A4259" s="1370">
        <v>73687293</v>
      </c>
      <c r="B4259" s="1371" t="s">
        <v>8478</v>
      </c>
      <c r="C4259" s="1371">
        <v>51927089319</v>
      </c>
      <c r="D4259" s="1371" t="s">
        <v>8479</v>
      </c>
      <c r="G4259" s="1371" t="s">
        <v>224</v>
      </c>
      <c r="H4259" s="1371" t="s">
        <v>11</v>
      </c>
      <c r="J4259" s="1371" t="s">
        <v>221</v>
      </c>
      <c r="M4259" s="1372">
        <v>45841</v>
      </c>
      <c r="N4259" s="1371" t="s">
        <v>241</v>
      </c>
      <c r="O4259" s="1371" t="s">
        <v>241</v>
      </c>
      <c r="P4259" s="1371" t="s">
        <v>241</v>
      </c>
      <c r="V4259" s="1371" t="s">
        <v>2073</v>
      </c>
      <c r="W4259" s="1371" t="s">
        <v>228</v>
      </c>
    </row>
    <row r="4260" spans="1:23">
      <c r="A4260" s="1370">
        <v>73693648</v>
      </c>
      <c r="B4260" s="1371" t="s">
        <v>8480</v>
      </c>
      <c r="C4260" s="1371">
        <v>51939985880</v>
      </c>
      <c r="D4260" s="1371" t="s">
        <v>8481</v>
      </c>
      <c r="G4260" s="1371" t="s">
        <v>225</v>
      </c>
      <c r="H4260" s="1371" t="s">
        <v>11</v>
      </c>
      <c r="J4260" s="1371" t="s">
        <v>221</v>
      </c>
      <c r="M4260" s="1372">
        <v>45841</v>
      </c>
      <c r="N4260" s="1371" t="s">
        <v>231</v>
      </c>
      <c r="O4260" s="1371" t="s">
        <v>231</v>
      </c>
      <c r="P4260" s="1371" t="s">
        <v>231</v>
      </c>
      <c r="V4260" s="1371" t="s">
        <v>11</v>
      </c>
      <c r="W4260" s="1371" t="s">
        <v>228</v>
      </c>
    </row>
    <row r="4261" spans="1:23">
      <c r="A4261" s="1370">
        <v>73700271</v>
      </c>
      <c r="B4261" s="1371" t="s">
        <v>8482</v>
      </c>
      <c r="C4261" s="1371">
        <v>51982918769</v>
      </c>
      <c r="D4261" s="1371" t="s">
        <v>8483</v>
      </c>
      <c r="E4261" s="1371" t="s">
        <v>376</v>
      </c>
      <c r="F4261" s="1371" t="s">
        <v>254</v>
      </c>
      <c r="G4261" s="1371" t="s">
        <v>224</v>
      </c>
      <c r="H4261" s="1371" t="s">
        <v>245</v>
      </c>
      <c r="I4261" s="1371" t="s">
        <v>316</v>
      </c>
      <c r="J4261" s="1371" t="s">
        <v>221</v>
      </c>
      <c r="N4261" s="1371" t="s">
        <v>231</v>
      </c>
      <c r="O4261" s="1371" t="s">
        <v>231</v>
      </c>
      <c r="P4261" s="1371" t="s">
        <v>231</v>
      </c>
      <c r="Q4261" s="1371" t="s">
        <v>445</v>
      </c>
      <c r="R4261" s="1371" t="s">
        <v>232</v>
      </c>
      <c r="S4261" s="1371" t="s">
        <v>318</v>
      </c>
      <c r="T4261" s="1371" t="s">
        <v>323</v>
      </c>
      <c r="U4261" s="1371" t="s">
        <v>258</v>
      </c>
      <c r="W4261" s="1371" t="s">
        <v>228</v>
      </c>
    </row>
    <row r="4262" spans="1:23">
      <c r="A4262" s="1370">
        <v>73705896</v>
      </c>
      <c r="B4262" s="1371" t="s">
        <v>8484</v>
      </c>
      <c r="C4262" s="1371" t="s">
        <v>8485</v>
      </c>
      <c r="D4262" s="1371" t="s">
        <v>8486</v>
      </c>
      <c r="G4262" s="1371" t="s">
        <v>225</v>
      </c>
      <c r="H4262" s="1371" t="s">
        <v>243</v>
      </c>
      <c r="I4262" s="1371" t="s">
        <v>316</v>
      </c>
      <c r="J4262" s="1371" t="s">
        <v>221</v>
      </c>
      <c r="N4262" s="1371" t="s">
        <v>237</v>
      </c>
      <c r="O4262" s="1371" t="s">
        <v>237</v>
      </c>
      <c r="P4262" s="1371" t="s">
        <v>237</v>
      </c>
      <c r="W4262" s="1371" t="s">
        <v>228</v>
      </c>
    </row>
    <row r="4263" spans="1:23">
      <c r="A4263" s="1370">
        <v>73708912</v>
      </c>
      <c r="B4263" s="1371" t="s">
        <v>8487</v>
      </c>
      <c r="C4263" s="1371">
        <v>936985709</v>
      </c>
      <c r="D4263" s="1371" t="s">
        <v>8488</v>
      </c>
      <c r="G4263" s="1371" t="s">
        <v>225</v>
      </c>
      <c r="H4263" s="1371" t="s">
        <v>243</v>
      </c>
      <c r="I4263" s="1371" t="s">
        <v>316</v>
      </c>
      <c r="J4263" s="1371" t="s">
        <v>221</v>
      </c>
      <c r="N4263" s="1371" t="s">
        <v>236</v>
      </c>
      <c r="W4263" s="1371" t="s">
        <v>227</v>
      </c>
    </row>
    <row r="4264" spans="1:23">
      <c r="A4264" s="1370">
        <v>73714892</v>
      </c>
      <c r="B4264" s="1371" t="s">
        <v>8489</v>
      </c>
      <c r="C4264" s="1371">
        <v>51936970980</v>
      </c>
      <c r="D4264" s="1371" t="s">
        <v>8490</v>
      </c>
      <c r="F4264" s="1371" t="s">
        <v>254</v>
      </c>
      <c r="G4264" s="1371" t="s">
        <v>225</v>
      </c>
      <c r="H4264" s="1371" t="s">
        <v>11</v>
      </c>
      <c r="I4264" s="1371" t="s">
        <v>316</v>
      </c>
      <c r="J4264" s="1371" t="s">
        <v>221</v>
      </c>
      <c r="L4264" s="1371" t="s">
        <v>271</v>
      </c>
      <c r="M4264" s="1372">
        <v>45841</v>
      </c>
      <c r="N4264" s="1371" t="s">
        <v>233</v>
      </c>
      <c r="O4264" s="1371" t="s">
        <v>236</v>
      </c>
      <c r="W4264" s="1371" t="s">
        <v>227</v>
      </c>
    </row>
    <row r="4265" spans="1:23">
      <c r="A4265" s="1370">
        <v>73715700</v>
      </c>
      <c r="B4265" s="1371" t="s">
        <v>8491</v>
      </c>
      <c r="C4265" s="1371">
        <v>958801089</v>
      </c>
      <c r="D4265" s="1371" t="s">
        <v>8492</v>
      </c>
      <c r="E4265" s="1371" t="s">
        <v>2306</v>
      </c>
      <c r="G4265" s="1371" t="s">
        <v>224</v>
      </c>
      <c r="H4265" s="1371" t="s">
        <v>244</v>
      </c>
      <c r="I4265" s="1371" t="s">
        <v>316</v>
      </c>
      <c r="J4265" s="1371" t="s">
        <v>249</v>
      </c>
      <c r="N4265" s="1371" t="s">
        <v>233</v>
      </c>
      <c r="O4265" s="1371" t="s">
        <v>236</v>
      </c>
      <c r="P4265" s="1371" t="s">
        <v>236</v>
      </c>
      <c r="W4265" s="1371" t="s">
        <v>226</v>
      </c>
    </row>
    <row r="4266" spans="1:23">
      <c r="A4266" s="1370">
        <v>73716185</v>
      </c>
      <c r="B4266" s="1371" t="s">
        <v>8493</v>
      </c>
      <c r="C4266" s="1371">
        <v>978076565</v>
      </c>
      <c r="D4266" s="1371" t="s">
        <v>8494</v>
      </c>
      <c r="G4266" s="1371" t="s">
        <v>224</v>
      </c>
      <c r="H4266" s="1371" t="s">
        <v>245</v>
      </c>
      <c r="I4266" s="1371" t="s">
        <v>316</v>
      </c>
      <c r="J4266" s="1371" t="s">
        <v>221</v>
      </c>
      <c r="K4266" s="1371" t="s">
        <v>269</v>
      </c>
      <c r="L4266" s="1371" t="s">
        <v>269</v>
      </c>
      <c r="N4266" s="1371" t="s">
        <v>233</v>
      </c>
      <c r="O4266" s="1371" t="s">
        <v>233</v>
      </c>
      <c r="P4266" s="1371" t="s">
        <v>233</v>
      </c>
      <c r="W4266" s="1371" t="s">
        <v>226</v>
      </c>
    </row>
    <row r="4267" spans="1:23">
      <c r="A4267" s="1370">
        <v>73717249</v>
      </c>
      <c r="B4267" s="1371" t="s">
        <v>8495</v>
      </c>
      <c r="C4267" s="1371">
        <v>51993705096</v>
      </c>
      <c r="D4267" s="1371" t="s">
        <v>8496</v>
      </c>
      <c r="G4267" s="1371" t="s">
        <v>225</v>
      </c>
      <c r="H4267" s="1371" t="s">
        <v>245</v>
      </c>
      <c r="I4267" s="1371" t="s">
        <v>316</v>
      </c>
      <c r="J4267" s="1371" t="s">
        <v>221</v>
      </c>
      <c r="K4267" s="1371" t="s">
        <v>259</v>
      </c>
      <c r="L4267" s="1371" t="s">
        <v>259</v>
      </c>
      <c r="N4267" s="1371" t="s">
        <v>233</v>
      </c>
      <c r="W4267" s="1371" t="s">
        <v>228</v>
      </c>
    </row>
    <row r="4268" spans="1:23">
      <c r="A4268" s="1370">
        <v>73718559</v>
      </c>
      <c r="B4268" s="1371" t="s">
        <v>8497</v>
      </c>
      <c r="C4268" s="1371">
        <v>51993432226</v>
      </c>
      <c r="D4268" s="1371" t="s">
        <v>8498</v>
      </c>
      <c r="E4268" s="1371" t="s">
        <v>1909</v>
      </c>
      <c r="G4268" s="1371" t="s">
        <v>223</v>
      </c>
      <c r="H4268" s="1371" t="s">
        <v>245</v>
      </c>
      <c r="J4268" s="1371" t="s">
        <v>249</v>
      </c>
      <c r="L4268" s="1371" t="s">
        <v>271</v>
      </c>
      <c r="N4268" s="1371" t="s">
        <v>231</v>
      </c>
      <c r="W4268" s="1371" t="s">
        <v>230</v>
      </c>
    </row>
    <row r="4269" spans="1:23">
      <c r="A4269" s="1370">
        <v>73718710</v>
      </c>
      <c r="B4269" s="1371" t="s">
        <v>8499</v>
      </c>
      <c r="C4269" s="1371">
        <v>980654795</v>
      </c>
      <c r="D4269" s="1371" t="s">
        <v>1161</v>
      </c>
      <c r="G4269" s="1371" t="s">
        <v>225</v>
      </c>
      <c r="H4269" s="1371" t="s">
        <v>244</v>
      </c>
      <c r="J4269" s="1371" t="s">
        <v>249</v>
      </c>
      <c r="L4269" s="1371" t="s">
        <v>271</v>
      </c>
      <c r="N4269" s="1371" t="s">
        <v>241</v>
      </c>
      <c r="O4269" s="1371" t="s">
        <v>241</v>
      </c>
      <c r="W4269" s="1371" t="s">
        <v>230</v>
      </c>
    </row>
    <row r="4270" spans="1:23">
      <c r="A4270" s="1370">
        <v>73719475</v>
      </c>
      <c r="B4270" s="1371" t="s">
        <v>8500</v>
      </c>
      <c r="C4270" s="1371">
        <v>961414375</v>
      </c>
      <c r="D4270" s="1371" t="s">
        <v>8501</v>
      </c>
      <c r="G4270" s="1371" t="s">
        <v>223</v>
      </c>
      <c r="I4270" s="1371" t="s">
        <v>316</v>
      </c>
      <c r="J4270" s="1371" t="s">
        <v>221</v>
      </c>
      <c r="N4270" s="1371" t="s">
        <v>233</v>
      </c>
      <c r="O4270" s="1371" t="s">
        <v>231</v>
      </c>
      <c r="P4270" s="1371" t="s">
        <v>231</v>
      </c>
      <c r="W4270" s="1371" t="s">
        <v>229</v>
      </c>
    </row>
    <row r="4271" spans="1:23">
      <c r="A4271" s="1370">
        <v>73719475</v>
      </c>
      <c r="B4271" s="1371" t="s">
        <v>8500</v>
      </c>
      <c r="C4271" s="1371">
        <v>51961414375</v>
      </c>
      <c r="D4271" s="1371" t="s">
        <v>8501</v>
      </c>
      <c r="E4271" s="1371" t="s">
        <v>624</v>
      </c>
      <c r="F4271" s="1371" t="s">
        <v>254</v>
      </c>
      <c r="G4271" s="1371" t="s">
        <v>223</v>
      </c>
      <c r="H4271" s="1371" t="s">
        <v>245</v>
      </c>
      <c r="K4271" s="1371" t="s">
        <v>271</v>
      </c>
      <c r="L4271" s="1371" t="s">
        <v>271</v>
      </c>
      <c r="M4271" s="1372">
        <v>45852</v>
      </c>
      <c r="N4271" s="1371" t="s">
        <v>233</v>
      </c>
      <c r="O4271" s="1371" t="s">
        <v>331</v>
      </c>
      <c r="W4271" s="1371" t="s">
        <v>229</v>
      </c>
    </row>
    <row r="4272" spans="1:23">
      <c r="A4272" s="1370">
        <v>73721855</v>
      </c>
      <c r="B4272" s="1371" t="s">
        <v>8502</v>
      </c>
      <c r="C4272" s="1371">
        <v>982832503</v>
      </c>
      <c r="D4272" s="1371" t="s">
        <v>8503</v>
      </c>
      <c r="E4272" s="1371" t="s">
        <v>2306</v>
      </c>
      <c r="G4272" s="1371" t="s">
        <v>224</v>
      </c>
      <c r="H4272" s="1371" t="s">
        <v>244</v>
      </c>
      <c r="I4272" s="1371" t="s">
        <v>316</v>
      </c>
      <c r="J4272" s="1371" t="s">
        <v>249</v>
      </c>
      <c r="N4272" s="1371" t="s">
        <v>236</v>
      </c>
      <c r="O4272" s="1371" t="s">
        <v>236</v>
      </c>
      <c r="P4272" s="1371" t="s">
        <v>236</v>
      </c>
      <c r="W4272" s="1371" t="s">
        <v>226</v>
      </c>
    </row>
    <row r="4273" spans="1:23">
      <c r="A4273" s="1370">
        <v>73722545</v>
      </c>
      <c r="B4273" s="1371" t="s">
        <v>8504</v>
      </c>
      <c r="C4273" s="1371">
        <v>989715597</v>
      </c>
      <c r="D4273" s="1371" t="s">
        <v>8505</v>
      </c>
      <c r="E4273" s="1371" t="s">
        <v>2306</v>
      </c>
      <c r="G4273" s="1371" t="s">
        <v>224</v>
      </c>
      <c r="H4273" s="1371" t="s">
        <v>243</v>
      </c>
      <c r="I4273" s="1371" t="s">
        <v>316</v>
      </c>
      <c r="J4273" s="1371" t="s">
        <v>249</v>
      </c>
      <c r="N4273" s="1371" t="s">
        <v>231</v>
      </c>
      <c r="O4273" s="1371" t="s">
        <v>231</v>
      </c>
      <c r="P4273" s="1371" t="s">
        <v>231</v>
      </c>
      <c r="W4273" s="1371" t="s">
        <v>226</v>
      </c>
    </row>
    <row r="4274" spans="1:23">
      <c r="A4274" s="1370">
        <v>73724261</v>
      </c>
      <c r="B4274" s="1371" t="s">
        <v>8506</v>
      </c>
      <c r="C4274" s="1371">
        <v>934440216</v>
      </c>
      <c r="D4274" s="1371" t="s">
        <v>8507</v>
      </c>
      <c r="G4274" s="1371" t="s">
        <v>223</v>
      </c>
      <c r="H4274" s="1371" t="s">
        <v>11</v>
      </c>
      <c r="J4274" s="1371" t="s">
        <v>221</v>
      </c>
      <c r="M4274" s="1372">
        <v>45841</v>
      </c>
      <c r="N4274" s="1371" t="s">
        <v>233</v>
      </c>
      <c r="O4274" s="1371" t="s">
        <v>236</v>
      </c>
      <c r="W4274" s="1371" t="s">
        <v>227</v>
      </c>
    </row>
    <row r="4275" spans="1:23">
      <c r="A4275" s="1370">
        <v>73724855</v>
      </c>
      <c r="B4275" s="1371" t="s">
        <v>8508</v>
      </c>
      <c r="C4275" s="1371">
        <v>994914208</v>
      </c>
      <c r="D4275" s="1371" t="s">
        <v>8509</v>
      </c>
      <c r="F4275" s="1371" t="s">
        <v>254</v>
      </c>
      <c r="G4275" s="1371" t="s">
        <v>223</v>
      </c>
      <c r="H4275" s="1371" t="s">
        <v>242</v>
      </c>
      <c r="I4275" s="1371" t="s">
        <v>316</v>
      </c>
      <c r="J4275" s="1371" t="s">
        <v>221</v>
      </c>
      <c r="N4275" s="1371" t="s">
        <v>231</v>
      </c>
      <c r="O4275" s="1371" t="s">
        <v>233</v>
      </c>
      <c r="P4275" s="1371" t="s">
        <v>233</v>
      </c>
      <c r="Q4275" s="1371" t="s">
        <v>445</v>
      </c>
      <c r="R4275" s="1371" t="s">
        <v>232</v>
      </c>
      <c r="S4275" s="1371" t="s">
        <v>318</v>
      </c>
      <c r="T4275" s="1371" t="s">
        <v>323</v>
      </c>
      <c r="U4275" s="1371" t="s">
        <v>255</v>
      </c>
      <c r="W4275" s="1371" t="s">
        <v>227</v>
      </c>
    </row>
    <row r="4276" spans="1:23">
      <c r="A4276" s="1370">
        <v>73725267</v>
      </c>
      <c r="B4276" s="1371" t="s">
        <v>8510</v>
      </c>
      <c r="C4276" s="1371">
        <v>981832695</v>
      </c>
      <c r="D4276" s="1371" t="s">
        <v>362</v>
      </c>
      <c r="G4276" s="1371" t="s">
        <v>223</v>
      </c>
      <c r="H4276" s="1371" t="s">
        <v>11</v>
      </c>
      <c r="J4276" s="1371" t="s">
        <v>221</v>
      </c>
      <c r="M4276" s="1372">
        <v>45841</v>
      </c>
      <c r="N4276" s="1371" t="s">
        <v>233</v>
      </c>
      <c r="O4276" s="1371" t="s">
        <v>236</v>
      </c>
      <c r="W4276" s="1371" t="s">
        <v>227</v>
      </c>
    </row>
    <row r="4277" spans="1:23">
      <c r="A4277" s="1370">
        <v>73725403</v>
      </c>
      <c r="B4277" s="1371" t="s">
        <v>8511</v>
      </c>
      <c r="C4277" s="1371">
        <v>980482891</v>
      </c>
      <c r="D4277" s="1371" t="s">
        <v>8512</v>
      </c>
      <c r="E4277" s="1371" t="s">
        <v>2306</v>
      </c>
      <c r="G4277" s="1371" t="s">
        <v>224</v>
      </c>
      <c r="H4277" s="1371" t="s">
        <v>243</v>
      </c>
      <c r="J4277" s="1371" t="s">
        <v>249</v>
      </c>
      <c r="N4277" s="1371" t="s">
        <v>233</v>
      </c>
      <c r="W4277" s="1371" t="s">
        <v>228</v>
      </c>
    </row>
    <row r="4278" spans="1:23">
      <c r="A4278" s="1370">
        <v>73725643</v>
      </c>
      <c r="B4278" s="1371" t="s">
        <v>8513</v>
      </c>
      <c r="C4278" s="1371">
        <v>51922750233</v>
      </c>
      <c r="D4278" s="1371" t="s">
        <v>8514</v>
      </c>
      <c r="G4278" s="1371" t="s">
        <v>223</v>
      </c>
      <c r="H4278" s="1371" t="s">
        <v>245</v>
      </c>
      <c r="J4278" s="1371" t="s">
        <v>221</v>
      </c>
      <c r="K4278" s="1371" t="s">
        <v>259</v>
      </c>
      <c r="L4278" s="1371" t="s">
        <v>271</v>
      </c>
      <c r="N4278" s="1371" t="s">
        <v>233</v>
      </c>
      <c r="W4278" s="1371" t="s">
        <v>230</v>
      </c>
    </row>
    <row r="4279" spans="1:23">
      <c r="A4279" s="1370">
        <v>73725751</v>
      </c>
      <c r="B4279" s="1371" t="s">
        <v>8515</v>
      </c>
      <c r="C4279" s="1371">
        <v>903329774</v>
      </c>
      <c r="D4279" s="1371" t="s">
        <v>8516</v>
      </c>
      <c r="E4279" s="1371" t="s">
        <v>373</v>
      </c>
      <c r="G4279" s="1371" t="s">
        <v>224</v>
      </c>
      <c r="H4279" s="1371" t="s">
        <v>243</v>
      </c>
      <c r="I4279" s="1371" t="s">
        <v>316</v>
      </c>
      <c r="J4279" s="1371" t="s">
        <v>249</v>
      </c>
      <c r="N4279" s="1371" t="s">
        <v>233</v>
      </c>
      <c r="W4279" s="1371" t="s">
        <v>227</v>
      </c>
    </row>
    <row r="4280" spans="1:23">
      <c r="A4280" s="1370">
        <v>73725774</v>
      </c>
      <c r="B4280" s="1371" t="s">
        <v>8517</v>
      </c>
      <c r="C4280" s="1371">
        <v>984570499</v>
      </c>
      <c r="D4280" s="1371" t="s">
        <v>8518</v>
      </c>
      <c r="G4280" s="1371" t="s">
        <v>224</v>
      </c>
      <c r="H4280" s="1371" t="s">
        <v>243</v>
      </c>
      <c r="I4280" s="1371" t="s">
        <v>316</v>
      </c>
      <c r="J4280" s="1371" t="s">
        <v>221</v>
      </c>
      <c r="N4280" s="1371" t="s">
        <v>233</v>
      </c>
      <c r="O4280" s="1371" t="s">
        <v>233</v>
      </c>
      <c r="P4280" s="1371" t="s">
        <v>233</v>
      </c>
      <c r="W4280" s="1371" t="s">
        <v>226</v>
      </c>
    </row>
    <row r="4281" spans="1:23">
      <c r="A4281" s="1370">
        <v>73725899</v>
      </c>
      <c r="B4281" s="1371" t="s">
        <v>8519</v>
      </c>
      <c r="C4281" s="1371">
        <v>915204165</v>
      </c>
      <c r="D4281" s="1371" t="s">
        <v>362</v>
      </c>
      <c r="G4281" s="1371" t="s">
        <v>223</v>
      </c>
      <c r="H4281" s="1371" t="s">
        <v>11</v>
      </c>
      <c r="J4281" s="1371" t="s">
        <v>221</v>
      </c>
      <c r="M4281" s="1372">
        <v>45841</v>
      </c>
      <c r="N4281" s="1371" t="s">
        <v>233</v>
      </c>
      <c r="O4281" s="1371" t="s">
        <v>239</v>
      </c>
      <c r="P4281" s="1371" t="s">
        <v>239</v>
      </c>
      <c r="V4281" s="1371" t="s">
        <v>11</v>
      </c>
      <c r="W4281" s="1371" t="s">
        <v>226</v>
      </c>
    </row>
    <row r="4282" spans="1:23">
      <c r="A4282" s="1370">
        <v>73725981</v>
      </c>
      <c r="B4282" s="1371" t="s">
        <v>8520</v>
      </c>
      <c r="C4282" s="1371">
        <v>914477479</v>
      </c>
      <c r="D4282" s="1371" t="s">
        <v>8521</v>
      </c>
      <c r="G4282" s="1371" t="s">
        <v>223</v>
      </c>
      <c r="H4282" s="1371" t="s">
        <v>245</v>
      </c>
      <c r="I4282" s="1371" t="s">
        <v>316</v>
      </c>
      <c r="J4282" s="1371" t="s">
        <v>221</v>
      </c>
      <c r="K4282" s="1371" t="s">
        <v>256</v>
      </c>
      <c r="L4282" s="1371" t="s">
        <v>271</v>
      </c>
      <c r="N4282" s="1371" t="s">
        <v>236</v>
      </c>
      <c r="W4282" s="1371" t="s">
        <v>230</v>
      </c>
    </row>
    <row r="4283" spans="1:23">
      <c r="A4283" s="1370">
        <v>73728209</v>
      </c>
      <c r="B4283" s="1371" t="s">
        <v>8522</v>
      </c>
      <c r="C4283" s="1371">
        <v>51974435269</v>
      </c>
      <c r="D4283" s="1371" t="s">
        <v>8523</v>
      </c>
      <c r="G4283" s="1371" t="s">
        <v>225</v>
      </c>
      <c r="H4283" s="1371" t="s">
        <v>245</v>
      </c>
      <c r="J4283" s="1371" t="s">
        <v>221</v>
      </c>
      <c r="K4283" s="1371" t="s">
        <v>259</v>
      </c>
      <c r="L4283" s="1371" t="s">
        <v>259</v>
      </c>
      <c r="N4283" s="1371" t="s">
        <v>233</v>
      </c>
      <c r="W4283" s="1371" t="s">
        <v>228</v>
      </c>
    </row>
    <row r="4284" spans="1:23">
      <c r="A4284" s="1370">
        <v>73728764</v>
      </c>
      <c r="B4284" s="1371" t="s">
        <v>8524</v>
      </c>
      <c r="C4284" s="1371">
        <v>977541788</v>
      </c>
      <c r="E4284" s="1371" t="s">
        <v>373</v>
      </c>
      <c r="G4284" s="1371" t="s">
        <v>224</v>
      </c>
      <c r="H4284" s="1371" t="s">
        <v>243</v>
      </c>
      <c r="I4284" s="1371" t="s">
        <v>316</v>
      </c>
      <c r="J4284" s="1371" t="s">
        <v>249</v>
      </c>
      <c r="N4284" s="1371" t="s">
        <v>233</v>
      </c>
      <c r="W4284" s="1371" t="s">
        <v>227</v>
      </c>
    </row>
    <row r="4285" spans="1:23">
      <c r="A4285" s="1370">
        <v>73729904</v>
      </c>
      <c r="B4285" s="1371" t="s">
        <v>8525</v>
      </c>
      <c r="C4285" s="1371">
        <v>988870793</v>
      </c>
      <c r="E4285" s="1371" t="s">
        <v>8526</v>
      </c>
      <c r="G4285" s="1371" t="s">
        <v>224</v>
      </c>
      <c r="H4285" s="1371" t="s">
        <v>242</v>
      </c>
      <c r="N4285" s="1371" t="s">
        <v>231</v>
      </c>
      <c r="O4285" s="1371" t="s">
        <v>231</v>
      </c>
      <c r="P4285" s="1371" t="s">
        <v>231</v>
      </c>
      <c r="W4285" s="1371" t="s">
        <v>229</v>
      </c>
    </row>
    <row r="4286" spans="1:23">
      <c r="A4286" s="1370">
        <v>73730148</v>
      </c>
      <c r="B4286" s="1371" t="s">
        <v>8527</v>
      </c>
      <c r="C4286" s="1371">
        <v>966655938</v>
      </c>
      <c r="D4286" s="1371" t="s">
        <v>8528</v>
      </c>
      <c r="E4286" s="1371" t="s">
        <v>451</v>
      </c>
      <c r="G4286" s="1371" t="s">
        <v>223</v>
      </c>
      <c r="H4286" s="1371" t="s">
        <v>245</v>
      </c>
      <c r="K4286" s="1371" t="s">
        <v>262</v>
      </c>
      <c r="L4286" s="1371" t="s">
        <v>262</v>
      </c>
      <c r="M4286" s="1372">
        <v>45863</v>
      </c>
      <c r="N4286" s="1371" t="s">
        <v>388</v>
      </c>
      <c r="O4286" s="1371" t="s">
        <v>329</v>
      </c>
      <c r="P4286" s="1371" t="s">
        <v>329</v>
      </c>
      <c r="W4286" s="1371" t="s">
        <v>226</v>
      </c>
    </row>
    <row r="4287" spans="1:23">
      <c r="A4287" s="1370">
        <v>73730148</v>
      </c>
      <c r="B4287" s="1371" t="s">
        <v>8527</v>
      </c>
      <c r="C4287" s="1371">
        <v>51966655938</v>
      </c>
      <c r="D4287" s="1371" t="s">
        <v>8528</v>
      </c>
      <c r="E4287" s="1371" t="s">
        <v>451</v>
      </c>
      <c r="G4287" s="1371" t="s">
        <v>223</v>
      </c>
      <c r="H4287" s="1371" t="s">
        <v>245</v>
      </c>
      <c r="K4287" s="1371" t="s">
        <v>262</v>
      </c>
      <c r="L4287" s="1371" t="s">
        <v>262</v>
      </c>
      <c r="M4287" s="1372">
        <v>45862</v>
      </c>
      <c r="W4287" s="1371" t="s">
        <v>228</v>
      </c>
    </row>
    <row r="4288" spans="1:23">
      <c r="A4288" s="1370">
        <v>73731218</v>
      </c>
      <c r="B4288" s="1371" t="s">
        <v>8529</v>
      </c>
      <c r="C4288" s="1371">
        <v>936913443</v>
      </c>
      <c r="D4288" s="1371" t="s">
        <v>8530</v>
      </c>
      <c r="G4288" s="1371" t="s">
        <v>223</v>
      </c>
      <c r="H4288" s="1371" t="s">
        <v>11</v>
      </c>
      <c r="J4288" s="1371" t="s">
        <v>221</v>
      </c>
      <c r="L4288" s="1371" t="s">
        <v>271</v>
      </c>
      <c r="M4288" s="1372">
        <v>45841</v>
      </c>
      <c r="N4288" s="1371" t="s">
        <v>233</v>
      </c>
      <c r="O4288" s="1371" t="s">
        <v>236</v>
      </c>
      <c r="V4288" s="1371" t="s">
        <v>11</v>
      </c>
      <c r="W4288" s="1371" t="s">
        <v>230</v>
      </c>
    </row>
    <row r="4289" spans="1:23">
      <c r="A4289" s="1370">
        <v>73732218</v>
      </c>
      <c r="B4289" s="1371" t="s">
        <v>8531</v>
      </c>
      <c r="C4289" s="1371" t="s">
        <v>8532</v>
      </c>
      <c r="D4289" s="1371" t="s">
        <v>8533</v>
      </c>
      <c r="G4289" s="1371" t="s">
        <v>223</v>
      </c>
      <c r="H4289" s="1371" t="s">
        <v>245</v>
      </c>
      <c r="I4289" s="1371" t="s">
        <v>316</v>
      </c>
      <c r="J4289" s="1371" t="s">
        <v>221</v>
      </c>
      <c r="K4289" s="1371" t="s">
        <v>259</v>
      </c>
      <c r="L4289" s="1371" t="s">
        <v>259</v>
      </c>
      <c r="N4289" s="1371" t="s">
        <v>233</v>
      </c>
      <c r="O4289" s="1371" t="s">
        <v>236</v>
      </c>
      <c r="P4289" s="1371" t="s">
        <v>350</v>
      </c>
      <c r="W4289" s="1371" t="s">
        <v>226</v>
      </c>
    </row>
    <row r="4290" spans="1:23">
      <c r="A4290" s="1370">
        <v>73732218</v>
      </c>
      <c r="B4290" s="1371" t="s">
        <v>8534</v>
      </c>
      <c r="C4290" s="1371">
        <v>902795618</v>
      </c>
      <c r="D4290" s="1371" t="s">
        <v>362</v>
      </c>
      <c r="G4290" s="1371" t="s">
        <v>223</v>
      </c>
      <c r="H4290" s="1371" t="s">
        <v>11</v>
      </c>
      <c r="J4290" s="1371" t="s">
        <v>221</v>
      </c>
      <c r="L4290" s="1371" t="s">
        <v>271</v>
      </c>
      <c r="M4290" s="1372">
        <v>45841</v>
      </c>
      <c r="N4290" s="1371" t="s">
        <v>233</v>
      </c>
      <c r="O4290" s="1371" t="s">
        <v>236</v>
      </c>
      <c r="W4290" s="1371" t="s">
        <v>227</v>
      </c>
    </row>
    <row r="4291" spans="1:23">
      <c r="A4291" s="1370">
        <v>73732606</v>
      </c>
      <c r="B4291" s="1371" t="s">
        <v>8535</v>
      </c>
      <c r="C4291" s="1371">
        <v>51992704150</v>
      </c>
      <c r="D4291" s="1371" t="s">
        <v>8536</v>
      </c>
      <c r="G4291" s="1371" t="s">
        <v>223</v>
      </c>
      <c r="H4291" s="1371" t="s">
        <v>243</v>
      </c>
      <c r="I4291" s="1371" t="s">
        <v>316</v>
      </c>
      <c r="J4291" s="1371" t="s">
        <v>249</v>
      </c>
      <c r="N4291" s="1371" t="s">
        <v>236</v>
      </c>
      <c r="O4291" s="1371" t="s">
        <v>236</v>
      </c>
      <c r="P4291" s="1371" t="s">
        <v>236</v>
      </c>
      <c r="W4291" s="1371" t="s">
        <v>228</v>
      </c>
    </row>
    <row r="4292" spans="1:23">
      <c r="A4292" s="1370">
        <v>73732606</v>
      </c>
      <c r="B4292" s="1371" t="s">
        <v>8537</v>
      </c>
      <c r="C4292" s="1371">
        <v>949903377</v>
      </c>
      <c r="D4292" s="1371" t="s">
        <v>8538</v>
      </c>
      <c r="G4292" s="1371" t="s">
        <v>223</v>
      </c>
      <c r="H4292" s="1371" t="s">
        <v>245</v>
      </c>
      <c r="I4292" s="1371" t="s">
        <v>316</v>
      </c>
      <c r="J4292" s="1371" t="s">
        <v>221</v>
      </c>
      <c r="K4292" s="1371" t="s">
        <v>256</v>
      </c>
      <c r="L4292" s="1371" t="s">
        <v>256</v>
      </c>
      <c r="N4292" s="1371" t="s">
        <v>231</v>
      </c>
      <c r="W4292" s="1371" t="s">
        <v>227</v>
      </c>
    </row>
    <row r="4293" spans="1:23">
      <c r="A4293" s="1370">
        <v>73733190</v>
      </c>
      <c r="B4293" s="1371" t="s">
        <v>8539</v>
      </c>
      <c r="C4293" s="1371">
        <v>51966555342</v>
      </c>
      <c r="D4293" s="1371" t="s">
        <v>2695</v>
      </c>
      <c r="E4293" s="1371" t="s">
        <v>451</v>
      </c>
      <c r="G4293" s="1371" t="s">
        <v>223</v>
      </c>
      <c r="H4293" s="1371" t="s">
        <v>245</v>
      </c>
      <c r="K4293" s="1371" t="s">
        <v>262</v>
      </c>
      <c r="L4293" s="1371" t="s">
        <v>262</v>
      </c>
      <c r="M4293" s="1372">
        <v>45863</v>
      </c>
      <c r="N4293" s="1371" t="s">
        <v>233</v>
      </c>
      <c r="W4293" s="1371" t="s">
        <v>229</v>
      </c>
    </row>
    <row r="4294" spans="1:23">
      <c r="A4294" s="1370">
        <v>73733460</v>
      </c>
      <c r="B4294" s="1371" t="s">
        <v>8540</v>
      </c>
      <c r="C4294" s="1371">
        <v>998373516</v>
      </c>
      <c r="D4294" s="1371" t="s">
        <v>8541</v>
      </c>
      <c r="E4294" s="1371" t="s">
        <v>874</v>
      </c>
      <c r="G4294" s="1371" t="s">
        <v>225</v>
      </c>
      <c r="H4294" s="1371" t="s">
        <v>243</v>
      </c>
      <c r="J4294" s="1371" t="s">
        <v>249</v>
      </c>
      <c r="N4294" s="1371" t="s">
        <v>233</v>
      </c>
      <c r="W4294" s="1371" t="s">
        <v>228</v>
      </c>
    </row>
    <row r="4295" spans="1:23">
      <c r="A4295" s="1370">
        <v>73734007</v>
      </c>
      <c r="B4295" s="1371" t="s">
        <v>8542</v>
      </c>
      <c r="C4295" s="1371">
        <v>982457082</v>
      </c>
      <c r="D4295" s="1371" t="s">
        <v>6508</v>
      </c>
      <c r="E4295" s="1371" t="s">
        <v>624</v>
      </c>
      <c r="G4295" s="1371" t="s">
        <v>225</v>
      </c>
      <c r="H4295" s="1371" t="s">
        <v>242</v>
      </c>
      <c r="K4295" s="1371" t="s">
        <v>262</v>
      </c>
      <c r="L4295" s="1371" t="s">
        <v>262</v>
      </c>
      <c r="M4295" s="1372">
        <v>45874</v>
      </c>
      <c r="N4295" s="1371" t="s">
        <v>231</v>
      </c>
      <c r="P4295" s="1371" t="s">
        <v>329</v>
      </c>
      <c r="W4295" s="1371" t="s">
        <v>227</v>
      </c>
    </row>
    <row r="4296" spans="1:23">
      <c r="A4296" s="1370">
        <v>73734409</v>
      </c>
      <c r="B4296" s="1371" t="s">
        <v>8543</v>
      </c>
      <c r="C4296" s="1371">
        <v>907333182</v>
      </c>
      <c r="D4296" s="1371" t="s">
        <v>8544</v>
      </c>
      <c r="G4296" s="1371" t="s">
        <v>224</v>
      </c>
      <c r="H4296" s="1371" t="s">
        <v>243</v>
      </c>
      <c r="I4296" s="1371" t="s">
        <v>316</v>
      </c>
      <c r="J4296" s="1371" t="s">
        <v>249</v>
      </c>
      <c r="N4296" s="1371" t="s">
        <v>233</v>
      </c>
      <c r="O4296" s="1371" t="s">
        <v>236</v>
      </c>
      <c r="W4296" s="1371" t="s">
        <v>229</v>
      </c>
    </row>
    <row r="4297" spans="1:23">
      <c r="A4297" s="1370">
        <v>73737385</v>
      </c>
      <c r="B4297" s="1371" t="s">
        <v>8545</v>
      </c>
      <c r="C4297" s="1371">
        <v>51960700685</v>
      </c>
      <c r="D4297" s="1371" t="s">
        <v>8546</v>
      </c>
      <c r="G4297" s="1371" t="s">
        <v>225</v>
      </c>
      <c r="H4297" s="1371" t="s">
        <v>11</v>
      </c>
      <c r="J4297" s="1371" t="s">
        <v>221</v>
      </c>
      <c r="M4297" s="1372">
        <v>45841</v>
      </c>
      <c r="N4297" s="1371" t="s">
        <v>233</v>
      </c>
      <c r="O4297" s="1371" t="s">
        <v>236</v>
      </c>
      <c r="P4297" s="1371" t="s">
        <v>237</v>
      </c>
      <c r="W4297" s="1371" t="s">
        <v>227</v>
      </c>
    </row>
    <row r="4298" spans="1:23">
      <c r="A4298" s="1370">
        <v>73738500</v>
      </c>
      <c r="B4298" s="1371" t="s">
        <v>8547</v>
      </c>
      <c r="C4298" s="1371">
        <v>942261699</v>
      </c>
      <c r="D4298" s="1371" t="s">
        <v>8548</v>
      </c>
      <c r="G4298" s="1371" t="s">
        <v>224</v>
      </c>
      <c r="H4298" s="1371" t="s">
        <v>11</v>
      </c>
      <c r="J4298" s="1371" t="s">
        <v>221</v>
      </c>
      <c r="L4298" s="1371" t="s">
        <v>271</v>
      </c>
      <c r="M4298" s="1372">
        <v>45841</v>
      </c>
      <c r="N4298" s="1371" t="s">
        <v>233</v>
      </c>
      <c r="V4298" s="1371" t="s">
        <v>11</v>
      </c>
      <c r="W4298" s="1371" t="s">
        <v>230</v>
      </c>
    </row>
    <row r="4299" spans="1:23">
      <c r="A4299" s="1370">
        <v>73743590</v>
      </c>
      <c r="B4299" s="1371" t="s">
        <v>8549</v>
      </c>
      <c r="C4299" s="1371">
        <v>962921833</v>
      </c>
      <c r="D4299" s="1371" t="s">
        <v>8550</v>
      </c>
      <c r="G4299" s="1371" t="s">
        <v>224</v>
      </c>
      <c r="H4299" s="1371" t="s">
        <v>242</v>
      </c>
      <c r="I4299" s="1371" t="s">
        <v>316</v>
      </c>
      <c r="J4299" s="1371" t="s">
        <v>249</v>
      </c>
      <c r="N4299" s="1371" t="s">
        <v>233</v>
      </c>
      <c r="O4299" s="1371" t="s">
        <v>231</v>
      </c>
      <c r="W4299" s="1371" t="s">
        <v>229</v>
      </c>
    </row>
    <row r="4300" spans="1:23">
      <c r="A4300" s="1370">
        <v>73746698</v>
      </c>
      <c r="B4300" s="1371" t="s">
        <v>8551</v>
      </c>
      <c r="C4300" s="1371">
        <v>966715260</v>
      </c>
      <c r="D4300" s="1371" t="s">
        <v>8552</v>
      </c>
      <c r="F4300" s="1371" t="s">
        <v>254</v>
      </c>
      <c r="G4300" s="1371" t="s">
        <v>224</v>
      </c>
      <c r="H4300" s="1371" t="s">
        <v>242</v>
      </c>
      <c r="J4300" s="1371" t="s">
        <v>221</v>
      </c>
      <c r="N4300" s="1371" t="s">
        <v>231</v>
      </c>
      <c r="O4300" s="1371" t="s">
        <v>231</v>
      </c>
      <c r="P4300" s="1371" t="s">
        <v>231</v>
      </c>
      <c r="Q4300" s="1371" t="s">
        <v>324</v>
      </c>
      <c r="R4300" s="1371" t="s">
        <v>312</v>
      </c>
      <c r="S4300" s="1371" t="s">
        <v>318</v>
      </c>
      <c r="T4300" s="1371" t="s">
        <v>628</v>
      </c>
      <c r="U4300" s="1371" t="s">
        <v>255</v>
      </c>
      <c r="W4300" s="1371" t="s">
        <v>229</v>
      </c>
    </row>
    <row r="4301" spans="1:23">
      <c r="A4301" s="1370">
        <v>73762878</v>
      </c>
      <c r="B4301" s="1371" t="s">
        <v>8553</v>
      </c>
      <c r="C4301" s="1371">
        <v>980816817</v>
      </c>
      <c r="D4301" s="1371" t="s">
        <v>8554</v>
      </c>
      <c r="G4301" s="1371" t="s">
        <v>225</v>
      </c>
      <c r="H4301" s="1371" t="s">
        <v>11</v>
      </c>
      <c r="L4301" s="1371" t="s">
        <v>271</v>
      </c>
      <c r="M4301" s="1372">
        <v>45854</v>
      </c>
      <c r="N4301" s="1371" t="s">
        <v>233</v>
      </c>
      <c r="W4301" s="1371" t="s">
        <v>227</v>
      </c>
    </row>
    <row r="4302" spans="1:23">
      <c r="A4302" s="1370">
        <v>73775716</v>
      </c>
      <c r="B4302" s="1371" t="s">
        <v>8555</v>
      </c>
      <c r="C4302" s="1371">
        <v>910231287</v>
      </c>
      <c r="D4302" s="1371" t="s">
        <v>8556</v>
      </c>
      <c r="G4302" s="1371" t="s">
        <v>224</v>
      </c>
      <c r="H4302" s="1371" t="s">
        <v>11</v>
      </c>
      <c r="J4302" s="1371" t="s">
        <v>221</v>
      </c>
      <c r="N4302" s="1371" t="s">
        <v>233</v>
      </c>
      <c r="W4302" s="1371" t="s">
        <v>229</v>
      </c>
    </row>
    <row r="4303" spans="1:23">
      <c r="A4303" s="1370">
        <v>73779385</v>
      </c>
      <c r="B4303" s="1371" t="s">
        <v>8557</v>
      </c>
      <c r="C4303" s="1371">
        <v>51904982289</v>
      </c>
      <c r="D4303" s="1371" t="s">
        <v>8558</v>
      </c>
      <c r="E4303" s="1371" t="s">
        <v>8559</v>
      </c>
      <c r="G4303" s="1371" t="s">
        <v>225</v>
      </c>
      <c r="H4303" s="1371" t="s">
        <v>243</v>
      </c>
      <c r="J4303" s="1371" t="s">
        <v>221</v>
      </c>
      <c r="L4303" s="1371" t="s">
        <v>271</v>
      </c>
      <c r="N4303" s="1371" t="s">
        <v>236</v>
      </c>
      <c r="W4303" s="1371" t="s">
        <v>230</v>
      </c>
    </row>
    <row r="4304" spans="1:23">
      <c r="A4304" s="1370">
        <v>73787146</v>
      </c>
      <c r="B4304" s="1371" t="s">
        <v>8560</v>
      </c>
      <c r="C4304" s="1371">
        <v>977977276</v>
      </c>
      <c r="D4304" s="1371" t="s">
        <v>8561</v>
      </c>
      <c r="E4304" s="1371" t="s">
        <v>376</v>
      </c>
      <c r="G4304" s="1371" t="s">
        <v>224</v>
      </c>
      <c r="H4304" s="1371" t="s">
        <v>245</v>
      </c>
      <c r="I4304" s="1371" t="s">
        <v>316</v>
      </c>
      <c r="J4304" s="1371" t="s">
        <v>221</v>
      </c>
      <c r="N4304" s="1371" t="s">
        <v>368</v>
      </c>
      <c r="O4304" s="1371" t="s">
        <v>236</v>
      </c>
      <c r="P4304" s="1371" t="s">
        <v>2677</v>
      </c>
      <c r="W4304" s="1371" t="s">
        <v>226</v>
      </c>
    </row>
    <row r="4305" spans="1:23">
      <c r="A4305" s="1370">
        <v>73788035</v>
      </c>
      <c r="B4305" s="1371" t="s">
        <v>8562</v>
      </c>
      <c r="C4305" s="1371">
        <v>51967138555</v>
      </c>
      <c r="D4305" s="1371" t="s">
        <v>8563</v>
      </c>
      <c r="F4305" s="1371" t="s">
        <v>260</v>
      </c>
      <c r="G4305" s="1371" t="s">
        <v>225</v>
      </c>
      <c r="H4305" s="1371" t="s">
        <v>245</v>
      </c>
      <c r="J4305" s="1371" t="s">
        <v>221</v>
      </c>
      <c r="N4305" s="1371" t="s">
        <v>233</v>
      </c>
      <c r="W4305" s="1371" t="s">
        <v>228</v>
      </c>
    </row>
    <row r="4306" spans="1:23">
      <c r="A4306" s="1370">
        <v>73799548</v>
      </c>
      <c r="B4306" s="1371" t="s">
        <v>8564</v>
      </c>
      <c r="C4306" s="1371">
        <v>917377749</v>
      </c>
      <c r="D4306" s="1371" t="s">
        <v>8565</v>
      </c>
      <c r="F4306" s="1371" t="s">
        <v>362</v>
      </c>
      <c r="G4306" s="1371" t="s">
        <v>223</v>
      </c>
      <c r="H4306" s="1371" t="s">
        <v>248</v>
      </c>
      <c r="J4306" s="1371" t="s">
        <v>221</v>
      </c>
      <c r="M4306" s="1372">
        <v>45841</v>
      </c>
      <c r="N4306" s="1371" t="s">
        <v>233</v>
      </c>
      <c r="W4306" s="1371" t="s">
        <v>228</v>
      </c>
    </row>
    <row r="4307" spans="1:23">
      <c r="A4307" s="1370">
        <v>73800267</v>
      </c>
      <c r="B4307" s="1371" t="s">
        <v>8566</v>
      </c>
      <c r="C4307" s="1371">
        <v>963238033</v>
      </c>
      <c r="D4307" s="1371" t="s">
        <v>8567</v>
      </c>
      <c r="E4307" s="1371" t="s">
        <v>347</v>
      </c>
      <c r="G4307" s="1371" t="s">
        <v>225</v>
      </c>
      <c r="H4307" s="1371" t="s">
        <v>245</v>
      </c>
      <c r="K4307" s="1371" t="s">
        <v>274</v>
      </c>
      <c r="L4307" s="1371" t="s">
        <v>274</v>
      </c>
      <c r="M4307" s="1372">
        <v>45863</v>
      </c>
      <c r="N4307" s="1371" t="s">
        <v>368</v>
      </c>
      <c r="O4307" s="1371" t="s">
        <v>236</v>
      </c>
      <c r="P4307" s="1371" t="s">
        <v>350</v>
      </c>
      <c r="V4307" s="1371" t="s">
        <v>901</v>
      </c>
      <c r="W4307" s="1371" t="s">
        <v>226</v>
      </c>
    </row>
    <row r="4308" spans="1:23">
      <c r="A4308" s="1370">
        <v>73813942</v>
      </c>
      <c r="B4308" s="1371" t="s">
        <v>8568</v>
      </c>
      <c r="C4308" s="1371">
        <v>943397657</v>
      </c>
      <c r="D4308" s="1371" t="s">
        <v>8569</v>
      </c>
      <c r="E4308" s="1371" t="s">
        <v>347</v>
      </c>
      <c r="G4308" s="1371" t="s">
        <v>224</v>
      </c>
      <c r="H4308" s="1371" t="s">
        <v>245</v>
      </c>
      <c r="K4308" s="1371" t="s">
        <v>280</v>
      </c>
      <c r="L4308" s="1371" t="s">
        <v>280</v>
      </c>
      <c r="M4308" s="1372">
        <v>45859</v>
      </c>
      <c r="N4308" s="1371" t="s">
        <v>388</v>
      </c>
      <c r="O4308" s="1371" t="s">
        <v>231</v>
      </c>
      <c r="P4308" s="1371" t="s">
        <v>231</v>
      </c>
      <c r="W4308" s="1371" t="s">
        <v>226</v>
      </c>
    </row>
    <row r="4309" spans="1:23">
      <c r="A4309" s="1370">
        <v>73830116</v>
      </c>
      <c r="B4309" s="1371" t="s">
        <v>8570</v>
      </c>
      <c r="C4309" s="1371">
        <v>51918618835</v>
      </c>
      <c r="D4309" s="1371" t="s">
        <v>8571</v>
      </c>
      <c r="G4309" s="1371" t="s">
        <v>225</v>
      </c>
      <c r="H4309" s="1371" t="s">
        <v>11</v>
      </c>
      <c r="I4309" s="1371" t="s">
        <v>7</v>
      </c>
      <c r="M4309" s="1372">
        <v>45854</v>
      </c>
      <c r="N4309" s="1371" t="s">
        <v>233</v>
      </c>
      <c r="W4309" s="1371" t="s">
        <v>228</v>
      </c>
    </row>
    <row r="4310" spans="1:23">
      <c r="A4310" s="1370">
        <v>73831164</v>
      </c>
      <c r="B4310" s="1371" t="s">
        <v>8572</v>
      </c>
      <c r="C4310" s="1371">
        <v>51915172889</v>
      </c>
      <c r="D4310" s="1371" t="s">
        <v>8573</v>
      </c>
      <c r="G4310" s="1371" t="s">
        <v>224</v>
      </c>
      <c r="H4310" s="1371" t="s">
        <v>11</v>
      </c>
      <c r="J4310" s="1371" t="s">
        <v>221</v>
      </c>
      <c r="M4310" s="1372">
        <v>45841</v>
      </c>
      <c r="N4310" s="1371" t="s">
        <v>231</v>
      </c>
      <c r="W4310" s="1371" t="s">
        <v>227</v>
      </c>
    </row>
    <row r="4311" spans="1:23">
      <c r="A4311" s="1370">
        <v>73831317</v>
      </c>
      <c r="B4311" s="1371" t="s">
        <v>8574</v>
      </c>
      <c r="C4311" s="1371">
        <v>994101342</v>
      </c>
      <c r="D4311" s="1371" t="s">
        <v>8575</v>
      </c>
      <c r="F4311" s="1371" t="s">
        <v>254</v>
      </c>
      <c r="G4311" s="1371" t="s">
        <v>224</v>
      </c>
      <c r="H4311" s="1371" t="s">
        <v>245</v>
      </c>
      <c r="I4311" s="1371" t="s">
        <v>316</v>
      </c>
      <c r="J4311" s="1371" t="s">
        <v>221</v>
      </c>
      <c r="N4311" s="1371" t="s">
        <v>233</v>
      </c>
      <c r="O4311" s="1371" t="s">
        <v>236</v>
      </c>
      <c r="W4311" s="1371" t="s">
        <v>229</v>
      </c>
    </row>
    <row r="4312" spans="1:23">
      <c r="A4312" s="1370">
        <v>73833519</v>
      </c>
      <c r="B4312" s="1371" t="s">
        <v>8576</v>
      </c>
      <c r="C4312" s="1371">
        <v>916128868</v>
      </c>
      <c r="D4312" s="1371" t="s">
        <v>8577</v>
      </c>
      <c r="E4312" s="1371" t="s">
        <v>8578</v>
      </c>
      <c r="G4312" s="1371" t="s">
        <v>223</v>
      </c>
      <c r="H4312" s="1371" t="s">
        <v>244</v>
      </c>
      <c r="I4312" s="1371" t="s">
        <v>316</v>
      </c>
      <c r="J4312" s="1371" t="s">
        <v>249</v>
      </c>
      <c r="N4312" s="1371" t="s">
        <v>231</v>
      </c>
      <c r="W4312" s="1371" t="s">
        <v>227</v>
      </c>
    </row>
    <row r="4313" spans="1:23">
      <c r="A4313" s="1370">
        <v>73834749</v>
      </c>
      <c r="B4313" s="1371" t="s">
        <v>8579</v>
      </c>
      <c r="C4313" s="1371">
        <v>51980254599</v>
      </c>
      <c r="D4313" s="1371" t="s">
        <v>8580</v>
      </c>
      <c r="G4313" s="1371" t="s">
        <v>223</v>
      </c>
      <c r="H4313" s="1371" t="s">
        <v>245</v>
      </c>
      <c r="I4313" s="1371" t="s">
        <v>316</v>
      </c>
      <c r="J4313" s="1371" t="s">
        <v>221</v>
      </c>
      <c r="K4313" s="1371" t="s">
        <v>259</v>
      </c>
      <c r="L4313" s="1371" t="s">
        <v>259</v>
      </c>
      <c r="N4313" s="1371" t="s">
        <v>236</v>
      </c>
      <c r="O4313" s="1371" t="s">
        <v>236</v>
      </c>
      <c r="P4313" s="1371" t="s">
        <v>350</v>
      </c>
      <c r="W4313" s="1371" t="s">
        <v>226</v>
      </c>
    </row>
    <row r="4314" spans="1:23">
      <c r="A4314" s="1370">
        <v>73835737</v>
      </c>
      <c r="B4314" s="1371" t="s">
        <v>8581</v>
      </c>
      <c r="C4314" s="1371">
        <v>51973533408</v>
      </c>
      <c r="D4314" s="1371" t="s">
        <v>8582</v>
      </c>
      <c r="E4314" s="1371" t="s">
        <v>451</v>
      </c>
      <c r="G4314" s="1371" t="s">
        <v>224</v>
      </c>
      <c r="H4314" s="1371" t="s">
        <v>245</v>
      </c>
      <c r="K4314" s="1371" t="s">
        <v>262</v>
      </c>
      <c r="L4314" s="1371" t="s">
        <v>262</v>
      </c>
      <c r="M4314" s="1372">
        <v>45873</v>
      </c>
      <c r="N4314" s="1371" t="s">
        <v>233</v>
      </c>
      <c r="W4314" s="1371" t="s">
        <v>229</v>
      </c>
    </row>
    <row r="4315" spans="1:23">
      <c r="A4315" s="1370">
        <v>73841321</v>
      </c>
      <c r="B4315" s="1371" t="s">
        <v>8583</v>
      </c>
      <c r="C4315" s="1371">
        <v>977770352</v>
      </c>
      <c r="D4315" s="1371" t="s">
        <v>8584</v>
      </c>
      <c r="G4315" s="1371" t="s">
        <v>225</v>
      </c>
      <c r="H4315" s="1371" t="s">
        <v>245</v>
      </c>
      <c r="I4315" s="1371" t="s">
        <v>316</v>
      </c>
      <c r="J4315" s="1371" t="s">
        <v>221</v>
      </c>
      <c r="L4315" s="1371" t="s">
        <v>271</v>
      </c>
      <c r="N4315" s="1371" t="s">
        <v>233</v>
      </c>
      <c r="O4315" s="1371" t="s">
        <v>231</v>
      </c>
      <c r="W4315" s="1371" t="s">
        <v>229</v>
      </c>
    </row>
    <row r="4316" spans="1:23">
      <c r="A4316" s="1370">
        <v>73841321</v>
      </c>
      <c r="B4316" s="1371" t="s">
        <v>8585</v>
      </c>
      <c r="C4316" s="1371">
        <v>51977770352</v>
      </c>
      <c r="D4316" s="1371" t="s">
        <v>8584</v>
      </c>
      <c r="E4316" s="1371" t="s">
        <v>451</v>
      </c>
      <c r="G4316" s="1371" t="s">
        <v>225</v>
      </c>
      <c r="H4316" s="1371" t="s">
        <v>245</v>
      </c>
      <c r="K4316" s="1371" t="s">
        <v>262</v>
      </c>
      <c r="L4316" s="1371" t="s">
        <v>262</v>
      </c>
      <c r="M4316" s="1372">
        <v>45859</v>
      </c>
      <c r="N4316" s="1371" t="s">
        <v>233</v>
      </c>
      <c r="O4316" s="1371" t="s">
        <v>231</v>
      </c>
      <c r="P4316" s="1371" t="s">
        <v>329</v>
      </c>
      <c r="W4316" s="1371" t="s">
        <v>229</v>
      </c>
    </row>
    <row r="4317" spans="1:23">
      <c r="A4317" s="1370">
        <v>73842510</v>
      </c>
      <c r="B4317" s="1371" t="s">
        <v>8586</v>
      </c>
      <c r="C4317" s="1371">
        <v>923598958</v>
      </c>
      <c r="H4317" s="1371" t="s">
        <v>243</v>
      </c>
      <c r="I4317" s="1371" t="s">
        <v>316</v>
      </c>
      <c r="J4317" s="1371" t="s">
        <v>249</v>
      </c>
      <c r="N4317" s="1371" t="s">
        <v>233</v>
      </c>
      <c r="O4317" s="1371" t="s">
        <v>236</v>
      </c>
      <c r="P4317" s="1371" t="s">
        <v>231</v>
      </c>
      <c r="W4317" s="1371" t="s">
        <v>229</v>
      </c>
    </row>
    <row r="4318" spans="1:23">
      <c r="A4318" s="1370">
        <v>73844156</v>
      </c>
      <c r="B4318" s="1371" t="s">
        <v>8587</v>
      </c>
      <c r="C4318" s="1371">
        <v>51973532899</v>
      </c>
      <c r="D4318" s="1371" t="s">
        <v>8588</v>
      </c>
      <c r="E4318" s="1371" t="s">
        <v>624</v>
      </c>
      <c r="G4318" s="1371" t="s">
        <v>224</v>
      </c>
      <c r="H4318" s="1371" t="s">
        <v>245</v>
      </c>
      <c r="K4318" s="1371" t="s">
        <v>271</v>
      </c>
      <c r="M4318" s="1372">
        <v>45853</v>
      </c>
      <c r="N4318" s="1371" t="s">
        <v>233</v>
      </c>
      <c r="O4318" s="1371" t="s">
        <v>231</v>
      </c>
      <c r="W4318" s="1371" t="s">
        <v>229</v>
      </c>
    </row>
    <row r="4319" spans="1:23">
      <c r="A4319" s="1370">
        <v>73844299</v>
      </c>
      <c r="B4319" s="1371" t="s">
        <v>8589</v>
      </c>
      <c r="C4319" s="1371">
        <v>937152344</v>
      </c>
      <c r="G4319" s="1371" t="s">
        <v>224</v>
      </c>
      <c r="H4319" s="1371" t="s">
        <v>244</v>
      </c>
      <c r="K4319" s="1371" t="s">
        <v>271</v>
      </c>
      <c r="N4319" s="1371" t="s">
        <v>233</v>
      </c>
      <c r="W4319" s="1371" t="s">
        <v>228</v>
      </c>
    </row>
    <row r="4320" spans="1:23">
      <c r="A4320" s="1370">
        <v>73845487</v>
      </c>
      <c r="B4320" s="1371" t="s">
        <v>8590</v>
      </c>
      <c r="C4320" s="1371" t="s">
        <v>8591</v>
      </c>
      <c r="G4320" s="1371" t="s">
        <v>224</v>
      </c>
      <c r="H4320" s="1371" t="s">
        <v>243</v>
      </c>
      <c r="I4320" s="1371" t="s">
        <v>316</v>
      </c>
      <c r="J4320" s="1371" t="s">
        <v>249</v>
      </c>
      <c r="N4320" s="1371" t="s">
        <v>233</v>
      </c>
      <c r="O4320" s="1371" t="s">
        <v>231</v>
      </c>
      <c r="W4320" s="1371" t="s">
        <v>229</v>
      </c>
    </row>
    <row r="4321" spans="1:23">
      <c r="A4321" s="1370">
        <v>73845536</v>
      </c>
      <c r="B4321" s="1371" t="s">
        <v>8592</v>
      </c>
      <c r="C4321" s="1371">
        <v>957327890</v>
      </c>
      <c r="D4321" s="1371" t="s">
        <v>8593</v>
      </c>
      <c r="E4321" s="1371" t="s">
        <v>8594</v>
      </c>
      <c r="G4321" s="1371" t="s">
        <v>224</v>
      </c>
      <c r="H4321" s="1371" t="s">
        <v>245</v>
      </c>
      <c r="I4321" s="1371" t="s">
        <v>316</v>
      </c>
      <c r="J4321" s="1371" t="s">
        <v>221</v>
      </c>
      <c r="K4321" s="1371" t="s">
        <v>256</v>
      </c>
      <c r="L4321" s="1371" t="s">
        <v>256</v>
      </c>
      <c r="N4321" s="1371" t="s">
        <v>231</v>
      </c>
      <c r="O4321" s="1371" t="s">
        <v>231</v>
      </c>
      <c r="P4321" s="1371" t="s">
        <v>231</v>
      </c>
      <c r="W4321" s="1371" t="s">
        <v>226</v>
      </c>
    </row>
    <row r="4322" spans="1:23">
      <c r="A4322" s="1370">
        <v>73845602</v>
      </c>
      <c r="B4322" s="1371" t="s">
        <v>8595</v>
      </c>
      <c r="C4322" s="1371">
        <v>916401600</v>
      </c>
      <c r="D4322" s="1371" t="s">
        <v>362</v>
      </c>
      <c r="G4322" s="1371" t="s">
        <v>223</v>
      </c>
      <c r="H4322" s="1371" t="s">
        <v>11</v>
      </c>
      <c r="J4322" s="1371" t="s">
        <v>221</v>
      </c>
      <c r="L4322" s="1371" t="s">
        <v>271</v>
      </c>
      <c r="M4322" s="1372">
        <v>45841</v>
      </c>
      <c r="N4322" s="1371" t="s">
        <v>233</v>
      </c>
      <c r="O4322" s="1371" t="s">
        <v>236</v>
      </c>
      <c r="V4322" s="1371" t="s">
        <v>11</v>
      </c>
      <c r="W4322" s="1371" t="s">
        <v>230</v>
      </c>
    </row>
    <row r="4323" spans="1:23">
      <c r="A4323" s="1370">
        <v>73845736</v>
      </c>
      <c r="B4323" s="1371" t="s">
        <v>8596</v>
      </c>
      <c r="C4323" s="1371">
        <v>938700810</v>
      </c>
      <c r="G4323" s="1371" t="s">
        <v>225</v>
      </c>
      <c r="H4323" s="1371" t="s">
        <v>243</v>
      </c>
      <c r="I4323" s="1371" t="s">
        <v>316</v>
      </c>
      <c r="J4323" s="1371" t="s">
        <v>221</v>
      </c>
      <c r="N4323" s="1371" t="s">
        <v>231</v>
      </c>
      <c r="O4323" s="1371" t="s">
        <v>231</v>
      </c>
      <c r="P4323" s="1371" t="s">
        <v>231</v>
      </c>
      <c r="W4323" s="1371" t="s">
        <v>229</v>
      </c>
    </row>
    <row r="4324" spans="1:23">
      <c r="A4324" s="1370">
        <v>73847714</v>
      </c>
      <c r="B4324" s="1371" t="s">
        <v>8597</v>
      </c>
      <c r="C4324" s="1371">
        <v>930936223</v>
      </c>
      <c r="E4324" s="1371" t="s">
        <v>2306</v>
      </c>
      <c r="G4324" s="1371" t="s">
        <v>224</v>
      </c>
      <c r="H4324" s="1371" t="s">
        <v>243</v>
      </c>
      <c r="I4324" s="1371" t="s">
        <v>316</v>
      </c>
      <c r="J4324" s="1371" t="s">
        <v>249</v>
      </c>
      <c r="K4324" s="1371" t="s">
        <v>271</v>
      </c>
      <c r="L4324" s="1371" t="s">
        <v>271</v>
      </c>
      <c r="N4324" s="1371" t="s">
        <v>233</v>
      </c>
      <c r="O4324" s="1371" t="s">
        <v>236</v>
      </c>
      <c r="W4324" s="1371" t="s">
        <v>226</v>
      </c>
    </row>
    <row r="4325" spans="1:23">
      <c r="A4325" s="1370">
        <v>73847717</v>
      </c>
      <c r="B4325" s="1371" t="s">
        <v>8598</v>
      </c>
      <c r="C4325" s="1371">
        <v>970159430</v>
      </c>
      <c r="D4325" s="1371" t="s">
        <v>8599</v>
      </c>
      <c r="G4325" s="1371" t="s">
        <v>223</v>
      </c>
      <c r="H4325" s="1371" t="s">
        <v>248</v>
      </c>
      <c r="M4325" s="1372">
        <v>45855</v>
      </c>
      <c r="N4325" s="1371" t="s">
        <v>368</v>
      </c>
      <c r="W4325" s="1371" t="s">
        <v>226</v>
      </c>
    </row>
    <row r="4326" spans="1:23">
      <c r="A4326" s="1370">
        <v>73848070</v>
      </c>
      <c r="B4326" s="1371" t="s">
        <v>8600</v>
      </c>
      <c r="C4326" s="1371">
        <v>994028827</v>
      </c>
      <c r="G4326" s="1371" t="s">
        <v>225</v>
      </c>
      <c r="H4326" s="1371" t="s">
        <v>243</v>
      </c>
      <c r="I4326" s="1371" t="s">
        <v>316</v>
      </c>
      <c r="J4326" s="1371" t="s">
        <v>221</v>
      </c>
      <c r="N4326" s="1371" t="s">
        <v>231</v>
      </c>
      <c r="O4326" s="1371" t="s">
        <v>231</v>
      </c>
      <c r="P4326" s="1371" t="s">
        <v>231</v>
      </c>
      <c r="W4326" s="1371" t="s">
        <v>229</v>
      </c>
    </row>
    <row r="4327" spans="1:23">
      <c r="A4327" s="1370">
        <v>73849039</v>
      </c>
      <c r="B4327" s="1371" t="s">
        <v>8601</v>
      </c>
      <c r="C4327" s="1371">
        <v>51924446344</v>
      </c>
      <c r="D4327" s="1371" t="s">
        <v>8602</v>
      </c>
      <c r="G4327" s="1371" t="s">
        <v>224</v>
      </c>
      <c r="H4327" s="1371" t="s">
        <v>245</v>
      </c>
      <c r="I4327" s="1371" t="s">
        <v>316</v>
      </c>
      <c r="J4327" s="1371" t="s">
        <v>221</v>
      </c>
      <c r="K4327" s="1371" t="s">
        <v>259</v>
      </c>
      <c r="L4327" s="1371" t="s">
        <v>259</v>
      </c>
      <c r="N4327" s="1371" t="s">
        <v>233</v>
      </c>
      <c r="O4327" s="1371" t="s">
        <v>236</v>
      </c>
      <c r="P4327" s="1371" t="s">
        <v>350</v>
      </c>
      <c r="W4327" s="1371" t="s">
        <v>226</v>
      </c>
    </row>
    <row r="4328" spans="1:23">
      <c r="A4328" s="1370">
        <v>73850018</v>
      </c>
      <c r="B4328" s="1371" t="s">
        <v>8603</v>
      </c>
      <c r="C4328" s="1371">
        <v>980211658</v>
      </c>
      <c r="D4328" s="1371" t="s">
        <v>8604</v>
      </c>
      <c r="G4328" s="1371" t="s">
        <v>224</v>
      </c>
      <c r="H4328" s="1371" t="s">
        <v>243</v>
      </c>
      <c r="I4328" s="1371" t="s">
        <v>316</v>
      </c>
      <c r="J4328" s="1371" t="s">
        <v>221</v>
      </c>
      <c r="N4328" s="1371" t="s">
        <v>231</v>
      </c>
      <c r="O4328" s="1371" t="s">
        <v>231</v>
      </c>
      <c r="P4328" s="1371" t="s">
        <v>231</v>
      </c>
      <c r="W4328" s="1371" t="s">
        <v>226</v>
      </c>
    </row>
    <row r="4329" spans="1:23">
      <c r="A4329" s="1370">
        <v>73851434</v>
      </c>
      <c r="B4329" s="1371" t="s">
        <v>8605</v>
      </c>
      <c r="C4329" s="1371">
        <v>51963781947</v>
      </c>
      <c r="D4329" s="1371" t="s">
        <v>8606</v>
      </c>
      <c r="G4329" s="1371" t="s">
        <v>224</v>
      </c>
      <c r="H4329" s="1371" t="s">
        <v>11</v>
      </c>
      <c r="L4329" s="1371" t="s">
        <v>271</v>
      </c>
      <c r="M4329" s="1372">
        <v>45854</v>
      </c>
      <c r="N4329" s="1371" t="s">
        <v>233</v>
      </c>
      <c r="W4329" s="1371" t="s">
        <v>230</v>
      </c>
    </row>
    <row r="4330" spans="1:23">
      <c r="A4330" s="1370">
        <v>73855570</v>
      </c>
      <c r="B4330" s="1371" t="s">
        <v>8607</v>
      </c>
      <c r="C4330" s="1371">
        <v>925952427</v>
      </c>
      <c r="D4330" s="1371" t="s">
        <v>8608</v>
      </c>
      <c r="G4330" s="1371" t="s">
        <v>224</v>
      </c>
      <c r="H4330" s="1371" t="s">
        <v>11</v>
      </c>
      <c r="I4330" s="1371" t="s">
        <v>7</v>
      </c>
      <c r="M4330" s="1372">
        <v>45854</v>
      </c>
      <c r="N4330" s="1371" t="s">
        <v>233</v>
      </c>
      <c r="W4330" s="1371" t="s">
        <v>229</v>
      </c>
    </row>
    <row r="4331" spans="1:23">
      <c r="A4331" s="1370">
        <v>73857272</v>
      </c>
      <c r="B4331" s="1371" t="s">
        <v>8609</v>
      </c>
      <c r="C4331" s="1371">
        <v>940201413</v>
      </c>
      <c r="D4331" s="1371" t="s">
        <v>8610</v>
      </c>
      <c r="E4331" s="1371" t="s">
        <v>347</v>
      </c>
      <c r="G4331" s="1371" t="s">
        <v>224</v>
      </c>
      <c r="H4331" s="1371" t="s">
        <v>245</v>
      </c>
      <c r="L4331" s="1371" t="s">
        <v>271</v>
      </c>
      <c r="M4331" s="1372">
        <v>45842</v>
      </c>
      <c r="N4331" s="1371" t="s">
        <v>233</v>
      </c>
      <c r="O4331" s="1371" t="s">
        <v>236</v>
      </c>
      <c r="V4331" s="1371" t="s">
        <v>901</v>
      </c>
      <c r="W4331" s="1371" t="s">
        <v>230</v>
      </c>
    </row>
    <row r="4332" spans="1:23">
      <c r="A4332" s="1370">
        <v>73879565</v>
      </c>
      <c r="B4332" s="1371" t="s">
        <v>8611</v>
      </c>
      <c r="C4332" s="1371">
        <v>51937739619</v>
      </c>
      <c r="D4332" s="1371" t="s">
        <v>8612</v>
      </c>
      <c r="E4332" s="1371" t="s">
        <v>347</v>
      </c>
      <c r="G4332" s="1371" t="s">
        <v>223</v>
      </c>
      <c r="H4332" s="1371" t="s">
        <v>245</v>
      </c>
      <c r="K4332" s="1371" t="s">
        <v>274</v>
      </c>
      <c r="L4332" s="1371" t="s">
        <v>262</v>
      </c>
      <c r="M4332" s="1372">
        <v>45876</v>
      </c>
      <c r="N4332" s="1371" t="s">
        <v>233</v>
      </c>
      <c r="O4332" s="1371" t="s">
        <v>236</v>
      </c>
      <c r="V4332" s="1371" t="s">
        <v>592</v>
      </c>
      <c r="W4332" s="1371" t="s">
        <v>230</v>
      </c>
    </row>
    <row r="4333" spans="1:23">
      <c r="A4333" s="1370">
        <v>73879565</v>
      </c>
      <c r="B4333" s="1371" t="s">
        <v>8611</v>
      </c>
      <c r="C4333" s="1371">
        <v>937739619</v>
      </c>
      <c r="D4333" s="1371" t="s">
        <v>8612</v>
      </c>
      <c r="E4333" s="1371" t="s">
        <v>347</v>
      </c>
      <c r="G4333" s="1371" t="s">
        <v>223</v>
      </c>
      <c r="H4333" s="1371" t="s">
        <v>245</v>
      </c>
      <c r="K4333" s="1371" t="s">
        <v>278</v>
      </c>
      <c r="L4333" s="1371" t="s">
        <v>278</v>
      </c>
      <c r="M4333" s="1372">
        <v>45868</v>
      </c>
      <c r="N4333" s="1371" t="s">
        <v>368</v>
      </c>
      <c r="W4333" s="1371" t="s">
        <v>226</v>
      </c>
    </row>
    <row r="4334" spans="1:23">
      <c r="A4334" s="1370">
        <v>73887582</v>
      </c>
      <c r="B4334" s="1371" t="s">
        <v>8613</v>
      </c>
      <c r="C4334" s="1371">
        <v>51924862355</v>
      </c>
      <c r="D4334" s="1371" t="s">
        <v>8614</v>
      </c>
      <c r="E4334" s="1371" t="s">
        <v>347</v>
      </c>
      <c r="G4334" s="1371" t="s">
        <v>224</v>
      </c>
      <c r="H4334" s="1371" t="s">
        <v>245</v>
      </c>
      <c r="K4334" s="1371" t="s">
        <v>274</v>
      </c>
      <c r="L4334" s="1371" t="s">
        <v>274</v>
      </c>
      <c r="M4334" s="1372">
        <v>45873</v>
      </c>
      <c r="N4334" s="1371" t="s">
        <v>233</v>
      </c>
      <c r="V4334" s="1371" t="s">
        <v>901</v>
      </c>
      <c r="W4334" s="1371" t="s">
        <v>229</v>
      </c>
    </row>
    <row r="4335" spans="1:23">
      <c r="A4335" s="1370">
        <v>73892453</v>
      </c>
      <c r="B4335" s="1371" t="s">
        <v>8615</v>
      </c>
      <c r="C4335" s="1371">
        <v>978629012</v>
      </c>
      <c r="D4335" s="1371" t="s">
        <v>8616</v>
      </c>
      <c r="G4335" s="1371" t="s">
        <v>225</v>
      </c>
      <c r="H4335" s="1371" t="s">
        <v>243</v>
      </c>
      <c r="J4335" s="1371" t="s">
        <v>249</v>
      </c>
      <c r="N4335" s="1371" t="s">
        <v>233</v>
      </c>
      <c r="W4335" s="1371" t="s">
        <v>228</v>
      </c>
    </row>
    <row r="4336" spans="1:23">
      <c r="A4336" s="1370">
        <v>73897507</v>
      </c>
      <c r="B4336" s="1371" t="s">
        <v>8617</v>
      </c>
      <c r="C4336" s="1371">
        <v>51968202096</v>
      </c>
      <c r="D4336" s="1371" t="s">
        <v>8618</v>
      </c>
      <c r="G4336" s="1371" t="s">
        <v>223</v>
      </c>
      <c r="H4336" s="1371" t="s">
        <v>11</v>
      </c>
      <c r="J4336" s="1371" t="s">
        <v>221</v>
      </c>
      <c r="M4336" s="1372">
        <v>45841</v>
      </c>
      <c r="N4336" s="1371" t="s">
        <v>233</v>
      </c>
      <c r="V4336" s="1371" t="s">
        <v>11</v>
      </c>
      <c r="W4336" s="1371" t="s">
        <v>228</v>
      </c>
    </row>
    <row r="4337" spans="1:23">
      <c r="A4337" s="1370">
        <v>73897990</v>
      </c>
      <c r="B4337" s="1371" t="s">
        <v>8619</v>
      </c>
      <c r="C4337" s="1371">
        <v>997788485</v>
      </c>
      <c r="D4337" s="1371" t="s">
        <v>8620</v>
      </c>
      <c r="G4337" s="1371" t="s">
        <v>223</v>
      </c>
      <c r="I4337" s="1371" t="s">
        <v>316</v>
      </c>
      <c r="J4337" s="1371" t="s">
        <v>221</v>
      </c>
      <c r="N4337" s="1371" t="s">
        <v>233</v>
      </c>
      <c r="O4337" s="1371" t="s">
        <v>231</v>
      </c>
      <c r="P4337" s="1371" t="s">
        <v>231</v>
      </c>
      <c r="W4337" s="1371" t="s">
        <v>229</v>
      </c>
    </row>
    <row r="4338" spans="1:23">
      <c r="A4338" s="1370">
        <v>73900667</v>
      </c>
      <c r="B4338" s="1371" t="s">
        <v>8621</v>
      </c>
      <c r="C4338" s="1371">
        <v>932883312</v>
      </c>
      <c r="D4338" s="1371" t="s">
        <v>8622</v>
      </c>
      <c r="G4338" s="1371" t="s">
        <v>225</v>
      </c>
      <c r="H4338" s="1371" t="s">
        <v>243</v>
      </c>
      <c r="I4338" s="1371" t="s">
        <v>316</v>
      </c>
      <c r="J4338" s="1371" t="s">
        <v>249</v>
      </c>
      <c r="K4338" s="1371" t="s">
        <v>256</v>
      </c>
      <c r="L4338" s="1371" t="s">
        <v>256</v>
      </c>
      <c r="N4338" s="1371" t="s">
        <v>236</v>
      </c>
      <c r="Q4338" s="1371" t="s">
        <v>445</v>
      </c>
      <c r="R4338" s="1371" t="s">
        <v>315</v>
      </c>
      <c r="S4338" s="1371" t="s">
        <v>318</v>
      </c>
      <c r="T4338" s="1371" t="s">
        <v>323</v>
      </c>
      <c r="U4338" s="1371" t="s">
        <v>255</v>
      </c>
      <c r="W4338" s="1371" t="s">
        <v>227</v>
      </c>
    </row>
    <row r="4339" spans="1:23">
      <c r="A4339" s="1370">
        <v>73904671</v>
      </c>
      <c r="B4339" s="1371" t="s">
        <v>8623</v>
      </c>
      <c r="C4339" s="1371">
        <v>949488264</v>
      </c>
      <c r="D4339" s="1371" t="s">
        <v>8624</v>
      </c>
      <c r="F4339" s="1371" t="s">
        <v>362</v>
      </c>
      <c r="G4339" s="1371" t="s">
        <v>224</v>
      </c>
      <c r="H4339" s="1371" t="s">
        <v>248</v>
      </c>
      <c r="J4339" s="1371" t="s">
        <v>221</v>
      </c>
      <c r="M4339" s="1372">
        <v>45841</v>
      </c>
      <c r="N4339" s="1371" t="s">
        <v>233</v>
      </c>
      <c r="O4339" s="1371" t="s">
        <v>236</v>
      </c>
      <c r="P4339" s="1371" t="s">
        <v>350</v>
      </c>
      <c r="W4339" s="1371" t="s">
        <v>226</v>
      </c>
    </row>
    <row r="4340" spans="1:23">
      <c r="A4340" s="1370">
        <v>73910639</v>
      </c>
      <c r="B4340" s="1371" t="s">
        <v>8625</v>
      </c>
      <c r="C4340" s="1371">
        <v>51993898570</v>
      </c>
      <c r="D4340" s="1371" t="s">
        <v>8626</v>
      </c>
      <c r="E4340" s="1371" t="s">
        <v>624</v>
      </c>
      <c r="G4340" s="1371" t="s">
        <v>223</v>
      </c>
      <c r="H4340" s="1371" t="s">
        <v>245</v>
      </c>
      <c r="K4340" s="1371" t="s">
        <v>262</v>
      </c>
      <c r="L4340" s="1371" t="s">
        <v>262</v>
      </c>
      <c r="M4340" s="1372">
        <v>45868</v>
      </c>
      <c r="N4340" s="1371" t="s">
        <v>233</v>
      </c>
      <c r="O4340" s="1371" t="s">
        <v>231</v>
      </c>
      <c r="P4340" s="1371" t="s">
        <v>329</v>
      </c>
      <c r="W4340" s="1371" t="s">
        <v>230</v>
      </c>
    </row>
    <row r="4341" spans="1:23">
      <c r="A4341" s="1370">
        <v>73911977</v>
      </c>
      <c r="B4341" s="1371" t="s">
        <v>8627</v>
      </c>
      <c r="C4341" s="1371" t="s">
        <v>8628</v>
      </c>
      <c r="E4341" s="1371" t="s">
        <v>4414</v>
      </c>
      <c r="G4341" s="1371" t="s">
        <v>224</v>
      </c>
      <c r="H4341" s="1371" t="s">
        <v>243</v>
      </c>
      <c r="I4341" s="1371" t="s">
        <v>316</v>
      </c>
      <c r="J4341" s="1371" t="s">
        <v>249</v>
      </c>
      <c r="N4341" s="1371" t="s">
        <v>233</v>
      </c>
      <c r="O4341" s="1371" t="s">
        <v>236</v>
      </c>
      <c r="W4341" s="1371" t="s">
        <v>229</v>
      </c>
    </row>
    <row r="4342" spans="1:23">
      <c r="A4342" s="1370">
        <v>73913526</v>
      </c>
      <c r="B4342" s="1371" t="s">
        <v>8629</v>
      </c>
      <c r="C4342" s="1371">
        <v>937198146</v>
      </c>
      <c r="D4342" s="1371" t="s">
        <v>8630</v>
      </c>
      <c r="E4342" s="1371" t="s">
        <v>373</v>
      </c>
      <c r="G4342" s="1371" t="s">
        <v>224</v>
      </c>
      <c r="H4342" s="1371" t="s">
        <v>243</v>
      </c>
      <c r="I4342" s="1371" t="s">
        <v>316</v>
      </c>
      <c r="J4342" s="1371" t="s">
        <v>249</v>
      </c>
      <c r="N4342" s="1371" t="s">
        <v>233</v>
      </c>
      <c r="O4342" s="1371" t="s">
        <v>231</v>
      </c>
      <c r="W4342" s="1371" t="s">
        <v>229</v>
      </c>
    </row>
    <row r="4343" spans="1:23">
      <c r="A4343" s="1370">
        <v>73913536</v>
      </c>
      <c r="B4343" s="1371" t="s">
        <v>8631</v>
      </c>
      <c r="C4343" s="1371">
        <v>934304287</v>
      </c>
      <c r="D4343" s="1371" t="s">
        <v>3724</v>
      </c>
      <c r="E4343" s="1371" t="s">
        <v>874</v>
      </c>
      <c r="G4343" s="1371" t="s">
        <v>223</v>
      </c>
      <c r="H4343" s="1371" t="s">
        <v>243</v>
      </c>
      <c r="J4343" s="1371" t="s">
        <v>249</v>
      </c>
      <c r="L4343" s="1371" t="s">
        <v>271</v>
      </c>
      <c r="N4343" s="1371" t="s">
        <v>233</v>
      </c>
      <c r="W4343" s="1371" t="s">
        <v>230</v>
      </c>
    </row>
    <row r="4344" spans="1:23">
      <c r="A4344" s="1370">
        <v>73915524</v>
      </c>
      <c r="B4344" s="1371" t="s">
        <v>8632</v>
      </c>
      <c r="C4344" s="1371">
        <v>960195518</v>
      </c>
      <c r="D4344" s="1371" t="s">
        <v>362</v>
      </c>
      <c r="G4344" s="1371" t="s">
        <v>223</v>
      </c>
      <c r="H4344" s="1371" t="s">
        <v>11</v>
      </c>
      <c r="J4344" s="1371" t="s">
        <v>221</v>
      </c>
      <c r="L4344" s="1371" t="s">
        <v>271</v>
      </c>
      <c r="M4344" s="1372">
        <v>45841</v>
      </c>
      <c r="N4344" s="1371" t="s">
        <v>233</v>
      </c>
      <c r="V4344" s="1371" t="s">
        <v>11</v>
      </c>
      <c r="W4344" s="1371" t="s">
        <v>230</v>
      </c>
    </row>
    <row r="4345" spans="1:23">
      <c r="A4345" s="1370">
        <v>73916791</v>
      </c>
      <c r="B4345" s="1371" t="s">
        <v>8633</v>
      </c>
      <c r="E4345" s="1371" t="s">
        <v>2306</v>
      </c>
      <c r="G4345" s="1371" t="s">
        <v>223</v>
      </c>
      <c r="H4345" s="1371" t="s">
        <v>243</v>
      </c>
      <c r="J4345" s="1371" t="s">
        <v>249</v>
      </c>
      <c r="L4345" s="1371" t="s">
        <v>271</v>
      </c>
      <c r="N4345" s="1371" t="s">
        <v>233</v>
      </c>
      <c r="W4345" s="1371" t="s">
        <v>230</v>
      </c>
    </row>
    <row r="4346" spans="1:23">
      <c r="A4346" s="1370">
        <v>73918217</v>
      </c>
      <c r="B4346" s="1371" t="s">
        <v>8634</v>
      </c>
      <c r="C4346" s="1371">
        <v>967596403</v>
      </c>
      <c r="D4346" s="1371" t="s">
        <v>8635</v>
      </c>
      <c r="F4346" s="1371" t="s">
        <v>8</v>
      </c>
      <c r="G4346" s="1371" t="s">
        <v>223</v>
      </c>
      <c r="H4346" s="1371" t="s">
        <v>238</v>
      </c>
      <c r="J4346" s="1371" t="s">
        <v>249</v>
      </c>
      <c r="L4346" s="1371" t="s">
        <v>271</v>
      </c>
      <c r="N4346" s="1371" t="s">
        <v>231</v>
      </c>
      <c r="O4346" s="1371" t="s">
        <v>231</v>
      </c>
      <c r="Q4346" s="1371" t="s">
        <v>445</v>
      </c>
      <c r="R4346" s="1371" t="s">
        <v>232</v>
      </c>
      <c r="S4346" s="1371" t="s">
        <v>318</v>
      </c>
      <c r="T4346" s="1371" t="s">
        <v>323</v>
      </c>
      <c r="U4346" s="1371" t="s">
        <v>255</v>
      </c>
      <c r="W4346" s="1371" t="s">
        <v>230</v>
      </c>
    </row>
    <row r="4347" spans="1:23">
      <c r="A4347" s="1370">
        <v>73918357</v>
      </c>
      <c r="B4347" s="1371" t="s">
        <v>8636</v>
      </c>
      <c r="C4347" s="1371">
        <v>956239844</v>
      </c>
      <c r="D4347" s="1371" t="s">
        <v>8637</v>
      </c>
      <c r="G4347" s="1371" t="s">
        <v>224</v>
      </c>
      <c r="H4347" s="1371" t="s">
        <v>11</v>
      </c>
      <c r="J4347" s="1371" t="s">
        <v>221</v>
      </c>
      <c r="M4347" s="1372">
        <v>45841</v>
      </c>
      <c r="N4347" s="1371" t="s">
        <v>233</v>
      </c>
      <c r="O4347" s="1371" t="s">
        <v>236</v>
      </c>
      <c r="P4347" s="1371" t="s">
        <v>350</v>
      </c>
      <c r="V4347" s="1371" t="s">
        <v>11</v>
      </c>
      <c r="W4347" s="1371" t="s">
        <v>226</v>
      </c>
    </row>
    <row r="4348" spans="1:23">
      <c r="A4348" s="1370">
        <v>73923195</v>
      </c>
      <c r="B4348" s="1371" t="s">
        <v>8638</v>
      </c>
      <c r="C4348" s="1371">
        <v>51993624337</v>
      </c>
      <c r="D4348" s="1371" t="s">
        <v>8639</v>
      </c>
      <c r="E4348" s="1371" t="s">
        <v>874</v>
      </c>
      <c r="G4348" s="1371" t="s">
        <v>223</v>
      </c>
      <c r="H4348" s="1371" t="s">
        <v>245</v>
      </c>
      <c r="N4348" s="1371" t="s">
        <v>239</v>
      </c>
      <c r="W4348" s="1371" t="s">
        <v>228</v>
      </c>
    </row>
    <row r="4349" spans="1:23">
      <c r="A4349" s="1370">
        <v>73923874</v>
      </c>
      <c r="B4349" s="1371" t="s">
        <v>8640</v>
      </c>
      <c r="C4349" s="1371">
        <v>997045941</v>
      </c>
      <c r="D4349" s="1371" t="s">
        <v>8641</v>
      </c>
      <c r="G4349" s="1371" t="s">
        <v>224</v>
      </c>
      <c r="H4349" s="1371" t="s">
        <v>243</v>
      </c>
      <c r="I4349" s="1371" t="s">
        <v>316</v>
      </c>
      <c r="J4349" s="1371" t="s">
        <v>249</v>
      </c>
      <c r="N4349" s="1371" t="s">
        <v>233</v>
      </c>
      <c r="O4349" s="1371" t="s">
        <v>236</v>
      </c>
      <c r="P4349" s="1371" t="s">
        <v>236</v>
      </c>
      <c r="W4349" s="1371" t="s">
        <v>226</v>
      </c>
    </row>
    <row r="4350" spans="1:23">
      <c r="A4350" s="1370">
        <v>73923903</v>
      </c>
      <c r="B4350" s="1371" t="s">
        <v>8642</v>
      </c>
      <c r="C4350" s="1371">
        <v>953154631</v>
      </c>
      <c r="D4350" s="1371" t="s">
        <v>8643</v>
      </c>
      <c r="G4350" s="1371" t="s">
        <v>224</v>
      </c>
      <c r="H4350" s="1371" t="s">
        <v>11</v>
      </c>
      <c r="J4350" s="1371" t="s">
        <v>221</v>
      </c>
      <c r="N4350" s="1371" t="s">
        <v>233</v>
      </c>
      <c r="W4350" s="1371" t="s">
        <v>229</v>
      </c>
    </row>
    <row r="4351" spans="1:23">
      <c r="A4351" s="1370">
        <v>73924902</v>
      </c>
      <c r="B4351" s="1371" t="s">
        <v>8644</v>
      </c>
      <c r="C4351" s="1371">
        <v>904829051</v>
      </c>
      <c r="D4351" s="1371" t="s">
        <v>5015</v>
      </c>
      <c r="E4351" s="1371" t="s">
        <v>451</v>
      </c>
      <c r="G4351" s="1371" t="s">
        <v>224</v>
      </c>
      <c r="H4351" s="1371" t="s">
        <v>244</v>
      </c>
      <c r="J4351" s="1371" t="s">
        <v>249</v>
      </c>
      <c r="L4351" s="1371" t="s">
        <v>271</v>
      </c>
      <c r="N4351" s="1371" t="s">
        <v>233</v>
      </c>
      <c r="W4351" s="1371" t="s">
        <v>230</v>
      </c>
    </row>
    <row r="4352" spans="1:23">
      <c r="A4352" s="1370">
        <v>73926794</v>
      </c>
      <c r="B4352" s="1371" t="s">
        <v>8645</v>
      </c>
      <c r="C4352" s="1371">
        <v>912268479</v>
      </c>
      <c r="D4352" s="1371" t="s">
        <v>1161</v>
      </c>
      <c r="E4352" s="1371" t="s">
        <v>2306</v>
      </c>
      <c r="G4352" s="1371" t="s">
        <v>225</v>
      </c>
      <c r="H4352" s="1371" t="s">
        <v>244</v>
      </c>
      <c r="J4352" s="1371" t="s">
        <v>249</v>
      </c>
      <c r="L4352" s="1371" t="s">
        <v>271</v>
      </c>
      <c r="N4352" s="1371" t="s">
        <v>233</v>
      </c>
      <c r="W4352" s="1371" t="s">
        <v>230</v>
      </c>
    </row>
    <row r="4353" spans="1:23">
      <c r="A4353" s="1370">
        <v>73927075</v>
      </c>
      <c r="B4353" s="1371" t="s">
        <v>4792</v>
      </c>
      <c r="C4353" s="1371">
        <v>51947928721</v>
      </c>
      <c r="D4353" s="1371" t="s">
        <v>8646</v>
      </c>
      <c r="E4353" s="1371" t="s">
        <v>451</v>
      </c>
      <c r="G4353" s="1371" t="s">
        <v>224</v>
      </c>
      <c r="H4353" s="1371" t="s">
        <v>245</v>
      </c>
      <c r="K4353" s="1371" t="s">
        <v>278</v>
      </c>
      <c r="L4353" s="1371" t="s">
        <v>278</v>
      </c>
      <c r="M4353" s="1372">
        <v>45880</v>
      </c>
      <c r="N4353" s="1371" t="s">
        <v>233</v>
      </c>
      <c r="W4353" s="1371" t="s">
        <v>228</v>
      </c>
    </row>
    <row r="4354" spans="1:23">
      <c r="A4354" s="1370">
        <v>73927305</v>
      </c>
      <c r="B4354" s="1371" t="s">
        <v>8647</v>
      </c>
      <c r="C4354" s="1371">
        <v>972297583</v>
      </c>
      <c r="D4354" s="1371" t="s">
        <v>8648</v>
      </c>
      <c r="E4354" s="1371" t="s">
        <v>2306</v>
      </c>
      <c r="G4354" s="1371" t="s">
        <v>224</v>
      </c>
      <c r="H4354" s="1371" t="s">
        <v>243</v>
      </c>
      <c r="I4354" s="1371" t="s">
        <v>316</v>
      </c>
      <c r="J4354" s="1371" t="s">
        <v>249</v>
      </c>
      <c r="K4354" s="1371" t="s">
        <v>262</v>
      </c>
      <c r="L4354" s="1371" t="s">
        <v>262</v>
      </c>
      <c r="N4354" s="1371" t="s">
        <v>231</v>
      </c>
      <c r="O4354" s="1371" t="s">
        <v>329</v>
      </c>
      <c r="P4354" s="1371" t="s">
        <v>329</v>
      </c>
      <c r="W4354" s="1371" t="s">
        <v>226</v>
      </c>
    </row>
    <row r="4355" spans="1:23">
      <c r="A4355" s="1370">
        <v>73928166</v>
      </c>
      <c r="B4355" s="1371" t="s">
        <v>8649</v>
      </c>
      <c r="C4355" s="1371">
        <v>952425511</v>
      </c>
      <c r="D4355" s="1371" t="s">
        <v>8650</v>
      </c>
      <c r="F4355" s="1371" t="s">
        <v>362</v>
      </c>
      <c r="G4355" s="1371" t="s">
        <v>225</v>
      </c>
      <c r="H4355" s="1371" t="s">
        <v>248</v>
      </c>
      <c r="J4355" s="1371" t="s">
        <v>221</v>
      </c>
      <c r="L4355" s="1371" t="s">
        <v>271</v>
      </c>
      <c r="M4355" s="1372">
        <v>45841</v>
      </c>
      <c r="N4355" s="1371" t="s">
        <v>233</v>
      </c>
      <c r="W4355" s="1371" t="s">
        <v>230</v>
      </c>
    </row>
    <row r="4356" spans="1:23">
      <c r="A4356" s="1370">
        <v>73933879</v>
      </c>
      <c r="B4356" s="1371" t="s">
        <v>8651</v>
      </c>
      <c r="C4356" s="1371">
        <v>959718276</v>
      </c>
      <c r="D4356" s="1371" t="s">
        <v>8652</v>
      </c>
      <c r="E4356" s="1371" t="s">
        <v>347</v>
      </c>
      <c r="G4356" s="1371" t="s">
        <v>224</v>
      </c>
      <c r="H4356" s="1371" t="s">
        <v>248</v>
      </c>
      <c r="K4356" s="1371" t="s">
        <v>280</v>
      </c>
      <c r="L4356" s="1371" t="s">
        <v>280</v>
      </c>
      <c r="M4356" s="1372">
        <v>45873</v>
      </c>
      <c r="N4356" s="1371" t="s">
        <v>368</v>
      </c>
      <c r="W4356" s="1371" t="s">
        <v>226</v>
      </c>
    </row>
    <row r="4357" spans="1:23">
      <c r="A4357" s="1370">
        <v>73945341</v>
      </c>
      <c r="B4357" s="1371" t="s">
        <v>8653</v>
      </c>
      <c r="C4357" s="1371">
        <v>962824810</v>
      </c>
      <c r="D4357" s="1371" t="s">
        <v>8654</v>
      </c>
      <c r="G4357" s="1371" t="s">
        <v>224</v>
      </c>
      <c r="H4357" s="1371" t="s">
        <v>11</v>
      </c>
      <c r="J4357" s="1371" t="s">
        <v>221</v>
      </c>
      <c r="N4357" s="1371" t="s">
        <v>233</v>
      </c>
      <c r="W4357" s="1371" t="s">
        <v>229</v>
      </c>
    </row>
    <row r="4358" spans="1:23">
      <c r="A4358" s="1370">
        <v>73967679</v>
      </c>
      <c r="B4358" s="1371" t="s">
        <v>8655</v>
      </c>
      <c r="C4358" s="1371">
        <v>990955030</v>
      </c>
      <c r="D4358" s="1371" t="s">
        <v>8656</v>
      </c>
      <c r="F4358" s="1371" t="s">
        <v>362</v>
      </c>
      <c r="G4358" s="1371" t="s">
        <v>225</v>
      </c>
      <c r="H4358" s="1371" t="s">
        <v>248</v>
      </c>
      <c r="J4358" s="1371" t="s">
        <v>221</v>
      </c>
      <c r="N4358" s="1371" t="s">
        <v>233</v>
      </c>
      <c r="O4358" s="1371" t="s">
        <v>236</v>
      </c>
      <c r="W4358" s="1371" t="s">
        <v>229</v>
      </c>
    </row>
    <row r="4359" spans="1:23">
      <c r="A4359" s="1370">
        <v>73969247</v>
      </c>
      <c r="B4359" s="1371" t="s">
        <v>8657</v>
      </c>
      <c r="C4359" s="1371">
        <v>958426707</v>
      </c>
      <c r="D4359" s="1371" t="s">
        <v>8658</v>
      </c>
      <c r="G4359" s="1371" t="s">
        <v>223</v>
      </c>
      <c r="H4359" s="1371" t="s">
        <v>243</v>
      </c>
      <c r="I4359" s="1371" t="s">
        <v>316</v>
      </c>
      <c r="J4359" s="1371" t="s">
        <v>221</v>
      </c>
      <c r="N4359" s="1371" t="s">
        <v>231</v>
      </c>
      <c r="O4359" s="1371" t="s">
        <v>231</v>
      </c>
      <c r="P4359" s="1371" t="s">
        <v>231</v>
      </c>
      <c r="Q4359" s="1371" t="s">
        <v>445</v>
      </c>
      <c r="R4359" s="1371" t="s">
        <v>232</v>
      </c>
      <c r="S4359" s="1371" t="s">
        <v>318</v>
      </c>
      <c r="T4359" s="1371" t="s">
        <v>323</v>
      </c>
      <c r="U4359" s="1371" t="s">
        <v>255</v>
      </c>
      <c r="W4359" s="1371" t="s">
        <v>228</v>
      </c>
    </row>
    <row r="4360" spans="1:23">
      <c r="A4360" s="1370">
        <v>73994120</v>
      </c>
      <c r="B4360" s="1371" t="s">
        <v>8659</v>
      </c>
      <c r="C4360" s="1371">
        <v>951344876</v>
      </c>
      <c r="D4360" s="1371" t="s">
        <v>8660</v>
      </c>
      <c r="G4360" s="1371" t="s">
        <v>224</v>
      </c>
      <c r="H4360" s="1371" t="s">
        <v>11</v>
      </c>
      <c r="J4360" s="1371" t="s">
        <v>221</v>
      </c>
      <c r="N4360" s="1371" t="s">
        <v>233</v>
      </c>
      <c r="W4360" s="1371" t="s">
        <v>229</v>
      </c>
    </row>
    <row r="4361" spans="1:23">
      <c r="A4361" s="1370">
        <v>73998306</v>
      </c>
      <c r="B4361" s="1371" t="s">
        <v>8661</v>
      </c>
      <c r="C4361" s="1371">
        <v>51903120696</v>
      </c>
      <c r="D4361" s="1371" t="s">
        <v>8662</v>
      </c>
      <c r="G4361" s="1371" t="s">
        <v>225</v>
      </c>
      <c r="H4361" s="1371" t="s">
        <v>11</v>
      </c>
      <c r="J4361" s="1371" t="s">
        <v>221</v>
      </c>
      <c r="M4361" s="1372">
        <v>45841</v>
      </c>
      <c r="N4361" s="1371" t="s">
        <v>231</v>
      </c>
      <c r="O4361" s="1371" t="s">
        <v>236</v>
      </c>
      <c r="W4361" s="1371" t="s">
        <v>227</v>
      </c>
    </row>
    <row r="4362" spans="1:23">
      <c r="A4362" s="1370">
        <v>74000904</v>
      </c>
      <c r="B4362" s="1371" t="s">
        <v>8663</v>
      </c>
      <c r="C4362" s="1371">
        <v>991130103</v>
      </c>
      <c r="D4362" s="1371" t="s">
        <v>8664</v>
      </c>
      <c r="G4362" s="1371" t="s">
        <v>224</v>
      </c>
      <c r="H4362" s="1371" t="s">
        <v>11</v>
      </c>
      <c r="J4362" s="1371" t="s">
        <v>221</v>
      </c>
      <c r="M4362" s="1372">
        <v>45841</v>
      </c>
      <c r="N4362" s="1371" t="s">
        <v>233</v>
      </c>
      <c r="O4362" s="1371" t="s">
        <v>236</v>
      </c>
      <c r="P4362" s="1371" t="s">
        <v>350</v>
      </c>
      <c r="V4362" s="1371" t="s">
        <v>11</v>
      </c>
      <c r="W4362" s="1371" t="s">
        <v>226</v>
      </c>
    </row>
    <row r="4363" spans="1:23">
      <c r="A4363" s="1370">
        <v>74000974</v>
      </c>
      <c r="B4363" s="1371" t="s">
        <v>8665</v>
      </c>
      <c r="C4363" s="1371">
        <v>908917508</v>
      </c>
      <c r="D4363" s="1371" t="s">
        <v>8666</v>
      </c>
      <c r="G4363" s="1371" t="s">
        <v>223</v>
      </c>
      <c r="H4363" s="1371" t="s">
        <v>11</v>
      </c>
      <c r="M4363" s="1372">
        <v>45880</v>
      </c>
      <c r="N4363" s="1371" t="s">
        <v>233</v>
      </c>
      <c r="W4363" s="1371" t="s">
        <v>230</v>
      </c>
    </row>
    <row r="4364" spans="1:23">
      <c r="A4364" s="1370">
        <v>74001254</v>
      </c>
      <c r="B4364" s="1371" t="s">
        <v>210</v>
      </c>
      <c r="C4364" s="1371" t="s">
        <v>211</v>
      </c>
      <c r="D4364" s="1371" t="s">
        <v>8667</v>
      </c>
      <c r="G4364" s="1371" t="s">
        <v>224</v>
      </c>
      <c r="H4364" s="1371" t="s">
        <v>243</v>
      </c>
      <c r="I4364" s="1371" t="s">
        <v>316</v>
      </c>
      <c r="J4364" s="1371" t="s">
        <v>249</v>
      </c>
      <c r="N4364" s="1371" t="s">
        <v>231</v>
      </c>
      <c r="O4364" s="1371" t="s">
        <v>231</v>
      </c>
      <c r="P4364" s="1371" t="s">
        <v>231</v>
      </c>
      <c r="Q4364" s="1371" t="s">
        <v>445</v>
      </c>
      <c r="R4364" s="1371" t="s">
        <v>232</v>
      </c>
      <c r="S4364" s="1371" t="s">
        <v>318</v>
      </c>
      <c r="T4364" s="1371" t="s">
        <v>323</v>
      </c>
      <c r="U4364" s="1371" t="s">
        <v>255</v>
      </c>
      <c r="W4364" s="1371" t="s">
        <v>229</v>
      </c>
    </row>
    <row r="4365" spans="1:23">
      <c r="A4365" s="1370">
        <v>74001489</v>
      </c>
      <c r="B4365" s="1371" t="s">
        <v>8668</v>
      </c>
      <c r="C4365" s="1371">
        <v>948970598</v>
      </c>
      <c r="D4365" s="1371" t="s">
        <v>8669</v>
      </c>
      <c r="E4365" s="1371" t="s">
        <v>3724</v>
      </c>
      <c r="F4365" s="1371" t="s">
        <v>3994</v>
      </c>
      <c r="G4365" s="1371" t="s">
        <v>224</v>
      </c>
      <c r="H4365" s="1371" t="s">
        <v>243</v>
      </c>
      <c r="I4365" s="1371" t="s">
        <v>316</v>
      </c>
      <c r="J4365" s="1371" t="s">
        <v>249</v>
      </c>
      <c r="N4365" s="1371" t="s">
        <v>233</v>
      </c>
      <c r="O4365" s="1371" t="s">
        <v>236</v>
      </c>
      <c r="P4365" s="1371" t="s">
        <v>236</v>
      </c>
      <c r="W4365" s="1371" t="s">
        <v>226</v>
      </c>
    </row>
    <row r="4366" spans="1:23">
      <c r="A4366" s="1370">
        <v>74001572</v>
      </c>
      <c r="B4366" s="1371" t="s">
        <v>8670</v>
      </c>
      <c r="C4366" s="1371">
        <v>973202077</v>
      </c>
      <c r="D4366" s="1371" t="s">
        <v>8671</v>
      </c>
      <c r="E4366" s="1371" t="s">
        <v>624</v>
      </c>
      <c r="F4366" s="1371" t="s">
        <v>377</v>
      </c>
      <c r="G4366" s="1371" t="s">
        <v>225</v>
      </c>
      <c r="H4366" s="1371" t="s">
        <v>245</v>
      </c>
      <c r="I4366" s="1371" t="s">
        <v>316</v>
      </c>
      <c r="J4366" s="1371" t="s">
        <v>249</v>
      </c>
      <c r="N4366" s="1371" t="s">
        <v>233</v>
      </c>
      <c r="O4366" s="1371" t="s">
        <v>236</v>
      </c>
      <c r="W4366" s="1371" t="s">
        <v>229</v>
      </c>
    </row>
    <row r="4367" spans="1:23">
      <c r="A4367" s="1370">
        <v>74001850</v>
      </c>
      <c r="B4367" s="1371" t="s">
        <v>8672</v>
      </c>
      <c r="C4367" s="1371">
        <v>961254248</v>
      </c>
      <c r="D4367" s="1371" t="s">
        <v>8673</v>
      </c>
      <c r="G4367" s="1371" t="s">
        <v>225</v>
      </c>
      <c r="H4367" s="1371" t="s">
        <v>245</v>
      </c>
      <c r="I4367" s="1371" t="s">
        <v>316</v>
      </c>
      <c r="J4367" s="1371" t="s">
        <v>221</v>
      </c>
      <c r="K4367" s="1371" t="s">
        <v>259</v>
      </c>
      <c r="L4367" s="1371" t="s">
        <v>259</v>
      </c>
      <c r="N4367" s="1371" t="s">
        <v>233</v>
      </c>
      <c r="O4367" s="1371" t="s">
        <v>233</v>
      </c>
      <c r="P4367" s="1371" t="s">
        <v>233</v>
      </c>
      <c r="W4367" s="1371" t="s">
        <v>226</v>
      </c>
    </row>
    <row r="4368" spans="1:23">
      <c r="A4368" s="1370">
        <v>74003505</v>
      </c>
      <c r="B4368" s="1371" t="s">
        <v>8674</v>
      </c>
      <c r="C4368" s="1371">
        <v>972149648</v>
      </c>
      <c r="D4368" s="1371" t="s">
        <v>8675</v>
      </c>
      <c r="E4368" s="1371" t="s">
        <v>874</v>
      </c>
      <c r="G4368" s="1371" t="s">
        <v>224</v>
      </c>
      <c r="H4368" s="1371" t="s">
        <v>243</v>
      </c>
      <c r="I4368" s="1371" t="s">
        <v>316</v>
      </c>
      <c r="J4368" s="1371" t="s">
        <v>249</v>
      </c>
      <c r="N4368" s="1371" t="s">
        <v>233</v>
      </c>
      <c r="W4368" s="1371" t="s">
        <v>227</v>
      </c>
    </row>
    <row r="4369" spans="1:23">
      <c r="A4369" s="1370">
        <v>74004170</v>
      </c>
      <c r="B4369" s="1371" t="s">
        <v>8676</v>
      </c>
      <c r="C4369" s="1371">
        <v>977810582</v>
      </c>
      <c r="D4369" s="1371" t="s">
        <v>8677</v>
      </c>
      <c r="G4369" s="1371" t="s">
        <v>224</v>
      </c>
      <c r="H4369" s="1371" t="s">
        <v>11</v>
      </c>
      <c r="J4369" s="1371" t="s">
        <v>221</v>
      </c>
      <c r="M4369" s="1372">
        <v>45841</v>
      </c>
      <c r="N4369" s="1371" t="s">
        <v>233</v>
      </c>
      <c r="O4369" s="1371" t="s">
        <v>236</v>
      </c>
      <c r="P4369" s="1371" t="s">
        <v>350</v>
      </c>
      <c r="V4369" s="1371" t="s">
        <v>11</v>
      </c>
      <c r="W4369" s="1371" t="s">
        <v>226</v>
      </c>
    </row>
    <row r="4370" spans="1:23">
      <c r="A4370" s="1370">
        <v>74004620</v>
      </c>
      <c r="B4370" s="1371" t="s">
        <v>8678</v>
      </c>
      <c r="C4370" s="1371">
        <v>51933384079</v>
      </c>
      <c r="D4370" s="1371" t="s">
        <v>8679</v>
      </c>
      <c r="E4370" s="1371" t="s">
        <v>624</v>
      </c>
      <c r="F4370" s="1371" t="s">
        <v>377</v>
      </c>
      <c r="G4370" s="1371" t="s">
        <v>224</v>
      </c>
      <c r="H4370" s="1371" t="s">
        <v>245</v>
      </c>
      <c r="J4370" s="1371" t="s">
        <v>249</v>
      </c>
      <c r="N4370" s="1371" t="s">
        <v>233</v>
      </c>
      <c r="W4370" s="1371" t="s">
        <v>228</v>
      </c>
    </row>
    <row r="4371" spans="1:23">
      <c r="A4371" s="1370">
        <v>74006045</v>
      </c>
      <c r="B4371" s="1371" t="s">
        <v>8680</v>
      </c>
      <c r="C4371" s="1371">
        <v>949965346</v>
      </c>
      <c r="D4371" s="1371" t="s">
        <v>362</v>
      </c>
      <c r="G4371" s="1371" t="s">
        <v>223</v>
      </c>
      <c r="H4371" s="1371" t="s">
        <v>11</v>
      </c>
      <c r="J4371" s="1371" t="s">
        <v>221</v>
      </c>
      <c r="M4371" s="1372">
        <v>45841</v>
      </c>
      <c r="N4371" s="1371" t="s">
        <v>231</v>
      </c>
      <c r="O4371" s="1371" t="s">
        <v>231</v>
      </c>
      <c r="P4371" s="1371" t="s">
        <v>231</v>
      </c>
      <c r="V4371" s="1371" t="s">
        <v>8681</v>
      </c>
      <c r="W4371" s="1371" t="s">
        <v>226</v>
      </c>
    </row>
    <row r="4372" spans="1:23">
      <c r="A4372" s="1370">
        <v>74006153</v>
      </c>
      <c r="B4372" s="1371" t="s">
        <v>8682</v>
      </c>
      <c r="C4372" s="1371">
        <v>950321189</v>
      </c>
      <c r="D4372" s="1371" t="s">
        <v>8683</v>
      </c>
      <c r="G4372" s="1371" t="s">
        <v>224</v>
      </c>
      <c r="H4372" s="1371" t="s">
        <v>11</v>
      </c>
      <c r="J4372" s="1371" t="s">
        <v>221</v>
      </c>
      <c r="N4372" s="1371" t="s">
        <v>233</v>
      </c>
      <c r="O4372" s="1371" t="s">
        <v>231</v>
      </c>
      <c r="W4372" s="1371" t="s">
        <v>229</v>
      </c>
    </row>
    <row r="4373" spans="1:23">
      <c r="A4373" s="1370">
        <v>74006632</v>
      </c>
      <c r="B4373" s="1371" t="s">
        <v>8684</v>
      </c>
      <c r="C4373" s="1371">
        <v>947567889</v>
      </c>
      <c r="G4373" s="1371" t="s">
        <v>225</v>
      </c>
      <c r="H4373" s="1371" t="s">
        <v>243</v>
      </c>
      <c r="I4373" s="1371" t="s">
        <v>316</v>
      </c>
      <c r="J4373" s="1371" t="s">
        <v>221</v>
      </c>
      <c r="N4373" s="1371" t="s">
        <v>231</v>
      </c>
      <c r="O4373" s="1371" t="s">
        <v>236</v>
      </c>
      <c r="W4373" s="1371" t="s">
        <v>229</v>
      </c>
    </row>
    <row r="4374" spans="1:23">
      <c r="A4374" s="1370">
        <v>74006824</v>
      </c>
      <c r="B4374" s="1371" t="s">
        <v>8685</v>
      </c>
      <c r="C4374" s="1371">
        <v>942789687</v>
      </c>
      <c r="D4374" s="1371" t="s">
        <v>5015</v>
      </c>
      <c r="E4374" s="1371" t="s">
        <v>624</v>
      </c>
      <c r="G4374" s="1371" t="s">
        <v>224</v>
      </c>
      <c r="H4374" s="1371" t="s">
        <v>244</v>
      </c>
      <c r="J4374" s="1371" t="s">
        <v>249</v>
      </c>
      <c r="L4374" s="1371" t="s">
        <v>271</v>
      </c>
      <c r="N4374" s="1371" t="s">
        <v>233</v>
      </c>
      <c r="W4374" s="1371" t="s">
        <v>230</v>
      </c>
    </row>
    <row r="4375" spans="1:23">
      <c r="A4375" s="1370">
        <v>74009635</v>
      </c>
      <c r="B4375" s="1371" t="s">
        <v>8686</v>
      </c>
      <c r="C4375" s="1371">
        <v>976459728</v>
      </c>
      <c r="D4375" s="1371" t="s">
        <v>8687</v>
      </c>
      <c r="F4375" s="1371" t="s">
        <v>254</v>
      </c>
      <c r="G4375" s="1371" t="s">
        <v>224</v>
      </c>
      <c r="H4375" s="1371" t="s">
        <v>238</v>
      </c>
      <c r="I4375" s="1371" t="s">
        <v>316</v>
      </c>
      <c r="J4375" s="1371" t="s">
        <v>221</v>
      </c>
      <c r="L4375" s="1371" t="s">
        <v>271</v>
      </c>
      <c r="N4375" s="1371" t="s">
        <v>231</v>
      </c>
      <c r="O4375" s="1371" t="s">
        <v>231</v>
      </c>
      <c r="Q4375" s="1371" t="s">
        <v>445</v>
      </c>
      <c r="R4375" s="1371" t="s">
        <v>232</v>
      </c>
      <c r="S4375" s="1371" t="s">
        <v>318</v>
      </c>
      <c r="T4375" s="1371" t="s">
        <v>323</v>
      </c>
      <c r="U4375" s="1371" t="s">
        <v>258</v>
      </c>
      <c r="W4375" s="1371" t="s">
        <v>230</v>
      </c>
    </row>
    <row r="4376" spans="1:23">
      <c r="A4376" s="1370">
        <v>74010457</v>
      </c>
      <c r="B4376" s="1371" t="s">
        <v>8688</v>
      </c>
      <c r="C4376" s="1371">
        <v>946188011</v>
      </c>
      <c r="D4376" s="1371" t="s">
        <v>8689</v>
      </c>
      <c r="E4376" s="1371" t="s">
        <v>874</v>
      </c>
      <c r="G4376" s="1371" t="s">
        <v>223</v>
      </c>
      <c r="H4376" s="1371" t="s">
        <v>245</v>
      </c>
      <c r="M4376" s="1372">
        <v>45843</v>
      </c>
      <c r="N4376" s="1371" t="s">
        <v>233</v>
      </c>
      <c r="O4376" s="1371" t="s">
        <v>331</v>
      </c>
      <c r="W4376" s="1371" t="s">
        <v>229</v>
      </c>
    </row>
    <row r="4377" spans="1:23">
      <c r="A4377" s="1370">
        <v>74010512</v>
      </c>
      <c r="B4377" s="1371" t="s">
        <v>8690</v>
      </c>
      <c r="C4377" s="1371">
        <v>997840704</v>
      </c>
      <c r="D4377" s="1371" t="s">
        <v>8691</v>
      </c>
      <c r="G4377" s="1371" t="s">
        <v>224</v>
      </c>
      <c r="H4377" s="1371" t="s">
        <v>243</v>
      </c>
      <c r="I4377" s="1371" t="s">
        <v>316</v>
      </c>
      <c r="J4377" s="1371" t="s">
        <v>221</v>
      </c>
      <c r="N4377" s="1371" t="s">
        <v>233</v>
      </c>
      <c r="O4377" s="1371" t="s">
        <v>233</v>
      </c>
      <c r="P4377" s="1371" t="s">
        <v>239</v>
      </c>
      <c r="W4377" s="1371" t="s">
        <v>226</v>
      </c>
    </row>
    <row r="4378" spans="1:23">
      <c r="A4378" s="1370">
        <v>74011455</v>
      </c>
      <c r="B4378" s="1371" t="s">
        <v>6428</v>
      </c>
      <c r="C4378" s="1371" t="s">
        <v>8692</v>
      </c>
      <c r="D4378" s="1371" t="s">
        <v>8693</v>
      </c>
      <c r="G4378" s="1371" t="s">
        <v>225</v>
      </c>
      <c r="H4378" s="1371" t="s">
        <v>245</v>
      </c>
      <c r="I4378" s="1371" t="s">
        <v>316</v>
      </c>
      <c r="J4378" s="1371" t="s">
        <v>221</v>
      </c>
      <c r="K4378" s="1371" t="s">
        <v>259</v>
      </c>
      <c r="L4378" s="1371" t="s">
        <v>259</v>
      </c>
      <c r="N4378" s="1371" t="s">
        <v>236</v>
      </c>
      <c r="O4378" s="1371" t="s">
        <v>236</v>
      </c>
      <c r="P4378" s="1371" t="s">
        <v>350</v>
      </c>
      <c r="W4378" s="1371" t="s">
        <v>226</v>
      </c>
    </row>
    <row r="4379" spans="1:23">
      <c r="A4379" s="1370">
        <v>74014158</v>
      </c>
      <c r="B4379" s="1371" t="s">
        <v>8694</v>
      </c>
      <c r="C4379" s="1371" t="s">
        <v>8695</v>
      </c>
      <c r="D4379" s="1371" t="s">
        <v>8696</v>
      </c>
      <c r="G4379" s="1371" t="s">
        <v>223</v>
      </c>
      <c r="H4379" s="1371" t="s">
        <v>245</v>
      </c>
      <c r="J4379" s="1371" t="s">
        <v>221</v>
      </c>
      <c r="K4379" s="1371" t="s">
        <v>259</v>
      </c>
      <c r="L4379" s="1371" t="s">
        <v>271</v>
      </c>
      <c r="N4379" s="1371" t="s">
        <v>236</v>
      </c>
      <c r="W4379" s="1371" t="s">
        <v>230</v>
      </c>
    </row>
    <row r="4380" spans="1:23">
      <c r="A4380" s="1370">
        <v>74014223</v>
      </c>
      <c r="B4380" s="1371" t="s">
        <v>8697</v>
      </c>
      <c r="C4380" s="1371">
        <v>950632127</v>
      </c>
      <c r="D4380" s="1371" t="s">
        <v>8698</v>
      </c>
      <c r="E4380" s="1371" t="s">
        <v>874</v>
      </c>
      <c r="G4380" s="1371" t="s">
        <v>224</v>
      </c>
      <c r="H4380" s="1371" t="s">
        <v>243</v>
      </c>
      <c r="I4380" s="1371" t="s">
        <v>316</v>
      </c>
      <c r="J4380" s="1371" t="s">
        <v>249</v>
      </c>
      <c r="N4380" s="1371" t="s">
        <v>233</v>
      </c>
      <c r="W4380" s="1371" t="s">
        <v>227</v>
      </c>
    </row>
    <row r="4381" spans="1:23">
      <c r="A4381" s="1370">
        <v>74015615</v>
      </c>
      <c r="B4381" s="1371" t="s">
        <v>8699</v>
      </c>
      <c r="C4381" s="1371">
        <v>924674330</v>
      </c>
      <c r="D4381" s="1371" t="s">
        <v>8700</v>
      </c>
      <c r="F4381" s="1371" t="s">
        <v>362</v>
      </c>
      <c r="G4381" s="1371" t="s">
        <v>223</v>
      </c>
      <c r="H4381" s="1371" t="s">
        <v>248</v>
      </c>
      <c r="J4381" s="1371" t="s">
        <v>221</v>
      </c>
      <c r="L4381" s="1371" t="s">
        <v>271</v>
      </c>
      <c r="M4381" s="1372">
        <v>45841</v>
      </c>
      <c r="N4381" s="1371" t="s">
        <v>434</v>
      </c>
      <c r="O4381" s="1371" t="s">
        <v>434</v>
      </c>
      <c r="W4381" s="1371" t="s">
        <v>230</v>
      </c>
    </row>
    <row r="4382" spans="1:23">
      <c r="A4382" s="1370">
        <v>74016244</v>
      </c>
      <c r="B4382" s="1371" t="s">
        <v>8701</v>
      </c>
      <c r="C4382" s="1371">
        <v>946388201</v>
      </c>
      <c r="G4382" s="1371" t="s">
        <v>225</v>
      </c>
      <c r="H4382" s="1371" t="s">
        <v>243</v>
      </c>
      <c r="I4382" s="1371" t="s">
        <v>316</v>
      </c>
      <c r="J4382" s="1371" t="s">
        <v>221</v>
      </c>
      <c r="N4382" s="1371" t="s">
        <v>231</v>
      </c>
      <c r="O4382" s="1371" t="s">
        <v>236</v>
      </c>
      <c r="W4382" s="1371" t="s">
        <v>229</v>
      </c>
    </row>
    <row r="4383" spans="1:23">
      <c r="A4383" s="1370">
        <v>74016804</v>
      </c>
      <c r="B4383" s="1371" t="s">
        <v>8702</v>
      </c>
      <c r="C4383" s="1371">
        <v>992119824</v>
      </c>
      <c r="D4383" s="1371" t="s">
        <v>8703</v>
      </c>
      <c r="G4383" s="1371" t="s">
        <v>224</v>
      </c>
      <c r="H4383" s="1371" t="s">
        <v>243</v>
      </c>
      <c r="J4383" s="1371" t="s">
        <v>249</v>
      </c>
      <c r="L4383" s="1371" t="s">
        <v>271</v>
      </c>
      <c r="N4383" s="1371" t="s">
        <v>231</v>
      </c>
      <c r="W4383" s="1371" t="s">
        <v>230</v>
      </c>
    </row>
    <row r="4384" spans="1:23">
      <c r="A4384" s="1370">
        <v>74017284</v>
      </c>
      <c r="B4384" s="1371" t="s">
        <v>8704</v>
      </c>
      <c r="C4384" s="1371">
        <v>51989134763</v>
      </c>
      <c r="D4384" s="1371" t="s">
        <v>8705</v>
      </c>
      <c r="E4384" s="1371" t="s">
        <v>8706</v>
      </c>
      <c r="F4384" s="1371" t="s">
        <v>8707</v>
      </c>
      <c r="G4384" s="1371" t="s">
        <v>224</v>
      </c>
      <c r="H4384" s="1371" t="s">
        <v>245</v>
      </c>
      <c r="I4384" s="1371" t="s">
        <v>316</v>
      </c>
      <c r="J4384" s="1371" t="s">
        <v>249</v>
      </c>
      <c r="N4384" s="1371" t="s">
        <v>236</v>
      </c>
      <c r="O4384" s="1371" t="s">
        <v>236</v>
      </c>
      <c r="P4384" s="1371" t="s">
        <v>350</v>
      </c>
      <c r="W4384" s="1371" t="s">
        <v>227</v>
      </c>
    </row>
    <row r="4385" spans="1:23">
      <c r="A4385" s="1370">
        <v>74017821</v>
      </c>
      <c r="B4385" s="1371" t="s">
        <v>8708</v>
      </c>
      <c r="C4385" s="1371">
        <v>933301759</v>
      </c>
      <c r="D4385" s="1371" t="s">
        <v>8709</v>
      </c>
      <c r="G4385" s="1371" t="s">
        <v>224</v>
      </c>
      <c r="H4385" s="1371" t="s">
        <v>245</v>
      </c>
      <c r="I4385" s="1371" t="s">
        <v>316</v>
      </c>
      <c r="J4385" s="1371" t="s">
        <v>221</v>
      </c>
      <c r="N4385" s="1371" t="s">
        <v>233</v>
      </c>
      <c r="O4385" s="1371" t="s">
        <v>236</v>
      </c>
      <c r="W4385" s="1371" t="s">
        <v>229</v>
      </c>
    </row>
    <row r="4386" spans="1:23">
      <c r="A4386" s="1370">
        <v>74018566</v>
      </c>
      <c r="B4386" s="1371" t="s">
        <v>8710</v>
      </c>
      <c r="C4386" s="1371">
        <v>51953732892</v>
      </c>
      <c r="D4386" s="1371" t="s">
        <v>8711</v>
      </c>
      <c r="E4386" s="1371" t="s">
        <v>451</v>
      </c>
      <c r="G4386" s="1371" t="s">
        <v>225</v>
      </c>
      <c r="H4386" s="1371" t="s">
        <v>245</v>
      </c>
      <c r="K4386" s="1371" t="s">
        <v>262</v>
      </c>
      <c r="L4386" s="1371" t="s">
        <v>262</v>
      </c>
      <c r="M4386" s="1372">
        <v>45874</v>
      </c>
      <c r="N4386" s="1371" t="s">
        <v>233</v>
      </c>
      <c r="W4386" s="1371" t="s">
        <v>228</v>
      </c>
    </row>
    <row r="4387" spans="1:23">
      <c r="A4387" s="1370">
        <v>74023109</v>
      </c>
      <c r="B4387" s="1371" t="s">
        <v>8712</v>
      </c>
      <c r="C4387" s="1371">
        <v>51927292754</v>
      </c>
      <c r="D4387" s="1371" t="s">
        <v>8713</v>
      </c>
      <c r="G4387" s="1371" t="s">
        <v>225</v>
      </c>
      <c r="H4387" s="1371" t="s">
        <v>11</v>
      </c>
      <c r="I4387" s="1371" t="s">
        <v>7</v>
      </c>
      <c r="M4387" s="1372">
        <v>45854</v>
      </c>
      <c r="N4387" s="1371" t="s">
        <v>233</v>
      </c>
      <c r="W4387" s="1371" t="s">
        <v>228</v>
      </c>
    </row>
    <row r="4388" spans="1:23">
      <c r="A4388" s="1370">
        <v>74023782</v>
      </c>
      <c r="B4388" s="1371" t="s">
        <v>8714</v>
      </c>
      <c r="C4388" s="1371">
        <v>51955077822</v>
      </c>
      <c r="D4388" s="1371" t="s">
        <v>8715</v>
      </c>
      <c r="G4388" s="1371" t="s">
        <v>224</v>
      </c>
      <c r="H4388" s="1371" t="s">
        <v>11</v>
      </c>
      <c r="J4388" s="1371" t="s">
        <v>221</v>
      </c>
      <c r="M4388" s="1372">
        <v>45841</v>
      </c>
      <c r="N4388" s="1371" t="s">
        <v>233</v>
      </c>
      <c r="V4388" s="1371" t="s">
        <v>11</v>
      </c>
      <c r="W4388" s="1371" t="s">
        <v>228</v>
      </c>
    </row>
    <row r="4389" spans="1:23">
      <c r="A4389" s="1370">
        <v>74032052</v>
      </c>
      <c r="B4389" s="1371" t="s">
        <v>8716</v>
      </c>
      <c r="C4389" s="1371">
        <v>51917627292</v>
      </c>
      <c r="D4389" s="1371" t="s">
        <v>8717</v>
      </c>
      <c r="E4389" s="1371" t="s">
        <v>347</v>
      </c>
      <c r="F4389" s="1371" t="s">
        <v>260</v>
      </c>
      <c r="G4389" s="1371" t="s">
        <v>223</v>
      </c>
      <c r="H4389" s="1371" t="s">
        <v>245</v>
      </c>
      <c r="K4389" s="1371" t="s">
        <v>278</v>
      </c>
      <c r="L4389" s="1371" t="s">
        <v>278</v>
      </c>
      <c r="M4389" s="1372">
        <v>45852</v>
      </c>
      <c r="N4389" s="1371" t="s">
        <v>233</v>
      </c>
      <c r="O4389" s="1371" t="s">
        <v>331</v>
      </c>
      <c r="W4389" s="1371" t="s">
        <v>229</v>
      </c>
    </row>
    <row r="4390" spans="1:23">
      <c r="A4390" s="1370">
        <v>74032420</v>
      </c>
      <c r="B4390" s="1371" t="s">
        <v>8718</v>
      </c>
      <c r="C4390" s="1371">
        <v>51939473027</v>
      </c>
      <c r="D4390" s="1371" t="s">
        <v>8719</v>
      </c>
      <c r="E4390" s="1371" t="s">
        <v>347</v>
      </c>
      <c r="F4390" s="1371" t="s">
        <v>260</v>
      </c>
      <c r="G4390" s="1371" t="s">
        <v>223</v>
      </c>
      <c r="H4390" s="1371" t="s">
        <v>245</v>
      </c>
      <c r="K4390" s="1371" t="s">
        <v>278</v>
      </c>
      <c r="L4390" s="1371" t="s">
        <v>271</v>
      </c>
      <c r="M4390" s="1372">
        <v>45850</v>
      </c>
      <c r="N4390" s="1371" t="s">
        <v>233</v>
      </c>
      <c r="O4390" s="1371" t="s">
        <v>231</v>
      </c>
      <c r="W4390" s="1371" t="s">
        <v>230</v>
      </c>
    </row>
    <row r="4391" spans="1:23">
      <c r="A4391" s="1370">
        <v>74042450</v>
      </c>
      <c r="B4391" s="1371" t="s">
        <v>8720</v>
      </c>
      <c r="C4391" s="1371">
        <v>51970592557</v>
      </c>
      <c r="D4391" s="1371" t="s">
        <v>8721</v>
      </c>
      <c r="E4391" s="1371" t="s">
        <v>376</v>
      </c>
      <c r="F4391" s="1371" t="s">
        <v>268</v>
      </c>
      <c r="G4391" s="1371" t="s">
        <v>225</v>
      </c>
      <c r="H4391" s="1371" t="s">
        <v>245</v>
      </c>
      <c r="I4391" s="1371" t="s">
        <v>316</v>
      </c>
      <c r="J4391" s="1371" t="s">
        <v>221</v>
      </c>
      <c r="N4391" s="1371" t="s">
        <v>231</v>
      </c>
      <c r="O4391" s="1371" t="s">
        <v>231</v>
      </c>
      <c r="P4391" s="1371" t="s">
        <v>231</v>
      </c>
      <c r="Q4391" s="1371" t="s">
        <v>3344</v>
      </c>
      <c r="R4391" s="1371" t="s">
        <v>312</v>
      </c>
      <c r="S4391" s="1371" t="s">
        <v>319</v>
      </c>
      <c r="T4391" s="1371" t="s">
        <v>6207</v>
      </c>
      <c r="W4391" s="1371" t="s">
        <v>228</v>
      </c>
    </row>
    <row r="4392" spans="1:23">
      <c r="A4392" s="1370">
        <v>74042584</v>
      </c>
      <c r="B4392" s="1371" t="s">
        <v>8722</v>
      </c>
      <c r="C4392" s="1371">
        <v>955464014</v>
      </c>
      <c r="D4392" s="1371" t="s">
        <v>8723</v>
      </c>
      <c r="F4392" s="1371" t="s">
        <v>362</v>
      </c>
      <c r="G4392" s="1371" t="s">
        <v>223</v>
      </c>
      <c r="H4392" s="1371" t="s">
        <v>248</v>
      </c>
      <c r="J4392" s="1371" t="s">
        <v>221</v>
      </c>
      <c r="L4392" s="1371" t="s">
        <v>271</v>
      </c>
      <c r="M4392" s="1372">
        <v>45841</v>
      </c>
      <c r="N4392" s="1371" t="s">
        <v>233</v>
      </c>
      <c r="W4392" s="1371" t="s">
        <v>230</v>
      </c>
    </row>
    <row r="4393" spans="1:23">
      <c r="A4393" s="1370">
        <v>74050925</v>
      </c>
      <c r="B4393" s="1371" t="s">
        <v>5923</v>
      </c>
      <c r="C4393" s="1371">
        <v>51972530741</v>
      </c>
      <c r="D4393" s="1371" t="s">
        <v>5924</v>
      </c>
      <c r="E4393" s="1371" t="s">
        <v>347</v>
      </c>
      <c r="G4393" s="1371" t="s">
        <v>224</v>
      </c>
      <c r="H4393" s="1371" t="s">
        <v>245</v>
      </c>
      <c r="K4393" s="1371" t="s">
        <v>274</v>
      </c>
      <c r="L4393" s="1371" t="s">
        <v>262</v>
      </c>
      <c r="M4393" s="1372">
        <v>45862</v>
      </c>
      <c r="N4393" s="1371" t="s">
        <v>233</v>
      </c>
      <c r="O4393" s="1371" t="s">
        <v>236</v>
      </c>
      <c r="V4393" s="1371" t="s">
        <v>592</v>
      </c>
      <c r="W4393" s="1371" t="s">
        <v>230</v>
      </c>
    </row>
    <row r="4394" spans="1:23">
      <c r="A4394" s="1370">
        <v>74050925</v>
      </c>
      <c r="B4394" s="1371" t="s">
        <v>8724</v>
      </c>
      <c r="C4394" s="1371">
        <v>51955749653</v>
      </c>
      <c r="D4394" s="1371" t="s">
        <v>8725</v>
      </c>
      <c r="E4394" s="1371" t="s">
        <v>347</v>
      </c>
      <c r="G4394" s="1371" t="s">
        <v>224</v>
      </c>
      <c r="H4394" s="1371" t="s">
        <v>245</v>
      </c>
      <c r="K4394" s="1371" t="s">
        <v>278</v>
      </c>
      <c r="L4394" s="1371" t="s">
        <v>278</v>
      </c>
      <c r="M4394" s="1372">
        <v>45880</v>
      </c>
      <c r="N4394" s="1371" t="s">
        <v>233</v>
      </c>
      <c r="W4394" s="1371" t="s">
        <v>228</v>
      </c>
    </row>
    <row r="4395" spans="1:23">
      <c r="A4395" s="1370">
        <v>74054707</v>
      </c>
      <c r="B4395" s="1371" t="s">
        <v>8726</v>
      </c>
      <c r="C4395" s="1371">
        <v>982254730</v>
      </c>
      <c r="D4395" s="1371" t="s">
        <v>8727</v>
      </c>
      <c r="G4395" s="1371" t="s">
        <v>223</v>
      </c>
      <c r="H4395" s="1371" t="s">
        <v>11</v>
      </c>
      <c r="J4395" s="1371" t="s">
        <v>221</v>
      </c>
      <c r="M4395" s="1372">
        <v>45841</v>
      </c>
      <c r="N4395" s="1371" t="s">
        <v>231</v>
      </c>
      <c r="O4395" s="1371" t="s">
        <v>231</v>
      </c>
      <c r="P4395" s="1371" t="s">
        <v>231</v>
      </c>
      <c r="V4395" s="1371" t="s">
        <v>11</v>
      </c>
      <c r="W4395" s="1371" t="s">
        <v>226</v>
      </c>
    </row>
    <row r="4396" spans="1:23">
      <c r="A4396" s="1370">
        <v>74072393</v>
      </c>
      <c r="B4396" s="1371" t="s">
        <v>8728</v>
      </c>
      <c r="C4396" s="1371">
        <v>51930651665</v>
      </c>
      <c r="D4396" s="1371" t="s">
        <v>8729</v>
      </c>
      <c r="E4396" s="1371" t="s">
        <v>347</v>
      </c>
      <c r="G4396" s="1371" t="s">
        <v>223</v>
      </c>
      <c r="H4396" s="1371" t="s">
        <v>245</v>
      </c>
      <c r="K4396" s="1371" t="s">
        <v>271</v>
      </c>
      <c r="L4396" s="1371" t="s">
        <v>271</v>
      </c>
      <c r="M4396" s="1372">
        <v>45854</v>
      </c>
      <c r="N4396" s="1371" t="s">
        <v>233</v>
      </c>
      <c r="W4396" s="1371" t="s">
        <v>227</v>
      </c>
    </row>
    <row r="4397" spans="1:23">
      <c r="A4397" s="1370">
        <v>74075971</v>
      </c>
      <c r="B4397" s="1371" t="s">
        <v>8730</v>
      </c>
      <c r="C4397" s="1371">
        <v>51932424575</v>
      </c>
      <c r="D4397" s="1371" t="s">
        <v>8731</v>
      </c>
      <c r="G4397" s="1371" t="s">
        <v>224</v>
      </c>
      <c r="H4397" s="1371" t="s">
        <v>11</v>
      </c>
      <c r="J4397" s="1371" t="s">
        <v>221</v>
      </c>
      <c r="M4397" s="1372">
        <v>45841</v>
      </c>
      <c r="N4397" s="1371" t="s">
        <v>233</v>
      </c>
      <c r="O4397" s="1371" t="s">
        <v>236</v>
      </c>
      <c r="W4397" s="1371" t="s">
        <v>227</v>
      </c>
    </row>
    <row r="4398" spans="1:23">
      <c r="A4398" s="1370">
        <v>74076902</v>
      </c>
      <c r="B4398" s="1371" t="s">
        <v>8732</v>
      </c>
      <c r="C4398" s="1371">
        <v>982136731</v>
      </c>
      <c r="D4398" s="1371" t="s">
        <v>8733</v>
      </c>
      <c r="F4398" s="1371" t="s">
        <v>362</v>
      </c>
      <c r="G4398" s="1371" t="s">
        <v>224</v>
      </c>
      <c r="H4398" s="1371" t="s">
        <v>248</v>
      </c>
      <c r="J4398" s="1371" t="s">
        <v>221</v>
      </c>
      <c r="M4398" s="1372">
        <v>45841</v>
      </c>
      <c r="N4398" s="1371" t="s">
        <v>233</v>
      </c>
      <c r="W4398" s="1371" t="s">
        <v>228</v>
      </c>
    </row>
    <row r="4399" spans="1:23">
      <c r="A4399" s="1370">
        <v>74079938</v>
      </c>
      <c r="B4399" s="1371" t="s">
        <v>8734</v>
      </c>
      <c r="C4399" s="1371">
        <v>51970412855</v>
      </c>
      <c r="D4399" s="1371" t="s">
        <v>8735</v>
      </c>
      <c r="E4399" s="1371" t="s">
        <v>376</v>
      </c>
      <c r="F4399" s="1371" t="s">
        <v>260</v>
      </c>
      <c r="G4399" s="1371" t="s">
        <v>225</v>
      </c>
      <c r="H4399" s="1371" t="s">
        <v>245</v>
      </c>
      <c r="J4399" s="1371" t="s">
        <v>221</v>
      </c>
      <c r="N4399" s="1371" t="s">
        <v>233</v>
      </c>
      <c r="W4399" s="1371" t="s">
        <v>228</v>
      </c>
    </row>
    <row r="4400" spans="1:23">
      <c r="A4400" s="1370">
        <v>74080373</v>
      </c>
      <c r="B4400" s="1371" t="s">
        <v>8736</v>
      </c>
      <c r="C4400" s="1371">
        <v>901051699</v>
      </c>
      <c r="D4400" s="1371" t="s">
        <v>8737</v>
      </c>
      <c r="G4400" s="1371" t="s">
        <v>224</v>
      </c>
      <c r="H4400" s="1371" t="s">
        <v>243</v>
      </c>
      <c r="I4400" s="1371" t="s">
        <v>316</v>
      </c>
      <c r="J4400" s="1371" t="s">
        <v>221</v>
      </c>
      <c r="N4400" s="1371" t="s">
        <v>231</v>
      </c>
      <c r="O4400" s="1371" t="s">
        <v>231</v>
      </c>
      <c r="P4400" s="1371" t="s">
        <v>231</v>
      </c>
      <c r="W4400" s="1371" t="s">
        <v>226</v>
      </c>
    </row>
    <row r="4401" spans="1:23">
      <c r="A4401" s="1370">
        <v>74087458</v>
      </c>
      <c r="B4401" s="1371" t="s">
        <v>8738</v>
      </c>
      <c r="C4401" s="1371">
        <v>51947138005</v>
      </c>
      <c r="D4401" s="1371" t="s">
        <v>8739</v>
      </c>
      <c r="G4401" s="1371" t="s">
        <v>224</v>
      </c>
      <c r="H4401" s="1371" t="s">
        <v>11</v>
      </c>
      <c r="J4401" s="1371" t="s">
        <v>221</v>
      </c>
      <c r="M4401" s="1372">
        <v>45841</v>
      </c>
      <c r="N4401" s="1371" t="s">
        <v>233</v>
      </c>
      <c r="V4401" s="1371" t="s">
        <v>11</v>
      </c>
      <c r="W4401" s="1371" t="s">
        <v>228</v>
      </c>
    </row>
    <row r="4402" spans="1:23">
      <c r="A4402" s="1370">
        <v>74097200</v>
      </c>
      <c r="B4402" s="1371" t="s">
        <v>8740</v>
      </c>
      <c r="C4402" s="1371">
        <v>956351614</v>
      </c>
      <c r="F4402" s="1371" t="s">
        <v>247</v>
      </c>
      <c r="G4402" s="1371" t="s">
        <v>225</v>
      </c>
      <c r="H4402" s="1371" t="s">
        <v>242</v>
      </c>
      <c r="I4402" s="1371" t="s">
        <v>316</v>
      </c>
      <c r="J4402" s="1371" t="s">
        <v>221</v>
      </c>
      <c r="L4402" s="1371" t="s">
        <v>271</v>
      </c>
      <c r="N4402" s="1371" t="s">
        <v>231</v>
      </c>
      <c r="O4402" s="1371" t="s">
        <v>231</v>
      </c>
      <c r="Q4402" s="1371" t="s">
        <v>3344</v>
      </c>
      <c r="R4402" s="1371" t="s">
        <v>232</v>
      </c>
      <c r="S4402" s="1371" t="s">
        <v>319</v>
      </c>
      <c r="T4402" s="1371" t="s">
        <v>3345</v>
      </c>
      <c r="U4402" s="1371" t="s">
        <v>258</v>
      </c>
      <c r="W4402" s="1371" t="s">
        <v>230</v>
      </c>
    </row>
    <row r="4403" spans="1:23">
      <c r="A4403" s="1370">
        <v>74097309</v>
      </c>
      <c r="B4403" s="1371" t="s">
        <v>8741</v>
      </c>
      <c r="C4403" s="1371">
        <v>991985476</v>
      </c>
      <c r="D4403" s="1371" t="s">
        <v>8742</v>
      </c>
      <c r="G4403" s="1371" t="s">
        <v>223</v>
      </c>
      <c r="H4403" s="1371" t="s">
        <v>11</v>
      </c>
      <c r="M4403" s="1372">
        <v>45880</v>
      </c>
      <c r="N4403" s="1371" t="s">
        <v>233</v>
      </c>
      <c r="W4403" s="1371" t="s">
        <v>230</v>
      </c>
    </row>
    <row r="4404" spans="1:23">
      <c r="A4404" s="1370">
        <v>74097464</v>
      </c>
      <c r="B4404" s="1371" t="s">
        <v>8743</v>
      </c>
      <c r="C4404" s="1371">
        <v>973783636</v>
      </c>
      <c r="D4404" s="1371" t="s">
        <v>8744</v>
      </c>
      <c r="G4404" s="1371" t="s">
        <v>224</v>
      </c>
      <c r="H4404" s="1371" t="s">
        <v>243</v>
      </c>
      <c r="J4404" s="1371" t="s">
        <v>249</v>
      </c>
      <c r="L4404" s="1371" t="s">
        <v>271</v>
      </c>
      <c r="N4404" s="1371" t="s">
        <v>233</v>
      </c>
      <c r="O4404" s="1371" t="s">
        <v>241</v>
      </c>
      <c r="W4404" s="1371" t="s">
        <v>230</v>
      </c>
    </row>
    <row r="4405" spans="1:23">
      <c r="A4405" s="1370">
        <v>74097485</v>
      </c>
      <c r="B4405" s="1371" t="s">
        <v>8745</v>
      </c>
      <c r="C4405" s="1371">
        <v>901646640</v>
      </c>
      <c r="G4405" s="1371" t="s">
        <v>224</v>
      </c>
      <c r="H4405" s="1371" t="s">
        <v>242</v>
      </c>
      <c r="I4405" s="1371" t="s">
        <v>316</v>
      </c>
      <c r="J4405" s="1371" t="s">
        <v>221</v>
      </c>
      <c r="N4405" s="1371" t="s">
        <v>233</v>
      </c>
      <c r="O4405" s="1371" t="s">
        <v>231</v>
      </c>
      <c r="W4405" s="1371" t="s">
        <v>229</v>
      </c>
    </row>
    <row r="4406" spans="1:23">
      <c r="A4406" s="1370">
        <v>74098934</v>
      </c>
      <c r="B4406" s="1371" t="s">
        <v>8746</v>
      </c>
      <c r="C4406" s="1371">
        <v>902906799</v>
      </c>
      <c r="D4406" s="1371" t="s">
        <v>8747</v>
      </c>
      <c r="G4406" s="1371" t="s">
        <v>224</v>
      </c>
      <c r="H4406" s="1371" t="s">
        <v>11</v>
      </c>
      <c r="J4406" s="1371" t="s">
        <v>221</v>
      </c>
      <c r="M4406" s="1372">
        <v>45841</v>
      </c>
      <c r="N4406" s="1371" t="s">
        <v>233</v>
      </c>
      <c r="V4406" s="1371" t="s">
        <v>11</v>
      </c>
      <c r="W4406" s="1371" t="s">
        <v>228</v>
      </c>
    </row>
    <row r="4407" spans="1:23">
      <c r="A4407" s="1370">
        <v>74100265</v>
      </c>
      <c r="B4407" s="1371" t="s">
        <v>8748</v>
      </c>
      <c r="C4407" s="1371">
        <v>943392213</v>
      </c>
      <c r="D4407" s="1371" t="s">
        <v>8749</v>
      </c>
      <c r="G4407" s="1371" t="s">
        <v>225</v>
      </c>
      <c r="H4407" s="1371" t="s">
        <v>11</v>
      </c>
      <c r="J4407" s="1371" t="s">
        <v>221</v>
      </c>
      <c r="M4407" s="1372">
        <v>45841</v>
      </c>
      <c r="N4407" s="1371" t="s">
        <v>233</v>
      </c>
      <c r="O4407" s="1371" t="s">
        <v>236</v>
      </c>
      <c r="P4407" s="1371" t="s">
        <v>350</v>
      </c>
      <c r="V4407" s="1371" t="s">
        <v>11</v>
      </c>
      <c r="W4407" s="1371" t="s">
        <v>226</v>
      </c>
    </row>
    <row r="4408" spans="1:23">
      <c r="A4408" s="1370">
        <v>74100412</v>
      </c>
      <c r="B4408" s="1371" t="s">
        <v>8750</v>
      </c>
      <c r="C4408" s="1371">
        <v>917654660</v>
      </c>
      <c r="D4408" s="1371" t="s">
        <v>8751</v>
      </c>
      <c r="G4408" s="1371" t="s">
        <v>224</v>
      </c>
      <c r="H4408" s="1371" t="s">
        <v>11</v>
      </c>
      <c r="J4408" s="1371" t="s">
        <v>221</v>
      </c>
      <c r="L4408" s="1371" t="s">
        <v>271</v>
      </c>
      <c r="M4408" s="1372">
        <v>45841</v>
      </c>
      <c r="N4408" s="1371" t="s">
        <v>233</v>
      </c>
      <c r="O4408" s="1371" t="s">
        <v>236</v>
      </c>
      <c r="V4408" s="1371" t="s">
        <v>11</v>
      </c>
      <c r="W4408" s="1371" t="s">
        <v>230</v>
      </c>
    </row>
    <row r="4409" spans="1:23">
      <c r="A4409" s="1370">
        <v>74100571</v>
      </c>
      <c r="B4409" s="1371" t="s">
        <v>8752</v>
      </c>
      <c r="C4409" s="1371">
        <v>985531453</v>
      </c>
      <c r="D4409" s="1371" t="s">
        <v>362</v>
      </c>
      <c r="G4409" s="1371" t="s">
        <v>224</v>
      </c>
      <c r="H4409" s="1371" t="s">
        <v>11</v>
      </c>
      <c r="J4409" s="1371" t="s">
        <v>221</v>
      </c>
      <c r="M4409" s="1372">
        <v>45841</v>
      </c>
      <c r="N4409" s="1371" t="s">
        <v>233</v>
      </c>
      <c r="O4409" s="1371" t="s">
        <v>236</v>
      </c>
      <c r="W4409" s="1371" t="s">
        <v>227</v>
      </c>
    </row>
    <row r="4410" spans="1:23">
      <c r="A4410" s="1370">
        <v>74101476</v>
      </c>
      <c r="B4410" s="1371" t="s">
        <v>8753</v>
      </c>
      <c r="C4410" s="1371">
        <v>51944014832</v>
      </c>
      <c r="D4410" s="1371" t="s">
        <v>8754</v>
      </c>
      <c r="F4410" s="1371" t="s">
        <v>8</v>
      </c>
      <c r="G4410" s="1371" t="s">
        <v>225</v>
      </c>
      <c r="H4410" s="1371" t="s">
        <v>245</v>
      </c>
      <c r="I4410" s="1371" t="s">
        <v>316</v>
      </c>
      <c r="J4410" s="1371" t="s">
        <v>249</v>
      </c>
      <c r="K4410" s="1371" t="s">
        <v>271</v>
      </c>
      <c r="L4410" s="1371" t="s">
        <v>271</v>
      </c>
      <c r="M4410" s="1372">
        <v>45844</v>
      </c>
      <c r="N4410" s="1371" t="s">
        <v>233</v>
      </c>
      <c r="Q4410" s="1371" t="s">
        <v>324</v>
      </c>
      <c r="R4410" s="1371" t="s">
        <v>234</v>
      </c>
      <c r="S4410" s="1371" t="s">
        <v>318</v>
      </c>
      <c r="T4410" s="1371" t="s">
        <v>323</v>
      </c>
      <c r="U4410" s="1371" t="s">
        <v>255</v>
      </c>
      <c r="W4410" s="1371" t="s">
        <v>227</v>
      </c>
    </row>
    <row r="4411" spans="1:23">
      <c r="A4411" s="1370">
        <v>74101548</v>
      </c>
      <c r="B4411" s="1371" t="s">
        <v>8755</v>
      </c>
      <c r="C4411" s="1371">
        <v>981538188</v>
      </c>
      <c r="G4411" s="1371" t="s">
        <v>225</v>
      </c>
      <c r="H4411" s="1371" t="s">
        <v>243</v>
      </c>
      <c r="I4411" s="1371" t="s">
        <v>316</v>
      </c>
      <c r="J4411" s="1371" t="s">
        <v>221</v>
      </c>
      <c r="N4411" s="1371" t="s">
        <v>231</v>
      </c>
      <c r="O4411" s="1371" t="s">
        <v>231</v>
      </c>
      <c r="P4411" s="1371" t="s">
        <v>231</v>
      </c>
      <c r="W4411" s="1371" t="s">
        <v>229</v>
      </c>
    </row>
    <row r="4412" spans="1:23">
      <c r="A4412" s="1370">
        <v>74102144</v>
      </c>
      <c r="B4412" s="1371" t="s">
        <v>8756</v>
      </c>
      <c r="C4412" s="1371">
        <v>965708517</v>
      </c>
      <c r="D4412" s="1371" t="s">
        <v>8757</v>
      </c>
      <c r="E4412" s="1371" t="s">
        <v>2306</v>
      </c>
      <c r="G4412" s="1371" t="s">
        <v>223</v>
      </c>
      <c r="H4412" s="1371" t="s">
        <v>11</v>
      </c>
      <c r="I4412" s="1371" t="s">
        <v>8758</v>
      </c>
      <c r="J4412" s="1371" t="s">
        <v>249</v>
      </c>
      <c r="L4412" s="1371" t="s">
        <v>271</v>
      </c>
      <c r="M4412" s="1372">
        <v>45841</v>
      </c>
      <c r="N4412" s="1371" t="s">
        <v>231</v>
      </c>
      <c r="O4412" s="1371" t="s">
        <v>236</v>
      </c>
      <c r="W4412" s="1371" t="s">
        <v>227</v>
      </c>
    </row>
    <row r="4413" spans="1:23">
      <c r="A4413" s="1370">
        <v>74103247</v>
      </c>
      <c r="B4413" s="1371" t="s">
        <v>8258</v>
      </c>
      <c r="C4413" s="1371" t="s">
        <v>8759</v>
      </c>
      <c r="D4413" s="1371" t="s">
        <v>8760</v>
      </c>
      <c r="G4413" s="1371" t="s">
        <v>223</v>
      </c>
      <c r="H4413" s="1371" t="s">
        <v>245</v>
      </c>
      <c r="J4413" s="1371" t="s">
        <v>221</v>
      </c>
      <c r="K4413" s="1371" t="s">
        <v>259</v>
      </c>
      <c r="L4413" s="1371" t="s">
        <v>259</v>
      </c>
      <c r="N4413" s="1371" t="s">
        <v>233</v>
      </c>
      <c r="W4413" s="1371" t="s">
        <v>228</v>
      </c>
    </row>
    <row r="4414" spans="1:23">
      <c r="A4414" s="1370">
        <v>74105790</v>
      </c>
      <c r="B4414" s="1371" t="s">
        <v>8761</v>
      </c>
      <c r="C4414" s="1371">
        <v>51965769694</v>
      </c>
      <c r="D4414" s="1371" t="s">
        <v>8762</v>
      </c>
      <c r="E4414" s="1371" t="s">
        <v>451</v>
      </c>
      <c r="G4414" s="1371" t="s">
        <v>224</v>
      </c>
      <c r="H4414" s="1371" t="s">
        <v>245</v>
      </c>
      <c r="K4414" s="1371" t="s">
        <v>262</v>
      </c>
      <c r="L4414" s="1371" t="s">
        <v>262</v>
      </c>
      <c r="M4414" s="1372">
        <v>45870</v>
      </c>
      <c r="N4414" s="1371" t="s">
        <v>233</v>
      </c>
      <c r="O4414" s="1371" t="s">
        <v>231</v>
      </c>
      <c r="P4414" s="1371" t="s">
        <v>329</v>
      </c>
      <c r="W4414" s="1371" t="s">
        <v>229</v>
      </c>
    </row>
    <row r="4415" spans="1:23">
      <c r="A4415" s="1370">
        <v>74105872</v>
      </c>
      <c r="B4415" s="1371" t="s">
        <v>8763</v>
      </c>
      <c r="C4415" s="1371">
        <v>949154260</v>
      </c>
      <c r="D4415" s="1371" t="s">
        <v>8764</v>
      </c>
      <c r="G4415" s="1371" t="s">
        <v>225</v>
      </c>
      <c r="H4415" s="1371" t="s">
        <v>245</v>
      </c>
      <c r="I4415" s="1371" t="s">
        <v>316</v>
      </c>
      <c r="J4415" s="1371" t="s">
        <v>221</v>
      </c>
      <c r="L4415" s="1371" t="s">
        <v>271</v>
      </c>
      <c r="N4415" s="1371" t="s">
        <v>233</v>
      </c>
      <c r="O4415" s="1371" t="s">
        <v>231</v>
      </c>
      <c r="W4415" s="1371" t="s">
        <v>229</v>
      </c>
    </row>
    <row r="4416" spans="1:23">
      <c r="A4416" s="1370">
        <v>74107520</v>
      </c>
      <c r="B4416" s="1371" t="s">
        <v>8765</v>
      </c>
      <c r="C4416" s="1371">
        <v>903415015</v>
      </c>
      <c r="D4416" s="1371" t="s">
        <v>8766</v>
      </c>
      <c r="G4416" s="1371" t="s">
        <v>223</v>
      </c>
      <c r="H4416" s="1371" t="s">
        <v>11</v>
      </c>
      <c r="I4416" s="1371" t="s">
        <v>316</v>
      </c>
      <c r="J4416" s="1371" t="s">
        <v>221</v>
      </c>
      <c r="N4416" s="1371" t="s">
        <v>233</v>
      </c>
      <c r="W4416" s="1371" t="s">
        <v>229</v>
      </c>
    </row>
    <row r="4417" spans="1:23">
      <c r="A4417" s="1370">
        <v>74108258</v>
      </c>
      <c r="B4417" s="1371" t="s">
        <v>8767</v>
      </c>
      <c r="C4417" s="1371">
        <v>991673701</v>
      </c>
      <c r="D4417" s="1371" t="s">
        <v>8768</v>
      </c>
      <c r="E4417" s="1371" t="s">
        <v>451</v>
      </c>
      <c r="G4417" s="1371" t="s">
        <v>225</v>
      </c>
      <c r="H4417" s="1371" t="s">
        <v>245</v>
      </c>
      <c r="K4417" s="1371" t="s">
        <v>262</v>
      </c>
      <c r="L4417" s="1371" t="s">
        <v>262</v>
      </c>
      <c r="M4417" s="1372">
        <v>45863</v>
      </c>
      <c r="N4417" s="1371" t="s">
        <v>368</v>
      </c>
      <c r="O4417" s="1371" t="s">
        <v>239</v>
      </c>
      <c r="P4417" s="1371" t="s">
        <v>239</v>
      </c>
      <c r="W4417" s="1371" t="s">
        <v>226</v>
      </c>
    </row>
    <row r="4418" spans="1:23">
      <c r="A4418" s="1370">
        <v>74108258</v>
      </c>
      <c r="B4418" s="1371" t="s">
        <v>8767</v>
      </c>
      <c r="C4418" s="1371">
        <v>991673701</v>
      </c>
      <c r="D4418" s="1371" t="s">
        <v>8768</v>
      </c>
      <c r="E4418" s="1371" t="s">
        <v>874</v>
      </c>
      <c r="G4418" s="1371" t="s">
        <v>225</v>
      </c>
      <c r="H4418" s="1371" t="s">
        <v>245</v>
      </c>
      <c r="M4418" s="1372">
        <v>45842</v>
      </c>
      <c r="N4418" s="1371" t="s">
        <v>233</v>
      </c>
      <c r="O4418" s="1371" t="s">
        <v>331</v>
      </c>
      <c r="W4418" s="1371" t="s">
        <v>229</v>
      </c>
    </row>
    <row r="4419" spans="1:23">
      <c r="A4419" s="1370">
        <v>74108258</v>
      </c>
      <c r="B4419" s="1371" t="s">
        <v>8767</v>
      </c>
      <c r="C4419" s="1371">
        <v>51991673701</v>
      </c>
      <c r="D4419" s="1371" t="s">
        <v>8768</v>
      </c>
      <c r="E4419" s="1371" t="s">
        <v>451</v>
      </c>
      <c r="G4419" s="1371" t="s">
        <v>225</v>
      </c>
      <c r="H4419" s="1371" t="s">
        <v>245</v>
      </c>
      <c r="K4419" s="1371" t="s">
        <v>262</v>
      </c>
      <c r="L4419" s="1371" t="s">
        <v>262</v>
      </c>
      <c r="M4419" s="1372">
        <v>45862</v>
      </c>
      <c r="N4419" s="1371" t="s">
        <v>233</v>
      </c>
      <c r="O4419" s="1371" t="s">
        <v>231</v>
      </c>
      <c r="P4419" s="1371" t="s">
        <v>329</v>
      </c>
      <c r="W4419" s="1371" t="s">
        <v>229</v>
      </c>
    </row>
    <row r="4420" spans="1:23">
      <c r="A4420" s="1370">
        <v>74108408</v>
      </c>
      <c r="B4420" s="1371" t="s">
        <v>8769</v>
      </c>
      <c r="C4420" s="1371" t="s">
        <v>8770</v>
      </c>
      <c r="E4420" s="1371" t="s">
        <v>1909</v>
      </c>
      <c r="G4420" s="1371" t="s">
        <v>224</v>
      </c>
      <c r="H4420" s="1371" t="s">
        <v>245</v>
      </c>
      <c r="J4420" s="1371" t="s">
        <v>249</v>
      </c>
      <c r="L4420" s="1371" t="s">
        <v>271</v>
      </c>
      <c r="N4420" s="1371" t="s">
        <v>231</v>
      </c>
      <c r="W4420" s="1371" t="s">
        <v>230</v>
      </c>
    </row>
    <row r="4421" spans="1:23">
      <c r="A4421" s="1370">
        <v>74108813</v>
      </c>
      <c r="B4421" s="1371" t="s">
        <v>8771</v>
      </c>
      <c r="C4421" s="1371">
        <v>946443460</v>
      </c>
      <c r="D4421" s="1371" t="s">
        <v>8772</v>
      </c>
      <c r="G4421" s="1371" t="s">
        <v>223</v>
      </c>
      <c r="H4421" s="1371" t="s">
        <v>11</v>
      </c>
      <c r="J4421" s="1371" t="s">
        <v>221</v>
      </c>
      <c r="M4421" s="1372">
        <v>45841</v>
      </c>
      <c r="N4421" s="1371" t="s">
        <v>233</v>
      </c>
      <c r="O4421" s="1371" t="s">
        <v>236</v>
      </c>
      <c r="W4421" s="1371" t="s">
        <v>227</v>
      </c>
    </row>
    <row r="4422" spans="1:23">
      <c r="A4422" s="1370">
        <v>74109685</v>
      </c>
      <c r="B4422" s="1371" t="s">
        <v>8773</v>
      </c>
      <c r="C4422" s="1371">
        <v>51984840303</v>
      </c>
      <c r="D4422" s="1371" t="s">
        <v>8774</v>
      </c>
      <c r="G4422" s="1371" t="s">
        <v>223</v>
      </c>
      <c r="H4422" s="1371" t="s">
        <v>245</v>
      </c>
      <c r="I4422" s="1371" t="s">
        <v>316</v>
      </c>
      <c r="J4422" s="1371" t="s">
        <v>221</v>
      </c>
      <c r="K4422" s="1371" t="s">
        <v>259</v>
      </c>
      <c r="L4422" s="1371" t="s">
        <v>259</v>
      </c>
      <c r="N4422" s="1371" t="s">
        <v>231</v>
      </c>
      <c r="W4422" s="1371" t="s">
        <v>227</v>
      </c>
    </row>
    <row r="4423" spans="1:23">
      <c r="A4423" s="1370">
        <v>74110423</v>
      </c>
      <c r="B4423" s="1371" t="s">
        <v>8775</v>
      </c>
      <c r="C4423" s="1371">
        <v>987935574</v>
      </c>
      <c r="D4423" s="1371" t="s">
        <v>8776</v>
      </c>
      <c r="E4423" s="1371" t="s">
        <v>2510</v>
      </c>
      <c r="G4423" s="1371" t="s">
        <v>223</v>
      </c>
      <c r="H4423" s="1371" t="s">
        <v>245</v>
      </c>
      <c r="I4423" s="1371" t="s">
        <v>316</v>
      </c>
      <c r="J4423" s="1371" t="s">
        <v>249</v>
      </c>
      <c r="N4423" s="1371" t="s">
        <v>231</v>
      </c>
      <c r="O4423" s="1371" t="s">
        <v>231</v>
      </c>
      <c r="W4423" s="1371" t="s">
        <v>227</v>
      </c>
    </row>
    <row r="4424" spans="1:23">
      <c r="A4424" s="1370">
        <v>74112071</v>
      </c>
      <c r="B4424" s="1371" t="s">
        <v>8777</v>
      </c>
      <c r="C4424" s="1371">
        <v>936580459</v>
      </c>
      <c r="D4424" s="1371" t="s">
        <v>1161</v>
      </c>
      <c r="G4424" s="1371" t="s">
        <v>225</v>
      </c>
      <c r="H4424" s="1371" t="s">
        <v>244</v>
      </c>
      <c r="J4424" s="1371" t="s">
        <v>249</v>
      </c>
      <c r="L4424" s="1371" t="s">
        <v>271</v>
      </c>
      <c r="N4424" s="1371" t="s">
        <v>233</v>
      </c>
      <c r="W4424" s="1371" t="s">
        <v>230</v>
      </c>
    </row>
    <row r="4425" spans="1:23">
      <c r="A4425" s="1370">
        <v>74112137</v>
      </c>
      <c r="B4425" s="1371" t="s">
        <v>8778</v>
      </c>
      <c r="C4425" s="1371">
        <v>952063649</v>
      </c>
      <c r="D4425" s="1371" t="s">
        <v>8779</v>
      </c>
      <c r="E4425" s="1371" t="s">
        <v>1617</v>
      </c>
      <c r="G4425" s="1371" t="s">
        <v>223</v>
      </c>
      <c r="H4425" s="1371" t="s">
        <v>245</v>
      </c>
      <c r="J4425" s="1371" t="s">
        <v>249</v>
      </c>
      <c r="N4425" s="1371" t="s">
        <v>233</v>
      </c>
      <c r="P4425" s="1371" t="s">
        <v>231</v>
      </c>
      <c r="W4425" s="1371" t="s">
        <v>228</v>
      </c>
    </row>
    <row r="4426" spans="1:23">
      <c r="A4426" s="1370">
        <v>74112252</v>
      </c>
      <c r="B4426" s="1371" t="s">
        <v>8780</v>
      </c>
      <c r="C4426" s="1371">
        <v>918639549</v>
      </c>
      <c r="D4426" s="1371" t="s">
        <v>8781</v>
      </c>
      <c r="G4426" s="1371" t="s">
        <v>224</v>
      </c>
      <c r="H4426" s="1371" t="s">
        <v>11</v>
      </c>
      <c r="J4426" s="1371" t="s">
        <v>221</v>
      </c>
      <c r="M4426" s="1372">
        <v>45841</v>
      </c>
      <c r="N4426" s="1371" t="s">
        <v>233</v>
      </c>
      <c r="O4426" s="1371" t="s">
        <v>236</v>
      </c>
      <c r="P4426" s="1371" t="s">
        <v>350</v>
      </c>
      <c r="V4426" s="1371" t="s">
        <v>11</v>
      </c>
      <c r="W4426" s="1371" t="s">
        <v>226</v>
      </c>
    </row>
    <row r="4427" spans="1:23">
      <c r="A4427" s="1370">
        <v>74113062</v>
      </c>
      <c r="B4427" s="1371" t="s">
        <v>213</v>
      </c>
      <c r="C4427" s="1371">
        <v>998915656</v>
      </c>
      <c r="D4427" s="1371" t="s">
        <v>8782</v>
      </c>
      <c r="E4427" s="1371" t="s">
        <v>624</v>
      </c>
      <c r="G4427" s="1371" t="s">
        <v>224</v>
      </c>
      <c r="H4427" s="1371" t="s">
        <v>242</v>
      </c>
      <c r="L4427" s="1371" t="s">
        <v>275</v>
      </c>
      <c r="M4427" s="1372">
        <v>45856</v>
      </c>
      <c r="N4427" s="1371" t="s">
        <v>233</v>
      </c>
      <c r="Q4427" s="1371" t="s">
        <v>324</v>
      </c>
      <c r="R4427" s="1371" t="s">
        <v>234</v>
      </c>
      <c r="S4427" s="1371" t="s">
        <v>318</v>
      </c>
      <c r="T4427" s="1371" t="s">
        <v>323</v>
      </c>
      <c r="U4427" s="1371" t="s">
        <v>255</v>
      </c>
      <c r="W4427" s="1371" t="s">
        <v>227</v>
      </c>
    </row>
    <row r="4428" spans="1:23">
      <c r="A4428" s="1370">
        <v>74115256</v>
      </c>
      <c r="B4428" s="1371" t="s">
        <v>8783</v>
      </c>
      <c r="C4428" s="1371">
        <v>51930155989</v>
      </c>
      <c r="D4428" s="1371" t="s">
        <v>8784</v>
      </c>
      <c r="E4428" s="1371" t="s">
        <v>347</v>
      </c>
      <c r="G4428" s="1371" t="s">
        <v>224</v>
      </c>
      <c r="H4428" s="1371" t="s">
        <v>245</v>
      </c>
      <c r="K4428" s="1371" t="s">
        <v>274</v>
      </c>
      <c r="L4428" s="1371" t="s">
        <v>274</v>
      </c>
      <c r="M4428" s="1372">
        <v>45869</v>
      </c>
      <c r="N4428" s="1371" t="s">
        <v>314</v>
      </c>
      <c r="O4428" s="1371" t="s">
        <v>314</v>
      </c>
      <c r="P4428" s="1371" t="s">
        <v>314</v>
      </c>
      <c r="V4428" s="1371" t="s">
        <v>8785</v>
      </c>
      <c r="W4428" s="1371" t="s">
        <v>230</v>
      </c>
    </row>
    <row r="4429" spans="1:23">
      <c r="A4429" s="1370">
        <v>74115354</v>
      </c>
      <c r="B4429" s="1371" t="s">
        <v>8786</v>
      </c>
      <c r="C4429" s="1371">
        <v>914426410</v>
      </c>
      <c r="D4429" s="1371" t="s">
        <v>8787</v>
      </c>
      <c r="G4429" s="1371" t="s">
        <v>225</v>
      </c>
      <c r="H4429" s="1371" t="s">
        <v>11</v>
      </c>
      <c r="J4429" s="1371" t="s">
        <v>221</v>
      </c>
      <c r="M4429" s="1372">
        <v>45841</v>
      </c>
      <c r="N4429" s="1371" t="s">
        <v>233</v>
      </c>
      <c r="O4429" s="1371" t="s">
        <v>236</v>
      </c>
      <c r="W4429" s="1371" t="s">
        <v>227</v>
      </c>
    </row>
    <row r="4430" spans="1:23">
      <c r="A4430" s="1370">
        <v>74115554</v>
      </c>
      <c r="B4430" s="1371" t="s">
        <v>8788</v>
      </c>
      <c r="C4430" s="1371" t="s">
        <v>8789</v>
      </c>
      <c r="E4430" s="1371" t="s">
        <v>624</v>
      </c>
      <c r="G4430" s="1371" t="s">
        <v>225</v>
      </c>
      <c r="H4430" s="1371" t="s">
        <v>245</v>
      </c>
      <c r="J4430" s="1371" t="s">
        <v>249</v>
      </c>
      <c r="L4430" s="1371" t="s">
        <v>271</v>
      </c>
      <c r="N4430" s="1371" t="s">
        <v>231</v>
      </c>
      <c r="O4430" s="1371" t="s">
        <v>231</v>
      </c>
      <c r="W4430" s="1371" t="s">
        <v>230</v>
      </c>
    </row>
    <row r="4431" spans="1:23">
      <c r="A4431" s="1370">
        <v>74115628</v>
      </c>
      <c r="B4431" s="1371" t="s">
        <v>8790</v>
      </c>
      <c r="C4431" s="1371">
        <v>969846662</v>
      </c>
      <c r="D4431" s="1371" t="s">
        <v>8791</v>
      </c>
      <c r="G4431" s="1371" t="s">
        <v>224</v>
      </c>
      <c r="H4431" s="1371" t="s">
        <v>245</v>
      </c>
      <c r="I4431" s="1371" t="s">
        <v>316</v>
      </c>
      <c r="J4431" s="1371" t="s">
        <v>221</v>
      </c>
      <c r="N4431" s="1371" t="s">
        <v>233</v>
      </c>
      <c r="O4431" s="1371" t="s">
        <v>239</v>
      </c>
      <c r="P4431" s="1371" t="s">
        <v>239</v>
      </c>
      <c r="W4431" s="1371" t="s">
        <v>226</v>
      </c>
    </row>
    <row r="4432" spans="1:23">
      <c r="A4432" s="1370">
        <v>74116072</v>
      </c>
      <c r="B4432" s="1371" t="s">
        <v>8792</v>
      </c>
      <c r="C4432" s="1371">
        <v>968587826</v>
      </c>
      <c r="D4432" s="1371" t="s">
        <v>8793</v>
      </c>
      <c r="G4432" s="1371" t="s">
        <v>223</v>
      </c>
      <c r="H4432" s="1371" t="s">
        <v>245</v>
      </c>
      <c r="I4432" s="1371" t="s">
        <v>316</v>
      </c>
      <c r="J4432" s="1371" t="s">
        <v>221</v>
      </c>
      <c r="K4432" s="1371" t="s">
        <v>269</v>
      </c>
      <c r="L4432" s="1371" t="s">
        <v>269</v>
      </c>
      <c r="N4432" s="1371" t="s">
        <v>236</v>
      </c>
      <c r="W4432" s="1371" t="s">
        <v>227</v>
      </c>
    </row>
    <row r="4433" spans="1:23">
      <c r="A4433" s="1370">
        <v>74116615</v>
      </c>
      <c r="B4433" s="1371" t="s">
        <v>8794</v>
      </c>
      <c r="C4433" s="1371">
        <v>958578056</v>
      </c>
      <c r="D4433" s="1371" t="s">
        <v>8795</v>
      </c>
      <c r="E4433" s="1371" t="s">
        <v>874</v>
      </c>
      <c r="G4433" s="1371" t="s">
        <v>224</v>
      </c>
      <c r="H4433" s="1371" t="s">
        <v>245</v>
      </c>
      <c r="J4433" s="1371" t="s">
        <v>249</v>
      </c>
      <c r="L4433" s="1371" t="s">
        <v>271</v>
      </c>
      <c r="N4433" s="1371" t="s">
        <v>233</v>
      </c>
      <c r="W4433" s="1371" t="s">
        <v>230</v>
      </c>
    </row>
    <row r="4434" spans="1:23">
      <c r="A4434" s="1370">
        <v>74116673</v>
      </c>
      <c r="B4434" s="1371" t="s">
        <v>8796</v>
      </c>
      <c r="C4434" s="1371">
        <v>995687204</v>
      </c>
      <c r="D4434" s="1371" t="s">
        <v>8797</v>
      </c>
      <c r="E4434" s="1371" t="s">
        <v>451</v>
      </c>
      <c r="F4434" s="1371" t="s">
        <v>377</v>
      </c>
      <c r="G4434" s="1371" t="s">
        <v>224</v>
      </c>
      <c r="H4434" s="1371" t="s">
        <v>243</v>
      </c>
      <c r="I4434" s="1371" t="s">
        <v>316</v>
      </c>
      <c r="J4434" s="1371" t="s">
        <v>249</v>
      </c>
      <c r="N4434" s="1371" t="s">
        <v>231</v>
      </c>
      <c r="O4434" s="1371" t="s">
        <v>231</v>
      </c>
      <c r="P4434" s="1371" t="s">
        <v>231</v>
      </c>
      <c r="V4434" s="1371" t="s">
        <v>8798</v>
      </c>
      <c r="W4434" s="1371" t="s">
        <v>226</v>
      </c>
    </row>
    <row r="4435" spans="1:23">
      <c r="A4435" s="1370">
        <v>74119070</v>
      </c>
      <c r="B4435" s="1371" t="s">
        <v>8799</v>
      </c>
      <c r="C4435" s="1371">
        <v>938301938</v>
      </c>
      <c r="D4435" s="1371" t="s">
        <v>8800</v>
      </c>
      <c r="E4435" s="1371" t="s">
        <v>347</v>
      </c>
      <c r="G4435" s="1371" t="s">
        <v>224</v>
      </c>
      <c r="H4435" s="1371" t="s">
        <v>245</v>
      </c>
      <c r="K4435" s="1371" t="s">
        <v>262</v>
      </c>
      <c r="L4435" s="1371" t="s">
        <v>262</v>
      </c>
      <c r="M4435" s="1372">
        <v>45876</v>
      </c>
      <c r="N4435" s="1371" t="s">
        <v>233</v>
      </c>
      <c r="W4435" s="1371" t="s">
        <v>229</v>
      </c>
    </row>
    <row r="4436" spans="1:23">
      <c r="A4436" s="1370">
        <v>74121852</v>
      </c>
      <c r="B4436" s="1371" t="s">
        <v>8801</v>
      </c>
      <c r="C4436" s="1371">
        <v>51936240039</v>
      </c>
      <c r="D4436" s="1371" t="s">
        <v>8802</v>
      </c>
      <c r="E4436" s="1371" t="s">
        <v>347</v>
      </c>
      <c r="G4436" s="1371" t="s">
        <v>224</v>
      </c>
      <c r="H4436" s="1371" t="s">
        <v>245</v>
      </c>
      <c r="K4436" s="1371" t="s">
        <v>280</v>
      </c>
      <c r="L4436" s="1371" t="s">
        <v>280</v>
      </c>
      <c r="M4436" s="1372">
        <v>45859</v>
      </c>
      <c r="P4436" s="1371" t="s">
        <v>350</v>
      </c>
      <c r="W4436" s="1371" t="s">
        <v>228</v>
      </c>
    </row>
    <row r="4437" spans="1:23">
      <c r="A4437" s="1370">
        <v>74122692</v>
      </c>
      <c r="B4437" s="1371" t="s">
        <v>8803</v>
      </c>
      <c r="C4437" s="1371">
        <v>930397607</v>
      </c>
      <c r="G4437" s="1371" t="s">
        <v>224</v>
      </c>
      <c r="H4437" s="1371" t="s">
        <v>243</v>
      </c>
      <c r="I4437" s="1371" t="s">
        <v>316</v>
      </c>
      <c r="J4437" s="1371" t="s">
        <v>221</v>
      </c>
      <c r="N4437" s="1371" t="s">
        <v>231</v>
      </c>
      <c r="O4437" s="1371" t="s">
        <v>231</v>
      </c>
      <c r="P4437" s="1371" t="s">
        <v>231</v>
      </c>
      <c r="W4437" s="1371" t="s">
        <v>226</v>
      </c>
    </row>
    <row r="4438" spans="1:23">
      <c r="A4438" s="1370">
        <v>74122807</v>
      </c>
      <c r="B4438" s="1371" t="s">
        <v>8804</v>
      </c>
      <c r="C4438" s="1371">
        <v>51912977942</v>
      </c>
      <c r="D4438" s="1371" t="s">
        <v>8805</v>
      </c>
      <c r="E4438" s="1371" t="s">
        <v>347</v>
      </c>
      <c r="G4438" s="1371" t="s">
        <v>224</v>
      </c>
      <c r="H4438" s="1371" t="s">
        <v>245</v>
      </c>
      <c r="K4438" s="1371" t="s">
        <v>280</v>
      </c>
      <c r="L4438" s="1371" t="s">
        <v>280</v>
      </c>
      <c r="M4438" s="1372">
        <v>45873</v>
      </c>
      <c r="N4438" s="1371" t="s">
        <v>233</v>
      </c>
      <c r="P4438" s="1371" t="s">
        <v>330</v>
      </c>
      <c r="W4438" s="1371" t="s">
        <v>227</v>
      </c>
    </row>
    <row r="4439" spans="1:23">
      <c r="A4439" s="1370">
        <v>74129536</v>
      </c>
      <c r="B4439" s="1371" t="s">
        <v>8806</v>
      </c>
      <c r="C4439" s="1371">
        <v>904310970</v>
      </c>
      <c r="D4439" s="1371" t="s">
        <v>8807</v>
      </c>
      <c r="G4439" s="1371" t="s">
        <v>225</v>
      </c>
      <c r="H4439" s="1371" t="s">
        <v>245</v>
      </c>
      <c r="I4439" s="1371" t="s">
        <v>316</v>
      </c>
      <c r="J4439" s="1371" t="s">
        <v>221</v>
      </c>
      <c r="K4439" s="1371" t="s">
        <v>259</v>
      </c>
      <c r="L4439" s="1371" t="s">
        <v>259</v>
      </c>
      <c r="N4439" s="1371" t="s">
        <v>231</v>
      </c>
      <c r="O4439" s="1371" t="s">
        <v>231</v>
      </c>
      <c r="P4439" s="1371" t="s">
        <v>231</v>
      </c>
      <c r="W4439" s="1371" t="s">
        <v>226</v>
      </c>
    </row>
    <row r="4440" spans="1:23">
      <c r="A4440" s="1370">
        <v>74131387</v>
      </c>
      <c r="B4440" s="1371" t="s">
        <v>8808</v>
      </c>
      <c r="C4440" s="1371">
        <v>51960499765</v>
      </c>
      <c r="D4440" s="1371" t="s">
        <v>8809</v>
      </c>
      <c r="E4440" s="1371" t="s">
        <v>347</v>
      </c>
      <c r="F4440" s="1371" t="s">
        <v>260</v>
      </c>
      <c r="G4440" s="1371" t="s">
        <v>224</v>
      </c>
      <c r="H4440" s="1371" t="s">
        <v>245</v>
      </c>
      <c r="K4440" s="1371" t="s">
        <v>278</v>
      </c>
      <c r="L4440" s="1371" t="s">
        <v>278</v>
      </c>
      <c r="M4440" s="1372">
        <v>45849</v>
      </c>
      <c r="N4440" s="1371" t="s">
        <v>233</v>
      </c>
      <c r="W4440" s="1371" t="s">
        <v>227</v>
      </c>
    </row>
    <row r="4441" spans="1:23">
      <c r="A4441" s="1370">
        <v>74133807</v>
      </c>
      <c r="B4441" s="1371" t="s">
        <v>8810</v>
      </c>
      <c r="C4441" s="1371">
        <v>906260053</v>
      </c>
      <c r="D4441" s="1371" t="s">
        <v>8811</v>
      </c>
      <c r="G4441" s="1371" t="s">
        <v>223</v>
      </c>
      <c r="H4441" s="1371" t="s">
        <v>245</v>
      </c>
      <c r="I4441" s="1371" t="s">
        <v>316</v>
      </c>
      <c r="J4441" s="1371" t="s">
        <v>221</v>
      </c>
      <c r="N4441" s="1371" t="s">
        <v>233</v>
      </c>
      <c r="O4441" s="1371" t="s">
        <v>231</v>
      </c>
      <c r="P4441" s="1371" t="s">
        <v>231</v>
      </c>
      <c r="W4441" s="1371" t="s">
        <v>229</v>
      </c>
    </row>
    <row r="4442" spans="1:23">
      <c r="A4442" s="1370">
        <v>74138007</v>
      </c>
      <c r="B4442" s="1371" t="s">
        <v>8812</v>
      </c>
      <c r="C4442" s="1371">
        <v>51912304979</v>
      </c>
      <c r="D4442" s="1371" t="s">
        <v>8813</v>
      </c>
      <c r="G4442" s="1371" t="s">
        <v>225</v>
      </c>
      <c r="H4442" s="1371" t="s">
        <v>11</v>
      </c>
      <c r="I4442" s="1371" t="s">
        <v>7</v>
      </c>
      <c r="M4442" s="1372">
        <v>45854</v>
      </c>
      <c r="N4442" s="1371" t="s">
        <v>233</v>
      </c>
      <c r="W4442" s="1371" t="s">
        <v>228</v>
      </c>
    </row>
    <row r="4443" spans="1:23">
      <c r="A4443" s="1370">
        <v>74140563</v>
      </c>
      <c r="B4443" s="1371" t="s">
        <v>8814</v>
      </c>
      <c r="C4443" s="1371">
        <v>949342681</v>
      </c>
      <c r="D4443" s="1371" t="s">
        <v>8815</v>
      </c>
      <c r="E4443" s="1371" t="s">
        <v>347</v>
      </c>
      <c r="F4443" s="1371" t="s">
        <v>254</v>
      </c>
      <c r="G4443" s="1371" t="s">
        <v>224</v>
      </c>
      <c r="H4443" s="1371" t="s">
        <v>245</v>
      </c>
      <c r="M4443" s="1372">
        <v>45844</v>
      </c>
      <c r="N4443" s="1371" t="s">
        <v>233</v>
      </c>
      <c r="O4443" s="1371" t="s">
        <v>331</v>
      </c>
      <c r="W4443" s="1371" t="s">
        <v>229</v>
      </c>
    </row>
    <row r="4444" spans="1:23">
      <c r="A4444" s="1370">
        <v>74140563</v>
      </c>
      <c r="B4444" s="1371" t="s">
        <v>8816</v>
      </c>
      <c r="C4444" s="1371">
        <v>51949342681</v>
      </c>
      <c r="D4444" s="1371" t="s">
        <v>8815</v>
      </c>
      <c r="E4444" s="1371" t="s">
        <v>347</v>
      </c>
      <c r="G4444" s="1371" t="s">
        <v>224</v>
      </c>
      <c r="H4444" s="1371" t="s">
        <v>245</v>
      </c>
      <c r="L4444" s="1371" t="s">
        <v>274</v>
      </c>
      <c r="M4444" s="1372">
        <v>45844</v>
      </c>
      <c r="N4444" s="1371" t="s">
        <v>233</v>
      </c>
      <c r="V4444" s="1371" t="s">
        <v>592</v>
      </c>
      <c r="W4444" s="1371" t="s">
        <v>228</v>
      </c>
    </row>
    <row r="4445" spans="1:23">
      <c r="A4445" s="1370">
        <v>74148741</v>
      </c>
      <c r="B4445" s="1371" t="s">
        <v>8817</v>
      </c>
      <c r="C4445" s="1371">
        <v>51999417147</v>
      </c>
      <c r="D4445" s="1371" t="s">
        <v>8818</v>
      </c>
      <c r="E4445" s="1371" t="s">
        <v>347</v>
      </c>
      <c r="G4445" s="1371" t="s">
        <v>224</v>
      </c>
      <c r="H4445" s="1371" t="s">
        <v>245</v>
      </c>
      <c r="K4445" s="1371" t="s">
        <v>278</v>
      </c>
      <c r="L4445" s="1371" t="s">
        <v>278</v>
      </c>
      <c r="M4445" s="1372">
        <v>45880</v>
      </c>
      <c r="N4445" s="1371" t="s">
        <v>233</v>
      </c>
      <c r="W4445" s="1371" t="s">
        <v>229</v>
      </c>
    </row>
    <row r="4446" spans="1:23">
      <c r="A4446" s="1370">
        <v>74150571</v>
      </c>
      <c r="B4446" s="1371" t="s">
        <v>8819</v>
      </c>
      <c r="C4446" s="1371">
        <v>932139193</v>
      </c>
      <c r="D4446" s="1371" t="s">
        <v>8820</v>
      </c>
      <c r="E4446" s="1371" t="s">
        <v>347</v>
      </c>
      <c r="G4446" s="1371" t="s">
        <v>225</v>
      </c>
      <c r="H4446" s="1371" t="s">
        <v>245</v>
      </c>
      <c r="K4446" s="1371" t="s">
        <v>278</v>
      </c>
      <c r="L4446" s="1371" t="s">
        <v>262</v>
      </c>
      <c r="M4446" s="1372">
        <v>45874</v>
      </c>
      <c r="N4446" s="1371" t="s">
        <v>388</v>
      </c>
      <c r="O4446" s="1371" t="s">
        <v>329</v>
      </c>
      <c r="P4446" s="1371" t="s">
        <v>329</v>
      </c>
      <c r="W4446" s="1371" t="s">
        <v>226</v>
      </c>
    </row>
    <row r="4447" spans="1:23">
      <c r="A4447" s="1370">
        <v>74153592</v>
      </c>
      <c r="B4447" s="1371" t="s">
        <v>8821</v>
      </c>
      <c r="C4447" s="1371">
        <v>982838864</v>
      </c>
      <c r="D4447" s="1371" t="s">
        <v>8822</v>
      </c>
      <c r="G4447" s="1371" t="s">
        <v>223</v>
      </c>
      <c r="H4447" s="1371" t="s">
        <v>11</v>
      </c>
      <c r="M4447" s="1372">
        <v>45880</v>
      </c>
      <c r="N4447" s="1371" t="s">
        <v>233</v>
      </c>
      <c r="W4447" s="1371" t="s">
        <v>230</v>
      </c>
    </row>
    <row r="4448" spans="1:23">
      <c r="A4448" s="1370">
        <v>74154094</v>
      </c>
      <c r="B4448" s="1371" t="s">
        <v>8823</v>
      </c>
      <c r="C4448" s="1371">
        <v>947654490</v>
      </c>
      <c r="D4448" s="1371" t="s">
        <v>3833</v>
      </c>
      <c r="G4448" s="1371" t="s">
        <v>224</v>
      </c>
      <c r="H4448" s="1371" t="s">
        <v>11</v>
      </c>
      <c r="J4448" s="1371" t="s">
        <v>221</v>
      </c>
      <c r="M4448" s="1372">
        <v>45841</v>
      </c>
      <c r="N4448" s="1371" t="s">
        <v>231</v>
      </c>
      <c r="W4448" s="1371" t="s">
        <v>227</v>
      </c>
    </row>
    <row r="4449" spans="1:23">
      <c r="A4449" s="1370">
        <v>74175755</v>
      </c>
      <c r="B4449" s="1371" t="s">
        <v>8824</v>
      </c>
      <c r="C4449" s="1371">
        <v>902141007</v>
      </c>
      <c r="D4449" s="1371" t="s">
        <v>8825</v>
      </c>
      <c r="G4449" s="1371" t="s">
        <v>225</v>
      </c>
      <c r="H4449" s="1371" t="s">
        <v>11</v>
      </c>
      <c r="L4449" s="1371" t="s">
        <v>271</v>
      </c>
      <c r="M4449" s="1372">
        <v>45854</v>
      </c>
      <c r="N4449" s="1371" t="s">
        <v>233</v>
      </c>
      <c r="W4449" s="1371" t="s">
        <v>227</v>
      </c>
    </row>
    <row r="4450" spans="1:23">
      <c r="A4450" s="1370">
        <v>74181297</v>
      </c>
      <c r="B4450" s="1371" t="s">
        <v>8826</v>
      </c>
      <c r="C4450" s="1371">
        <v>977764772</v>
      </c>
      <c r="D4450" s="1371" t="s">
        <v>8827</v>
      </c>
      <c r="F4450" s="1371" t="s">
        <v>362</v>
      </c>
      <c r="G4450" s="1371" t="s">
        <v>223</v>
      </c>
      <c r="H4450" s="1371" t="s">
        <v>248</v>
      </c>
      <c r="J4450" s="1371" t="s">
        <v>221</v>
      </c>
      <c r="N4450" s="1371" t="s">
        <v>233</v>
      </c>
      <c r="O4450" s="1371" t="s">
        <v>331</v>
      </c>
      <c r="W4450" s="1371" t="s">
        <v>229</v>
      </c>
    </row>
    <row r="4451" spans="1:23">
      <c r="A4451" s="1370">
        <v>74181604</v>
      </c>
      <c r="B4451" s="1371" t="s">
        <v>8828</v>
      </c>
      <c r="C4451" s="1371">
        <v>933586444</v>
      </c>
      <c r="D4451" s="1371" t="s">
        <v>8829</v>
      </c>
      <c r="G4451" s="1371" t="s">
        <v>223</v>
      </c>
      <c r="H4451" s="1371" t="s">
        <v>11</v>
      </c>
      <c r="L4451" s="1371" t="s">
        <v>271</v>
      </c>
      <c r="M4451" s="1372">
        <v>45854</v>
      </c>
      <c r="N4451" s="1371" t="s">
        <v>233</v>
      </c>
      <c r="W4451" s="1371" t="s">
        <v>230</v>
      </c>
    </row>
    <row r="4452" spans="1:23">
      <c r="A4452" s="1370">
        <v>74183503</v>
      </c>
      <c r="B4452" s="1371" t="s">
        <v>8830</v>
      </c>
      <c r="C4452" s="1371">
        <v>51947984717</v>
      </c>
      <c r="D4452" s="1371" t="s">
        <v>8831</v>
      </c>
      <c r="G4452" s="1371" t="s">
        <v>223</v>
      </c>
      <c r="H4452" s="1371" t="s">
        <v>245</v>
      </c>
      <c r="J4452" s="1371" t="s">
        <v>221</v>
      </c>
      <c r="K4452" s="1371" t="s">
        <v>259</v>
      </c>
      <c r="L4452" s="1371" t="s">
        <v>271</v>
      </c>
      <c r="N4452" s="1371" t="s">
        <v>236</v>
      </c>
      <c r="W4452" s="1371" t="s">
        <v>230</v>
      </c>
    </row>
    <row r="4453" spans="1:23">
      <c r="A4453" s="1370">
        <v>74194607</v>
      </c>
      <c r="B4453" s="1371" t="s">
        <v>8832</v>
      </c>
      <c r="C4453" s="1371">
        <v>950149839</v>
      </c>
      <c r="D4453" s="1371" t="s">
        <v>8833</v>
      </c>
      <c r="G4453" s="1371" t="s">
        <v>223</v>
      </c>
      <c r="H4453" s="1371" t="s">
        <v>245</v>
      </c>
      <c r="I4453" s="1371" t="s">
        <v>316</v>
      </c>
      <c r="J4453" s="1371" t="s">
        <v>221</v>
      </c>
      <c r="N4453" s="1371" t="s">
        <v>233</v>
      </c>
      <c r="O4453" s="1371" t="s">
        <v>236</v>
      </c>
      <c r="P4453" s="1371" t="s">
        <v>350</v>
      </c>
      <c r="W4453" s="1371" t="s">
        <v>229</v>
      </c>
    </row>
    <row r="4454" spans="1:23">
      <c r="A4454" s="1370">
        <v>74205451</v>
      </c>
      <c r="B4454" s="1371" t="s">
        <v>8834</v>
      </c>
      <c r="C4454" s="1371">
        <v>980652060</v>
      </c>
      <c r="D4454" s="1371" t="s">
        <v>8835</v>
      </c>
      <c r="G4454" s="1371" t="s">
        <v>224</v>
      </c>
      <c r="H4454" s="1371" t="s">
        <v>11</v>
      </c>
      <c r="L4454" s="1371" t="s">
        <v>271</v>
      </c>
      <c r="M4454" s="1372">
        <v>45854</v>
      </c>
      <c r="N4454" s="1371" t="s">
        <v>233</v>
      </c>
      <c r="W4454" s="1371" t="s">
        <v>230</v>
      </c>
    </row>
    <row r="4455" spans="1:23">
      <c r="A4455" s="1370">
        <v>74215189</v>
      </c>
      <c r="B4455" s="1371" t="s">
        <v>8836</v>
      </c>
      <c r="C4455" s="1371">
        <v>958761079</v>
      </c>
      <c r="D4455" s="1371" t="s">
        <v>8837</v>
      </c>
      <c r="G4455" s="1371" t="s">
        <v>224</v>
      </c>
      <c r="H4455" s="1371" t="s">
        <v>11</v>
      </c>
      <c r="I4455" s="1371" t="s">
        <v>10</v>
      </c>
      <c r="M4455" s="1372">
        <v>45859</v>
      </c>
      <c r="N4455" s="1371" t="s">
        <v>233</v>
      </c>
      <c r="W4455" s="1371" t="s">
        <v>228</v>
      </c>
    </row>
    <row r="4456" spans="1:23">
      <c r="A4456" s="1370">
        <v>74215491</v>
      </c>
      <c r="B4456" s="1371" t="s">
        <v>8838</v>
      </c>
      <c r="C4456" s="1371">
        <v>907382430</v>
      </c>
      <c r="D4456" s="1371" t="s">
        <v>8839</v>
      </c>
      <c r="G4456" s="1371" t="s">
        <v>223</v>
      </c>
      <c r="H4456" s="1371" t="s">
        <v>11</v>
      </c>
      <c r="J4456" s="1371" t="s">
        <v>221</v>
      </c>
      <c r="M4456" s="1372">
        <v>45841</v>
      </c>
      <c r="N4456" s="1371" t="s">
        <v>233</v>
      </c>
      <c r="O4456" s="1371" t="s">
        <v>236</v>
      </c>
      <c r="P4456" s="1371" t="s">
        <v>350</v>
      </c>
      <c r="V4456" s="1371" t="s">
        <v>11</v>
      </c>
      <c r="W4456" s="1371" t="s">
        <v>226</v>
      </c>
    </row>
    <row r="4457" spans="1:23">
      <c r="A4457" s="1370">
        <v>74216347</v>
      </c>
      <c r="B4457" s="1371" t="s">
        <v>8840</v>
      </c>
      <c r="C4457" s="1371">
        <v>51999103151</v>
      </c>
      <c r="D4457" s="1371" t="s">
        <v>8841</v>
      </c>
      <c r="E4457" s="1371" t="s">
        <v>347</v>
      </c>
      <c r="G4457" s="1371" t="s">
        <v>223</v>
      </c>
      <c r="H4457" s="1371" t="s">
        <v>245</v>
      </c>
      <c r="M4457" s="1372">
        <v>45846</v>
      </c>
      <c r="N4457" s="1371" t="s">
        <v>233</v>
      </c>
      <c r="O4457" s="1371" t="s">
        <v>331</v>
      </c>
      <c r="W4457" s="1371" t="s">
        <v>229</v>
      </c>
    </row>
    <row r="4458" spans="1:23">
      <c r="A4458" s="1370">
        <v>74216739</v>
      </c>
      <c r="B4458" s="1371" t="s">
        <v>8842</v>
      </c>
      <c r="C4458" s="1371">
        <v>981168328</v>
      </c>
      <c r="D4458" s="1371" t="s">
        <v>8843</v>
      </c>
      <c r="E4458" s="1371" t="s">
        <v>347</v>
      </c>
      <c r="F4458" s="1371" t="s">
        <v>260</v>
      </c>
      <c r="G4458" s="1371" t="s">
        <v>224</v>
      </c>
      <c r="H4458" s="1371" t="s">
        <v>245</v>
      </c>
      <c r="K4458" s="1371" t="s">
        <v>278</v>
      </c>
      <c r="L4458" s="1371" t="s">
        <v>278</v>
      </c>
      <c r="M4458" s="1372">
        <v>45853</v>
      </c>
      <c r="N4458" s="1371" t="s">
        <v>368</v>
      </c>
      <c r="W4458" s="1371" t="s">
        <v>226</v>
      </c>
    </row>
    <row r="4459" spans="1:23">
      <c r="A4459" s="1370">
        <v>74231896</v>
      </c>
      <c r="B4459" s="1371" t="s">
        <v>8844</v>
      </c>
      <c r="C4459" s="1371">
        <v>51933542898</v>
      </c>
      <c r="D4459" s="1371" t="s">
        <v>8845</v>
      </c>
      <c r="E4459" s="1371" t="s">
        <v>451</v>
      </c>
      <c r="G4459" s="1371" t="s">
        <v>224</v>
      </c>
      <c r="H4459" s="1371" t="s">
        <v>245</v>
      </c>
      <c r="K4459" s="1371" t="s">
        <v>262</v>
      </c>
      <c r="L4459" s="1371" t="s">
        <v>262</v>
      </c>
      <c r="M4459" s="1372">
        <v>45880</v>
      </c>
      <c r="N4459" s="1371" t="s">
        <v>233</v>
      </c>
      <c r="W4459" s="1371" t="s">
        <v>228</v>
      </c>
    </row>
    <row r="4460" spans="1:23">
      <c r="A4460" s="1370">
        <v>74235464</v>
      </c>
      <c r="B4460" s="1371" t="s">
        <v>8846</v>
      </c>
      <c r="C4460" s="1371">
        <v>952443381</v>
      </c>
      <c r="D4460" s="1371" t="s">
        <v>8847</v>
      </c>
      <c r="E4460" s="1371" t="s">
        <v>347</v>
      </c>
      <c r="G4460" s="1371" t="s">
        <v>225</v>
      </c>
      <c r="H4460" s="1371" t="s">
        <v>245</v>
      </c>
      <c r="K4460" s="1371" t="s">
        <v>274</v>
      </c>
      <c r="L4460" s="1371" t="s">
        <v>274</v>
      </c>
      <c r="M4460" s="1372">
        <v>45856</v>
      </c>
      <c r="N4460" s="1371" t="s">
        <v>368</v>
      </c>
      <c r="W4460" s="1371" t="s">
        <v>226</v>
      </c>
    </row>
    <row r="4461" spans="1:23">
      <c r="A4461" s="1370">
        <v>74237821</v>
      </c>
      <c r="B4461" s="1371" t="s">
        <v>8848</v>
      </c>
      <c r="C4461" s="1371">
        <v>97972119</v>
      </c>
      <c r="D4461" s="1371" t="s">
        <v>8849</v>
      </c>
      <c r="G4461" s="1371" t="s">
        <v>223</v>
      </c>
      <c r="H4461" s="1371" t="s">
        <v>11</v>
      </c>
      <c r="I4461" s="1371" t="s">
        <v>7</v>
      </c>
      <c r="L4461" s="1371" t="s">
        <v>271</v>
      </c>
      <c r="M4461" s="1372">
        <v>45854</v>
      </c>
      <c r="N4461" s="1371" t="s">
        <v>237</v>
      </c>
      <c r="W4461" s="1371" t="s">
        <v>227</v>
      </c>
    </row>
    <row r="4462" spans="1:23">
      <c r="A4462" s="1370">
        <v>74241373</v>
      </c>
      <c r="B4462" s="1371" t="s">
        <v>8850</v>
      </c>
      <c r="C4462" s="1371">
        <v>937088403</v>
      </c>
      <c r="D4462" s="1371" t="s">
        <v>8851</v>
      </c>
      <c r="E4462" s="1371" t="s">
        <v>347</v>
      </c>
      <c r="G4462" s="1371" t="s">
        <v>224</v>
      </c>
      <c r="H4462" s="1371" t="s">
        <v>245</v>
      </c>
      <c r="K4462" s="1371" t="s">
        <v>278</v>
      </c>
      <c r="L4462" s="1371" t="s">
        <v>278</v>
      </c>
      <c r="M4462" s="1372">
        <v>45880</v>
      </c>
      <c r="N4462" s="1371" t="s">
        <v>368</v>
      </c>
      <c r="W4462" s="1371" t="s">
        <v>226</v>
      </c>
    </row>
    <row r="4463" spans="1:23">
      <c r="A4463" s="1370">
        <v>74241402</v>
      </c>
      <c r="B4463" s="1371" t="s">
        <v>8852</v>
      </c>
      <c r="C4463" s="1371">
        <v>941603377</v>
      </c>
      <c r="D4463" s="1371" t="s">
        <v>8853</v>
      </c>
      <c r="G4463" s="1371" t="s">
        <v>224</v>
      </c>
      <c r="H4463" s="1371" t="s">
        <v>11</v>
      </c>
      <c r="J4463" s="1371" t="s">
        <v>221</v>
      </c>
      <c r="L4463" s="1371" t="s">
        <v>271</v>
      </c>
      <c r="M4463" s="1372">
        <v>45841</v>
      </c>
      <c r="N4463" s="1371" t="s">
        <v>233</v>
      </c>
      <c r="V4463" s="1371" t="s">
        <v>11</v>
      </c>
      <c r="W4463" s="1371" t="s">
        <v>230</v>
      </c>
    </row>
    <row r="4464" spans="1:23">
      <c r="A4464" s="1370">
        <v>74244001</v>
      </c>
      <c r="B4464" s="1371" t="s">
        <v>8854</v>
      </c>
      <c r="C4464" s="1371">
        <v>902447216</v>
      </c>
      <c r="D4464" s="1371" t="s">
        <v>8855</v>
      </c>
      <c r="G4464" s="1371" t="s">
        <v>223</v>
      </c>
      <c r="H4464" s="1371" t="s">
        <v>11</v>
      </c>
      <c r="J4464" s="1371" t="s">
        <v>221</v>
      </c>
      <c r="M4464" s="1372">
        <v>45841</v>
      </c>
      <c r="N4464" s="1371" t="s">
        <v>231</v>
      </c>
      <c r="W4464" s="1371" t="s">
        <v>227</v>
      </c>
    </row>
    <row r="4465" spans="1:23">
      <c r="A4465" s="1370">
        <v>74257941</v>
      </c>
      <c r="B4465" s="1371" t="s">
        <v>8856</v>
      </c>
      <c r="C4465" s="1371">
        <v>994569624</v>
      </c>
      <c r="D4465" s="1371" t="s">
        <v>8857</v>
      </c>
      <c r="G4465" s="1371" t="s">
        <v>223</v>
      </c>
      <c r="H4465" s="1371" t="s">
        <v>245</v>
      </c>
      <c r="J4465" s="1371" t="s">
        <v>221</v>
      </c>
      <c r="K4465" s="1371" t="s">
        <v>259</v>
      </c>
      <c r="L4465" s="1371" t="s">
        <v>259</v>
      </c>
      <c r="W4465" s="1371" t="s">
        <v>227</v>
      </c>
    </row>
    <row r="4466" spans="1:23">
      <c r="A4466" s="1370">
        <v>74259973</v>
      </c>
      <c r="B4466" s="1371" t="s">
        <v>8858</v>
      </c>
      <c r="C4466" s="1371">
        <v>51998152889</v>
      </c>
      <c r="D4466" s="1371" t="s">
        <v>8859</v>
      </c>
      <c r="G4466" s="1371" t="s">
        <v>224</v>
      </c>
      <c r="H4466" s="1371" t="s">
        <v>245</v>
      </c>
      <c r="J4466" s="1371" t="s">
        <v>221</v>
      </c>
      <c r="K4466" s="1371" t="s">
        <v>259</v>
      </c>
      <c r="L4466" s="1371" t="s">
        <v>271</v>
      </c>
      <c r="N4466" s="1371" t="s">
        <v>233</v>
      </c>
      <c r="W4466" s="1371" t="s">
        <v>230</v>
      </c>
    </row>
    <row r="4467" spans="1:23">
      <c r="A4467" s="1370">
        <v>74259973</v>
      </c>
      <c r="B4467" s="1371" t="s">
        <v>8860</v>
      </c>
      <c r="C4467" s="1371">
        <v>998152889</v>
      </c>
      <c r="D4467" s="1371" t="s">
        <v>8859</v>
      </c>
      <c r="E4467" s="1371" t="s">
        <v>8861</v>
      </c>
      <c r="G4467" s="1371" t="s">
        <v>224</v>
      </c>
      <c r="H4467" s="1371" t="s">
        <v>245</v>
      </c>
      <c r="I4467" s="1371" t="s">
        <v>316</v>
      </c>
      <c r="J4467" s="1371" t="s">
        <v>249</v>
      </c>
      <c r="K4467" s="1371" t="s">
        <v>259</v>
      </c>
      <c r="L4467" s="1371" t="s">
        <v>259</v>
      </c>
      <c r="N4467" s="1371" t="s">
        <v>231</v>
      </c>
      <c r="W4467" s="1371" t="s">
        <v>228</v>
      </c>
    </row>
    <row r="4468" spans="1:23">
      <c r="A4468" s="1370">
        <v>74261415</v>
      </c>
      <c r="B4468" s="1371" t="s">
        <v>8862</v>
      </c>
      <c r="C4468" s="1371">
        <v>936118268</v>
      </c>
      <c r="D4468" s="1371" t="s">
        <v>8863</v>
      </c>
      <c r="G4468" s="1371" t="s">
        <v>223</v>
      </c>
      <c r="H4468" s="1371" t="s">
        <v>11</v>
      </c>
      <c r="M4468" s="1372">
        <v>45854</v>
      </c>
      <c r="N4468" s="1371" t="s">
        <v>233</v>
      </c>
      <c r="W4468" s="1371" t="s">
        <v>229</v>
      </c>
    </row>
    <row r="4469" spans="1:23">
      <c r="A4469" s="1370">
        <v>74271823</v>
      </c>
      <c r="B4469" s="1371" t="s">
        <v>8864</v>
      </c>
      <c r="C4469" s="1371">
        <v>993149616</v>
      </c>
      <c r="D4469" s="1371" t="s">
        <v>8865</v>
      </c>
      <c r="G4469" s="1371" t="s">
        <v>224</v>
      </c>
      <c r="H4469" s="1371" t="s">
        <v>11</v>
      </c>
      <c r="J4469" s="1371" t="s">
        <v>221</v>
      </c>
      <c r="M4469" s="1372">
        <v>45841</v>
      </c>
      <c r="N4469" s="1371" t="s">
        <v>233</v>
      </c>
      <c r="O4469" s="1371" t="s">
        <v>236</v>
      </c>
      <c r="W4469" s="1371" t="s">
        <v>227</v>
      </c>
    </row>
    <row r="4470" spans="1:23">
      <c r="A4470" s="1370">
        <v>74274565</v>
      </c>
      <c r="B4470" s="1371" t="s">
        <v>8866</v>
      </c>
      <c r="C4470" s="1371">
        <v>941578144</v>
      </c>
      <c r="G4470" s="1371" t="s">
        <v>225</v>
      </c>
      <c r="H4470" s="1371" t="s">
        <v>243</v>
      </c>
      <c r="I4470" s="1371" t="s">
        <v>316</v>
      </c>
      <c r="J4470" s="1371" t="s">
        <v>221</v>
      </c>
      <c r="N4470" s="1371" t="s">
        <v>231</v>
      </c>
      <c r="O4470" s="1371" t="s">
        <v>236</v>
      </c>
      <c r="W4470" s="1371" t="s">
        <v>229</v>
      </c>
    </row>
    <row r="4471" spans="1:23">
      <c r="A4471" s="1370">
        <v>74278866</v>
      </c>
      <c r="B4471" s="1371" t="s">
        <v>8867</v>
      </c>
      <c r="C4471" s="1371">
        <v>922453371</v>
      </c>
      <c r="D4471" s="1371" t="s">
        <v>8868</v>
      </c>
      <c r="E4471" s="1371" t="s">
        <v>347</v>
      </c>
      <c r="G4471" s="1371" t="s">
        <v>223</v>
      </c>
      <c r="H4471" s="1371" t="s">
        <v>245</v>
      </c>
      <c r="K4471" s="1371" t="s">
        <v>280</v>
      </c>
      <c r="M4471" s="1372">
        <v>45851</v>
      </c>
      <c r="N4471" s="1371" t="s">
        <v>368</v>
      </c>
      <c r="O4471" s="1371" t="s">
        <v>236</v>
      </c>
      <c r="P4471" s="1371" t="s">
        <v>350</v>
      </c>
      <c r="W4471" s="1371" t="s">
        <v>226</v>
      </c>
    </row>
    <row r="4472" spans="1:23">
      <c r="A4472" s="1370">
        <v>74280256</v>
      </c>
      <c r="B4472" s="1371" t="s">
        <v>8869</v>
      </c>
      <c r="C4472" s="1371">
        <v>51924124250</v>
      </c>
      <c r="D4472" s="1371" t="s">
        <v>8870</v>
      </c>
      <c r="G4472" s="1371" t="s">
        <v>224</v>
      </c>
      <c r="H4472" s="1371" t="s">
        <v>245</v>
      </c>
      <c r="I4472" s="1371" t="s">
        <v>316</v>
      </c>
      <c r="J4472" s="1371" t="s">
        <v>221</v>
      </c>
      <c r="K4472" s="1371" t="s">
        <v>256</v>
      </c>
      <c r="L4472" s="1371" t="s">
        <v>256</v>
      </c>
      <c r="N4472" s="1371" t="s">
        <v>231</v>
      </c>
      <c r="O4472" s="1371" t="s">
        <v>231</v>
      </c>
      <c r="P4472" s="1371" t="s">
        <v>231</v>
      </c>
      <c r="W4472" s="1371" t="s">
        <v>228</v>
      </c>
    </row>
    <row r="4473" spans="1:23">
      <c r="A4473" s="1370">
        <v>74302742</v>
      </c>
      <c r="B4473" s="1371" t="s">
        <v>8871</v>
      </c>
      <c r="C4473" s="1371">
        <v>51981049028</v>
      </c>
      <c r="D4473" s="1371" t="s">
        <v>8872</v>
      </c>
      <c r="G4473" s="1371" t="s">
        <v>224</v>
      </c>
      <c r="H4473" s="1371" t="s">
        <v>11</v>
      </c>
      <c r="I4473" s="1371" t="s">
        <v>7</v>
      </c>
      <c r="M4473" s="1372">
        <v>45854</v>
      </c>
      <c r="N4473" s="1371" t="s">
        <v>233</v>
      </c>
      <c r="W4473" s="1371" t="s">
        <v>229</v>
      </c>
    </row>
    <row r="4474" spans="1:23">
      <c r="A4474" s="1370">
        <v>74304058</v>
      </c>
      <c r="B4474" s="1371" t="s">
        <v>8873</v>
      </c>
      <c r="C4474" s="1371">
        <v>973806085</v>
      </c>
      <c r="D4474" s="1371" t="s">
        <v>8874</v>
      </c>
      <c r="G4474" s="1371" t="s">
        <v>223</v>
      </c>
      <c r="H4474" s="1371" t="s">
        <v>11</v>
      </c>
      <c r="M4474" s="1372">
        <v>45880</v>
      </c>
      <c r="N4474" s="1371" t="s">
        <v>233</v>
      </c>
      <c r="W4474" s="1371" t="s">
        <v>230</v>
      </c>
    </row>
    <row r="4475" spans="1:23">
      <c r="A4475" s="1370">
        <v>74304058</v>
      </c>
      <c r="B4475" s="1371" t="s">
        <v>8873</v>
      </c>
      <c r="C4475" s="1371">
        <v>973806085</v>
      </c>
      <c r="D4475" s="1371" t="s">
        <v>8874</v>
      </c>
      <c r="E4475" s="1371" t="s">
        <v>347</v>
      </c>
      <c r="G4475" s="1371" t="s">
        <v>223</v>
      </c>
      <c r="H4475" s="1371" t="s">
        <v>245</v>
      </c>
      <c r="K4475" s="1371" t="s">
        <v>278</v>
      </c>
      <c r="L4475" s="1371" t="s">
        <v>278</v>
      </c>
      <c r="M4475" s="1372">
        <v>45880</v>
      </c>
      <c r="N4475" s="1371" t="s">
        <v>368</v>
      </c>
      <c r="W4475" s="1371" t="s">
        <v>226</v>
      </c>
    </row>
    <row r="4476" spans="1:23">
      <c r="A4476" s="1370">
        <v>74311334</v>
      </c>
      <c r="B4476" s="1371" t="s">
        <v>8875</v>
      </c>
      <c r="C4476" s="1371">
        <v>907642240</v>
      </c>
      <c r="D4476" s="1371" t="s">
        <v>8876</v>
      </c>
      <c r="F4476" s="1371" t="s">
        <v>254</v>
      </c>
      <c r="G4476" s="1371" t="s">
        <v>223</v>
      </c>
      <c r="H4476" s="1371" t="s">
        <v>238</v>
      </c>
      <c r="I4476" s="1371" t="s">
        <v>316</v>
      </c>
      <c r="J4476" s="1371" t="s">
        <v>221</v>
      </c>
      <c r="L4476" s="1371" t="s">
        <v>271</v>
      </c>
      <c r="N4476" s="1371" t="s">
        <v>231</v>
      </c>
      <c r="O4476" s="1371" t="s">
        <v>231</v>
      </c>
      <c r="Q4476" s="1371" t="s">
        <v>445</v>
      </c>
      <c r="R4476" s="1371" t="s">
        <v>232</v>
      </c>
      <c r="S4476" s="1371" t="s">
        <v>318</v>
      </c>
      <c r="T4476" s="1371" t="s">
        <v>323</v>
      </c>
      <c r="U4476" s="1371" t="s">
        <v>258</v>
      </c>
      <c r="W4476" s="1371" t="s">
        <v>230</v>
      </c>
    </row>
    <row r="4477" spans="1:23">
      <c r="A4477" s="1370">
        <v>74315134</v>
      </c>
      <c r="B4477" s="1371" t="s">
        <v>8877</v>
      </c>
      <c r="C4477" s="1371">
        <v>921098926</v>
      </c>
      <c r="E4477" s="1371" t="s">
        <v>8878</v>
      </c>
      <c r="F4477" s="1371" t="s">
        <v>247</v>
      </c>
      <c r="G4477" s="1371" t="s">
        <v>224</v>
      </c>
      <c r="H4477" s="1371" t="s">
        <v>242</v>
      </c>
      <c r="J4477" s="1371" t="s">
        <v>221</v>
      </c>
      <c r="L4477" s="1371" t="s">
        <v>271</v>
      </c>
      <c r="N4477" s="1371" t="s">
        <v>241</v>
      </c>
      <c r="W4477" s="1371" t="s">
        <v>230</v>
      </c>
    </row>
    <row r="4478" spans="1:23">
      <c r="A4478" s="1370">
        <v>74319686</v>
      </c>
      <c r="B4478" s="1371" t="s">
        <v>8879</v>
      </c>
      <c r="C4478" s="1371">
        <v>51908575852</v>
      </c>
      <c r="D4478" s="1371" t="s">
        <v>8880</v>
      </c>
      <c r="E4478" s="1371" t="s">
        <v>8881</v>
      </c>
      <c r="G4478" s="1371" t="s">
        <v>225</v>
      </c>
      <c r="H4478" s="1371" t="s">
        <v>11</v>
      </c>
      <c r="I4478" s="1371" t="s">
        <v>316</v>
      </c>
      <c r="J4478" s="1371" t="s">
        <v>221</v>
      </c>
      <c r="L4478" s="1371" t="s">
        <v>271</v>
      </c>
      <c r="M4478" s="1372">
        <v>45841</v>
      </c>
      <c r="N4478" s="1371" t="s">
        <v>241</v>
      </c>
      <c r="O4478" s="1371" t="s">
        <v>236</v>
      </c>
      <c r="W4478" s="1371" t="s">
        <v>227</v>
      </c>
    </row>
    <row r="4479" spans="1:23">
      <c r="A4479" s="1370">
        <v>74321262</v>
      </c>
      <c r="B4479" s="1371" t="s">
        <v>8882</v>
      </c>
      <c r="C4479" s="1371">
        <v>51927015936</v>
      </c>
      <c r="D4479" s="1371" t="s">
        <v>8883</v>
      </c>
      <c r="G4479" s="1371" t="s">
        <v>225</v>
      </c>
      <c r="H4479" s="1371" t="s">
        <v>11</v>
      </c>
      <c r="I4479" s="1371" t="s">
        <v>7</v>
      </c>
      <c r="M4479" s="1372">
        <v>45854</v>
      </c>
      <c r="N4479" s="1371" t="s">
        <v>233</v>
      </c>
      <c r="W4479" s="1371" t="s">
        <v>228</v>
      </c>
    </row>
    <row r="4480" spans="1:23">
      <c r="A4480" s="1370">
        <v>74326686</v>
      </c>
      <c r="B4480" s="1371" t="s">
        <v>8884</v>
      </c>
      <c r="C4480" s="1371">
        <v>924662524</v>
      </c>
      <c r="D4480" s="1371" t="s">
        <v>8885</v>
      </c>
      <c r="E4480" s="1371" t="s">
        <v>347</v>
      </c>
      <c r="G4480" s="1371" t="s">
        <v>223</v>
      </c>
      <c r="H4480" s="1371" t="s">
        <v>245</v>
      </c>
      <c r="K4480" s="1371" t="s">
        <v>271</v>
      </c>
      <c r="L4480" s="1371" t="s">
        <v>271</v>
      </c>
      <c r="M4480" s="1372">
        <v>45851</v>
      </c>
      <c r="N4480" s="1371" t="s">
        <v>368</v>
      </c>
      <c r="O4480" s="1371" t="s">
        <v>314</v>
      </c>
      <c r="W4480" s="1371" t="s">
        <v>226</v>
      </c>
    </row>
    <row r="4481" spans="1:23">
      <c r="A4481" s="1370">
        <v>74329437</v>
      </c>
      <c r="B4481" s="1371" t="s">
        <v>8886</v>
      </c>
      <c r="C4481" s="1371">
        <v>921043308</v>
      </c>
      <c r="D4481" s="1371" t="s">
        <v>8887</v>
      </c>
      <c r="G4481" s="1371" t="s">
        <v>224</v>
      </c>
      <c r="H4481" s="1371" t="s">
        <v>243</v>
      </c>
      <c r="I4481" s="1371" t="s">
        <v>316</v>
      </c>
      <c r="J4481" s="1371" t="s">
        <v>221</v>
      </c>
      <c r="N4481" s="1371" t="s">
        <v>236</v>
      </c>
      <c r="O4481" s="1371" t="s">
        <v>236</v>
      </c>
      <c r="W4481" s="1371" t="s">
        <v>227</v>
      </c>
    </row>
    <row r="4482" spans="1:23">
      <c r="A4482" s="1370">
        <v>74332873</v>
      </c>
      <c r="B4482" s="1371" t="s">
        <v>8888</v>
      </c>
      <c r="C4482" s="1371">
        <v>921552451</v>
      </c>
      <c r="D4482" s="1371" t="s">
        <v>8889</v>
      </c>
      <c r="E4482" s="1371" t="s">
        <v>376</v>
      </c>
      <c r="F4482" s="1371" t="s">
        <v>254</v>
      </c>
      <c r="G4482" s="1371" t="s">
        <v>224</v>
      </c>
      <c r="H4482" s="1371" t="s">
        <v>245</v>
      </c>
      <c r="I4482" s="1371" t="s">
        <v>316</v>
      </c>
      <c r="J4482" s="1371" t="s">
        <v>221</v>
      </c>
      <c r="N4482" s="1371" t="s">
        <v>236</v>
      </c>
      <c r="O4482" s="1371" t="s">
        <v>236</v>
      </c>
      <c r="P4482" s="1371" t="s">
        <v>350</v>
      </c>
      <c r="W4482" s="1371" t="s">
        <v>227</v>
      </c>
    </row>
    <row r="4483" spans="1:23">
      <c r="A4483" s="1370">
        <v>74369149</v>
      </c>
      <c r="B4483" s="1371" t="s">
        <v>8890</v>
      </c>
      <c r="C4483" s="1371">
        <v>914659394</v>
      </c>
      <c r="D4483" s="1371" t="s">
        <v>8891</v>
      </c>
      <c r="G4483" s="1371" t="s">
        <v>224</v>
      </c>
      <c r="H4483" s="1371" t="s">
        <v>11</v>
      </c>
      <c r="J4483" s="1371" t="s">
        <v>221</v>
      </c>
      <c r="N4483" s="1371" t="s">
        <v>233</v>
      </c>
      <c r="O4483" s="1371" t="s">
        <v>231</v>
      </c>
      <c r="W4483" s="1371" t="s">
        <v>229</v>
      </c>
    </row>
    <row r="4484" spans="1:23">
      <c r="A4484" s="1370">
        <v>74378411</v>
      </c>
      <c r="B4484" s="1371" t="s">
        <v>8892</v>
      </c>
      <c r="C4484" s="1371">
        <v>994159526</v>
      </c>
      <c r="G4484" s="1371" t="s">
        <v>225</v>
      </c>
      <c r="H4484" s="1371" t="s">
        <v>243</v>
      </c>
      <c r="I4484" s="1371" t="s">
        <v>316</v>
      </c>
      <c r="J4484" s="1371" t="s">
        <v>221</v>
      </c>
      <c r="N4484" s="1371" t="s">
        <v>231</v>
      </c>
      <c r="O4484" s="1371" t="s">
        <v>236</v>
      </c>
      <c r="W4484" s="1371" t="s">
        <v>229</v>
      </c>
    </row>
    <row r="4485" spans="1:23">
      <c r="A4485" s="1370">
        <v>74383033</v>
      </c>
      <c r="B4485" s="1371" t="s">
        <v>8893</v>
      </c>
      <c r="C4485" s="1371">
        <v>51915052190</v>
      </c>
      <c r="D4485" s="1371" t="s">
        <v>8894</v>
      </c>
      <c r="G4485" s="1371" t="s">
        <v>225</v>
      </c>
      <c r="H4485" s="1371" t="s">
        <v>11</v>
      </c>
      <c r="J4485" s="1371" t="s">
        <v>221</v>
      </c>
      <c r="M4485" s="1372">
        <v>45841</v>
      </c>
      <c r="N4485" s="1371" t="s">
        <v>233</v>
      </c>
      <c r="V4485" s="1371" t="s">
        <v>11</v>
      </c>
      <c r="W4485" s="1371" t="s">
        <v>228</v>
      </c>
    </row>
    <row r="4486" spans="1:23">
      <c r="A4486" s="1370">
        <v>74389303</v>
      </c>
      <c r="B4486" s="1371" t="s">
        <v>8895</v>
      </c>
      <c r="C4486" s="1371">
        <v>922251737</v>
      </c>
      <c r="D4486" s="1371" t="s">
        <v>8896</v>
      </c>
      <c r="E4486" s="1371" t="s">
        <v>347</v>
      </c>
      <c r="G4486" s="1371" t="s">
        <v>223</v>
      </c>
      <c r="H4486" s="1371" t="s">
        <v>245</v>
      </c>
      <c r="K4486" s="1371" t="s">
        <v>274</v>
      </c>
      <c r="L4486" s="1371" t="s">
        <v>274</v>
      </c>
      <c r="M4486" s="1372">
        <v>45849</v>
      </c>
      <c r="N4486" s="1371" t="s">
        <v>368</v>
      </c>
      <c r="O4486" s="1371" t="s">
        <v>350</v>
      </c>
      <c r="P4486" s="1371" t="s">
        <v>350</v>
      </c>
      <c r="V4486" s="1371" t="s">
        <v>351</v>
      </c>
      <c r="W4486" s="1371" t="s">
        <v>226</v>
      </c>
    </row>
    <row r="4487" spans="1:23">
      <c r="A4487" s="1370">
        <v>74394528</v>
      </c>
      <c r="B4487" s="1371" t="s">
        <v>8897</v>
      </c>
      <c r="C4487" s="1371">
        <v>957671435</v>
      </c>
      <c r="D4487" s="1371" t="s">
        <v>362</v>
      </c>
      <c r="G4487" s="1371" t="s">
        <v>224</v>
      </c>
      <c r="H4487" s="1371" t="s">
        <v>11</v>
      </c>
      <c r="J4487" s="1371" t="s">
        <v>221</v>
      </c>
      <c r="L4487" s="1371" t="s">
        <v>271</v>
      </c>
      <c r="M4487" s="1372">
        <v>45841</v>
      </c>
      <c r="N4487" s="1371" t="s">
        <v>233</v>
      </c>
      <c r="O4487" s="1371" t="s">
        <v>236</v>
      </c>
      <c r="V4487" s="1371" t="s">
        <v>11</v>
      </c>
      <c r="W4487" s="1371" t="s">
        <v>230</v>
      </c>
    </row>
    <row r="4488" spans="1:23">
      <c r="A4488" s="1370">
        <v>74394925</v>
      </c>
      <c r="B4488" s="1371" t="s">
        <v>8898</v>
      </c>
      <c r="C4488" s="1371">
        <v>51957457134</v>
      </c>
      <c r="D4488" s="1371" t="s">
        <v>8899</v>
      </c>
      <c r="G4488" s="1371" t="s">
        <v>223</v>
      </c>
      <c r="H4488" s="1371" t="s">
        <v>11</v>
      </c>
      <c r="J4488" s="1371" t="s">
        <v>221</v>
      </c>
      <c r="M4488" s="1372">
        <v>45841</v>
      </c>
      <c r="N4488" s="1371" t="s">
        <v>237</v>
      </c>
      <c r="V4488" s="1371" t="s">
        <v>11</v>
      </c>
      <c r="W4488" s="1371" t="s">
        <v>228</v>
      </c>
    </row>
    <row r="4489" spans="1:23">
      <c r="A4489" s="1370">
        <v>74396146</v>
      </c>
      <c r="B4489" s="1371" t="s">
        <v>8900</v>
      </c>
      <c r="C4489" s="1371">
        <v>51914205424</v>
      </c>
      <c r="D4489" s="1371" t="s">
        <v>8901</v>
      </c>
      <c r="E4489" s="1371" t="s">
        <v>347</v>
      </c>
      <c r="G4489" s="1371" t="s">
        <v>223</v>
      </c>
      <c r="H4489" s="1371" t="s">
        <v>245</v>
      </c>
      <c r="K4489" s="1371" t="s">
        <v>262</v>
      </c>
      <c r="L4489" s="1371" t="s">
        <v>262</v>
      </c>
      <c r="M4489" s="1372">
        <v>45859</v>
      </c>
      <c r="P4489" s="1371" t="s">
        <v>350</v>
      </c>
      <c r="W4489" s="1371" t="s">
        <v>228</v>
      </c>
    </row>
    <row r="4490" spans="1:23">
      <c r="A4490" s="1370">
        <v>74406786</v>
      </c>
      <c r="B4490" s="1371" t="s">
        <v>8902</v>
      </c>
      <c r="C4490" s="1371">
        <v>900126110</v>
      </c>
      <c r="D4490" s="1371" t="s">
        <v>8903</v>
      </c>
      <c r="E4490" s="1371" t="s">
        <v>347</v>
      </c>
      <c r="G4490" s="1371" t="s">
        <v>224</v>
      </c>
      <c r="H4490" s="1371" t="s">
        <v>248</v>
      </c>
      <c r="K4490" s="1371" t="s">
        <v>280</v>
      </c>
      <c r="L4490" s="1371" t="s">
        <v>262</v>
      </c>
      <c r="M4490" s="1372">
        <v>45873</v>
      </c>
      <c r="N4490" s="1371" t="s">
        <v>233</v>
      </c>
      <c r="O4490" s="1371" t="s">
        <v>236</v>
      </c>
      <c r="W4490" s="1371" t="s">
        <v>230</v>
      </c>
    </row>
    <row r="4491" spans="1:23">
      <c r="A4491" s="1370">
        <v>74407768</v>
      </c>
      <c r="B4491" s="1371" t="s">
        <v>8904</v>
      </c>
      <c r="C4491" s="1371">
        <v>904061041</v>
      </c>
      <c r="D4491" s="1371" t="s">
        <v>8905</v>
      </c>
      <c r="G4491" s="1371" t="s">
        <v>223</v>
      </c>
      <c r="H4491" s="1371" t="s">
        <v>11</v>
      </c>
      <c r="J4491" s="1371" t="s">
        <v>221</v>
      </c>
      <c r="M4491" s="1372">
        <v>45841</v>
      </c>
      <c r="N4491" s="1371" t="s">
        <v>233</v>
      </c>
      <c r="O4491" s="1371" t="s">
        <v>236</v>
      </c>
      <c r="P4491" s="1371" t="s">
        <v>350</v>
      </c>
      <c r="V4491" s="1371" t="s">
        <v>11</v>
      </c>
      <c r="W4491" s="1371" t="s">
        <v>226</v>
      </c>
    </row>
    <row r="4492" spans="1:23">
      <c r="A4492" s="1370">
        <v>74416843</v>
      </c>
      <c r="B4492" s="1371" t="s">
        <v>8906</v>
      </c>
      <c r="C4492" s="1371">
        <v>51927126577</v>
      </c>
      <c r="D4492" s="1371" t="s">
        <v>8907</v>
      </c>
      <c r="E4492" s="1371" t="s">
        <v>507</v>
      </c>
      <c r="F4492" s="1371" t="s">
        <v>240</v>
      </c>
      <c r="G4492" s="1371" t="s">
        <v>225</v>
      </c>
      <c r="H4492" s="1371" t="s">
        <v>245</v>
      </c>
      <c r="J4492" s="1371" t="s">
        <v>221</v>
      </c>
      <c r="L4492" s="1371" t="s">
        <v>271</v>
      </c>
      <c r="N4492" s="1371" t="s">
        <v>231</v>
      </c>
      <c r="W4492" s="1371" t="s">
        <v>230</v>
      </c>
    </row>
    <row r="4493" spans="1:23">
      <c r="A4493" s="1370">
        <v>74432603</v>
      </c>
      <c r="B4493" s="1371" t="s">
        <v>8908</v>
      </c>
      <c r="C4493" s="1371" t="s">
        <v>5206</v>
      </c>
      <c r="F4493" s="1371" t="s">
        <v>247</v>
      </c>
      <c r="G4493" s="1371" t="s">
        <v>223</v>
      </c>
      <c r="H4493" s="1371" t="s">
        <v>245</v>
      </c>
      <c r="J4493" s="1371" t="s">
        <v>221</v>
      </c>
      <c r="L4493" s="1371" t="s">
        <v>271</v>
      </c>
      <c r="N4493" s="1371" t="s">
        <v>231</v>
      </c>
      <c r="O4493" s="1371" t="s">
        <v>231</v>
      </c>
      <c r="W4493" s="1371" t="s">
        <v>230</v>
      </c>
    </row>
    <row r="4494" spans="1:23">
      <c r="A4494" s="1370">
        <v>74433285</v>
      </c>
      <c r="B4494" s="1371" t="s">
        <v>8909</v>
      </c>
      <c r="C4494" s="1371">
        <v>51976035113</v>
      </c>
      <c r="D4494" s="1371" t="s">
        <v>8910</v>
      </c>
      <c r="E4494" s="1371" t="s">
        <v>376</v>
      </c>
      <c r="F4494" s="1371" t="s">
        <v>254</v>
      </c>
      <c r="G4494" s="1371" t="s">
        <v>223</v>
      </c>
      <c r="H4494" s="1371" t="s">
        <v>245</v>
      </c>
      <c r="J4494" s="1371" t="s">
        <v>221</v>
      </c>
      <c r="K4494" s="1371" t="s">
        <v>269</v>
      </c>
      <c r="L4494" s="1371" t="s">
        <v>269</v>
      </c>
      <c r="N4494" s="1371" t="s">
        <v>231</v>
      </c>
      <c r="O4494" s="1371" t="s">
        <v>233</v>
      </c>
      <c r="P4494" s="1371" t="s">
        <v>233</v>
      </c>
      <c r="W4494" s="1371" t="s">
        <v>228</v>
      </c>
    </row>
    <row r="4495" spans="1:23">
      <c r="A4495" s="1370">
        <v>74434146</v>
      </c>
      <c r="B4495" s="1371" t="s">
        <v>8911</v>
      </c>
      <c r="C4495" s="1371">
        <v>910384376</v>
      </c>
      <c r="D4495" s="1371" t="s">
        <v>8912</v>
      </c>
      <c r="G4495" s="1371" t="s">
        <v>223</v>
      </c>
      <c r="H4495" s="1371" t="s">
        <v>245</v>
      </c>
      <c r="J4495" s="1371" t="s">
        <v>221</v>
      </c>
      <c r="K4495" s="1371" t="s">
        <v>269</v>
      </c>
      <c r="L4495" s="1371" t="s">
        <v>271</v>
      </c>
      <c r="N4495" s="1371" t="s">
        <v>233</v>
      </c>
      <c r="O4495" s="1371" t="s">
        <v>236</v>
      </c>
      <c r="W4495" s="1371" t="s">
        <v>230</v>
      </c>
    </row>
    <row r="4496" spans="1:23">
      <c r="A4496" s="1370">
        <v>74438317</v>
      </c>
      <c r="B4496" s="1371" t="s">
        <v>8913</v>
      </c>
      <c r="C4496" s="1371">
        <v>51961674435</v>
      </c>
      <c r="D4496" s="1371" t="s">
        <v>8914</v>
      </c>
      <c r="G4496" s="1371" t="s">
        <v>224</v>
      </c>
      <c r="H4496" s="1371" t="s">
        <v>11</v>
      </c>
      <c r="J4496" s="1371" t="s">
        <v>221</v>
      </c>
      <c r="M4496" s="1372">
        <v>45841</v>
      </c>
      <c r="N4496" s="1371" t="s">
        <v>233</v>
      </c>
      <c r="O4496" s="1371" t="s">
        <v>236</v>
      </c>
      <c r="W4496" s="1371" t="s">
        <v>227</v>
      </c>
    </row>
    <row r="4497" spans="1:23">
      <c r="A4497" s="1370">
        <v>74442562</v>
      </c>
      <c r="B4497" s="1371" t="s">
        <v>8915</v>
      </c>
      <c r="C4497" s="1371">
        <v>51982909774</v>
      </c>
      <c r="D4497" s="1371" t="s">
        <v>8916</v>
      </c>
      <c r="G4497" s="1371" t="s">
        <v>224</v>
      </c>
      <c r="H4497" s="1371" t="s">
        <v>245</v>
      </c>
      <c r="J4497" s="1371" t="s">
        <v>221</v>
      </c>
      <c r="K4497" s="1371" t="s">
        <v>256</v>
      </c>
      <c r="L4497" s="1371" t="s">
        <v>271</v>
      </c>
      <c r="N4497" s="1371" t="s">
        <v>231</v>
      </c>
      <c r="W4497" s="1371" t="s">
        <v>230</v>
      </c>
    </row>
    <row r="4498" spans="1:23">
      <c r="A4498" s="1370">
        <v>74442562</v>
      </c>
      <c r="B4498" s="1371" t="s">
        <v>8915</v>
      </c>
      <c r="C4498" s="1371">
        <v>51982909774</v>
      </c>
      <c r="D4498" s="1371" t="s">
        <v>8917</v>
      </c>
      <c r="E4498" s="1371" t="s">
        <v>347</v>
      </c>
      <c r="G4498" s="1371" t="s">
        <v>225</v>
      </c>
      <c r="H4498" s="1371" t="s">
        <v>245</v>
      </c>
      <c r="K4498" s="1371" t="s">
        <v>262</v>
      </c>
      <c r="L4498" s="1371" t="s">
        <v>262</v>
      </c>
      <c r="M4498" s="1372">
        <v>45870</v>
      </c>
      <c r="N4498" s="1371" t="s">
        <v>231</v>
      </c>
      <c r="P4498" s="1371" t="s">
        <v>329</v>
      </c>
      <c r="W4498" s="1371" t="s">
        <v>227</v>
      </c>
    </row>
    <row r="4499" spans="1:23">
      <c r="A4499" s="1370">
        <v>74444890</v>
      </c>
      <c r="B4499" s="1371" t="s">
        <v>8918</v>
      </c>
      <c r="C4499" s="1371">
        <v>957041890</v>
      </c>
      <c r="D4499" s="1371" t="s">
        <v>8919</v>
      </c>
      <c r="F4499" s="1371" t="s">
        <v>362</v>
      </c>
      <c r="G4499" s="1371" t="s">
        <v>223</v>
      </c>
      <c r="H4499" s="1371" t="s">
        <v>248</v>
      </c>
      <c r="I4499" s="1371" t="s">
        <v>316</v>
      </c>
      <c r="J4499" s="1371" t="s">
        <v>221</v>
      </c>
      <c r="M4499" s="1372">
        <v>45841</v>
      </c>
      <c r="N4499" s="1371" t="s">
        <v>241</v>
      </c>
      <c r="O4499" s="1371" t="s">
        <v>332</v>
      </c>
      <c r="P4499" s="1371" t="s">
        <v>332</v>
      </c>
      <c r="W4499" s="1371" t="s">
        <v>227</v>
      </c>
    </row>
    <row r="4500" spans="1:23">
      <c r="A4500" s="1370">
        <v>74453439</v>
      </c>
      <c r="B4500" s="1371" t="s">
        <v>8920</v>
      </c>
      <c r="C4500" s="1371">
        <v>953832138</v>
      </c>
      <c r="D4500" s="1371" t="s">
        <v>8921</v>
      </c>
      <c r="G4500" s="1371" t="s">
        <v>225</v>
      </c>
      <c r="H4500" s="1371" t="s">
        <v>11</v>
      </c>
      <c r="J4500" s="1371" t="s">
        <v>221</v>
      </c>
      <c r="N4500" s="1371" t="s">
        <v>233</v>
      </c>
      <c r="O4500" s="1371" t="s">
        <v>314</v>
      </c>
      <c r="P4500" s="1371" t="s">
        <v>314</v>
      </c>
      <c r="W4500" s="1371" t="s">
        <v>229</v>
      </c>
    </row>
    <row r="4501" spans="1:23">
      <c r="A4501" s="1370">
        <v>74454713</v>
      </c>
      <c r="B4501" s="1371" t="s">
        <v>8922</v>
      </c>
      <c r="C4501" s="1371">
        <v>984512973</v>
      </c>
      <c r="D4501" s="1371" t="s">
        <v>8923</v>
      </c>
      <c r="E4501" s="1371" t="s">
        <v>451</v>
      </c>
      <c r="G4501" s="1371" t="s">
        <v>223</v>
      </c>
      <c r="H4501" s="1371" t="s">
        <v>245</v>
      </c>
      <c r="K4501" s="1371" t="s">
        <v>271</v>
      </c>
      <c r="L4501" s="1371" t="s">
        <v>271</v>
      </c>
      <c r="M4501" s="1372">
        <v>45851</v>
      </c>
      <c r="N4501" s="1371" t="s">
        <v>233</v>
      </c>
      <c r="O4501" s="1371" t="s">
        <v>350</v>
      </c>
      <c r="W4501" s="1371" t="s">
        <v>230</v>
      </c>
    </row>
    <row r="4502" spans="1:23">
      <c r="A4502" s="1370">
        <v>74471033</v>
      </c>
      <c r="B4502" s="1371" t="s">
        <v>8924</v>
      </c>
      <c r="C4502" s="1371">
        <v>926865771</v>
      </c>
      <c r="D4502" s="1371" t="s">
        <v>8925</v>
      </c>
      <c r="G4502" s="1371" t="s">
        <v>224</v>
      </c>
      <c r="H4502" s="1371" t="s">
        <v>11</v>
      </c>
      <c r="J4502" s="1371" t="s">
        <v>221</v>
      </c>
      <c r="M4502" s="1372">
        <v>45841</v>
      </c>
      <c r="N4502" s="1371" t="s">
        <v>237</v>
      </c>
      <c r="V4502" s="1371" t="s">
        <v>11</v>
      </c>
      <c r="W4502" s="1371" t="s">
        <v>228</v>
      </c>
    </row>
    <row r="4503" spans="1:23">
      <c r="A4503" s="1370">
        <v>74493014</v>
      </c>
      <c r="B4503" s="1371" t="s">
        <v>8926</v>
      </c>
      <c r="C4503" s="1371">
        <v>928739655</v>
      </c>
      <c r="D4503" s="1371" t="s">
        <v>8927</v>
      </c>
      <c r="E4503" s="1371" t="s">
        <v>347</v>
      </c>
      <c r="F4503" s="1371" t="s">
        <v>260</v>
      </c>
      <c r="G4503" s="1371" t="s">
        <v>225</v>
      </c>
      <c r="H4503" s="1371" t="s">
        <v>245</v>
      </c>
      <c r="M4503" s="1372">
        <v>45843</v>
      </c>
      <c r="N4503" s="1371" t="s">
        <v>233</v>
      </c>
      <c r="O4503" s="1371" t="s">
        <v>237</v>
      </c>
      <c r="P4503" s="1371" t="s">
        <v>237</v>
      </c>
      <c r="W4503" s="1371" t="s">
        <v>229</v>
      </c>
    </row>
    <row r="4504" spans="1:23">
      <c r="A4504" s="1370">
        <v>74507070</v>
      </c>
      <c r="B4504" s="1371" t="s">
        <v>8928</v>
      </c>
      <c r="C4504" s="1371">
        <v>934718920</v>
      </c>
      <c r="E4504" s="1371" t="s">
        <v>373</v>
      </c>
      <c r="G4504" s="1371" t="s">
        <v>224</v>
      </c>
      <c r="H4504" s="1371" t="s">
        <v>243</v>
      </c>
      <c r="I4504" s="1371" t="s">
        <v>316</v>
      </c>
      <c r="J4504" s="1371" t="s">
        <v>249</v>
      </c>
      <c r="N4504" s="1371" t="s">
        <v>233</v>
      </c>
      <c r="W4504" s="1371" t="s">
        <v>227</v>
      </c>
    </row>
    <row r="4505" spans="1:23">
      <c r="A4505" s="1370">
        <v>74518749</v>
      </c>
      <c r="B4505" s="1371" t="s">
        <v>8929</v>
      </c>
      <c r="C4505" s="1371">
        <v>51933191140</v>
      </c>
      <c r="D4505" s="1371" t="s">
        <v>8930</v>
      </c>
      <c r="G4505" s="1371" t="s">
        <v>224</v>
      </c>
      <c r="H4505" s="1371" t="s">
        <v>245</v>
      </c>
      <c r="J4505" s="1371" t="s">
        <v>221</v>
      </c>
      <c r="K4505" s="1371" t="s">
        <v>259</v>
      </c>
      <c r="L4505" s="1371" t="s">
        <v>259</v>
      </c>
      <c r="N4505" s="1371" t="s">
        <v>233</v>
      </c>
      <c r="W4505" s="1371" t="s">
        <v>228</v>
      </c>
    </row>
    <row r="4506" spans="1:23">
      <c r="A4506" s="1370">
        <v>74518759</v>
      </c>
      <c r="B4506" s="1371" t="s">
        <v>8931</v>
      </c>
      <c r="C4506" s="1371">
        <v>933191140</v>
      </c>
      <c r="D4506" s="1371" t="s">
        <v>8932</v>
      </c>
      <c r="E4506" s="1371" t="s">
        <v>8861</v>
      </c>
      <c r="G4506" s="1371" t="s">
        <v>224</v>
      </c>
      <c r="H4506" s="1371" t="s">
        <v>245</v>
      </c>
      <c r="I4506" s="1371" t="s">
        <v>316</v>
      </c>
      <c r="J4506" s="1371" t="s">
        <v>249</v>
      </c>
      <c r="N4506" s="1371" t="s">
        <v>231</v>
      </c>
      <c r="W4506" s="1371" t="s">
        <v>228</v>
      </c>
    </row>
    <row r="4507" spans="1:23">
      <c r="A4507" s="1370">
        <v>74522641</v>
      </c>
      <c r="B4507" s="1371" t="s">
        <v>8933</v>
      </c>
      <c r="C4507" s="1371">
        <v>933809247</v>
      </c>
      <c r="D4507" s="1371" t="s">
        <v>8934</v>
      </c>
      <c r="G4507" s="1371" t="s">
        <v>224</v>
      </c>
      <c r="H4507" s="1371" t="s">
        <v>245</v>
      </c>
      <c r="I4507" s="1371" t="s">
        <v>316</v>
      </c>
      <c r="J4507" s="1371" t="s">
        <v>221</v>
      </c>
      <c r="N4507" s="1371" t="s">
        <v>233</v>
      </c>
      <c r="O4507" s="1371" t="s">
        <v>236</v>
      </c>
      <c r="W4507" s="1371" t="s">
        <v>229</v>
      </c>
    </row>
    <row r="4508" spans="1:23">
      <c r="A4508" s="1370">
        <v>74524243</v>
      </c>
      <c r="B4508" s="1371" t="s">
        <v>8935</v>
      </c>
      <c r="C4508" s="1371">
        <v>945948098</v>
      </c>
      <c r="E4508" s="1371" t="s">
        <v>373</v>
      </c>
      <c r="G4508" s="1371" t="s">
        <v>225</v>
      </c>
      <c r="H4508" s="1371" t="s">
        <v>243</v>
      </c>
      <c r="J4508" s="1371" t="s">
        <v>249</v>
      </c>
      <c r="N4508" s="1371" t="s">
        <v>233</v>
      </c>
      <c r="W4508" s="1371" t="s">
        <v>227</v>
      </c>
    </row>
    <row r="4509" spans="1:23">
      <c r="A4509" s="1370">
        <v>74529499</v>
      </c>
      <c r="B4509" s="1371" t="s">
        <v>8936</v>
      </c>
      <c r="C4509" s="1371">
        <v>51927579662</v>
      </c>
      <c r="D4509" s="1371" t="s">
        <v>8937</v>
      </c>
      <c r="G4509" s="1371" t="s">
        <v>225</v>
      </c>
      <c r="H4509" s="1371" t="s">
        <v>11</v>
      </c>
      <c r="J4509" s="1371" t="s">
        <v>221</v>
      </c>
      <c r="M4509" s="1372">
        <v>45841</v>
      </c>
      <c r="N4509" s="1371" t="s">
        <v>233</v>
      </c>
      <c r="O4509" s="1371" t="s">
        <v>236</v>
      </c>
      <c r="W4509" s="1371" t="s">
        <v>227</v>
      </c>
    </row>
    <row r="4510" spans="1:23">
      <c r="A4510" s="1370">
        <v>74562739</v>
      </c>
      <c r="B4510" s="1371" t="s">
        <v>8938</v>
      </c>
      <c r="C4510" s="1371">
        <v>51948793855</v>
      </c>
      <c r="D4510" s="1371" t="s">
        <v>8939</v>
      </c>
      <c r="G4510" s="1371" t="s">
        <v>225</v>
      </c>
      <c r="H4510" s="1371" t="s">
        <v>11</v>
      </c>
      <c r="J4510" s="1371" t="s">
        <v>221</v>
      </c>
      <c r="M4510" s="1372">
        <v>45841</v>
      </c>
      <c r="N4510" s="1371" t="s">
        <v>233</v>
      </c>
      <c r="V4510" s="1371" t="s">
        <v>11</v>
      </c>
      <c r="W4510" s="1371" t="s">
        <v>228</v>
      </c>
    </row>
    <row r="4511" spans="1:23">
      <c r="A4511" s="1370">
        <v>74566910</v>
      </c>
      <c r="B4511" s="1371" t="s">
        <v>8940</v>
      </c>
      <c r="C4511" s="1371">
        <v>51989928993</v>
      </c>
      <c r="D4511" s="1371" t="s">
        <v>8941</v>
      </c>
      <c r="F4511" s="1371" t="s">
        <v>254</v>
      </c>
      <c r="G4511" s="1371" t="s">
        <v>224</v>
      </c>
      <c r="H4511" s="1371" t="s">
        <v>243</v>
      </c>
      <c r="I4511" s="1371" t="s">
        <v>316</v>
      </c>
      <c r="J4511" s="1371" t="s">
        <v>221</v>
      </c>
      <c r="N4511" s="1371" t="s">
        <v>231</v>
      </c>
      <c r="O4511" s="1371" t="s">
        <v>233</v>
      </c>
      <c r="P4511" s="1371" t="s">
        <v>233</v>
      </c>
      <c r="W4511" s="1371" t="s">
        <v>226</v>
      </c>
    </row>
    <row r="4512" spans="1:23">
      <c r="A4512" s="1370">
        <v>74582276</v>
      </c>
      <c r="B4512" s="1371" t="s">
        <v>8942</v>
      </c>
      <c r="C4512" s="1371">
        <v>51906579604</v>
      </c>
      <c r="D4512" s="1371" t="s">
        <v>8943</v>
      </c>
      <c r="G4512" s="1371" t="s">
        <v>223</v>
      </c>
      <c r="H4512" s="1371" t="s">
        <v>11</v>
      </c>
      <c r="J4512" s="1371" t="s">
        <v>221</v>
      </c>
      <c r="M4512" s="1372">
        <v>45841</v>
      </c>
      <c r="N4512" s="1371" t="s">
        <v>233</v>
      </c>
      <c r="V4512" s="1371" t="s">
        <v>11</v>
      </c>
      <c r="W4512" s="1371" t="s">
        <v>228</v>
      </c>
    </row>
    <row r="4513" spans="1:23">
      <c r="A4513" s="1370">
        <v>74584662</v>
      </c>
      <c r="B4513" s="1371" t="s">
        <v>8944</v>
      </c>
      <c r="C4513" s="1371">
        <v>936288778</v>
      </c>
      <c r="D4513" s="1371" t="s">
        <v>8945</v>
      </c>
      <c r="G4513" s="1371" t="s">
        <v>223</v>
      </c>
      <c r="H4513" s="1371" t="s">
        <v>245</v>
      </c>
      <c r="I4513" s="1371" t="s">
        <v>316</v>
      </c>
      <c r="J4513" s="1371" t="s">
        <v>221</v>
      </c>
      <c r="K4513" s="1371" t="s">
        <v>269</v>
      </c>
      <c r="L4513" s="1371" t="s">
        <v>269</v>
      </c>
      <c r="N4513" s="1371" t="s">
        <v>233</v>
      </c>
      <c r="O4513" s="1371" t="s">
        <v>236</v>
      </c>
      <c r="P4513" s="1371" t="s">
        <v>236</v>
      </c>
      <c r="W4513" s="1371" t="s">
        <v>226</v>
      </c>
    </row>
    <row r="4514" spans="1:23">
      <c r="A4514" s="1370">
        <v>74592150</v>
      </c>
      <c r="B4514" s="1371" t="s">
        <v>8946</v>
      </c>
      <c r="C4514" s="1371">
        <v>51912142323</v>
      </c>
      <c r="D4514" s="1371" t="s">
        <v>8947</v>
      </c>
      <c r="G4514" s="1371" t="s">
        <v>225</v>
      </c>
      <c r="H4514" s="1371" t="s">
        <v>11</v>
      </c>
      <c r="J4514" s="1371" t="s">
        <v>221</v>
      </c>
      <c r="M4514" s="1372">
        <v>45841</v>
      </c>
      <c r="N4514" s="1371" t="s">
        <v>233</v>
      </c>
      <c r="V4514" s="1371" t="s">
        <v>11</v>
      </c>
      <c r="W4514" s="1371" t="s">
        <v>228</v>
      </c>
    </row>
    <row r="4515" spans="1:23">
      <c r="A4515" s="1370">
        <v>74594016</v>
      </c>
      <c r="B4515" s="1371" t="s">
        <v>8948</v>
      </c>
      <c r="C4515" s="1371">
        <v>931233620</v>
      </c>
      <c r="D4515" s="1371" t="s">
        <v>8949</v>
      </c>
      <c r="E4515" s="1371" t="s">
        <v>347</v>
      </c>
      <c r="G4515" s="1371" t="s">
        <v>224</v>
      </c>
      <c r="H4515" s="1371" t="s">
        <v>245</v>
      </c>
      <c r="K4515" s="1371" t="s">
        <v>280</v>
      </c>
      <c r="L4515" s="1371" t="s">
        <v>280</v>
      </c>
      <c r="M4515" s="1372">
        <v>45869</v>
      </c>
      <c r="N4515" s="1371" t="s">
        <v>368</v>
      </c>
      <c r="W4515" s="1371" t="s">
        <v>226</v>
      </c>
    </row>
    <row r="4516" spans="1:23">
      <c r="A4516" s="1370">
        <v>74594016</v>
      </c>
      <c r="B4516" s="1371" t="s">
        <v>8948</v>
      </c>
      <c r="C4516" s="1371">
        <v>51931233620</v>
      </c>
      <c r="D4516" s="1371" t="s">
        <v>8949</v>
      </c>
      <c r="E4516" s="1371" t="s">
        <v>347</v>
      </c>
      <c r="G4516" s="1371" t="s">
        <v>223</v>
      </c>
      <c r="H4516" s="1371" t="s">
        <v>245</v>
      </c>
      <c r="K4516" s="1371" t="s">
        <v>278</v>
      </c>
      <c r="L4516" s="1371" t="s">
        <v>278</v>
      </c>
      <c r="M4516" s="1372">
        <v>45863</v>
      </c>
      <c r="N4516" s="1371" t="s">
        <v>233</v>
      </c>
      <c r="W4516" s="1371" t="s">
        <v>229</v>
      </c>
    </row>
    <row r="4517" spans="1:23">
      <c r="A4517" s="1370">
        <v>74594016</v>
      </c>
      <c r="B4517" s="1371" t="s">
        <v>8950</v>
      </c>
      <c r="C4517" s="1371">
        <v>51931233620</v>
      </c>
      <c r="D4517" s="1371" t="s">
        <v>8949</v>
      </c>
      <c r="G4517" s="1371" t="s">
        <v>225</v>
      </c>
      <c r="H4517" s="1371" t="s">
        <v>11</v>
      </c>
      <c r="I4517" s="1371" t="s">
        <v>7</v>
      </c>
      <c r="J4517" s="1371" t="s">
        <v>249</v>
      </c>
      <c r="K4517" s="1371" t="s">
        <v>262</v>
      </c>
      <c r="L4517" s="1371" t="s">
        <v>262</v>
      </c>
      <c r="M4517" s="1372">
        <v>45854</v>
      </c>
      <c r="N4517" s="1371" t="s">
        <v>233</v>
      </c>
      <c r="P4517" s="1371" t="s">
        <v>329</v>
      </c>
      <c r="W4517" s="1371" t="s">
        <v>228</v>
      </c>
    </row>
    <row r="4518" spans="1:23">
      <c r="A4518" s="1370">
        <v>74605034</v>
      </c>
      <c r="B4518" s="1371" t="s">
        <v>8951</v>
      </c>
      <c r="C4518" s="1371">
        <v>51973499968</v>
      </c>
      <c r="D4518" s="1371" t="s">
        <v>8952</v>
      </c>
      <c r="G4518" s="1371" t="s">
        <v>223</v>
      </c>
      <c r="H4518" s="1371" t="s">
        <v>245</v>
      </c>
      <c r="J4518" s="1371" t="s">
        <v>221</v>
      </c>
      <c r="K4518" s="1371" t="s">
        <v>259</v>
      </c>
      <c r="L4518" s="1371" t="s">
        <v>271</v>
      </c>
      <c r="N4518" s="1371" t="s">
        <v>233</v>
      </c>
      <c r="O4518" s="1371" t="s">
        <v>236</v>
      </c>
      <c r="W4518" s="1371" t="s">
        <v>230</v>
      </c>
    </row>
    <row r="4519" spans="1:23">
      <c r="A4519" s="1370">
        <v>74617958</v>
      </c>
      <c r="B4519" s="1371" t="s">
        <v>8953</v>
      </c>
      <c r="D4519" s="1371" t="s">
        <v>8954</v>
      </c>
      <c r="G4519" s="1371" t="s">
        <v>225</v>
      </c>
      <c r="H4519" s="1371" t="s">
        <v>243</v>
      </c>
      <c r="J4519" s="1371" t="s">
        <v>221</v>
      </c>
      <c r="N4519" s="1371" t="s">
        <v>233</v>
      </c>
      <c r="W4519" s="1371" t="s">
        <v>228</v>
      </c>
    </row>
    <row r="4520" spans="1:23">
      <c r="A4520" s="1370">
        <v>74618343</v>
      </c>
      <c r="B4520" s="1371" t="s">
        <v>8955</v>
      </c>
      <c r="C4520" s="1371">
        <v>961296137</v>
      </c>
      <c r="D4520" s="1371" t="s">
        <v>8956</v>
      </c>
      <c r="G4520" s="1371" t="s">
        <v>223</v>
      </c>
      <c r="H4520" s="1371" t="s">
        <v>11</v>
      </c>
      <c r="M4520" s="1372">
        <v>45880</v>
      </c>
      <c r="N4520" s="1371" t="s">
        <v>233</v>
      </c>
      <c r="W4520" s="1371" t="s">
        <v>230</v>
      </c>
    </row>
    <row r="4521" spans="1:23">
      <c r="A4521" s="1370">
        <v>74618343</v>
      </c>
      <c r="B4521" s="1371" t="s">
        <v>8957</v>
      </c>
      <c r="C4521" s="1371">
        <v>961296137</v>
      </c>
      <c r="D4521" s="1371" t="s">
        <v>8956</v>
      </c>
      <c r="E4521" s="1371" t="s">
        <v>347</v>
      </c>
      <c r="G4521" s="1371" t="s">
        <v>225</v>
      </c>
      <c r="H4521" s="1371" t="s">
        <v>245</v>
      </c>
      <c r="K4521" s="1371" t="s">
        <v>274</v>
      </c>
      <c r="L4521" s="1371" t="s">
        <v>274</v>
      </c>
      <c r="M4521" s="1372">
        <v>45868</v>
      </c>
      <c r="N4521" s="1371" t="s">
        <v>368</v>
      </c>
      <c r="V4521" s="1371" t="s">
        <v>351</v>
      </c>
      <c r="W4521" s="1371" t="s">
        <v>226</v>
      </c>
    </row>
    <row r="4522" spans="1:23">
      <c r="A4522" s="1370">
        <v>74623955</v>
      </c>
      <c r="B4522" s="1371" t="s">
        <v>8958</v>
      </c>
      <c r="C4522" s="1371">
        <v>942719605</v>
      </c>
      <c r="D4522" s="1371" t="s">
        <v>8959</v>
      </c>
      <c r="F4522" s="1371" t="s">
        <v>362</v>
      </c>
      <c r="G4522" s="1371" t="s">
        <v>224</v>
      </c>
      <c r="H4522" s="1371" t="s">
        <v>248</v>
      </c>
      <c r="J4522" s="1371" t="s">
        <v>221</v>
      </c>
      <c r="M4522" s="1372">
        <v>45841</v>
      </c>
      <c r="N4522" s="1371" t="s">
        <v>233</v>
      </c>
      <c r="W4522" s="1371" t="s">
        <v>228</v>
      </c>
    </row>
    <row r="4523" spans="1:23">
      <c r="A4523" s="1370">
        <v>74624021</v>
      </c>
      <c r="B4523" s="1371" t="s">
        <v>8960</v>
      </c>
      <c r="C4523" s="1371">
        <v>929043183</v>
      </c>
      <c r="D4523" s="1371" t="s">
        <v>8961</v>
      </c>
      <c r="G4523" s="1371" t="s">
        <v>225</v>
      </c>
      <c r="H4523" s="1371" t="s">
        <v>245</v>
      </c>
      <c r="I4523" s="1371" t="s">
        <v>316</v>
      </c>
      <c r="J4523" s="1371" t="s">
        <v>221</v>
      </c>
      <c r="K4523" s="1371" t="s">
        <v>256</v>
      </c>
      <c r="L4523" s="1371" t="s">
        <v>256</v>
      </c>
      <c r="N4523" s="1371" t="s">
        <v>231</v>
      </c>
      <c r="O4523" s="1371" t="s">
        <v>231</v>
      </c>
      <c r="P4523" s="1371" t="s">
        <v>231</v>
      </c>
      <c r="W4523" s="1371" t="s">
        <v>226</v>
      </c>
    </row>
    <row r="4524" spans="1:23">
      <c r="A4524" s="1370">
        <v>74626304</v>
      </c>
      <c r="B4524" s="1371" t="s">
        <v>8962</v>
      </c>
      <c r="C4524" s="1371">
        <v>983469295</v>
      </c>
      <c r="D4524" s="1371" t="s">
        <v>8963</v>
      </c>
      <c r="G4524" s="1371" t="s">
        <v>224</v>
      </c>
      <c r="H4524" s="1371" t="s">
        <v>11</v>
      </c>
      <c r="J4524" s="1371" t="s">
        <v>221</v>
      </c>
      <c r="L4524" s="1371" t="s">
        <v>271</v>
      </c>
      <c r="M4524" s="1372">
        <v>45841</v>
      </c>
      <c r="N4524" s="1371" t="s">
        <v>233</v>
      </c>
      <c r="V4524" s="1371" t="s">
        <v>11</v>
      </c>
      <c r="W4524" s="1371" t="s">
        <v>230</v>
      </c>
    </row>
    <row r="4525" spans="1:23">
      <c r="A4525" s="1370">
        <v>74630246</v>
      </c>
      <c r="B4525" s="1371" t="s">
        <v>8964</v>
      </c>
      <c r="C4525" s="1371">
        <v>51907520713</v>
      </c>
      <c r="D4525" s="1371" t="s">
        <v>8965</v>
      </c>
      <c r="G4525" s="1371" t="s">
        <v>225</v>
      </c>
      <c r="H4525" s="1371" t="s">
        <v>11</v>
      </c>
      <c r="I4525" s="1371" t="s">
        <v>7</v>
      </c>
      <c r="L4525" s="1371" t="s">
        <v>271</v>
      </c>
      <c r="M4525" s="1372">
        <v>45854</v>
      </c>
      <c r="N4525" s="1371" t="s">
        <v>233</v>
      </c>
      <c r="O4525" s="1371" t="s">
        <v>331</v>
      </c>
      <c r="W4525" s="1371" t="s">
        <v>229</v>
      </c>
    </row>
    <row r="4526" spans="1:23">
      <c r="A4526" s="1370">
        <v>74635357</v>
      </c>
      <c r="B4526" s="1371" t="s">
        <v>8966</v>
      </c>
      <c r="C4526" s="1371">
        <v>965299448</v>
      </c>
      <c r="D4526" s="1371" t="s">
        <v>8967</v>
      </c>
      <c r="G4526" s="1371" t="s">
        <v>224</v>
      </c>
      <c r="H4526" s="1371" t="s">
        <v>243</v>
      </c>
      <c r="I4526" s="1371" t="s">
        <v>316</v>
      </c>
      <c r="J4526" s="1371" t="s">
        <v>221</v>
      </c>
      <c r="N4526" s="1371" t="s">
        <v>231</v>
      </c>
      <c r="O4526" s="1371" t="s">
        <v>231</v>
      </c>
      <c r="P4526" s="1371" t="s">
        <v>231</v>
      </c>
      <c r="W4526" s="1371" t="s">
        <v>226</v>
      </c>
    </row>
    <row r="4527" spans="1:23">
      <c r="A4527" s="1370">
        <v>74644561</v>
      </c>
      <c r="B4527" s="1371" t="s">
        <v>8968</v>
      </c>
      <c r="C4527" s="1371">
        <v>51936235248</v>
      </c>
      <c r="D4527" s="1371" t="s">
        <v>8969</v>
      </c>
      <c r="G4527" s="1371" t="s">
        <v>225</v>
      </c>
      <c r="H4527" s="1371" t="s">
        <v>11</v>
      </c>
      <c r="J4527" s="1371" t="s">
        <v>221</v>
      </c>
      <c r="M4527" s="1372">
        <v>45841</v>
      </c>
      <c r="N4527" s="1371" t="s">
        <v>233</v>
      </c>
      <c r="O4527" s="1371" t="s">
        <v>236</v>
      </c>
      <c r="W4527" s="1371" t="s">
        <v>227</v>
      </c>
    </row>
    <row r="4528" spans="1:23">
      <c r="A4528" s="1370">
        <v>74645490</v>
      </c>
      <c r="B4528" s="1371" t="s">
        <v>8970</v>
      </c>
      <c r="C4528" s="1371">
        <v>944319385</v>
      </c>
      <c r="D4528" s="1371" t="s">
        <v>8971</v>
      </c>
      <c r="G4528" s="1371" t="s">
        <v>224</v>
      </c>
      <c r="H4528" s="1371" t="s">
        <v>11</v>
      </c>
      <c r="J4528" s="1371" t="s">
        <v>221</v>
      </c>
      <c r="N4528" s="1371" t="s">
        <v>233</v>
      </c>
      <c r="W4528" s="1371" t="s">
        <v>229</v>
      </c>
    </row>
    <row r="4529" spans="1:23">
      <c r="A4529" s="1370">
        <v>74646360</v>
      </c>
      <c r="B4529" s="1371" t="s">
        <v>8972</v>
      </c>
      <c r="C4529" s="1371">
        <v>51956738097</v>
      </c>
      <c r="D4529" s="1371" t="s">
        <v>8973</v>
      </c>
      <c r="E4529" s="1371" t="s">
        <v>451</v>
      </c>
      <c r="G4529" s="1371" t="s">
        <v>225</v>
      </c>
      <c r="H4529" s="1371" t="s">
        <v>245</v>
      </c>
      <c r="K4529" s="1371" t="s">
        <v>262</v>
      </c>
      <c r="L4529" s="1371" t="s">
        <v>262</v>
      </c>
      <c r="M4529" s="1372">
        <v>45880</v>
      </c>
      <c r="N4529" s="1371" t="s">
        <v>233</v>
      </c>
      <c r="W4529" s="1371" t="s">
        <v>228</v>
      </c>
    </row>
    <row r="4530" spans="1:23">
      <c r="A4530" s="1370">
        <v>74653165</v>
      </c>
      <c r="B4530" s="1371" t="s">
        <v>8974</v>
      </c>
      <c r="C4530" s="1371">
        <v>51999787806</v>
      </c>
      <c r="D4530" s="1371" t="s">
        <v>8975</v>
      </c>
      <c r="E4530" s="1371" t="s">
        <v>347</v>
      </c>
      <c r="G4530" s="1371" t="s">
        <v>224</v>
      </c>
      <c r="H4530" s="1371" t="s">
        <v>245</v>
      </c>
      <c r="K4530" s="1371" t="s">
        <v>280</v>
      </c>
      <c r="L4530" s="1371" t="s">
        <v>262</v>
      </c>
      <c r="M4530" s="1372">
        <v>45860</v>
      </c>
      <c r="N4530" s="1371" t="s">
        <v>233</v>
      </c>
      <c r="O4530" s="1371" t="s">
        <v>236</v>
      </c>
      <c r="W4530" s="1371" t="s">
        <v>230</v>
      </c>
    </row>
    <row r="4531" spans="1:23">
      <c r="A4531" s="1370">
        <v>74655357</v>
      </c>
      <c r="B4531" s="1371" t="s">
        <v>8976</v>
      </c>
      <c r="C4531" s="1371">
        <v>965299448</v>
      </c>
      <c r="F4531" s="1371" t="s">
        <v>257</v>
      </c>
      <c r="G4531" s="1371" t="s">
        <v>224</v>
      </c>
      <c r="H4531" s="1371" t="s">
        <v>243</v>
      </c>
      <c r="J4531" s="1371" t="s">
        <v>221</v>
      </c>
      <c r="L4531" s="1371" t="s">
        <v>271</v>
      </c>
      <c r="N4531" s="1371" t="s">
        <v>231</v>
      </c>
      <c r="O4531" s="1371" t="s">
        <v>231</v>
      </c>
      <c r="Q4531" s="1371" t="s">
        <v>445</v>
      </c>
      <c r="R4531" s="1371" t="s">
        <v>232</v>
      </c>
      <c r="S4531" s="1371" t="s">
        <v>318</v>
      </c>
      <c r="T4531" s="1371" t="s">
        <v>323</v>
      </c>
      <c r="U4531" s="1371" t="s">
        <v>255</v>
      </c>
      <c r="W4531" s="1371" t="s">
        <v>230</v>
      </c>
    </row>
    <row r="4532" spans="1:23">
      <c r="A4532" s="1370">
        <v>74666946</v>
      </c>
      <c r="B4532" s="1371" t="s">
        <v>8977</v>
      </c>
      <c r="C4532" s="1371">
        <v>981285809</v>
      </c>
      <c r="D4532" s="1371" t="s">
        <v>8978</v>
      </c>
      <c r="E4532" s="1371" t="s">
        <v>8861</v>
      </c>
      <c r="G4532" s="1371" t="s">
        <v>224</v>
      </c>
      <c r="H4532" s="1371" t="s">
        <v>245</v>
      </c>
      <c r="I4532" s="1371" t="s">
        <v>316</v>
      </c>
      <c r="J4532" s="1371" t="s">
        <v>249</v>
      </c>
      <c r="N4532" s="1371" t="s">
        <v>231</v>
      </c>
      <c r="W4532" s="1371" t="s">
        <v>228</v>
      </c>
    </row>
    <row r="4533" spans="1:23">
      <c r="A4533" s="1370">
        <v>74667385</v>
      </c>
      <c r="B4533" s="1371" t="s">
        <v>8979</v>
      </c>
      <c r="C4533" s="1371">
        <v>951249941</v>
      </c>
      <c r="D4533" s="1371" t="s">
        <v>8980</v>
      </c>
      <c r="G4533" s="1371" t="s">
        <v>223</v>
      </c>
      <c r="H4533" s="1371" t="s">
        <v>11</v>
      </c>
      <c r="J4533" s="1371" t="s">
        <v>221</v>
      </c>
      <c r="M4533" s="1372">
        <v>45841</v>
      </c>
      <c r="N4533" s="1371" t="s">
        <v>233</v>
      </c>
      <c r="O4533" s="1371" t="s">
        <v>236</v>
      </c>
      <c r="W4533" s="1371" t="s">
        <v>227</v>
      </c>
    </row>
    <row r="4534" spans="1:23">
      <c r="A4534" s="1370">
        <v>74670651</v>
      </c>
      <c r="B4534" s="1371" t="s">
        <v>8981</v>
      </c>
      <c r="C4534" s="1371">
        <v>51933038531</v>
      </c>
      <c r="D4534" s="1371" t="s">
        <v>8982</v>
      </c>
      <c r="E4534" s="1371" t="s">
        <v>451</v>
      </c>
      <c r="G4534" s="1371" t="s">
        <v>224</v>
      </c>
      <c r="H4534" s="1371" t="s">
        <v>245</v>
      </c>
      <c r="K4534" s="1371" t="s">
        <v>262</v>
      </c>
      <c r="L4534" s="1371" t="s">
        <v>262</v>
      </c>
      <c r="M4534" s="1372">
        <v>45880</v>
      </c>
      <c r="N4534" s="1371" t="s">
        <v>233</v>
      </c>
      <c r="O4534" s="1371" t="s">
        <v>231</v>
      </c>
      <c r="P4534" s="1371" t="s">
        <v>329</v>
      </c>
      <c r="W4534" s="1371" t="s">
        <v>229</v>
      </c>
    </row>
    <row r="4535" spans="1:23">
      <c r="A4535" s="1370">
        <v>74676732</v>
      </c>
      <c r="B4535" s="1371" t="s">
        <v>8983</v>
      </c>
      <c r="C4535" s="1371">
        <v>926519548</v>
      </c>
      <c r="G4535" s="1371" t="s">
        <v>225</v>
      </c>
      <c r="H4535" s="1371" t="s">
        <v>243</v>
      </c>
      <c r="I4535" s="1371" t="s">
        <v>316</v>
      </c>
      <c r="J4535" s="1371" t="s">
        <v>221</v>
      </c>
      <c r="N4535" s="1371" t="s">
        <v>231</v>
      </c>
      <c r="O4535" s="1371" t="s">
        <v>236</v>
      </c>
      <c r="W4535" s="1371" t="s">
        <v>229</v>
      </c>
    </row>
    <row r="4536" spans="1:23">
      <c r="A4536" s="1370">
        <v>74683685</v>
      </c>
      <c r="B4536" s="1371" t="s">
        <v>8984</v>
      </c>
      <c r="C4536" s="1371" t="s">
        <v>8985</v>
      </c>
      <c r="D4536" s="1371" t="s">
        <v>8986</v>
      </c>
      <c r="F4536" s="1371" t="s">
        <v>254</v>
      </c>
      <c r="G4536" s="1371" t="s">
        <v>223</v>
      </c>
      <c r="H4536" s="1371" t="s">
        <v>238</v>
      </c>
      <c r="I4536" s="1371" t="s">
        <v>316</v>
      </c>
      <c r="J4536" s="1371" t="s">
        <v>221</v>
      </c>
      <c r="N4536" s="1371" t="s">
        <v>231</v>
      </c>
      <c r="O4536" s="1371" t="s">
        <v>231</v>
      </c>
      <c r="P4536" s="1371" t="s">
        <v>231</v>
      </c>
      <c r="Q4536" s="1371" t="s">
        <v>324</v>
      </c>
      <c r="R4536" s="1371" t="s">
        <v>232</v>
      </c>
      <c r="S4536" s="1371" t="s">
        <v>318</v>
      </c>
      <c r="T4536" s="1371" t="s">
        <v>323</v>
      </c>
      <c r="U4536" s="1371" t="s">
        <v>255</v>
      </c>
      <c r="W4536" s="1371" t="s">
        <v>226</v>
      </c>
    </row>
    <row r="4537" spans="1:23">
      <c r="A4537" s="1370">
        <v>74683802</v>
      </c>
      <c r="B4537" s="1371" t="s">
        <v>8987</v>
      </c>
      <c r="C4537" s="1371">
        <v>933056192</v>
      </c>
      <c r="D4537" s="1371" t="s">
        <v>8988</v>
      </c>
      <c r="G4537" s="1371" t="s">
        <v>223</v>
      </c>
      <c r="H4537" s="1371" t="s">
        <v>11</v>
      </c>
      <c r="I4537" s="1371" t="s">
        <v>316</v>
      </c>
      <c r="J4537" s="1371" t="s">
        <v>221</v>
      </c>
      <c r="N4537" s="1371" t="s">
        <v>233</v>
      </c>
      <c r="W4537" s="1371" t="s">
        <v>229</v>
      </c>
    </row>
    <row r="4538" spans="1:23">
      <c r="A4538" s="1370">
        <v>74688540</v>
      </c>
      <c r="B4538" s="1371" t="s">
        <v>8989</v>
      </c>
      <c r="C4538" s="1371">
        <v>910604828</v>
      </c>
      <c r="D4538" s="1371" t="s">
        <v>8990</v>
      </c>
      <c r="E4538" s="1371" t="s">
        <v>347</v>
      </c>
      <c r="G4538" s="1371" t="s">
        <v>224</v>
      </c>
      <c r="H4538" s="1371" t="s">
        <v>248</v>
      </c>
      <c r="K4538" s="1371" t="s">
        <v>280</v>
      </c>
      <c r="L4538" s="1371" t="s">
        <v>280</v>
      </c>
      <c r="M4538" s="1372">
        <v>45873</v>
      </c>
      <c r="N4538" s="1371" t="s">
        <v>388</v>
      </c>
      <c r="O4538" s="1371" t="s">
        <v>388</v>
      </c>
      <c r="P4538" s="1371" t="s">
        <v>388</v>
      </c>
      <c r="W4538" s="1371" t="s">
        <v>226</v>
      </c>
    </row>
    <row r="4539" spans="1:23">
      <c r="A4539" s="1370">
        <v>74690490</v>
      </c>
      <c r="B4539" s="1371" t="s">
        <v>8991</v>
      </c>
      <c r="C4539" s="1371">
        <v>952430208</v>
      </c>
      <c r="D4539" s="1371" t="s">
        <v>8992</v>
      </c>
      <c r="E4539" s="1371" t="s">
        <v>347</v>
      </c>
      <c r="G4539" s="1371" t="s">
        <v>224</v>
      </c>
      <c r="H4539" s="1371" t="s">
        <v>245</v>
      </c>
      <c r="K4539" s="1371" t="s">
        <v>280</v>
      </c>
      <c r="L4539" s="1371" t="s">
        <v>280</v>
      </c>
      <c r="M4539" s="1372">
        <v>45854</v>
      </c>
      <c r="N4539" s="1371" t="s">
        <v>233</v>
      </c>
      <c r="W4539" s="1371" t="s">
        <v>227</v>
      </c>
    </row>
    <row r="4540" spans="1:23">
      <c r="A4540" s="1370">
        <v>74695004</v>
      </c>
      <c r="B4540" s="1371" t="s">
        <v>8993</v>
      </c>
      <c r="C4540" s="1371">
        <v>955043328</v>
      </c>
      <c r="D4540" s="1371" t="s">
        <v>8994</v>
      </c>
      <c r="G4540" s="1371" t="s">
        <v>224</v>
      </c>
      <c r="H4540" s="1371" t="s">
        <v>11</v>
      </c>
      <c r="J4540" s="1371" t="s">
        <v>221</v>
      </c>
      <c r="L4540" s="1371" t="s">
        <v>271</v>
      </c>
      <c r="M4540" s="1372">
        <v>45841</v>
      </c>
      <c r="N4540" s="1371" t="s">
        <v>233</v>
      </c>
      <c r="V4540" s="1371" t="s">
        <v>11</v>
      </c>
      <c r="W4540" s="1371" t="s">
        <v>230</v>
      </c>
    </row>
    <row r="4541" spans="1:23">
      <c r="A4541" s="1370">
        <v>74697438</v>
      </c>
      <c r="B4541" s="1371" t="s">
        <v>8995</v>
      </c>
      <c r="C4541" s="1371">
        <v>929587321</v>
      </c>
      <c r="D4541" s="1371" t="s">
        <v>8996</v>
      </c>
      <c r="E4541" s="1371" t="s">
        <v>347</v>
      </c>
      <c r="G4541" s="1371" t="s">
        <v>223</v>
      </c>
      <c r="H4541" s="1371" t="s">
        <v>245</v>
      </c>
      <c r="K4541" s="1371" t="s">
        <v>271</v>
      </c>
      <c r="M4541" s="1372">
        <v>45851</v>
      </c>
      <c r="N4541" s="1371" t="s">
        <v>233</v>
      </c>
      <c r="P4541" s="1371" t="s">
        <v>331</v>
      </c>
      <c r="W4541" s="1371" t="s">
        <v>228</v>
      </c>
    </row>
    <row r="4542" spans="1:23">
      <c r="A4542" s="1370">
        <v>74704769</v>
      </c>
      <c r="B4542" s="1371" t="s">
        <v>8997</v>
      </c>
      <c r="C4542" s="1371">
        <v>954524004</v>
      </c>
      <c r="F4542" s="1371" t="s">
        <v>247</v>
      </c>
      <c r="G4542" s="1371" t="s">
        <v>223</v>
      </c>
      <c r="H4542" s="1371" t="s">
        <v>242</v>
      </c>
      <c r="J4542" s="1371" t="s">
        <v>221</v>
      </c>
      <c r="L4542" s="1371" t="s">
        <v>271</v>
      </c>
      <c r="N4542" s="1371" t="s">
        <v>231</v>
      </c>
      <c r="O4542" s="1371" t="s">
        <v>231</v>
      </c>
      <c r="Q4542" s="1371" t="s">
        <v>3344</v>
      </c>
      <c r="R4542" s="1371" t="s">
        <v>312</v>
      </c>
      <c r="S4542" s="1371" t="s">
        <v>319</v>
      </c>
      <c r="T4542" s="1371" t="s">
        <v>6207</v>
      </c>
      <c r="U4542" s="1371" t="s">
        <v>255</v>
      </c>
      <c r="W4542" s="1371" t="s">
        <v>230</v>
      </c>
    </row>
    <row r="4543" spans="1:23">
      <c r="A4543" s="1370">
        <v>74704963</v>
      </c>
      <c r="B4543" s="1371" t="s">
        <v>8998</v>
      </c>
      <c r="C4543" s="1371">
        <v>937348021</v>
      </c>
      <c r="G4543" s="1371" t="s">
        <v>223</v>
      </c>
      <c r="I4543" s="1371" t="s">
        <v>316</v>
      </c>
      <c r="J4543" s="1371" t="s">
        <v>221</v>
      </c>
      <c r="N4543" s="1371" t="s">
        <v>233</v>
      </c>
      <c r="O4543" s="1371" t="s">
        <v>236</v>
      </c>
      <c r="P4543" s="1371" t="s">
        <v>350</v>
      </c>
      <c r="W4543" s="1371" t="s">
        <v>229</v>
      </c>
    </row>
    <row r="4544" spans="1:23">
      <c r="A4544" s="1370">
        <v>74705534</v>
      </c>
      <c r="B4544" s="1371" t="s">
        <v>8999</v>
      </c>
      <c r="C4544" s="1371">
        <v>992884421</v>
      </c>
      <c r="D4544" s="1371" t="s">
        <v>9000</v>
      </c>
      <c r="G4544" s="1371" t="s">
        <v>223</v>
      </c>
      <c r="H4544" s="1371" t="s">
        <v>11</v>
      </c>
      <c r="J4544" s="1371" t="s">
        <v>221</v>
      </c>
      <c r="M4544" s="1372">
        <v>45841</v>
      </c>
      <c r="N4544" s="1371" t="s">
        <v>233</v>
      </c>
      <c r="O4544" s="1371" t="s">
        <v>236</v>
      </c>
      <c r="W4544" s="1371" t="s">
        <v>227</v>
      </c>
    </row>
    <row r="4545" spans="1:23">
      <c r="A4545" s="1370">
        <v>74714914</v>
      </c>
      <c r="B4545" s="1371" t="s">
        <v>9001</v>
      </c>
      <c r="C4545" s="1371">
        <v>51941570591</v>
      </c>
      <c r="D4545" s="1371" t="s">
        <v>9002</v>
      </c>
      <c r="E4545" s="1371" t="s">
        <v>347</v>
      </c>
      <c r="G4545" s="1371" t="s">
        <v>223</v>
      </c>
      <c r="H4545" s="1371" t="s">
        <v>245</v>
      </c>
      <c r="K4545" s="1371" t="s">
        <v>278</v>
      </c>
      <c r="L4545" s="1371" t="s">
        <v>278</v>
      </c>
      <c r="M4545" s="1372">
        <v>45873</v>
      </c>
      <c r="N4545" s="1371" t="s">
        <v>233</v>
      </c>
      <c r="W4545" s="1371" t="s">
        <v>227</v>
      </c>
    </row>
    <row r="4546" spans="1:23">
      <c r="A4546" s="1370">
        <v>74715339</v>
      </c>
      <c r="B4546" s="1371" t="s">
        <v>9003</v>
      </c>
      <c r="C4546" s="1371">
        <v>51943811617</v>
      </c>
      <c r="D4546" s="1371" t="s">
        <v>9004</v>
      </c>
      <c r="E4546" s="1371" t="s">
        <v>347</v>
      </c>
      <c r="G4546" s="1371" t="s">
        <v>223</v>
      </c>
      <c r="H4546" s="1371" t="s">
        <v>245</v>
      </c>
      <c r="K4546" s="1371" t="s">
        <v>274</v>
      </c>
      <c r="L4546" s="1371" t="s">
        <v>262</v>
      </c>
      <c r="M4546" s="1372">
        <v>45868</v>
      </c>
      <c r="N4546" s="1371" t="s">
        <v>233</v>
      </c>
      <c r="O4546" s="1371" t="s">
        <v>236</v>
      </c>
      <c r="V4546" s="1371" t="s">
        <v>901</v>
      </c>
      <c r="W4546" s="1371" t="s">
        <v>230</v>
      </c>
    </row>
    <row r="4547" spans="1:23">
      <c r="A4547" s="1370">
        <v>74719447</v>
      </c>
      <c r="B4547" s="1371" t="s">
        <v>9005</v>
      </c>
      <c r="C4547" s="1371">
        <v>51950385494</v>
      </c>
      <c r="D4547" s="1371" t="s">
        <v>9006</v>
      </c>
      <c r="E4547" s="1371" t="s">
        <v>347</v>
      </c>
      <c r="G4547" s="1371" t="s">
        <v>223</v>
      </c>
      <c r="H4547" s="1371" t="s">
        <v>245</v>
      </c>
      <c r="K4547" s="1371" t="s">
        <v>271</v>
      </c>
      <c r="M4547" s="1372">
        <v>45848</v>
      </c>
      <c r="N4547" s="1371" t="s">
        <v>233</v>
      </c>
      <c r="W4547" s="1371" t="s">
        <v>228</v>
      </c>
    </row>
    <row r="4548" spans="1:23">
      <c r="A4548" s="1370">
        <v>74720283</v>
      </c>
      <c r="B4548" s="1371" t="s">
        <v>9007</v>
      </c>
      <c r="C4548" s="1371">
        <v>995216454</v>
      </c>
      <c r="D4548" s="1371" t="s">
        <v>9008</v>
      </c>
      <c r="F4548" s="1371" t="s">
        <v>362</v>
      </c>
      <c r="G4548" s="1371" t="s">
        <v>224</v>
      </c>
      <c r="H4548" s="1371" t="s">
        <v>248</v>
      </c>
      <c r="J4548" s="1371" t="s">
        <v>221</v>
      </c>
      <c r="N4548" s="1371" t="s">
        <v>233</v>
      </c>
      <c r="O4548" s="1371" t="s">
        <v>331</v>
      </c>
      <c r="W4548" s="1371" t="s">
        <v>229</v>
      </c>
    </row>
    <row r="4549" spans="1:23">
      <c r="A4549" s="1370">
        <v>74722317</v>
      </c>
      <c r="B4549" s="1371" t="s">
        <v>9009</v>
      </c>
      <c r="C4549" s="1371">
        <v>992861914</v>
      </c>
      <c r="D4549" s="1371" t="s">
        <v>9010</v>
      </c>
      <c r="F4549" s="1371" t="s">
        <v>362</v>
      </c>
      <c r="G4549" s="1371" t="s">
        <v>224</v>
      </c>
      <c r="H4549" s="1371" t="s">
        <v>248</v>
      </c>
      <c r="J4549" s="1371" t="s">
        <v>221</v>
      </c>
      <c r="M4549" s="1372">
        <v>45841</v>
      </c>
      <c r="N4549" s="1371" t="s">
        <v>233</v>
      </c>
      <c r="W4549" s="1371" t="s">
        <v>228</v>
      </c>
    </row>
    <row r="4550" spans="1:23">
      <c r="A4550" s="1370">
        <v>74722452</v>
      </c>
      <c r="B4550" s="1371" t="s">
        <v>9011</v>
      </c>
      <c r="C4550" s="1371">
        <v>943256451</v>
      </c>
      <c r="D4550" s="1371" t="s">
        <v>9012</v>
      </c>
      <c r="G4550" s="1371" t="s">
        <v>224</v>
      </c>
      <c r="H4550" s="1371" t="s">
        <v>245</v>
      </c>
      <c r="I4550" s="1371" t="s">
        <v>316</v>
      </c>
      <c r="J4550" s="1371" t="s">
        <v>221</v>
      </c>
      <c r="K4550" s="1371" t="s">
        <v>269</v>
      </c>
      <c r="L4550" s="1371" t="s">
        <v>269</v>
      </c>
      <c r="N4550" s="1371" t="s">
        <v>231</v>
      </c>
      <c r="O4550" s="1371" t="s">
        <v>231</v>
      </c>
      <c r="P4550" s="1371" t="s">
        <v>231</v>
      </c>
      <c r="W4550" s="1371" t="s">
        <v>226</v>
      </c>
    </row>
    <row r="4551" spans="1:23">
      <c r="A4551" s="1370">
        <v>74722867</v>
      </c>
      <c r="B4551" s="1371" t="s">
        <v>9013</v>
      </c>
      <c r="C4551" s="1371" t="s">
        <v>9014</v>
      </c>
      <c r="E4551" s="1371" t="s">
        <v>347</v>
      </c>
      <c r="G4551" s="1371" t="s">
        <v>225</v>
      </c>
      <c r="H4551" s="1371" t="s">
        <v>242</v>
      </c>
      <c r="M4551" s="1372">
        <v>45863</v>
      </c>
      <c r="N4551" s="1371" t="s">
        <v>231</v>
      </c>
      <c r="W4551" s="1371" t="s">
        <v>227</v>
      </c>
    </row>
    <row r="4552" spans="1:23">
      <c r="A4552" s="1370">
        <v>74725335</v>
      </c>
      <c r="B4552" s="1371" t="s">
        <v>9015</v>
      </c>
      <c r="C4552" s="1371">
        <v>51941876609</v>
      </c>
      <c r="D4552" s="1371" t="s">
        <v>9016</v>
      </c>
      <c r="E4552" s="1371" t="s">
        <v>347</v>
      </c>
      <c r="G4552" s="1371" t="s">
        <v>224</v>
      </c>
      <c r="H4552" s="1371" t="s">
        <v>245</v>
      </c>
      <c r="K4552" s="1371" t="s">
        <v>278</v>
      </c>
      <c r="L4552" s="1371" t="s">
        <v>278</v>
      </c>
      <c r="M4552" s="1372">
        <v>45873</v>
      </c>
      <c r="N4552" s="1371" t="s">
        <v>233</v>
      </c>
      <c r="W4552" s="1371" t="s">
        <v>229</v>
      </c>
    </row>
    <row r="4553" spans="1:23">
      <c r="A4553" s="1370">
        <v>74725460</v>
      </c>
      <c r="B4553" s="1371" t="s">
        <v>9017</v>
      </c>
      <c r="C4553" s="1371">
        <v>51907601828</v>
      </c>
      <c r="D4553" s="1371" t="s">
        <v>9018</v>
      </c>
      <c r="G4553" s="1371" t="s">
        <v>223</v>
      </c>
      <c r="H4553" s="1371" t="s">
        <v>11</v>
      </c>
      <c r="L4553" s="1371" t="s">
        <v>271</v>
      </c>
      <c r="M4553" s="1372">
        <v>45854</v>
      </c>
      <c r="N4553" s="1371" t="s">
        <v>233</v>
      </c>
      <c r="W4553" s="1371" t="s">
        <v>230</v>
      </c>
    </row>
    <row r="4554" spans="1:23">
      <c r="A4554" s="1370">
        <v>74725658</v>
      </c>
      <c r="B4554" s="1371" t="s">
        <v>9019</v>
      </c>
      <c r="C4554" s="1371">
        <v>945074303</v>
      </c>
      <c r="D4554" s="1371" t="s">
        <v>9020</v>
      </c>
      <c r="F4554" s="1371" t="s">
        <v>362</v>
      </c>
      <c r="G4554" s="1371" t="s">
        <v>224</v>
      </c>
      <c r="H4554" s="1371" t="s">
        <v>248</v>
      </c>
      <c r="J4554" s="1371" t="s">
        <v>221</v>
      </c>
      <c r="M4554" s="1372">
        <v>45841</v>
      </c>
      <c r="N4554" s="1371" t="s">
        <v>233</v>
      </c>
      <c r="O4554" s="1371" t="s">
        <v>236</v>
      </c>
      <c r="P4554" s="1371" t="s">
        <v>350</v>
      </c>
      <c r="W4554" s="1371" t="s">
        <v>226</v>
      </c>
    </row>
    <row r="4555" spans="1:23">
      <c r="A4555" s="1370">
        <v>74726910</v>
      </c>
      <c r="B4555" s="1371" t="s">
        <v>9021</v>
      </c>
      <c r="C4555" s="1371">
        <v>965420726</v>
      </c>
      <c r="D4555" s="1371" t="s">
        <v>9022</v>
      </c>
      <c r="G4555" s="1371" t="s">
        <v>225</v>
      </c>
      <c r="H4555" s="1371" t="s">
        <v>11</v>
      </c>
      <c r="J4555" s="1371" t="s">
        <v>221</v>
      </c>
      <c r="M4555" s="1372">
        <v>45841</v>
      </c>
      <c r="N4555" s="1371" t="s">
        <v>233</v>
      </c>
      <c r="O4555" s="1371" t="s">
        <v>236</v>
      </c>
      <c r="W4555" s="1371" t="s">
        <v>227</v>
      </c>
    </row>
    <row r="4556" spans="1:23">
      <c r="A4556" s="1370">
        <v>74733296</v>
      </c>
      <c r="B4556" s="1371" t="s">
        <v>9023</v>
      </c>
      <c r="C4556" s="1371">
        <v>925524062</v>
      </c>
      <c r="D4556" s="1371" t="s">
        <v>9024</v>
      </c>
      <c r="G4556" s="1371" t="s">
        <v>225</v>
      </c>
      <c r="H4556" s="1371" t="s">
        <v>11</v>
      </c>
      <c r="J4556" s="1371" t="s">
        <v>221</v>
      </c>
      <c r="L4556" s="1371" t="s">
        <v>271</v>
      </c>
      <c r="M4556" s="1372">
        <v>45841</v>
      </c>
      <c r="N4556" s="1371" t="s">
        <v>233</v>
      </c>
      <c r="V4556" s="1371" t="s">
        <v>11</v>
      </c>
      <c r="W4556" s="1371" t="s">
        <v>230</v>
      </c>
    </row>
    <row r="4557" spans="1:23">
      <c r="A4557" s="1370">
        <v>74734205</v>
      </c>
      <c r="B4557" s="1371" t="s">
        <v>9025</v>
      </c>
      <c r="C4557" s="1371">
        <v>51940354411</v>
      </c>
      <c r="D4557" s="1371" t="s">
        <v>9026</v>
      </c>
      <c r="G4557" s="1371" t="s">
        <v>224</v>
      </c>
      <c r="H4557" s="1371" t="s">
        <v>245</v>
      </c>
      <c r="I4557" s="1371" t="s">
        <v>316</v>
      </c>
      <c r="J4557" s="1371" t="s">
        <v>221</v>
      </c>
      <c r="N4557" s="1371" t="s">
        <v>233</v>
      </c>
      <c r="O4557" s="1371" t="s">
        <v>236</v>
      </c>
      <c r="W4557" s="1371" t="s">
        <v>229</v>
      </c>
    </row>
    <row r="4558" spans="1:23">
      <c r="A4558" s="1370">
        <v>74753044</v>
      </c>
      <c r="B4558" s="1371" t="s">
        <v>9027</v>
      </c>
      <c r="C4558" s="1371">
        <v>953739608</v>
      </c>
      <c r="D4558" s="1371" t="s">
        <v>9028</v>
      </c>
      <c r="G4558" s="1371" t="s">
        <v>224</v>
      </c>
      <c r="H4558" s="1371" t="s">
        <v>248</v>
      </c>
      <c r="M4558" s="1372">
        <v>45847</v>
      </c>
      <c r="N4558" s="1371" t="s">
        <v>233</v>
      </c>
      <c r="W4558" s="1371" t="s">
        <v>228</v>
      </c>
    </row>
    <row r="4559" spans="1:23">
      <c r="A4559" s="1370">
        <v>74761508</v>
      </c>
      <c r="B4559" s="1371" t="s">
        <v>9029</v>
      </c>
      <c r="C4559" s="1371">
        <v>968524054</v>
      </c>
      <c r="D4559" s="1371" t="s">
        <v>9030</v>
      </c>
      <c r="G4559" s="1371" t="s">
        <v>224</v>
      </c>
      <c r="H4559" s="1371" t="s">
        <v>11</v>
      </c>
      <c r="J4559" s="1371" t="s">
        <v>221</v>
      </c>
      <c r="L4559" s="1371" t="s">
        <v>271</v>
      </c>
      <c r="M4559" s="1372">
        <v>45841</v>
      </c>
      <c r="N4559" s="1371" t="s">
        <v>233</v>
      </c>
      <c r="V4559" s="1371" t="s">
        <v>11</v>
      </c>
      <c r="W4559" s="1371" t="s">
        <v>230</v>
      </c>
    </row>
    <row r="4560" spans="1:23">
      <c r="A4560" s="1370">
        <v>74762077</v>
      </c>
      <c r="B4560" s="1371" t="s">
        <v>9031</v>
      </c>
      <c r="C4560" s="1371">
        <v>51923389471</v>
      </c>
      <c r="D4560" s="1371" t="s">
        <v>9032</v>
      </c>
      <c r="G4560" s="1371" t="s">
        <v>225</v>
      </c>
      <c r="H4560" s="1371" t="s">
        <v>11</v>
      </c>
      <c r="J4560" s="1371" t="s">
        <v>221</v>
      </c>
      <c r="M4560" s="1372">
        <v>45841</v>
      </c>
      <c r="N4560" s="1371" t="s">
        <v>233</v>
      </c>
      <c r="V4560" s="1371" t="s">
        <v>11</v>
      </c>
      <c r="W4560" s="1371" t="s">
        <v>228</v>
      </c>
    </row>
    <row r="4561" spans="1:23">
      <c r="A4561" s="1370">
        <v>74767083</v>
      </c>
      <c r="B4561" s="1371" t="s">
        <v>9033</v>
      </c>
      <c r="C4561" s="1371">
        <v>51962167838</v>
      </c>
      <c r="D4561" s="1371" t="s">
        <v>9034</v>
      </c>
      <c r="E4561" s="1371" t="s">
        <v>347</v>
      </c>
      <c r="G4561" s="1371" t="s">
        <v>224</v>
      </c>
      <c r="H4561" s="1371" t="s">
        <v>245</v>
      </c>
      <c r="K4561" s="1371" t="s">
        <v>274</v>
      </c>
      <c r="L4561" s="1371" t="s">
        <v>274</v>
      </c>
      <c r="M4561" s="1372">
        <v>45860</v>
      </c>
      <c r="N4561" s="1371" t="s">
        <v>233</v>
      </c>
      <c r="W4561" s="1371" t="s">
        <v>229</v>
      </c>
    </row>
    <row r="4562" spans="1:23">
      <c r="A4562" s="1370">
        <v>74767083</v>
      </c>
      <c r="B4562" s="1371" t="s">
        <v>9033</v>
      </c>
      <c r="C4562" s="1371">
        <v>51962167838</v>
      </c>
      <c r="D4562" s="1371" t="s">
        <v>9034</v>
      </c>
      <c r="E4562" s="1371" t="s">
        <v>347</v>
      </c>
      <c r="G4562" s="1371" t="s">
        <v>224</v>
      </c>
      <c r="H4562" s="1371" t="s">
        <v>245</v>
      </c>
      <c r="K4562" s="1371" t="s">
        <v>262</v>
      </c>
      <c r="L4562" s="1371" t="s">
        <v>262</v>
      </c>
      <c r="M4562" s="1372">
        <v>45868</v>
      </c>
      <c r="N4562" s="1371" t="s">
        <v>233</v>
      </c>
      <c r="W4562" s="1371" t="s">
        <v>228</v>
      </c>
    </row>
    <row r="4563" spans="1:23">
      <c r="A4563" s="1370">
        <v>74772237</v>
      </c>
      <c r="B4563" s="1371" t="s">
        <v>9035</v>
      </c>
      <c r="C4563" s="1371">
        <v>51940146595</v>
      </c>
      <c r="D4563" s="1371" t="s">
        <v>9036</v>
      </c>
      <c r="G4563" s="1371" t="s">
        <v>224</v>
      </c>
      <c r="H4563" s="1371" t="s">
        <v>245</v>
      </c>
      <c r="J4563" s="1371" t="s">
        <v>221</v>
      </c>
      <c r="K4563" s="1371" t="s">
        <v>259</v>
      </c>
      <c r="L4563" s="1371" t="s">
        <v>259</v>
      </c>
      <c r="N4563" s="1371" t="s">
        <v>241</v>
      </c>
      <c r="W4563" s="1371" t="s">
        <v>228</v>
      </c>
    </row>
    <row r="4564" spans="1:23">
      <c r="A4564" s="1370">
        <v>74777549</v>
      </c>
      <c r="B4564" s="1371" t="s">
        <v>9037</v>
      </c>
      <c r="C4564" s="1371">
        <v>924862191</v>
      </c>
      <c r="D4564" s="1371" t="s">
        <v>9038</v>
      </c>
      <c r="G4564" s="1371" t="s">
        <v>225</v>
      </c>
      <c r="H4564" s="1371" t="s">
        <v>11</v>
      </c>
      <c r="J4564" s="1371" t="s">
        <v>221</v>
      </c>
      <c r="N4564" s="1371" t="s">
        <v>233</v>
      </c>
      <c r="O4564" s="1371" t="s">
        <v>236</v>
      </c>
      <c r="W4564" s="1371" t="s">
        <v>229</v>
      </c>
    </row>
    <row r="4565" spans="1:23">
      <c r="A4565" s="1370">
        <v>74779484</v>
      </c>
      <c r="B4565" s="1371" t="s">
        <v>9039</v>
      </c>
      <c r="C4565" s="1371">
        <v>51969725821</v>
      </c>
      <c r="D4565" s="1371" t="s">
        <v>9040</v>
      </c>
      <c r="G4565" s="1371" t="s">
        <v>224</v>
      </c>
      <c r="H4565" s="1371" t="s">
        <v>245</v>
      </c>
      <c r="J4565" s="1371" t="s">
        <v>221</v>
      </c>
      <c r="K4565" s="1371" t="s">
        <v>259</v>
      </c>
      <c r="L4565" s="1371" t="s">
        <v>271</v>
      </c>
      <c r="N4565" s="1371" t="s">
        <v>233</v>
      </c>
      <c r="W4565" s="1371" t="s">
        <v>230</v>
      </c>
    </row>
    <row r="4566" spans="1:23">
      <c r="A4566" s="1370">
        <v>74779484</v>
      </c>
      <c r="B4566" s="1371" t="s">
        <v>9039</v>
      </c>
      <c r="C4566" s="1371">
        <v>51969725821</v>
      </c>
      <c r="D4566" s="1371" t="s">
        <v>9040</v>
      </c>
      <c r="E4566" s="1371" t="s">
        <v>451</v>
      </c>
      <c r="G4566" s="1371" t="s">
        <v>224</v>
      </c>
      <c r="H4566" s="1371" t="s">
        <v>245</v>
      </c>
      <c r="K4566" s="1371" t="s">
        <v>271</v>
      </c>
      <c r="M4566" s="1372">
        <v>45846</v>
      </c>
      <c r="N4566" s="1371" t="s">
        <v>231</v>
      </c>
      <c r="W4566" s="1371" t="s">
        <v>228</v>
      </c>
    </row>
    <row r="4567" spans="1:23">
      <c r="A4567" s="1370">
        <v>74780959</v>
      </c>
      <c r="B4567" s="1371" t="s">
        <v>9041</v>
      </c>
      <c r="C4567" s="1371" t="s">
        <v>9042</v>
      </c>
      <c r="D4567" s="1371" t="s">
        <v>9043</v>
      </c>
      <c r="G4567" s="1371" t="s">
        <v>224</v>
      </c>
      <c r="H4567" s="1371" t="s">
        <v>248</v>
      </c>
      <c r="L4567" s="1371" t="s">
        <v>271</v>
      </c>
      <c r="M4567" s="1372">
        <v>45855</v>
      </c>
      <c r="N4567" s="1371" t="s">
        <v>233</v>
      </c>
      <c r="W4567" s="1371" t="s">
        <v>227</v>
      </c>
    </row>
    <row r="4568" spans="1:23">
      <c r="A4568" s="1370">
        <v>74780992</v>
      </c>
      <c r="B4568" s="1371" t="s">
        <v>9044</v>
      </c>
      <c r="C4568" s="1371">
        <v>968585725</v>
      </c>
      <c r="D4568" s="1371" t="s">
        <v>9045</v>
      </c>
      <c r="E4568" s="1371" t="s">
        <v>347</v>
      </c>
      <c r="G4568" s="1371" t="s">
        <v>223</v>
      </c>
      <c r="H4568" s="1371" t="s">
        <v>245</v>
      </c>
      <c r="K4568" s="1371" t="s">
        <v>278</v>
      </c>
      <c r="L4568" s="1371" t="s">
        <v>278</v>
      </c>
      <c r="M4568" s="1372">
        <v>45854</v>
      </c>
      <c r="N4568" s="1371" t="s">
        <v>233</v>
      </c>
      <c r="W4568" s="1371" t="s">
        <v>227</v>
      </c>
    </row>
    <row r="4569" spans="1:23">
      <c r="A4569" s="1370">
        <v>74787156</v>
      </c>
      <c r="B4569" s="1371" t="s">
        <v>9046</v>
      </c>
      <c r="C4569" s="1371">
        <v>942471608</v>
      </c>
      <c r="D4569" s="1371" t="s">
        <v>362</v>
      </c>
      <c r="G4569" s="1371" t="s">
        <v>224</v>
      </c>
      <c r="H4569" s="1371" t="s">
        <v>11</v>
      </c>
      <c r="J4569" s="1371" t="s">
        <v>221</v>
      </c>
      <c r="N4569" s="1371" t="s">
        <v>233</v>
      </c>
      <c r="O4569" s="1371" t="s">
        <v>236</v>
      </c>
      <c r="W4569" s="1371" t="s">
        <v>229</v>
      </c>
    </row>
    <row r="4570" spans="1:23">
      <c r="A4570" s="1370">
        <v>74790402</v>
      </c>
      <c r="B4570" s="1371" t="s">
        <v>9047</v>
      </c>
      <c r="C4570" s="1371">
        <v>961439262</v>
      </c>
      <c r="D4570" s="1371" t="s">
        <v>9048</v>
      </c>
      <c r="G4570" s="1371" t="s">
        <v>224</v>
      </c>
      <c r="H4570" s="1371" t="s">
        <v>238</v>
      </c>
      <c r="I4570" s="1371" t="s">
        <v>316</v>
      </c>
      <c r="J4570" s="1371" t="s">
        <v>221</v>
      </c>
      <c r="N4570" s="1371" t="s">
        <v>231</v>
      </c>
      <c r="W4570" s="1371" t="s">
        <v>228</v>
      </c>
    </row>
    <row r="4571" spans="1:23">
      <c r="A4571" s="1370">
        <v>74798637</v>
      </c>
      <c r="B4571" s="1371" t="s">
        <v>9049</v>
      </c>
      <c r="C4571" s="1371">
        <v>51963604008</v>
      </c>
      <c r="D4571" s="1371" t="s">
        <v>9050</v>
      </c>
      <c r="E4571" s="1371" t="s">
        <v>451</v>
      </c>
      <c r="G4571" s="1371" t="s">
        <v>223</v>
      </c>
      <c r="H4571" s="1371" t="s">
        <v>245</v>
      </c>
      <c r="K4571" s="1371" t="s">
        <v>262</v>
      </c>
      <c r="L4571" s="1371" t="s">
        <v>262</v>
      </c>
      <c r="M4571" s="1372">
        <v>45870</v>
      </c>
      <c r="N4571" s="1371" t="s">
        <v>231</v>
      </c>
      <c r="P4571" s="1371" t="s">
        <v>329</v>
      </c>
      <c r="W4571" s="1371" t="s">
        <v>227</v>
      </c>
    </row>
    <row r="4572" spans="1:23">
      <c r="A4572" s="1370">
        <v>74806519</v>
      </c>
      <c r="B4572" s="1371" t="s">
        <v>9051</v>
      </c>
      <c r="C4572" s="1371" t="s">
        <v>9052</v>
      </c>
      <c r="F4572" s="1371" t="s">
        <v>247</v>
      </c>
      <c r="G4572" s="1371" t="s">
        <v>223</v>
      </c>
      <c r="H4572" s="1371" t="s">
        <v>238</v>
      </c>
      <c r="J4572" s="1371" t="s">
        <v>221</v>
      </c>
      <c r="L4572" s="1371" t="s">
        <v>271</v>
      </c>
      <c r="N4572" s="1371" t="s">
        <v>231</v>
      </c>
      <c r="O4572" s="1371" t="s">
        <v>231</v>
      </c>
      <c r="Q4572" s="1371" t="s">
        <v>3344</v>
      </c>
      <c r="R4572" s="1371" t="s">
        <v>232</v>
      </c>
      <c r="S4572" s="1371" t="s">
        <v>319</v>
      </c>
      <c r="T4572" s="1371" t="s">
        <v>3345</v>
      </c>
      <c r="U4572" s="1371" t="s">
        <v>255</v>
      </c>
      <c r="W4572" s="1371" t="s">
        <v>230</v>
      </c>
    </row>
    <row r="4573" spans="1:23">
      <c r="A4573" s="1370">
        <v>74807462</v>
      </c>
      <c r="B4573" s="1371" t="s">
        <v>9053</v>
      </c>
      <c r="C4573" s="1371">
        <v>934184083</v>
      </c>
      <c r="D4573" s="1371" t="s">
        <v>9054</v>
      </c>
      <c r="F4573" s="1371" t="s">
        <v>254</v>
      </c>
      <c r="G4573" s="1371" t="s">
        <v>224</v>
      </c>
      <c r="H4573" s="1371" t="s">
        <v>243</v>
      </c>
      <c r="I4573" s="1371" t="s">
        <v>316</v>
      </c>
      <c r="J4573" s="1371" t="s">
        <v>221</v>
      </c>
      <c r="N4573" s="1371" t="s">
        <v>231</v>
      </c>
      <c r="O4573" s="1371" t="s">
        <v>231</v>
      </c>
      <c r="P4573" s="1371" t="s">
        <v>231</v>
      </c>
      <c r="W4573" s="1371" t="s">
        <v>226</v>
      </c>
    </row>
    <row r="4574" spans="1:23">
      <c r="A4574" s="1370">
        <v>74820555</v>
      </c>
      <c r="B4574" s="1371" t="s">
        <v>9055</v>
      </c>
      <c r="C4574" s="1371">
        <v>51942943589</v>
      </c>
      <c r="D4574" s="1371" t="s">
        <v>9056</v>
      </c>
      <c r="G4574" s="1371" t="s">
        <v>225</v>
      </c>
      <c r="H4574" s="1371" t="s">
        <v>11</v>
      </c>
      <c r="J4574" s="1371" t="s">
        <v>221</v>
      </c>
      <c r="M4574" s="1372">
        <v>45841</v>
      </c>
      <c r="N4574" s="1371" t="s">
        <v>233</v>
      </c>
      <c r="V4574" s="1371" t="s">
        <v>11</v>
      </c>
      <c r="W4574" s="1371" t="s">
        <v>228</v>
      </c>
    </row>
    <row r="4575" spans="1:23">
      <c r="A4575" s="1370">
        <v>74821711</v>
      </c>
      <c r="B4575" s="1371" t="s">
        <v>9057</v>
      </c>
      <c r="C4575" s="1371">
        <v>51966452623</v>
      </c>
      <c r="D4575" s="1371" t="s">
        <v>9058</v>
      </c>
      <c r="E4575" s="1371" t="s">
        <v>347</v>
      </c>
      <c r="G4575" s="1371" t="s">
        <v>225</v>
      </c>
      <c r="H4575" s="1371" t="s">
        <v>245</v>
      </c>
      <c r="K4575" s="1371" t="s">
        <v>278</v>
      </c>
      <c r="L4575" s="1371" t="s">
        <v>262</v>
      </c>
      <c r="M4575" s="1372">
        <v>45869</v>
      </c>
      <c r="N4575" s="1371" t="s">
        <v>233</v>
      </c>
      <c r="O4575" s="1371" t="s">
        <v>236</v>
      </c>
      <c r="W4575" s="1371" t="s">
        <v>230</v>
      </c>
    </row>
    <row r="4576" spans="1:23">
      <c r="A4576" s="1370">
        <v>74821711</v>
      </c>
      <c r="B4576" s="1371" t="s">
        <v>9057</v>
      </c>
      <c r="C4576" s="1371">
        <v>966452623</v>
      </c>
      <c r="D4576" s="1371" t="s">
        <v>9059</v>
      </c>
      <c r="G4576" s="1371" t="s">
        <v>223</v>
      </c>
      <c r="H4576" s="1371" t="s">
        <v>11</v>
      </c>
      <c r="I4576" s="1371" t="s">
        <v>7</v>
      </c>
      <c r="L4576" s="1371" t="s">
        <v>271</v>
      </c>
      <c r="M4576" s="1372">
        <v>45854</v>
      </c>
      <c r="N4576" s="1371" t="s">
        <v>233</v>
      </c>
      <c r="O4576" s="1371" t="s">
        <v>236</v>
      </c>
      <c r="P4576" s="1371" t="s">
        <v>350</v>
      </c>
      <c r="W4576" s="1371" t="s">
        <v>227</v>
      </c>
    </row>
    <row r="4577" spans="1:23">
      <c r="A4577" s="1370">
        <v>74821711</v>
      </c>
      <c r="B4577" s="1371" t="s">
        <v>9057</v>
      </c>
      <c r="C4577" s="1371">
        <v>51966452623</v>
      </c>
      <c r="D4577" s="1371" t="s">
        <v>9059</v>
      </c>
      <c r="E4577" s="1371" t="s">
        <v>347</v>
      </c>
      <c r="G4577" s="1371" t="s">
        <v>223</v>
      </c>
      <c r="H4577" s="1371" t="s">
        <v>245</v>
      </c>
      <c r="K4577" s="1371" t="s">
        <v>262</v>
      </c>
      <c r="L4577" s="1371" t="s">
        <v>262</v>
      </c>
      <c r="M4577" s="1372">
        <v>45869</v>
      </c>
      <c r="N4577" s="1371" t="s">
        <v>233</v>
      </c>
      <c r="W4577" s="1371" t="s">
        <v>227</v>
      </c>
    </row>
    <row r="4578" spans="1:23">
      <c r="A4578" s="1370">
        <v>74822307</v>
      </c>
      <c r="B4578" s="1371" t="s">
        <v>9060</v>
      </c>
      <c r="C4578" s="1371">
        <v>51984535861</v>
      </c>
      <c r="D4578" s="1371" t="s">
        <v>9061</v>
      </c>
      <c r="E4578" s="1371" t="s">
        <v>347</v>
      </c>
      <c r="G4578" s="1371" t="s">
        <v>224</v>
      </c>
      <c r="H4578" s="1371" t="s">
        <v>245</v>
      </c>
      <c r="K4578" s="1371" t="s">
        <v>278</v>
      </c>
      <c r="L4578" s="1371" t="s">
        <v>278</v>
      </c>
      <c r="M4578" s="1372">
        <v>45863</v>
      </c>
      <c r="W4578" s="1371" t="s">
        <v>228</v>
      </c>
    </row>
    <row r="4579" spans="1:23">
      <c r="A4579" s="1370">
        <v>74822307</v>
      </c>
      <c r="B4579" s="1371" t="s">
        <v>9060</v>
      </c>
      <c r="C4579" s="1371">
        <v>51984535861</v>
      </c>
      <c r="D4579" s="1371" t="s">
        <v>9061</v>
      </c>
      <c r="E4579" s="1371" t="s">
        <v>347</v>
      </c>
      <c r="G4579" s="1371" t="s">
        <v>223</v>
      </c>
      <c r="H4579" s="1371" t="s">
        <v>245</v>
      </c>
      <c r="K4579" s="1371" t="s">
        <v>262</v>
      </c>
      <c r="L4579" s="1371" t="s">
        <v>262</v>
      </c>
      <c r="M4579" s="1372">
        <v>45863</v>
      </c>
      <c r="N4579" s="1371" t="s">
        <v>233</v>
      </c>
      <c r="W4579" s="1371" t="s">
        <v>227</v>
      </c>
    </row>
    <row r="4580" spans="1:23">
      <c r="A4580" s="1370">
        <v>74828298</v>
      </c>
      <c r="B4580" s="1371" t="s">
        <v>9062</v>
      </c>
      <c r="C4580" s="1371">
        <v>51912227904</v>
      </c>
      <c r="D4580" s="1371" t="s">
        <v>9063</v>
      </c>
      <c r="G4580" s="1371" t="s">
        <v>225</v>
      </c>
      <c r="H4580" s="1371" t="s">
        <v>11</v>
      </c>
      <c r="J4580" s="1371" t="s">
        <v>221</v>
      </c>
      <c r="M4580" s="1372">
        <v>45841</v>
      </c>
      <c r="N4580" s="1371" t="s">
        <v>233</v>
      </c>
      <c r="V4580" s="1371" t="s">
        <v>11</v>
      </c>
      <c r="W4580" s="1371" t="s">
        <v>228</v>
      </c>
    </row>
    <row r="4581" spans="1:23">
      <c r="A4581" s="1370">
        <v>74828310</v>
      </c>
      <c r="B4581" s="1371" t="s">
        <v>9064</v>
      </c>
      <c r="C4581" s="1371">
        <v>986369992</v>
      </c>
      <c r="D4581" s="1371" t="s">
        <v>9065</v>
      </c>
      <c r="F4581" s="1371" t="s">
        <v>362</v>
      </c>
      <c r="G4581" s="1371" t="s">
        <v>224</v>
      </c>
      <c r="H4581" s="1371" t="s">
        <v>248</v>
      </c>
      <c r="J4581" s="1371" t="s">
        <v>221</v>
      </c>
      <c r="M4581" s="1372">
        <v>45841</v>
      </c>
      <c r="W4581" s="1371" t="s">
        <v>227</v>
      </c>
    </row>
    <row r="4582" spans="1:23">
      <c r="A4582" s="1370">
        <v>74828623</v>
      </c>
      <c r="B4582" s="1371" t="s">
        <v>9066</v>
      </c>
      <c r="C4582" s="1371">
        <v>908674949</v>
      </c>
      <c r="D4582" s="1371" t="s">
        <v>9067</v>
      </c>
      <c r="G4582" s="1371" t="s">
        <v>224</v>
      </c>
      <c r="H4582" s="1371" t="s">
        <v>11</v>
      </c>
      <c r="J4582" s="1371" t="s">
        <v>221</v>
      </c>
      <c r="L4582" s="1371" t="s">
        <v>271</v>
      </c>
      <c r="M4582" s="1372">
        <v>45841</v>
      </c>
      <c r="N4582" s="1371" t="s">
        <v>233</v>
      </c>
      <c r="O4582" s="1371" t="s">
        <v>236</v>
      </c>
      <c r="V4582" s="1371" t="s">
        <v>11</v>
      </c>
      <c r="W4582" s="1371" t="s">
        <v>230</v>
      </c>
    </row>
    <row r="4583" spans="1:23">
      <c r="A4583" s="1370">
        <v>74832197</v>
      </c>
      <c r="B4583" s="1371" t="s">
        <v>9068</v>
      </c>
      <c r="C4583" s="1371">
        <v>51976333251</v>
      </c>
      <c r="D4583" s="1371" t="s">
        <v>9069</v>
      </c>
      <c r="G4583" s="1371" t="s">
        <v>225</v>
      </c>
      <c r="H4583" s="1371" t="s">
        <v>11</v>
      </c>
      <c r="J4583" s="1371" t="s">
        <v>221</v>
      </c>
      <c r="M4583" s="1372">
        <v>45841</v>
      </c>
      <c r="N4583" s="1371" t="s">
        <v>233</v>
      </c>
      <c r="V4583" s="1371" t="s">
        <v>11</v>
      </c>
      <c r="W4583" s="1371" t="s">
        <v>228</v>
      </c>
    </row>
    <row r="4584" spans="1:23">
      <c r="A4584" s="1370">
        <v>74835250</v>
      </c>
      <c r="B4584" s="1371" t="s">
        <v>9070</v>
      </c>
      <c r="C4584" s="1371">
        <v>51928167838</v>
      </c>
      <c r="D4584" s="1371" t="s">
        <v>9071</v>
      </c>
      <c r="G4584" s="1371" t="s">
        <v>224</v>
      </c>
      <c r="H4584" s="1371" t="s">
        <v>245</v>
      </c>
      <c r="I4584" s="1371" t="s">
        <v>316</v>
      </c>
      <c r="J4584" s="1371" t="s">
        <v>221</v>
      </c>
      <c r="K4584" s="1371" t="s">
        <v>269</v>
      </c>
      <c r="L4584" s="1371" t="s">
        <v>269</v>
      </c>
      <c r="N4584" s="1371" t="s">
        <v>233</v>
      </c>
      <c r="W4584" s="1371" t="s">
        <v>228</v>
      </c>
    </row>
    <row r="4585" spans="1:23">
      <c r="A4585" s="1370">
        <v>74842450</v>
      </c>
      <c r="B4585" s="1371" t="s">
        <v>8720</v>
      </c>
      <c r="C4585" s="1371">
        <v>51970592557</v>
      </c>
      <c r="D4585" s="1371" t="s">
        <v>8721</v>
      </c>
      <c r="E4585" s="1371" t="s">
        <v>347</v>
      </c>
      <c r="G4585" s="1371" t="s">
        <v>225</v>
      </c>
      <c r="H4585" s="1371" t="s">
        <v>245</v>
      </c>
      <c r="M4585" s="1372">
        <v>45844</v>
      </c>
      <c r="N4585" s="1371" t="s">
        <v>233</v>
      </c>
      <c r="W4585" s="1371" t="s">
        <v>228</v>
      </c>
    </row>
    <row r="4586" spans="1:23">
      <c r="A4586" s="1370">
        <v>74843485</v>
      </c>
      <c r="B4586" s="1371" t="s">
        <v>9072</v>
      </c>
      <c r="C4586" s="1371">
        <v>972214856</v>
      </c>
      <c r="D4586" s="1371" t="s">
        <v>9073</v>
      </c>
      <c r="E4586" s="1371" t="s">
        <v>347</v>
      </c>
      <c r="G4586" s="1371" t="s">
        <v>225</v>
      </c>
      <c r="H4586" s="1371" t="s">
        <v>248</v>
      </c>
      <c r="K4586" s="1371" t="s">
        <v>280</v>
      </c>
      <c r="L4586" s="1371" t="s">
        <v>262</v>
      </c>
      <c r="M4586" s="1372">
        <v>45873</v>
      </c>
      <c r="N4586" s="1371" t="s">
        <v>314</v>
      </c>
      <c r="O4586" s="1371" t="s">
        <v>314</v>
      </c>
      <c r="P4586" s="1371" t="s">
        <v>314</v>
      </c>
      <c r="V4586" s="1371" t="s">
        <v>9074</v>
      </c>
      <c r="W4586" s="1371" t="s">
        <v>230</v>
      </c>
    </row>
    <row r="4587" spans="1:23">
      <c r="A4587" s="1370">
        <v>74843485</v>
      </c>
      <c r="B4587" s="1371" t="s">
        <v>9072</v>
      </c>
      <c r="C4587" s="1371">
        <v>972214856</v>
      </c>
      <c r="D4587" s="1371" t="s">
        <v>9073</v>
      </c>
      <c r="G4587" s="1371" t="s">
        <v>225</v>
      </c>
      <c r="H4587" s="1371" t="s">
        <v>248</v>
      </c>
      <c r="M4587" s="1372">
        <v>45855</v>
      </c>
      <c r="N4587" s="1371" t="s">
        <v>233</v>
      </c>
      <c r="W4587" s="1371" t="s">
        <v>227</v>
      </c>
    </row>
    <row r="4588" spans="1:23">
      <c r="A4588" s="1370">
        <v>74844382</v>
      </c>
      <c r="B4588" s="1371" t="s">
        <v>9075</v>
      </c>
      <c r="C4588" s="1371">
        <v>900018110</v>
      </c>
      <c r="D4588" s="1371" t="s">
        <v>9076</v>
      </c>
      <c r="E4588" s="1371" t="s">
        <v>347</v>
      </c>
      <c r="G4588" s="1371" t="s">
        <v>223</v>
      </c>
      <c r="H4588" s="1371" t="s">
        <v>245</v>
      </c>
      <c r="K4588" s="1371" t="s">
        <v>278</v>
      </c>
      <c r="L4588" s="1371" t="s">
        <v>271</v>
      </c>
      <c r="M4588" s="1372">
        <v>45856</v>
      </c>
      <c r="N4588" s="1371" t="s">
        <v>388</v>
      </c>
      <c r="O4588" s="1371" t="s">
        <v>329</v>
      </c>
      <c r="W4588" s="1371" t="s">
        <v>226</v>
      </c>
    </row>
    <row r="4589" spans="1:23">
      <c r="A4589" s="1370">
        <v>74844382</v>
      </c>
      <c r="B4589" s="1371" t="s">
        <v>9075</v>
      </c>
      <c r="C4589" s="1371">
        <v>51900018110</v>
      </c>
      <c r="D4589" s="1371" t="s">
        <v>9076</v>
      </c>
      <c r="E4589" s="1371" t="s">
        <v>347</v>
      </c>
      <c r="G4589" s="1371" t="s">
        <v>223</v>
      </c>
      <c r="H4589" s="1371" t="s">
        <v>245</v>
      </c>
      <c r="K4589" s="1371" t="s">
        <v>278</v>
      </c>
      <c r="L4589" s="1371" t="s">
        <v>278</v>
      </c>
      <c r="M4589" s="1372">
        <v>45880</v>
      </c>
      <c r="N4589" s="1371" t="s">
        <v>233</v>
      </c>
      <c r="W4589" s="1371" t="s">
        <v>227</v>
      </c>
    </row>
    <row r="4590" spans="1:23">
      <c r="A4590" s="1370">
        <v>74847772</v>
      </c>
      <c r="B4590" s="1371" t="s">
        <v>9077</v>
      </c>
      <c r="C4590" s="1371">
        <v>921948012</v>
      </c>
      <c r="D4590" s="1371" t="s">
        <v>9078</v>
      </c>
      <c r="G4590" s="1371" t="s">
        <v>223</v>
      </c>
      <c r="H4590" s="1371" t="s">
        <v>11</v>
      </c>
      <c r="I4590" s="1371" t="s">
        <v>316</v>
      </c>
      <c r="J4590" s="1371" t="s">
        <v>221</v>
      </c>
      <c r="N4590" s="1371" t="s">
        <v>233</v>
      </c>
      <c r="W4590" s="1371" t="s">
        <v>229</v>
      </c>
    </row>
    <row r="4591" spans="1:23">
      <c r="A4591" s="1370">
        <v>74862301</v>
      </c>
      <c r="B4591" s="1371" t="s">
        <v>9079</v>
      </c>
      <c r="C4591" s="1371">
        <v>51902030431</v>
      </c>
      <c r="D4591" s="1371" t="s">
        <v>9080</v>
      </c>
      <c r="G4591" s="1371" t="s">
        <v>224</v>
      </c>
      <c r="H4591" s="1371" t="s">
        <v>11</v>
      </c>
      <c r="J4591" s="1371" t="s">
        <v>221</v>
      </c>
      <c r="M4591" s="1372">
        <v>45841</v>
      </c>
      <c r="N4591" s="1371" t="s">
        <v>233</v>
      </c>
      <c r="V4591" s="1371" t="s">
        <v>11</v>
      </c>
      <c r="W4591" s="1371" t="s">
        <v>228</v>
      </c>
    </row>
    <row r="4592" spans="1:23">
      <c r="A4592" s="1370">
        <v>74865834</v>
      </c>
      <c r="B4592" s="1371" t="s">
        <v>9081</v>
      </c>
      <c r="C4592" s="1371">
        <v>51935732071</v>
      </c>
      <c r="D4592" s="1371" t="s">
        <v>9082</v>
      </c>
      <c r="G4592" s="1371" t="s">
        <v>223</v>
      </c>
      <c r="H4592" s="1371" t="s">
        <v>245</v>
      </c>
      <c r="J4592" s="1371" t="s">
        <v>221</v>
      </c>
      <c r="K4592" s="1371" t="s">
        <v>269</v>
      </c>
      <c r="L4592" s="1371" t="s">
        <v>271</v>
      </c>
      <c r="N4592" s="1371" t="s">
        <v>236</v>
      </c>
      <c r="W4592" s="1371" t="s">
        <v>230</v>
      </c>
    </row>
    <row r="4593" spans="1:23">
      <c r="A4593" s="1370">
        <v>74869499</v>
      </c>
      <c r="B4593" s="1371" t="s">
        <v>9083</v>
      </c>
      <c r="C4593" s="1371">
        <v>51914649164</v>
      </c>
      <c r="D4593" s="1371" t="s">
        <v>9084</v>
      </c>
      <c r="G4593" s="1371" t="s">
        <v>224</v>
      </c>
      <c r="H4593" s="1371" t="s">
        <v>11</v>
      </c>
      <c r="J4593" s="1371" t="s">
        <v>221</v>
      </c>
      <c r="M4593" s="1372">
        <v>45841</v>
      </c>
      <c r="N4593" s="1371" t="s">
        <v>233</v>
      </c>
      <c r="V4593" s="1371" t="s">
        <v>11</v>
      </c>
      <c r="W4593" s="1371" t="s">
        <v>228</v>
      </c>
    </row>
    <row r="4594" spans="1:23">
      <c r="A4594" s="1370">
        <v>74870542</v>
      </c>
      <c r="B4594" s="1371" t="s">
        <v>9085</v>
      </c>
      <c r="C4594" s="1371">
        <v>941432229</v>
      </c>
      <c r="D4594" s="1371" t="s">
        <v>9086</v>
      </c>
      <c r="G4594" s="1371" t="s">
        <v>224</v>
      </c>
      <c r="H4594" s="1371" t="s">
        <v>11</v>
      </c>
      <c r="L4594" s="1371" t="s">
        <v>271</v>
      </c>
      <c r="M4594" s="1372">
        <v>45854</v>
      </c>
      <c r="N4594" s="1371" t="s">
        <v>233</v>
      </c>
      <c r="W4594" s="1371" t="s">
        <v>227</v>
      </c>
    </row>
    <row r="4595" spans="1:23">
      <c r="A4595" s="1370">
        <v>74875912</v>
      </c>
      <c r="B4595" s="1371" t="s">
        <v>9087</v>
      </c>
      <c r="C4595" s="1371">
        <v>925517884</v>
      </c>
      <c r="D4595" s="1371" t="s">
        <v>9088</v>
      </c>
      <c r="E4595" s="1371" t="s">
        <v>347</v>
      </c>
      <c r="G4595" s="1371" t="s">
        <v>224</v>
      </c>
      <c r="H4595" s="1371" t="s">
        <v>248</v>
      </c>
      <c r="K4595" s="1371" t="s">
        <v>280</v>
      </c>
      <c r="L4595" s="1371" t="s">
        <v>280</v>
      </c>
      <c r="M4595" s="1372">
        <v>45873</v>
      </c>
      <c r="N4595" s="1371" t="s">
        <v>233</v>
      </c>
      <c r="W4595" s="1371" t="s">
        <v>227</v>
      </c>
    </row>
    <row r="4596" spans="1:23">
      <c r="A4596" s="1370">
        <v>74885651</v>
      </c>
      <c r="B4596" s="1371" t="s">
        <v>9089</v>
      </c>
      <c r="C4596" s="1371">
        <v>907242917</v>
      </c>
      <c r="D4596" s="1371" t="s">
        <v>9090</v>
      </c>
      <c r="E4596" s="1371" t="s">
        <v>347</v>
      </c>
      <c r="F4596" s="1371" t="s">
        <v>260</v>
      </c>
      <c r="G4596" s="1371" t="s">
        <v>225</v>
      </c>
      <c r="H4596" s="1371" t="s">
        <v>245</v>
      </c>
      <c r="L4596" s="1371" t="s">
        <v>271</v>
      </c>
      <c r="M4596" s="1372">
        <v>45844</v>
      </c>
      <c r="N4596" s="1371" t="s">
        <v>233</v>
      </c>
      <c r="O4596" s="1371" t="s">
        <v>236</v>
      </c>
      <c r="W4596" s="1371" t="s">
        <v>230</v>
      </c>
    </row>
    <row r="4597" spans="1:23">
      <c r="A4597" s="1370">
        <v>74888213</v>
      </c>
      <c r="B4597" s="1371" t="s">
        <v>9091</v>
      </c>
      <c r="C4597" s="1371">
        <v>51950278037</v>
      </c>
      <c r="D4597" s="1371" t="s">
        <v>9092</v>
      </c>
      <c r="G4597" s="1371" t="s">
        <v>225</v>
      </c>
      <c r="H4597" s="1371" t="s">
        <v>11</v>
      </c>
      <c r="J4597" s="1371" t="s">
        <v>221</v>
      </c>
      <c r="M4597" s="1372">
        <v>45841</v>
      </c>
      <c r="N4597" s="1371" t="s">
        <v>233</v>
      </c>
      <c r="V4597" s="1371" t="s">
        <v>11</v>
      </c>
      <c r="W4597" s="1371" t="s">
        <v>228</v>
      </c>
    </row>
    <row r="4598" spans="1:23">
      <c r="A4598" s="1370">
        <v>74890754</v>
      </c>
      <c r="B4598" s="1371" t="s">
        <v>9093</v>
      </c>
      <c r="C4598" s="1371">
        <v>920207204</v>
      </c>
      <c r="D4598" s="1371" t="s">
        <v>9094</v>
      </c>
      <c r="F4598" s="1371" t="s">
        <v>362</v>
      </c>
      <c r="G4598" s="1371" t="s">
        <v>223</v>
      </c>
      <c r="H4598" s="1371" t="s">
        <v>248</v>
      </c>
      <c r="J4598" s="1371" t="s">
        <v>221</v>
      </c>
      <c r="M4598" s="1372">
        <v>45841</v>
      </c>
      <c r="N4598" s="1371" t="s">
        <v>233</v>
      </c>
      <c r="O4598" s="1371" t="s">
        <v>236</v>
      </c>
      <c r="P4598" s="1371" t="s">
        <v>350</v>
      </c>
      <c r="W4598" s="1371" t="s">
        <v>226</v>
      </c>
    </row>
    <row r="4599" spans="1:23">
      <c r="A4599" s="1370">
        <v>74908745</v>
      </c>
      <c r="B4599" s="1371" t="s">
        <v>9095</v>
      </c>
      <c r="C4599" s="1371">
        <v>51917225622</v>
      </c>
      <c r="D4599" s="1371" t="s">
        <v>9096</v>
      </c>
      <c r="G4599" s="1371" t="s">
        <v>223</v>
      </c>
      <c r="H4599" s="1371" t="s">
        <v>11</v>
      </c>
      <c r="L4599" s="1371" t="s">
        <v>271</v>
      </c>
      <c r="M4599" s="1372">
        <v>45854</v>
      </c>
      <c r="N4599" s="1371" t="s">
        <v>233</v>
      </c>
      <c r="W4599" s="1371" t="s">
        <v>230</v>
      </c>
    </row>
    <row r="4600" spans="1:23">
      <c r="A4600" s="1370">
        <v>74908745</v>
      </c>
      <c r="B4600" s="1371" t="s">
        <v>9095</v>
      </c>
      <c r="C4600" s="1371">
        <v>51917225622</v>
      </c>
      <c r="D4600" s="1371" t="s">
        <v>9096</v>
      </c>
      <c r="E4600" s="1371" t="s">
        <v>347</v>
      </c>
      <c r="G4600" s="1371" t="s">
        <v>223</v>
      </c>
      <c r="H4600" s="1371" t="s">
        <v>245</v>
      </c>
      <c r="K4600" s="1371" t="s">
        <v>274</v>
      </c>
      <c r="L4600" s="1371" t="s">
        <v>274</v>
      </c>
      <c r="M4600" s="1372">
        <v>45850</v>
      </c>
      <c r="N4600" s="1371" t="s">
        <v>233</v>
      </c>
      <c r="V4600" s="1371" t="s">
        <v>351</v>
      </c>
      <c r="W4600" s="1371" t="s">
        <v>228</v>
      </c>
    </row>
    <row r="4601" spans="1:23">
      <c r="A4601" s="1370">
        <v>74911800</v>
      </c>
      <c r="B4601" s="1371" t="s">
        <v>9097</v>
      </c>
      <c r="C4601" s="1371">
        <v>991873070</v>
      </c>
      <c r="F4601" s="1371" t="s">
        <v>240</v>
      </c>
      <c r="G4601" s="1371" t="s">
        <v>225</v>
      </c>
      <c r="H4601" s="1371" t="s">
        <v>242</v>
      </c>
      <c r="I4601" s="1371" t="s">
        <v>316</v>
      </c>
      <c r="J4601" s="1371" t="s">
        <v>221</v>
      </c>
      <c r="N4601" s="1371" t="s">
        <v>233</v>
      </c>
      <c r="O4601" s="1371" t="s">
        <v>231</v>
      </c>
      <c r="P4601" s="1371" t="s">
        <v>231</v>
      </c>
      <c r="Q4601" s="1371" t="s">
        <v>3344</v>
      </c>
      <c r="R4601" s="1371" t="s">
        <v>232</v>
      </c>
      <c r="S4601" s="1371" t="s">
        <v>319</v>
      </c>
      <c r="T4601" s="1371" t="s">
        <v>6207</v>
      </c>
      <c r="U4601" s="1371" t="s">
        <v>255</v>
      </c>
      <c r="V4601" s="1371" t="s">
        <v>9098</v>
      </c>
      <c r="W4601" s="1371" t="s">
        <v>229</v>
      </c>
    </row>
    <row r="4602" spans="1:23">
      <c r="A4602" s="1370">
        <v>74915062</v>
      </c>
      <c r="B4602" s="1371" t="s">
        <v>9099</v>
      </c>
      <c r="C4602" s="1371">
        <v>927244049</v>
      </c>
      <c r="D4602" s="1371" t="s">
        <v>9100</v>
      </c>
      <c r="F4602" s="1371" t="s">
        <v>254</v>
      </c>
      <c r="G4602" s="1371" t="s">
        <v>224</v>
      </c>
      <c r="H4602" s="1371" t="s">
        <v>238</v>
      </c>
      <c r="I4602" s="1371" t="s">
        <v>316</v>
      </c>
      <c r="J4602" s="1371" t="s">
        <v>221</v>
      </c>
      <c r="L4602" s="1371" t="s">
        <v>271</v>
      </c>
      <c r="N4602" s="1371" t="s">
        <v>231</v>
      </c>
      <c r="O4602" s="1371" t="s">
        <v>231</v>
      </c>
      <c r="Q4602" s="1371" t="s">
        <v>445</v>
      </c>
      <c r="R4602" s="1371" t="s">
        <v>232</v>
      </c>
      <c r="S4602" s="1371" t="s">
        <v>318</v>
      </c>
      <c r="T4602" s="1371" t="s">
        <v>323</v>
      </c>
      <c r="U4602" s="1371" t="s">
        <v>255</v>
      </c>
      <c r="W4602" s="1371" t="s">
        <v>230</v>
      </c>
    </row>
    <row r="4603" spans="1:23">
      <c r="A4603" s="1370">
        <v>74915098</v>
      </c>
      <c r="B4603" s="1371" t="s">
        <v>9101</v>
      </c>
      <c r="C4603" s="1371">
        <v>954527817</v>
      </c>
      <c r="D4603" s="1371" t="s">
        <v>9102</v>
      </c>
      <c r="G4603" s="1371" t="s">
        <v>223</v>
      </c>
      <c r="H4603" s="1371" t="s">
        <v>11</v>
      </c>
      <c r="I4603" s="1371" t="s">
        <v>316</v>
      </c>
      <c r="J4603" s="1371" t="s">
        <v>221</v>
      </c>
      <c r="N4603" s="1371" t="s">
        <v>233</v>
      </c>
      <c r="O4603" s="1371" t="s">
        <v>236</v>
      </c>
      <c r="W4603" s="1371" t="s">
        <v>229</v>
      </c>
    </row>
    <row r="4604" spans="1:23">
      <c r="A4604" s="1370">
        <v>74916345</v>
      </c>
      <c r="B4604" s="1371" t="s">
        <v>9103</v>
      </c>
      <c r="C4604" s="1371">
        <v>51940385010</v>
      </c>
      <c r="D4604" s="1371" t="s">
        <v>9104</v>
      </c>
      <c r="G4604" s="1371" t="s">
        <v>225</v>
      </c>
      <c r="H4604" s="1371" t="s">
        <v>11</v>
      </c>
      <c r="J4604" s="1371" t="s">
        <v>221</v>
      </c>
      <c r="M4604" s="1372">
        <v>45841</v>
      </c>
      <c r="N4604" s="1371" t="s">
        <v>233</v>
      </c>
      <c r="V4604" s="1371" t="s">
        <v>11</v>
      </c>
      <c r="W4604" s="1371" t="s">
        <v>228</v>
      </c>
    </row>
    <row r="4605" spans="1:23">
      <c r="A4605" s="1370">
        <v>74919051</v>
      </c>
      <c r="B4605" s="1371" t="s">
        <v>9105</v>
      </c>
      <c r="C4605" s="1371">
        <v>947764639</v>
      </c>
      <c r="L4605" s="1371" t="s">
        <v>262</v>
      </c>
      <c r="M4605" s="1372">
        <v>45880</v>
      </c>
      <c r="N4605" s="1371" t="s">
        <v>231</v>
      </c>
      <c r="O4605" s="1371" t="s">
        <v>231</v>
      </c>
      <c r="P4605" s="1371" t="s">
        <v>329</v>
      </c>
      <c r="Q4605" s="1371" t="s">
        <v>324</v>
      </c>
      <c r="R4605" s="1371" t="s">
        <v>234</v>
      </c>
      <c r="S4605" s="1371" t="s">
        <v>318</v>
      </c>
      <c r="T4605" s="1371" t="s">
        <v>326</v>
      </c>
      <c r="U4605" s="1371" t="s">
        <v>255</v>
      </c>
      <c r="V4605" s="1371" t="s">
        <v>3447</v>
      </c>
      <c r="W4605" s="1371" t="s">
        <v>230</v>
      </c>
    </row>
    <row r="4606" spans="1:23">
      <c r="A4606" s="1370">
        <v>74919123</v>
      </c>
      <c r="B4606" s="1371" t="s">
        <v>9106</v>
      </c>
      <c r="C4606" s="1371">
        <v>51928651117</v>
      </c>
      <c r="D4606" s="1371" t="s">
        <v>9107</v>
      </c>
      <c r="E4606" s="1371" t="s">
        <v>347</v>
      </c>
      <c r="G4606" s="1371" t="s">
        <v>223</v>
      </c>
      <c r="H4606" s="1371" t="s">
        <v>245</v>
      </c>
      <c r="K4606" s="1371" t="s">
        <v>262</v>
      </c>
      <c r="L4606" s="1371" t="s">
        <v>262</v>
      </c>
      <c r="M4606" s="1372">
        <v>45868</v>
      </c>
      <c r="N4606" s="1371" t="s">
        <v>233</v>
      </c>
      <c r="O4606" s="1371" t="s">
        <v>236</v>
      </c>
      <c r="W4606" s="1371" t="s">
        <v>230</v>
      </c>
    </row>
    <row r="4607" spans="1:23">
      <c r="A4607" s="1370">
        <v>74919123</v>
      </c>
      <c r="B4607" s="1371" t="s">
        <v>9106</v>
      </c>
      <c r="C4607" s="1371">
        <v>51928651117</v>
      </c>
      <c r="D4607" s="1371" t="s">
        <v>9107</v>
      </c>
      <c r="E4607" s="1371" t="s">
        <v>347</v>
      </c>
      <c r="G4607" s="1371" t="s">
        <v>223</v>
      </c>
      <c r="H4607" s="1371" t="s">
        <v>245</v>
      </c>
      <c r="K4607" s="1371" t="s">
        <v>271</v>
      </c>
      <c r="L4607" s="1371" t="s">
        <v>271</v>
      </c>
      <c r="M4607" s="1372">
        <v>45852</v>
      </c>
      <c r="N4607" s="1371" t="s">
        <v>233</v>
      </c>
      <c r="W4607" s="1371" t="s">
        <v>227</v>
      </c>
    </row>
    <row r="4608" spans="1:23">
      <c r="A4608" s="1370">
        <v>74922819</v>
      </c>
      <c r="B4608" s="1371" t="s">
        <v>9108</v>
      </c>
      <c r="C4608" s="1371">
        <v>956311527</v>
      </c>
      <c r="D4608" s="1371" t="s">
        <v>9109</v>
      </c>
      <c r="G4608" s="1371" t="s">
        <v>224</v>
      </c>
      <c r="H4608" s="1371" t="s">
        <v>11</v>
      </c>
      <c r="J4608" s="1371" t="s">
        <v>221</v>
      </c>
      <c r="N4608" s="1371" t="s">
        <v>233</v>
      </c>
      <c r="W4608" s="1371" t="s">
        <v>229</v>
      </c>
    </row>
    <row r="4609" spans="1:23">
      <c r="A4609" s="1370">
        <v>74936550</v>
      </c>
      <c r="B4609" s="1371" t="s">
        <v>9110</v>
      </c>
      <c r="C4609" s="1371">
        <v>51936399567</v>
      </c>
      <c r="D4609" s="1371" t="s">
        <v>9111</v>
      </c>
      <c r="G4609" s="1371" t="s">
        <v>225</v>
      </c>
      <c r="H4609" s="1371" t="s">
        <v>11</v>
      </c>
      <c r="J4609" s="1371" t="s">
        <v>221</v>
      </c>
      <c r="M4609" s="1372">
        <v>45841</v>
      </c>
      <c r="N4609" s="1371" t="s">
        <v>233</v>
      </c>
      <c r="O4609" s="1371" t="s">
        <v>236</v>
      </c>
      <c r="P4609" s="1371" t="s">
        <v>237</v>
      </c>
      <c r="W4609" s="1371" t="s">
        <v>227</v>
      </c>
    </row>
    <row r="4610" spans="1:23">
      <c r="A4610" s="1370">
        <v>74959812</v>
      </c>
      <c r="B4610" s="1371" t="s">
        <v>9112</v>
      </c>
      <c r="C4610" s="1371">
        <v>51939282265</v>
      </c>
      <c r="D4610" s="1371" t="s">
        <v>9113</v>
      </c>
      <c r="G4610" s="1371" t="s">
        <v>225</v>
      </c>
      <c r="H4610" s="1371" t="s">
        <v>11</v>
      </c>
      <c r="J4610" s="1371" t="s">
        <v>221</v>
      </c>
      <c r="M4610" s="1372">
        <v>45841</v>
      </c>
      <c r="N4610" s="1371" t="s">
        <v>233</v>
      </c>
      <c r="O4610" s="1371" t="s">
        <v>236</v>
      </c>
      <c r="P4610" s="1371" t="s">
        <v>350</v>
      </c>
      <c r="V4610" s="1371" t="s">
        <v>11</v>
      </c>
      <c r="W4610" s="1371" t="s">
        <v>228</v>
      </c>
    </row>
    <row r="4611" spans="1:23">
      <c r="A4611" s="1370">
        <v>74960976</v>
      </c>
      <c r="B4611" s="1371" t="s">
        <v>9114</v>
      </c>
      <c r="C4611" s="1371">
        <v>912145215</v>
      </c>
      <c r="D4611" s="1371" t="s">
        <v>9115</v>
      </c>
      <c r="F4611" s="1371" t="s">
        <v>254</v>
      </c>
      <c r="G4611" s="1371" t="s">
        <v>224</v>
      </c>
      <c r="H4611" s="1371" t="s">
        <v>238</v>
      </c>
      <c r="I4611" s="1371" t="s">
        <v>10</v>
      </c>
      <c r="J4611" s="1371" t="s">
        <v>221</v>
      </c>
      <c r="L4611" s="1371" t="s">
        <v>271</v>
      </c>
      <c r="N4611" s="1371" t="s">
        <v>231</v>
      </c>
      <c r="O4611" s="1371" t="s">
        <v>231</v>
      </c>
      <c r="Q4611" s="1371" t="s">
        <v>445</v>
      </c>
      <c r="R4611" s="1371" t="s">
        <v>232</v>
      </c>
      <c r="S4611" s="1371" t="s">
        <v>318</v>
      </c>
      <c r="T4611" s="1371" t="s">
        <v>323</v>
      </c>
      <c r="U4611" s="1371" t="s">
        <v>255</v>
      </c>
      <c r="W4611" s="1371" t="s">
        <v>230</v>
      </c>
    </row>
    <row r="4612" spans="1:23">
      <c r="A4612" s="1370">
        <v>74961427</v>
      </c>
      <c r="B4612" s="1371" t="s">
        <v>9116</v>
      </c>
      <c r="C4612" s="1371">
        <v>908661946</v>
      </c>
      <c r="D4612" s="1371" t="s">
        <v>9117</v>
      </c>
      <c r="F4612" s="1371" t="s">
        <v>254</v>
      </c>
      <c r="G4612" s="1371" t="s">
        <v>224</v>
      </c>
      <c r="H4612" s="1371" t="s">
        <v>238</v>
      </c>
      <c r="I4612" s="1371" t="s">
        <v>10</v>
      </c>
      <c r="J4612" s="1371" t="s">
        <v>221</v>
      </c>
      <c r="L4612" s="1371" t="s">
        <v>271</v>
      </c>
      <c r="N4612" s="1371" t="s">
        <v>231</v>
      </c>
      <c r="O4612" s="1371" t="s">
        <v>231</v>
      </c>
      <c r="Q4612" s="1371" t="s">
        <v>445</v>
      </c>
      <c r="R4612" s="1371" t="s">
        <v>232</v>
      </c>
      <c r="S4612" s="1371" t="s">
        <v>318</v>
      </c>
      <c r="T4612" s="1371" t="s">
        <v>323</v>
      </c>
      <c r="U4612" s="1371" t="s">
        <v>258</v>
      </c>
      <c r="W4612" s="1371" t="s">
        <v>230</v>
      </c>
    </row>
    <row r="4613" spans="1:23">
      <c r="A4613" s="1370">
        <v>74961427</v>
      </c>
      <c r="B4613" s="1371" t="s">
        <v>9118</v>
      </c>
      <c r="C4613" s="1371">
        <v>902977689</v>
      </c>
      <c r="D4613" s="1371" t="s">
        <v>9119</v>
      </c>
      <c r="G4613" s="1371" t="s">
        <v>224</v>
      </c>
      <c r="H4613" s="1371" t="s">
        <v>248</v>
      </c>
      <c r="M4613" s="1372">
        <v>45855</v>
      </c>
      <c r="N4613" s="1371" t="s">
        <v>233</v>
      </c>
      <c r="O4613" s="1371" t="s">
        <v>329</v>
      </c>
      <c r="W4613" s="1371" t="s">
        <v>229</v>
      </c>
    </row>
    <row r="4614" spans="1:23" ht="15.75" customHeight="1">
      <c r="A4614" s="1370">
        <v>74968288</v>
      </c>
      <c r="B4614" s="1371" t="s">
        <v>9120</v>
      </c>
      <c r="C4614" s="1371">
        <v>966890907</v>
      </c>
      <c r="D4614" s="1371" t="s">
        <v>9121</v>
      </c>
      <c r="E4614" s="1371" t="s">
        <v>347</v>
      </c>
      <c r="F4614" s="1371" t="s">
        <v>254</v>
      </c>
      <c r="G4614" s="1371" t="s">
        <v>224</v>
      </c>
      <c r="H4614" s="1371" t="s">
        <v>245</v>
      </c>
      <c r="M4614" s="1372">
        <v>45845</v>
      </c>
      <c r="N4614" s="1371" t="s">
        <v>233</v>
      </c>
      <c r="O4614" s="1371" t="s">
        <v>331</v>
      </c>
      <c r="W4614" s="1371" t="s">
        <v>229</v>
      </c>
    </row>
    <row r="4615" spans="1:23">
      <c r="A4615" s="1370">
        <v>74971135</v>
      </c>
      <c r="B4615" s="1371" t="s">
        <v>9122</v>
      </c>
      <c r="C4615" s="1371">
        <v>986405500</v>
      </c>
      <c r="G4615" s="1371" t="s">
        <v>223</v>
      </c>
      <c r="H4615" s="1371" t="s">
        <v>242</v>
      </c>
      <c r="J4615" s="1371" t="s">
        <v>221</v>
      </c>
      <c r="N4615" s="1371" t="s">
        <v>233</v>
      </c>
      <c r="O4615" s="1371" t="s">
        <v>330</v>
      </c>
      <c r="P4615" s="1371" t="s">
        <v>330</v>
      </c>
      <c r="Q4615" s="1371" t="s">
        <v>322</v>
      </c>
      <c r="R4615" s="1371" t="s">
        <v>312</v>
      </c>
      <c r="S4615" s="1371" t="s">
        <v>319</v>
      </c>
      <c r="T4615" s="1371" t="s">
        <v>628</v>
      </c>
      <c r="U4615" s="1371" t="s">
        <v>255</v>
      </c>
      <c r="V4615" s="1371" t="s">
        <v>9123</v>
      </c>
      <c r="W4615" s="1371" t="s">
        <v>229</v>
      </c>
    </row>
    <row r="4616" spans="1:23">
      <c r="A4616" s="1370">
        <v>74972105</v>
      </c>
      <c r="B4616" s="1371" t="s">
        <v>9124</v>
      </c>
      <c r="C4616" s="1371">
        <v>964221476</v>
      </c>
      <c r="D4616" s="1371" t="s">
        <v>9125</v>
      </c>
      <c r="G4616" s="1371" t="s">
        <v>223</v>
      </c>
      <c r="H4616" s="1371" t="s">
        <v>11</v>
      </c>
      <c r="M4616" s="1372">
        <v>45859</v>
      </c>
      <c r="N4616" s="1371" t="s">
        <v>233</v>
      </c>
      <c r="O4616" s="1371" t="s">
        <v>332</v>
      </c>
      <c r="P4616" s="1371" t="s">
        <v>332</v>
      </c>
      <c r="W4616" s="1371" t="s">
        <v>227</v>
      </c>
    </row>
    <row r="4617" spans="1:23">
      <c r="A4617" s="1370">
        <v>74981658</v>
      </c>
      <c r="B4617" s="1371" t="s">
        <v>9126</v>
      </c>
      <c r="C4617" s="1371">
        <v>960676518</v>
      </c>
      <c r="D4617" s="1371" t="s">
        <v>9127</v>
      </c>
      <c r="G4617" s="1371" t="s">
        <v>224</v>
      </c>
      <c r="H4617" s="1371" t="s">
        <v>11</v>
      </c>
      <c r="J4617" s="1371" t="s">
        <v>221</v>
      </c>
      <c r="N4617" s="1371" t="s">
        <v>233</v>
      </c>
      <c r="W4617" s="1371" t="s">
        <v>229</v>
      </c>
    </row>
    <row r="4618" spans="1:23">
      <c r="A4618" s="1370">
        <v>74986593</v>
      </c>
      <c r="B4618" s="1371" t="s">
        <v>9128</v>
      </c>
      <c r="C4618" s="1371">
        <v>946722458</v>
      </c>
      <c r="D4618" s="1371" t="s">
        <v>9129</v>
      </c>
      <c r="F4618" s="1371" t="s">
        <v>362</v>
      </c>
      <c r="G4618" s="1371" t="s">
        <v>224</v>
      </c>
      <c r="H4618" s="1371" t="s">
        <v>248</v>
      </c>
      <c r="J4618" s="1371" t="s">
        <v>221</v>
      </c>
      <c r="L4618" s="1371" t="s">
        <v>271</v>
      </c>
      <c r="M4618" s="1372">
        <v>45841</v>
      </c>
      <c r="N4618" s="1371" t="s">
        <v>233</v>
      </c>
      <c r="W4618" s="1371" t="s">
        <v>230</v>
      </c>
    </row>
    <row r="4619" spans="1:23">
      <c r="A4619" s="1370">
        <v>74987758</v>
      </c>
      <c r="B4619" s="1371" t="s">
        <v>9130</v>
      </c>
      <c r="C4619" s="1371">
        <v>51989891043</v>
      </c>
      <c r="D4619" s="1371" t="s">
        <v>9131</v>
      </c>
      <c r="G4619" s="1371" t="s">
        <v>225</v>
      </c>
      <c r="H4619" s="1371" t="s">
        <v>243</v>
      </c>
      <c r="J4619" s="1371" t="s">
        <v>221</v>
      </c>
      <c r="L4619" s="1371" t="s">
        <v>271</v>
      </c>
      <c r="N4619" s="1371" t="s">
        <v>236</v>
      </c>
      <c r="W4619" s="1371" t="s">
        <v>230</v>
      </c>
    </row>
    <row r="4620" spans="1:23">
      <c r="A4620" s="1370">
        <v>74997189</v>
      </c>
      <c r="B4620" s="1371" t="s">
        <v>9132</v>
      </c>
      <c r="C4620" s="1371">
        <v>51924693571</v>
      </c>
      <c r="D4620" s="1371" t="s">
        <v>9133</v>
      </c>
      <c r="E4620" s="1371" t="s">
        <v>347</v>
      </c>
      <c r="G4620" s="1371" t="s">
        <v>223</v>
      </c>
      <c r="H4620" s="1371" t="s">
        <v>245</v>
      </c>
      <c r="L4620" s="1371" t="s">
        <v>274</v>
      </c>
      <c r="M4620" s="1372">
        <v>45843</v>
      </c>
      <c r="N4620" s="1371" t="s">
        <v>233</v>
      </c>
      <c r="W4620" s="1371" t="s">
        <v>227</v>
      </c>
    </row>
    <row r="4621" spans="1:23">
      <c r="A4621" s="1370">
        <v>75002135</v>
      </c>
      <c r="B4621" s="1371" t="s">
        <v>9134</v>
      </c>
      <c r="C4621" s="1371" t="s">
        <v>9135</v>
      </c>
      <c r="D4621" s="1371" t="s">
        <v>9136</v>
      </c>
      <c r="E4621" s="1371" t="s">
        <v>376</v>
      </c>
      <c r="F4621" s="1371" t="s">
        <v>254</v>
      </c>
      <c r="G4621" s="1371" t="s">
        <v>224</v>
      </c>
      <c r="H4621" s="1371" t="s">
        <v>242</v>
      </c>
      <c r="I4621" s="1371" t="s">
        <v>316</v>
      </c>
      <c r="J4621" s="1371" t="s">
        <v>221</v>
      </c>
      <c r="N4621" s="1371" t="s">
        <v>231</v>
      </c>
      <c r="O4621" s="1371" t="s">
        <v>231</v>
      </c>
      <c r="P4621" s="1371" t="s">
        <v>231</v>
      </c>
      <c r="Q4621" s="1371" t="s">
        <v>445</v>
      </c>
      <c r="R4621" s="1371" t="s">
        <v>232</v>
      </c>
      <c r="S4621" s="1371" t="s">
        <v>318</v>
      </c>
      <c r="T4621" s="1371" t="s">
        <v>323</v>
      </c>
      <c r="U4621" s="1371" t="s">
        <v>258</v>
      </c>
      <c r="W4621" s="1371" t="s">
        <v>228</v>
      </c>
    </row>
    <row r="4622" spans="1:23">
      <c r="A4622" s="1370">
        <v>75002706</v>
      </c>
      <c r="B4622" s="1371" t="s">
        <v>9137</v>
      </c>
      <c r="C4622" s="1371">
        <v>939524774</v>
      </c>
      <c r="D4622" s="1371" t="s">
        <v>9138</v>
      </c>
      <c r="E4622" s="1371" t="s">
        <v>376</v>
      </c>
      <c r="F4622" s="1371" t="s">
        <v>254</v>
      </c>
      <c r="G4622" s="1371" t="s">
        <v>224</v>
      </c>
      <c r="H4622" s="1371" t="s">
        <v>245</v>
      </c>
      <c r="I4622" s="1371" t="s">
        <v>316</v>
      </c>
      <c r="J4622" s="1371" t="s">
        <v>221</v>
      </c>
      <c r="N4622" s="1371" t="s">
        <v>236</v>
      </c>
      <c r="W4622" s="1371" t="s">
        <v>227</v>
      </c>
    </row>
    <row r="4623" spans="1:23">
      <c r="A4623" s="1370">
        <v>75009770</v>
      </c>
      <c r="B4623" s="1371" t="s">
        <v>9139</v>
      </c>
      <c r="C4623" s="1371">
        <v>51906394561</v>
      </c>
      <c r="D4623" s="1371" t="s">
        <v>9140</v>
      </c>
      <c r="G4623" s="1371" t="s">
        <v>225</v>
      </c>
      <c r="H4623" s="1371" t="s">
        <v>11</v>
      </c>
      <c r="I4623" s="1371" t="s">
        <v>7</v>
      </c>
      <c r="M4623" s="1372">
        <v>45854</v>
      </c>
      <c r="N4623" s="1371" t="s">
        <v>233</v>
      </c>
      <c r="W4623" s="1371" t="s">
        <v>228</v>
      </c>
    </row>
    <row r="4624" spans="1:23">
      <c r="A4624" s="1370">
        <v>75011487</v>
      </c>
      <c r="B4624" s="1371" t="s">
        <v>9141</v>
      </c>
      <c r="C4624" s="1371">
        <v>952173822</v>
      </c>
      <c r="D4624" s="1371" t="s">
        <v>9142</v>
      </c>
      <c r="F4624" s="1371" t="s">
        <v>254</v>
      </c>
      <c r="G4624" s="1371" t="s">
        <v>225</v>
      </c>
      <c r="H4624" s="1371" t="s">
        <v>242</v>
      </c>
      <c r="I4624" s="1371" t="s">
        <v>316</v>
      </c>
      <c r="J4624" s="1371" t="s">
        <v>221</v>
      </c>
      <c r="N4624" s="1371" t="s">
        <v>231</v>
      </c>
      <c r="O4624" s="1371" t="s">
        <v>233</v>
      </c>
      <c r="P4624" s="1371" t="s">
        <v>233</v>
      </c>
      <c r="Q4624" s="1371" t="s">
        <v>445</v>
      </c>
      <c r="R4624" s="1371" t="s">
        <v>232</v>
      </c>
      <c r="S4624" s="1371" t="s">
        <v>318</v>
      </c>
      <c r="T4624" s="1371" t="s">
        <v>323</v>
      </c>
      <c r="U4624" s="1371" t="s">
        <v>255</v>
      </c>
      <c r="W4624" s="1371" t="s">
        <v>227</v>
      </c>
    </row>
    <row r="4625" spans="1:23">
      <c r="A4625" s="1370">
        <v>75011509</v>
      </c>
      <c r="B4625" s="1371" t="s">
        <v>9143</v>
      </c>
      <c r="C4625" s="1371">
        <v>51929513091</v>
      </c>
      <c r="D4625" s="1371" t="s">
        <v>9144</v>
      </c>
      <c r="G4625" s="1371" t="s">
        <v>224</v>
      </c>
      <c r="H4625" s="1371" t="s">
        <v>11</v>
      </c>
      <c r="J4625" s="1371" t="s">
        <v>221</v>
      </c>
      <c r="M4625" s="1372">
        <v>45841</v>
      </c>
      <c r="N4625" s="1371" t="s">
        <v>233</v>
      </c>
      <c r="O4625" s="1371" t="s">
        <v>236</v>
      </c>
      <c r="W4625" s="1371" t="s">
        <v>227</v>
      </c>
    </row>
    <row r="4626" spans="1:23">
      <c r="A4626" s="1370">
        <v>75012337</v>
      </c>
      <c r="B4626" s="1371" t="s">
        <v>9145</v>
      </c>
      <c r="C4626" s="1371">
        <v>977529341</v>
      </c>
      <c r="D4626" s="1371" t="s">
        <v>9146</v>
      </c>
      <c r="G4626" s="1371" t="s">
        <v>223</v>
      </c>
      <c r="I4626" s="1371" t="s">
        <v>316</v>
      </c>
      <c r="J4626" s="1371" t="s">
        <v>221</v>
      </c>
      <c r="N4626" s="1371" t="s">
        <v>233</v>
      </c>
      <c r="O4626" s="1371" t="s">
        <v>236</v>
      </c>
      <c r="P4626" s="1371" t="s">
        <v>350</v>
      </c>
      <c r="W4626" s="1371" t="s">
        <v>229</v>
      </c>
    </row>
    <row r="4627" spans="1:23">
      <c r="A4627" s="1370">
        <v>75012373</v>
      </c>
      <c r="B4627" s="1371" t="s">
        <v>9147</v>
      </c>
      <c r="C4627" s="1371">
        <v>977529341</v>
      </c>
      <c r="D4627" s="1371" t="s">
        <v>9146</v>
      </c>
      <c r="G4627" s="1371" t="s">
        <v>223</v>
      </c>
      <c r="H4627" s="1371" t="s">
        <v>243</v>
      </c>
      <c r="J4627" s="1371" t="s">
        <v>221</v>
      </c>
      <c r="L4627" s="1371" t="s">
        <v>271</v>
      </c>
      <c r="N4627" s="1371" t="s">
        <v>236</v>
      </c>
      <c r="W4627" s="1371" t="s">
        <v>230</v>
      </c>
    </row>
    <row r="4628" spans="1:23">
      <c r="A4628" s="1370">
        <v>75016687</v>
      </c>
      <c r="B4628" s="1371" t="s">
        <v>9148</v>
      </c>
      <c r="C4628" s="1371">
        <v>955047202</v>
      </c>
      <c r="D4628" s="1371" t="s">
        <v>9149</v>
      </c>
      <c r="G4628" s="1371" t="s">
        <v>225</v>
      </c>
      <c r="H4628" s="1371" t="s">
        <v>243</v>
      </c>
      <c r="I4628" s="1371" t="s">
        <v>316</v>
      </c>
      <c r="J4628" s="1371" t="s">
        <v>221</v>
      </c>
      <c r="N4628" s="1371" t="s">
        <v>236</v>
      </c>
      <c r="W4628" s="1371" t="s">
        <v>227</v>
      </c>
    </row>
    <row r="4629" spans="1:23">
      <c r="A4629" s="1370">
        <v>75035450</v>
      </c>
      <c r="B4629" s="1371" t="s">
        <v>9150</v>
      </c>
      <c r="C4629" s="1371">
        <v>964128198</v>
      </c>
      <c r="D4629" s="1371" t="s">
        <v>9151</v>
      </c>
      <c r="G4629" s="1371" t="s">
        <v>224</v>
      </c>
      <c r="H4629" s="1371" t="s">
        <v>11</v>
      </c>
      <c r="J4629" s="1371" t="s">
        <v>221</v>
      </c>
      <c r="L4629" s="1371" t="s">
        <v>271</v>
      </c>
      <c r="M4629" s="1372">
        <v>45841</v>
      </c>
      <c r="N4629" s="1371" t="s">
        <v>233</v>
      </c>
      <c r="V4629" s="1371" t="s">
        <v>11</v>
      </c>
      <c r="W4629" s="1371" t="s">
        <v>230</v>
      </c>
    </row>
    <row r="4630" spans="1:23">
      <c r="A4630" s="1370">
        <v>75040590</v>
      </c>
      <c r="B4630" s="1371" t="s">
        <v>9152</v>
      </c>
      <c r="C4630" s="1371">
        <v>926354314</v>
      </c>
      <c r="D4630" s="1371" t="s">
        <v>9153</v>
      </c>
      <c r="G4630" s="1371" t="s">
        <v>223</v>
      </c>
      <c r="I4630" s="1371" t="s">
        <v>316</v>
      </c>
      <c r="J4630" s="1371" t="s">
        <v>221</v>
      </c>
      <c r="N4630" s="1371" t="s">
        <v>233</v>
      </c>
      <c r="O4630" s="1371" t="s">
        <v>231</v>
      </c>
      <c r="P4630" s="1371" t="s">
        <v>231</v>
      </c>
      <c r="W4630" s="1371" t="s">
        <v>229</v>
      </c>
    </row>
    <row r="4631" spans="1:23">
      <c r="A4631" s="1370">
        <v>75042640</v>
      </c>
      <c r="B4631" s="1371" t="s">
        <v>9154</v>
      </c>
      <c r="C4631" s="1371">
        <v>956498712</v>
      </c>
      <c r="D4631" s="1371" t="s">
        <v>362</v>
      </c>
      <c r="G4631" s="1371" t="s">
        <v>224</v>
      </c>
      <c r="H4631" s="1371" t="s">
        <v>11</v>
      </c>
      <c r="J4631" s="1371" t="s">
        <v>221</v>
      </c>
      <c r="M4631" s="1372">
        <v>45841</v>
      </c>
      <c r="N4631" s="1371" t="s">
        <v>237</v>
      </c>
      <c r="O4631" s="1371" t="s">
        <v>236</v>
      </c>
      <c r="V4631" s="1371" t="s">
        <v>11</v>
      </c>
      <c r="W4631" s="1371" t="s">
        <v>230</v>
      </c>
    </row>
    <row r="4632" spans="1:23">
      <c r="A4632" s="1370">
        <v>75044517</v>
      </c>
      <c r="B4632" s="1371" t="s">
        <v>9155</v>
      </c>
      <c r="C4632" s="1371">
        <v>943048312</v>
      </c>
      <c r="D4632" s="1371" t="s">
        <v>9156</v>
      </c>
      <c r="G4632" s="1371" t="s">
        <v>224</v>
      </c>
      <c r="H4632" s="1371" t="s">
        <v>11</v>
      </c>
      <c r="M4632" s="1372">
        <v>45880</v>
      </c>
      <c r="N4632" s="1371" t="s">
        <v>233</v>
      </c>
      <c r="W4632" s="1371" t="s">
        <v>230</v>
      </c>
    </row>
    <row r="4633" spans="1:23">
      <c r="A4633" s="1370">
        <v>75046219</v>
      </c>
      <c r="B4633" s="1371" t="s">
        <v>9157</v>
      </c>
      <c r="C4633" s="1371">
        <v>992944076</v>
      </c>
      <c r="D4633" s="1371" t="s">
        <v>9158</v>
      </c>
      <c r="E4633" s="1371" t="s">
        <v>451</v>
      </c>
      <c r="F4633" s="1371" t="s">
        <v>260</v>
      </c>
      <c r="G4633" s="1371" t="s">
        <v>225</v>
      </c>
      <c r="H4633" s="1371" t="s">
        <v>245</v>
      </c>
      <c r="K4633" s="1371" t="s">
        <v>278</v>
      </c>
      <c r="M4633" s="1372">
        <v>45845</v>
      </c>
      <c r="N4633" s="1371" t="s">
        <v>233</v>
      </c>
      <c r="O4633" s="1371" t="s">
        <v>236</v>
      </c>
      <c r="W4633" s="1371" t="s">
        <v>229</v>
      </c>
    </row>
    <row r="4634" spans="1:23">
      <c r="A4634" s="1370">
        <v>75046219</v>
      </c>
      <c r="B4634" s="1371" t="s">
        <v>9159</v>
      </c>
      <c r="C4634" s="1371">
        <v>952111639</v>
      </c>
      <c r="D4634" s="1371" t="s">
        <v>9160</v>
      </c>
      <c r="G4634" s="1371" t="s">
        <v>225</v>
      </c>
      <c r="H4634" s="1371" t="s">
        <v>11</v>
      </c>
      <c r="I4634" s="1371" t="s">
        <v>7</v>
      </c>
      <c r="M4634" s="1372">
        <v>45854</v>
      </c>
      <c r="N4634" s="1371" t="s">
        <v>233</v>
      </c>
      <c r="W4634" s="1371" t="s">
        <v>228</v>
      </c>
    </row>
    <row r="4635" spans="1:23">
      <c r="A4635" s="1370">
        <v>75065751</v>
      </c>
      <c r="B4635" s="1371" t="s">
        <v>9161</v>
      </c>
      <c r="C4635" s="1371">
        <v>51931980451</v>
      </c>
      <c r="D4635" s="1371" t="s">
        <v>9162</v>
      </c>
      <c r="G4635" s="1371" t="s">
        <v>225</v>
      </c>
      <c r="H4635" s="1371" t="s">
        <v>11</v>
      </c>
      <c r="J4635" s="1371" t="s">
        <v>221</v>
      </c>
      <c r="M4635" s="1372">
        <v>45841</v>
      </c>
      <c r="N4635" s="1371" t="s">
        <v>233</v>
      </c>
      <c r="V4635" s="1371" t="s">
        <v>11</v>
      </c>
      <c r="W4635" s="1371" t="s">
        <v>228</v>
      </c>
    </row>
    <row r="4636" spans="1:23">
      <c r="A4636" s="1370">
        <v>75077290</v>
      </c>
      <c r="B4636" s="1371" t="s">
        <v>9163</v>
      </c>
      <c r="C4636" s="1371">
        <v>941556072</v>
      </c>
      <c r="D4636" s="1371" t="s">
        <v>9164</v>
      </c>
      <c r="G4636" s="1371" t="s">
        <v>223</v>
      </c>
      <c r="H4636" s="1371" t="s">
        <v>11</v>
      </c>
      <c r="I4636" s="1371" t="s">
        <v>7</v>
      </c>
      <c r="L4636" s="1371" t="s">
        <v>271</v>
      </c>
      <c r="M4636" s="1372">
        <v>45854</v>
      </c>
      <c r="N4636" s="1371" t="s">
        <v>233</v>
      </c>
      <c r="W4636" s="1371" t="s">
        <v>227</v>
      </c>
    </row>
    <row r="4637" spans="1:23">
      <c r="A4637" s="1370">
        <v>75079817</v>
      </c>
      <c r="B4637" s="1371" t="s">
        <v>9165</v>
      </c>
      <c r="C4637" s="1371">
        <v>944882525</v>
      </c>
      <c r="D4637" s="1371" t="s">
        <v>9166</v>
      </c>
      <c r="E4637" s="1371" t="s">
        <v>376</v>
      </c>
      <c r="F4637" s="1371" t="s">
        <v>254</v>
      </c>
      <c r="G4637" s="1371" t="s">
        <v>224</v>
      </c>
      <c r="H4637" s="1371" t="s">
        <v>245</v>
      </c>
      <c r="I4637" s="1371" t="s">
        <v>316</v>
      </c>
      <c r="J4637" s="1371" t="s">
        <v>221</v>
      </c>
      <c r="N4637" s="1371" t="s">
        <v>236</v>
      </c>
      <c r="W4637" s="1371" t="s">
        <v>227</v>
      </c>
    </row>
    <row r="4638" spans="1:23">
      <c r="A4638" s="1370">
        <v>75079922</v>
      </c>
      <c r="B4638" s="1371" t="s">
        <v>9167</v>
      </c>
      <c r="C4638" s="1371">
        <v>51922146679</v>
      </c>
      <c r="D4638" s="1371" t="s">
        <v>9168</v>
      </c>
      <c r="G4638" s="1371" t="s">
        <v>223</v>
      </c>
      <c r="H4638" s="1371" t="s">
        <v>243</v>
      </c>
      <c r="I4638" s="1371" t="s">
        <v>316</v>
      </c>
      <c r="J4638" s="1371" t="s">
        <v>221</v>
      </c>
      <c r="N4638" s="1371" t="s">
        <v>236</v>
      </c>
      <c r="O4638" s="1371" t="s">
        <v>236</v>
      </c>
      <c r="P4638" s="1371" t="s">
        <v>350</v>
      </c>
      <c r="W4638" s="1371" t="s">
        <v>228</v>
      </c>
    </row>
    <row r="4639" spans="1:23">
      <c r="A4639" s="1370">
        <v>75083010</v>
      </c>
      <c r="B4639" s="1371" t="s">
        <v>9169</v>
      </c>
      <c r="C4639" s="1371">
        <v>944409299</v>
      </c>
      <c r="D4639" s="1371" t="s">
        <v>9170</v>
      </c>
      <c r="F4639" s="1371" t="s">
        <v>362</v>
      </c>
      <c r="G4639" s="1371" t="s">
        <v>224</v>
      </c>
      <c r="H4639" s="1371" t="s">
        <v>248</v>
      </c>
      <c r="J4639" s="1371" t="s">
        <v>221</v>
      </c>
      <c r="N4639" s="1371" t="s">
        <v>233</v>
      </c>
      <c r="O4639" s="1371" t="s">
        <v>331</v>
      </c>
      <c r="W4639" s="1371" t="s">
        <v>229</v>
      </c>
    </row>
    <row r="4640" spans="1:23">
      <c r="A4640" s="1370">
        <v>75087454</v>
      </c>
      <c r="B4640" s="1371" t="s">
        <v>9171</v>
      </c>
      <c r="C4640" s="1371">
        <v>952444148</v>
      </c>
      <c r="D4640" s="1371" t="s">
        <v>9172</v>
      </c>
      <c r="F4640" s="1371" t="s">
        <v>254</v>
      </c>
      <c r="G4640" s="1371" t="s">
        <v>224</v>
      </c>
      <c r="H4640" s="1371" t="s">
        <v>238</v>
      </c>
      <c r="I4640" s="1371" t="s">
        <v>316</v>
      </c>
      <c r="J4640" s="1371" t="s">
        <v>221</v>
      </c>
      <c r="N4640" s="1371" t="s">
        <v>233</v>
      </c>
      <c r="O4640" s="1371" t="s">
        <v>236</v>
      </c>
      <c r="P4640" s="1371" t="s">
        <v>350</v>
      </c>
      <c r="Q4640" s="1371" t="s">
        <v>445</v>
      </c>
      <c r="R4640" s="1371" t="s">
        <v>232</v>
      </c>
      <c r="S4640" s="1371" t="s">
        <v>318</v>
      </c>
      <c r="T4640" s="1371" t="s">
        <v>323</v>
      </c>
      <c r="U4640" s="1371" t="s">
        <v>255</v>
      </c>
      <c r="W4640" s="1371" t="s">
        <v>229</v>
      </c>
    </row>
    <row r="4641" spans="1:23">
      <c r="A4641" s="1370">
        <v>75088771</v>
      </c>
      <c r="B4641" s="1371" t="s">
        <v>9173</v>
      </c>
      <c r="C4641" s="1371">
        <v>51968789762</v>
      </c>
      <c r="D4641" s="1371" t="s">
        <v>9174</v>
      </c>
      <c r="G4641" s="1371" t="s">
        <v>225</v>
      </c>
      <c r="H4641" s="1371" t="s">
        <v>11</v>
      </c>
      <c r="L4641" s="1371" t="s">
        <v>271</v>
      </c>
      <c r="M4641" s="1372">
        <v>45854</v>
      </c>
      <c r="N4641" s="1371" t="s">
        <v>233</v>
      </c>
      <c r="W4641" s="1371" t="s">
        <v>230</v>
      </c>
    </row>
    <row r="4642" spans="1:23">
      <c r="A4642" s="1370">
        <v>75091407</v>
      </c>
      <c r="B4642" s="1371" t="s">
        <v>9175</v>
      </c>
      <c r="C4642" s="1371">
        <v>51926567517</v>
      </c>
      <c r="D4642" s="1371" t="s">
        <v>9176</v>
      </c>
      <c r="E4642" s="1371" t="s">
        <v>451</v>
      </c>
      <c r="G4642" s="1371" t="s">
        <v>224</v>
      </c>
      <c r="H4642" s="1371" t="s">
        <v>245</v>
      </c>
      <c r="K4642" s="1371" t="s">
        <v>280</v>
      </c>
      <c r="L4642" s="1371" t="s">
        <v>280</v>
      </c>
      <c r="M4642" s="1372">
        <v>45877</v>
      </c>
      <c r="N4642" s="1371" t="s">
        <v>233</v>
      </c>
      <c r="W4642" s="1371" t="s">
        <v>229</v>
      </c>
    </row>
    <row r="4643" spans="1:23">
      <c r="A4643" s="1370">
        <v>75118388</v>
      </c>
      <c r="B4643" s="1371" t="s">
        <v>9177</v>
      </c>
      <c r="C4643" s="1371">
        <v>907318261</v>
      </c>
      <c r="D4643" s="1371" t="s">
        <v>9178</v>
      </c>
      <c r="G4643" s="1371" t="s">
        <v>225</v>
      </c>
      <c r="H4643" s="1371" t="s">
        <v>11</v>
      </c>
      <c r="J4643" s="1371" t="s">
        <v>221</v>
      </c>
      <c r="N4643" s="1371" t="s">
        <v>233</v>
      </c>
      <c r="O4643" s="1371" t="s">
        <v>236</v>
      </c>
      <c r="W4643" s="1371" t="s">
        <v>229</v>
      </c>
    </row>
    <row r="4644" spans="1:23">
      <c r="A4644" s="1370">
        <v>75121945</v>
      </c>
      <c r="B4644" s="1371" t="s">
        <v>9179</v>
      </c>
      <c r="C4644" s="1371">
        <v>976787915</v>
      </c>
      <c r="D4644" s="1371" t="s">
        <v>9180</v>
      </c>
      <c r="E4644" s="1371" t="s">
        <v>347</v>
      </c>
      <c r="G4644" s="1371" t="s">
        <v>224</v>
      </c>
      <c r="H4644" s="1371" t="s">
        <v>245</v>
      </c>
      <c r="K4644" s="1371" t="s">
        <v>262</v>
      </c>
      <c r="L4644" s="1371" t="s">
        <v>262</v>
      </c>
      <c r="M4644" s="1372">
        <v>45873</v>
      </c>
      <c r="N4644" s="1371" t="s">
        <v>368</v>
      </c>
      <c r="W4644" s="1371" t="s">
        <v>226</v>
      </c>
    </row>
    <row r="4645" spans="1:23">
      <c r="A4645" s="1375">
        <v>75133118</v>
      </c>
      <c r="B4645" s="1374" t="s">
        <v>9181</v>
      </c>
      <c r="C4645" s="1374">
        <v>926230364</v>
      </c>
      <c r="D4645" s="1374" t="s">
        <v>9182</v>
      </c>
      <c r="E4645" s="1374" t="s">
        <v>347</v>
      </c>
      <c r="F4645" s="1374"/>
      <c r="G4645" s="1374" t="s">
        <v>224</v>
      </c>
      <c r="H4645" s="1374" t="s">
        <v>248</v>
      </c>
      <c r="I4645" s="1374"/>
      <c r="J4645" s="1374"/>
      <c r="K4645" s="1374" t="s">
        <v>280</v>
      </c>
      <c r="L4645" s="1374" t="s">
        <v>280</v>
      </c>
      <c r="M4645" s="1376">
        <v>45873</v>
      </c>
      <c r="N4645" s="1374" t="s">
        <v>368</v>
      </c>
      <c r="O4645" s="1374"/>
      <c r="P4645" s="1374"/>
      <c r="Q4645" s="1374"/>
      <c r="R4645" s="1374"/>
      <c r="S4645" s="1374"/>
      <c r="T4645" s="1374"/>
      <c r="U4645" s="1374"/>
      <c r="V4645" s="1374"/>
      <c r="W4645" s="1374" t="s">
        <v>226</v>
      </c>
    </row>
    <row r="4646" spans="1:23">
      <c r="A4646" s="1370">
        <v>75149466</v>
      </c>
      <c r="B4646" s="1371" t="s">
        <v>9183</v>
      </c>
      <c r="C4646" s="1371">
        <v>51967944392</v>
      </c>
      <c r="D4646" s="1371" t="s">
        <v>9184</v>
      </c>
      <c r="G4646" s="1371" t="s">
        <v>224</v>
      </c>
      <c r="H4646" s="1371" t="s">
        <v>11</v>
      </c>
      <c r="M4646" s="1372">
        <v>45854</v>
      </c>
      <c r="N4646" s="1371" t="s">
        <v>233</v>
      </c>
      <c r="W4646" s="1371" t="s">
        <v>229</v>
      </c>
    </row>
    <row r="4647" spans="1:23">
      <c r="A4647" s="1370">
        <v>75152485</v>
      </c>
      <c r="B4647" s="1371" t="s">
        <v>9185</v>
      </c>
      <c r="C4647" s="1371">
        <v>51924869771</v>
      </c>
      <c r="D4647" s="1371" t="s">
        <v>9186</v>
      </c>
      <c r="E4647" s="1371" t="s">
        <v>347</v>
      </c>
      <c r="G4647" s="1371" t="s">
        <v>224</v>
      </c>
      <c r="H4647" s="1371" t="s">
        <v>245</v>
      </c>
      <c r="K4647" s="1371" t="s">
        <v>280</v>
      </c>
      <c r="L4647" s="1371" t="s">
        <v>280</v>
      </c>
      <c r="M4647" s="1372">
        <v>45880</v>
      </c>
      <c r="N4647" s="1371" t="s">
        <v>233</v>
      </c>
      <c r="W4647" s="1371" t="s">
        <v>230</v>
      </c>
    </row>
    <row r="4648" spans="1:23">
      <c r="A4648" s="1370">
        <v>75163511</v>
      </c>
      <c r="B4648" s="1371" t="s">
        <v>9187</v>
      </c>
      <c r="C4648" s="1371">
        <v>932523666</v>
      </c>
      <c r="D4648" s="1371" t="s">
        <v>9188</v>
      </c>
      <c r="G4648" s="1371" t="s">
        <v>225</v>
      </c>
      <c r="H4648" s="1371" t="s">
        <v>11</v>
      </c>
      <c r="M4648" s="1372">
        <v>45859</v>
      </c>
      <c r="N4648" s="1371" t="s">
        <v>233</v>
      </c>
      <c r="W4648" s="1371" t="s">
        <v>229</v>
      </c>
    </row>
    <row r="4649" spans="1:23">
      <c r="A4649" s="1370">
        <v>75169029</v>
      </c>
      <c r="B4649" s="1371" t="s">
        <v>9189</v>
      </c>
      <c r="C4649" s="1371">
        <v>51974353249</v>
      </c>
      <c r="D4649" s="1371" t="s">
        <v>9190</v>
      </c>
      <c r="E4649" s="1371" t="s">
        <v>376</v>
      </c>
      <c r="F4649" s="1371" t="s">
        <v>377</v>
      </c>
      <c r="G4649" s="1371" t="s">
        <v>223</v>
      </c>
      <c r="H4649" s="1371" t="s">
        <v>245</v>
      </c>
      <c r="J4649" s="1371" t="s">
        <v>221</v>
      </c>
      <c r="L4649" s="1371" t="s">
        <v>271</v>
      </c>
      <c r="N4649" s="1371" t="s">
        <v>233</v>
      </c>
      <c r="W4649" s="1371" t="s">
        <v>230</v>
      </c>
    </row>
    <row r="4650" spans="1:23">
      <c r="A4650" s="1370">
        <v>75170169</v>
      </c>
      <c r="B4650" s="1371" t="s">
        <v>9191</v>
      </c>
      <c r="C4650" s="1371">
        <v>982804476</v>
      </c>
      <c r="D4650" s="1371" t="s">
        <v>9192</v>
      </c>
      <c r="G4650" s="1371" t="s">
        <v>224</v>
      </c>
      <c r="H4650" s="1371" t="s">
        <v>11</v>
      </c>
      <c r="I4650" s="1371" t="s">
        <v>7</v>
      </c>
      <c r="L4650" s="1371" t="s">
        <v>271</v>
      </c>
      <c r="M4650" s="1372">
        <v>45854</v>
      </c>
      <c r="N4650" s="1371" t="s">
        <v>368</v>
      </c>
      <c r="O4650" s="1371" t="s">
        <v>236</v>
      </c>
      <c r="W4650" s="1371" t="s">
        <v>226</v>
      </c>
    </row>
    <row r="4651" spans="1:23">
      <c r="A4651" s="1370">
        <v>75170281</v>
      </c>
      <c r="B4651" s="1371" t="s">
        <v>9193</v>
      </c>
      <c r="C4651" s="1371">
        <v>970733445</v>
      </c>
      <c r="D4651" s="1371" t="s">
        <v>9194</v>
      </c>
      <c r="F4651" s="1371" t="s">
        <v>362</v>
      </c>
      <c r="G4651" s="1371" t="s">
        <v>224</v>
      </c>
      <c r="H4651" s="1371" t="s">
        <v>248</v>
      </c>
      <c r="J4651" s="1371" t="s">
        <v>221</v>
      </c>
      <c r="M4651" s="1372">
        <v>45841</v>
      </c>
      <c r="N4651" s="1371" t="s">
        <v>233</v>
      </c>
      <c r="W4651" s="1371" t="s">
        <v>228</v>
      </c>
    </row>
    <row r="4652" spans="1:23">
      <c r="A4652" s="1370">
        <v>75173262</v>
      </c>
      <c r="B4652" s="1371" t="s">
        <v>9195</v>
      </c>
      <c r="C4652" s="1371">
        <v>952856933</v>
      </c>
      <c r="D4652" s="1371" t="s">
        <v>9196</v>
      </c>
      <c r="G4652" s="1371" t="s">
        <v>223</v>
      </c>
      <c r="H4652" s="1371" t="s">
        <v>11</v>
      </c>
      <c r="I4652" s="1371" t="s">
        <v>7</v>
      </c>
      <c r="L4652" s="1371" t="s">
        <v>271</v>
      </c>
      <c r="M4652" s="1372">
        <v>45854</v>
      </c>
      <c r="N4652" s="1371" t="s">
        <v>233</v>
      </c>
      <c r="W4652" s="1371" t="s">
        <v>227</v>
      </c>
    </row>
    <row r="4653" spans="1:23">
      <c r="A4653" s="1370">
        <v>75176453</v>
      </c>
      <c r="B4653" s="1371" t="s">
        <v>9197</v>
      </c>
      <c r="C4653" s="1371">
        <v>946164612</v>
      </c>
      <c r="D4653" s="1371" t="s">
        <v>9198</v>
      </c>
      <c r="G4653" s="1371" t="s">
        <v>225</v>
      </c>
      <c r="H4653" s="1371" t="s">
        <v>11</v>
      </c>
      <c r="M4653" s="1372">
        <v>45859</v>
      </c>
      <c r="N4653" s="1371" t="s">
        <v>233</v>
      </c>
      <c r="W4653" s="1371" t="s">
        <v>227</v>
      </c>
    </row>
    <row r="4654" spans="1:23">
      <c r="A4654" s="1370">
        <v>75186623</v>
      </c>
      <c r="B4654" s="1371" t="s">
        <v>9199</v>
      </c>
      <c r="C4654" s="1371">
        <v>964852302</v>
      </c>
      <c r="D4654" s="1371" t="s">
        <v>9200</v>
      </c>
      <c r="G4654" s="1371" t="s">
        <v>223</v>
      </c>
      <c r="H4654" s="1371" t="s">
        <v>11</v>
      </c>
      <c r="J4654" s="1371" t="s">
        <v>221</v>
      </c>
      <c r="M4654" s="1372">
        <v>45841</v>
      </c>
      <c r="N4654" s="1371" t="s">
        <v>233</v>
      </c>
      <c r="O4654" s="1371" t="s">
        <v>236</v>
      </c>
      <c r="W4654" s="1371" t="s">
        <v>227</v>
      </c>
    </row>
    <row r="4655" spans="1:23">
      <c r="A4655" s="1370">
        <v>75191255</v>
      </c>
      <c r="B4655" s="1371" t="s">
        <v>9201</v>
      </c>
      <c r="C4655" s="1371">
        <v>51946501824</v>
      </c>
      <c r="D4655" s="1371" t="s">
        <v>9202</v>
      </c>
      <c r="G4655" s="1371" t="s">
        <v>224</v>
      </c>
      <c r="H4655" s="1371" t="s">
        <v>11</v>
      </c>
      <c r="J4655" s="1371" t="s">
        <v>221</v>
      </c>
      <c r="M4655" s="1372">
        <v>45841</v>
      </c>
      <c r="N4655" s="1371" t="s">
        <v>233</v>
      </c>
      <c r="V4655" s="1371" t="s">
        <v>11</v>
      </c>
      <c r="W4655" s="1371" t="s">
        <v>228</v>
      </c>
    </row>
    <row r="4656" spans="1:23">
      <c r="A4656" s="1370">
        <v>75192794</v>
      </c>
      <c r="B4656" s="1371" t="s">
        <v>9203</v>
      </c>
      <c r="C4656" s="1371">
        <v>950181728</v>
      </c>
      <c r="D4656" s="1371" t="s">
        <v>9204</v>
      </c>
      <c r="G4656" s="1371" t="s">
        <v>224</v>
      </c>
      <c r="H4656" s="1371" t="s">
        <v>11</v>
      </c>
      <c r="I4656" s="1371" t="s">
        <v>7</v>
      </c>
      <c r="L4656" s="1371" t="s">
        <v>271</v>
      </c>
      <c r="M4656" s="1372">
        <v>45854</v>
      </c>
      <c r="N4656" s="1371" t="s">
        <v>368</v>
      </c>
      <c r="O4656" s="1371" t="s">
        <v>236</v>
      </c>
      <c r="W4656" s="1371" t="s">
        <v>226</v>
      </c>
    </row>
    <row r="4657" spans="1:23">
      <c r="A4657" s="1370">
        <v>75194952</v>
      </c>
      <c r="B4657" s="1371" t="s">
        <v>9205</v>
      </c>
      <c r="C4657" s="1371">
        <v>950393334</v>
      </c>
      <c r="D4657" s="1371" t="s">
        <v>9206</v>
      </c>
      <c r="G4657" s="1371" t="s">
        <v>225</v>
      </c>
      <c r="H4657" s="1371" t="s">
        <v>11</v>
      </c>
      <c r="J4657" s="1371" t="s">
        <v>221</v>
      </c>
      <c r="N4657" s="1371" t="s">
        <v>233</v>
      </c>
      <c r="O4657" s="1371" t="s">
        <v>236</v>
      </c>
      <c r="W4657" s="1371" t="s">
        <v>229</v>
      </c>
    </row>
    <row r="4658" spans="1:23">
      <c r="A4658" s="1370">
        <v>75197324</v>
      </c>
      <c r="B4658" s="1371" t="s">
        <v>9207</v>
      </c>
      <c r="C4658" s="1371">
        <v>51927774670</v>
      </c>
      <c r="D4658" s="1371" t="s">
        <v>9208</v>
      </c>
      <c r="E4658" s="1371" t="s">
        <v>347</v>
      </c>
      <c r="G4658" s="1371" t="s">
        <v>224</v>
      </c>
      <c r="H4658" s="1371" t="s">
        <v>245</v>
      </c>
      <c r="K4658" s="1371" t="s">
        <v>278</v>
      </c>
      <c r="L4658" s="1371" t="s">
        <v>278</v>
      </c>
      <c r="M4658" s="1372">
        <v>45868</v>
      </c>
      <c r="W4658" s="1371" t="s">
        <v>228</v>
      </c>
    </row>
    <row r="4659" spans="1:23">
      <c r="A4659" s="1370">
        <v>75200618</v>
      </c>
      <c r="B4659" s="1371" t="s">
        <v>9209</v>
      </c>
      <c r="C4659" s="1371">
        <v>977414953</v>
      </c>
      <c r="D4659" s="1371" t="s">
        <v>9210</v>
      </c>
      <c r="G4659" s="1371" t="s">
        <v>223</v>
      </c>
      <c r="H4659" s="1371" t="s">
        <v>11</v>
      </c>
      <c r="J4659" s="1371" t="s">
        <v>221</v>
      </c>
      <c r="M4659" s="1372">
        <v>45841</v>
      </c>
      <c r="N4659" s="1371" t="s">
        <v>231</v>
      </c>
      <c r="O4659" s="1371" t="s">
        <v>231</v>
      </c>
      <c r="P4659" s="1371" t="s">
        <v>231</v>
      </c>
      <c r="V4659" s="1371" t="s">
        <v>11</v>
      </c>
      <c r="W4659" s="1371" t="s">
        <v>226</v>
      </c>
    </row>
    <row r="4660" spans="1:23">
      <c r="A4660" s="1370">
        <v>75207439</v>
      </c>
      <c r="B4660" s="1371" t="s">
        <v>9211</v>
      </c>
      <c r="C4660" s="1371">
        <v>51921287243</v>
      </c>
      <c r="D4660" s="1371" t="s">
        <v>9212</v>
      </c>
      <c r="E4660" s="1371" t="s">
        <v>347</v>
      </c>
      <c r="G4660" s="1371" t="s">
        <v>224</v>
      </c>
      <c r="H4660" s="1371" t="s">
        <v>245</v>
      </c>
      <c r="K4660" s="1371" t="s">
        <v>278</v>
      </c>
      <c r="L4660" s="1371" t="s">
        <v>278</v>
      </c>
      <c r="M4660" s="1372">
        <v>45869</v>
      </c>
      <c r="O4660" s="1371" t="s">
        <v>237</v>
      </c>
      <c r="P4660" s="1371" t="s">
        <v>237</v>
      </c>
      <c r="W4660" s="1371" t="s">
        <v>229</v>
      </c>
    </row>
    <row r="4661" spans="1:23">
      <c r="A4661" s="1370">
        <v>75210574</v>
      </c>
      <c r="B4661" s="1371" t="s">
        <v>9213</v>
      </c>
      <c r="C4661" s="1371">
        <v>51916458020</v>
      </c>
      <c r="D4661" s="1371" t="s">
        <v>9214</v>
      </c>
      <c r="E4661" s="1371" t="s">
        <v>507</v>
      </c>
      <c r="F4661" s="1371" t="s">
        <v>240</v>
      </c>
      <c r="G4661" s="1371" t="s">
        <v>223</v>
      </c>
      <c r="H4661" s="1371" t="s">
        <v>245</v>
      </c>
      <c r="I4661" s="1371" t="s">
        <v>316</v>
      </c>
      <c r="J4661" s="1371" t="s">
        <v>221</v>
      </c>
      <c r="N4661" s="1371" t="s">
        <v>233</v>
      </c>
      <c r="W4661" s="1371" t="s">
        <v>228</v>
      </c>
    </row>
    <row r="4662" spans="1:23">
      <c r="A4662" s="1370">
        <v>75212259</v>
      </c>
      <c r="B4662" s="1371" t="s">
        <v>9215</v>
      </c>
      <c r="C4662" s="1371">
        <v>993043052</v>
      </c>
      <c r="D4662" s="1371" t="s">
        <v>9216</v>
      </c>
      <c r="E4662" s="1371" t="s">
        <v>347</v>
      </c>
      <c r="G4662" s="1371" t="s">
        <v>225</v>
      </c>
      <c r="H4662" s="1371" t="s">
        <v>245</v>
      </c>
      <c r="J4662" s="1371" t="s">
        <v>249</v>
      </c>
      <c r="K4662" s="1371" t="s">
        <v>271</v>
      </c>
      <c r="L4662" s="1371" t="s">
        <v>271</v>
      </c>
      <c r="M4662" s="1372">
        <v>45846</v>
      </c>
      <c r="N4662" s="1371" t="s">
        <v>233</v>
      </c>
      <c r="O4662" s="1371" t="s">
        <v>329</v>
      </c>
      <c r="W4662" s="1371" t="s">
        <v>229</v>
      </c>
    </row>
    <row r="4663" spans="1:23">
      <c r="A4663" s="1370">
        <v>75212259</v>
      </c>
      <c r="B4663" s="1371" t="s">
        <v>9215</v>
      </c>
      <c r="C4663" s="1371">
        <v>993043052</v>
      </c>
      <c r="D4663" s="1371" t="s">
        <v>9216</v>
      </c>
      <c r="G4663" s="1371" t="s">
        <v>225</v>
      </c>
      <c r="H4663" s="1371" t="s">
        <v>11</v>
      </c>
      <c r="I4663" s="1371" t="s">
        <v>7</v>
      </c>
      <c r="M4663" s="1372">
        <v>45854</v>
      </c>
      <c r="N4663" s="1371" t="s">
        <v>233</v>
      </c>
      <c r="W4663" s="1371" t="s">
        <v>228</v>
      </c>
    </row>
    <row r="4664" spans="1:23">
      <c r="A4664" s="1370">
        <v>75218160</v>
      </c>
      <c r="B4664" s="1371" t="s">
        <v>9217</v>
      </c>
      <c r="C4664" s="1371" t="s">
        <v>9218</v>
      </c>
      <c r="D4664" s="1371" t="s">
        <v>9219</v>
      </c>
      <c r="F4664" s="1371" t="s">
        <v>254</v>
      </c>
      <c r="G4664" s="1371" t="s">
        <v>223</v>
      </c>
      <c r="H4664" s="1371" t="s">
        <v>242</v>
      </c>
      <c r="I4664" s="1371" t="s">
        <v>316</v>
      </c>
      <c r="J4664" s="1371" t="s">
        <v>221</v>
      </c>
      <c r="N4664" s="1371" t="s">
        <v>231</v>
      </c>
      <c r="O4664" s="1371" t="s">
        <v>231</v>
      </c>
      <c r="P4664" s="1371" t="s">
        <v>231</v>
      </c>
      <c r="Q4664" s="1371" t="s">
        <v>445</v>
      </c>
      <c r="R4664" s="1371" t="s">
        <v>232</v>
      </c>
      <c r="S4664" s="1371" t="s">
        <v>318</v>
      </c>
      <c r="T4664" s="1371" t="s">
        <v>323</v>
      </c>
      <c r="U4664" s="1371" t="s">
        <v>258</v>
      </c>
      <c r="W4664" s="1371" t="s">
        <v>229</v>
      </c>
    </row>
    <row r="4665" spans="1:23">
      <c r="A4665" s="1370">
        <v>75218160</v>
      </c>
      <c r="B4665" s="1371" t="s">
        <v>9220</v>
      </c>
      <c r="C4665" s="1371">
        <v>933748465</v>
      </c>
      <c r="G4665" s="1371" t="s">
        <v>223</v>
      </c>
      <c r="H4665" s="1371" t="s">
        <v>242</v>
      </c>
      <c r="N4665" s="1371" t="s">
        <v>231</v>
      </c>
      <c r="O4665" s="1371" t="s">
        <v>329</v>
      </c>
      <c r="Q4665" s="1371" t="s">
        <v>324</v>
      </c>
      <c r="R4665" s="1371" t="s">
        <v>234</v>
      </c>
      <c r="S4665" s="1371" t="s">
        <v>318</v>
      </c>
      <c r="T4665" s="1371" t="s">
        <v>323</v>
      </c>
      <c r="U4665" s="1371" t="s">
        <v>258</v>
      </c>
      <c r="V4665" s="1371" t="s">
        <v>3290</v>
      </c>
      <c r="W4665" s="1371" t="s">
        <v>229</v>
      </c>
    </row>
    <row r="4666" spans="1:23">
      <c r="A4666" s="1370">
        <v>75231976</v>
      </c>
      <c r="B4666" s="1371" t="s">
        <v>9221</v>
      </c>
      <c r="C4666" s="1371">
        <v>933086164</v>
      </c>
      <c r="D4666" s="1371" t="s">
        <v>9222</v>
      </c>
      <c r="G4666" s="1371" t="s">
        <v>224</v>
      </c>
      <c r="H4666" s="1371" t="s">
        <v>11</v>
      </c>
      <c r="J4666" s="1371" t="s">
        <v>221</v>
      </c>
      <c r="M4666" s="1372">
        <v>45841</v>
      </c>
      <c r="N4666" s="1371" t="s">
        <v>233</v>
      </c>
      <c r="O4666" s="1371" t="s">
        <v>236</v>
      </c>
      <c r="P4666" s="1371" t="s">
        <v>350</v>
      </c>
      <c r="V4666" s="1371" t="s">
        <v>11</v>
      </c>
      <c r="W4666" s="1371" t="s">
        <v>226</v>
      </c>
    </row>
    <row r="4667" spans="1:23">
      <c r="A4667" s="1370">
        <v>75232264</v>
      </c>
      <c r="B4667" s="1371" t="s">
        <v>9223</v>
      </c>
      <c r="C4667" s="1371">
        <v>933288501</v>
      </c>
      <c r="D4667" s="1371" t="s">
        <v>9224</v>
      </c>
      <c r="G4667" s="1371" t="s">
        <v>224</v>
      </c>
      <c r="H4667" s="1371" t="s">
        <v>242</v>
      </c>
      <c r="J4667" s="1371" t="s">
        <v>221</v>
      </c>
      <c r="N4667" s="1371" t="s">
        <v>231</v>
      </c>
      <c r="O4667" s="1371" t="s">
        <v>231</v>
      </c>
      <c r="P4667" s="1371" t="s">
        <v>231</v>
      </c>
      <c r="W4667" s="1371" t="s">
        <v>229</v>
      </c>
    </row>
    <row r="4668" spans="1:23">
      <c r="A4668" s="1370">
        <v>75243168</v>
      </c>
      <c r="B4668" s="1371" t="s">
        <v>9225</v>
      </c>
      <c r="C4668" s="1371">
        <v>959191159</v>
      </c>
      <c r="D4668" s="1371" t="s">
        <v>9226</v>
      </c>
      <c r="E4668" s="1371" t="s">
        <v>347</v>
      </c>
      <c r="G4668" s="1371" t="s">
        <v>224</v>
      </c>
      <c r="H4668" s="1371" t="s">
        <v>245</v>
      </c>
      <c r="K4668" s="1371" t="s">
        <v>262</v>
      </c>
      <c r="L4668" s="1371" t="s">
        <v>262</v>
      </c>
      <c r="M4668" s="1372">
        <v>45880</v>
      </c>
      <c r="N4668" s="1371" t="s">
        <v>233</v>
      </c>
      <c r="W4668" s="1371" t="s">
        <v>230</v>
      </c>
    </row>
    <row r="4669" spans="1:23">
      <c r="A4669" s="1370">
        <v>75252500</v>
      </c>
      <c r="B4669" s="1371" t="s">
        <v>9227</v>
      </c>
      <c r="C4669" s="1371">
        <v>51955280727</v>
      </c>
      <c r="D4669" s="1371" t="s">
        <v>9228</v>
      </c>
      <c r="G4669" s="1371" t="s">
        <v>224</v>
      </c>
      <c r="H4669" s="1371" t="s">
        <v>245</v>
      </c>
      <c r="J4669" s="1371" t="s">
        <v>221</v>
      </c>
      <c r="K4669" s="1371" t="s">
        <v>269</v>
      </c>
      <c r="L4669" s="1371" t="s">
        <v>269</v>
      </c>
      <c r="N4669" s="1371" t="s">
        <v>236</v>
      </c>
      <c r="W4669" s="1371" t="s">
        <v>228</v>
      </c>
    </row>
    <row r="4670" spans="1:23">
      <c r="A4670" s="1370">
        <v>75254369</v>
      </c>
      <c r="B4670" s="1371" t="s">
        <v>9229</v>
      </c>
      <c r="C4670" s="1371">
        <v>51928019621</v>
      </c>
      <c r="D4670" s="1371" t="s">
        <v>9230</v>
      </c>
      <c r="G4670" s="1371" t="s">
        <v>223</v>
      </c>
      <c r="H4670" s="1371" t="s">
        <v>11</v>
      </c>
      <c r="J4670" s="1371" t="s">
        <v>221</v>
      </c>
      <c r="M4670" s="1372">
        <v>45841</v>
      </c>
      <c r="N4670" s="1371" t="s">
        <v>233</v>
      </c>
      <c r="O4670" s="1371" t="s">
        <v>236</v>
      </c>
      <c r="W4670" s="1371" t="s">
        <v>227</v>
      </c>
    </row>
    <row r="4671" spans="1:23">
      <c r="A4671" s="1370">
        <v>75259918</v>
      </c>
      <c r="B4671" s="1371" t="s">
        <v>9231</v>
      </c>
      <c r="C4671" s="1371">
        <v>51969025401</v>
      </c>
      <c r="D4671" s="1371" t="s">
        <v>9232</v>
      </c>
      <c r="G4671" s="1371" t="s">
        <v>225</v>
      </c>
      <c r="H4671" s="1371" t="s">
        <v>11</v>
      </c>
      <c r="J4671" s="1371" t="s">
        <v>221</v>
      </c>
      <c r="M4671" s="1372">
        <v>45841</v>
      </c>
      <c r="N4671" s="1371" t="s">
        <v>233</v>
      </c>
      <c r="V4671" s="1371" t="s">
        <v>11</v>
      </c>
      <c r="W4671" s="1371" t="s">
        <v>228</v>
      </c>
    </row>
    <row r="4672" spans="1:23">
      <c r="A4672" s="1370">
        <v>75264129</v>
      </c>
      <c r="B4672" s="1371" t="s">
        <v>9233</v>
      </c>
      <c r="C4672" s="1371">
        <v>51910275016</v>
      </c>
      <c r="D4672" s="1371" t="s">
        <v>9234</v>
      </c>
      <c r="G4672" s="1371" t="s">
        <v>225</v>
      </c>
      <c r="H4672" s="1371" t="s">
        <v>11</v>
      </c>
      <c r="J4672" s="1371" t="s">
        <v>221</v>
      </c>
      <c r="M4672" s="1372">
        <v>45841</v>
      </c>
      <c r="N4672" s="1371" t="s">
        <v>233</v>
      </c>
      <c r="V4672" s="1371" t="s">
        <v>11</v>
      </c>
      <c r="W4672" s="1371" t="s">
        <v>228</v>
      </c>
    </row>
    <row r="4673" spans="1:23">
      <c r="A4673" s="1370">
        <v>75277731</v>
      </c>
      <c r="B4673" s="1371" t="s">
        <v>9235</v>
      </c>
      <c r="C4673" s="1371">
        <v>51997771780</v>
      </c>
      <c r="D4673" s="1371" t="s">
        <v>9236</v>
      </c>
      <c r="E4673" s="1371" t="s">
        <v>347</v>
      </c>
      <c r="F4673" s="1371" t="s">
        <v>254</v>
      </c>
      <c r="G4673" s="1371" t="s">
        <v>224</v>
      </c>
      <c r="H4673" s="1371" t="s">
        <v>245</v>
      </c>
      <c r="K4673" s="1371" t="s">
        <v>280</v>
      </c>
      <c r="L4673" s="1371" t="s">
        <v>271</v>
      </c>
      <c r="M4673" s="1372">
        <v>45850</v>
      </c>
      <c r="N4673" s="1371" t="s">
        <v>233</v>
      </c>
      <c r="O4673" s="1371" t="s">
        <v>350</v>
      </c>
      <c r="W4673" s="1371" t="s">
        <v>230</v>
      </c>
    </row>
    <row r="4674" spans="1:23">
      <c r="A4674" s="1370">
        <v>75279255</v>
      </c>
      <c r="B4674" s="1371" t="s">
        <v>9237</v>
      </c>
      <c r="C4674" s="1371">
        <v>51945102229</v>
      </c>
      <c r="D4674" s="1371" t="s">
        <v>9238</v>
      </c>
      <c r="G4674" s="1371" t="s">
        <v>225</v>
      </c>
      <c r="H4674" s="1371" t="s">
        <v>11</v>
      </c>
      <c r="J4674" s="1371" t="s">
        <v>221</v>
      </c>
      <c r="M4674" s="1372">
        <v>45841</v>
      </c>
      <c r="N4674" s="1371" t="s">
        <v>233</v>
      </c>
      <c r="V4674" s="1371" t="s">
        <v>11</v>
      </c>
      <c r="W4674" s="1371" t="s">
        <v>228</v>
      </c>
    </row>
    <row r="4675" spans="1:23">
      <c r="A4675" s="1370">
        <v>75284086</v>
      </c>
      <c r="B4675" s="1371" t="s">
        <v>9239</v>
      </c>
      <c r="C4675" s="1371">
        <v>995991000</v>
      </c>
      <c r="D4675" s="1371" t="s">
        <v>9240</v>
      </c>
      <c r="F4675" s="1371" t="s">
        <v>362</v>
      </c>
      <c r="G4675" s="1371" t="s">
        <v>224</v>
      </c>
      <c r="H4675" s="1371" t="s">
        <v>248</v>
      </c>
      <c r="J4675" s="1371" t="s">
        <v>221</v>
      </c>
      <c r="M4675" s="1372">
        <v>45841</v>
      </c>
      <c r="N4675" s="1371" t="s">
        <v>233</v>
      </c>
      <c r="O4675" s="1371" t="s">
        <v>236</v>
      </c>
      <c r="P4675" s="1371" t="s">
        <v>350</v>
      </c>
      <c r="W4675" s="1371" t="s">
        <v>226</v>
      </c>
    </row>
    <row r="4676" spans="1:23">
      <c r="A4676" s="1370">
        <v>75285692</v>
      </c>
      <c r="B4676" s="1371" t="s">
        <v>9241</v>
      </c>
      <c r="C4676" s="1371">
        <v>51998299067</v>
      </c>
      <c r="D4676" s="1371" t="s">
        <v>9242</v>
      </c>
      <c r="E4676" s="1371" t="s">
        <v>347</v>
      </c>
      <c r="G4676" s="1371" t="s">
        <v>224</v>
      </c>
      <c r="H4676" s="1371" t="s">
        <v>245</v>
      </c>
      <c r="K4676" s="1371" t="s">
        <v>278</v>
      </c>
      <c r="L4676" s="1371" t="s">
        <v>262</v>
      </c>
      <c r="M4676" s="1372">
        <v>45868</v>
      </c>
      <c r="N4676" s="1371" t="s">
        <v>233</v>
      </c>
      <c r="O4676" s="1371" t="s">
        <v>236</v>
      </c>
      <c r="W4676" s="1371" t="s">
        <v>230</v>
      </c>
    </row>
    <row r="4677" spans="1:23">
      <c r="A4677" s="1370">
        <v>75302086</v>
      </c>
      <c r="B4677" s="1371" t="s">
        <v>9243</v>
      </c>
      <c r="C4677" s="1371">
        <v>958969266</v>
      </c>
      <c r="D4677" s="1371" t="s">
        <v>9244</v>
      </c>
      <c r="G4677" s="1371" t="s">
        <v>223</v>
      </c>
      <c r="H4677" s="1371" t="s">
        <v>11</v>
      </c>
      <c r="I4677" s="1371" t="s">
        <v>7</v>
      </c>
      <c r="L4677" s="1371" t="s">
        <v>271</v>
      </c>
      <c r="M4677" s="1372">
        <v>45854</v>
      </c>
      <c r="N4677" s="1371" t="s">
        <v>368</v>
      </c>
      <c r="O4677" s="1371" t="s">
        <v>236</v>
      </c>
      <c r="W4677" s="1371" t="s">
        <v>226</v>
      </c>
    </row>
    <row r="4678" spans="1:23">
      <c r="A4678" s="1370">
        <v>75306830</v>
      </c>
      <c r="B4678" s="1371" t="s">
        <v>9245</v>
      </c>
      <c r="C4678" s="1371">
        <v>920242850</v>
      </c>
      <c r="D4678" s="1371" t="s">
        <v>9246</v>
      </c>
      <c r="G4678" s="1371" t="s">
        <v>224</v>
      </c>
      <c r="H4678" s="1371" t="s">
        <v>11</v>
      </c>
      <c r="J4678" s="1371" t="s">
        <v>221</v>
      </c>
      <c r="M4678" s="1372">
        <v>45841</v>
      </c>
      <c r="N4678" s="1371" t="s">
        <v>233</v>
      </c>
      <c r="O4678" s="1371" t="s">
        <v>236</v>
      </c>
      <c r="W4678" s="1371" t="s">
        <v>227</v>
      </c>
    </row>
    <row r="4679" spans="1:23">
      <c r="A4679" s="1370">
        <v>75308081</v>
      </c>
      <c r="B4679" s="1371" t="s">
        <v>9247</v>
      </c>
      <c r="C4679" s="1371">
        <v>955131659</v>
      </c>
      <c r="D4679" s="1371" t="s">
        <v>9248</v>
      </c>
      <c r="G4679" s="1371" t="s">
        <v>225</v>
      </c>
      <c r="H4679" s="1371" t="s">
        <v>242</v>
      </c>
      <c r="I4679" s="1371" t="s">
        <v>316</v>
      </c>
      <c r="J4679" s="1371" t="s">
        <v>249</v>
      </c>
      <c r="N4679" s="1371" t="s">
        <v>231</v>
      </c>
      <c r="O4679" s="1371" t="s">
        <v>236</v>
      </c>
      <c r="W4679" s="1371" t="s">
        <v>229</v>
      </c>
    </row>
    <row r="4680" spans="1:23">
      <c r="A4680" s="1370">
        <v>75317594</v>
      </c>
      <c r="B4680" s="1371" t="s">
        <v>9249</v>
      </c>
      <c r="C4680" s="1371">
        <v>51947948956</v>
      </c>
      <c r="D4680" s="1371" t="s">
        <v>9250</v>
      </c>
      <c r="G4680" s="1371" t="s">
        <v>225</v>
      </c>
      <c r="H4680" s="1371" t="s">
        <v>11</v>
      </c>
      <c r="J4680" s="1371" t="s">
        <v>221</v>
      </c>
      <c r="M4680" s="1372">
        <v>45841</v>
      </c>
      <c r="N4680" s="1371" t="s">
        <v>241</v>
      </c>
      <c r="V4680" s="1371" t="s">
        <v>11</v>
      </c>
      <c r="W4680" s="1371" t="s">
        <v>228</v>
      </c>
    </row>
    <row r="4681" spans="1:23">
      <c r="A4681" s="1370">
        <v>75334076</v>
      </c>
      <c r="B4681" s="1371" t="s">
        <v>9251</v>
      </c>
      <c r="C4681" s="1371">
        <v>51973517947</v>
      </c>
      <c r="D4681" s="1371" t="s">
        <v>9252</v>
      </c>
      <c r="G4681" s="1371" t="s">
        <v>225</v>
      </c>
      <c r="H4681" s="1371" t="s">
        <v>11</v>
      </c>
      <c r="J4681" s="1371" t="s">
        <v>221</v>
      </c>
      <c r="M4681" s="1372">
        <v>45841</v>
      </c>
      <c r="N4681" s="1371" t="s">
        <v>231</v>
      </c>
      <c r="W4681" s="1371" t="s">
        <v>227</v>
      </c>
    </row>
    <row r="4682" spans="1:23">
      <c r="A4682" s="1370">
        <v>75353380</v>
      </c>
      <c r="B4682" s="1371" t="s">
        <v>9253</v>
      </c>
      <c r="C4682" s="1371">
        <v>51974385429</v>
      </c>
      <c r="D4682" s="1371" t="s">
        <v>9254</v>
      </c>
      <c r="G4682" s="1371" t="s">
        <v>224</v>
      </c>
      <c r="H4682" s="1371" t="s">
        <v>11</v>
      </c>
      <c r="J4682" s="1371" t="s">
        <v>221</v>
      </c>
      <c r="M4682" s="1372">
        <v>45841</v>
      </c>
      <c r="N4682" s="1371" t="s">
        <v>233</v>
      </c>
      <c r="O4682" s="1371" t="s">
        <v>236</v>
      </c>
      <c r="W4682" s="1371" t="s">
        <v>227</v>
      </c>
    </row>
    <row r="4683" spans="1:23">
      <c r="A4683" s="1370">
        <v>75359547</v>
      </c>
      <c r="B4683" s="1371" t="s">
        <v>9255</v>
      </c>
      <c r="C4683" s="1371">
        <v>935521984</v>
      </c>
      <c r="D4683" s="1371" t="s">
        <v>9256</v>
      </c>
      <c r="G4683" s="1371" t="s">
        <v>224</v>
      </c>
      <c r="H4683" s="1371" t="s">
        <v>11</v>
      </c>
      <c r="J4683" s="1371" t="s">
        <v>221</v>
      </c>
      <c r="L4683" s="1371" t="s">
        <v>271</v>
      </c>
      <c r="M4683" s="1372">
        <v>45841</v>
      </c>
      <c r="N4683" s="1371" t="s">
        <v>233</v>
      </c>
      <c r="O4683" s="1371" t="s">
        <v>236</v>
      </c>
      <c r="V4683" s="1371" t="s">
        <v>11</v>
      </c>
      <c r="W4683" s="1371" t="s">
        <v>230</v>
      </c>
    </row>
    <row r="4684" spans="1:23">
      <c r="A4684" s="1370">
        <v>75360698</v>
      </c>
      <c r="B4684" s="1371" t="s">
        <v>9257</v>
      </c>
      <c r="C4684" s="1371" t="s">
        <v>9258</v>
      </c>
      <c r="D4684" s="1371" t="s">
        <v>9259</v>
      </c>
      <c r="F4684" s="1371" t="s">
        <v>377</v>
      </c>
      <c r="G4684" s="1371" t="s">
        <v>223</v>
      </c>
      <c r="H4684" s="1371" t="s">
        <v>242</v>
      </c>
      <c r="I4684" s="1371" t="s">
        <v>316</v>
      </c>
      <c r="J4684" s="1371" t="s">
        <v>221</v>
      </c>
      <c r="N4684" s="1371" t="s">
        <v>233</v>
      </c>
      <c r="O4684" s="1371" t="s">
        <v>231</v>
      </c>
      <c r="P4684" s="1371" t="s">
        <v>231</v>
      </c>
      <c r="Q4684" s="1371" t="s">
        <v>445</v>
      </c>
      <c r="R4684" s="1371" t="s">
        <v>232</v>
      </c>
      <c r="S4684" s="1371" t="s">
        <v>318</v>
      </c>
      <c r="T4684" s="1371" t="s">
        <v>628</v>
      </c>
      <c r="U4684" s="1371" t="s">
        <v>255</v>
      </c>
      <c r="W4684" s="1371" t="s">
        <v>229</v>
      </c>
    </row>
    <row r="4685" spans="1:23">
      <c r="A4685" s="1370">
        <v>75373347</v>
      </c>
      <c r="B4685" s="1371" t="s">
        <v>9260</v>
      </c>
      <c r="C4685" s="1371">
        <v>961183017</v>
      </c>
      <c r="D4685" s="1371" t="s">
        <v>9261</v>
      </c>
      <c r="G4685" s="1371" t="s">
        <v>223</v>
      </c>
      <c r="H4685" s="1371" t="s">
        <v>245</v>
      </c>
      <c r="I4685" s="1371" t="s">
        <v>316</v>
      </c>
      <c r="J4685" s="1371" t="s">
        <v>221</v>
      </c>
      <c r="N4685" s="1371" t="s">
        <v>233</v>
      </c>
      <c r="O4685" s="1371" t="s">
        <v>231</v>
      </c>
      <c r="P4685" s="1371" t="s">
        <v>231</v>
      </c>
      <c r="W4685" s="1371" t="s">
        <v>226</v>
      </c>
    </row>
    <row r="4686" spans="1:23">
      <c r="A4686" s="1370">
        <v>75378333</v>
      </c>
      <c r="B4686" s="1371" t="s">
        <v>9262</v>
      </c>
      <c r="C4686" s="1371">
        <v>972867545</v>
      </c>
      <c r="D4686" s="1371" t="s">
        <v>9263</v>
      </c>
      <c r="E4686" s="1371" t="s">
        <v>347</v>
      </c>
      <c r="G4686" s="1371" t="s">
        <v>224</v>
      </c>
      <c r="H4686" s="1371" t="s">
        <v>245</v>
      </c>
      <c r="K4686" s="1371" t="s">
        <v>262</v>
      </c>
      <c r="L4686" s="1371" t="s">
        <v>262</v>
      </c>
      <c r="M4686" s="1372">
        <v>45880</v>
      </c>
      <c r="N4686" s="1371" t="s">
        <v>233</v>
      </c>
      <c r="W4686" s="1371" t="s">
        <v>227</v>
      </c>
    </row>
    <row r="4687" spans="1:23">
      <c r="A4687" s="1370">
        <v>75382515</v>
      </c>
      <c r="B4687" s="1371" t="s">
        <v>9264</v>
      </c>
      <c r="C4687" s="1371">
        <v>927756141</v>
      </c>
      <c r="D4687" s="1371" t="s">
        <v>9265</v>
      </c>
      <c r="G4687" s="1371" t="s">
        <v>223</v>
      </c>
      <c r="H4687" s="1371" t="s">
        <v>11</v>
      </c>
      <c r="J4687" s="1371" t="s">
        <v>221</v>
      </c>
      <c r="M4687" s="1372">
        <v>45841</v>
      </c>
      <c r="N4687" s="1371" t="s">
        <v>233</v>
      </c>
      <c r="O4687" s="1371" t="s">
        <v>236</v>
      </c>
      <c r="P4687" s="1371" t="s">
        <v>350</v>
      </c>
      <c r="V4687" s="1371" t="s">
        <v>11</v>
      </c>
      <c r="W4687" s="1371" t="s">
        <v>226</v>
      </c>
    </row>
    <row r="4688" spans="1:23">
      <c r="A4688" s="1370">
        <v>75393112</v>
      </c>
      <c r="B4688" s="1371" t="s">
        <v>9266</v>
      </c>
      <c r="C4688" s="1371">
        <v>975921256</v>
      </c>
      <c r="D4688" s="1371" t="s">
        <v>9267</v>
      </c>
      <c r="G4688" s="1371" t="s">
        <v>223</v>
      </c>
      <c r="H4688" s="1371" t="s">
        <v>245</v>
      </c>
      <c r="I4688" s="1371" t="s">
        <v>316</v>
      </c>
      <c r="J4688" s="1371" t="s">
        <v>221</v>
      </c>
      <c r="K4688" s="1371" t="s">
        <v>269</v>
      </c>
      <c r="L4688" s="1371" t="s">
        <v>269</v>
      </c>
      <c r="N4688" s="1371" t="s">
        <v>231</v>
      </c>
      <c r="O4688" s="1371" t="s">
        <v>231</v>
      </c>
      <c r="P4688" s="1371" t="s">
        <v>231</v>
      </c>
      <c r="W4688" s="1371" t="s">
        <v>226</v>
      </c>
    </row>
    <row r="4689" spans="1:23">
      <c r="A4689" s="1370">
        <v>75393954</v>
      </c>
      <c r="B4689" s="1371" t="s">
        <v>9268</v>
      </c>
      <c r="C4689" s="1371">
        <v>906552424</v>
      </c>
      <c r="D4689" s="1371" t="s">
        <v>9269</v>
      </c>
      <c r="F4689" s="1371" t="s">
        <v>254</v>
      </c>
      <c r="G4689" s="1371" t="s">
        <v>223</v>
      </c>
      <c r="H4689" s="1371" t="s">
        <v>238</v>
      </c>
      <c r="I4689" s="1371" t="s">
        <v>316</v>
      </c>
      <c r="J4689" s="1371" t="s">
        <v>221</v>
      </c>
      <c r="N4689" s="1371" t="s">
        <v>236</v>
      </c>
      <c r="O4689" s="1371" t="s">
        <v>236</v>
      </c>
      <c r="P4689" s="1371" t="s">
        <v>350</v>
      </c>
      <c r="W4689" s="1371" t="s">
        <v>229</v>
      </c>
    </row>
    <row r="4690" spans="1:23">
      <c r="A4690" s="1370">
        <v>75394868</v>
      </c>
      <c r="B4690" s="1371" t="s">
        <v>9270</v>
      </c>
      <c r="C4690" s="1371">
        <v>51976906771</v>
      </c>
      <c r="D4690" s="1371" t="s">
        <v>9271</v>
      </c>
      <c r="G4690" s="1371" t="s">
        <v>225</v>
      </c>
      <c r="H4690" s="1371" t="s">
        <v>11</v>
      </c>
      <c r="J4690" s="1371" t="s">
        <v>221</v>
      </c>
      <c r="M4690" s="1372">
        <v>45841</v>
      </c>
      <c r="N4690" s="1371" t="s">
        <v>233</v>
      </c>
      <c r="O4690" s="1371" t="s">
        <v>236</v>
      </c>
      <c r="P4690" s="1371" t="s">
        <v>237</v>
      </c>
      <c r="W4690" s="1371" t="s">
        <v>227</v>
      </c>
    </row>
    <row r="4691" spans="1:23">
      <c r="A4691" s="1370">
        <v>75404424</v>
      </c>
      <c r="B4691" s="1371" t="s">
        <v>9272</v>
      </c>
      <c r="C4691" s="1371">
        <v>51978172429</v>
      </c>
      <c r="D4691" s="1371" t="s">
        <v>9273</v>
      </c>
      <c r="E4691" s="1371" t="s">
        <v>347</v>
      </c>
      <c r="F4691" s="1371" t="s">
        <v>254</v>
      </c>
      <c r="G4691" s="1371" t="s">
        <v>224</v>
      </c>
      <c r="H4691" s="1371" t="s">
        <v>245</v>
      </c>
      <c r="J4691" s="1371" t="s">
        <v>221</v>
      </c>
      <c r="L4691" s="1371" t="s">
        <v>271</v>
      </c>
      <c r="N4691" s="1371" t="s">
        <v>233</v>
      </c>
      <c r="W4691" s="1371" t="s">
        <v>230</v>
      </c>
    </row>
    <row r="4692" spans="1:23">
      <c r="A4692" s="1370">
        <v>75405012</v>
      </c>
      <c r="B4692" s="1371" t="s">
        <v>9274</v>
      </c>
      <c r="C4692" s="1371">
        <v>932190011</v>
      </c>
      <c r="D4692" s="1371" t="s">
        <v>9275</v>
      </c>
      <c r="G4692" s="1371" t="s">
        <v>224</v>
      </c>
      <c r="H4692" s="1371" t="s">
        <v>11</v>
      </c>
      <c r="M4692" s="1372">
        <v>45854</v>
      </c>
      <c r="N4692" s="1371" t="s">
        <v>233</v>
      </c>
      <c r="W4692" s="1371" t="s">
        <v>228</v>
      </c>
    </row>
    <row r="4693" spans="1:23">
      <c r="A4693" s="1370">
        <v>75406799</v>
      </c>
      <c r="B4693" s="1371" t="s">
        <v>9276</v>
      </c>
      <c r="C4693" s="1371">
        <v>977799522</v>
      </c>
      <c r="D4693" s="1371" t="s">
        <v>9277</v>
      </c>
      <c r="G4693" s="1371" t="s">
        <v>224</v>
      </c>
      <c r="H4693" s="1371" t="s">
        <v>11</v>
      </c>
      <c r="J4693" s="1371" t="s">
        <v>221</v>
      </c>
      <c r="L4693" s="1371" t="s">
        <v>271</v>
      </c>
      <c r="M4693" s="1372">
        <v>45841</v>
      </c>
      <c r="N4693" s="1371" t="s">
        <v>233</v>
      </c>
      <c r="V4693" s="1371" t="s">
        <v>11</v>
      </c>
      <c r="W4693" s="1371" t="s">
        <v>230</v>
      </c>
    </row>
    <row r="4694" spans="1:23">
      <c r="A4694" s="1370">
        <v>75411497</v>
      </c>
      <c r="B4694" s="1371" t="s">
        <v>9278</v>
      </c>
      <c r="C4694" s="1371">
        <v>955526564</v>
      </c>
      <c r="D4694" s="1371" t="s">
        <v>9279</v>
      </c>
      <c r="F4694" s="1371" t="s">
        <v>362</v>
      </c>
      <c r="G4694" s="1371" t="s">
        <v>224</v>
      </c>
      <c r="H4694" s="1371" t="s">
        <v>248</v>
      </c>
      <c r="J4694" s="1371" t="s">
        <v>221</v>
      </c>
      <c r="L4694" s="1371" t="s">
        <v>271</v>
      </c>
      <c r="M4694" s="1372">
        <v>45841</v>
      </c>
      <c r="N4694" s="1371" t="s">
        <v>233</v>
      </c>
      <c r="W4694" s="1371" t="s">
        <v>230</v>
      </c>
    </row>
    <row r="4695" spans="1:23">
      <c r="A4695" s="1370">
        <v>75417378</v>
      </c>
      <c r="B4695" s="1371" t="s">
        <v>9280</v>
      </c>
      <c r="C4695" s="1371">
        <v>946243761</v>
      </c>
      <c r="D4695" s="1371" t="s">
        <v>9281</v>
      </c>
      <c r="E4695" s="1371" t="s">
        <v>347</v>
      </c>
      <c r="G4695" s="1371" t="s">
        <v>225</v>
      </c>
      <c r="H4695" s="1371" t="s">
        <v>248</v>
      </c>
      <c r="K4695" s="1371" t="s">
        <v>280</v>
      </c>
      <c r="L4695" s="1371" t="s">
        <v>280</v>
      </c>
      <c r="M4695" s="1372">
        <v>45873</v>
      </c>
      <c r="N4695" s="1371" t="s">
        <v>233</v>
      </c>
      <c r="W4695" s="1371" t="s">
        <v>228</v>
      </c>
    </row>
    <row r="4696" spans="1:23">
      <c r="A4696" s="1370">
        <v>75418988</v>
      </c>
      <c r="B4696" s="1371" t="s">
        <v>9282</v>
      </c>
      <c r="C4696" s="1371">
        <v>51937151774</v>
      </c>
      <c r="D4696" s="1371" t="s">
        <v>9283</v>
      </c>
      <c r="E4696" s="1371" t="s">
        <v>473</v>
      </c>
      <c r="F4696" s="1371" t="s">
        <v>240</v>
      </c>
      <c r="G4696" s="1371" t="s">
        <v>223</v>
      </c>
      <c r="H4696" s="1371" t="s">
        <v>245</v>
      </c>
      <c r="J4696" s="1371" t="s">
        <v>221</v>
      </c>
      <c r="L4696" s="1371" t="s">
        <v>271</v>
      </c>
      <c r="N4696" s="1371" t="s">
        <v>236</v>
      </c>
      <c r="W4696" s="1371" t="s">
        <v>230</v>
      </c>
    </row>
    <row r="4697" spans="1:23">
      <c r="A4697" s="1370">
        <v>75421662</v>
      </c>
      <c r="B4697" s="1371" t="s">
        <v>9284</v>
      </c>
      <c r="C4697" s="1371">
        <v>945816790</v>
      </c>
      <c r="D4697" s="1371" t="s">
        <v>9285</v>
      </c>
      <c r="F4697" s="1371" t="s">
        <v>362</v>
      </c>
      <c r="G4697" s="1371" t="s">
        <v>224</v>
      </c>
      <c r="H4697" s="1371" t="s">
        <v>248</v>
      </c>
      <c r="J4697" s="1371" t="s">
        <v>221</v>
      </c>
      <c r="M4697" s="1372">
        <v>45841</v>
      </c>
      <c r="W4697" s="1371" t="s">
        <v>227</v>
      </c>
    </row>
    <row r="4698" spans="1:23">
      <c r="A4698" s="1370">
        <v>75422858</v>
      </c>
      <c r="B4698" s="1371" t="s">
        <v>9286</v>
      </c>
      <c r="C4698" s="1371">
        <v>51916222750</v>
      </c>
      <c r="D4698" s="1371" t="s">
        <v>9287</v>
      </c>
      <c r="E4698" s="1371" t="s">
        <v>347</v>
      </c>
      <c r="G4698" s="1371" t="s">
        <v>225</v>
      </c>
      <c r="H4698" s="1371" t="s">
        <v>245</v>
      </c>
      <c r="K4698" s="1371" t="s">
        <v>262</v>
      </c>
      <c r="L4698" s="1371" t="s">
        <v>262</v>
      </c>
      <c r="M4698" s="1372">
        <v>45874</v>
      </c>
      <c r="N4698" s="1371" t="s">
        <v>233</v>
      </c>
      <c r="W4698" s="1371" t="s">
        <v>228</v>
      </c>
    </row>
    <row r="4699" spans="1:23">
      <c r="A4699" s="1370">
        <v>75425572</v>
      </c>
      <c r="B4699" s="1371" t="s">
        <v>9288</v>
      </c>
      <c r="C4699" s="1371">
        <v>958586715</v>
      </c>
      <c r="D4699" s="1371" t="s">
        <v>9289</v>
      </c>
      <c r="E4699" s="1371" t="s">
        <v>347</v>
      </c>
      <c r="G4699" s="1371" t="s">
        <v>223</v>
      </c>
      <c r="H4699" s="1371" t="s">
        <v>245</v>
      </c>
      <c r="K4699" s="1371" t="s">
        <v>280</v>
      </c>
      <c r="M4699" s="1372">
        <v>45851</v>
      </c>
      <c r="N4699" s="1371" t="s">
        <v>368</v>
      </c>
      <c r="O4699" s="1371" t="s">
        <v>236</v>
      </c>
      <c r="P4699" s="1371" t="s">
        <v>350</v>
      </c>
      <c r="W4699" s="1371" t="s">
        <v>226</v>
      </c>
    </row>
    <row r="4700" spans="1:23">
      <c r="A4700" s="1370">
        <v>75428026</v>
      </c>
      <c r="B4700" s="1371" t="s">
        <v>9290</v>
      </c>
      <c r="C4700" s="1371">
        <v>934598410</v>
      </c>
      <c r="D4700" s="1371" t="s">
        <v>9291</v>
      </c>
      <c r="G4700" s="1371" t="s">
        <v>224</v>
      </c>
      <c r="H4700" s="1371" t="s">
        <v>11</v>
      </c>
      <c r="M4700" s="1372">
        <v>45880</v>
      </c>
      <c r="N4700" s="1371" t="s">
        <v>233</v>
      </c>
      <c r="W4700" s="1371" t="s">
        <v>230</v>
      </c>
    </row>
    <row r="4701" spans="1:23">
      <c r="A4701" s="1370">
        <v>75430080</v>
      </c>
      <c r="B4701" s="1371" t="s">
        <v>9292</v>
      </c>
      <c r="C4701" s="1371">
        <v>961315169</v>
      </c>
      <c r="D4701" s="1371" t="s">
        <v>9293</v>
      </c>
      <c r="F4701" s="1371" t="s">
        <v>254</v>
      </c>
      <c r="G4701" s="1371" t="s">
        <v>224</v>
      </c>
      <c r="H4701" s="1371" t="s">
        <v>11</v>
      </c>
      <c r="I4701" s="1371" t="s">
        <v>316</v>
      </c>
      <c r="L4701" s="1371" t="s">
        <v>262</v>
      </c>
      <c r="M4701" s="1372">
        <v>45859</v>
      </c>
      <c r="N4701" s="1371" t="s">
        <v>231</v>
      </c>
      <c r="O4701" s="1371" t="s">
        <v>231</v>
      </c>
      <c r="P4701" s="1371" t="s">
        <v>231</v>
      </c>
      <c r="Q4701" s="1371" t="s">
        <v>324</v>
      </c>
      <c r="R4701" s="1371" t="s">
        <v>232</v>
      </c>
      <c r="S4701" s="1371" t="s">
        <v>318</v>
      </c>
      <c r="T4701" s="1371" t="s">
        <v>323</v>
      </c>
      <c r="U4701" s="1371" t="s">
        <v>255</v>
      </c>
      <c r="V4701" s="1371" t="s">
        <v>2754</v>
      </c>
      <c r="W4701" s="1371" t="s">
        <v>230</v>
      </c>
    </row>
    <row r="4702" spans="1:23">
      <c r="A4702" s="1370">
        <v>75430080</v>
      </c>
      <c r="B4702" s="1371" t="s">
        <v>9294</v>
      </c>
      <c r="C4702" s="1371">
        <v>51961315169</v>
      </c>
      <c r="D4702" s="1371" t="s">
        <v>9295</v>
      </c>
      <c r="E4702" s="1371" t="s">
        <v>347</v>
      </c>
      <c r="G4702" s="1371" t="s">
        <v>224</v>
      </c>
      <c r="H4702" s="1371" t="s">
        <v>245</v>
      </c>
      <c r="K4702" s="1371" t="s">
        <v>262</v>
      </c>
      <c r="L4702" s="1371" t="s">
        <v>262</v>
      </c>
      <c r="M4702" s="1372">
        <v>45868</v>
      </c>
      <c r="N4702" s="1371" t="s">
        <v>233</v>
      </c>
      <c r="W4702" s="1371" t="s">
        <v>227</v>
      </c>
    </row>
    <row r="4703" spans="1:23">
      <c r="A4703" s="1370">
        <v>75433147</v>
      </c>
      <c r="B4703" s="1371" t="s">
        <v>9296</v>
      </c>
      <c r="C4703" s="1371">
        <v>944780576</v>
      </c>
      <c r="G4703" s="1371" t="s">
        <v>224</v>
      </c>
      <c r="H4703" s="1371" t="s">
        <v>242</v>
      </c>
      <c r="N4703" s="1371" t="s">
        <v>231</v>
      </c>
      <c r="O4703" s="1371" t="s">
        <v>231</v>
      </c>
      <c r="P4703" s="1371" t="s">
        <v>231</v>
      </c>
      <c r="V4703" s="1371" t="s">
        <v>9297</v>
      </c>
      <c r="W4703" s="1371" t="s">
        <v>226</v>
      </c>
    </row>
    <row r="4704" spans="1:23">
      <c r="A4704" s="1370">
        <v>75433147</v>
      </c>
      <c r="B4704" s="1371" t="s">
        <v>9298</v>
      </c>
      <c r="C4704" s="1371">
        <v>944780576</v>
      </c>
      <c r="D4704" s="1371" t="s">
        <v>9299</v>
      </c>
      <c r="E4704" s="1371" t="s">
        <v>376</v>
      </c>
      <c r="F4704" s="1371" t="s">
        <v>377</v>
      </c>
      <c r="G4704" s="1371" t="s">
        <v>224</v>
      </c>
      <c r="H4704" s="1371" t="s">
        <v>242</v>
      </c>
      <c r="I4704" s="1371" t="s">
        <v>316</v>
      </c>
      <c r="J4704" s="1371" t="s">
        <v>221</v>
      </c>
      <c r="N4704" s="1371" t="s">
        <v>233</v>
      </c>
      <c r="O4704" s="1371" t="s">
        <v>231</v>
      </c>
      <c r="P4704" s="1371" t="s">
        <v>231</v>
      </c>
      <c r="Q4704" s="1371" t="s">
        <v>445</v>
      </c>
      <c r="R4704" s="1371" t="s">
        <v>2512</v>
      </c>
      <c r="S4704" s="1371" t="s">
        <v>318</v>
      </c>
      <c r="T4704" s="1371" t="s">
        <v>628</v>
      </c>
      <c r="U4704" s="1371" t="s">
        <v>255</v>
      </c>
      <c r="V4704" s="1371" t="s">
        <v>3290</v>
      </c>
      <c r="W4704" s="1371" t="s">
        <v>229</v>
      </c>
    </row>
    <row r="4705" spans="1:23">
      <c r="A4705" s="1370">
        <v>75435527</v>
      </c>
      <c r="B4705" s="1371" t="s">
        <v>9300</v>
      </c>
      <c r="C4705" s="1371">
        <v>51984242708</v>
      </c>
      <c r="D4705" s="1371" t="s">
        <v>9301</v>
      </c>
      <c r="G4705" s="1371" t="s">
        <v>224</v>
      </c>
      <c r="H4705" s="1371" t="s">
        <v>11</v>
      </c>
      <c r="J4705" s="1371" t="s">
        <v>221</v>
      </c>
      <c r="M4705" s="1372">
        <v>45841</v>
      </c>
      <c r="N4705" s="1371" t="s">
        <v>233</v>
      </c>
      <c r="V4705" s="1371" t="s">
        <v>11</v>
      </c>
      <c r="W4705" s="1371" t="s">
        <v>228</v>
      </c>
    </row>
    <row r="4706" spans="1:23">
      <c r="A4706" s="1370">
        <v>75443944</v>
      </c>
      <c r="B4706" s="1371" t="s">
        <v>9302</v>
      </c>
      <c r="C4706" s="1371">
        <v>51910474359</v>
      </c>
      <c r="D4706" s="1371" t="s">
        <v>9303</v>
      </c>
      <c r="E4706" s="1371" t="s">
        <v>347</v>
      </c>
      <c r="G4706" s="1371" t="s">
        <v>224</v>
      </c>
      <c r="H4706" s="1371" t="s">
        <v>245</v>
      </c>
      <c r="K4706" s="1371" t="s">
        <v>278</v>
      </c>
      <c r="L4706" s="1371" t="s">
        <v>278</v>
      </c>
      <c r="M4706" s="1372">
        <v>45868</v>
      </c>
      <c r="W4706" s="1371" t="s">
        <v>228</v>
      </c>
    </row>
    <row r="4707" spans="1:23">
      <c r="A4707" s="1370">
        <v>75447098</v>
      </c>
      <c r="B4707" s="1371" t="s">
        <v>9304</v>
      </c>
      <c r="C4707" s="1371">
        <v>51908613494</v>
      </c>
      <c r="D4707" s="1371" t="s">
        <v>9305</v>
      </c>
      <c r="E4707" s="1371" t="s">
        <v>347</v>
      </c>
      <c r="G4707" s="1371" t="s">
        <v>224</v>
      </c>
      <c r="H4707" s="1371" t="s">
        <v>245</v>
      </c>
      <c r="K4707" s="1371" t="s">
        <v>278</v>
      </c>
      <c r="L4707" s="1371" t="s">
        <v>278</v>
      </c>
      <c r="M4707" s="1372">
        <v>45859</v>
      </c>
      <c r="P4707" s="1371" t="s">
        <v>350</v>
      </c>
      <c r="W4707" s="1371" t="s">
        <v>228</v>
      </c>
    </row>
    <row r="4708" spans="1:23">
      <c r="A4708" s="1370">
        <v>75449239</v>
      </c>
      <c r="B4708" s="1371" t="s">
        <v>9306</v>
      </c>
      <c r="C4708" s="1371">
        <v>946072728</v>
      </c>
      <c r="D4708" s="1371" t="s">
        <v>9307</v>
      </c>
      <c r="G4708" s="1371" t="s">
        <v>223</v>
      </c>
      <c r="H4708" s="1371" t="s">
        <v>11</v>
      </c>
      <c r="J4708" s="1371" t="s">
        <v>221</v>
      </c>
      <c r="M4708" s="1372">
        <v>45841</v>
      </c>
      <c r="N4708" s="1371" t="s">
        <v>233</v>
      </c>
      <c r="O4708" s="1371" t="s">
        <v>239</v>
      </c>
      <c r="P4708" s="1371" t="s">
        <v>239</v>
      </c>
      <c r="V4708" s="1371" t="s">
        <v>11</v>
      </c>
      <c r="W4708" s="1371" t="s">
        <v>226</v>
      </c>
    </row>
    <row r="4709" spans="1:23">
      <c r="A4709" s="1370">
        <v>75450919</v>
      </c>
      <c r="B4709" s="1371" t="s">
        <v>9308</v>
      </c>
      <c r="C4709" s="1371">
        <v>926920460</v>
      </c>
      <c r="D4709" s="1371" t="s">
        <v>9309</v>
      </c>
      <c r="G4709" s="1371" t="s">
        <v>224</v>
      </c>
      <c r="H4709" s="1371" t="s">
        <v>11</v>
      </c>
      <c r="M4709" s="1372">
        <v>45880</v>
      </c>
      <c r="N4709" s="1371" t="s">
        <v>314</v>
      </c>
      <c r="O4709" s="1371" t="s">
        <v>314</v>
      </c>
      <c r="P4709" s="1371" t="s">
        <v>314</v>
      </c>
      <c r="V4709" s="1371" t="s">
        <v>9310</v>
      </c>
      <c r="W4709" s="1371" t="s">
        <v>230</v>
      </c>
    </row>
    <row r="4710" spans="1:23">
      <c r="A4710" s="1370">
        <v>75452019</v>
      </c>
      <c r="B4710" s="1371" t="s">
        <v>9311</v>
      </c>
      <c r="C4710" s="1371">
        <v>952879435</v>
      </c>
      <c r="G4710" s="1371" t="s">
        <v>224</v>
      </c>
      <c r="H4710" s="1371" t="s">
        <v>242</v>
      </c>
      <c r="L4710" s="1371" t="s">
        <v>271</v>
      </c>
      <c r="N4710" s="1371" t="s">
        <v>233</v>
      </c>
      <c r="O4710" s="1371" t="s">
        <v>231</v>
      </c>
      <c r="Q4710" s="1371" t="s">
        <v>324</v>
      </c>
      <c r="R4710" s="1371" t="s">
        <v>232</v>
      </c>
      <c r="S4710" s="1371" t="s">
        <v>318</v>
      </c>
      <c r="T4710" s="1371" t="s">
        <v>326</v>
      </c>
      <c r="U4710" s="1371" t="s">
        <v>9312</v>
      </c>
      <c r="V4710" s="1371" t="s">
        <v>9313</v>
      </c>
      <c r="W4710" s="1371" t="s">
        <v>229</v>
      </c>
    </row>
    <row r="4711" spans="1:23">
      <c r="A4711" s="1370">
        <v>75452153</v>
      </c>
      <c r="B4711" s="1371" t="s">
        <v>9314</v>
      </c>
      <c r="C4711" s="1371">
        <v>51968233899</v>
      </c>
      <c r="D4711" s="1371" t="s">
        <v>9315</v>
      </c>
      <c r="E4711" s="1371" t="s">
        <v>9316</v>
      </c>
      <c r="F4711" s="1371" t="s">
        <v>254</v>
      </c>
      <c r="G4711" s="1371" t="s">
        <v>223</v>
      </c>
      <c r="H4711" s="1371" t="s">
        <v>245</v>
      </c>
      <c r="J4711" s="1371" t="s">
        <v>221</v>
      </c>
      <c r="L4711" s="1371" t="s">
        <v>271</v>
      </c>
      <c r="N4711" s="1371" t="s">
        <v>231</v>
      </c>
      <c r="O4711" s="1371" t="s">
        <v>231</v>
      </c>
      <c r="Q4711" s="1371" t="s">
        <v>445</v>
      </c>
      <c r="R4711" s="1371" t="s">
        <v>232</v>
      </c>
      <c r="S4711" s="1371" t="s">
        <v>318</v>
      </c>
      <c r="T4711" s="1371" t="s">
        <v>323</v>
      </c>
      <c r="U4711" s="1371" t="s">
        <v>255</v>
      </c>
      <c r="W4711" s="1371" t="s">
        <v>230</v>
      </c>
    </row>
    <row r="4712" spans="1:23">
      <c r="A4712" s="1370">
        <v>75479597</v>
      </c>
      <c r="B4712" s="1371" t="s">
        <v>9317</v>
      </c>
      <c r="C4712" s="1371">
        <v>954631458</v>
      </c>
      <c r="D4712" s="1371" t="s">
        <v>9318</v>
      </c>
      <c r="F4712" s="1371" t="s">
        <v>268</v>
      </c>
      <c r="G4712" s="1371" t="s">
        <v>224</v>
      </c>
      <c r="H4712" s="1371" t="s">
        <v>242</v>
      </c>
      <c r="I4712" s="1371" t="s">
        <v>316</v>
      </c>
      <c r="J4712" s="1371" t="s">
        <v>221</v>
      </c>
      <c r="N4712" s="1371" t="s">
        <v>233</v>
      </c>
      <c r="O4712" s="1371" t="s">
        <v>231</v>
      </c>
      <c r="P4712" s="1371" t="s">
        <v>231</v>
      </c>
      <c r="Q4712" s="1371" t="s">
        <v>3344</v>
      </c>
      <c r="R4712" s="1371" t="s">
        <v>232</v>
      </c>
      <c r="S4712" s="1371" t="s">
        <v>319</v>
      </c>
      <c r="T4712" s="1371" t="s">
        <v>6207</v>
      </c>
      <c r="U4712" s="1371" t="s">
        <v>255</v>
      </c>
      <c r="W4712" s="1371" t="s">
        <v>229</v>
      </c>
    </row>
    <row r="4713" spans="1:23">
      <c r="A4713" s="1370">
        <v>75483496</v>
      </c>
      <c r="B4713" s="1371" t="s">
        <v>9319</v>
      </c>
      <c r="C4713" s="1371">
        <v>990193900</v>
      </c>
      <c r="D4713" s="1371" t="s">
        <v>9320</v>
      </c>
      <c r="G4713" s="1371" t="s">
        <v>223</v>
      </c>
      <c r="H4713" s="1371" t="s">
        <v>243</v>
      </c>
      <c r="I4713" s="1371" t="s">
        <v>316</v>
      </c>
      <c r="J4713" s="1371" t="s">
        <v>221</v>
      </c>
      <c r="N4713" s="1371" t="s">
        <v>236</v>
      </c>
      <c r="O4713" s="1371" t="s">
        <v>236</v>
      </c>
      <c r="P4713" s="1371" t="s">
        <v>350</v>
      </c>
      <c r="W4713" s="1371" t="s">
        <v>228</v>
      </c>
    </row>
    <row r="4714" spans="1:23">
      <c r="A4714" s="1370">
        <v>75492658</v>
      </c>
      <c r="B4714" s="1371" t="s">
        <v>9321</v>
      </c>
      <c r="C4714" s="1371">
        <v>928170845</v>
      </c>
      <c r="D4714" s="1371" t="s">
        <v>9322</v>
      </c>
      <c r="F4714" s="1371" t="s">
        <v>362</v>
      </c>
      <c r="G4714" s="1371" t="s">
        <v>223</v>
      </c>
      <c r="H4714" s="1371" t="s">
        <v>248</v>
      </c>
      <c r="J4714" s="1371" t="s">
        <v>221</v>
      </c>
      <c r="M4714" s="1372">
        <v>45841</v>
      </c>
      <c r="W4714" s="1371" t="s">
        <v>227</v>
      </c>
    </row>
    <row r="4715" spans="1:23">
      <c r="A4715" s="1370">
        <v>75495452</v>
      </c>
      <c r="B4715" s="1371" t="s">
        <v>9323</v>
      </c>
      <c r="C4715" s="1371">
        <v>922475701</v>
      </c>
      <c r="D4715" s="1371" t="s">
        <v>9324</v>
      </c>
      <c r="G4715" s="1371" t="s">
        <v>225</v>
      </c>
      <c r="H4715" s="1371" t="s">
        <v>245</v>
      </c>
      <c r="I4715" s="1371" t="s">
        <v>316</v>
      </c>
      <c r="J4715" s="1371" t="s">
        <v>221</v>
      </c>
      <c r="K4715" s="1371" t="s">
        <v>259</v>
      </c>
      <c r="L4715" s="1371" t="s">
        <v>259</v>
      </c>
      <c r="N4715" s="1371" t="s">
        <v>236</v>
      </c>
      <c r="W4715" s="1371" t="s">
        <v>227</v>
      </c>
    </row>
    <row r="4716" spans="1:23">
      <c r="A4716" s="1370">
        <v>75505224</v>
      </c>
      <c r="B4716" s="1371" t="s">
        <v>9325</v>
      </c>
      <c r="C4716" s="1371">
        <v>51983003922</v>
      </c>
      <c r="D4716" s="1371" t="s">
        <v>9326</v>
      </c>
      <c r="E4716" s="1371" t="s">
        <v>7934</v>
      </c>
      <c r="F4716" s="1371" t="s">
        <v>254</v>
      </c>
      <c r="G4716" s="1371" t="s">
        <v>224</v>
      </c>
      <c r="H4716" s="1371" t="s">
        <v>245</v>
      </c>
      <c r="I4716" s="1371" t="s">
        <v>316</v>
      </c>
      <c r="J4716" s="1371" t="s">
        <v>221</v>
      </c>
      <c r="K4716" s="1371" t="s">
        <v>259</v>
      </c>
      <c r="L4716" s="1371" t="s">
        <v>259</v>
      </c>
      <c r="N4716" s="1371" t="s">
        <v>233</v>
      </c>
      <c r="W4716" s="1371" t="s">
        <v>228</v>
      </c>
    </row>
    <row r="4717" spans="1:23">
      <c r="A4717" s="1370">
        <v>75506688</v>
      </c>
      <c r="B4717" s="1371" t="s">
        <v>9327</v>
      </c>
      <c r="C4717" s="1371">
        <v>997414006</v>
      </c>
      <c r="D4717" s="1371" t="s">
        <v>9328</v>
      </c>
      <c r="F4717" s="1371" t="s">
        <v>362</v>
      </c>
      <c r="G4717" s="1371" t="s">
        <v>224</v>
      </c>
      <c r="H4717" s="1371" t="s">
        <v>248</v>
      </c>
      <c r="J4717" s="1371" t="s">
        <v>221</v>
      </c>
      <c r="L4717" s="1371" t="s">
        <v>271</v>
      </c>
      <c r="M4717" s="1372">
        <v>45841</v>
      </c>
      <c r="N4717" s="1371" t="s">
        <v>236</v>
      </c>
      <c r="W4717" s="1371" t="s">
        <v>230</v>
      </c>
    </row>
    <row r="4718" spans="1:23">
      <c r="A4718" s="1370">
        <v>75507556</v>
      </c>
      <c r="B4718" s="1371" t="s">
        <v>9329</v>
      </c>
      <c r="C4718" s="1371">
        <v>968942138</v>
      </c>
      <c r="D4718" s="1371" t="s">
        <v>9330</v>
      </c>
      <c r="E4718" s="1371" t="s">
        <v>347</v>
      </c>
      <c r="G4718" s="1371" t="s">
        <v>224</v>
      </c>
      <c r="H4718" s="1371" t="s">
        <v>248</v>
      </c>
      <c r="K4718" s="1371" t="s">
        <v>280</v>
      </c>
      <c r="L4718" s="1371" t="s">
        <v>262</v>
      </c>
      <c r="M4718" s="1372">
        <v>45873</v>
      </c>
      <c r="N4718" s="1371" t="s">
        <v>231</v>
      </c>
      <c r="O4718" s="1371" t="s">
        <v>231</v>
      </c>
      <c r="P4718" s="1371" t="s">
        <v>231</v>
      </c>
      <c r="W4718" s="1371" t="s">
        <v>230</v>
      </c>
    </row>
    <row r="4719" spans="1:23">
      <c r="A4719" s="1370">
        <v>75510518</v>
      </c>
      <c r="B4719" s="1371" t="s">
        <v>9331</v>
      </c>
      <c r="C4719" s="1371">
        <v>924273732</v>
      </c>
      <c r="D4719" s="1371" t="s">
        <v>9332</v>
      </c>
      <c r="F4719" s="1371" t="s">
        <v>254</v>
      </c>
      <c r="G4719" s="1371" t="s">
        <v>224</v>
      </c>
      <c r="H4719" s="1371" t="s">
        <v>238</v>
      </c>
      <c r="I4719" s="1371" t="s">
        <v>316</v>
      </c>
      <c r="J4719" s="1371" t="s">
        <v>221</v>
      </c>
      <c r="N4719" s="1371" t="s">
        <v>233</v>
      </c>
      <c r="O4719" s="1371" t="s">
        <v>236</v>
      </c>
      <c r="W4719" s="1371" t="s">
        <v>229</v>
      </c>
    </row>
    <row r="4720" spans="1:23">
      <c r="A4720" s="1370">
        <v>75510727</v>
      </c>
      <c r="B4720" s="1371" t="s">
        <v>9333</v>
      </c>
      <c r="C4720" s="1371">
        <v>956484824</v>
      </c>
      <c r="D4720" s="1371" t="s">
        <v>9334</v>
      </c>
      <c r="E4720" s="1371" t="s">
        <v>376</v>
      </c>
      <c r="F4720" s="1371" t="s">
        <v>377</v>
      </c>
      <c r="G4720" s="1371" t="s">
        <v>223</v>
      </c>
      <c r="H4720" s="1371" t="s">
        <v>245</v>
      </c>
      <c r="I4720" s="1371" t="s">
        <v>316</v>
      </c>
      <c r="J4720" s="1371" t="s">
        <v>221</v>
      </c>
      <c r="N4720" s="1371" t="s">
        <v>233</v>
      </c>
      <c r="O4720" s="1371" t="s">
        <v>231</v>
      </c>
      <c r="P4720" s="1371" t="s">
        <v>231</v>
      </c>
      <c r="Q4720" s="1371" t="s">
        <v>324</v>
      </c>
      <c r="R4720" s="1371" t="s">
        <v>232</v>
      </c>
      <c r="S4720" s="1371" t="s">
        <v>318</v>
      </c>
      <c r="T4720" s="1371" t="s">
        <v>628</v>
      </c>
      <c r="V4720" s="1371" t="s">
        <v>9335</v>
      </c>
      <c r="W4720" s="1371" t="s">
        <v>229</v>
      </c>
    </row>
    <row r="4721" spans="1:23">
      <c r="A4721" s="1370">
        <v>75519003</v>
      </c>
      <c r="B4721" s="1371" t="s">
        <v>9336</v>
      </c>
      <c r="C4721" s="1371">
        <v>935189765</v>
      </c>
      <c r="D4721" s="1371" t="s">
        <v>9337</v>
      </c>
      <c r="G4721" s="1371" t="s">
        <v>225</v>
      </c>
      <c r="H4721" s="1371" t="s">
        <v>245</v>
      </c>
      <c r="I4721" s="1371" t="s">
        <v>316</v>
      </c>
      <c r="J4721" s="1371" t="s">
        <v>221</v>
      </c>
      <c r="N4721" s="1371" t="s">
        <v>233</v>
      </c>
      <c r="O4721" s="1371" t="s">
        <v>236</v>
      </c>
      <c r="W4721" s="1371" t="s">
        <v>229</v>
      </c>
    </row>
    <row r="4722" spans="1:23">
      <c r="A4722" s="1370">
        <v>75519483</v>
      </c>
      <c r="B4722" s="1371" t="s">
        <v>9338</v>
      </c>
      <c r="C4722" s="1371">
        <v>51972693465</v>
      </c>
      <c r="D4722" s="1371" t="s">
        <v>9339</v>
      </c>
      <c r="E4722" s="1371" t="s">
        <v>347</v>
      </c>
      <c r="G4722" s="1371" t="s">
        <v>224</v>
      </c>
      <c r="H4722" s="1371" t="s">
        <v>245</v>
      </c>
      <c r="K4722" s="1371" t="s">
        <v>278</v>
      </c>
      <c r="L4722" s="1371" t="s">
        <v>278</v>
      </c>
      <c r="M4722" s="1372">
        <v>45868</v>
      </c>
      <c r="N4722" s="1371" t="s">
        <v>233</v>
      </c>
      <c r="W4722" s="1371" t="s">
        <v>229</v>
      </c>
    </row>
    <row r="4723" spans="1:23">
      <c r="A4723" s="1370">
        <v>75519672</v>
      </c>
      <c r="B4723" s="1371" t="s">
        <v>9340</v>
      </c>
      <c r="C4723" s="1371">
        <v>939265584</v>
      </c>
      <c r="G4723" s="1371" t="s">
        <v>224</v>
      </c>
      <c r="H4723" s="1371" t="s">
        <v>242</v>
      </c>
      <c r="I4723" s="1371" t="s">
        <v>316</v>
      </c>
      <c r="J4723" s="1371" t="s">
        <v>249</v>
      </c>
      <c r="N4723" s="1371" t="s">
        <v>231</v>
      </c>
      <c r="O4723" s="1371" t="s">
        <v>231</v>
      </c>
      <c r="W4723" s="1371" t="s">
        <v>229</v>
      </c>
    </row>
    <row r="4724" spans="1:23">
      <c r="A4724" s="1370">
        <v>75531294</v>
      </c>
      <c r="B4724" s="1371" t="s">
        <v>9341</v>
      </c>
      <c r="C4724" s="1371">
        <v>51996901225</v>
      </c>
      <c r="D4724" s="1371" t="s">
        <v>9342</v>
      </c>
      <c r="G4724" s="1371" t="s">
        <v>224</v>
      </c>
      <c r="H4724" s="1371" t="s">
        <v>11</v>
      </c>
      <c r="J4724" s="1371" t="s">
        <v>221</v>
      </c>
      <c r="M4724" s="1372">
        <v>45841</v>
      </c>
      <c r="N4724" s="1371" t="s">
        <v>233</v>
      </c>
      <c r="V4724" s="1371" t="s">
        <v>11</v>
      </c>
      <c r="W4724" s="1371" t="s">
        <v>228</v>
      </c>
    </row>
    <row r="4725" spans="1:23">
      <c r="A4725" s="1370">
        <v>75533572</v>
      </c>
      <c r="B4725" s="1371" t="s">
        <v>9343</v>
      </c>
      <c r="C4725" s="1371">
        <v>51907837117</v>
      </c>
      <c r="D4725" s="1371" t="s">
        <v>9344</v>
      </c>
      <c r="G4725" s="1371" t="s">
        <v>224</v>
      </c>
      <c r="H4725" s="1371" t="s">
        <v>11</v>
      </c>
      <c r="I4725" s="1371" t="s">
        <v>7</v>
      </c>
      <c r="M4725" s="1372">
        <v>45854</v>
      </c>
      <c r="N4725" s="1371" t="s">
        <v>233</v>
      </c>
      <c r="W4725" s="1371" t="s">
        <v>229</v>
      </c>
    </row>
    <row r="4726" spans="1:23">
      <c r="A4726" s="1370">
        <v>75533944</v>
      </c>
      <c r="B4726" s="1371" t="s">
        <v>9345</v>
      </c>
      <c r="C4726" s="1371">
        <v>949804754</v>
      </c>
      <c r="D4726" s="1371" t="s">
        <v>9346</v>
      </c>
      <c r="F4726" s="1371" t="s">
        <v>362</v>
      </c>
      <c r="G4726" s="1371" t="s">
        <v>224</v>
      </c>
      <c r="H4726" s="1371" t="s">
        <v>248</v>
      </c>
      <c r="J4726" s="1371" t="s">
        <v>221</v>
      </c>
      <c r="M4726" s="1372">
        <v>45841</v>
      </c>
      <c r="W4726" s="1371" t="s">
        <v>227</v>
      </c>
    </row>
    <row r="4727" spans="1:23">
      <c r="A4727" s="1370">
        <v>75535681</v>
      </c>
      <c r="B4727" s="1371" t="s">
        <v>9347</v>
      </c>
      <c r="C4727" s="1371">
        <v>51945535188</v>
      </c>
      <c r="D4727" s="1371" t="s">
        <v>9348</v>
      </c>
      <c r="G4727" s="1371" t="s">
        <v>225</v>
      </c>
      <c r="H4727" s="1371" t="s">
        <v>11</v>
      </c>
      <c r="L4727" s="1371" t="s">
        <v>271</v>
      </c>
      <c r="M4727" s="1372">
        <v>45854</v>
      </c>
      <c r="N4727" s="1371" t="s">
        <v>233</v>
      </c>
      <c r="W4727" s="1371" t="s">
        <v>230</v>
      </c>
    </row>
    <row r="4728" spans="1:23">
      <c r="A4728" s="1370">
        <v>75538802</v>
      </c>
      <c r="B4728" s="1371" t="s">
        <v>9349</v>
      </c>
      <c r="C4728" s="1371">
        <v>970110692</v>
      </c>
      <c r="D4728" s="1371" t="s">
        <v>9350</v>
      </c>
      <c r="F4728" s="1371" t="s">
        <v>260</v>
      </c>
      <c r="G4728" s="1371" t="s">
        <v>224</v>
      </c>
      <c r="H4728" s="1371" t="s">
        <v>245</v>
      </c>
      <c r="I4728" s="1371" t="s">
        <v>10</v>
      </c>
      <c r="J4728" s="1371" t="s">
        <v>221</v>
      </c>
      <c r="N4728" s="1371" t="s">
        <v>231</v>
      </c>
      <c r="W4728" s="1371" t="s">
        <v>227</v>
      </c>
    </row>
    <row r="4729" spans="1:23">
      <c r="A4729" s="1370">
        <v>75539967</v>
      </c>
      <c r="B4729" s="1371" t="s">
        <v>9351</v>
      </c>
      <c r="C4729" s="1371">
        <v>904685489</v>
      </c>
      <c r="D4729" s="1371" t="s">
        <v>9352</v>
      </c>
      <c r="G4729" s="1371" t="s">
        <v>223</v>
      </c>
      <c r="H4729" s="1371" t="s">
        <v>243</v>
      </c>
      <c r="I4729" s="1371" t="s">
        <v>316</v>
      </c>
      <c r="J4729" s="1371" t="s">
        <v>249</v>
      </c>
      <c r="N4729" s="1371" t="s">
        <v>233</v>
      </c>
      <c r="O4729" s="1371" t="s">
        <v>231</v>
      </c>
      <c r="P4729" s="1371" t="s">
        <v>231</v>
      </c>
      <c r="W4729" s="1371" t="s">
        <v>226</v>
      </c>
    </row>
    <row r="4730" spans="1:23">
      <c r="A4730" s="1370">
        <v>75555167</v>
      </c>
      <c r="B4730" s="1371" t="s">
        <v>9353</v>
      </c>
      <c r="C4730" s="1371">
        <v>921258155</v>
      </c>
      <c r="D4730" s="1371" t="s">
        <v>9354</v>
      </c>
      <c r="E4730" s="1371" t="s">
        <v>347</v>
      </c>
      <c r="G4730" s="1371" t="s">
        <v>223</v>
      </c>
      <c r="H4730" s="1371" t="s">
        <v>245</v>
      </c>
      <c r="I4730" s="1371" t="s">
        <v>316</v>
      </c>
      <c r="K4730" s="1371" t="s">
        <v>274</v>
      </c>
      <c r="L4730" s="1371" t="s">
        <v>274</v>
      </c>
      <c r="M4730" s="1372">
        <v>45845</v>
      </c>
      <c r="N4730" s="1371" t="s">
        <v>233</v>
      </c>
      <c r="O4730" s="1371" t="s">
        <v>236</v>
      </c>
      <c r="P4730" s="1371" t="s">
        <v>350</v>
      </c>
      <c r="V4730" s="1371" t="s">
        <v>710</v>
      </c>
      <c r="W4730" s="1371" t="s">
        <v>226</v>
      </c>
    </row>
    <row r="4731" spans="1:23">
      <c r="A4731" s="1370">
        <v>75555167</v>
      </c>
      <c r="B4731" s="1371" t="s">
        <v>9353</v>
      </c>
      <c r="C4731" s="1371">
        <v>921258155</v>
      </c>
      <c r="D4731" s="1371" t="s">
        <v>9354</v>
      </c>
      <c r="E4731" s="1371" t="s">
        <v>347</v>
      </c>
      <c r="G4731" s="1371" t="s">
        <v>223</v>
      </c>
      <c r="H4731" s="1371" t="s">
        <v>245</v>
      </c>
      <c r="K4731" s="1371" t="s">
        <v>262</v>
      </c>
      <c r="L4731" s="1371" t="s">
        <v>262</v>
      </c>
      <c r="M4731" s="1372">
        <v>45863</v>
      </c>
      <c r="N4731" s="1371" t="s">
        <v>368</v>
      </c>
      <c r="W4731" s="1371" t="s">
        <v>226</v>
      </c>
    </row>
    <row r="4732" spans="1:23">
      <c r="A4732" s="1370">
        <v>75555167</v>
      </c>
      <c r="B4732" s="1371" t="s">
        <v>9353</v>
      </c>
      <c r="C4732" s="1371">
        <v>51921258155</v>
      </c>
      <c r="D4732" s="1371" t="s">
        <v>9354</v>
      </c>
      <c r="E4732" s="1371" t="s">
        <v>347</v>
      </c>
      <c r="G4732" s="1371" t="s">
        <v>223</v>
      </c>
      <c r="H4732" s="1371" t="s">
        <v>245</v>
      </c>
      <c r="K4732" s="1371" t="s">
        <v>262</v>
      </c>
      <c r="L4732" s="1371" t="s">
        <v>262</v>
      </c>
      <c r="M4732" s="1372">
        <v>45862</v>
      </c>
      <c r="N4732" s="1371" t="s">
        <v>233</v>
      </c>
      <c r="W4732" s="1371" t="s">
        <v>229</v>
      </c>
    </row>
    <row r="4733" spans="1:23">
      <c r="A4733" s="1370">
        <v>75556443</v>
      </c>
      <c r="B4733" s="1371" t="s">
        <v>9355</v>
      </c>
      <c r="C4733" s="1371">
        <v>51978342074</v>
      </c>
      <c r="D4733" s="1371" t="s">
        <v>9356</v>
      </c>
      <c r="E4733" s="1371" t="s">
        <v>347</v>
      </c>
      <c r="G4733" s="1371" t="s">
        <v>224</v>
      </c>
      <c r="H4733" s="1371" t="s">
        <v>245</v>
      </c>
      <c r="K4733" s="1371" t="s">
        <v>262</v>
      </c>
      <c r="L4733" s="1371" t="s">
        <v>262</v>
      </c>
      <c r="M4733" s="1372">
        <v>45868</v>
      </c>
      <c r="N4733" s="1371" t="s">
        <v>233</v>
      </c>
      <c r="O4733" s="1371" t="s">
        <v>231</v>
      </c>
      <c r="P4733" s="1371" t="s">
        <v>329</v>
      </c>
      <c r="V4733" s="1371" t="s">
        <v>710</v>
      </c>
      <c r="W4733" s="1371" t="s">
        <v>229</v>
      </c>
    </row>
    <row r="4734" spans="1:23">
      <c r="A4734" s="1370">
        <v>75557410</v>
      </c>
      <c r="B4734" s="1371" t="s">
        <v>9357</v>
      </c>
      <c r="C4734" s="1371">
        <v>931214616</v>
      </c>
      <c r="D4734" s="1371" t="s">
        <v>9358</v>
      </c>
      <c r="F4734" s="1371" t="s">
        <v>362</v>
      </c>
      <c r="G4734" s="1371" t="s">
        <v>223</v>
      </c>
      <c r="H4734" s="1371" t="s">
        <v>248</v>
      </c>
      <c r="J4734" s="1371" t="s">
        <v>221</v>
      </c>
      <c r="M4734" s="1372">
        <v>45841</v>
      </c>
      <c r="N4734" s="1371" t="s">
        <v>233</v>
      </c>
      <c r="W4734" s="1371" t="s">
        <v>228</v>
      </c>
    </row>
    <row r="4735" spans="1:23">
      <c r="A4735" s="1370">
        <v>75565685</v>
      </c>
      <c r="B4735" s="1371" t="s">
        <v>9359</v>
      </c>
      <c r="C4735" s="1371">
        <v>921634596</v>
      </c>
      <c r="D4735" s="1371" t="s">
        <v>9360</v>
      </c>
      <c r="F4735" s="1371" t="s">
        <v>254</v>
      </c>
      <c r="G4735" s="1371" t="s">
        <v>224</v>
      </c>
      <c r="H4735" s="1371" t="s">
        <v>243</v>
      </c>
      <c r="I4735" s="1371" t="s">
        <v>316</v>
      </c>
      <c r="J4735" s="1371" t="s">
        <v>221</v>
      </c>
      <c r="N4735" s="1371" t="s">
        <v>231</v>
      </c>
      <c r="O4735" s="1371" t="s">
        <v>231</v>
      </c>
      <c r="P4735" s="1371" t="s">
        <v>233</v>
      </c>
      <c r="W4735" s="1371" t="s">
        <v>227</v>
      </c>
    </row>
    <row r="4736" spans="1:23">
      <c r="A4736" s="1370">
        <v>75576258</v>
      </c>
      <c r="B4736" s="1371" t="s">
        <v>9361</v>
      </c>
      <c r="C4736" s="1371">
        <v>51923658362</v>
      </c>
      <c r="D4736" s="1371" t="s">
        <v>9362</v>
      </c>
      <c r="E4736" s="1371" t="s">
        <v>347</v>
      </c>
      <c r="G4736" s="1371" t="s">
        <v>223</v>
      </c>
      <c r="H4736" s="1371" t="s">
        <v>245</v>
      </c>
      <c r="K4736" s="1371" t="s">
        <v>278</v>
      </c>
      <c r="L4736" s="1371" t="s">
        <v>278</v>
      </c>
      <c r="M4736" s="1372">
        <v>45877</v>
      </c>
      <c r="N4736" s="1371" t="s">
        <v>233</v>
      </c>
      <c r="W4736" s="1371" t="s">
        <v>227</v>
      </c>
    </row>
    <row r="4737" spans="1:23">
      <c r="A4737" s="1370">
        <v>75579540</v>
      </c>
      <c r="B4737" s="1371" t="s">
        <v>9363</v>
      </c>
      <c r="C4737" s="1371">
        <v>913600629</v>
      </c>
      <c r="D4737" s="1371" t="s">
        <v>9364</v>
      </c>
      <c r="G4737" s="1371" t="s">
        <v>224</v>
      </c>
      <c r="H4737" s="1371" t="s">
        <v>11</v>
      </c>
      <c r="M4737" s="1372">
        <v>45880</v>
      </c>
      <c r="N4737" s="1371" t="s">
        <v>233</v>
      </c>
      <c r="W4737" s="1371" t="s">
        <v>229</v>
      </c>
    </row>
    <row r="4738" spans="1:23">
      <c r="A4738" s="1370">
        <v>75579540</v>
      </c>
      <c r="B4738" s="1371" t="s">
        <v>9365</v>
      </c>
      <c r="C4738" s="1371">
        <v>913600629</v>
      </c>
      <c r="D4738" s="1371" t="s">
        <v>9364</v>
      </c>
      <c r="E4738" s="1371" t="s">
        <v>347</v>
      </c>
      <c r="G4738" s="1371" t="s">
        <v>224</v>
      </c>
      <c r="H4738" s="1371" t="s">
        <v>248</v>
      </c>
      <c r="K4738" s="1371" t="s">
        <v>280</v>
      </c>
      <c r="L4738" s="1371" t="s">
        <v>280</v>
      </c>
      <c r="M4738" s="1372">
        <v>45873</v>
      </c>
      <c r="N4738" s="1371" t="s">
        <v>233</v>
      </c>
      <c r="W4738" s="1371" t="s">
        <v>227</v>
      </c>
    </row>
    <row r="4739" spans="1:23">
      <c r="A4739" s="1370">
        <v>75580403</v>
      </c>
      <c r="B4739" s="1371" t="s">
        <v>9366</v>
      </c>
      <c r="C4739" s="1371">
        <v>960586128</v>
      </c>
      <c r="D4739" s="1371" t="s">
        <v>9367</v>
      </c>
      <c r="F4739" s="1371" t="s">
        <v>362</v>
      </c>
      <c r="G4739" s="1371" t="s">
        <v>223</v>
      </c>
      <c r="H4739" s="1371" t="s">
        <v>248</v>
      </c>
      <c r="J4739" s="1371" t="s">
        <v>221</v>
      </c>
      <c r="N4739" s="1371" t="s">
        <v>233</v>
      </c>
      <c r="O4739" s="1371" t="s">
        <v>331</v>
      </c>
      <c r="W4739" s="1371" t="s">
        <v>229</v>
      </c>
    </row>
    <row r="4740" spans="1:23">
      <c r="A4740" s="1370">
        <v>75580828</v>
      </c>
      <c r="B4740" s="1371" t="s">
        <v>9368</v>
      </c>
      <c r="C4740" s="1371">
        <v>51941540911</v>
      </c>
      <c r="D4740" s="1371" t="s">
        <v>9369</v>
      </c>
      <c r="E4740" s="1371" t="s">
        <v>451</v>
      </c>
      <c r="G4740" s="1371" t="s">
        <v>223</v>
      </c>
      <c r="H4740" s="1371" t="s">
        <v>245</v>
      </c>
      <c r="K4740" s="1371" t="s">
        <v>262</v>
      </c>
      <c r="L4740" s="1371" t="s">
        <v>262</v>
      </c>
      <c r="M4740" s="1372">
        <v>45873</v>
      </c>
      <c r="N4740" s="1371" t="s">
        <v>233</v>
      </c>
      <c r="W4740" s="1371" t="s">
        <v>228</v>
      </c>
    </row>
    <row r="4741" spans="1:23">
      <c r="A4741" s="1370">
        <v>75583765</v>
      </c>
      <c r="B4741" s="1371" t="s">
        <v>9370</v>
      </c>
      <c r="C4741" s="1371">
        <v>927027569</v>
      </c>
      <c r="D4741" s="1371" t="s">
        <v>9371</v>
      </c>
      <c r="G4741" s="1371" t="s">
        <v>223</v>
      </c>
      <c r="H4741" s="1371" t="s">
        <v>11</v>
      </c>
      <c r="I4741" s="1371" t="s">
        <v>7</v>
      </c>
      <c r="M4741" s="1372">
        <v>45859</v>
      </c>
      <c r="N4741" s="1371" t="s">
        <v>233</v>
      </c>
      <c r="W4741" s="1371" t="s">
        <v>229</v>
      </c>
    </row>
    <row r="4742" spans="1:23">
      <c r="A4742" s="1370">
        <v>75587212</v>
      </c>
      <c r="B4742" s="1371" t="s">
        <v>9372</v>
      </c>
      <c r="C4742" s="1371">
        <v>989764817</v>
      </c>
      <c r="D4742" s="1371" t="s">
        <v>9373</v>
      </c>
      <c r="G4742" s="1371" t="s">
        <v>223</v>
      </c>
      <c r="H4742" s="1371" t="s">
        <v>11</v>
      </c>
      <c r="J4742" s="1371" t="s">
        <v>221</v>
      </c>
      <c r="M4742" s="1372">
        <v>45841</v>
      </c>
      <c r="N4742" s="1371" t="s">
        <v>233</v>
      </c>
      <c r="O4742" s="1371" t="s">
        <v>241</v>
      </c>
      <c r="P4742" s="1371" t="s">
        <v>241</v>
      </c>
      <c r="V4742" s="1371" t="s">
        <v>11</v>
      </c>
      <c r="W4742" s="1371" t="s">
        <v>226</v>
      </c>
    </row>
    <row r="4743" spans="1:23">
      <c r="A4743" s="1370">
        <v>75590975</v>
      </c>
      <c r="B4743" s="1371" t="s">
        <v>9374</v>
      </c>
      <c r="C4743" s="1371">
        <v>51980761311</v>
      </c>
      <c r="D4743" s="1371" t="s">
        <v>7347</v>
      </c>
      <c r="E4743" s="1371" t="s">
        <v>373</v>
      </c>
      <c r="G4743" s="1371" t="s">
        <v>223</v>
      </c>
      <c r="H4743" s="1371" t="s">
        <v>245</v>
      </c>
      <c r="K4743" s="1371" t="s">
        <v>271</v>
      </c>
      <c r="L4743" s="1371" t="s">
        <v>271</v>
      </c>
      <c r="M4743" s="1372">
        <v>45844</v>
      </c>
      <c r="N4743" s="1371" t="s">
        <v>233</v>
      </c>
      <c r="O4743" s="1371" t="s">
        <v>236</v>
      </c>
      <c r="W4743" s="1371" t="s">
        <v>227</v>
      </c>
    </row>
    <row r="4744" spans="1:23">
      <c r="A4744" s="1370">
        <v>75598292</v>
      </c>
      <c r="B4744" s="1371" t="s">
        <v>9375</v>
      </c>
      <c r="C4744" s="1371">
        <v>991425655</v>
      </c>
      <c r="D4744" s="1371" t="s">
        <v>9376</v>
      </c>
      <c r="G4744" s="1371" t="s">
        <v>224</v>
      </c>
      <c r="H4744" s="1371" t="s">
        <v>11</v>
      </c>
      <c r="J4744" s="1371" t="s">
        <v>221</v>
      </c>
      <c r="M4744" s="1372">
        <v>45841</v>
      </c>
      <c r="N4744" s="1371" t="s">
        <v>233</v>
      </c>
      <c r="O4744" s="1371" t="s">
        <v>233</v>
      </c>
      <c r="P4744" s="1371" t="s">
        <v>233</v>
      </c>
      <c r="V4744" s="1371" t="s">
        <v>11</v>
      </c>
      <c r="W4744" s="1371" t="s">
        <v>226</v>
      </c>
    </row>
    <row r="4745" spans="1:23">
      <c r="A4745" s="1370">
        <v>75599172</v>
      </c>
      <c r="B4745" s="1371" t="s">
        <v>9377</v>
      </c>
      <c r="C4745" s="1371">
        <v>963896222</v>
      </c>
      <c r="D4745" s="1371" t="s">
        <v>9378</v>
      </c>
      <c r="G4745" s="1371" t="s">
        <v>224</v>
      </c>
      <c r="H4745" s="1371" t="s">
        <v>11</v>
      </c>
      <c r="L4745" s="1371" t="s">
        <v>271</v>
      </c>
      <c r="M4745" s="1372">
        <v>45854</v>
      </c>
      <c r="N4745" s="1371" t="s">
        <v>368</v>
      </c>
      <c r="O4745" s="1371" t="s">
        <v>236</v>
      </c>
      <c r="W4745" s="1371" t="s">
        <v>226</v>
      </c>
    </row>
    <row r="4746" spans="1:23">
      <c r="A4746" s="1370">
        <v>75600071</v>
      </c>
      <c r="B4746" s="1371" t="s">
        <v>9379</v>
      </c>
      <c r="C4746" s="1371">
        <v>51965657573</v>
      </c>
      <c r="D4746" s="1371" t="s">
        <v>9380</v>
      </c>
      <c r="G4746" s="1371" t="s">
        <v>224</v>
      </c>
      <c r="H4746" s="1371" t="s">
        <v>11</v>
      </c>
      <c r="J4746" s="1371" t="s">
        <v>221</v>
      </c>
      <c r="M4746" s="1372">
        <v>45841</v>
      </c>
      <c r="N4746" s="1371" t="s">
        <v>233</v>
      </c>
      <c r="V4746" s="1371" t="s">
        <v>11</v>
      </c>
      <c r="W4746" s="1371" t="s">
        <v>228</v>
      </c>
    </row>
    <row r="4747" spans="1:23">
      <c r="A4747" s="1370">
        <v>75606871</v>
      </c>
      <c r="B4747" s="1371" t="s">
        <v>9381</v>
      </c>
      <c r="C4747" s="1371">
        <v>954559549</v>
      </c>
      <c r="D4747" s="1371" t="s">
        <v>9382</v>
      </c>
      <c r="G4747" s="1371" t="s">
        <v>224</v>
      </c>
      <c r="H4747" s="1371" t="s">
        <v>11</v>
      </c>
      <c r="J4747" s="1371" t="s">
        <v>221</v>
      </c>
      <c r="N4747" s="1371" t="s">
        <v>233</v>
      </c>
      <c r="O4747" s="1371" t="s">
        <v>231</v>
      </c>
      <c r="W4747" s="1371" t="s">
        <v>229</v>
      </c>
    </row>
    <row r="4748" spans="1:23">
      <c r="A4748" s="1370">
        <v>75610711</v>
      </c>
      <c r="B4748" s="1371" t="s">
        <v>9383</v>
      </c>
      <c r="C4748" s="1371" t="s">
        <v>9384</v>
      </c>
      <c r="D4748" s="1371" t="s">
        <v>9385</v>
      </c>
      <c r="F4748" s="1371" t="s">
        <v>247</v>
      </c>
      <c r="G4748" s="1371" t="s">
        <v>224</v>
      </c>
      <c r="H4748" s="1371" t="s">
        <v>238</v>
      </c>
      <c r="I4748" s="1371" t="s">
        <v>316</v>
      </c>
      <c r="J4748" s="1371" t="s">
        <v>221</v>
      </c>
      <c r="L4748" s="1371" t="s">
        <v>271</v>
      </c>
      <c r="N4748" s="1371" t="s">
        <v>231</v>
      </c>
      <c r="O4748" s="1371" t="s">
        <v>231</v>
      </c>
      <c r="Q4748" s="1371" t="s">
        <v>3344</v>
      </c>
      <c r="R4748" s="1371" t="s">
        <v>232</v>
      </c>
      <c r="S4748" s="1371" t="s">
        <v>319</v>
      </c>
      <c r="T4748" s="1371" t="s">
        <v>3345</v>
      </c>
      <c r="U4748" s="1371" t="s">
        <v>258</v>
      </c>
      <c r="W4748" s="1371" t="s">
        <v>230</v>
      </c>
    </row>
    <row r="4749" spans="1:23">
      <c r="A4749" s="1370">
        <v>75620470</v>
      </c>
      <c r="B4749" s="1371" t="s">
        <v>9386</v>
      </c>
      <c r="C4749" s="1371">
        <v>910871226</v>
      </c>
      <c r="D4749" s="1371" t="s">
        <v>9387</v>
      </c>
      <c r="F4749" s="1371" t="s">
        <v>254</v>
      </c>
      <c r="G4749" s="1371" t="s">
        <v>225</v>
      </c>
      <c r="H4749" s="1371" t="s">
        <v>238</v>
      </c>
      <c r="I4749" s="1371" t="s">
        <v>316</v>
      </c>
      <c r="J4749" s="1371" t="s">
        <v>221</v>
      </c>
      <c r="N4749" s="1371" t="s">
        <v>233</v>
      </c>
      <c r="O4749" s="1371" t="s">
        <v>236</v>
      </c>
      <c r="W4749" s="1371" t="s">
        <v>229</v>
      </c>
    </row>
    <row r="4750" spans="1:23">
      <c r="A4750" s="1370">
        <v>75635084</v>
      </c>
      <c r="B4750" s="1371" t="s">
        <v>9388</v>
      </c>
      <c r="C4750" s="1371">
        <v>994459313</v>
      </c>
      <c r="G4750" s="1371" t="s">
        <v>224</v>
      </c>
      <c r="H4750" s="1371" t="s">
        <v>244</v>
      </c>
      <c r="I4750" s="1371" t="s">
        <v>316</v>
      </c>
      <c r="J4750" s="1371" t="s">
        <v>249</v>
      </c>
      <c r="N4750" s="1371" t="s">
        <v>233</v>
      </c>
      <c r="O4750" s="1371" t="s">
        <v>231</v>
      </c>
      <c r="W4750" s="1371" t="s">
        <v>229</v>
      </c>
    </row>
    <row r="4751" spans="1:23">
      <c r="A4751" s="1370">
        <v>75643384</v>
      </c>
      <c r="B4751" s="1371" t="s">
        <v>9389</v>
      </c>
      <c r="C4751" s="1371">
        <v>904332852</v>
      </c>
      <c r="D4751" s="1371" t="s">
        <v>9390</v>
      </c>
      <c r="G4751" s="1371" t="s">
        <v>223</v>
      </c>
      <c r="H4751" s="1371" t="s">
        <v>11</v>
      </c>
      <c r="J4751" s="1371" t="s">
        <v>221</v>
      </c>
      <c r="M4751" s="1372">
        <v>45841</v>
      </c>
      <c r="N4751" s="1371" t="s">
        <v>233</v>
      </c>
      <c r="O4751" s="1371" t="s">
        <v>236</v>
      </c>
      <c r="W4751" s="1371" t="s">
        <v>227</v>
      </c>
    </row>
    <row r="4752" spans="1:23">
      <c r="A4752" s="1370">
        <v>75646483</v>
      </c>
      <c r="B4752" s="1371" t="s">
        <v>9391</v>
      </c>
      <c r="C4752" s="1371">
        <v>946959817</v>
      </c>
      <c r="D4752" s="1371" t="s">
        <v>9392</v>
      </c>
      <c r="G4752" s="1371" t="s">
        <v>223</v>
      </c>
      <c r="H4752" s="1371" t="s">
        <v>243</v>
      </c>
      <c r="I4752" s="1371" t="s">
        <v>316</v>
      </c>
      <c r="J4752" s="1371" t="s">
        <v>221</v>
      </c>
      <c r="N4752" s="1371" t="s">
        <v>231</v>
      </c>
      <c r="W4752" s="1371" t="s">
        <v>228</v>
      </c>
    </row>
    <row r="4753" spans="1:23">
      <c r="A4753" s="1370">
        <v>75649219</v>
      </c>
      <c r="B4753" s="1371" t="s">
        <v>9393</v>
      </c>
      <c r="C4753" s="1371">
        <v>933471359</v>
      </c>
      <c r="D4753" s="1371" t="s">
        <v>9394</v>
      </c>
      <c r="E4753" s="1371" t="s">
        <v>347</v>
      </c>
      <c r="G4753" s="1371" t="s">
        <v>225</v>
      </c>
      <c r="H4753" s="1371" t="s">
        <v>248</v>
      </c>
      <c r="K4753" s="1371" t="s">
        <v>280</v>
      </c>
      <c r="L4753" s="1371" t="s">
        <v>262</v>
      </c>
      <c r="M4753" s="1372">
        <v>45873</v>
      </c>
      <c r="N4753" s="1371" t="s">
        <v>233</v>
      </c>
      <c r="O4753" s="1371" t="s">
        <v>236</v>
      </c>
      <c r="W4753" s="1371" t="s">
        <v>230</v>
      </c>
    </row>
    <row r="4754" spans="1:23">
      <c r="A4754" s="1370">
        <v>75650806</v>
      </c>
      <c r="B4754" s="1371" t="s">
        <v>9395</v>
      </c>
      <c r="C4754" s="1371">
        <v>912122483</v>
      </c>
      <c r="D4754" s="1371" t="s">
        <v>9396</v>
      </c>
      <c r="F4754" s="1371" t="s">
        <v>362</v>
      </c>
      <c r="G4754" s="1371" t="s">
        <v>224</v>
      </c>
      <c r="H4754" s="1371" t="s">
        <v>248</v>
      </c>
      <c r="I4754" s="1371" t="s">
        <v>316</v>
      </c>
      <c r="J4754" s="1371" t="s">
        <v>221</v>
      </c>
      <c r="M4754" s="1372">
        <v>45841</v>
      </c>
      <c r="N4754" s="1371" t="s">
        <v>231</v>
      </c>
      <c r="O4754" s="1371" t="s">
        <v>231</v>
      </c>
      <c r="P4754" s="1371" t="s">
        <v>231</v>
      </c>
      <c r="Q4754" s="1371" t="s">
        <v>445</v>
      </c>
      <c r="R4754" s="1371" t="s">
        <v>312</v>
      </c>
      <c r="S4754" s="1371" t="s">
        <v>318</v>
      </c>
      <c r="T4754" s="1371" t="s">
        <v>628</v>
      </c>
      <c r="W4754" s="1371" t="s">
        <v>227</v>
      </c>
    </row>
    <row r="4755" spans="1:23">
      <c r="A4755" s="1370">
        <v>75664725</v>
      </c>
      <c r="B4755" s="1371" t="s">
        <v>9397</v>
      </c>
      <c r="C4755" s="1371">
        <v>946593173</v>
      </c>
      <c r="D4755" s="1371" t="s">
        <v>9398</v>
      </c>
      <c r="F4755" s="1371" t="s">
        <v>254</v>
      </c>
      <c r="G4755" s="1371" t="s">
        <v>225</v>
      </c>
      <c r="H4755" s="1371" t="s">
        <v>238</v>
      </c>
      <c r="I4755" s="1371" t="s">
        <v>316</v>
      </c>
      <c r="J4755" s="1371" t="s">
        <v>221</v>
      </c>
      <c r="N4755" s="1371" t="s">
        <v>233</v>
      </c>
      <c r="O4755" s="1371" t="s">
        <v>236</v>
      </c>
      <c r="W4755" s="1371" t="s">
        <v>229</v>
      </c>
    </row>
    <row r="4756" spans="1:23">
      <c r="A4756" s="1370">
        <v>75666127</v>
      </c>
      <c r="B4756" s="1371" t="s">
        <v>9399</v>
      </c>
      <c r="C4756" s="1371">
        <v>927716097</v>
      </c>
      <c r="D4756" s="1371" t="s">
        <v>9400</v>
      </c>
      <c r="G4756" s="1371" t="s">
        <v>224</v>
      </c>
      <c r="H4756" s="1371" t="s">
        <v>11</v>
      </c>
      <c r="J4756" s="1371" t="s">
        <v>221</v>
      </c>
      <c r="N4756" s="1371" t="s">
        <v>233</v>
      </c>
      <c r="W4756" s="1371" t="s">
        <v>229</v>
      </c>
    </row>
    <row r="4757" spans="1:23">
      <c r="A4757" s="1370">
        <v>75667449</v>
      </c>
      <c r="B4757" s="1371" t="s">
        <v>9401</v>
      </c>
      <c r="C4757" s="1371">
        <v>906201142</v>
      </c>
      <c r="D4757" s="1371" t="s">
        <v>9402</v>
      </c>
      <c r="F4757" s="1371" t="s">
        <v>254</v>
      </c>
      <c r="G4757" s="1371" t="s">
        <v>224</v>
      </c>
      <c r="H4757" s="1371" t="s">
        <v>238</v>
      </c>
      <c r="I4757" s="1371" t="s">
        <v>316</v>
      </c>
      <c r="J4757" s="1371" t="s">
        <v>221</v>
      </c>
      <c r="N4757" s="1371" t="s">
        <v>231</v>
      </c>
      <c r="Q4757" s="1371" t="s">
        <v>445</v>
      </c>
      <c r="R4757" s="1371" t="s">
        <v>232</v>
      </c>
      <c r="S4757" s="1371" t="s">
        <v>318</v>
      </c>
      <c r="T4757" s="1371" t="s">
        <v>323</v>
      </c>
      <c r="U4757" s="1371" t="s">
        <v>255</v>
      </c>
      <c r="W4757" s="1371" t="s">
        <v>227</v>
      </c>
    </row>
    <row r="4758" spans="1:23">
      <c r="A4758" s="1370">
        <v>75692011</v>
      </c>
      <c r="B4758" s="1371" t="s">
        <v>9403</v>
      </c>
      <c r="C4758" s="1371">
        <v>987844691</v>
      </c>
      <c r="D4758" s="1371" t="s">
        <v>9404</v>
      </c>
      <c r="E4758" s="1371" t="s">
        <v>6250</v>
      </c>
      <c r="F4758" s="1371" t="s">
        <v>254</v>
      </c>
      <c r="G4758" s="1371" t="s">
        <v>223</v>
      </c>
      <c r="H4758" s="1371" t="s">
        <v>245</v>
      </c>
      <c r="I4758" s="1371" t="s">
        <v>316</v>
      </c>
      <c r="J4758" s="1371" t="s">
        <v>221</v>
      </c>
      <c r="K4758" s="1371" t="s">
        <v>269</v>
      </c>
      <c r="L4758" s="1371" t="s">
        <v>269</v>
      </c>
      <c r="N4758" s="1371" t="s">
        <v>231</v>
      </c>
      <c r="O4758" s="1371" t="s">
        <v>231</v>
      </c>
      <c r="P4758" s="1371" t="s">
        <v>231</v>
      </c>
      <c r="Q4758" s="1371" t="s">
        <v>324</v>
      </c>
      <c r="R4758" s="1371" t="s">
        <v>232</v>
      </c>
      <c r="S4758" s="1371" t="s">
        <v>318</v>
      </c>
      <c r="T4758" s="1371" t="s">
        <v>323</v>
      </c>
      <c r="U4758" s="1371" t="s">
        <v>255</v>
      </c>
      <c r="W4758" s="1371" t="s">
        <v>226</v>
      </c>
    </row>
    <row r="4759" spans="1:23">
      <c r="A4759" s="1370">
        <v>75693756</v>
      </c>
      <c r="B4759" s="1371" t="s">
        <v>9405</v>
      </c>
      <c r="C4759" s="1371">
        <v>971834960</v>
      </c>
      <c r="D4759" s="1371" t="s">
        <v>9406</v>
      </c>
      <c r="G4759" s="1371" t="s">
        <v>223</v>
      </c>
      <c r="H4759" s="1371" t="s">
        <v>11</v>
      </c>
      <c r="I4759" s="1371" t="s">
        <v>316</v>
      </c>
      <c r="J4759" s="1371" t="s">
        <v>221</v>
      </c>
      <c r="N4759" s="1371" t="s">
        <v>233</v>
      </c>
      <c r="O4759" s="1371" t="s">
        <v>231</v>
      </c>
      <c r="W4759" s="1371" t="s">
        <v>229</v>
      </c>
    </row>
    <row r="4760" spans="1:23">
      <c r="A4760" s="1370">
        <v>75698957</v>
      </c>
      <c r="B4760" s="1371" t="s">
        <v>9407</v>
      </c>
      <c r="C4760" s="1371">
        <v>910972879</v>
      </c>
      <c r="D4760" s="1371" t="s">
        <v>9408</v>
      </c>
      <c r="G4760" s="1371" t="s">
        <v>224</v>
      </c>
      <c r="H4760" s="1371" t="s">
        <v>11</v>
      </c>
      <c r="M4760" s="1372">
        <v>45859</v>
      </c>
      <c r="N4760" s="1371" t="s">
        <v>233</v>
      </c>
      <c r="W4760" s="1371" t="s">
        <v>229</v>
      </c>
    </row>
    <row r="4761" spans="1:23">
      <c r="A4761" s="1370">
        <v>75701295</v>
      </c>
      <c r="B4761" s="1371" t="s">
        <v>9409</v>
      </c>
      <c r="C4761" s="1371">
        <v>51934459044</v>
      </c>
      <c r="D4761" s="1371" t="s">
        <v>9410</v>
      </c>
      <c r="E4761" s="1371" t="s">
        <v>347</v>
      </c>
      <c r="G4761" s="1371" t="s">
        <v>224</v>
      </c>
      <c r="H4761" s="1371" t="s">
        <v>245</v>
      </c>
      <c r="K4761" s="1371" t="s">
        <v>274</v>
      </c>
      <c r="M4761" s="1372">
        <v>45852</v>
      </c>
      <c r="N4761" s="1371" t="s">
        <v>231</v>
      </c>
      <c r="O4761" s="1371" t="s">
        <v>231</v>
      </c>
      <c r="W4761" s="1371" t="s">
        <v>229</v>
      </c>
    </row>
    <row r="4762" spans="1:23">
      <c r="A4762" s="1370">
        <v>75713098</v>
      </c>
      <c r="B4762" s="1371" t="s">
        <v>9411</v>
      </c>
      <c r="C4762" s="1371">
        <v>51921838242</v>
      </c>
      <c r="D4762" s="1371" t="s">
        <v>9412</v>
      </c>
      <c r="E4762" s="1371" t="s">
        <v>347</v>
      </c>
      <c r="G4762" s="1371" t="s">
        <v>223</v>
      </c>
      <c r="H4762" s="1371" t="s">
        <v>245</v>
      </c>
      <c r="K4762" s="1371" t="s">
        <v>262</v>
      </c>
      <c r="L4762" s="1371" t="s">
        <v>262</v>
      </c>
      <c r="M4762" s="1372">
        <v>45876</v>
      </c>
      <c r="N4762" s="1371" t="s">
        <v>233</v>
      </c>
      <c r="O4762" s="1371" t="s">
        <v>231</v>
      </c>
      <c r="W4762" s="1371" t="s">
        <v>229</v>
      </c>
    </row>
    <row r="4763" spans="1:23">
      <c r="A4763" s="1370">
        <v>75723406</v>
      </c>
      <c r="B4763" s="1371" t="s">
        <v>9413</v>
      </c>
      <c r="C4763" s="1371">
        <v>51974556473</v>
      </c>
      <c r="D4763" s="1371" t="s">
        <v>9414</v>
      </c>
      <c r="E4763" s="1371" t="s">
        <v>347</v>
      </c>
      <c r="F4763" s="1371" t="s">
        <v>254</v>
      </c>
      <c r="G4763" s="1371" t="s">
        <v>224</v>
      </c>
      <c r="H4763" s="1371" t="s">
        <v>245</v>
      </c>
      <c r="K4763" s="1371" t="s">
        <v>280</v>
      </c>
      <c r="L4763" s="1371" t="s">
        <v>280</v>
      </c>
      <c r="M4763" s="1372">
        <v>45852</v>
      </c>
      <c r="N4763" s="1371" t="s">
        <v>233</v>
      </c>
      <c r="W4763" s="1371" t="s">
        <v>227</v>
      </c>
    </row>
    <row r="4764" spans="1:23">
      <c r="A4764" s="1370">
        <v>75723825</v>
      </c>
      <c r="B4764" s="1371" t="s">
        <v>9415</v>
      </c>
      <c r="C4764" s="1371">
        <v>973255179</v>
      </c>
      <c r="D4764" s="1371" t="s">
        <v>9416</v>
      </c>
      <c r="F4764" s="1371" t="s">
        <v>362</v>
      </c>
      <c r="G4764" s="1371" t="s">
        <v>224</v>
      </c>
      <c r="H4764" s="1371" t="s">
        <v>248</v>
      </c>
      <c r="J4764" s="1371" t="s">
        <v>221</v>
      </c>
      <c r="M4764" s="1372">
        <v>45841</v>
      </c>
      <c r="W4764" s="1371" t="s">
        <v>227</v>
      </c>
    </row>
    <row r="4765" spans="1:23">
      <c r="A4765" s="1370">
        <v>75748597</v>
      </c>
      <c r="B4765" s="1371" t="s">
        <v>9417</v>
      </c>
      <c r="C4765" s="1371">
        <v>910997341</v>
      </c>
      <c r="D4765" s="1371" t="s">
        <v>9418</v>
      </c>
      <c r="E4765" s="1371" t="s">
        <v>376</v>
      </c>
      <c r="G4765" s="1371" t="s">
        <v>224</v>
      </c>
      <c r="H4765" s="1371" t="s">
        <v>245</v>
      </c>
      <c r="I4765" s="1371" t="s">
        <v>316</v>
      </c>
      <c r="J4765" s="1371" t="s">
        <v>221</v>
      </c>
      <c r="N4765" s="1371" t="s">
        <v>368</v>
      </c>
      <c r="O4765" s="1371" t="s">
        <v>236</v>
      </c>
      <c r="P4765" s="1371" t="s">
        <v>350</v>
      </c>
      <c r="W4765" s="1371" t="s">
        <v>226</v>
      </c>
    </row>
    <row r="4766" spans="1:23">
      <c r="A4766" s="1370">
        <v>75766406</v>
      </c>
      <c r="B4766" s="1371" t="s">
        <v>9419</v>
      </c>
      <c r="C4766" s="1371">
        <v>945422084</v>
      </c>
      <c r="D4766" s="1371" t="s">
        <v>9420</v>
      </c>
      <c r="E4766" s="1371" t="s">
        <v>473</v>
      </c>
      <c r="F4766" s="1371" t="s">
        <v>240</v>
      </c>
      <c r="G4766" s="1371" t="s">
        <v>223</v>
      </c>
      <c r="H4766" s="1371" t="s">
        <v>245</v>
      </c>
      <c r="I4766" s="1371" t="s">
        <v>316</v>
      </c>
      <c r="J4766" s="1371" t="s">
        <v>221</v>
      </c>
      <c r="N4766" s="1371" t="s">
        <v>236</v>
      </c>
      <c r="W4766" s="1371" t="s">
        <v>227</v>
      </c>
    </row>
    <row r="4767" spans="1:23">
      <c r="A4767" s="1370">
        <v>75772038</v>
      </c>
      <c r="B4767" s="1371" t="s">
        <v>9421</v>
      </c>
      <c r="C4767" s="1371">
        <v>960357536</v>
      </c>
      <c r="D4767" s="1371" t="s">
        <v>9422</v>
      </c>
      <c r="F4767" s="1371" t="s">
        <v>268</v>
      </c>
      <c r="G4767" s="1371" t="s">
        <v>224</v>
      </c>
      <c r="H4767" s="1371" t="s">
        <v>242</v>
      </c>
      <c r="I4767" s="1371" t="s">
        <v>316</v>
      </c>
      <c r="J4767" s="1371" t="s">
        <v>221</v>
      </c>
      <c r="N4767" s="1371" t="s">
        <v>233</v>
      </c>
      <c r="O4767" s="1371" t="s">
        <v>231</v>
      </c>
      <c r="P4767" s="1371" t="s">
        <v>231</v>
      </c>
      <c r="Q4767" s="1371" t="s">
        <v>3344</v>
      </c>
      <c r="R4767" s="1371" t="s">
        <v>232</v>
      </c>
      <c r="S4767" s="1371" t="s">
        <v>319</v>
      </c>
      <c r="T4767" s="1371" t="s">
        <v>6207</v>
      </c>
      <c r="U4767" s="1371" t="s">
        <v>255</v>
      </c>
      <c r="W4767" s="1371" t="s">
        <v>229</v>
      </c>
    </row>
    <row r="4768" spans="1:23">
      <c r="A4768" s="1370">
        <v>75784250</v>
      </c>
      <c r="B4768" s="1371" t="s">
        <v>9423</v>
      </c>
      <c r="C4768" s="1371">
        <v>51958806526</v>
      </c>
      <c r="D4768" s="1371" t="s">
        <v>9424</v>
      </c>
      <c r="E4768" s="1371" t="s">
        <v>376</v>
      </c>
      <c r="G4768" s="1371" t="s">
        <v>224</v>
      </c>
      <c r="H4768" s="1371" t="s">
        <v>245</v>
      </c>
      <c r="J4768" s="1371" t="s">
        <v>221</v>
      </c>
      <c r="L4768" s="1371" t="s">
        <v>271</v>
      </c>
      <c r="N4768" s="1371" t="s">
        <v>231</v>
      </c>
      <c r="W4768" s="1371" t="s">
        <v>230</v>
      </c>
    </row>
    <row r="4769" spans="1:23">
      <c r="A4769" s="1370">
        <v>75790716</v>
      </c>
      <c r="B4769" s="1371" t="s">
        <v>9425</v>
      </c>
      <c r="C4769" s="1371">
        <v>996057874</v>
      </c>
      <c r="D4769" s="1371" t="s">
        <v>9426</v>
      </c>
      <c r="G4769" s="1371" t="s">
        <v>223</v>
      </c>
      <c r="H4769" s="1371" t="s">
        <v>11</v>
      </c>
      <c r="J4769" s="1371" t="s">
        <v>221</v>
      </c>
      <c r="M4769" s="1372">
        <v>45841</v>
      </c>
      <c r="N4769" s="1371" t="s">
        <v>233</v>
      </c>
      <c r="O4769" s="1371" t="s">
        <v>236</v>
      </c>
      <c r="P4769" s="1371" t="s">
        <v>350</v>
      </c>
      <c r="V4769" s="1371" t="s">
        <v>11</v>
      </c>
      <c r="W4769" s="1371" t="s">
        <v>226</v>
      </c>
    </row>
    <row r="4770" spans="1:23">
      <c r="A4770" s="1370">
        <v>75794389</v>
      </c>
      <c r="B4770" s="1371" t="s">
        <v>9427</v>
      </c>
      <c r="C4770" s="1371">
        <v>912642141</v>
      </c>
      <c r="D4770" s="1371" t="s">
        <v>9428</v>
      </c>
      <c r="E4770" s="1371" t="s">
        <v>347</v>
      </c>
      <c r="G4770" s="1371" t="s">
        <v>225</v>
      </c>
      <c r="H4770" s="1371" t="s">
        <v>248</v>
      </c>
      <c r="K4770" s="1371" t="s">
        <v>280</v>
      </c>
      <c r="L4770" s="1371" t="s">
        <v>280</v>
      </c>
      <c r="M4770" s="1372">
        <v>45873</v>
      </c>
      <c r="N4770" s="1371" t="s">
        <v>233</v>
      </c>
      <c r="W4770" s="1371" t="s">
        <v>227</v>
      </c>
    </row>
    <row r="4771" spans="1:23">
      <c r="A4771" s="1370">
        <v>75803004</v>
      </c>
      <c r="B4771" s="1371" t="s">
        <v>9429</v>
      </c>
      <c r="C4771" s="1371">
        <v>51921619756</v>
      </c>
      <c r="D4771" s="1371" t="s">
        <v>362</v>
      </c>
      <c r="G4771" s="1371" t="s">
        <v>224</v>
      </c>
      <c r="H4771" s="1371" t="s">
        <v>11</v>
      </c>
      <c r="J4771" s="1371" t="s">
        <v>221</v>
      </c>
      <c r="M4771" s="1372">
        <v>45841</v>
      </c>
      <c r="N4771" s="1371" t="s">
        <v>233</v>
      </c>
      <c r="O4771" s="1371" t="s">
        <v>236</v>
      </c>
      <c r="P4771" s="1371" t="s">
        <v>350</v>
      </c>
      <c r="V4771" s="1371" t="s">
        <v>11</v>
      </c>
      <c r="W4771" s="1371" t="s">
        <v>226</v>
      </c>
    </row>
    <row r="4772" spans="1:23">
      <c r="A4772" s="1370">
        <v>75811225</v>
      </c>
      <c r="B4772" s="1371" t="s">
        <v>9430</v>
      </c>
      <c r="C4772" s="1371">
        <v>51927897219</v>
      </c>
      <c r="D4772" s="1371" t="s">
        <v>9431</v>
      </c>
      <c r="E4772" s="1371" t="s">
        <v>347</v>
      </c>
      <c r="G4772" s="1371" t="s">
        <v>225</v>
      </c>
      <c r="H4772" s="1371" t="s">
        <v>245</v>
      </c>
      <c r="K4772" s="1371" t="s">
        <v>262</v>
      </c>
      <c r="L4772" s="1371" t="s">
        <v>262</v>
      </c>
      <c r="M4772" s="1372">
        <v>45868</v>
      </c>
      <c r="N4772" s="1371" t="s">
        <v>233</v>
      </c>
      <c r="W4772" s="1371" t="s">
        <v>228</v>
      </c>
    </row>
    <row r="4773" spans="1:23">
      <c r="A4773" s="1370">
        <v>75826297</v>
      </c>
      <c r="B4773" s="1371" t="s">
        <v>9432</v>
      </c>
      <c r="C4773" s="1371">
        <v>51946379069</v>
      </c>
      <c r="D4773" s="1371" t="s">
        <v>9433</v>
      </c>
      <c r="G4773" s="1371" t="s">
        <v>225</v>
      </c>
      <c r="H4773" s="1371" t="s">
        <v>245</v>
      </c>
      <c r="J4773" s="1371" t="s">
        <v>221</v>
      </c>
      <c r="K4773" s="1371" t="s">
        <v>259</v>
      </c>
      <c r="L4773" s="1371" t="s">
        <v>259</v>
      </c>
      <c r="N4773" s="1371" t="s">
        <v>233</v>
      </c>
      <c r="W4773" s="1371" t="s">
        <v>228</v>
      </c>
    </row>
    <row r="4774" spans="1:23">
      <c r="A4774" s="1370">
        <v>75828739</v>
      </c>
      <c r="B4774" s="1371" t="s">
        <v>9434</v>
      </c>
      <c r="C4774" s="1371">
        <v>51932956677</v>
      </c>
      <c r="D4774" s="1371" t="s">
        <v>9435</v>
      </c>
      <c r="G4774" s="1371" t="s">
        <v>225</v>
      </c>
      <c r="H4774" s="1371" t="s">
        <v>11</v>
      </c>
      <c r="J4774" s="1371" t="s">
        <v>221</v>
      </c>
      <c r="M4774" s="1372">
        <v>45841</v>
      </c>
      <c r="N4774" s="1371" t="s">
        <v>233</v>
      </c>
      <c r="V4774" s="1371" t="s">
        <v>11</v>
      </c>
      <c r="W4774" s="1371" t="s">
        <v>228</v>
      </c>
    </row>
    <row r="4775" spans="1:23">
      <c r="A4775" s="1370">
        <v>75828834</v>
      </c>
      <c r="B4775" s="1371" t="s">
        <v>9436</v>
      </c>
      <c r="C4775" s="1371">
        <v>992296143</v>
      </c>
      <c r="D4775" s="1371" t="s">
        <v>9437</v>
      </c>
      <c r="F4775" s="1371" t="s">
        <v>254</v>
      </c>
      <c r="G4775" s="1371" t="s">
        <v>223</v>
      </c>
      <c r="H4775" s="1371" t="s">
        <v>238</v>
      </c>
      <c r="I4775" s="1371" t="s">
        <v>316</v>
      </c>
      <c r="J4775" s="1371" t="s">
        <v>221</v>
      </c>
      <c r="N4775" s="1371" t="s">
        <v>233</v>
      </c>
      <c r="O4775" s="1371" t="s">
        <v>236</v>
      </c>
      <c r="P4775" s="1371" t="s">
        <v>350</v>
      </c>
      <c r="W4775" s="1371" t="s">
        <v>229</v>
      </c>
    </row>
    <row r="4776" spans="1:23">
      <c r="A4776" s="1370">
        <v>75830811</v>
      </c>
      <c r="B4776" s="1371" t="s">
        <v>9438</v>
      </c>
      <c r="C4776" s="1371">
        <v>51923165594</v>
      </c>
      <c r="D4776" s="1371" t="s">
        <v>9439</v>
      </c>
      <c r="G4776" s="1371" t="s">
        <v>224</v>
      </c>
      <c r="H4776" s="1371" t="s">
        <v>11</v>
      </c>
      <c r="J4776" s="1371" t="s">
        <v>221</v>
      </c>
      <c r="M4776" s="1372">
        <v>45841</v>
      </c>
      <c r="N4776" s="1371" t="s">
        <v>233</v>
      </c>
      <c r="O4776" s="1371" t="s">
        <v>236</v>
      </c>
      <c r="W4776" s="1371" t="s">
        <v>227</v>
      </c>
    </row>
    <row r="4777" spans="1:23">
      <c r="A4777" s="1370">
        <v>75851039</v>
      </c>
      <c r="B4777" s="1371" t="s">
        <v>9440</v>
      </c>
      <c r="C4777" s="1371">
        <v>926686309</v>
      </c>
      <c r="D4777" s="1371" t="s">
        <v>9441</v>
      </c>
      <c r="G4777" s="1371" t="s">
        <v>225</v>
      </c>
      <c r="H4777" s="1371" t="s">
        <v>11</v>
      </c>
      <c r="J4777" s="1371" t="s">
        <v>221</v>
      </c>
      <c r="M4777" s="1372">
        <v>45841</v>
      </c>
      <c r="N4777" s="1371" t="s">
        <v>233</v>
      </c>
      <c r="O4777" s="1371" t="s">
        <v>236</v>
      </c>
      <c r="W4777" s="1371" t="s">
        <v>227</v>
      </c>
    </row>
    <row r="4778" spans="1:23">
      <c r="A4778" s="1370">
        <v>75853186</v>
      </c>
      <c r="B4778" s="1371" t="s">
        <v>9442</v>
      </c>
      <c r="C4778" s="1371">
        <v>51959099530</v>
      </c>
      <c r="D4778" s="1371" t="s">
        <v>9443</v>
      </c>
      <c r="G4778" s="1371" t="s">
        <v>223</v>
      </c>
      <c r="H4778" s="1371" t="s">
        <v>11</v>
      </c>
      <c r="I4778" s="1371" t="s">
        <v>316</v>
      </c>
      <c r="J4778" s="1371" t="s">
        <v>221</v>
      </c>
      <c r="N4778" s="1371" t="s">
        <v>233</v>
      </c>
      <c r="W4778" s="1371" t="s">
        <v>229</v>
      </c>
    </row>
    <row r="4779" spans="1:23">
      <c r="A4779" s="1370">
        <v>75853186</v>
      </c>
      <c r="B4779" s="1371" t="s">
        <v>9444</v>
      </c>
      <c r="C4779" s="1371">
        <v>939108363</v>
      </c>
      <c r="D4779" s="1371" t="s">
        <v>9445</v>
      </c>
      <c r="G4779" s="1371" t="s">
        <v>223</v>
      </c>
      <c r="H4779" s="1371" t="s">
        <v>242</v>
      </c>
      <c r="N4779" s="1371" t="s">
        <v>231</v>
      </c>
      <c r="O4779" s="1371" t="s">
        <v>231</v>
      </c>
      <c r="P4779" s="1371" t="s">
        <v>231</v>
      </c>
      <c r="V4779" s="1371" t="s">
        <v>9446</v>
      </c>
      <c r="W4779" s="1371" t="s">
        <v>229</v>
      </c>
    </row>
    <row r="4780" spans="1:23">
      <c r="A4780" s="1370">
        <v>75858299</v>
      </c>
      <c r="B4780" s="1371" t="s">
        <v>9447</v>
      </c>
      <c r="C4780" s="1371">
        <v>977527134</v>
      </c>
      <c r="D4780" s="1371" t="s">
        <v>9448</v>
      </c>
      <c r="F4780" s="1371" t="s">
        <v>254</v>
      </c>
      <c r="G4780" s="1371" t="s">
        <v>223</v>
      </c>
      <c r="H4780" s="1371" t="s">
        <v>242</v>
      </c>
      <c r="I4780" s="1371" t="s">
        <v>316</v>
      </c>
      <c r="J4780" s="1371" t="s">
        <v>221</v>
      </c>
      <c r="N4780" s="1371" t="s">
        <v>231</v>
      </c>
      <c r="O4780" s="1371" t="s">
        <v>231</v>
      </c>
      <c r="P4780" s="1371" t="s">
        <v>231</v>
      </c>
      <c r="Q4780" s="1371" t="s">
        <v>445</v>
      </c>
      <c r="R4780" s="1371" t="s">
        <v>232</v>
      </c>
      <c r="S4780" s="1371" t="s">
        <v>318</v>
      </c>
      <c r="T4780" s="1371" t="s">
        <v>323</v>
      </c>
      <c r="U4780" s="1371" t="s">
        <v>255</v>
      </c>
      <c r="W4780" s="1371" t="s">
        <v>229</v>
      </c>
    </row>
    <row r="4781" spans="1:23">
      <c r="A4781" s="1370">
        <v>75864176</v>
      </c>
      <c r="B4781" s="1371" t="s">
        <v>9449</v>
      </c>
      <c r="C4781" s="1371">
        <v>51971780667</v>
      </c>
      <c r="D4781" s="1371" t="s">
        <v>9450</v>
      </c>
      <c r="G4781" s="1371" t="s">
        <v>225</v>
      </c>
      <c r="H4781" s="1371" t="s">
        <v>11</v>
      </c>
      <c r="J4781" s="1371" t="s">
        <v>221</v>
      </c>
      <c r="M4781" s="1372">
        <v>45841</v>
      </c>
      <c r="N4781" s="1371" t="s">
        <v>233</v>
      </c>
      <c r="O4781" s="1371" t="s">
        <v>236</v>
      </c>
      <c r="W4781" s="1371" t="s">
        <v>227</v>
      </c>
    </row>
    <row r="4782" spans="1:23">
      <c r="A4782" s="1370">
        <v>75868314</v>
      </c>
      <c r="B4782" s="1371" t="s">
        <v>9451</v>
      </c>
      <c r="C4782" s="1371">
        <v>933736831</v>
      </c>
      <c r="D4782" s="1371" t="s">
        <v>9452</v>
      </c>
      <c r="E4782" s="1371" t="s">
        <v>347</v>
      </c>
      <c r="G4782" s="1371" t="s">
        <v>224</v>
      </c>
      <c r="H4782" s="1371" t="s">
        <v>245</v>
      </c>
      <c r="K4782" s="1371" t="s">
        <v>280</v>
      </c>
      <c r="L4782" s="1371" t="s">
        <v>280</v>
      </c>
      <c r="M4782" s="1372">
        <v>45869</v>
      </c>
      <c r="N4782" s="1371" t="s">
        <v>368</v>
      </c>
      <c r="O4782" s="1371" t="s">
        <v>332</v>
      </c>
      <c r="P4782" s="1371" t="s">
        <v>332</v>
      </c>
      <c r="W4782" s="1371" t="s">
        <v>226</v>
      </c>
    </row>
    <row r="4783" spans="1:23">
      <c r="A4783" s="1370">
        <v>75868599</v>
      </c>
      <c r="B4783" s="1371" t="s">
        <v>9453</v>
      </c>
      <c r="C4783" s="1371" t="s">
        <v>9454</v>
      </c>
      <c r="F4783" s="1371" t="s">
        <v>254</v>
      </c>
      <c r="G4783" s="1371" t="s">
        <v>223</v>
      </c>
      <c r="H4783" s="1371" t="s">
        <v>238</v>
      </c>
      <c r="I4783" s="1371" t="s">
        <v>316</v>
      </c>
      <c r="J4783" s="1371" t="s">
        <v>221</v>
      </c>
      <c r="L4783" s="1371" t="s">
        <v>271</v>
      </c>
      <c r="N4783" s="1371" t="s">
        <v>231</v>
      </c>
      <c r="O4783" s="1371" t="s">
        <v>231</v>
      </c>
      <c r="Q4783" s="1371" t="s">
        <v>445</v>
      </c>
      <c r="R4783" s="1371" t="s">
        <v>232</v>
      </c>
      <c r="S4783" s="1371" t="s">
        <v>318</v>
      </c>
      <c r="T4783" s="1371" t="s">
        <v>323</v>
      </c>
      <c r="U4783" s="1371" t="s">
        <v>255</v>
      </c>
      <c r="W4783" s="1371" t="s">
        <v>230</v>
      </c>
    </row>
    <row r="4784" spans="1:23">
      <c r="A4784" s="1370">
        <v>75869035</v>
      </c>
      <c r="B4784" s="1371" t="s">
        <v>9455</v>
      </c>
      <c r="C4784" s="1371">
        <v>51934084019</v>
      </c>
      <c r="D4784" s="1371" t="s">
        <v>9456</v>
      </c>
      <c r="G4784" s="1371" t="s">
        <v>224</v>
      </c>
      <c r="H4784" s="1371" t="s">
        <v>11</v>
      </c>
      <c r="L4784" s="1371" t="s">
        <v>271</v>
      </c>
      <c r="M4784" s="1372">
        <v>45854</v>
      </c>
      <c r="N4784" s="1371" t="s">
        <v>233</v>
      </c>
      <c r="W4784" s="1371" t="s">
        <v>230</v>
      </c>
    </row>
    <row r="4785" spans="1:23">
      <c r="A4785" s="1370">
        <v>75871146</v>
      </c>
      <c r="B4785" s="1371" t="s">
        <v>9457</v>
      </c>
      <c r="C4785" s="1371" t="s">
        <v>9458</v>
      </c>
      <c r="G4785" s="1371" t="s">
        <v>224</v>
      </c>
      <c r="H4785" s="1371" t="s">
        <v>238</v>
      </c>
      <c r="J4785" s="1371" t="s">
        <v>221</v>
      </c>
      <c r="L4785" s="1371" t="s">
        <v>271</v>
      </c>
      <c r="N4785" s="1371" t="s">
        <v>231</v>
      </c>
      <c r="W4785" s="1371" t="s">
        <v>230</v>
      </c>
    </row>
    <row r="4786" spans="1:23">
      <c r="A4786" s="1370">
        <v>75884086</v>
      </c>
      <c r="B4786" s="1371" t="s">
        <v>9459</v>
      </c>
      <c r="C4786" s="1371">
        <v>931264036</v>
      </c>
      <c r="D4786" s="1371" t="s">
        <v>9460</v>
      </c>
      <c r="F4786" s="1371" t="s">
        <v>362</v>
      </c>
      <c r="G4786" s="1371" t="s">
        <v>224</v>
      </c>
      <c r="H4786" s="1371" t="s">
        <v>248</v>
      </c>
      <c r="J4786" s="1371" t="s">
        <v>221</v>
      </c>
      <c r="N4786" s="1371" t="s">
        <v>233</v>
      </c>
      <c r="O4786" s="1371" t="s">
        <v>331</v>
      </c>
      <c r="W4786" s="1371" t="s">
        <v>229</v>
      </c>
    </row>
    <row r="4787" spans="1:23">
      <c r="A4787" s="1370">
        <v>75910642</v>
      </c>
      <c r="B4787" s="1371" t="s">
        <v>9461</v>
      </c>
      <c r="C4787" s="1371">
        <v>51944135162</v>
      </c>
      <c r="D4787" s="1371" t="s">
        <v>9462</v>
      </c>
      <c r="E4787" s="1371" t="s">
        <v>347</v>
      </c>
      <c r="G4787" s="1371" t="s">
        <v>223</v>
      </c>
      <c r="H4787" s="1371" t="s">
        <v>245</v>
      </c>
      <c r="K4787" s="1371" t="s">
        <v>262</v>
      </c>
      <c r="L4787" s="1371" t="s">
        <v>262</v>
      </c>
      <c r="M4787" s="1372">
        <v>45859</v>
      </c>
      <c r="P4787" s="1371" t="s">
        <v>350</v>
      </c>
      <c r="W4787" s="1371" t="s">
        <v>228</v>
      </c>
    </row>
    <row r="4788" spans="1:23">
      <c r="A4788" s="1370">
        <v>75911464</v>
      </c>
      <c r="B4788" s="1371" t="s">
        <v>9463</v>
      </c>
      <c r="C4788" s="1371">
        <v>51966482520</v>
      </c>
      <c r="D4788" s="1371" t="s">
        <v>9464</v>
      </c>
      <c r="G4788" s="1371" t="s">
        <v>224</v>
      </c>
      <c r="H4788" s="1371" t="s">
        <v>245</v>
      </c>
      <c r="I4788" s="1371" t="s">
        <v>316</v>
      </c>
      <c r="J4788" s="1371" t="s">
        <v>221</v>
      </c>
      <c r="K4788" s="1371" t="s">
        <v>269</v>
      </c>
      <c r="L4788" s="1371" t="s">
        <v>269</v>
      </c>
      <c r="N4788" s="1371" t="s">
        <v>231</v>
      </c>
      <c r="O4788" s="1371" t="s">
        <v>231</v>
      </c>
      <c r="P4788" s="1371" t="s">
        <v>231</v>
      </c>
      <c r="W4788" s="1371" t="s">
        <v>226</v>
      </c>
    </row>
    <row r="4789" spans="1:23">
      <c r="A4789" s="1370">
        <v>75912118</v>
      </c>
      <c r="B4789" s="1371" t="s">
        <v>9465</v>
      </c>
      <c r="C4789" s="1371">
        <v>979353654</v>
      </c>
      <c r="F4789" s="1371" t="s">
        <v>254</v>
      </c>
      <c r="G4789" s="1371" t="s">
        <v>223</v>
      </c>
      <c r="H4789" s="1371" t="s">
        <v>245</v>
      </c>
      <c r="I4789" s="1371" t="s">
        <v>316</v>
      </c>
      <c r="J4789" s="1371" t="s">
        <v>221</v>
      </c>
      <c r="K4789" s="1371" t="s">
        <v>256</v>
      </c>
      <c r="L4789" s="1371" t="s">
        <v>256</v>
      </c>
      <c r="N4789" s="1371" t="s">
        <v>231</v>
      </c>
      <c r="O4789" s="1371" t="s">
        <v>241</v>
      </c>
      <c r="P4789" s="1371" t="s">
        <v>241</v>
      </c>
      <c r="Q4789" s="1371" t="s">
        <v>445</v>
      </c>
      <c r="R4789" s="1371" t="s">
        <v>232</v>
      </c>
      <c r="S4789" s="1371" t="s">
        <v>318</v>
      </c>
      <c r="T4789" s="1371" t="s">
        <v>323</v>
      </c>
      <c r="U4789" s="1371" t="s">
        <v>255</v>
      </c>
      <c r="W4789" s="1371" t="s">
        <v>227</v>
      </c>
    </row>
    <row r="4790" spans="1:23">
      <c r="A4790" s="1370">
        <v>75913789</v>
      </c>
      <c r="B4790" s="1371" t="s">
        <v>9466</v>
      </c>
      <c r="C4790" s="1371">
        <v>51993135682</v>
      </c>
      <c r="D4790" s="1371" t="s">
        <v>9467</v>
      </c>
      <c r="G4790" s="1371" t="s">
        <v>225</v>
      </c>
      <c r="H4790" s="1371" t="s">
        <v>11</v>
      </c>
      <c r="J4790" s="1371" t="s">
        <v>221</v>
      </c>
      <c r="M4790" s="1372">
        <v>45841</v>
      </c>
      <c r="N4790" s="1371" t="s">
        <v>233</v>
      </c>
      <c r="O4790" s="1371" t="s">
        <v>236</v>
      </c>
      <c r="W4790" s="1371" t="s">
        <v>227</v>
      </c>
    </row>
    <row r="4791" spans="1:23">
      <c r="A4791" s="1370">
        <v>75928274</v>
      </c>
      <c r="B4791" s="1371" t="s">
        <v>9468</v>
      </c>
      <c r="C4791" s="1371">
        <v>923931808</v>
      </c>
      <c r="D4791" s="1371" t="s">
        <v>9469</v>
      </c>
      <c r="G4791" s="1371" t="s">
        <v>225</v>
      </c>
      <c r="H4791" s="1371" t="s">
        <v>11</v>
      </c>
      <c r="J4791" s="1371" t="s">
        <v>221</v>
      </c>
      <c r="M4791" s="1372">
        <v>45841</v>
      </c>
      <c r="N4791" s="1371" t="s">
        <v>233</v>
      </c>
      <c r="O4791" s="1371" t="s">
        <v>236</v>
      </c>
      <c r="W4791" s="1371" t="s">
        <v>227</v>
      </c>
    </row>
    <row r="4792" spans="1:23">
      <c r="A4792" s="1370">
        <v>75928533</v>
      </c>
      <c r="B4792" s="1371" t="s">
        <v>9470</v>
      </c>
      <c r="C4792" s="1371">
        <v>51969135713</v>
      </c>
      <c r="D4792" s="1371" t="s">
        <v>9471</v>
      </c>
      <c r="E4792" s="1371" t="s">
        <v>347</v>
      </c>
      <c r="G4792" s="1371" t="s">
        <v>225</v>
      </c>
      <c r="H4792" s="1371" t="s">
        <v>245</v>
      </c>
      <c r="K4792" s="1371" t="s">
        <v>278</v>
      </c>
      <c r="L4792" s="1371" t="s">
        <v>278</v>
      </c>
      <c r="M4792" s="1372">
        <v>45854</v>
      </c>
      <c r="N4792" s="1371" t="s">
        <v>233</v>
      </c>
      <c r="O4792" s="1371" t="s">
        <v>329</v>
      </c>
      <c r="W4792" s="1371" t="s">
        <v>229</v>
      </c>
    </row>
    <row r="4793" spans="1:23">
      <c r="A4793" s="1370">
        <v>75929021</v>
      </c>
      <c r="B4793" s="1371" t="s">
        <v>9472</v>
      </c>
      <c r="C4793" s="1371">
        <v>957692060</v>
      </c>
      <c r="D4793" s="1371" t="s">
        <v>9473</v>
      </c>
      <c r="F4793" s="1371" t="s">
        <v>362</v>
      </c>
      <c r="G4793" s="1371" t="s">
        <v>224</v>
      </c>
      <c r="H4793" s="1371" t="s">
        <v>248</v>
      </c>
      <c r="J4793" s="1371" t="s">
        <v>221</v>
      </c>
      <c r="M4793" s="1372">
        <v>45841</v>
      </c>
      <c r="N4793" s="1371" t="s">
        <v>233</v>
      </c>
      <c r="W4793" s="1371" t="s">
        <v>228</v>
      </c>
    </row>
    <row r="4794" spans="1:23">
      <c r="A4794" s="1370">
        <v>75929232</v>
      </c>
      <c r="B4794" s="1371" t="s">
        <v>9474</v>
      </c>
      <c r="C4794" s="1371">
        <v>963585515</v>
      </c>
      <c r="D4794" s="1371" t="s">
        <v>9475</v>
      </c>
      <c r="E4794" s="1371" t="s">
        <v>347</v>
      </c>
      <c r="G4794" s="1371" t="s">
        <v>224</v>
      </c>
      <c r="H4794" s="1371" t="s">
        <v>245</v>
      </c>
      <c r="I4794" s="1371" t="s">
        <v>316</v>
      </c>
      <c r="K4794" s="1371" t="s">
        <v>274</v>
      </c>
      <c r="M4794" s="1372">
        <v>45846</v>
      </c>
      <c r="N4794" s="1371" t="s">
        <v>233</v>
      </c>
      <c r="O4794" s="1371" t="s">
        <v>236</v>
      </c>
      <c r="P4794" s="1371" t="s">
        <v>350</v>
      </c>
      <c r="V4794" s="1371" t="s">
        <v>710</v>
      </c>
      <c r="W4794" s="1371" t="s">
        <v>226</v>
      </c>
    </row>
    <row r="4795" spans="1:23">
      <c r="A4795" s="1370">
        <v>75932620</v>
      </c>
      <c r="B4795" s="1371" t="s">
        <v>9476</v>
      </c>
      <c r="C4795" s="1371">
        <v>945378427</v>
      </c>
      <c r="D4795" s="1371" t="s">
        <v>9477</v>
      </c>
      <c r="F4795" s="1371" t="s">
        <v>362</v>
      </c>
      <c r="G4795" s="1371" t="s">
        <v>223</v>
      </c>
      <c r="H4795" s="1371" t="s">
        <v>248</v>
      </c>
      <c r="J4795" s="1371" t="s">
        <v>221</v>
      </c>
      <c r="N4795" s="1371" t="s">
        <v>233</v>
      </c>
      <c r="O4795" s="1371" t="s">
        <v>331</v>
      </c>
      <c r="W4795" s="1371" t="s">
        <v>229</v>
      </c>
    </row>
    <row r="4796" spans="1:23">
      <c r="A4796" s="1370">
        <v>75946465</v>
      </c>
      <c r="B4796" s="1371" t="s">
        <v>9478</v>
      </c>
      <c r="C4796" s="1371">
        <v>51938566332</v>
      </c>
      <c r="D4796" s="1371" t="s">
        <v>9479</v>
      </c>
      <c r="E4796" s="1371" t="s">
        <v>347</v>
      </c>
      <c r="G4796" s="1371" t="s">
        <v>224</v>
      </c>
      <c r="H4796" s="1371" t="s">
        <v>245</v>
      </c>
      <c r="K4796" s="1371" t="s">
        <v>280</v>
      </c>
      <c r="L4796" s="1371" t="s">
        <v>262</v>
      </c>
      <c r="M4796" s="1372">
        <v>45862</v>
      </c>
      <c r="N4796" s="1371" t="s">
        <v>233</v>
      </c>
      <c r="O4796" s="1371" t="s">
        <v>236</v>
      </c>
      <c r="W4796" s="1371" t="s">
        <v>230</v>
      </c>
    </row>
    <row r="4797" spans="1:23">
      <c r="A4797" s="1370">
        <v>75951615</v>
      </c>
      <c r="B4797" s="1371" t="s">
        <v>9480</v>
      </c>
      <c r="C4797" s="1371">
        <v>51930316771</v>
      </c>
      <c r="D4797" s="1371" t="s">
        <v>9481</v>
      </c>
      <c r="G4797" s="1371" t="s">
        <v>224</v>
      </c>
      <c r="H4797" s="1371" t="s">
        <v>11</v>
      </c>
      <c r="J4797" s="1371" t="s">
        <v>221</v>
      </c>
      <c r="M4797" s="1372">
        <v>45841</v>
      </c>
      <c r="N4797" s="1371" t="s">
        <v>233</v>
      </c>
      <c r="V4797" s="1371" t="s">
        <v>11</v>
      </c>
      <c r="W4797" s="1371" t="s">
        <v>228</v>
      </c>
    </row>
    <row r="4798" spans="1:23">
      <c r="A4798" s="1370">
        <v>75954415</v>
      </c>
      <c r="B4798" s="1371" t="s">
        <v>9482</v>
      </c>
      <c r="C4798" s="1371">
        <v>51991402286</v>
      </c>
      <c r="D4798" s="1371" t="s">
        <v>9483</v>
      </c>
      <c r="E4798" s="1371" t="s">
        <v>376</v>
      </c>
      <c r="F4798" s="1371" t="s">
        <v>254</v>
      </c>
      <c r="G4798" s="1371" t="s">
        <v>224</v>
      </c>
      <c r="H4798" s="1371" t="s">
        <v>245</v>
      </c>
      <c r="J4798" s="1371" t="s">
        <v>221</v>
      </c>
      <c r="K4798" s="1371" t="s">
        <v>259</v>
      </c>
      <c r="L4798" s="1371" t="s">
        <v>259</v>
      </c>
      <c r="N4798" s="1371" t="s">
        <v>231</v>
      </c>
      <c r="O4798" s="1371" t="s">
        <v>233</v>
      </c>
      <c r="P4798" s="1371" t="s">
        <v>233</v>
      </c>
      <c r="Q4798" s="1371" t="s">
        <v>445</v>
      </c>
      <c r="R4798" s="1371" t="s">
        <v>232</v>
      </c>
      <c r="S4798" s="1371" t="s">
        <v>318</v>
      </c>
      <c r="T4798" s="1371" t="s">
        <v>323</v>
      </c>
      <c r="U4798" s="1371" t="s">
        <v>255</v>
      </c>
      <c r="W4798" s="1371" t="s">
        <v>228</v>
      </c>
    </row>
    <row r="4799" spans="1:23">
      <c r="A4799" s="1370">
        <v>75955368</v>
      </c>
      <c r="B4799" s="1371" t="s">
        <v>9484</v>
      </c>
      <c r="C4799" s="1371">
        <v>927748015</v>
      </c>
      <c r="D4799" s="1371" t="s">
        <v>9485</v>
      </c>
      <c r="G4799" s="1371" t="s">
        <v>225</v>
      </c>
      <c r="H4799" s="1371" t="s">
        <v>245</v>
      </c>
      <c r="I4799" s="1371" t="s">
        <v>316</v>
      </c>
      <c r="J4799" s="1371" t="s">
        <v>221</v>
      </c>
      <c r="N4799" s="1371" t="s">
        <v>233</v>
      </c>
      <c r="O4799" s="1371" t="s">
        <v>236</v>
      </c>
      <c r="W4799" s="1371" t="s">
        <v>229</v>
      </c>
    </row>
    <row r="4800" spans="1:23">
      <c r="A4800" s="1370">
        <v>75955368</v>
      </c>
      <c r="B4800" s="1371" t="s">
        <v>9484</v>
      </c>
      <c r="C4800" s="1371">
        <v>51927748015</v>
      </c>
      <c r="D4800" s="1371" t="s">
        <v>9486</v>
      </c>
      <c r="E4800" s="1371" t="s">
        <v>347</v>
      </c>
      <c r="G4800" s="1371" t="s">
        <v>225</v>
      </c>
      <c r="H4800" s="1371" t="s">
        <v>245</v>
      </c>
      <c r="K4800" s="1371" t="s">
        <v>280</v>
      </c>
      <c r="L4800" s="1371" t="s">
        <v>280</v>
      </c>
      <c r="M4800" s="1372">
        <v>45849</v>
      </c>
      <c r="N4800" s="1371" t="s">
        <v>233</v>
      </c>
      <c r="P4800" s="1371" t="s">
        <v>231</v>
      </c>
      <c r="W4800" s="1371" t="s">
        <v>228</v>
      </c>
    </row>
    <row r="4801" spans="1:23">
      <c r="A4801" s="1370">
        <v>75963918</v>
      </c>
      <c r="B4801" s="1371" t="s">
        <v>9487</v>
      </c>
      <c r="C4801" s="1371">
        <v>51973582484</v>
      </c>
      <c r="D4801" s="1371" t="s">
        <v>9488</v>
      </c>
      <c r="G4801" s="1371" t="s">
        <v>224</v>
      </c>
      <c r="H4801" s="1371" t="s">
        <v>11</v>
      </c>
      <c r="J4801" s="1371" t="s">
        <v>221</v>
      </c>
      <c r="M4801" s="1372">
        <v>45841</v>
      </c>
      <c r="N4801" s="1371" t="s">
        <v>233</v>
      </c>
      <c r="O4801" s="1371" t="s">
        <v>236</v>
      </c>
      <c r="W4801" s="1371" t="s">
        <v>227</v>
      </c>
    </row>
    <row r="4802" spans="1:23">
      <c r="A4802" s="1370">
        <v>75969157</v>
      </c>
      <c r="B4802" s="1371" t="s">
        <v>9489</v>
      </c>
      <c r="C4802" s="1371">
        <v>924846157</v>
      </c>
      <c r="D4802" s="1371" t="s">
        <v>9490</v>
      </c>
      <c r="G4802" s="1371" t="s">
        <v>223</v>
      </c>
      <c r="H4802" s="1371" t="s">
        <v>11</v>
      </c>
      <c r="I4802" s="1371" t="s">
        <v>7</v>
      </c>
      <c r="L4802" s="1371" t="s">
        <v>271</v>
      </c>
      <c r="M4802" s="1372">
        <v>45854</v>
      </c>
      <c r="N4802" s="1371" t="s">
        <v>237</v>
      </c>
      <c r="W4802" s="1371" t="s">
        <v>227</v>
      </c>
    </row>
    <row r="4803" spans="1:23">
      <c r="A4803" s="1370">
        <v>75971786</v>
      </c>
      <c r="B4803" s="1371" t="s">
        <v>9491</v>
      </c>
      <c r="C4803" s="1371">
        <v>955496664</v>
      </c>
      <c r="D4803" s="1371" t="s">
        <v>9492</v>
      </c>
      <c r="G4803" s="1371" t="s">
        <v>224</v>
      </c>
      <c r="H4803" s="1371" t="s">
        <v>11</v>
      </c>
      <c r="J4803" s="1371" t="s">
        <v>221</v>
      </c>
      <c r="N4803" s="1371" t="s">
        <v>233</v>
      </c>
      <c r="O4803" s="1371" t="s">
        <v>231</v>
      </c>
      <c r="W4803" s="1371" t="s">
        <v>229</v>
      </c>
    </row>
    <row r="4804" spans="1:23">
      <c r="A4804" s="1370">
        <v>75972239</v>
      </c>
      <c r="B4804" s="1371" t="s">
        <v>9493</v>
      </c>
      <c r="C4804" s="1371">
        <v>920293472</v>
      </c>
      <c r="D4804" s="1371" t="s">
        <v>9494</v>
      </c>
      <c r="G4804" s="1371" t="s">
        <v>223</v>
      </c>
      <c r="H4804" s="1371" t="s">
        <v>11</v>
      </c>
      <c r="J4804" s="1371" t="s">
        <v>221</v>
      </c>
      <c r="L4804" s="1371" t="s">
        <v>271</v>
      </c>
      <c r="M4804" s="1372">
        <v>45841</v>
      </c>
      <c r="N4804" s="1371" t="s">
        <v>233</v>
      </c>
      <c r="V4804" s="1371" t="s">
        <v>11</v>
      </c>
      <c r="W4804" s="1371" t="s">
        <v>230</v>
      </c>
    </row>
    <row r="4805" spans="1:23">
      <c r="A4805" s="1370">
        <v>75996334</v>
      </c>
      <c r="B4805" s="1371" t="s">
        <v>9495</v>
      </c>
      <c r="C4805" s="1371">
        <v>51962964585</v>
      </c>
      <c r="D4805" s="1371" t="s">
        <v>9496</v>
      </c>
      <c r="G4805" s="1371" t="s">
        <v>223</v>
      </c>
      <c r="H4805" s="1371" t="s">
        <v>243</v>
      </c>
      <c r="J4805" s="1371" t="s">
        <v>221</v>
      </c>
      <c r="L4805" s="1371" t="s">
        <v>271</v>
      </c>
      <c r="N4805" s="1371" t="s">
        <v>231</v>
      </c>
      <c r="W4805" s="1371" t="s">
        <v>230</v>
      </c>
    </row>
    <row r="4806" spans="1:23">
      <c r="A4806" s="1370">
        <v>76005970</v>
      </c>
      <c r="B4806" s="1371" t="s">
        <v>9497</v>
      </c>
      <c r="C4806" s="1371">
        <v>51989648698</v>
      </c>
      <c r="D4806" s="1371" t="s">
        <v>9498</v>
      </c>
      <c r="E4806" s="1371" t="s">
        <v>347</v>
      </c>
      <c r="G4806" s="1371" t="s">
        <v>223</v>
      </c>
      <c r="H4806" s="1371" t="s">
        <v>245</v>
      </c>
      <c r="K4806" s="1371" t="s">
        <v>262</v>
      </c>
      <c r="L4806" s="1371" t="s">
        <v>262</v>
      </c>
      <c r="M4806" s="1372">
        <v>45859</v>
      </c>
      <c r="N4806" s="1371" t="s">
        <v>233</v>
      </c>
      <c r="W4806" s="1371" t="s">
        <v>230</v>
      </c>
    </row>
    <row r="4807" spans="1:23">
      <c r="A4807" s="1370">
        <v>76008171</v>
      </c>
      <c r="B4807" s="1371" t="s">
        <v>9499</v>
      </c>
      <c r="C4807" s="1371">
        <v>954674196</v>
      </c>
      <c r="D4807" s="1371" t="s">
        <v>9500</v>
      </c>
      <c r="G4807" s="1371" t="s">
        <v>224</v>
      </c>
      <c r="H4807" s="1371" t="s">
        <v>245</v>
      </c>
      <c r="I4807" s="1371" t="s">
        <v>316</v>
      </c>
      <c r="J4807" s="1371" t="s">
        <v>221</v>
      </c>
      <c r="N4807" s="1371" t="s">
        <v>233</v>
      </c>
      <c r="O4807" s="1371" t="s">
        <v>236</v>
      </c>
      <c r="W4807" s="1371" t="s">
        <v>229</v>
      </c>
    </row>
    <row r="4808" spans="1:23">
      <c r="A4808" s="1370">
        <v>76009528</v>
      </c>
      <c r="B4808" s="1371" t="s">
        <v>9501</v>
      </c>
      <c r="C4808" s="1371">
        <v>51994687894</v>
      </c>
      <c r="D4808" s="1371" t="s">
        <v>9502</v>
      </c>
      <c r="G4808" s="1371" t="s">
        <v>224</v>
      </c>
      <c r="H4808" s="1371" t="s">
        <v>11</v>
      </c>
      <c r="J4808" s="1371" t="s">
        <v>221</v>
      </c>
      <c r="M4808" s="1372">
        <v>45841</v>
      </c>
      <c r="N4808" s="1371" t="s">
        <v>233</v>
      </c>
      <c r="O4808" s="1371" t="s">
        <v>236</v>
      </c>
      <c r="W4808" s="1371" t="s">
        <v>227</v>
      </c>
    </row>
    <row r="4809" spans="1:23">
      <c r="A4809" s="1370">
        <v>76013034</v>
      </c>
      <c r="B4809" s="1371" t="s">
        <v>9503</v>
      </c>
      <c r="C4809" s="1371" t="s">
        <v>9504</v>
      </c>
      <c r="D4809" s="1371" t="s">
        <v>9505</v>
      </c>
      <c r="E4809" s="1371" t="s">
        <v>9506</v>
      </c>
      <c r="F4809" s="1371" t="s">
        <v>254</v>
      </c>
      <c r="G4809" s="1371" t="s">
        <v>224</v>
      </c>
      <c r="H4809" s="1371" t="s">
        <v>242</v>
      </c>
      <c r="I4809" s="1371" t="s">
        <v>316</v>
      </c>
      <c r="J4809" s="1371" t="s">
        <v>221</v>
      </c>
      <c r="N4809" s="1371" t="s">
        <v>231</v>
      </c>
      <c r="O4809" s="1371" t="s">
        <v>231</v>
      </c>
      <c r="P4809" s="1371" t="s">
        <v>231</v>
      </c>
      <c r="Q4809" s="1371" t="s">
        <v>445</v>
      </c>
      <c r="R4809" s="1371" t="s">
        <v>232</v>
      </c>
      <c r="S4809" s="1371" t="s">
        <v>318</v>
      </c>
      <c r="T4809" s="1371" t="s">
        <v>323</v>
      </c>
      <c r="U4809" s="1371" t="s">
        <v>255</v>
      </c>
      <c r="W4809" s="1371" t="s">
        <v>228</v>
      </c>
    </row>
    <row r="4810" spans="1:23">
      <c r="A4810" s="1370">
        <v>76019369</v>
      </c>
      <c r="B4810" s="1371" t="s">
        <v>9507</v>
      </c>
      <c r="C4810" s="1371">
        <v>947371907</v>
      </c>
      <c r="D4810" s="1371" t="s">
        <v>9508</v>
      </c>
      <c r="F4810" s="1371" t="s">
        <v>362</v>
      </c>
      <c r="G4810" s="1371" t="s">
        <v>225</v>
      </c>
      <c r="H4810" s="1371" t="s">
        <v>248</v>
      </c>
      <c r="J4810" s="1371" t="s">
        <v>221</v>
      </c>
      <c r="N4810" s="1371" t="s">
        <v>233</v>
      </c>
      <c r="O4810" s="1371" t="s">
        <v>231</v>
      </c>
      <c r="W4810" s="1371" t="s">
        <v>229</v>
      </c>
    </row>
    <row r="4811" spans="1:23">
      <c r="A4811" s="1370">
        <v>76022818</v>
      </c>
      <c r="B4811" s="1371" t="s">
        <v>9509</v>
      </c>
      <c r="C4811" s="1371">
        <v>927902587</v>
      </c>
      <c r="D4811" s="1371" t="s">
        <v>9510</v>
      </c>
      <c r="E4811" s="1371" t="s">
        <v>347</v>
      </c>
      <c r="G4811" s="1371" t="s">
        <v>225</v>
      </c>
      <c r="H4811" s="1371" t="s">
        <v>245</v>
      </c>
      <c r="K4811" s="1371" t="s">
        <v>271</v>
      </c>
      <c r="L4811" s="1371" t="s">
        <v>271</v>
      </c>
      <c r="M4811" s="1372">
        <v>45850</v>
      </c>
      <c r="N4811" s="1371" t="s">
        <v>233</v>
      </c>
      <c r="O4811" s="1371" t="s">
        <v>350</v>
      </c>
      <c r="W4811" s="1371" t="s">
        <v>230</v>
      </c>
    </row>
    <row r="4812" spans="1:23">
      <c r="A4812" s="1370">
        <v>76026354</v>
      </c>
      <c r="B4812" s="1371" t="s">
        <v>9511</v>
      </c>
      <c r="C4812" s="1371">
        <v>51970876816</v>
      </c>
      <c r="D4812" s="1371" t="s">
        <v>9512</v>
      </c>
      <c r="G4812" s="1371" t="s">
        <v>225</v>
      </c>
      <c r="H4812" s="1371" t="s">
        <v>11</v>
      </c>
      <c r="J4812" s="1371" t="s">
        <v>221</v>
      </c>
      <c r="M4812" s="1372">
        <v>45841</v>
      </c>
      <c r="N4812" s="1371" t="s">
        <v>236</v>
      </c>
      <c r="V4812" s="1371" t="s">
        <v>11</v>
      </c>
      <c r="W4812" s="1371" t="s">
        <v>228</v>
      </c>
    </row>
    <row r="4813" spans="1:23">
      <c r="A4813" s="1370">
        <v>76035053</v>
      </c>
      <c r="B4813" s="1371" t="s">
        <v>9513</v>
      </c>
      <c r="C4813" s="1371">
        <v>988142008</v>
      </c>
      <c r="D4813" s="1371" t="s">
        <v>9514</v>
      </c>
      <c r="G4813" s="1371" t="s">
        <v>224</v>
      </c>
      <c r="H4813" s="1371" t="s">
        <v>11</v>
      </c>
      <c r="J4813" s="1371" t="s">
        <v>221</v>
      </c>
      <c r="M4813" s="1372">
        <v>45841</v>
      </c>
      <c r="N4813" s="1371" t="s">
        <v>233</v>
      </c>
      <c r="V4813" s="1371" t="s">
        <v>11</v>
      </c>
      <c r="W4813" s="1371" t="s">
        <v>228</v>
      </c>
    </row>
    <row r="4814" spans="1:23">
      <c r="A4814" s="1370">
        <v>76043715</v>
      </c>
      <c r="B4814" s="1371" t="s">
        <v>9515</v>
      </c>
      <c r="C4814" s="1371">
        <v>955729612</v>
      </c>
      <c r="D4814" s="1371" t="s">
        <v>9516</v>
      </c>
      <c r="F4814" s="1371" t="s">
        <v>362</v>
      </c>
      <c r="G4814" s="1371" t="s">
        <v>224</v>
      </c>
      <c r="H4814" s="1371" t="s">
        <v>248</v>
      </c>
      <c r="J4814" s="1371" t="s">
        <v>221</v>
      </c>
      <c r="M4814" s="1372">
        <v>45841</v>
      </c>
      <c r="N4814" s="1371" t="s">
        <v>233</v>
      </c>
      <c r="O4814" s="1371" t="s">
        <v>236</v>
      </c>
      <c r="P4814" s="1371" t="s">
        <v>350</v>
      </c>
      <c r="W4814" s="1371" t="s">
        <v>226</v>
      </c>
    </row>
    <row r="4815" spans="1:23">
      <c r="A4815" s="1370">
        <v>76043883</v>
      </c>
      <c r="B4815" s="1371" t="s">
        <v>9517</v>
      </c>
      <c r="C4815" s="1371">
        <v>926532509</v>
      </c>
      <c r="D4815" s="1371" t="s">
        <v>9518</v>
      </c>
      <c r="F4815" s="1371" t="s">
        <v>362</v>
      </c>
      <c r="G4815" s="1371" t="s">
        <v>224</v>
      </c>
      <c r="H4815" s="1371" t="s">
        <v>248</v>
      </c>
      <c r="J4815" s="1371" t="s">
        <v>221</v>
      </c>
      <c r="M4815" s="1372">
        <v>45841</v>
      </c>
      <c r="N4815" s="1371" t="s">
        <v>233</v>
      </c>
      <c r="W4815" s="1371" t="s">
        <v>228</v>
      </c>
    </row>
    <row r="4816" spans="1:23">
      <c r="A4816" s="1370">
        <v>76048704</v>
      </c>
      <c r="B4816" s="1371" t="s">
        <v>9519</v>
      </c>
      <c r="C4816" s="1371">
        <v>937878237</v>
      </c>
      <c r="D4816" s="1371" t="s">
        <v>9520</v>
      </c>
      <c r="E4816" s="1371" t="s">
        <v>347</v>
      </c>
      <c r="G4816" s="1371" t="s">
        <v>224</v>
      </c>
      <c r="H4816" s="1371" t="s">
        <v>245</v>
      </c>
      <c r="K4816" s="1371" t="s">
        <v>280</v>
      </c>
      <c r="L4816" s="1371" t="s">
        <v>280</v>
      </c>
      <c r="M4816" s="1372">
        <v>45868</v>
      </c>
      <c r="N4816" s="1371" t="s">
        <v>368</v>
      </c>
      <c r="O4816" s="1371" t="s">
        <v>236</v>
      </c>
      <c r="W4816" s="1371" t="s">
        <v>226</v>
      </c>
    </row>
    <row r="4817" spans="1:23">
      <c r="A4817" s="1370">
        <v>76048704</v>
      </c>
      <c r="B4817" s="1371" t="s">
        <v>9519</v>
      </c>
      <c r="C4817" s="1371">
        <v>51937878237</v>
      </c>
      <c r="D4817" s="1371" t="s">
        <v>9520</v>
      </c>
      <c r="E4817" s="1371" t="s">
        <v>347</v>
      </c>
      <c r="G4817" s="1371" t="s">
        <v>224</v>
      </c>
      <c r="H4817" s="1371" t="s">
        <v>245</v>
      </c>
      <c r="K4817" s="1371" t="s">
        <v>280</v>
      </c>
      <c r="L4817" s="1371" t="s">
        <v>262</v>
      </c>
      <c r="M4817" s="1372">
        <v>45873</v>
      </c>
      <c r="N4817" s="1371" t="s">
        <v>231</v>
      </c>
      <c r="P4817" s="1371" t="s">
        <v>329</v>
      </c>
      <c r="W4817" s="1371" t="s">
        <v>227</v>
      </c>
    </row>
    <row r="4818" spans="1:23">
      <c r="A4818" s="1370">
        <v>76057908</v>
      </c>
      <c r="B4818" s="1371" t="s">
        <v>9521</v>
      </c>
      <c r="C4818" s="1371">
        <v>902335058</v>
      </c>
      <c r="D4818" s="1371" t="s">
        <v>9522</v>
      </c>
      <c r="G4818" s="1371" t="s">
        <v>225</v>
      </c>
      <c r="H4818" s="1371" t="s">
        <v>11</v>
      </c>
      <c r="J4818" s="1371" t="s">
        <v>221</v>
      </c>
      <c r="M4818" s="1372">
        <v>45841</v>
      </c>
      <c r="N4818" s="1371" t="s">
        <v>233</v>
      </c>
      <c r="V4818" s="1371" t="s">
        <v>11</v>
      </c>
      <c r="W4818" s="1371" t="s">
        <v>228</v>
      </c>
    </row>
    <row r="4819" spans="1:23">
      <c r="A4819" s="1370">
        <v>76059585</v>
      </c>
      <c r="B4819" s="1371" t="s">
        <v>9523</v>
      </c>
      <c r="C4819" s="1371">
        <v>995471468</v>
      </c>
      <c r="D4819" s="1371" t="s">
        <v>9524</v>
      </c>
      <c r="G4819" s="1371" t="s">
        <v>224</v>
      </c>
      <c r="H4819" s="1371" t="s">
        <v>11</v>
      </c>
      <c r="M4819" s="1372">
        <v>45854</v>
      </c>
      <c r="N4819" s="1371" t="s">
        <v>233</v>
      </c>
      <c r="W4819" s="1371" t="s">
        <v>229</v>
      </c>
    </row>
    <row r="4820" spans="1:23">
      <c r="A4820" s="1370">
        <v>76061114</v>
      </c>
      <c r="B4820" s="1371" t="s">
        <v>9525</v>
      </c>
      <c r="C4820" s="1371">
        <v>51951724495</v>
      </c>
      <c r="D4820" s="1371" t="s">
        <v>9526</v>
      </c>
      <c r="E4820" s="1371" t="s">
        <v>347</v>
      </c>
      <c r="G4820" s="1371" t="s">
        <v>224</v>
      </c>
      <c r="H4820" s="1371" t="s">
        <v>245</v>
      </c>
      <c r="K4820" s="1371" t="s">
        <v>262</v>
      </c>
      <c r="L4820" s="1371" t="s">
        <v>262</v>
      </c>
      <c r="M4820" s="1372">
        <v>45874</v>
      </c>
      <c r="N4820" s="1371" t="s">
        <v>231</v>
      </c>
      <c r="O4820" s="1371" t="s">
        <v>231</v>
      </c>
      <c r="P4820" s="1371" t="s">
        <v>329</v>
      </c>
      <c r="W4820" s="1371" t="s">
        <v>230</v>
      </c>
    </row>
    <row r="4821" spans="1:23">
      <c r="A4821" s="1370">
        <v>76061114</v>
      </c>
      <c r="B4821" s="1371" t="s">
        <v>9527</v>
      </c>
      <c r="C4821" s="1371">
        <v>951724495</v>
      </c>
      <c r="D4821" s="1371" t="s">
        <v>9526</v>
      </c>
      <c r="G4821" s="1371" t="s">
        <v>224</v>
      </c>
      <c r="H4821" s="1371" t="s">
        <v>245</v>
      </c>
      <c r="I4821" s="1371" t="s">
        <v>316</v>
      </c>
      <c r="J4821" s="1371" t="s">
        <v>221</v>
      </c>
      <c r="N4821" s="1371" t="s">
        <v>231</v>
      </c>
      <c r="O4821" s="1371" t="s">
        <v>231</v>
      </c>
      <c r="W4821" s="1371" t="s">
        <v>229</v>
      </c>
    </row>
    <row r="4822" spans="1:23">
      <c r="A4822" s="1370">
        <v>76061169</v>
      </c>
      <c r="B4822" s="1371" t="s">
        <v>9528</v>
      </c>
      <c r="C4822" s="1371">
        <v>51907334393</v>
      </c>
      <c r="D4822" s="1371" t="s">
        <v>9529</v>
      </c>
      <c r="G4822" s="1371" t="s">
        <v>225</v>
      </c>
      <c r="H4822" s="1371" t="s">
        <v>11</v>
      </c>
      <c r="I4822" s="1371" t="s">
        <v>7</v>
      </c>
      <c r="L4822" s="1371" t="s">
        <v>271</v>
      </c>
      <c r="M4822" s="1372">
        <v>45854</v>
      </c>
      <c r="N4822" s="1371" t="s">
        <v>233</v>
      </c>
      <c r="O4822" s="1371" t="s">
        <v>332</v>
      </c>
      <c r="P4822" s="1371" t="s">
        <v>237</v>
      </c>
      <c r="R4822" s="1371" t="s">
        <v>332</v>
      </c>
      <c r="W4822" s="1371" t="s">
        <v>229</v>
      </c>
    </row>
    <row r="4823" spans="1:23">
      <c r="A4823" s="1370">
        <v>76063861</v>
      </c>
      <c r="B4823" s="1371" t="s">
        <v>9530</v>
      </c>
      <c r="C4823" s="1371">
        <v>926232090</v>
      </c>
      <c r="D4823" s="1371" t="s">
        <v>9531</v>
      </c>
      <c r="G4823" s="1371" t="s">
        <v>224</v>
      </c>
      <c r="H4823" s="1371" t="s">
        <v>245</v>
      </c>
      <c r="I4823" s="1371" t="s">
        <v>316</v>
      </c>
      <c r="J4823" s="1371" t="s">
        <v>221</v>
      </c>
      <c r="N4823" s="1371" t="s">
        <v>233</v>
      </c>
      <c r="O4823" s="1371" t="s">
        <v>231</v>
      </c>
      <c r="P4823" s="1371" t="s">
        <v>231</v>
      </c>
      <c r="W4823" s="1371" t="s">
        <v>226</v>
      </c>
    </row>
    <row r="4824" spans="1:23">
      <c r="A4824" s="1370">
        <v>76085965</v>
      </c>
      <c r="B4824" s="1371" t="s">
        <v>9532</v>
      </c>
      <c r="C4824" s="1371">
        <v>51986551007</v>
      </c>
      <c r="D4824" s="1371" t="s">
        <v>9533</v>
      </c>
      <c r="G4824" s="1371" t="s">
        <v>225</v>
      </c>
      <c r="H4824" s="1371" t="s">
        <v>11</v>
      </c>
      <c r="I4824" s="1371" t="s">
        <v>7</v>
      </c>
      <c r="L4824" s="1371" t="s">
        <v>271</v>
      </c>
      <c r="M4824" s="1372">
        <v>45854</v>
      </c>
      <c r="N4824" s="1371" t="s">
        <v>233</v>
      </c>
      <c r="O4824" s="1371" t="s">
        <v>332</v>
      </c>
      <c r="P4824" s="1371" t="s">
        <v>237</v>
      </c>
      <c r="R4824" s="1371" t="s">
        <v>332</v>
      </c>
      <c r="W4824" s="1371" t="s">
        <v>229</v>
      </c>
    </row>
    <row r="4825" spans="1:23">
      <c r="A4825" s="1370">
        <v>76092820</v>
      </c>
      <c r="B4825" s="1371" t="s">
        <v>9534</v>
      </c>
      <c r="C4825" s="1371" t="s">
        <v>9535</v>
      </c>
      <c r="D4825" s="1371" t="s">
        <v>9536</v>
      </c>
      <c r="F4825" s="1371" t="s">
        <v>254</v>
      </c>
      <c r="G4825" s="1371" t="s">
        <v>224</v>
      </c>
      <c r="H4825" s="1371" t="s">
        <v>238</v>
      </c>
      <c r="I4825" s="1371" t="s">
        <v>316</v>
      </c>
      <c r="J4825" s="1371" t="s">
        <v>221</v>
      </c>
      <c r="L4825" s="1371" t="s">
        <v>271</v>
      </c>
      <c r="N4825" s="1371" t="s">
        <v>231</v>
      </c>
      <c r="O4825" s="1371" t="s">
        <v>231</v>
      </c>
      <c r="Q4825" s="1371" t="s">
        <v>445</v>
      </c>
      <c r="R4825" s="1371" t="s">
        <v>232</v>
      </c>
      <c r="S4825" s="1371" t="s">
        <v>318</v>
      </c>
      <c r="T4825" s="1371" t="s">
        <v>323</v>
      </c>
      <c r="U4825" s="1371" t="s">
        <v>255</v>
      </c>
      <c r="W4825" s="1371" t="s">
        <v>230</v>
      </c>
    </row>
    <row r="4826" spans="1:23">
      <c r="A4826" s="1370">
        <v>76093066</v>
      </c>
      <c r="B4826" s="1371" t="s">
        <v>9537</v>
      </c>
      <c r="C4826" s="1371">
        <v>51922585910</v>
      </c>
      <c r="D4826" s="1371" t="s">
        <v>9538</v>
      </c>
      <c r="G4826" s="1371" t="s">
        <v>223</v>
      </c>
      <c r="H4826" s="1371" t="s">
        <v>245</v>
      </c>
      <c r="I4826" s="1371" t="s">
        <v>316</v>
      </c>
      <c r="J4826" s="1371" t="s">
        <v>221</v>
      </c>
      <c r="K4826" s="1371" t="s">
        <v>269</v>
      </c>
      <c r="L4826" s="1371" t="s">
        <v>269</v>
      </c>
      <c r="N4826" s="1371" t="s">
        <v>236</v>
      </c>
      <c r="W4826" s="1371" t="s">
        <v>228</v>
      </c>
    </row>
    <row r="4827" spans="1:23">
      <c r="A4827" s="1370">
        <v>76094513</v>
      </c>
      <c r="B4827" s="1371" t="s">
        <v>9539</v>
      </c>
      <c r="C4827" s="1371">
        <v>994086207</v>
      </c>
      <c r="D4827" s="1371" t="s">
        <v>9540</v>
      </c>
      <c r="F4827" s="1371" t="s">
        <v>254</v>
      </c>
      <c r="G4827" s="1371" t="s">
        <v>224</v>
      </c>
      <c r="H4827" s="1371" t="s">
        <v>238</v>
      </c>
      <c r="I4827" s="1371" t="s">
        <v>316</v>
      </c>
      <c r="J4827" s="1371" t="s">
        <v>221</v>
      </c>
      <c r="L4827" s="1371" t="s">
        <v>271</v>
      </c>
      <c r="N4827" s="1371" t="s">
        <v>231</v>
      </c>
      <c r="O4827" s="1371" t="s">
        <v>231</v>
      </c>
      <c r="Q4827" s="1371" t="s">
        <v>445</v>
      </c>
      <c r="R4827" s="1371" t="s">
        <v>312</v>
      </c>
      <c r="S4827" s="1371" t="s">
        <v>318</v>
      </c>
      <c r="T4827" s="1371" t="s">
        <v>628</v>
      </c>
      <c r="U4827" s="1371" t="s">
        <v>255</v>
      </c>
      <c r="W4827" s="1371" t="s">
        <v>230</v>
      </c>
    </row>
    <row r="4828" spans="1:23">
      <c r="A4828" s="1370">
        <v>76094706</v>
      </c>
      <c r="B4828" s="1371" t="s">
        <v>9541</v>
      </c>
      <c r="C4828" s="1371">
        <v>916492734</v>
      </c>
      <c r="D4828" s="1371" t="s">
        <v>9542</v>
      </c>
      <c r="G4828" s="1371" t="s">
        <v>223</v>
      </c>
      <c r="H4828" s="1371" t="s">
        <v>11</v>
      </c>
      <c r="L4828" s="1371" t="s">
        <v>271</v>
      </c>
      <c r="M4828" s="1372">
        <v>45854</v>
      </c>
      <c r="N4828" s="1371" t="s">
        <v>368</v>
      </c>
      <c r="O4828" s="1371" t="s">
        <v>236</v>
      </c>
      <c r="W4828" s="1371" t="s">
        <v>226</v>
      </c>
    </row>
    <row r="4829" spans="1:23">
      <c r="A4829" s="1370">
        <v>76100929</v>
      </c>
      <c r="B4829" s="1371" t="s">
        <v>9543</v>
      </c>
      <c r="C4829" s="1371">
        <v>923818004</v>
      </c>
      <c r="D4829" s="1371" t="s">
        <v>9544</v>
      </c>
      <c r="G4829" s="1371" t="s">
        <v>223</v>
      </c>
      <c r="H4829" s="1371" t="s">
        <v>11</v>
      </c>
      <c r="J4829" s="1371" t="s">
        <v>221</v>
      </c>
      <c r="M4829" s="1372">
        <v>45841</v>
      </c>
      <c r="N4829" s="1371" t="s">
        <v>233</v>
      </c>
      <c r="O4829" s="1371" t="s">
        <v>236</v>
      </c>
      <c r="W4829" s="1371" t="s">
        <v>227</v>
      </c>
    </row>
    <row r="4830" spans="1:23">
      <c r="A4830" s="1370">
        <v>76105721</v>
      </c>
      <c r="B4830" s="1371" t="s">
        <v>9545</v>
      </c>
      <c r="C4830" s="1371">
        <v>51978391392</v>
      </c>
      <c r="D4830" s="1371" t="s">
        <v>9546</v>
      </c>
      <c r="E4830" s="1371" t="s">
        <v>451</v>
      </c>
      <c r="G4830" s="1371" t="s">
        <v>223</v>
      </c>
      <c r="H4830" s="1371" t="s">
        <v>245</v>
      </c>
      <c r="K4830" s="1371" t="s">
        <v>278</v>
      </c>
      <c r="L4830" s="1371" t="s">
        <v>278</v>
      </c>
      <c r="M4830" s="1372">
        <v>45862</v>
      </c>
      <c r="W4830" s="1371" t="s">
        <v>228</v>
      </c>
    </row>
    <row r="4831" spans="1:23">
      <c r="A4831" s="1370">
        <v>76105721</v>
      </c>
      <c r="B4831" s="1371" t="s">
        <v>9545</v>
      </c>
      <c r="C4831" s="1371">
        <v>51978391392</v>
      </c>
      <c r="D4831" s="1371" t="s">
        <v>9546</v>
      </c>
      <c r="E4831" s="1371" t="s">
        <v>451</v>
      </c>
      <c r="G4831" s="1371" t="s">
        <v>223</v>
      </c>
      <c r="H4831" s="1371" t="s">
        <v>245</v>
      </c>
      <c r="K4831" s="1371" t="s">
        <v>278</v>
      </c>
      <c r="L4831" s="1371" t="s">
        <v>278</v>
      </c>
      <c r="M4831" s="1372">
        <v>45873</v>
      </c>
      <c r="N4831" s="1371" t="s">
        <v>233</v>
      </c>
      <c r="W4831" s="1371" t="s">
        <v>227</v>
      </c>
    </row>
    <row r="4832" spans="1:23">
      <c r="A4832" s="1370">
        <v>76106446</v>
      </c>
      <c r="B4832" s="1371" t="s">
        <v>9547</v>
      </c>
      <c r="C4832" s="1371">
        <v>931705230</v>
      </c>
      <c r="G4832" s="1371" t="s">
        <v>224</v>
      </c>
      <c r="H4832" s="1371" t="s">
        <v>243</v>
      </c>
      <c r="I4832" s="1371" t="s">
        <v>316</v>
      </c>
      <c r="J4832" s="1371" t="s">
        <v>221</v>
      </c>
      <c r="N4832" s="1371" t="s">
        <v>233</v>
      </c>
      <c r="O4832" s="1371" t="s">
        <v>236</v>
      </c>
      <c r="P4832" s="1371" t="s">
        <v>350</v>
      </c>
      <c r="W4832" s="1371" t="s">
        <v>226</v>
      </c>
    </row>
    <row r="4833" spans="1:23">
      <c r="A4833" s="1370">
        <v>76109500</v>
      </c>
      <c r="B4833" s="1371" t="s">
        <v>9548</v>
      </c>
      <c r="C4833" s="1371">
        <v>51982559114</v>
      </c>
      <c r="D4833" s="1371" t="s">
        <v>9549</v>
      </c>
      <c r="E4833" s="1371" t="s">
        <v>1196</v>
      </c>
      <c r="G4833" s="1371" t="s">
        <v>224</v>
      </c>
      <c r="H4833" s="1371" t="s">
        <v>245</v>
      </c>
      <c r="I4833" s="1371" t="s">
        <v>316</v>
      </c>
      <c r="J4833" s="1371" t="s">
        <v>249</v>
      </c>
      <c r="N4833" s="1371" t="s">
        <v>231</v>
      </c>
      <c r="W4833" s="1371" t="s">
        <v>227</v>
      </c>
    </row>
    <row r="4834" spans="1:23">
      <c r="A4834" s="1370">
        <v>76110630</v>
      </c>
      <c r="B4834" s="1371" t="s">
        <v>9550</v>
      </c>
      <c r="C4834" s="1371">
        <v>51944195639</v>
      </c>
      <c r="D4834" s="1371" t="s">
        <v>9551</v>
      </c>
      <c r="E4834" s="1371" t="s">
        <v>347</v>
      </c>
      <c r="F4834" s="1371" t="s">
        <v>254</v>
      </c>
      <c r="G4834" s="1371" t="s">
        <v>224</v>
      </c>
      <c r="H4834" s="1371" t="s">
        <v>245</v>
      </c>
      <c r="M4834" s="1372">
        <v>45843</v>
      </c>
      <c r="N4834" s="1371" t="s">
        <v>233</v>
      </c>
      <c r="W4834" s="1371" t="s">
        <v>228</v>
      </c>
    </row>
    <row r="4835" spans="1:23">
      <c r="A4835" s="1370">
        <v>76119125</v>
      </c>
      <c r="B4835" s="1371" t="s">
        <v>9552</v>
      </c>
      <c r="C4835" s="1371">
        <v>949004516</v>
      </c>
      <c r="D4835" s="1371" t="s">
        <v>9553</v>
      </c>
      <c r="G4835" s="1371" t="s">
        <v>223</v>
      </c>
      <c r="H4835" s="1371" t="s">
        <v>11</v>
      </c>
      <c r="J4835" s="1371" t="s">
        <v>221</v>
      </c>
      <c r="M4835" s="1372">
        <v>45841</v>
      </c>
      <c r="N4835" s="1371" t="s">
        <v>233</v>
      </c>
      <c r="O4835" s="1371" t="s">
        <v>236</v>
      </c>
      <c r="W4835" s="1371" t="s">
        <v>227</v>
      </c>
    </row>
    <row r="4836" spans="1:23">
      <c r="A4836" s="1370">
        <v>76122759</v>
      </c>
      <c r="B4836" s="1371" t="s">
        <v>9554</v>
      </c>
      <c r="C4836" s="1371">
        <v>986317147</v>
      </c>
      <c r="D4836" s="1371" t="s">
        <v>9555</v>
      </c>
      <c r="G4836" s="1371" t="s">
        <v>223</v>
      </c>
      <c r="H4836" s="1371" t="s">
        <v>11</v>
      </c>
      <c r="I4836" s="1371" t="s">
        <v>316</v>
      </c>
      <c r="J4836" s="1371" t="s">
        <v>221</v>
      </c>
      <c r="N4836" s="1371" t="s">
        <v>233</v>
      </c>
      <c r="W4836" s="1371" t="s">
        <v>229</v>
      </c>
    </row>
    <row r="4837" spans="1:23">
      <c r="A4837" s="1370">
        <v>76126228</v>
      </c>
      <c r="B4837" s="1371" t="s">
        <v>9556</v>
      </c>
      <c r="C4837" s="1371">
        <v>51957793458</v>
      </c>
      <c r="D4837" s="1371" t="s">
        <v>9557</v>
      </c>
      <c r="E4837" s="1371" t="s">
        <v>451</v>
      </c>
      <c r="G4837" s="1371" t="s">
        <v>223</v>
      </c>
      <c r="H4837" s="1371" t="s">
        <v>245</v>
      </c>
      <c r="K4837" s="1371" t="s">
        <v>271</v>
      </c>
      <c r="M4837" s="1372">
        <v>45853</v>
      </c>
      <c r="N4837" s="1371" t="s">
        <v>233</v>
      </c>
      <c r="O4837" s="1371" t="s">
        <v>331</v>
      </c>
      <c r="P4837" s="1371" t="s">
        <v>231</v>
      </c>
      <c r="W4837" s="1371" t="s">
        <v>229</v>
      </c>
    </row>
    <row r="4838" spans="1:23">
      <c r="A4838" s="1370">
        <v>76134212</v>
      </c>
      <c r="B4838" s="1371" t="s">
        <v>9558</v>
      </c>
      <c r="C4838" s="1371">
        <v>929537438</v>
      </c>
      <c r="D4838" s="1371" t="s">
        <v>9559</v>
      </c>
      <c r="F4838" s="1371" t="s">
        <v>247</v>
      </c>
      <c r="G4838" s="1371" t="s">
        <v>224</v>
      </c>
      <c r="H4838" s="1371" t="s">
        <v>11</v>
      </c>
      <c r="J4838" s="1371" t="s">
        <v>221</v>
      </c>
      <c r="L4838" s="1371" t="s">
        <v>271</v>
      </c>
      <c r="M4838" s="1372">
        <v>45841</v>
      </c>
      <c r="N4838" s="1371" t="s">
        <v>231</v>
      </c>
      <c r="V4838" s="1371" t="s">
        <v>11</v>
      </c>
      <c r="W4838" s="1371" t="s">
        <v>230</v>
      </c>
    </row>
    <row r="4839" spans="1:23">
      <c r="A4839" s="1370">
        <v>76140140</v>
      </c>
      <c r="B4839" s="1371" t="s">
        <v>9560</v>
      </c>
      <c r="C4839" s="1371">
        <v>987058641</v>
      </c>
      <c r="D4839" s="1371" t="s">
        <v>9561</v>
      </c>
      <c r="F4839" s="1371" t="s">
        <v>254</v>
      </c>
      <c r="G4839" s="1371" t="s">
        <v>224</v>
      </c>
      <c r="H4839" s="1371" t="s">
        <v>243</v>
      </c>
      <c r="I4839" s="1371" t="s">
        <v>316</v>
      </c>
      <c r="J4839" s="1371" t="s">
        <v>221</v>
      </c>
      <c r="N4839" s="1371" t="s">
        <v>231</v>
      </c>
      <c r="O4839" s="1371" t="s">
        <v>231</v>
      </c>
      <c r="P4839" s="1371" t="s">
        <v>231</v>
      </c>
      <c r="W4839" s="1371" t="s">
        <v>226</v>
      </c>
    </row>
    <row r="4840" spans="1:23">
      <c r="A4840" s="1370">
        <v>76142548</v>
      </c>
      <c r="B4840" s="1371" t="s">
        <v>9562</v>
      </c>
      <c r="C4840" s="1371">
        <v>902703276</v>
      </c>
      <c r="D4840" s="1371" t="s">
        <v>9563</v>
      </c>
      <c r="G4840" s="1371" t="s">
        <v>224</v>
      </c>
      <c r="H4840" s="1371" t="s">
        <v>11</v>
      </c>
      <c r="I4840" s="1371" t="s">
        <v>7</v>
      </c>
      <c r="L4840" s="1371" t="s">
        <v>271</v>
      </c>
      <c r="M4840" s="1372">
        <v>45854</v>
      </c>
      <c r="N4840" s="1371" t="s">
        <v>233</v>
      </c>
      <c r="W4840" s="1371" t="s">
        <v>227</v>
      </c>
    </row>
    <row r="4841" spans="1:23">
      <c r="A4841" s="1370">
        <v>76145961</v>
      </c>
      <c r="B4841" s="1371" t="s">
        <v>9564</v>
      </c>
      <c r="C4841" s="1371">
        <v>51917495818</v>
      </c>
      <c r="D4841" s="1371" t="s">
        <v>9565</v>
      </c>
      <c r="G4841" s="1371" t="s">
        <v>224</v>
      </c>
      <c r="H4841" s="1371" t="s">
        <v>11</v>
      </c>
      <c r="J4841" s="1371" t="s">
        <v>221</v>
      </c>
      <c r="M4841" s="1372">
        <v>45841</v>
      </c>
      <c r="N4841" s="1371" t="s">
        <v>231</v>
      </c>
      <c r="W4841" s="1371" t="s">
        <v>227</v>
      </c>
    </row>
    <row r="4842" spans="1:23">
      <c r="A4842" s="1370">
        <v>76165169</v>
      </c>
      <c r="B4842" s="1371" t="s">
        <v>9566</v>
      </c>
      <c r="C4842" s="1371">
        <v>51945301754</v>
      </c>
      <c r="D4842" s="1371" t="s">
        <v>9567</v>
      </c>
      <c r="G4842" s="1371" t="s">
        <v>224</v>
      </c>
      <c r="H4842" s="1371" t="s">
        <v>11</v>
      </c>
      <c r="J4842" s="1371" t="s">
        <v>221</v>
      </c>
      <c r="M4842" s="1372">
        <v>45841</v>
      </c>
      <c r="N4842" s="1371" t="s">
        <v>233</v>
      </c>
      <c r="V4842" s="1371" t="s">
        <v>11</v>
      </c>
      <c r="W4842" s="1371" t="s">
        <v>228</v>
      </c>
    </row>
    <row r="4843" spans="1:23">
      <c r="A4843" s="1370">
        <v>76168093</v>
      </c>
      <c r="B4843" s="1371" t="s">
        <v>9568</v>
      </c>
      <c r="C4843" s="1371">
        <v>972411257</v>
      </c>
      <c r="D4843" s="1371" t="s">
        <v>9569</v>
      </c>
      <c r="G4843" s="1371" t="s">
        <v>225</v>
      </c>
      <c r="H4843" s="1371" t="s">
        <v>11</v>
      </c>
      <c r="L4843" s="1371" t="s">
        <v>271</v>
      </c>
      <c r="M4843" s="1372">
        <v>45854</v>
      </c>
      <c r="N4843" s="1371" t="s">
        <v>233</v>
      </c>
      <c r="W4843" s="1371" t="s">
        <v>227</v>
      </c>
    </row>
    <row r="4844" spans="1:23">
      <c r="A4844" s="1370">
        <v>76168383</v>
      </c>
      <c r="B4844" s="1371" t="s">
        <v>9570</v>
      </c>
      <c r="C4844" s="1371">
        <v>932218388</v>
      </c>
      <c r="D4844" s="1371" t="s">
        <v>9571</v>
      </c>
      <c r="G4844" s="1371" t="s">
        <v>224</v>
      </c>
      <c r="H4844" s="1371" t="s">
        <v>11</v>
      </c>
      <c r="J4844" s="1371" t="s">
        <v>221</v>
      </c>
      <c r="N4844" s="1371" t="s">
        <v>233</v>
      </c>
      <c r="W4844" s="1371" t="s">
        <v>229</v>
      </c>
    </row>
    <row r="4845" spans="1:23">
      <c r="A4845" s="1370">
        <v>76185892</v>
      </c>
      <c r="B4845" s="1371" t="s">
        <v>9572</v>
      </c>
      <c r="C4845" s="1371">
        <v>948088388</v>
      </c>
      <c r="G4845" s="1371" t="s">
        <v>223</v>
      </c>
      <c r="H4845" s="1371" t="s">
        <v>238</v>
      </c>
      <c r="I4845" s="1371" t="s">
        <v>316</v>
      </c>
      <c r="J4845" s="1371" t="s">
        <v>221</v>
      </c>
      <c r="N4845" s="1371" t="s">
        <v>233</v>
      </c>
      <c r="O4845" s="1371" t="s">
        <v>236</v>
      </c>
      <c r="P4845" s="1371" t="s">
        <v>350</v>
      </c>
      <c r="W4845" s="1371" t="s">
        <v>229</v>
      </c>
    </row>
    <row r="4846" spans="1:23">
      <c r="A4846" s="1370">
        <v>76187128</v>
      </c>
      <c r="B4846" s="1371" t="s">
        <v>9573</v>
      </c>
      <c r="C4846" s="1371">
        <v>917907650</v>
      </c>
      <c r="G4846" s="1371" t="s">
        <v>225</v>
      </c>
      <c r="H4846" s="1371" t="s">
        <v>243</v>
      </c>
      <c r="I4846" s="1371" t="s">
        <v>316</v>
      </c>
      <c r="J4846" s="1371" t="s">
        <v>221</v>
      </c>
      <c r="N4846" s="1371" t="s">
        <v>231</v>
      </c>
      <c r="O4846" s="1371" t="s">
        <v>236</v>
      </c>
      <c r="W4846" s="1371" t="s">
        <v>229</v>
      </c>
    </row>
    <row r="4847" spans="1:23">
      <c r="A4847" s="1370">
        <v>76193727</v>
      </c>
      <c r="B4847" s="1371" t="s">
        <v>9574</v>
      </c>
      <c r="C4847" s="1371">
        <v>51964536333</v>
      </c>
      <c r="D4847" s="1371" t="s">
        <v>9575</v>
      </c>
      <c r="E4847" s="1371" t="s">
        <v>347</v>
      </c>
      <c r="F4847" s="1371" t="s">
        <v>254</v>
      </c>
      <c r="G4847" s="1371" t="s">
        <v>224</v>
      </c>
      <c r="H4847" s="1371" t="s">
        <v>245</v>
      </c>
      <c r="J4847" s="1371" t="s">
        <v>221</v>
      </c>
      <c r="N4847" s="1371" t="s">
        <v>233</v>
      </c>
      <c r="W4847" s="1371" t="s">
        <v>228</v>
      </c>
    </row>
    <row r="4848" spans="1:23">
      <c r="A4848" s="1370">
        <v>76195173</v>
      </c>
      <c r="B4848" s="1371" t="s">
        <v>9576</v>
      </c>
      <c r="C4848" s="1371">
        <v>51978928703</v>
      </c>
      <c r="D4848" s="1371" t="s">
        <v>9577</v>
      </c>
      <c r="G4848" s="1371" t="s">
        <v>224</v>
      </c>
      <c r="H4848" s="1371" t="s">
        <v>11</v>
      </c>
      <c r="J4848" s="1371" t="s">
        <v>221</v>
      </c>
      <c r="M4848" s="1372">
        <v>45841</v>
      </c>
      <c r="N4848" s="1371" t="s">
        <v>233</v>
      </c>
      <c r="V4848" s="1371" t="s">
        <v>11</v>
      </c>
      <c r="W4848" s="1371" t="s">
        <v>228</v>
      </c>
    </row>
    <row r="4849" spans="1:23">
      <c r="A4849" s="1370">
        <v>76205021</v>
      </c>
      <c r="B4849" s="1371" t="s">
        <v>9578</v>
      </c>
      <c r="C4849" s="1371">
        <v>907355629</v>
      </c>
      <c r="D4849" s="1371" t="s">
        <v>9579</v>
      </c>
      <c r="F4849" s="1371" t="s">
        <v>362</v>
      </c>
      <c r="G4849" s="1371" t="s">
        <v>223</v>
      </c>
      <c r="H4849" s="1371" t="s">
        <v>248</v>
      </c>
      <c r="J4849" s="1371" t="s">
        <v>221</v>
      </c>
      <c r="M4849" s="1372">
        <v>45841</v>
      </c>
      <c r="W4849" s="1371" t="s">
        <v>227</v>
      </c>
    </row>
    <row r="4850" spans="1:23">
      <c r="A4850" s="1370">
        <v>76206334</v>
      </c>
      <c r="B4850" s="1371" t="s">
        <v>9580</v>
      </c>
      <c r="C4850" s="1371">
        <v>972021455</v>
      </c>
      <c r="D4850" s="1371" t="s">
        <v>9581</v>
      </c>
      <c r="G4850" s="1371" t="s">
        <v>223</v>
      </c>
      <c r="H4850" s="1371" t="s">
        <v>243</v>
      </c>
      <c r="I4850" s="1371" t="s">
        <v>316</v>
      </c>
      <c r="J4850" s="1371" t="s">
        <v>221</v>
      </c>
      <c r="N4850" s="1371" t="s">
        <v>231</v>
      </c>
      <c r="O4850" s="1371" t="s">
        <v>231</v>
      </c>
      <c r="P4850" s="1371" t="s">
        <v>231</v>
      </c>
      <c r="W4850" s="1371" t="s">
        <v>228</v>
      </c>
    </row>
    <row r="4851" spans="1:23">
      <c r="A4851" s="1370">
        <v>76208437</v>
      </c>
      <c r="B4851" s="1371" t="s">
        <v>9582</v>
      </c>
      <c r="C4851" s="1371">
        <v>936010948</v>
      </c>
      <c r="D4851" s="1371" t="s">
        <v>9583</v>
      </c>
      <c r="G4851" s="1371" t="s">
        <v>225</v>
      </c>
      <c r="H4851" s="1371" t="s">
        <v>11</v>
      </c>
      <c r="J4851" s="1371" t="s">
        <v>221</v>
      </c>
      <c r="N4851" s="1371" t="s">
        <v>233</v>
      </c>
      <c r="O4851" s="1371" t="s">
        <v>241</v>
      </c>
      <c r="P4851" s="1371" t="s">
        <v>241</v>
      </c>
      <c r="W4851" s="1371" t="s">
        <v>229</v>
      </c>
    </row>
    <row r="4852" spans="1:23">
      <c r="A4852" s="1370">
        <v>76216522</v>
      </c>
      <c r="B4852" s="1371" t="s">
        <v>9584</v>
      </c>
      <c r="C4852" s="1371">
        <v>923402299</v>
      </c>
      <c r="D4852" s="1371" t="s">
        <v>9585</v>
      </c>
      <c r="G4852" s="1371" t="s">
        <v>223</v>
      </c>
      <c r="H4852" s="1371" t="s">
        <v>11</v>
      </c>
      <c r="L4852" s="1371" t="s">
        <v>271</v>
      </c>
      <c r="M4852" s="1372">
        <v>45854</v>
      </c>
      <c r="N4852" s="1371" t="s">
        <v>388</v>
      </c>
      <c r="O4852" s="1371" t="s">
        <v>231</v>
      </c>
      <c r="W4852" s="1371" t="s">
        <v>226</v>
      </c>
    </row>
    <row r="4853" spans="1:23">
      <c r="A4853" s="1370">
        <v>76240892</v>
      </c>
      <c r="B4853" s="1371" t="s">
        <v>9586</v>
      </c>
      <c r="C4853" s="1371">
        <v>998555047</v>
      </c>
      <c r="D4853" s="1371" t="s">
        <v>9587</v>
      </c>
      <c r="F4853" s="1371" t="s">
        <v>362</v>
      </c>
      <c r="G4853" s="1371" t="s">
        <v>224</v>
      </c>
      <c r="H4853" s="1371" t="s">
        <v>248</v>
      </c>
      <c r="J4853" s="1371" t="s">
        <v>221</v>
      </c>
      <c r="M4853" s="1372">
        <v>45841</v>
      </c>
      <c r="W4853" s="1371" t="s">
        <v>227</v>
      </c>
    </row>
    <row r="4854" spans="1:23">
      <c r="A4854" s="1370">
        <v>76243688</v>
      </c>
      <c r="B4854" s="1371" t="s">
        <v>9588</v>
      </c>
      <c r="C4854" s="1371" t="s">
        <v>9589</v>
      </c>
      <c r="G4854" s="1371" t="s">
        <v>225</v>
      </c>
      <c r="H4854" s="1371" t="s">
        <v>245</v>
      </c>
      <c r="J4854" s="1371" t="s">
        <v>221</v>
      </c>
      <c r="L4854" s="1371" t="s">
        <v>271</v>
      </c>
      <c r="N4854" s="1371" t="s">
        <v>231</v>
      </c>
      <c r="O4854" s="1371" t="s">
        <v>231</v>
      </c>
      <c r="W4854" s="1371" t="s">
        <v>230</v>
      </c>
    </row>
    <row r="4855" spans="1:23">
      <c r="A4855" s="1370">
        <v>76244551</v>
      </c>
      <c r="B4855" s="1371" t="s">
        <v>9590</v>
      </c>
      <c r="C4855" s="1371">
        <v>51917738645</v>
      </c>
      <c r="D4855" s="1371" t="s">
        <v>9591</v>
      </c>
      <c r="G4855" s="1371" t="s">
        <v>223</v>
      </c>
      <c r="H4855" s="1371" t="s">
        <v>11</v>
      </c>
      <c r="J4855" s="1371" t="s">
        <v>221</v>
      </c>
      <c r="M4855" s="1372">
        <v>45841</v>
      </c>
      <c r="N4855" s="1371" t="s">
        <v>231</v>
      </c>
      <c r="O4855" s="1371" t="s">
        <v>231</v>
      </c>
      <c r="P4855" s="1371" t="s">
        <v>231</v>
      </c>
      <c r="V4855" s="1371" t="s">
        <v>11</v>
      </c>
      <c r="W4855" s="1371" t="s">
        <v>228</v>
      </c>
    </row>
    <row r="4856" spans="1:23">
      <c r="A4856" s="1370">
        <v>76276014</v>
      </c>
      <c r="B4856" s="1371" t="s">
        <v>9592</v>
      </c>
      <c r="C4856" s="1371">
        <v>51916166194</v>
      </c>
      <c r="D4856" s="1371" t="s">
        <v>9593</v>
      </c>
      <c r="G4856" s="1371" t="s">
        <v>225</v>
      </c>
      <c r="H4856" s="1371" t="s">
        <v>11</v>
      </c>
      <c r="J4856" s="1371" t="s">
        <v>221</v>
      </c>
      <c r="M4856" s="1372">
        <v>45841</v>
      </c>
      <c r="N4856" s="1371" t="s">
        <v>233</v>
      </c>
      <c r="V4856" s="1371" t="s">
        <v>11</v>
      </c>
      <c r="W4856" s="1371" t="s">
        <v>228</v>
      </c>
    </row>
    <row r="4857" spans="1:23">
      <c r="A4857" s="1370">
        <v>76284122</v>
      </c>
      <c r="B4857" s="1371" t="s">
        <v>9594</v>
      </c>
      <c r="C4857" s="1371">
        <v>933376123</v>
      </c>
      <c r="D4857" s="1371" t="s">
        <v>9595</v>
      </c>
      <c r="E4857" s="1371" t="s">
        <v>347</v>
      </c>
      <c r="F4857" s="1371" t="s">
        <v>257</v>
      </c>
      <c r="G4857" s="1371" t="s">
        <v>223</v>
      </c>
      <c r="H4857" s="1371" t="s">
        <v>245</v>
      </c>
      <c r="I4857" s="1371" t="s">
        <v>316</v>
      </c>
      <c r="J4857" s="1371" t="s">
        <v>221</v>
      </c>
      <c r="K4857" s="1371" t="s">
        <v>271</v>
      </c>
      <c r="L4857" s="1371" t="s">
        <v>271</v>
      </c>
      <c r="N4857" s="1371" t="s">
        <v>231</v>
      </c>
      <c r="Q4857" s="1371" t="s">
        <v>324</v>
      </c>
      <c r="R4857" s="1371" t="s">
        <v>234</v>
      </c>
      <c r="S4857" s="1371" t="s">
        <v>318</v>
      </c>
      <c r="T4857" s="1371" t="s">
        <v>323</v>
      </c>
      <c r="U4857" s="1371" t="s">
        <v>255</v>
      </c>
      <c r="W4857" s="1371" t="s">
        <v>227</v>
      </c>
    </row>
    <row r="4858" spans="1:23">
      <c r="A4858" s="1370">
        <v>76284803</v>
      </c>
      <c r="B4858" s="1371" t="s">
        <v>9596</v>
      </c>
      <c r="C4858" s="1371">
        <v>51967497565</v>
      </c>
      <c r="D4858" s="1371" t="s">
        <v>9597</v>
      </c>
      <c r="E4858" s="1371" t="s">
        <v>347</v>
      </c>
      <c r="G4858" s="1371" t="s">
        <v>223</v>
      </c>
      <c r="H4858" s="1371" t="s">
        <v>245</v>
      </c>
      <c r="K4858" s="1371" t="s">
        <v>262</v>
      </c>
      <c r="L4858" s="1371" t="s">
        <v>262</v>
      </c>
      <c r="M4858" s="1372">
        <v>45877</v>
      </c>
      <c r="N4858" s="1371" t="s">
        <v>233</v>
      </c>
      <c r="O4858" s="1371" t="s">
        <v>231</v>
      </c>
      <c r="P4858" s="1371" t="s">
        <v>329</v>
      </c>
      <c r="W4858" s="1371" t="s">
        <v>229</v>
      </c>
    </row>
    <row r="4859" spans="1:23">
      <c r="A4859" s="1370">
        <v>76289292</v>
      </c>
      <c r="B4859" s="1371" t="s">
        <v>9598</v>
      </c>
      <c r="C4859" s="1371">
        <v>51912337354</v>
      </c>
      <c r="D4859" s="1371" t="s">
        <v>9599</v>
      </c>
      <c r="E4859" s="1371" t="s">
        <v>347</v>
      </c>
      <c r="G4859" s="1371" t="s">
        <v>225</v>
      </c>
      <c r="H4859" s="1371" t="s">
        <v>245</v>
      </c>
      <c r="K4859" s="1371" t="s">
        <v>278</v>
      </c>
      <c r="L4859" s="1371" t="s">
        <v>262</v>
      </c>
      <c r="M4859" s="1372">
        <v>45873</v>
      </c>
      <c r="N4859" s="1371" t="s">
        <v>233</v>
      </c>
      <c r="O4859" s="1371" t="s">
        <v>236</v>
      </c>
      <c r="W4859" s="1371" t="s">
        <v>230</v>
      </c>
    </row>
    <row r="4860" spans="1:23">
      <c r="A4860" s="1370">
        <v>76289350</v>
      </c>
      <c r="B4860" s="1371" t="s">
        <v>9600</v>
      </c>
      <c r="C4860" s="1371">
        <v>51926948743</v>
      </c>
      <c r="D4860" s="1371" t="s">
        <v>9601</v>
      </c>
      <c r="G4860" s="1371" t="s">
        <v>223</v>
      </c>
      <c r="H4860" s="1371" t="s">
        <v>243</v>
      </c>
      <c r="J4860" s="1371" t="s">
        <v>221</v>
      </c>
      <c r="L4860" s="1371" t="s">
        <v>271</v>
      </c>
      <c r="N4860" s="1371" t="s">
        <v>236</v>
      </c>
      <c r="W4860" s="1371" t="s">
        <v>230</v>
      </c>
    </row>
    <row r="4861" spans="1:23">
      <c r="A4861" s="1370">
        <v>76295014</v>
      </c>
      <c r="B4861" s="1371" t="s">
        <v>9602</v>
      </c>
      <c r="C4861" s="1371">
        <v>980659403</v>
      </c>
      <c r="D4861" s="1371" t="s">
        <v>9603</v>
      </c>
      <c r="F4861" s="1371" t="s">
        <v>362</v>
      </c>
      <c r="G4861" s="1371" t="s">
        <v>224</v>
      </c>
      <c r="H4861" s="1371" t="s">
        <v>248</v>
      </c>
      <c r="J4861" s="1371" t="s">
        <v>221</v>
      </c>
      <c r="M4861" s="1372">
        <v>45841</v>
      </c>
      <c r="N4861" s="1371" t="s">
        <v>231</v>
      </c>
      <c r="W4861" s="1371" t="s">
        <v>228</v>
      </c>
    </row>
    <row r="4862" spans="1:23">
      <c r="A4862" s="1370">
        <v>76299118</v>
      </c>
      <c r="B4862" s="1371" t="s">
        <v>9604</v>
      </c>
      <c r="C4862" s="1371">
        <v>51970927314</v>
      </c>
      <c r="D4862" s="1371" t="s">
        <v>9605</v>
      </c>
      <c r="G4862" s="1371" t="s">
        <v>224</v>
      </c>
      <c r="H4862" s="1371" t="s">
        <v>243</v>
      </c>
      <c r="I4862" s="1371" t="s">
        <v>316</v>
      </c>
      <c r="J4862" s="1371" t="s">
        <v>221</v>
      </c>
      <c r="N4862" s="1371" t="s">
        <v>237</v>
      </c>
      <c r="O4862" s="1371" t="s">
        <v>231</v>
      </c>
      <c r="P4862" s="1371" t="s">
        <v>233</v>
      </c>
      <c r="W4862" s="1371" t="s">
        <v>228</v>
      </c>
    </row>
    <row r="4863" spans="1:23">
      <c r="A4863" s="1370">
        <v>76302519</v>
      </c>
      <c r="B4863" s="1371" t="s">
        <v>9606</v>
      </c>
      <c r="C4863" s="1371">
        <v>900463636</v>
      </c>
      <c r="D4863" s="1371" t="s">
        <v>9607</v>
      </c>
      <c r="G4863" s="1371" t="s">
        <v>223</v>
      </c>
      <c r="H4863" s="1371" t="s">
        <v>11</v>
      </c>
      <c r="I4863" s="1371" t="s">
        <v>7</v>
      </c>
      <c r="L4863" s="1371" t="s">
        <v>271</v>
      </c>
      <c r="M4863" s="1372">
        <v>45854</v>
      </c>
      <c r="N4863" s="1371" t="s">
        <v>233</v>
      </c>
      <c r="W4863" s="1371" t="s">
        <v>227</v>
      </c>
    </row>
    <row r="4864" spans="1:23">
      <c r="A4864" s="1370">
        <v>76303257</v>
      </c>
      <c r="B4864" s="1371" t="s">
        <v>9608</v>
      </c>
      <c r="C4864" s="1371">
        <v>51944701006</v>
      </c>
      <c r="D4864" s="1371" t="s">
        <v>9609</v>
      </c>
      <c r="G4864" s="1371" t="s">
        <v>225</v>
      </c>
      <c r="H4864" s="1371" t="s">
        <v>11</v>
      </c>
      <c r="J4864" s="1371" t="s">
        <v>221</v>
      </c>
      <c r="M4864" s="1372">
        <v>45841</v>
      </c>
      <c r="N4864" s="1371" t="s">
        <v>233</v>
      </c>
      <c r="V4864" s="1371" t="s">
        <v>11</v>
      </c>
      <c r="W4864" s="1371" t="s">
        <v>228</v>
      </c>
    </row>
    <row r="4865" spans="1:23">
      <c r="A4865" s="1370">
        <v>76304329</v>
      </c>
      <c r="B4865" s="1371" t="s">
        <v>9610</v>
      </c>
      <c r="C4865" s="1371">
        <v>956178005</v>
      </c>
      <c r="D4865" s="1371" t="s">
        <v>9611</v>
      </c>
      <c r="E4865" s="1371" t="s">
        <v>451</v>
      </c>
      <c r="G4865" s="1371" t="s">
        <v>223</v>
      </c>
      <c r="H4865" s="1371" t="s">
        <v>245</v>
      </c>
      <c r="K4865" s="1371" t="s">
        <v>262</v>
      </c>
      <c r="L4865" s="1371" t="s">
        <v>262</v>
      </c>
      <c r="M4865" s="1372">
        <v>45876</v>
      </c>
      <c r="N4865" s="1371" t="s">
        <v>231</v>
      </c>
      <c r="P4865" s="1371" t="s">
        <v>329</v>
      </c>
      <c r="W4865" s="1371" t="s">
        <v>227</v>
      </c>
    </row>
    <row r="4866" spans="1:23">
      <c r="A4866" s="1370">
        <v>76308293</v>
      </c>
      <c r="B4866" s="1371" t="s">
        <v>9612</v>
      </c>
      <c r="C4866" s="1371">
        <v>920476001</v>
      </c>
      <c r="D4866" s="1371" t="s">
        <v>9613</v>
      </c>
      <c r="F4866" s="1371" t="s">
        <v>254</v>
      </c>
      <c r="G4866" s="1371" t="s">
        <v>224</v>
      </c>
      <c r="H4866" s="1371" t="s">
        <v>238</v>
      </c>
      <c r="I4866" s="1371" t="s">
        <v>10</v>
      </c>
      <c r="J4866" s="1371" t="s">
        <v>221</v>
      </c>
      <c r="L4866" s="1371" t="s">
        <v>271</v>
      </c>
      <c r="N4866" s="1371" t="s">
        <v>231</v>
      </c>
      <c r="O4866" s="1371" t="s">
        <v>231</v>
      </c>
      <c r="Q4866" s="1371" t="s">
        <v>445</v>
      </c>
      <c r="R4866" s="1371" t="s">
        <v>232</v>
      </c>
      <c r="S4866" s="1371" t="s">
        <v>318</v>
      </c>
      <c r="T4866" s="1371" t="s">
        <v>323</v>
      </c>
      <c r="U4866" s="1371" t="s">
        <v>258</v>
      </c>
      <c r="W4866" s="1371" t="s">
        <v>230</v>
      </c>
    </row>
    <row r="4867" spans="1:23">
      <c r="A4867" s="1370">
        <v>76310294</v>
      </c>
      <c r="B4867" s="1371" t="s">
        <v>9614</v>
      </c>
      <c r="C4867" s="1371">
        <v>51933359969</v>
      </c>
      <c r="D4867" s="1371" t="s">
        <v>9615</v>
      </c>
      <c r="G4867" s="1371" t="s">
        <v>223</v>
      </c>
      <c r="H4867" s="1371" t="s">
        <v>245</v>
      </c>
      <c r="J4867" s="1371" t="s">
        <v>221</v>
      </c>
      <c r="K4867" s="1371" t="s">
        <v>269</v>
      </c>
      <c r="L4867" s="1371" t="s">
        <v>271</v>
      </c>
      <c r="N4867" s="1371" t="s">
        <v>236</v>
      </c>
      <c r="W4867" s="1371" t="s">
        <v>230</v>
      </c>
    </row>
    <row r="4868" spans="1:23">
      <c r="A4868" s="1370">
        <v>76313955</v>
      </c>
      <c r="B4868" s="1371" t="s">
        <v>9616</v>
      </c>
      <c r="C4868" s="1371">
        <v>51968804379</v>
      </c>
      <c r="D4868" s="1371" t="s">
        <v>9617</v>
      </c>
      <c r="E4868" s="1371" t="s">
        <v>9618</v>
      </c>
      <c r="F4868" s="1371" t="s">
        <v>240</v>
      </c>
      <c r="G4868" s="1371" t="s">
        <v>225</v>
      </c>
      <c r="H4868" s="1371" t="s">
        <v>245</v>
      </c>
      <c r="J4868" s="1371" t="s">
        <v>221</v>
      </c>
      <c r="L4868" s="1371" t="s">
        <v>271</v>
      </c>
      <c r="N4868" s="1371" t="s">
        <v>233</v>
      </c>
      <c r="O4868" s="1371" t="s">
        <v>236</v>
      </c>
      <c r="W4868" s="1371" t="s">
        <v>230</v>
      </c>
    </row>
    <row r="4869" spans="1:23">
      <c r="A4869" s="1370">
        <v>76320818</v>
      </c>
      <c r="B4869" s="1371" t="s">
        <v>9619</v>
      </c>
      <c r="C4869" s="1371">
        <v>948287087</v>
      </c>
      <c r="D4869" s="1371" t="s">
        <v>9620</v>
      </c>
      <c r="G4869" s="1371" t="s">
        <v>224</v>
      </c>
      <c r="H4869" s="1371" t="s">
        <v>243</v>
      </c>
      <c r="I4869" s="1371" t="s">
        <v>316</v>
      </c>
      <c r="J4869" s="1371" t="s">
        <v>221</v>
      </c>
      <c r="N4869" s="1371" t="s">
        <v>237</v>
      </c>
      <c r="O4869" s="1371" t="s">
        <v>237</v>
      </c>
      <c r="P4869" s="1371" t="s">
        <v>237</v>
      </c>
      <c r="W4869" s="1371" t="s">
        <v>228</v>
      </c>
    </row>
    <row r="4870" spans="1:23">
      <c r="A4870" s="1370">
        <v>76324685</v>
      </c>
      <c r="B4870" s="1371" t="s">
        <v>9621</v>
      </c>
      <c r="C4870" s="1371">
        <v>51979459608</v>
      </c>
      <c r="D4870" s="1371" t="s">
        <v>9622</v>
      </c>
      <c r="G4870" s="1371" t="s">
        <v>223</v>
      </c>
      <c r="H4870" s="1371" t="s">
        <v>245</v>
      </c>
      <c r="J4870" s="1371" t="s">
        <v>221</v>
      </c>
      <c r="K4870" s="1371" t="s">
        <v>259</v>
      </c>
      <c r="L4870" s="1371" t="s">
        <v>259</v>
      </c>
      <c r="N4870" s="1371" t="s">
        <v>236</v>
      </c>
      <c r="W4870" s="1371" t="s">
        <v>228</v>
      </c>
    </row>
    <row r="4871" spans="1:23">
      <c r="A4871" s="1370">
        <v>76331887</v>
      </c>
      <c r="B4871" s="1371" t="s">
        <v>9623</v>
      </c>
      <c r="C4871" s="1371">
        <v>917374992</v>
      </c>
      <c r="D4871" s="1371" t="s">
        <v>9624</v>
      </c>
      <c r="G4871" s="1371" t="s">
        <v>224</v>
      </c>
      <c r="H4871" s="1371" t="s">
        <v>11</v>
      </c>
      <c r="M4871" s="1372">
        <v>45880</v>
      </c>
      <c r="N4871" s="1371" t="s">
        <v>233</v>
      </c>
      <c r="W4871" s="1371" t="s">
        <v>229</v>
      </c>
    </row>
    <row r="4872" spans="1:23">
      <c r="A4872" s="1370">
        <v>76340781</v>
      </c>
      <c r="B4872" s="1371" t="s">
        <v>9625</v>
      </c>
      <c r="C4872" s="1371" t="s">
        <v>3662</v>
      </c>
      <c r="E4872" s="1371" t="s">
        <v>373</v>
      </c>
      <c r="F4872" s="1371" t="s">
        <v>8</v>
      </c>
      <c r="G4872" s="1371" t="s">
        <v>224</v>
      </c>
      <c r="H4872" s="1371" t="s">
        <v>238</v>
      </c>
      <c r="J4872" s="1371" t="s">
        <v>249</v>
      </c>
      <c r="L4872" s="1371" t="s">
        <v>271</v>
      </c>
      <c r="N4872" s="1371" t="s">
        <v>231</v>
      </c>
      <c r="O4872" s="1371" t="s">
        <v>231</v>
      </c>
      <c r="Q4872" s="1371" t="s">
        <v>445</v>
      </c>
      <c r="R4872" s="1371" t="s">
        <v>234</v>
      </c>
      <c r="S4872" s="1371" t="s">
        <v>318</v>
      </c>
      <c r="T4872" s="1371" t="s">
        <v>628</v>
      </c>
      <c r="U4872" s="1371" t="s">
        <v>255</v>
      </c>
      <c r="W4872" s="1371" t="s">
        <v>230</v>
      </c>
    </row>
    <row r="4873" spans="1:23">
      <c r="A4873" s="1370">
        <v>76350180</v>
      </c>
      <c r="B4873" s="1371" t="s">
        <v>9626</v>
      </c>
      <c r="C4873" s="1371">
        <v>913518248</v>
      </c>
      <c r="D4873" s="1371" t="s">
        <v>9627</v>
      </c>
      <c r="E4873" s="1371" t="s">
        <v>347</v>
      </c>
      <c r="F4873" s="1371" t="s">
        <v>254</v>
      </c>
      <c r="G4873" s="1371" t="s">
        <v>224</v>
      </c>
      <c r="H4873" s="1371" t="s">
        <v>245</v>
      </c>
      <c r="M4873" s="1372">
        <v>45845</v>
      </c>
      <c r="N4873" s="1371" t="s">
        <v>233</v>
      </c>
      <c r="O4873" s="1371" t="s">
        <v>331</v>
      </c>
      <c r="W4873" s="1371" t="s">
        <v>229</v>
      </c>
    </row>
    <row r="4874" spans="1:23">
      <c r="A4874" s="1370">
        <v>76350219</v>
      </c>
      <c r="B4874" s="1371" t="s">
        <v>9628</v>
      </c>
      <c r="C4874" s="1371">
        <v>945574575</v>
      </c>
      <c r="D4874" s="1371" t="s">
        <v>9629</v>
      </c>
      <c r="G4874" s="1371" t="s">
        <v>224</v>
      </c>
      <c r="H4874" s="1371" t="s">
        <v>11</v>
      </c>
      <c r="J4874" s="1371" t="s">
        <v>221</v>
      </c>
      <c r="N4874" s="1371" t="s">
        <v>233</v>
      </c>
      <c r="O4874" s="1371" t="s">
        <v>231</v>
      </c>
      <c r="W4874" s="1371" t="s">
        <v>229</v>
      </c>
    </row>
    <row r="4875" spans="1:23">
      <c r="A4875" s="1370">
        <v>76355525</v>
      </c>
      <c r="B4875" s="1371" t="s">
        <v>9630</v>
      </c>
      <c r="C4875" s="1371">
        <v>51946246118</v>
      </c>
      <c r="D4875" s="1371" t="s">
        <v>9631</v>
      </c>
      <c r="E4875" s="1371" t="s">
        <v>347</v>
      </c>
      <c r="F4875" s="1371" t="s">
        <v>254</v>
      </c>
      <c r="G4875" s="1371" t="s">
        <v>224</v>
      </c>
      <c r="H4875" s="1371" t="s">
        <v>245</v>
      </c>
      <c r="M4875" s="1372">
        <v>45843</v>
      </c>
      <c r="N4875" s="1371" t="s">
        <v>233</v>
      </c>
      <c r="W4875" s="1371" t="s">
        <v>227</v>
      </c>
    </row>
    <row r="4876" spans="1:23">
      <c r="A4876" s="1370">
        <v>76358548</v>
      </c>
      <c r="B4876" s="1371" t="s">
        <v>9632</v>
      </c>
      <c r="C4876" s="1371">
        <v>918917511</v>
      </c>
      <c r="D4876" s="1371" t="s">
        <v>9633</v>
      </c>
      <c r="E4876" s="1371" t="s">
        <v>347</v>
      </c>
      <c r="G4876" s="1371" t="s">
        <v>224</v>
      </c>
      <c r="H4876" s="1371" t="s">
        <v>245</v>
      </c>
      <c r="K4876" s="1371" t="s">
        <v>278</v>
      </c>
      <c r="L4876" s="1371" t="s">
        <v>278</v>
      </c>
      <c r="M4876" s="1372">
        <v>45859</v>
      </c>
      <c r="N4876" s="1371" t="s">
        <v>368</v>
      </c>
      <c r="O4876" s="1371" t="s">
        <v>236</v>
      </c>
      <c r="P4876" s="1371" t="s">
        <v>350</v>
      </c>
      <c r="W4876" s="1371" t="s">
        <v>226</v>
      </c>
    </row>
    <row r="4877" spans="1:23">
      <c r="A4877" s="1370">
        <v>76363899</v>
      </c>
      <c r="B4877" s="1371" t="s">
        <v>9634</v>
      </c>
      <c r="C4877" s="1371">
        <v>51971703356</v>
      </c>
      <c r="D4877" s="1371" t="s">
        <v>9635</v>
      </c>
      <c r="G4877" s="1371" t="s">
        <v>223</v>
      </c>
      <c r="H4877" s="1371" t="s">
        <v>11</v>
      </c>
      <c r="J4877" s="1371" t="s">
        <v>221</v>
      </c>
      <c r="M4877" s="1372">
        <v>45841</v>
      </c>
      <c r="N4877" s="1371" t="s">
        <v>241</v>
      </c>
      <c r="V4877" s="1371" t="s">
        <v>9636</v>
      </c>
      <c r="W4877" s="1371" t="s">
        <v>228</v>
      </c>
    </row>
    <row r="4878" spans="1:23">
      <c r="A4878" s="1370">
        <v>76369509</v>
      </c>
      <c r="B4878" s="1371" t="s">
        <v>9637</v>
      </c>
      <c r="C4878" s="1371">
        <v>938559068</v>
      </c>
      <c r="D4878" s="1371" t="s">
        <v>9638</v>
      </c>
      <c r="F4878" s="1371" t="s">
        <v>254</v>
      </c>
      <c r="G4878" s="1371" t="s">
        <v>223</v>
      </c>
      <c r="H4878" s="1371" t="s">
        <v>238</v>
      </c>
      <c r="I4878" s="1371" t="s">
        <v>316</v>
      </c>
      <c r="J4878" s="1371" t="s">
        <v>221</v>
      </c>
      <c r="L4878" s="1371" t="s">
        <v>271</v>
      </c>
      <c r="N4878" s="1371" t="s">
        <v>231</v>
      </c>
      <c r="O4878" s="1371" t="s">
        <v>231</v>
      </c>
      <c r="Q4878" s="1371" t="s">
        <v>445</v>
      </c>
      <c r="R4878" s="1371" t="s">
        <v>232</v>
      </c>
      <c r="S4878" s="1371" t="s">
        <v>318</v>
      </c>
      <c r="T4878" s="1371" t="s">
        <v>323</v>
      </c>
      <c r="U4878" s="1371" t="s">
        <v>255</v>
      </c>
      <c r="W4878" s="1371" t="s">
        <v>230</v>
      </c>
    </row>
    <row r="4879" spans="1:23">
      <c r="A4879" s="1370">
        <v>76374941</v>
      </c>
      <c r="B4879" s="1371" t="s">
        <v>9639</v>
      </c>
      <c r="C4879" s="1371">
        <v>921009660</v>
      </c>
      <c r="D4879" s="1371" t="s">
        <v>9640</v>
      </c>
      <c r="F4879" s="1371" t="s">
        <v>254</v>
      </c>
      <c r="G4879" s="1371" t="s">
        <v>224</v>
      </c>
      <c r="H4879" s="1371" t="s">
        <v>243</v>
      </c>
      <c r="I4879" s="1371" t="s">
        <v>316</v>
      </c>
      <c r="J4879" s="1371" t="s">
        <v>221</v>
      </c>
      <c r="N4879" s="1371" t="s">
        <v>231</v>
      </c>
      <c r="O4879" s="1371" t="s">
        <v>231</v>
      </c>
      <c r="P4879" s="1371" t="s">
        <v>231</v>
      </c>
      <c r="W4879" s="1371" t="s">
        <v>226</v>
      </c>
    </row>
    <row r="4880" spans="1:23">
      <c r="A4880" s="1370">
        <v>76382519</v>
      </c>
      <c r="B4880" s="1371" t="s">
        <v>9641</v>
      </c>
      <c r="C4880" s="1371">
        <v>51983386457</v>
      </c>
      <c r="D4880" s="1371" t="s">
        <v>9642</v>
      </c>
      <c r="E4880" s="1371" t="s">
        <v>376</v>
      </c>
      <c r="F4880" s="1371" t="s">
        <v>260</v>
      </c>
      <c r="G4880" s="1371" t="s">
        <v>224</v>
      </c>
      <c r="H4880" s="1371" t="s">
        <v>245</v>
      </c>
      <c r="J4880" s="1371" t="s">
        <v>221</v>
      </c>
      <c r="L4880" s="1371" t="s">
        <v>271</v>
      </c>
      <c r="N4880" s="1371" t="s">
        <v>233</v>
      </c>
      <c r="W4880" s="1371" t="s">
        <v>230</v>
      </c>
    </row>
    <row r="4881" spans="1:23">
      <c r="A4881" s="1370">
        <v>76385715</v>
      </c>
      <c r="B4881" s="1371" t="s">
        <v>9643</v>
      </c>
      <c r="C4881" s="1371" t="s">
        <v>9644</v>
      </c>
      <c r="D4881" s="1371" t="s">
        <v>9645</v>
      </c>
      <c r="G4881" s="1371" t="s">
        <v>224</v>
      </c>
      <c r="H4881" s="1371" t="s">
        <v>11</v>
      </c>
      <c r="L4881" s="1371" t="s">
        <v>271</v>
      </c>
      <c r="M4881" s="1372">
        <v>45854</v>
      </c>
      <c r="N4881" s="1371" t="s">
        <v>233</v>
      </c>
      <c r="W4881" s="1371" t="s">
        <v>230</v>
      </c>
    </row>
    <row r="4882" spans="1:23">
      <c r="A4882" s="1370">
        <v>76390529</v>
      </c>
      <c r="B4882" s="1371" t="s">
        <v>9646</v>
      </c>
      <c r="C4882" s="1371">
        <v>51997054491</v>
      </c>
      <c r="D4882" s="1371" t="s">
        <v>9647</v>
      </c>
      <c r="G4882" s="1371" t="s">
        <v>224</v>
      </c>
      <c r="H4882" s="1371" t="s">
        <v>243</v>
      </c>
      <c r="I4882" s="1371" t="s">
        <v>316</v>
      </c>
      <c r="J4882" s="1371" t="s">
        <v>221</v>
      </c>
      <c r="N4882" s="1371" t="s">
        <v>236</v>
      </c>
      <c r="O4882" s="1371" t="s">
        <v>236</v>
      </c>
      <c r="P4882" s="1371" t="s">
        <v>350</v>
      </c>
      <c r="W4882" s="1371" t="s">
        <v>228</v>
      </c>
    </row>
    <row r="4883" spans="1:23">
      <c r="A4883" s="1370">
        <v>76391580</v>
      </c>
      <c r="B4883" s="1371" t="s">
        <v>9648</v>
      </c>
      <c r="C4883" s="1371">
        <v>977561531</v>
      </c>
      <c r="D4883" s="1371" t="s">
        <v>9649</v>
      </c>
      <c r="G4883" s="1371" t="s">
        <v>225</v>
      </c>
      <c r="H4883" s="1371" t="s">
        <v>245</v>
      </c>
      <c r="I4883" s="1371" t="s">
        <v>316</v>
      </c>
      <c r="J4883" s="1371" t="s">
        <v>221</v>
      </c>
      <c r="N4883" s="1371" t="s">
        <v>233</v>
      </c>
      <c r="O4883" s="1371" t="s">
        <v>236</v>
      </c>
      <c r="W4883" s="1371" t="s">
        <v>229</v>
      </c>
    </row>
    <row r="4884" spans="1:23">
      <c r="A4884" s="1370">
        <v>76395659</v>
      </c>
      <c r="B4884" s="1371" t="s">
        <v>9650</v>
      </c>
      <c r="C4884" s="1371">
        <v>51936031770</v>
      </c>
      <c r="D4884" s="1371" t="s">
        <v>9651</v>
      </c>
      <c r="E4884" s="1371" t="s">
        <v>347</v>
      </c>
      <c r="G4884" s="1371" t="s">
        <v>224</v>
      </c>
      <c r="H4884" s="1371" t="s">
        <v>245</v>
      </c>
      <c r="K4884" s="1371" t="s">
        <v>278</v>
      </c>
      <c r="L4884" s="1371" t="s">
        <v>278</v>
      </c>
      <c r="M4884" s="1372">
        <v>45873</v>
      </c>
      <c r="N4884" s="1371" t="s">
        <v>233</v>
      </c>
      <c r="W4884" s="1371" t="s">
        <v>228</v>
      </c>
    </row>
    <row r="4885" spans="1:23">
      <c r="A4885" s="1370">
        <v>76397029</v>
      </c>
      <c r="B4885" s="1371" t="s">
        <v>9652</v>
      </c>
      <c r="C4885" s="1371">
        <v>51974377289</v>
      </c>
      <c r="D4885" s="1371" t="s">
        <v>9653</v>
      </c>
      <c r="G4885" s="1371" t="s">
        <v>224</v>
      </c>
      <c r="H4885" s="1371" t="s">
        <v>11</v>
      </c>
      <c r="I4885" s="1371" t="s">
        <v>7</v>
      </c>
      <c r="M4885" s="1372">
        <v>45854</v>
      </c>
      <c r="N4885" s="1371" t="s">
        <v>233</v>
      </c>
      <c r="W4885" s="1371" t="s">
        <v>229</v>
      </c>
    </row>
    <row r="4886" spans="1:23">
      <c r="A4886" s="1370">
        <v>76399840</v>
      </c>
      <c r="B4886" s="1371" t="s">
        <v>9654</v>
      </c>
      <c r="C4886" s="1371">
        <v>922388694</v>
      </c>
      <c r="D4886" s="1371" t="s">
        <v>9655</v>
      </c>
      <c r="G4886" s="1371" t="s">
        <v>225</v>
      </c>
      <c r="H4886" s="1371" t="s">
        <v>11</v>
      </c>
      <c r="J4886" s="1371" t="s">
        <v>221</v>
      </c>
      <c r="L4886" s="1371" t="s">
        <v>271</v>
      </c>
      <c r="M4886" s="1372">
        <v>45841</v>
      </c>
      <c r="N4886" s="1371" t="s">
        <v>233</v>
      </c>
      <c r="V4886" s="1371" t="s">
        <v>11</v>
      </c>
      <c r="W4886" s="1371" t="s">
        <v>230</v>
      </c>
    </row>
    <row r="4887" spans="1:23">
      <c r="A4887" s="1370">
        <v>76407277</v>
      </c>
      <c r="B4887" s="1371" t="s">
        <v>9656</v>
      </c>
      <c r="C4887" s="1371">
        <v>51932170931</v>
      </c>
      <c r="D4887" s="1371" t="s">
        <v>9657</v>
      </c>
      <c r="G4887" s="1371" t="s">
        <v>224</v>
      </c>
      <c r="H4887" s="1371" t="s">
        <v>11</v>
      </c>
      <c r="J4887" s="1371" t="s">
        <v>221</v>
      </c>
      <c r="M4887" s="1372">
        <v>45841</v>
      </c>
      <c r="N4887" s="1371" t="s">
        <v>233</v>
      </c>
      <c r="V4887" s="1371" t="s">
        <v>11</v>
      </c>
      <c r="W4887" s="1371" t="s">
        <v>228</v>
      </c>
    </row>
    <row r="4888" spans="1:23">
      <c r="A4888" s="1370">
        <v>76412057</v>
      </c>
      <c r="B4888" s="1371" t="s">
        <v>9658</v>
      </c>
      <c r="C4888" s="1371">
        <v>51951769949</v>
      </c>
      <c r="D4888" s="1371" t="s">
        <v>9659</v>
      </c>
      <c r="E4888" s="1371" t="s">
        <v>347</v>
      </c>
      <c r="G4888" s="1371" t="s">
        <v>224</v>
      </c>
      <c r="H4888" s="1371" t="s">
        <v>245</v>
      </c>
      <c r="K4888" s="1371" t="s">
        <v>278</v>
      </c>
      <c r="L4888" s="1371" t="s">
        <v>278</v>
      </c>
      <c r="M4888" s="1372">
        <v>45859</v>
      </c>
      <c r="N4888" s="1371" t="s">
        <v>233</v>
      </c>
      <c r="P4888" s="1371" t="s">
        <v>329</v>
      </c>
      <c r="W4888" s="1371" t="s">
        <v>229</v>
      </c>
    </row>
    <row r="4889" spans="1:23">
      <c r="A4889" s="1370">
        <v>76412057</v>
      </c>
      <c r="B4889" s="1371" t="s">
        <v>9658</v>
      </c>
      <c r="C4889" s="1371">
        <v>51951769949</v>
      </c>
      <c r="D4889" s="1371" t="s">
        <v>9659</v>
      </c>
      <c r="E4889" s="1371" t="s">
        <v>347</v>
      </c>
      <c r="G4889" s="1371" t="s">
        <v>224</v>
      </c>
      <c r="H4889" s="1371" t="s">
        <v>245</v>
      </c>
      <c r="K4889" s="1371" t="s">
        <v>262</v>
      </c>
      <c r="L4889" s="1371" t="s">
        <v>262</v>
      </c>
      <c r="M4889" s="1372">
        <v>45859</v>
      </c>
      <c r="N4889" s="1371" t="s">
        <v>233</v>
      </c>
      <c r="P4889" s="1371" t="s">
        <v>231</v>
      </c>
      <c r="W4889" s="1371" t="s">
        <v>229</v>
      </c>
    </row>
    <row r="4890" spans="1:23">
      <c r="A4890" s="1370">
        <v>76414317</v>
      </c>
      <c r="B4890" s="1371" t="s">
        <v>9660</v>
      </c>
      <c r="C4890" s="1371">
        <v>983420908</v>
      </c>
      <c r="D4890" s="1371" t="s">
        <v>9661</v>
      </c>
      <c r="E4890" s="1371" t="s">
        <v>347</v>
      </c>
      <c r="G4890" s="1371" t="s">
        <v>223</v>
      </c>
      <c r="H4890" s="1371" t="s">
        <v>248</v>
      </c>
      <c r="K4890" s="1371" t="s">
        <v>280</v>
      </c>
      <c r="L4890" s="1371" t="s">
        <v>262</v>
      </c>
      <c r="M4890" s="1372">
        <v>45873</v>
      </c>
      <c r="N4890" s="1371" t="s">
        <v>233</v>
      </c>
      <c r="P4890" s="1371" t="s">
        <v>329</v>
      </c>
      <c r="W4890" s="1371" t="s">
        <v>228</v>
      </c>
    </row>
    <row r="4891" spans="1:23">
      <c r="A4891" s="1370">
        <v>76425201</v>
      </c>
      <c r="B4891" s="1371" t="s">
        <v>9662</v>
      </c>
      <c r="C4891" s="1371">
        <v>922708680</v>
      </c>
      <c r="D4891" s="1371" t="s">
        <v>9663</v>
      </c>
      <c r="G4891" s="1371" t="s">
        <v>225</v>
      </c>
      <c r="H4891" s="1371" t="s">
        <v>11</v>
      </c>
      <c r="J4891" s="1371" t="s">
        <v>221</v>
      </c>
      <c r="N4891" s="1371" t="s">
        <v>233</v>
      </c>
      <c r="O4891" s="1371" t="s">
        <v>236</v>
      </c>
      <c r="W4891" s="1371" t="s">
        <v>229</v>
      </c>
    </row>
    <row r="4892" spans="1:23">
      <c r="A4892" s="1370">
        <v>76428315</v>
      </c>
      <c r="B4892" s="1371" t="s">
        <v>9664</v>
      </c>
      <c r="C4892" s="1371">
        <v>935754388</v>
      </c>
      <c r="D4892" s="1371" t="s">
        <v>9665</v>
      </c>
      <c r="G4892" s="1371" t="s">
        <v>224</v>
      </c>
      <c r="H4892" s="1371" t="s">
        <v>11</v>
      </c>
      <c r="M4892" s="1372">
        <v>45880</v>
      </c>
      <c r="N4892" s="1371" t="s">
        <v>233</v>
      </c>
      <c r="W4892" s="1371" t="s">
        <v>229</v>
      </c>
    </row>
    <row r="4893" spans="1:23">
      <c r="A4893" s="1370">
        <v>76431495</v>
      </c>
      <c r="B4893" s="1371" t="s">
        <v>9666</v>
      </c>
      <c r="C4893" s="1371">
        <v>51952281730</v>
      </c>
      <c r="D4893" s="1371" t="s">
        <v>9667</v>
      </c>
      <c r="E4893" s="1371" t="s">
        <v>347</v>
      </c>
      <c r="G4893" s="1371" t="s">
        <v>223</v>
      </c>
      <c r="H4893" s="1371" t="s">
        <v>245</v>
      </c>
      <c r="K4893" s="1371" t="s">
        <v>278</v>
      </c>
      <c r="L4893" s="1371" t="s">
        <v>262</v>
      </c>
      <c r="M4893" s="1372">
        <v>45873</v>
      </c>
      <c r="N4893" s="1371" t="s">
        <v>233</v>
      </c>
      <c r="O4893" s="1371" t="s">
        <v>236</v>
      </c>
      <c r="W4893" s="1371" t="s">
        <v>230</v>
      </c>
    </row>
    <row r="4894" spans="1:23">
      <c r="A4894" s="1370">
        <v>76438050</v>
      </c>
      <c r="B4894" s="1371" t="s">
        <v>9668</v>
      </c>
      <c r="C4894" s="1371">
        <v>934612333</v>
      </c>
      <c r="D4894" s="1371" t="s">
        <v>9669</v>
      </c>
      <c r="G4894" s="1371" t="s">
        <v>223</v>
      </c>
      <c r="H4894" s="1371" t="s">
        <v>11</v>
      </c>
      <c r="M4894" s="1372">
        <v>45880</v>
      </c>
      <c r="N4894" s="1371" t="s">
        <v>233</v>
      </c>
      <c r="W4894" s="1371" t="s">
        <v>229</v>
      </c>
    </row>
    <row r="4895" spans="1:23">
      <c r="A4895" s="1370">
        <v>76439984</v>
      </c>
      <c r="B4895" s="1371" t="s">
        <v>9670</v>
      </c>
      <c r="C4895" s="1371">
        <v>51925580367</v>
      </c>
      <c r="D4895" s="1371" t="s">
        <v>9671</v>
      </c>
      <c r="G4895" s="1371" t="s">
        <v>225</v>
      </c>
      <c r="H4895" s="1371" t="s">
        <v>11</v>
      </c>
      <c r="J4895" s="1371" t="s">
        <v>221</v>
      </c>
      <c r="M4895" s="1372">
        <v>45841</v>
      </c>
      <c r="N4895" s="1371" t="s">
        <v>233</v>
      </c>
      <c r="V4895" s="1371" t="s">
        <v>11</v>
      </c>
      <c r="W4895" s="1371" t="s">
        <v>228</v>
      </c>
    </row>
    <row r="4896" spans="1:23">
      <c r="A4896" s="1370">
        <v>76444926</v>
      </c>
      <c r="B4896" s="1371" t="s">
        <v>9672</v>
      </c>
      <c r="C4896" s="1371">
        <v>945319230</v>
      </c>
      <c r="D4896" s="1371" t="s">
        <v>9673</v>
      </c>
      <c r="E4896" s="1371" t="s">
        <v>347</v>
      </c>
      <c r="G4896" s="1371" t="s">
        <v>224</v>
      </c>
      <c r="H4896" s="1371" t="s">
        <v>245</v>
      </c>
      <c r="K4896" s="1371" t="s">
        <v>278</v>
      </c>
      <c r="L4896" s="1371" t="s">
        <v>278</v>
      </c>
      <c r="M4896" s="1372">
        <v>45868</v>
      </c>
      <c r="N4896" s="1371" t="s">
        <v>388</v>
      </c>
      <c r="O4896" s="1371" t="s">
        <v>231</v>
      </c>
      <c r="P4896" s="1371" t="s">
        <v>231</v>
      </c>
      <c r="Q4896" s="1371" t="s">
        <v>3586</v>
      </c>
      <c r="R4896" s="1371" t="s">
        <v>232</v>
      </c>
      <c r="S4896" s="1371" t="s">
        <v>318</v>
      </c>
      <c r="T4896" s="1371" t="s">
        <v>323</v>
      </c>
      <c r="U4896" s="1371" t="s">
        <v>3371</v>
      </c>
      <c r="W4896" s="1371" t="s">
        <v>226</v>
      </c>
    </row>
    <row r="4897" spans="1:23">
      <c r="A4897" s="1370">
        <v>76446254</v>
      </c>
      <c r="B4897" s="1371" t="s">
        <v>9674</v>
      </c>
      <c r="C4897" s="1371">
        <v>51940209318</v>
      </c>
      <c r="D4897" s="1371" t="s">
        <v>9675</v>
      </c>
      <c r="E4897" s="1371" t="s">
        <v>347</v>
      </c>
      <c r="G4897" s="1371" t="s">
        <v>224</v>
      </c>
      <c r="H4897" s="1371" t="s">
        <v>245</v>
      </c>
      <c r="K4897" s="1371" t="s">
        <v>280</v>
      </c>
      <c r="L4897" s="1371" t="s">
        <v>262</v>
      </c>
      <c r="M4897" s="1372">
        <v>45859</v>
      </c>
      <c r="N4897" s="1371" t="s">
        <v>233</v>
      </c>
      <c r="O4897" s="1371" t="s">
        <v>236</v>
      </c>
      <c r="W4897" s="1371" t="s">
        <v>230</v>
      </c>
    </row>
    <row r="4898" spans="1:23">
      <c r="A4898" s="1370">
        <v>76448359</v>
      </c>
      <c r="B4898" s="1371" t="s">
        <v>9676</v>
      </c>
      <c r="C4898" s="1371">
        <v>51932188808</v>
      </c>
      <c r="D4898" s="1371" t="s">
        <v>9677</v>
      </c>
      <c r="F4898" s="1371" t="s">
        <v>254</v>
      </c>
      <c r="G4898" s="1371" t="s">
        <v>223</v>
      </c>
      <c r="H4898" s="1371" t="s">
        <v>245</v>
      </c>
      <c r="K4898" s="1371" t="s">
        <v>271</v>
      </c>
      <c r="L4898" s="1371" t="s">
        <v>271</v>
      </c>
      <c r="M4898" s="1372">
        <v>45852</v>
      </c>
      <c r="N4898" s="1371" t="s">
        <v>233</v>
      </c>
      <c r="Q4898" s="1371" t="s">
        <v>324</v>
      </c>
      <c r="R4898" s="1371" t="s">
        <v>234</v>
      </c>
      <c r="S4898" s="1371" t="s">
        <v>318</v>
      </c>
      <c r="T4898" s="1371" t="s">
        <v>326</v>
      </c>
      <c r="U4898" s="1371" t="s">
        <v>255</v>
      </c>
      <c r="W4898" s="1371" t="s">
        <v>230</v>
      </c>
    </row>
    <row r="4899" spans="1:23">
      <c r="A4899" s="1370">
        <v>76451245</v>
      </c>
      <c r="B4899" s="1371" t="s">
        <v>9678</v>
      </c>
      <c r="C4899" s="1371">
        <v>51994888174</v>
      </c>
      <c r="D4899" s="1371" t="s">
        <v>9679</v>
      </c>
      <c r="F4899" s="1371" t="s">
        <v>260</v>
      </c>
      <c r="G4899" s="1371" t="s">
        <v>223</v>
      </c>
      <c r="H4899" s="1371" t="s">
        <v>245</v>
      </c>
      <c r="J4899" s="1371" t="s">
        <v>221</v>
      </c>
      <c r="N4899" s="1371" t="s">
        <v>231</v>
      </c>
      <c r="W4899" s="1371" t="s">
        <v>228</v>
      </c>
    </row>
    <row r="4900" spans="1:23">
      <c r="A4900" s="1370">
        <v>76453888</v>
      </c>
      <c r="B4900" s="1371" t="s">
        <v>9680</v>
      </c>
      <c r="C4900" s="1371">
        <v>51936929815</v>
      </c>
      <c r="D4900" s="1371" t="s">
        <v>9681</v>
      </c>
      <c r="G4900" s="1371" t="s">
        <v>225</v>
      </c>
      <c r="H4900" s="1371" t="s">
        <v>243</v>
      </c>
      <c r="J4900" s="1371" t="s">
        <v>249</v>
      </c>
      <c r="L4900" s="1371" t="s">
        <v>271</v>
      </c>
      <c r="N4900" s="1371" t="s">
        <v>233</v>
      </c>
      <c r="W4900" s="1371" t="s">
        <v>230</v>
      </c>
    </row>
    <row r="4901" spans="1:23">
      <c r="A4901" s="1370">
        <v>76460541</v>
      </c>
      <c r="B4901" s="1371" t="s">
        <v>9682</v>
      </c>
      <c r="C4901" s="1371">
        <v>51999120591</v>
      </c>
      <c r="D4901" s="1371" t="s">
        <v>9683</v>
      </c>
      <c r="E4901" s="1371" t="s">
        <v>451</v>
      </c>
      <c r="G4901" s="1371" t="s">
        <v>225</v>
      </c>
      <c r="H4901" s="1371" t="s">
        <v>245</v>
      </c>
      <c r="K4901" s="1371" t="s">
        <v>278</v>
      </c>
      <c r="L4901" s="1371" t="s">
        <v>278</v>
      </c>
      <c r="M4901" s="1372">
        <v>45869</v>
      </c>
      <c r="N4901" s="1371" t="s">
        <v>233</v>
      </c>
      <c r="W4901" s="1371" t="s">
        <v>229</v>
      </c>
    </row>
    <row r="4902" spans="1:23">
      <c r="A4902" s="1370">
        <v>76460541</v>
      </c>
      <c r="B4902" s="1371" t="s">
        <v>9682</v>
      </c>
      <c r="C4902" s="1371">
        <v>51999120591</v>
      </c>
      <c r="D4902" s="1371" t="s">
        <v>9683</v>
      </c>
      <c r="E4902" s="1371" t="s">
        <v>451</v>
      </c>
      <c r="G4902" s="1371" t="s">
        <v>224</v>
      </c>
      <c r="H4902" s="1371" t="s">
        <v>245</v>
      </c>
      <c r="K4902" s="1371" t="s">
        <v>262</v>
      </c>
      <c r="L4902" s="1371" t="s">
        <v>262</v>
      </c>
      <c r="M4902" s="1372">
        <v>45869</v>
      </c>
      <c r="N4902" s="1371" t="s">
        <v>233</v>
      </c>
      <c r="W4902" s="1371" t="s">
        <v>229</v>
      </c>
    </row>
    <row r="4903" spans="1:23">
      <c r="A4903" s="1370">
        <v>76462728</v>
      </c>
      <c r="B4903" s="1371" t="s">
        <v>9684</v>
      </c>
      <c r="C4903" s="1371">
        <v>981925829</v>
      </c>
      <c r="D4903" s="1371" t="s">
        <v>9685</v>
      </c>
      <c r="G4903" s="1371" t="s">
        <v>223</v>
      </c>
      <c r="H4903" s="1371" t="s">
        <v>11</v>
      </c>
      <c r="M4903" s="1372">
        <v>45880</v>
      </c>
      <c r="N4903" s="1371" t="s">
        <v>233</v>
      </c>
      <c r="W4903" s="1371" t="s">
        <v>229</v>
      </c>
    </row>
    <row r="4904" spans="1:23">
      <c r="A4904" s="1370">
        <v>76478264</v>
      </c>
      <c r="B4904" s="1371" t="s">
        <v>9686</v>
      </c>
      <c r="C4904" s="1371">
        <v>51933495100</v>
      </c>
      <c r="D4904" s="1371" t="s">
        <v>9687</v>
      </c>
      <c r="F4904" s="1371" t="s">
        <v>260</v>
      </c>
      <c r="G4904" s="1371" t="s">
        <v>224</v>
      </c>
      <c r="H4904" s="1371" t="s">
        <v>245</v>
      </c>
      <c r="I4904" s="1371" t="s">
        <v>316</v>
      </c>
      <c r="J4904" s="1371" t="s">
        <v>221</v>
      </c>
      <c r="N4904" s="1371" t="s">
        <v>231</v>
      </c>
      <c r="O4904" s="1371" t="s">
        <v>231</v>
      </c>
      <c r="P4904" s="1371" t="s">
        <v>231</v>
      </c>
      <c r="Q4904" s="1371" t="s">
        <v>445</v>
      </c>
      <c r="R4904" s="1371" t="s">
        <v>232</v>
      </c>
      <c r="S4904" s="1371" t="s">
        <v>318</v>
      </c>
      <c r="T4904" s="1371" t="s">
        <v>323</v>
      </c>
      <c r="U4904" s="1371" t="s">
        <v>255</v>
      </c>
      <c r="W4904" s="1371" t="s">
        <v>228</v>
      </c>
    </row>
    <row r="4905" spans="1:23">
      <c r="A4905" s="1370">
        <v>76490194</v>
      </c>
      <c r="B4905" s="1371" t="s">
        <v>9688</v>
      </c>
      <c r="C4905" s="1371">
        <v>51913177149</v>
      </c>
      <c r="D4905" s="1371" t="s">
        <v>9689</v>
      </c>
      <c r="E4905" s="1371" t="s">
        <v>376</v>
      </c>
      <c r="F4905" s="1371" t="s">
        <v>260</v>
      </c>
      <c r="G4905" s="1371" t="s">
        <v>224</v>
      </c>
      <c r="H4905" s="1371" t="s">
        <v>245</v>
      </c>
      <c r="I4905" s="1371" t="s">
        <v>316</v>
      </c>
      <c r="J4905" s="1371" t="s">
        <v>221</v>
      </c>
      <c r="N4905" s="1371" t="s">
        <v>233</v>
      </c>
      <c r="O4905" s="1371" t="s">
        <v>236</v>
      </c>
      <c r="P4905" s="1371" t="s">
        <v>236</v>
      </c>
      <c r="W4905" s="1371" t="s">
        <v>226</v>
      </c>
    </row>
    <row r="4906" spans="1:23">
      <c r="A4906" s="1370">
        <v>76500773</v>
      </c>
      <c r="B4906" s="1371" t="s">
        <v>9690</v>
      </c>
      <c r="C4906" s="1371">
        <v>51946237784</v>
      </c>
      <c r="D4906" s="1371" t="s">
        <v>9691</v>
      </c>
      <c r="E4906" s="1371" t="s">
        <v>9692</v>
      </c>
      <c r="G4906" s="1371" t="s">
        <v>223</v>
      </c>
      <c r="H4906" s="1371" t="s">
        <v>245</v>
      </c>
      <c r="K4906" s="1371" t="s">
        <v>271</v>
      </c>
      <c r="L4906" s="1371" t="s">
        <v>271</v>
      </c>
      <c r="M4906" s="1372">
        <v>45848</v>
      </c>
      <c r="N4906" s="1371" t="s">
        <v>231</v>
      </c>
      <c r="W4906" s="1371" t="s">
        <v>227</v>
      </c>
    </row>
    <row r="4907" spans="1:23">
      <c r="A4907" s="1370">
        <v>76507102</v>
      </c>
      <c r="B4907" s="1371" t="s">
        <v>9693</v>
      </c>
      <c r="C4907" s="1371">
        <v>925041629</v>
      </c>
      <c r="D4907" s="1371" t="s">
        <v>9694</v>
      </c>
      <c r="G4907" s="1371" t="s">
        <v>224</v>
      </c>
      <c r="H4907" s="1371" t="s">
        <v>11</v>
      </c>
      <c r="J4907" s="1371" t="s">
        <v>221</v>
      </c>
      <c r="N4907" s="1371" t="s">
        <v>233</v>
      </c>
      <c r="O4907" s="1371" t="s">
        <v>236</v>
      </c>
      <c r="W4907" s="1371" t="s">
        <v>229</v>
      </c>
    </row>
    <row r="4908" spans="1:23">
      <c r="A4908" s="1370">
        <v>76510339</v>
      </c>
      <c r="B4908" s="1371" t="s">
        <v>9695</v>
      </c>
      <c r="C4908" s="1371" t="s">
        <v>9696</v>
      </c>
      <c r="G4908" s="1371" t="s">
        <v>223</v>
      </c>
      <c r="H4908" s="1371" t="s">
        <v>245</v>
      </c>
      <c r="J4908" s="1371" t="s">
        <v>221</v>
      </c>
      <c r="L4908" s="1371" t="s">
        <v>271</v>
      </c>
      <c r="N4908" s="1371" t="s">
        <v>231</v>
      </c>
      <c r="W4908" s="1371" t="s">
        <v>230</v>
      </c>
    </row>
    <row r="4909" spans="1:23">
      <c r="A4909" s="1370">
        <v>76534725</v>
      </c>
      <c r="B4909" s="1371" t="s">
        <v>9697</v>
      </c>
      <c r="C4909" s="1371">
        <v>955298158</v>
      </c>
      <c r="G4909" s="1371" t="s">
        <v>224</v>
      </c>
      <c r="J4909" s="1371" t="s">
        <v>221</v>
      </c>
      <c r="L4909" s="1371" t="s">
        <v>271</v>
      </c>
      <c r="N4909" s="1371" t="s">
        <v>233</v>
      </c>
      <c r="O4909" s="1371" t="s">
        <v>236</v>
      </c>
      <c r="W4909" s="1371" t="s">
        <v>230</v>
      </c>
    </row>
    <row r="4910" spans="1:23">
      <c r="A4910" s="1370">
        <v>76544723</v>
      </c>
      <c r="B4910" s="1371" t="s">
        <v>9698</v>
      </c>
      <c r="C4910" s="1371">
        <v>51982148101</v>
      </c>
      <c r="D4910" s="1371" t="s">
        <v>9699</v>
      </c>
      <c r="E4910" s="1371" t="s">
        <v>451</v>
      </c>
      <c r="G4910" s="1371" t="s">
        <v>224</v>
      </c>
      <c r="H4910" s="1371" t="s">
        <v>245</v>
      </c>
      <c r="K4910" s="1371" t="s">
        <v>280</v>
      </c>
      <c r="L4910" s="1371" t="s">
        <v>280</v>
      </c>
      <c r="M4910" s="1372">
        <v>45880</v>
      </c>
      <c r="N4910" s="1371" t="s">
        <v>233</v>
      </c>
      <c r="W4910" s="1371" t="s">
        <v>228</v>
      </c>
    </row>
    <row r="4911" spans="1:23">
      <c r="A4911" s="1370">
        <v>76547818</v>
      </c>
      <c r="B4911" s="1371" t="s">
        <v>9700</v>
      </c>
      <c r="C4911" s="1371">
        <v>973228988</v>
      </c>
      <c r="D4911" s="1371" t="s">
        <v>9701</v>
      </c>
      <c r="F4911" s="1371" t="s">
        <v>254</v>
      </c>
      <c r="G4911" s="1371" t="s">
        <v>225</v>
      </c>
      <c r="H4911" s="1371" t="s">
        <v>238</v>
      </c>
      <c r="I4911" s="1371" t="s">
        <v>316</v>
      </c>
      <c r="J4911" s="1371" t="s">
        <v>221</v>
      </c>
      <c r="N4911" s="1371" t="s">
        <v>233</v>
      </c>
      <c r="O4911" s="1371" t="s">
        <v>236</v>
      </c>
      <c r="W4911" s="1371" t="s">
        <v>229</v>
      </c>
    </row>
    <row r="4912" spans="1:23">
      <c r="A4912" s="1370">
        <v>76547838</v>
      </c>
      <c r="B4912" s="1371" t="s">
        <v>9702</v>
      </c>
      <c r="C4912" s="1371">
        <v>51967643993</v>
      </c>
      <c r="D4912" s="1371" t="s">
        <v>9703</v>
      </c>
      <c r="G4912" s="1371" t="s">
        <v>224</v>
      </c>
      <c r="H4912" s="1371" t="s">
        <v>11</v>
      </c>
      <c r="J4912" s="1371" t="s">
        <v>221</v>
      </c>
      <c r="M4912" s="1372">
        <v>45841</v>
      </c>
      <c r="N4912" s="1371" t="s">
        <v>233</v>
      </c>
      <c r="O4912" s="1371" t="s">
        <v>236</v>
      </c>
      <c r="W4912" s="1371" t="s">
        <v>227</v>
      </c>
    </row>
    <row r="4913" spans="1:23">
      <c r="A4913" s="1370">
        <v>76549334</v>
      </c>
      <c r="B4913" s="1371" t="s">
        <v>9704</v>
      </c>
      <c r="C4913" s="1371">
        <v>935311149</v>
      </c>
      <c r="D4913" s="1371" t="s">
        <v>9705</v>
      </c>
      <c r="G4913" s="1371" t="s">
        <v>224</v>
      </c>
      <c r="H4913" s="1371" t="s">
        <v>11</v>
      </c>
      <c r="L4913" s="1371" t="s">
        <v>271</v>
      </c>
      <c r="M4913" s="1372">
        <v>45854</v>
      </c>
      <c r="N4913" s="1371" t="s">
        <v>388</v>
      </c>
      <c r="O4913" s="1371" t="s">
        <v>329</v>
      </c>
      <c r="W4913" s="1371" t="s">
        <v>226</v>
      </c>
    </row>
    <row r="4914" spans="1:23">
      <c r="A4914" s="1370">
        <v>76553608</v>
      </c>
      <c r="B4914" s="1371" t="s">
        <v>9706</v>
      </c>
      <c r="C4914" s="1371">
        <v>924136055</v>
      </c>
      <c r="D4914" s="1371" t="s">
        <v>9707</v>
      </c>
      <c r="G4914" s="1371" t="s">
        <v>223</v>
      </c>
      <c r="H4914" s="1371" t="s">
        <v>11</v>
      </c>
      <c r="I4914" s="1371" t="s">
        <v>7</v>
      </c>
      <c r="L4914" s="1371" t="s">
        <v>271</v>
      </c>
      <c r="M4914" s="1372">
        <v>45854</v>
      </c>
      <c r="N4914" s="1371" t="s">
        <v>237</v>
      </c>
      <c r="W4914" s="1371" t="s">
        <v>227</v>
      </c>
    </row>
    <row r="4915" spans="1:23">
      <c r="A4915" s="1370">
        <v>76562310</v>
      </c>
      <c r="B4915" s="1371" t="s">
        <v>9708</v>
      </c>
      <c r="C4915" s="1371">
        <v>941477449</v>
      </c>
      <c r="D4915" s="1371" t="s">
        <v>9709</v>
      </c>
      <c r="F4915" s="1371" t="s">
        <v>362</v>
      </c>
      <c r="G4915" s="1371" t="s">
        <v>223</v>
      </c>
      <c r="H4915" s="1371" t="s">
        <v>248</v>
      </c>
      <c r="J4915" s="1371" t="s">
        <v>221</v>
      </c>
      <c r="L4915" s="1371" t="s">
        <v>271</v>
      </c>
      <c r="M4915" s="1372">
        <v>45841</v>
      </c>
      <c r="N4915" s="1371" t="s">
        <v>233</v>
      </c>
      <c r="W4915" s="1371" t="s">
        <v>230</v>
      </c>
    </row>
    <row r="4916" spans="1:23">
      <c r="A4916" s="1370">
        <v>76565621</v>
      </c>
      <c r="B4916" s="1371" t="s">
        <v>9710</v>
      </c>
      <c r="C4916" s="1371">
        <v>51991625843</v>
      </c>
      <c r="D4916" s="1371" t="s">
        <v>9711</v>
      </c>
      <c r="G4916" s="1371" t="s">
        <v>225</v>
      </c>
      <c r="H4916" s="1371" t="s">
        <v>11</v>
      </c>
      <c r="J4916" s="1371" t="s">
        <v>221</v>
      </c>
      <c r="M4916" s="1372">
        <v>45841</v>
      </c>
      <c r="N4916" s="1371" t="s">
        <v>233</v>
      </c>
      <c r="V4916" s="1371" t="s">
        <v>11</v>
      </c>
      <c r="W4916" s="1371" t="s">
        <v>228</v>
      </c>
    </row>
    <row r="4917" spans="1:23">
      <c r="A4917" s="1370">
        <v>76566490</v>
      </c>
      <c r="B4917" s="1371" t="s">
        <v>9712</v>
      </c>
      <c r="C4917" s="1371">
        <v>972549132</v>
      </c>
      <c r="D4917" s="1371" t="s">
        <v>9713</v>
      </c>
      <c r="E4917" s="1371" t="s">
        <v>376</v>
      </c>
      <c r="F4917" s="1371" t="s">
        <v>254</v>
      </c>
      <c r="G4917" s="1371" t="s">
        <v>224</v>
      </c>
      <c r="H4917" s="1371" t="s">
        <v>245</v>
      </c>
      <c r="I4917" s="1371" t="s">
        <v>316</v>
      </c>
      <c r="J4917" s="1371" t="s">
        <v>221</v>
      </c>
      <c r="N4917" s="1371" t="s">
        <v>233</v>
      </c>
      <c r="O4917" s="1371" t="s">
        <v>231</v>
      </c>
      <c r="W4917" s="1371" t="s">
        <v>229</v>
      </c>
    </row>
    <row r="4918" spans="1:23">
      <c r="A4918" s="1370">
        <v>76568567</v>
      </c>
      <c r="B4918" s="1371" t="s">
        <v>9714</v>
      </c>
      <c r="C4918" s="1371">
        <v>915385449</v>
      </c>
      <c r="D4918" s="1371" t="s">
        <v>9715</v>
      </c>
      <c r="F4918" s="1371" t="s">
        <v>257</v>
      </c>
      <c r="G4918" s="1371" t="s">
        <v>224</v>
      </c>
      <c r="H4918" s="1371" t="s">
        <v>238</v>
      </c>
      <c r="I4918" s="1371" t="s">
        <v>10</v>
      </c>
      <c r="J4918" s="1371" t="s">
        <v>221</v>
      </c>
      <c r="L4918" s="1371" t="s">
        <v>271</v>
      </c>
      <c r="N4918" s="1371" t="s">
        <v>231</v>
      </c>
      <c r="O4918" s="1371" t="s">
        <v>231</v>
      </c>
      <c r="Q4918" s="1371" t="s">
        <v>445</v>
      </c>
      <c r="R4918" s="1371" t="s">
        <v>232</v>
      </c>
      <c r="S4918" s="1371" t="s">
        <v>318</v>
      </c>
      <c r="T4918" s="1371" t="s">
        <v>323</v>
      </c>
      <c r="U4918" s="1371" t="s">
        <v>258</v>
      </c>
      <c r="W4918" s="1371" t="s">
        <v>230</v>
      </c>
    </row>
    <row r="4919" spans="1:23">
      <c r="A4919" s="1370">
        <v>76569260</v>
      </c>
      <c r="B4919" s="1371" t="s">
        <v>9716</v>
      </c>
      <c r="C4919" s="1371">
        <v>933836690</v>
      </c>
      <c r="D4919" s="1371" t="s">
        <v>9717</v>
      </c>
      <c r="G4919" s="1371" t="s">
        <v>224</v>
      </c>
      <c r="H4919" s="1371" t="s">
        <v>238</v>
      </c>
      <c r="I4919" s="1371" t="s">
        <v>316</v>
      </c>
      <c r="J4919" s="1371" t="s">
        <v>221</v>
      </c>
      <c r="N4919" s="1371" t="s">
        <v>231</v>
      </c>
      <c r="O4919" s="1371" t="s">
        <v>231</v>
      </c>
      <c r="P4919" s="1371" t="s">
        <v>231</v>
      </c>
      <c r="W4919" s="1371" t="s">
        <v>226</v>
      </c>
    </row>
    <row r="4920" spans="1:23">
      <c r="A4920" s="1370">
        <v>76582055</v>
      </c>
      <c r="B4920" s="1371" t="s">
        <v>9718</v>
      </c>
      <c r="C4920" s="1371">
        <v>51934724664</v>
      </c>
      <c r="D4920" s="1371" t="s">
        <v>9719</v>
      </c>
      <c r="E4920" s="1371" t="s">
        <v>376</v>
      </c>
      <c r="F4920" s="1371" t="s">
        <v>254</v>
      </c>
      <c r="G4920" s="1371" t="s">
        <v>223</v>
      </c>
      <c r="H4920" s="1371" t="s">
        <v>245</v>
      </c>
      <c r="J4920" s="1371" t="s">
        <v>221</v>
      </c>
      <c r="L4920" s="1371" t="s">
        <v>271</v>
      </c>
      <c r="N4920" s="1371" t="s">
        <v>233</v>
      </c>
      <c r="W4920" s="1371" t="s">
        <v>230</v>
      </c>
    </row>
    <row r="4921" spans="1:23">
      <c r="A4921" s="1370">
        <v>76597740</v>
      </c>
      <c r="B4921" s="1371" t="s">
        <v>9720</v>
      </c>
      <c r="C4921" s="1371">
        <v>952051056</v>
      </c>
      <c r="D4921" s="1371" t="s">
        <v>9721</v>
      </c>
      <c r="G4921" s="1371" t="s">
        <v>224</v>
      </c>
      <c r="H4921" s="1371" t="s">
        <v>11</v>
      </c>
      <c r="J4921" s="1371" t="s">
        <v>221</v>
      </c>
      <c r="M4921" s="1372">
        <v>45841</v>
      </c>
      <c r="N4921" s="1371" t="s">
        <v>233</v>
      </c>
      <c r="O4921" s="1371" t="s">
        <v>241</v>
      </c>
      <c r="W4921" s="1371" t="s">
        <v>227</v>
      </c>
    </row>
    <row r="4922" spans="1:23">
      <c r="A4922" s="1370">
        <v>76606619</v>
      </c>
      <c r="B4922" s="1371" t="s">
        <v>9722</v>
      </c>
      <c r="C4922" s="1371">
        <v>51995869753</v>
      </c>
      <c r="D4922" s="1371" t="s">
        <v>9723</v>
      </c>
      <c r="F4922" s="1371" t="s">
        <v>254</v>
      </c>
      <c r="G4922" s="1371" t="s">
        <v>225</v>
      </c>
      <c r="H4922" s="1371" t="s">
        <v>243</v>
      </c>
      <c r="I4922" s="1371" t="s">
        <v>316</v>
      </c>
      <c r="J4922" s="1371" t="s">
        <v>221</v>
      </c>
      <c r="N4922" s="1371" t="s">
        <v>231</v>
      </c>
      <c r="O4922" s="1371" t="s">
        <v>231</v>
      </c>
      <c r="P4922" s="1371" t="s">
        <v>231</v>
      </c>
      <c r="W4922" s="1371" t="s">
        <v>226</v>
      </c>
    </row>
    <row r="4923" spans="1:23">
      <c r="A4923" s="1370">
        <v>76606995</v>
      </c>
      <c r="B4923" s="1371" t="s">
        <v>9724</v>
      </c>
      <c r="C4923" s="1371">
        <v>51924480839</v>
      </c>
      <c r="D4923" s="1371" t="s">
        <v>9725</v>
      </c>
      <c r="G4923" s="1371" t="s">
        <v>225</v>
      </c>
      <c r="H4923" s="1371" t="s">
        <v>11</v>
      </c>
      <c r="I4923" s="1371" t="s">
        <v>7</v>
      </c>
      <c r="L4923" s="1371" t="s">
        <v>271</v>
      </c>
      <c r="M4923" s="1372">
        <v>45854</v>
      </c>
      <c r="N4923" s="1371" t="s">
        <v>233</v>
      </c>
      <c r="O4923" s="1371" t="s">
        <v>331</v>
      </c>
      <c r="W4923" s="1371" t="s">
        <v>229</v>
      </c>
    </row>
    <row r="4924" spans="1:23">
      <c r="A4924" s="1370">
        <v>76611262</v>
      </c>
      <c r="B4924" s="1371" t="s">
        <v>9726</v>
      </c>
      <c r="C4924" s="1371">
        <v>906032245</v>
      </c>
      <c r="D4924" s="1371" t="s">
        <v>9727</v>
      </c>
      <c r="E4924" s="1371" t="s">
        <v>347</v>
      </c>
      <c r="G4924" s="1371" t="s">
        <v>223</v>
      </c>
      <c r="H4924" s="1371" t="s">
        <v>248</v>
      </c>
      <c r="K4924" s="1371" t="s">
        <v>280</v>
      </c>
      <c r="L4924" s="1371" t="s">
        <v>280</v>
      </c>
      <c r="M4924" s="1372">
        <v>45873</v>
      </c>
      <c r="N4924" s="1371" t="s">
        <v>233</v>
      </c>
      <c r="W4924" s="1371" t="s">
        <v>229</v>
      </c>
    </row>
    <row r="4925" spans="1:23">
      <c r="A4925" s="1370">
        <v>76617068</v>
      </c>
      <c r="B4925" s="1371" t="s">
        <v>9728</v>
      </c>
      <c r="C4925" s="1371">
        <v>942473880</v>
      </c>
      <c r="F4925" s="1371" t="s">
        <v>240</v>
      </c>
      <c r="G4925" s="1371" t="s">
        <v>223</v>
      </c>
      <c r="H4925" s="1371" t="s">
        <v>242</v>
      </c>
      <c r="I4925" s="1371" t="s">
        <v>316</v>
      </c>
      <c r="J4925" s="1371" t="s">
        <v>221</v>
      </c>
      <c r="N4925" s="1371" t="s">
        <v>231</v>
      </c>
      <c r="O4925" s="1371" t="s">
        <v>231</v>
      </c>
      <c r="P4925" s="1371" t="s">
        <v>231</v>
      </c>
      <c r="Q4925" s="1371" t="s">
        <v>3344</v>
      </c>
      <c r="S4925" s="1371" t="s">
        <v>319</v>
      </c>
      <c r="T4925" s="1371" t="s">
        <v>6207</v>
      </c>
      <c r="U4925" s="1371" t="s">
        <v>258</v>
      </c>
      <c r="V4925" s="1371" t="s">
        <v>9729</v>
      </c>
      <c r="W4925" s="1371" t="s">
        <v>229</v>
      </c>
    </row>
    <row r="4926" spans="1:23">
      <c r="A4926" s="1370">
        <v>76618974</v>
      </c>
      <c r="B4926" s="1371" t="s">
        <v>6755</v>
      </c>
      <c r="C4926" s="1371">
        <v>967546125</v>
      </c>
      <c r="D4926" s="1371" t="s">
        <v>9730</v>
      </c>
      <c r="E4926" s="1371" t="s">
        <v>347</v>
      </c>
      <c r="G4926" s="1371" t="s">
        <v>224</v>
      </c>
      <c r="H4926" s="1371" t="s">
        <v>245</v>
      </c>
      <c r="K4926" s="1371" t="s">
        <v>280</v>
      </c>
      <c r="L4926" s="1371" t="s">
        <v>280</v>
      </c>
      <c r="M4926" s="1372">
        <v>45873</v>
      </c>
      <c r="N4926" s="1371" t="s">
        <v>368</v>
      </c>
      <c r="W4926" s="1371" t="s">
        <v>226</v>
      </c>
    </row>
    <row r="4927" spans="1:23">
      <c r="A4927" s="1370">
        <v>76621272</v>
      </c>
      <c r="B4927" s="1371" t="s">
        <v>9731</v>
      </c>
      <c r="C4927" s="1371">
        <v>51963101654</v>
      </c>
      <c r="D4927" s="1371" t="s">
        <v>9732</v>
      </c>
      <c r="E4927" s="1371" t="s">
        <v>347</v>
      </c>
      <c r="G4927" s="1371" t="s">
        <v>224</v>
      </c>
      <c r="H4927" s="1371" t="s">
        <v>245</v>
      </c>
      <c r="K4927" s="1371" t="s">
        <v>280</v>
      </c>
      <c r="L4927" s="1371" t="s">
        <v>280</v>
      </c>
      <c r="M4927" s="1372">
        <v>45868</v>
      </c>
      <c r="W4927" s="1371" t="s">
        <v>228</v>
      </c>
    </row>
    <row r="4928" spans="1:23">
      <c r="A4928" s="1370">
        <v>76628335</v>
      </c>
      <c r="B4928" s="1371" t="s">
        <v>9733</v>
      </c>
      <c r="C4928" s="1371">
        <v>922730280</v>
      </c>
      <c r="D4928" s="1371" t="s">
        <v>9734</v>
      </c>
      <c r="G4928" s="1371" t="s">
        <v>225</v>
      </c>
      <c r="H4928" s="1371" t="s">
        <v>11</v>
      </c>
      <c r="J4928" s="1371" t="s">
        <v>221</v>
      </c>
      <c r="N4928" s="1371" t="s">
        <v>233</v>
      </c>
      <c r="O4928" s="1371" t="s">
        <v>236</v>
      </c>
      <c r="P4928" s="1371" t="s">
        <v>236</v>
      </c>
      <c r="W4928" s="1371" t="s">
        <v>229</v>
      </c>
    </row>
    <row r="4929" spans="1:23">
      <c r="A4929" s="1370">
        <v>76633849</v>
      </c>
      <c r="B4929" s="1371" t="s">
        <v>9735</v>
      </c>
      <c r="C4929" s="1371">
        <v>994212694</v>
      </c>
      <c r="D4929" s="1371" t="s">
        <v>9736</v>
      </c>
      <c r="G4929" s="1371" t="s">
        <v>223</v>
      </c>
      <c r="H4929" s="1371" t="s">
        <v>11</v>
      </c>
      <c r="M4929" s="1372">
        <v>45880</v>
      </c>
      <c r="N4929" s="1371" t="s">
        <v>233</v>
      </c>
      <c r="W4929" s="1371" t="s">
        <v>229</v>
      </c>
    </row>
    <row r="4930" spans="1:23">
      <c r="A4930" s="1370">
        <v>76633849</v>
      </c>
      <c r="B4930" s="1371" t="s">
        <v>9737</v>
      </c>
      <c r="C4930" s="1371">
        <v>51970453371</v>
      </c>
      <c r="D4930" s="1371" t="s">
        <v>9736</v>
      </c>
      <c r="E4930" s="1371" t="s">
        <v>347</v>
      </c>
      <c r="G4930" s="1371" t="s">
        <v>223</v>
      </c>
      <c r="H4930" s="1371" t="s">
        <v>245</v>
      </c>
      <c r="K4930" s="1371" t="s">
        <v>271</v>
      </c>
      <c r="M4930" s="1372">
        <v>45854</v>
      </c>
      <c r="W4930" s="1371" t="s">
        <v>228</v>
      </c>
    </row>
    <row r="4931" spans="1:23">
      <c r="A4931" s="1370">
        <v>76640429</v>
      </c>
      <c r="B4931" s="1371" t="s">
        <v>9738</v>
      </c>
      <c r="C4931" s="1371">
        <v>965719791</v>
      </c>
      <c r="G4931" s="1371" t="s">
        <v>223</v>
      </c>
      <c r="N4931" s="1371" t="s">
        <v>233</v>
      </c>
      <c r="O4931" s="1371" t="s">
        <v>331</v>
      </c>
      <c r="W4931" s="1371" t="s">
        <v>229</v>
      </c>
    </row>
    <row r="4932" spans="1:23">
      <c r="A4932" s="1370">
        <v>76640576</v>
      </c>
      <c r="B4932" s="1371" t="s">
        <v>9739</v>
      </c>
      <c r="C4932" s="1371">
        <v>941703020</v>
      </c>
      <c r="D4932" s="1371" t="s">
        <v>9740</v>
      </c>
      <c r="E4932" s="1371" t="s">
        <v>347</v>
      </c>
      <c r="G4932" s="1371" t="s">
        <v>224</v>
      </c>
      <c r="H4932" s="1371" t="s">
        <v>245</v>
      </c>
      <c r="K4932" s="1371" t="s">
        <v>280</v>
      </c>
      <c r="L4932" s="1371" t="s">
        <v>280</v>
      </c>
      <c r="M4932" s="1372">
        <v>45868</v>
      </c>
      <c r="N4932" s="1371" t="s">
        <v>368</v>
      </c>
      <c r="W4932" s="1371" t="s">
        <v>226</v>
      </c>
    </row>
    <row r="4933" spans="1:23">
      <c r="A4933" s="1370">
        <v>76640576</v>
      </c>
      <c r="B4933" s="1371" t="s">
        <v>9741</v>
      </c>
      <c r="C4933" s="1371">
        <v>941703020</v>
      </c>
      <c r="D4933" s="1371" t="s">
        <v>9740</v>
      </c>
      <c r="E4933" s="1371" t="s">
        <v>347</v>
      </c>
      <c r="G4933" s="1371" t="s">
        <v>224</v>
      </c>
      <c r="H4933" s="1371" t="s">
        <v>248</v>
      </c>
      <c r="K4933" s="1371" t="s">
        <v>280</v>
      </c>
      <c r="L4933" s="1371" t="s">
        <v>280</v>
      </c>
      <c r="M4933" s="1372">
        <v>45873</v>
      </c>
      <c r="N4933" s="1371" t="s">
        <v>233</v>
      </c>
      <c r="W4933" s="1371" t="s">
        <v>229</v>
      </c>
    </row>
    <row r="4934" spans="1:23">
      <c r="A4934" s="1370">
        <v>76644280</v>
      </c>
      <c r="B4934" s="1371" t="s">
        <v>9742</v>
      </c>
      <c r="C4934" s="1371">
        <v>927351040</v>
      </c>
      <c r="D4934" s="1371" t="s">
        <v>9743</v>
      </c>
      <c r="G4934" s="1371" t="s">
        <v>224</v>
      </c>
      <c r="H4934" s="1371" t="s">
        <v>243</v>
      </c>
      <c r="J4934" s="1371" t="s">
        <v>221</v>
      </c>
      <c r="L4934" s="1371" t="s">
        <v>271</v>
      </c>
      <c r="N4934" s="1371" t="s">
        <v>236</v>
      </c>
      <c r="W4934" s="1371" t="s">
        <v>230</v>
      </c>
    </row>
    <row r="4935" spans="1:23">
      <c r="A4935" s="1370">
        <v>76679787</v>
      </c>
      <c r="B4935" s="1371" t="s">
        <v>9744</v>
      </c>
      <c r="C4935" s="1371">
        <v>51968527436</v>
      </c>
      <c r="D4935" s="1371" t="s">
        <v>9745</v>
      </c>
      <c r="G4935" s="1371" t="s">
        <v>225</v>
      </c>
      <c r="H4935" s="1371" t="s">
        <v>11</v>
      </c>
      <c r="I4935" s="1371" t="s">
        <v>7</v>
      </c>
      <c r="M4935" s="1372">
        <v>45854</v>
      </c>
      <c r="N4935" s="1371" t="s">
        <v>233</v>
      </c>
      <c r="W4935" s="1371" t="s">
        <v>228</v>
      </c>
    </row>
    <row r="4936" spans="1:23">
      <c r="A4936" s="1370">
        <v>76695385</v>
      </c>
      <c r="B4936" s="1371" t="s">
        <v>9746</v>
      </c>
      <c r="C4936" s="1371">
        <v>51933894463</v>
      </c>
      <c r="D4936" s="1371" t="s">
        <v>9747</v>
      </c>
      <c r="E4936" s="1371" t="s">
        <v>347</v>
      </c>
      <c r="G4936" s="1371" t="s">
        <v>223</v>
      </c>
      <c r="H4936" s="1371" t="s">
        <v>245</v>
      </c>
      <c r="K4936" s="1371" t="s">
        <v>271</v>
      </c>
      <c r="L4936" s="1371" t="s">
        <v>271</v>
      </c>
      <c r="M4936" s="1372">
        <v>45854</v>
      </c>
      <c r="N4936" s="1371" t="s">
        <v>233</v>
      </c>
      <c r="W4936" s="1371" t="s">
        <v>227</v>
      </c>
    </row>
    <row r="4937" spans="1:23">
      <c r="A4937" s="1370">
        <v>76707583</v>
      </c>
      <c r="B4937" s="1371" t="s">
        <v>9748</v>
      </c>
      <c r="C4937" s="1371">
        <v>995466239</v>
      </c>
      <c r="D4937" s="1371" t="s">
        <v>9749</v>
      </c>
      <c r="G4937" s="1371" t="s">
        <v>223</v>
      </c>
      <c r="M4937" s="1372">
        <v>45859</v>
      </c>
      <c r="N4937" s="1371" t="s">
        <v>368</v>
      </c>
      <c r="O4937" s="1371" t="s">
        <v>236</v>
      </c>
      <c r="P4937" s="1371" t="s">
        <v>350</v>
      </c>
      <c r="W4937" s="1371" t="s">
        <v>226</v>
      </c>
    </row>
    <row r="4938" spans="1:23">
      <c r="A4938" s="1370">
        <v>76711849</v>
      </c>
      <c r="B4938" s="1371" t="s">
        <v>9750</v>
      </c>
      <c r="C4938" s="1371">
        <v>987897778</v>
      </c>
      <c r="D4938" s="1371" t="s">
        <v>9751</v>
      </c>
      <c r="G4938" s="1371" t="s">
        <v>224</v>
      </c>
      <c r="H4938" s="1371" t="s">
        <v>245</v>
      </c>
      <c r="I4938" s="1371" t="s">
        <v>316</v>
      </c>
      <c r="J4938" s="1371" t="s">
        <v>221</v>
      </c>
      <c r="N4938" s="1371" t="s">
        <v>233</v>
      </c>
      <c r="O4938" s="1371" t="s">
        <v>231</v>
      </c>
      <c r="W4938" s="1371" t="s">
        <v>229</v>
      </c>
    </row>
    <row r="4939" spans="1:23">
      <c r="A4939" s="1370">
        <v>76714905</v>
      </c>
      <c r="B4939" s="1371" t="s">
        <v>9752</v>
      </c>
      <c r="C4939" s="1371">
        <v>51940212176</v>
      </c>
      <c r="D4939" s="1371" t="s">
        <v>9753</v>
      </c>
      <c r="E4939" s="1371" t="s">
        <v>874</v>
      </c>
      <c r="G4939" s="1371" t="s">
        <v>223</v>
      </c>
      <c r="H4939" s="1371" t="s">
        <v>245</v>
      </c>
      <c r="K4939" s="1371" t="s">
        <v>271</v>
      </c>
      <c r="L4939" s="1371" t="s">
        <v>271</v>
      </c>
      <c r="M4939" s="1372">
        <v>45844</v>
      </c>
      <c r="N4939" s="1371" t="s">
        <v>239</v>
      </c>
      <c r="W4939" s="1371" t="s">
        <v>227</v>
      </c>
    </row>
    <row r="4940" spans="1:23">
      <c r="A4940" s="1370">
        <v>76717484</v>
      </c>
      <c r="B4940" s="1371" t="s">
        <v>9754</v>
      </c>
      <c r="C4940" s="1371">
        <v>954477665</v>
      </c>
      <c r="D4940" s="1371" t="s">
        <v>9755</v>
      </c>
      <c r="G4940" s="1371" t="s">
        <v>224</v>
      </c>
      <c r="H4940" s="1371" t="s">
        <v>11</v>
      </c>
      <c r="J4940" s="1371" t="s">
        <v>221</v>
      </c>
      <c r="M4940" s="1372">
        <v>45841</v>
      </c>
      <c r="N4940" s="1371" t="s">
        <v>233</v>
      </c>
      <c r="O4940" s="1371" t="s">
        <v>237</v>
      </c>
      <c r="V4940" s="1371" t="s">
        <v>11</v>
      </c>
      <c r="W4940" s="1371" t="s">
        <v>230</v>
      </c>
    </row>
    <row r="4941" spans="1:23">
      <c r="A4941" s="1370">
        <v>76723320</v>
      </c>
      <c r="B4941" s="1371" t="s">
        <v>9756</v>
      </c>
      <c r="C4941" s="1371">
        <v>51955087363</v>
      </c>
      <c r="D4941" s="1371" t="s">
        <v>9757</v>
      </c>
      <c r="E4941" s="1371" t="s">
        <v>347</v>
      </c>
      <c r="G4941" s="1371" t="s">
        <v>224</v>
      </c>
      <c r="H4941" s="1371" t="s">
        <v>245</v>
      </c>
      <c r="K4941" s="1371" t="s">
        <v>280</v>
      </c>
      <c r="L4941" s="1371" t="s">
        <v>280</v>
      </c>
      <c r="M4941" s="1372">
        <v>45869</v>
      </c>
      <c r="N4941" s="1371" t="s">
        <v>233</v>
      </c>
      <c r="W4941" s="1371" t="s">
        <v>227</v>
      </c>
    </row>
    <row r="4942" spans="1:23">
      <c r="A4942" s="1370">
        <v>76754251</v>
      </c>
      <c r="B4942" s="1371" t="s">
        <v>9758</v>
      </c>
      <c r="C4942" s="1371">
        <v>985954738</v>
      </c>
      <c r="D4942" s="1371" t="s">
        <v>9759</v>
      </c>
      <c r="F4942" s="1371" t="s">
        <v>362</v>
      </c>
      <c r="G4942" s="1371" t="s">
        <v>224</v>
      </c>
      <c r="H4942" s="1371" t="s">
        <v>248</v>
      </c>
      <c r="J4942" s="1371" t="s">
        <v>221</v>
      </c>
      <c r="M4942" s="1372">
        <v>45841</v>
      </c>
      <c r="N4942" s="1371" t="s">
        <v>233</v>
      </c>
      <c r="O4942" s="1371" t="s">
        <v>236</v>
      </c>
      <c r="P4942" s="1371" t="s">
        <v>350</v>
      </c>
      <c r="W4942" s="1371" t="s">
        <v>226</v>
      </c>
    </row>
    <row r="4943" spans="1:23">
      <c r="A4943" s="1370">
        <v>76765178</v>
      </c>
      <c r="B4943" s="1371" t="s">
        <v>9760</v>
      </c>
      <c r="C4943" s="1371">
        <v>934984720</v>
      </c>
      <c r="D4943" s="1371" t="s">
        <v>9761</v>
      </c>
      <c r="G4943" s="1371" t="s">
        <v>223</v>
      </c>
      <c r="H4943" s="1371" t="s">
        <v>11</v>
      </c>
      <c r="I4943" s="1371" t="s">
        <v>316</v>
      </c>
      <c r="J4943" s="1371" t="s">
        <v>221</v>
      </c>
      <c r="N4943" s="1371" t="s">
        <v>237</v>
      </c>
      <c r="O4943" s="1371" t="s">
        <v>332</v>
      </c>
      <c r="P4943" s="1371" t="s">
        <v>237</v>
      </c>
      <c r="W4943" s="1371" t="s">
        <v>229</v>
      </c>
    </row>
    <row r="4944" spans="1:23">
      <c r="A4944" s="1370">
        <v>76767558</v>
      </c>
      <c r="B4944" s="1371" t="s">
        <v>9762</v>
      </c>
      <c r="C4944" s="1371">
        <v>961881493</v>
      </c>
      <c r="D4944" s="1371" t="s">
        <v>9763</v>
      </c>
      <c r="F4944" s="1371" t="s">
        <v>362</v>
      </c>
      <c r="G4944" s="1371" t="s">
        <v>224</v>
      </c>
      <c r="H4944" s="1371" t="s">
        <v>248</v>
      </c>
      <c r="J4944" s="1371" t="s">
        <v>221</v>
      </c>
      <c r="M4944" s="1372">
        <v>45841</v>
      </c>
      <c r="N4944" s="1371" t="s">
        <v>233</v>
      </c>
      <c r="O4944" s="1371" t="s">
        <v>236</v>
      </c>
      <c r="P4944" s="1371" t="s">
        <v>350</v>
      </c>
      <c r="W4944" s="1371" t="s">
        <v>226</v>
      </c>
    </row>
    <row r="4945" spans="1:23">
      <c r="A4945" s="1370">
        <v>76772357</v>
      </c>
      <c r="B4945" s="1371" t="s">
        <v>9764</v>
      </c>
      <c r="C4945" s="1371">
        <v>51914580345</v>
      </c>
      <c r="D4945" s="1371" t="s">
        <v>9765</v>
      </c>
      <c r="G4945" s="1371" t="s">
        <v>224</v>
      </c>
      <c r="H4945" s="1371" t="s">
        <v>11</v>
      </c>
      <c r="J4945" s="1371" t="s">
        <v>221</v>
      </c>
      <c r="L4945" s="1371" t="s">
        <v>271</v>
      </c>
      <c r="M4945" s="1372">
        <v>45841</v>
      </c>
      <c r="N4945" s="1371" t="s">
        <v>233</v>
      </c>
      <c r="V4945" s="1371" t="s">
        <v>11</v>
      </c>
      <c r="W4945" s="1371" t="s">
        <v>230</v>
      </c>
    </row>
    <row r="4946" spans="1:23">
      <c r="A4946" s="1370">
        <v>76772400</v>
      </c>
      <c r="B4946" s="1371" t="s">
        <v>9766</v>
      </c>
      <c r="C4946" s="1371">
        <v>949154944</v>
      </c>
      <c r="D4946" s="1371" t="s">
        <v>9767</v>
      </c>
      <c r="G4946" s="1371" t="s">
        <v>224</v>
      </c>
      <c r="H4946" s="1371" t="s">
        <v>11</v>
      </c>
      <c r="J4946" s="1371" t="s">
        <v>221</v>
      </c>
      <c r="N4946" s="1371" t="s">
        <v>233</v>
      </c>
      <c r="W4946" s="1371" t="s">
        <v>229</v>
      </c>
    </row>
    <row r="4947" spans="1:23">
      <c r="A4947" s="1370">
        <v>76785411</v>
      </c>
      <c r="B4947" s="1371" t="s">
        <v>9768</v>
      </c>
      <c r="C4947" s="1371">
        <v>51901771570</v>
      </c>
      <c r="D4947" s="1371" t="s">
        <v>9769</v>
      </c>
      <c r="G4947" s="1371" t="s">
        <v>225</v>
      </c>
      <c r="H4947" s="1371" t="s">
        <v>11</v>
      </c>
      <c r="I4947" s="1371" t="s">
        <v>7</v>
      </c>
      <c r="L4947" s="1371" t="s">
        <v>271</v>
      </c>
      <c r="M4947" s="1372">
        <v>45854</v>
      </c>
      <c r="N4947" s="1371" t="s">
        <v>233</v>
      </c>
      <c r="O4947" s="1371" t="s">
        <v>331</v>
      </c>
      <c r="W4947" s="1371" t="s">
        <v>229</v>
      </c>
    </row>
    <row r="4948" spans="1:23">
      <c r="A4948" s="1370">
        <v>76787031</v>
      </c>
      <c r="B4948" s="1371" t="s">
        <v>9770</v>
      </c>
      <c r="C4948" s="1371">
        <v>51944126426</v>
      </c>
      <c r="D4948" s="1371" t="s">
        <v>9771</v>
      </c>
      <c r="G4948" s="1371" t="s">
        <v>225</v>
      </c>
      <c r="H4948" s="1371" t="s">
        <v>11</v>
      </c>
      <c r="J4948" s="1371" t="s">
        <v>221</v>
      </c>
      <c r="M4948" s="1372">
        <v>45841</v>
      </c>
      <c r="N4948" s="1371" t="s">
        <v>233</v>
      </c>
      <c r="O4948" s="1371" t="s">
        <v>236</v>
      </c>
      <c r="W4948" s="1371" t="s">
        <v>227</v>
      </c>
    </row>
    <row r="4949" spans="1:23">
      <c r="A4949" s="1370">
        <v>76788845</v>
      </c>
      <c r="B4949" s="1371" t="s">
        <v>9772</v>
      </c>
      <c r="C4949" s="1371">
        <v>51941892646</v>
      </c>
      <c r="D4949" s="1371" t="s">
        <v>9773</v>
      </c>
      <c r="E4949" s="1371" t="s">
        <v>373</v>
      </c>
      <c r="F4949" s="1371" t="s">
        <v>260</v>
      </c>
      <c r="G4949" s="1371" t="s">
        <v>223</v>
      </c>
      <c r="H4949" s="1371" t="s">
        <v>245</v>
      </c>
      <c r="M4949" s="1372">
        <v>45843</v>
      </c>
      <c r="N4949" s="1371" t="s">
        <v>241</v>
      </c>
      <c r="V4949" s="1371" t="s">
        <v>9774</v>
      </c>
      <c r="W4949" s="1371" t="s">
        <v>228</v>
      </c>
    </row>
    <row r="4950" spans="1:23">
      <c r="A4950" s="1370">
        <v>76792799</v>
      </c>
      <c r="B4950" s="1371" t="s">
        <v>9775</v>
      </c>
      <c r="C4950" s="1371">
        <v>51971016487</v>
      </c>
      <c r="D4950" s="1371" t="s">
        <v>9776</v>
      </c>
      <c r="G4950" s="1371" t="s">
        <v>225</v>
      </c>
      <c r="H4950" s="1371" t="s">
        <v>11</v>
      </c>
      <c r="I4950" s="1371" t="s">
        <v>7</v>
      </c>
      <c r="M4950" s="1372">
        <v>45854</v>
      </c>
      <c r="N4950" s="1371" t="s">
        <v>233</v>
      </c>
      <c r="W4950" s="1371" t="s">
        <v>228</v>
      </c>
    </row>
    <row r="4951" spans="1:23">
      <c r="A4951" s="1370">
        <v>76800126</v>
      </c>
      <c r="B4951" s="1371" t="s">
        <v>9777</v>
      </c>
      <c r="C4951" s="1371">
        <v>51954771461</v>
      </c>
      <c r="D4951" s="1371" t="s">
        <v>9778</v>
      </c>
      <c r="E4951" s="1371" t="s">
        <v>347</v>
      </c>
      <c r="G4951" s="1371" t="s">
        <v>224</v>
      </c>
      <c r="H4951" s="1371" t="s">
        <v>245</v>
      </c>
      <c r="K4951" s="1371" t="s">
        <v>280</v>
      </c>
      <c r="L4951" s="1371" t="s">
        <v>280</v>
      </c>
      <c r="M4951" s="1372">
        <v>45868</v>
      </c>
      <c r="W4951" s="1371" t="s">
        <v>228</v>
      </c>
    </row>
    <row r="4952" spans="1:23">
      <c r="A4952" s="1370">
        <v>76801211</v>
      </c>
      <c r="B4952" s="1371" t="s">
        <v>9779</v>
      </c>
      <c r="C4952" s="1371">
        <v>987668607</v>
      </c>
      <c r="D4952" s="1371" t="s">
        <v>9780</v>
      </c>
      <c r="G4952" s="1371" t="s">
        <v>225</v>
      </c>
      <c r="H4952" s="1371" t="s">
        <v>11</v>
      </c>
      <c r="J4952" s="1371" t="s">
        <v>221</v>
      </c>
      <c r="N4952" s="1371" t="s">
        <v>233</v>
      </c>
      <c r="O4952" s="1371" t="s">
        <v>236</v>
      </c>
      <c r="W4952" s="1371" t="s">
        <v>229</v>
      </c>
    </row>
    <row r="4953" spans="1:23">
      <c r="A4953" s="1370">
        <v>76802571</v>
      </c>
      <c r="B4953" s="1371" t="s">
        <v>9781</v>
      </c>
      <c r="C4953" s="1371">
        <v>913715058</v>
      </c>
      <c r="D4953" s="1371" t="s">
        <v>9782</v>
      </c>
      <c r="G4953" s="1371" t="s">
        <v>223</v>
      </c>
      <c r="H4953" s="1371" t="s">
        <v>245</v>
      </c>
      <c r="I4953" s="1371" t="s">
        <v>316</v>
      </c>
      <c r="J4953" s="1371" t="s">
        <v>221</v>
      </c>
      <c r="K4953" s="1371" t="s">
        <v>269</v>
      </c>
      <c r="L4953" s="1371" t="s">
        <v>269</v>
      </c>
      <c r="N4953" s="1371" t="s">
        <v>233</v>
      </c>
      <c r="O4953" s="1371" t="s">
        <v>236</v>
      </c>
      <c r="P4953" s="1371" t="s">
        <v>350</v>
      </c>
      <c r="W4953" s="1371" t="s">
        <v>226</v>
      </c>
    </row>
    <row r="4954" spans="1:23">
      <c r="A4954" s="1370">
        <v>76809626</v>
      </c>
      <c r="B4954" s="1371" t="s">
        <v>9783</v>
      </c>
      <c r="C4954" s="1371">
        <v>51967839626</v>
      </c>
      <c r="D4954" s="1371" t="s">
        <v>9784</v>
      </c>
      <c r="G4954" s="1371" t="s">
        <v>225</v>
      </c>
      <c r="H4954" s="1371" t="s">
        <v>245</v>
      </c>
      <c r="I4954" s="1371" t="s">
        <v>316</v>
      </c>
      <c r="J4954" s="1371" t="s">
        <v>221</v>
      </c>
      <c r="K4954" s="1371" t="s">
        <v>259</v>
      </c>
      <c r="L4954" s="1371" t="s">
        <v>259</v>
      </c>
      <c r="N4954" s="1371" t="s">
        <v>236</v>
      </c>
      <c r="O4954" s="1371" t="s">
        <v>236</v>
      </c>
      <c r="P4954" s="1371" t="s">
        <v>350</v>
      </c>
      <c r="W4954" s="1371" t="s">
        <v>226</v>
      </c>
    </row>
    <row r="4955" spans="1:23">
      <c r="A4955" s="1370">
        <v>76810184</v>
      </c>
      <c r="B4955" s="1371" t="s">
        <v>9785</v>
      </c>
      <c r="C4955" s="1371">
        <v>907033132</v>
      </c>
      <c r="D4955" s="1371" t="s">
        <v>9786</v>
      </c>
      <c r="G4955" s="1371" t="s">
        <v>224</v>
      </c>
      <c r="I4955" s="1371" t="s">
        <v>316</v>
      </c>
      <c r="J4955" s="1371" t="s">
        <v>221</v>
      </c>
      <c r="N4955" s="1371" t="s">
        <v>236</v>
      </c>
      <c r="W4955" s="1371" t="s">
        <v>227</v>
      </c>
    </row>
    <row r="4956" spans="1:23">
      <c r="A4956" s="1370">
        <v>76818496</v>
      </c>
      <c r="B4956" s="1371" t="s">
        <v>9787</v>
      </c>
      <c r="C4956" s="1371">
        <v>51952450270</v>
      </c>
      <c r="D4956" s="1371" t="s">
        <v>9788</v>
      </c>
      <c r="G4956" s="1371" t="s">
        <v>224</v>
      </c>
      <c r="H4956" s="1371" t="s">
        <v>11</v>
      </c>
      <c r="M4956" s="1372">
        <v>45854</v>
      </c>
      <c r="N4956" s="1371" t="s">
        <v>233</v>
      </c>
      <c r="W4956" s="1371" t="s">
        <v>229</v>
      </c>
    </row>
    <row r="4957" spans="1:23">
      <c r="A4957" s="1370">
        <v>76831449</v>
      </c>
      <c r="B4957" s="1371" t="s">
        <v>9789</v>
      </c>
      <c r="C4957" s="1371">
        <v>51976284073</v>
      </c>
      <c r="D4957" s="1371" t="s">
        <v>9790</v>
      </c>
      <c r="G4957" s="1371" t="s">
        <v>225</v>
      </c>
      <c r="H4957" s="1371" t="s">
        <v>11</v>
      </c>
      <c r="L4957" s="1371" t="s">
        <v>271</v>
      </c>
      <c r="M4957" s="1372">
        <v>45854</v>
      </c>
      <c r="N4957" s="1371" t="s">
        <v>233</v>
      </c>
      <c r="O4957" s="1371" t="s">
        <v>331</v>
      </c>
      <c r="W4957" s="1371" t="s">
        <v>229</v>
      </c>
    </row>
    <row r="4958" spans="1:23">
      <c r="A4958" s="1370">
        <v>76832880</v>
      </c>
      <c r="B4958" s="1371" t="s">
        <v>9791</v>
      </c>
      <c r="C4958" s="1371">
        <v>51920206348</v>
      </c>
      <c r="D4958" s="1371" t="s">
        <v>9792</v>
      </c>
      <c r="G4958" s="1371" t="s">
        <v>224</v>
      </c>
      <c r="H4958" s="1371" t="s">
        <v>245</v>
      </c>
      <c r="J4958" s="1371" t="s">
        <v>221</v>
      </c>
      <c r="K4958" s="1371" t="s">
        <v>269</v>
      </c>
      <c r="L4958" s="1371" t="s">
        <v>271</v>
      </c>
      <c r="N4958" s="1371" t="s">
        <v>236</v>
      </c>
      <c r="W4958" s="1371" t="s">
        <v>230</v>
      </c>
    </row>
    <row r="4959" spans="1:23">
      <c r="A4959" s="1370">
        <v>76834897</v>
      </c>
      <c r="B4959" s="1371" t="s">
        <v>9793</v>
      </c>
      <c r="C4959" s="1371">
        <v>985293955</v>
      </c>
      <c r="D4959" s="1371" t="s">
        <v>9794</v>
      </c>
      <c r="G4959" s="1371" t="s">
        <v>224</v>
      </c>
      <c r="H4959" s="1371" t="s">
        <v>11</v>
      </c>
      <c r="J4959" s="1371" t="s">
        <v>221</v>
      </c>
      <c r="N4959" s="1371" t="s">
        <v>233</v>
      </c>
      <c r="O4959" s="1371" t="s">
        <v>331</v>
      </c>
      <c r="W4959" s="1371" t="s">
        <v>229</v>
      </c>
    </row>
    <row r="4960" spans="1:23">
      <c r="A4960" s="1370">
        <v>76836047</v>
      </c>
      <c r="B4960" s="1371" t="s">
        <v>9795</v>
      </c>
      <c r="C4960" s="1371">
        <v>51914325132</v>
      </c>
      <c r="D4960" s="1371" t="s">
        <v>9796</v>
      </c>
      <c r="E4960" s="1371" t="s">
        <v>347</v>
      </c>
      <c r="G4960" s="1371" t="s">
        <v>224</v>
      </c>
      <c r="H4960" s="1371" t="s">
        <v>245</v>
      </c>
      <c r="K4960" s="1371" t="s">
        <v>262</v>
      </c>
      <c r="L4960" s="1371" t="s">
        <v>262</v>
      </c>
      <c r="M4960" s="1372">
        <v>45874</v>
      </c>
      <c r="N4960" s="1371" t="s">
        <v>231</v>
      </c>
      <c r="P4960" s="1371" t="s">
        <v>329</v>
      </c>
      <c r="W4960" s="1371" t="s">
        <v>227</v>
      </c>
    </row>
    <row r="4961" spans="1:23">
      <c r="A4961" s="1370">
        <v>76837873</v>
      </c>
      <c r="B4961" s="1371" t="s">
        <v>9797</v>
      </c>
      <c r="C4961" s="1371">
        <v>932349801</v>
      </c>
      <c r="D4961" s="1371" t="s">
        <v>9798</v>
      </c>
      <c r="F4961" s="1371" t="s">
        <v>254</v>
      </c>
      <c r="G4961" s="1371" t="s">
        <v>224</v>
      </c>
      <c r="H4961" s="1371" t="s">
        <v>238</v>
      </c>
      <c r="I4961" s="1371" t="s">
        <v>316</v>
      </c>
      <c r="J4961" s="1371" t="s">
        <v>221</v>
      </c>
      <c r="L4961" s="1371" t="s">
        <v>271</v>
      </c>
      <c r="N4961" s="1371" t="s">
        <v>231</v>
      </c>
      <c r="O4961" s="1371" t="s">
        <v>231</v>
      </c>
      <c r="Q4961" s="1371" t="s">
        <v>445</v>
      </c>
      <c r="R4961" s="1371" t="s">
        <v>232</v>
      </c>
      <c r="S4961" s="1371" t="s">
        <v>318</v>
      </c>
      <c r="T4961" s="1371" t="s">
        <v>323</v>
      </c>
      <c r="U4961" s="1371" t="s">
        <v>255</v>
      </c>
      <c r="W4961" s="1371" t="s">
        <v>230</v>
      </c>
    </row>
    <row r="4962" spans="1:23">
      <c r="A4962" s="1370">
        <v>76853609</v>
      </c>
      <c r="B4962" s="1371" t="s">
        <v>9799</v>
      </c>
      <c r="C4962" s="1371">
        <v>957363733</v>
      </c>
      <c r="D4962" s="1371" t="s">
        <v>9800</v>
      </c>
      <c r="E4962" s="1371" t="s">
        <v>376</v>
      </c>
      <c r="F4962" s="1371" t="s">
        <v>254</v>
      </c>
      <c r="G4962" s="1371" t="s">
        <v>224</v>
      </c>
      <c r="H4962" s="1371" t="s">
        <v>245</v>
      </c>
      <c r="I4962" s="1371" t="s">
        <v>316</v>
      </c>
      <c r="J4962" s="1371" t="s">
        <v>221</v>
      </c>
      <c r="N4962" s="1371" t="s">
        <v>233</v>
      </c>
      <c r="O4962" s="1371" t="s">
        <v>231</v>
      </c>
      <c r="W4962" s="1371" t="s">
        <v>229</v>
      </c>
    </row>
    <row r="4963" spans="1:23">
      <c r="A4963" s="1370">
        <v>76860533</v>
      </c>
      <c r="B4963" s="1371" t="s">
        <v>9801</v>
      </c>
      <c r="C4963" s="1371">
        <v>51957703784</v>
      </c>
      <c r="D4963" s="1371" t="s">
        <v>9802</v>
      </c>
      <c r="E4963" s="1371" t="s">
        <v>347</v>
      </c>
      <c r="G4963" s="1371" t="s">
        <v>225</v>
      </c>
      <c r="H4963" s="1371" t="s">
        <v>245</v>
      </c>
      <c r="K4963" s="1371" t="s">
        <v>274</v>
      </c>
      <c r="L4963" s="1371" t="s">
        <v>274</v>
      </c>
      <c r="M4963" s="1372">
        <v>45869</v>
      </c>
      <c r="V4963" s="1371" t="s">
        <v>592</v>
      </c>
      <c r="W4963" s="1371" t="s">
        <v>228</v>
      </c>
    </row>
    <row r="4964" spans="1:23">
      <c r="A4964" s="1370">
        <v>76872106</v>
      </c>
      <c r="B4964" s="1371" t="s">
        <v>9803</v>
      </c>
      <c r="C4964" s="1371">
        <v>941139020</v>
      </c>
      <c r="D4964" s="1371" t="s">
        <v>9804</v>
      </c>
      <c r="F4964" s="1371" t="s">
        <v>362</v>
      </c>
      <c r="G4964" s="1371" t="s">
        <v>224</v>
      </c>
      <c r="H4964" s="1371" t="s">
        <v>248</v>
      </c>
      <c r="J4964" s="1371" t="s">
        <v>221</v>
      </c>
      <c r="L4964" s="1371" t="s">
        <v>271</v>
      </c>
      <c r="M4964" s="1372">
        <v>45841</v>
      </c>
      <c r="N4964" s="1371" t="s">
        <v>434</v>
      </c>
      <c r="O4964" s="1371" t="s">
        <v>434</v>
      </c>
      <c r="W4964" s="1371" t="s">
        <v>230</v>
      </c>
    </row>
    <row r="4965" spans="1:23">
      <c r="A4965" s="1370">
        <v>76875732</v>
      </c>
      <c r="B4965" s="1371" t="s">
        <v>9805</v>
      </c>
      <c r="C4965" s="1371">
        <v>51987473720</v>
      </c>
      <c r="D4965" s="1371" t="s">
        <v>9806</v>
      </c>
      <c r="G4965" s="1371" t="s">
        <v>225</v>
      </c>
      <c r="H4965" s="1371" t="s">
        <v>11</v>
      </c>
      <c r="J4965" s="1371" t="s">
        <v>221</v>
      </c>
      <c r="M4965" s="1372">
        <v>45841</v>
      </c>
      <c r="N4965" s="1371" t="s">
        <v>233</v>
      </c>
      <c r="V4965" s="1371" t="s">
        <v>11</v>
      </c>
      <c r="W4965" s="1371" t="s">
        <v>228</v>
      </c>
    </row>
    <row r="4966" spans="1:23">
      <c r="A4966" s="1370">
        <v>76880245</v>
      </c>
      <c r="B4966" s="1371" t="s">
        <v>9807</v>
      </c>
      <c r="C4966" s="1371">
        <v>951729244</v>
      </c>
      <c r="D4966" s="1371" t="s">
        <v>9808</v>
      </c>
      <c r="E4966" s="1371" t="s">
        <v>347</v>
      </c>
      <c r="G4966" s="1371" t="s">
        <v>224</v>
      </c>
      <c r="H4966" s="1371" t="s">
        <v>245</v>
      </c>
      <c r="K4966" s="1371" t="s">
        <v>278</v>
      </c>
      <c r="L4966" s="1371" t="s">
        <v>278</v>
      </c>
      <c r="M4966" s="1372">
        <v>45862</v>
      </c>
      <c r="N4966" s="1371" t="s">
        <v>388</v>
      </c>
      <c r="O4966" s="1371" t="s">
        <v>231</v>
      </c>
      <c r="P4966" s="1371" t="s">
        <v>231</v>
      </c>
      <c r="V4966" s="1371" t="s">
        <v>2754</v>
      </c>
      <c r="W4966" s="1371" t="s">
        <v>226</v>
      </c>
    </row>
    <row r="4967" spans="1:23">
      <c r="A4967" s="1370">
        <v>76884393</v>
      </c>
      <c r="B4967" s="1371" t="s">
        <v>9809</v>
      </c>
      <c r="C4967" s="1371">
        <v>973432974</v>
      </c>
      <c r="D4967" s="1371" t="s">
        <v>9810</v>
      </c>
      <c r="E4967" s="1371" t="s">
        <v>9811</v>
      </c>
      <c r="G4967" s="1371" t="s">
        <v>223</v>
      </c>
      <c r="H4967" s="1371" t="s">
        <v>245</v>
      </c>
      <c r="I4967" s="1371" t="s">
        <v>316</v>
      </c>
      <c r="J4967" s="1371" t="s">
        <v>249</v>
      </c>
      <c r="N4967" s="1371" t="s">
        <v>233</v>
      </c>
      <c r="O4967" s="1371" t="s">
        <v>231</v>
      </c>
      <c r="W4967" s="1371" t="s">
        <v>228</v>
      </c>
    </row>
    <row r="4968" spans="1:23">
      <c r="A4968" s="1370">
        <v>76889164</v>
      </c>
      <c r="B4968" s="1371" t="s">
        <v>9812</v>
      </c>
      <c r="C4968" s="1371">
        <v>978589448</v>
      </c>
      <c r="D4968" s="1371" t="s">
        <v>9813</v>
      </c>
      <c r="G4968" s="1371" t="s">
        <v>224</v>
      </c>
      <c r="H4968" s="1371" t="s">
        <v>11</v>
      </c>
      <c r="L4968" s="1371" t="s">
        <v>271</v>
      </c>
      <c r="M4968" s="1372">
        <v>45854</v>
      </c>
      <c r="N4968" s="1371" t="s">
        <v>233</v>
      </c>
      <c r="W4968" s="1371" t="s">
        <v>230</v>
      </c>
    </row>
    <row r="4969" spans="1:23">
      <c r="A4969" s="1370">
        <v>76890584</v>
      </c>
      <c r="B4969" s="1371" t="s">
        <v>9814</v>
      </c>
      <c r="C4969" s="1371">
        <v>906656415</v>
      </c>
      <c r="D4969" s="1371" t="s">
        <v>9815</v>
      </c>
      <c r="G4969" s="1371" t="s">
        <v>223</v>
      </c>
      <c r="H4969" s="1371" t="s">
        <v>11</v>
      </c>
      <c r="L4969" s="1371" t="s">
        <v>271</v>
      </c>
      <c r="M4969" s="1372">
        <v>45854</v>
      </c>
      <c r="N4969" s="1371" t="s">
        <v>368</v>
      </c>
      <c r="O4969" s="1371" t="s">
        <v>236</v>
      </c>
      <c r="W4969" s="1371" t="s">
        <v>226</v>
      </c>
    </row>
    <row r="4970" spans="1:23">
      <c r="A4970" s="1370">
        <v>76900061</v>
      </c>
      <c r="B4970" s="1371" t="s">
        <v>9816</v>
      </c>
      <c r="C4970" s="1371">
        <v>51982405039</v>
      </c>
      <c r="D4970" s="1371" t="s">
        <v>9817</v>
      </c>
      <c r="E4970" s="1371" t="s">
        <v>347</v>
      </c>
      <c r="G4970" s="1371" t="s">
        <v>224</v>
      </c>
      <c r="H4970" s="1371" t="s">
        <v>245</v>
      </c>
      <c r="K4970" s="1371" t="s">
        <v>278</v>
      </c>
      <c r="L4970" s="1371" t="s">
        <v>278</v>
      </c>
      <c r="M4970" s="1372">
        <v>45868</v>
      </c>
      <c r="N4970" s="1371" t="s">
        <v>233</v>
      </c>
      <c r="W4970" s="1371" t="s">
        <v>227</v>
      </c>
    </row>
    <row r="4971" spans="1:23">
      <c r="A4971" s="1370">
        <v>76920881</v>
      </c>
      <c r="B4971" s="1371" t="s">
        <v>9818</v>
      </c>
      <c r="C4971" s="1371">
        <v>907035001</v>
      </c>
      <c r="D4971" s="1371" t="s">
        <v>9819</v>
      </c>
      <c r="F4971" s="1371" t="s">
        <v>362</v>
      </c>
      <c r="G4971" s="1371" t="s">
        <v>225</v>
      </c>
      <c r="H4971" s="1371" t="s">
        <v>248</v>
      </c>
      <c r="J4971" s="1371" t="s">
        <v>221</v>
      </c>
      <c r="L4971" s="1371" t="s">
        <v>271</v>
      </c>
      <c r="M4971" s="1372">
        <v>45841</v>
      </c>
      <c r="N4971" s="1371" t="s">
        <v>233</v>
      </c>
      <c r="W4971" s="1371" t="s">
        <v>230</v>
      </c>
    </row>
    <row r="4972" spans="1:23">
      <c r="A4972" s="1370">
        <v>76926810</v>
      </c>
      <c r="B4972" s="1371" t="s">
        <v>9820</v>
      </c>
      <c r="C4972" s="1371">
        <v>953308552</v>
      </c>
      <c r="G4972" s="1371" t="s">
        <v>223</v>
      </c>
      <c r="H4972" s="1371" t="s">
        <v>243</v>
      </c>
      <c r="I4972" s="1371" t="s">
        <v>316</v>
      </c>
      <c r="J4972" s="1371" t="s">
        <v>249</v>
      </c>
      <c r="N4972" s="1371" t="s">
        <v>233</v>
      </c>
      <c r="O4972" s="1371" t="s">
        <v>231</v>
      </c>
      <c r="P4972" s="1371" t="s">
        <v>231</v>
      </c>
      <c r="W4972" s="1371" t="s">
        <v>229</v>
      </c>
    </row>
    <row r="4973" spans="1:23">
      <c r="A4973" s="1370">
        <v>76927335</v>
      </c>
      <c r="B4973" s="1371" t="s">
        <v>9821</v>
      </c>
      <c r="C4973" s="1371">
        <v>51981860527</v>
      </c>
      <c r="D4973" s="1371" t="s">
        <v>9822</v>
      </c>
      <c r="E4973" s="1371" t="s">
        <v>451</v>
      </c>
      <c r="G4973" s="1371" t="s">
        <v>224</v>
      </c>
      <c r="H4973" s="1371" t="s">
        <v>245</v>
      </c>
      <c r="J4973" s="1371" t="s">
        <v>249</v>
      </c>
      <c r="L4973" s="1371" t="s">
        <v>271</v>
      </c>
      <c r="N4973" s="1371" t="s">
        <v>231</v>
      </c>
      <c r="W4973" s="1371" t="s">
        <v>230</v>
      </c>
    </row>
    <row r="4974" spans="1:23">
      <c r="A4974" s="1370">
        <v>76934719</v>
      </c>
      <c r="B4974" s="1371" t="s">
        <v>9823</v>
      </c>
      <c r="C4974" s="1371">
        <v>906014062</v>
      </c>
      <c r="D4974" s="1371" t="s">
        <v>9824</v>
      </c>
      <c r="G4974" s="1371" t="s">
        <v>224</v>
      </c>
      <c r="H4974" s="1371" t="s">
        <v>11</v>
      </c>
      <c r="M4974" s="1372">
        <v>45880</v>
      </c>
      <c r="N4974" s="1371" t="s">
        <v>233</v>
      </c>
      <c r="W4974" s="1371" t="s">
        <v>229</v>
      </c>
    </row>
    <row r="4975" spans="1:23">
      <c r="A4975" s="1370">
        <v>76936279</v>
      </c>
      <c r="B4975" s="1371" t="s">
        <v>9825</v>
      </c>
      <c r="C4975" s="1371">
        <v>935955538</v>
      </c>
      <c r="D4975" s="1371" t="s">
        <v>9826</v>
      </c>
      <c r="G4975" s="1371" t="s">
        <v>223</v>
      </c>
      <c r="H4975" s="1371" t="s">
        <v>245</v>
      </c>
      <c r="I4975" s="1371" t="s">
        <v>316</v>
      </c>
      <c r="J4975" s="1371" t="s">
        <v>221</v>
      </c>
      <c r="N4975" s="1371" t="s">
        <v>233</v>
      </c>
      <c r="O4975" s="1371" t="s">
        <v>231</v>
      </c>
      <c r="P4975" s="1371" t="s">
        <v>231</v>
      </c>
      <c r="W4975" s="1371" t="s">
        <v>229</v>
      </c>
    </row>
    <row r="4976" spans="1:23">
      <c r="A4976" s="1370">
        <v>76944326</v>
      </c>
      <c r="B4976" s="1371" t="s">
        <v>9827</v>
      </c>
      <c r="C4976" s="1371">
        <v>935908390</v>
      </c>
      <c r="D4976" s="1371" t="s">
        <v>9828</v>
      </c>
      <c r="G4976" s="1371" t="s">
        <v>224</v>
      </c>
      <c r="H4976" s="1371" t="s">
        <v>11</v>
      </c>
      <c r="J4976" s="1371" t="s">
        <v>221</v>
      </c>
      <c r="M4976" s="1372">
        <v>45841</v>
      </c>
      <c r="N4976" s="1371" t="s">
        <v>233</v>
      </c>
      <c r="O4976" s="1371" t="s">
        <v>236</v>
      </c>
      <c r="P4976" s="1371" t="s">
        <v>350</v>
      </c>
      <c r="V4976" s="1371" t="s">
        <v>11</v>
      </c>
      <c r="W4976" s="1371" t="s">
        <v>226</v>
      </c>
    </row>
    <row r="4977" spans="1:23">
      <c r="A4977" s="1370">
        <v>76951149</v>
      </c>
      <c r="B4977" s="1371" t="s">
        <v>9829</v>
      </c>
      <c r="C4977" s="1371">
        <v>986523274</v>
      </c>
      <c r="D4977" s="1371" t="s">
        <v>9830</v>
      </c>
      <c r="G4977" s="1371" t="s">
        <v>225</v>
      </c>
      <c r="H4977" s="1371" t="s">
        <v>243</v>
      </c>
      <c r="I4977" s="1371" t="s">
        <v>316</v>
      </c>
      <c r="J4977" s="1371" t="s">
        <v>221</v>
      </c>
      <c r="N4977" s="1371" t="s">
        <v>236</v>
      </c>
      <c r="W4977" s="1371" t="s">
        <v>227</v>
      </c>
    </row>
    <row r="4978" spans="1:23">
      <c r="A4978" s="1370">
        <v>76953453</v>
      </c>
      <c r="B4978" s="1371" t="s">
        <v>9831</v>
      </c>
      <c r="C4978" s="1371">
        <v>51918267163</v>
      </c>
      <c r="D4978" s="1371" t="s">
        <v>9832</v>
      </c>
      <c r="E4978" s="1371" t="s">
        <v>347</v>
      </c>
      <c r="G4978" s="1371" t="s">
        <v>224</v>
      </c>
      <c r="H4978" s="1371" t="s">
        <v>245</v>
      </c>
      <c r="K4978" s="1371" t="s">
        <v>280</v>
      </c>
      <c r="L4978" s="1371" t="s">
        <v>271</v>
      </c>
      <c r="M4978" s="1372">
        <v>45848</v>
      </c>
      <c r="N4978" s="1371" t="s">
        <v>233</v>
      </c>
      <c r="O4978" s="1371" t="s">
        <v>350</v>
      </c>
      <c r="W4978" s="1371" t="s">
        <v>230</v>
      </c>
    </row>
    <row r="4979" spans="1:23">
      <c r="A4979" s="1370">
        <v>76954864</v>
      </c>
      <c r="B4979" s="1371" t="s">
        <v>9833</v>
      </c>
      <c r="C4979" s="1371">
        <v>51908990069</v>
      </c>
      <c r="D4979" s="1371" t="s">
        <v>9834</v>
      </c>
      <c r="E4979" s="1371" t="s">
        <v>376</v>
      </c>
      <c r="F4979" s="1371" t="s">
        <v>254</v>
      </c>
      <c r="G4979" s="1371" t="s">
        <v>224</v>
      </c>
      <c r="H4979" s="1371" t="s">
        <v>243</v>
      </c>
      <c r="I4979" s="1371" t="s">
        <v>316</v>
      </c>
      <c r="J4979" s="1371" t="s">
        <v>221</v>
      </c>
      <c r="N4979" s="1371" t="s">
        <v>231</v>
      </c>
      <c r="O4979" s="1371" t="s">
        <v>231</v>
      </c>
      <c r="P4979" s="1371" t="s">
        <v>231</v>
      </c>
      <c r="W4979" s="1371" t="s">
        <v>228</v>
      </c>
    </row>
    <row r="4980" spans="1:23">
      <c r="A4980" s="1370">
        <v>76958880</v>
      </c>
      <c r="B4980" s="1371" t="s">
        <v>9835</v>
      </c>
      <c r="C4980" s="1371">
        <v>977838494</v>
      </c>
      <c r="D4980" s="1371" t="s">
        <v>9836</v>
      </c>
      <c r="E4980" s="1371" t="s">
        <v>9837</v>
      </c>
      <c r="F4980" s="1371" t="s">
        <v>254</v>
      </c>
      <c r="G4980" s="1371" t="s">
        <v>224</v>
      </c>
      <c r="H4980" s="1371" t="s">
        <v>243</v>
      </c>
      <c r="I4980" s="1371" t="s">
        <v>316</v>
      </c>
      <c r="J4980" s="1371" t="s">
        <v>221</v>
      </c>
      <c r="N4980" s="1371" t="s">
        <v>231</v>
      </c>
      <c r="O4980" s="1371" t="s">
        <v>231</v>
      </c>
      <c r="P4980" s="1371" t="s">
        <v>231</v>
      </c>
      <c r="W4980" s="1371" t="s">
        <v>226</v>
      </c>
    </row>
    <row r="4981" spans="1:23">
      <c r="A4981" s="1370">
        <v>76960861</v>
      </c>
      <c r="B4981" s="1371" t="s">
        <v>9838</v>
      </c>
      <c r="C4981" s="1371">
        <v>51998183249</v>
      </c>
      <c r="D4981" s="1371" t="s">
        <v>9839</v>
      </c>
      <c r="G4981" s="1371" t="s">
        <v>224</v>
      </c>
      <c r="H4981" s="1371" t="s">
        <v>11</v>
      </c>
      <c r="J4981" s="1371" t="s">
        <v>221</v>
      </c>
      <c r="M4981" s="1372">
        <v>45841</v>
      </c>
      <c r="N4981" s="1371" t="s">
        <v>233</v>
      </c>
      <c r="O4981" s="1371" t="s">
        <v>236</v>
      </c>
      <c r="W4981" s="1371" t="s">
        <v>227</v>
      </c>
    </row>
    <row r="4982" spans="1:23">
      <c r="A4982" s="1370">
        <v>76985075</v>
      </c>
      <c r="B4982" s="1371" t="s">
        <v>9840</v>
      </c>
      <c r="C4982" s="1371">
        <v>930806837</v>
      </c>
      <c r="D4982" s="1371" t="s">
        <v>9841</v>
      </c>
      <c r="G4982" s="1371" t="s">
        <v>224</v>
      </c>
      <c r="H4982" s="1371" t="s">
        <v>11</v>
      </c>
      <c r="J4982" s="1371" t="s">
        <v>221</v>
      </c>
      <c r="M4982" s="1372">
        <v>45841</v>
      </c>
      <c r="N4982" s="1371" t="s">
        <v>233</v>
      </c>
      <c r="O4982" s="1371" t="s">
        <v>236</v>
      </c>
      <c r="P4982" s="1371" t="s">
        <v>350</v>
      </c>
      <c r="V4982" s="1371" t="s">
        <v>11</v>
      </c>
      <c r="W4982" s="1371" t="s">
        <v>226</v>
      </c>
    </row>
    <row r="4983" spans="1:23">
      <c r="A4983" s="1370">
        <v>76994682</v>
      </c>
      <c r="B4983" s="1371" t="s">
        <v>9842</v>
      </c>
      <c r="C4983" s="1371">
        <v>914769983</v>
      </c>
      <c r="E4983" s="1371" t="s">
        <v>874</v>
      </c>
      <c r="G4983" s="1371" t="s">
        <v>225</v>
      </c>
      <c r="H4983" s="1371" t="s">
        <v>243</v>
      </c>
      <c r="J4983" s="1371" t="s">
        <v>249</v>
      </c>
      <c r="L4983" s="1371" t="s">
        <v>271</v>
      </c>
      <c r="N4983" s="1371" t="s">
        <v>237</v>
      </c>
      <c r="W4983" s="1371" t="s">
        <v>230</v>
      </c>
    </row>
    <row r="4984" spans="1:23">
      <c r="A4984" s="1370">
        <v>77001918</v>
      </c>
      <c r="B4984" s="1371" t="s">
        <v>9843</v>
      </c>
      <c r="C4984" s="1371">
        <v>940461942</v>
      </c>
      <c r="D4984" s="1371" t="s">
        <v>9844</v>
      </c>
      <c r="G4984" s="1371" t="s">
        <v>224</v>
      </c>
      <c r="H4984" s="1371" t="s">
        <v>11</v>
      </c>
      <c r="J4984" s="1371" t="s">
        <v>221</v>
      </c>
      <c r="L4984" s="1371" t="s">
        <v>271</v>
      </c>
      <c r="M4984" s="1372">
        <v>45841</v>
      </c>
      <c r="N4984" s="1371" t="s">
        <v>241</v>
      </c>
      <c r="O4984" s="1371" t="s">
        <v>241</v>
      </c>
      <c r="V4984" s="1371" t="s">
        <v>435</v>
      </c>
      <c r="W4984" s="1371" t="s">
        <v>230</v>
      </c>
    </row>
    <row r="4985" spans="1:23">
      <c r="A4985" s="1370">
        <v>77017835</v>
      </c>
      <c r="B4985" s="1371" t="s">
        <v>9845</v>
      </c>
      <c r="C4985" s="1371">
        <v>51900321484</v>
      </c>
      <c r="D4985" s="1371" t="s">
        <v>9846</v>
      </c>
      <c r="G4985" s="1371" t="s">
        <v>225</v>
      </c>
      <c r="H4985" s="1371" t="s">
        <v>11</v>
      </c>
      <c r="I4985" s="1371" t="s">
        <v>7</v>
      </c>
      <c r="M4985" s="1372">
        <v>45854</v>
      </c>
      <c r="N4985" s="1371" t="s">
        <v>233</v>
      </c>
      <c r="W4985" s="1371" t="s">
        <v>228</v>
      </c>
    </row>
    <row r="4986" spans="1:23">
      <c r="A4986" s="1370">
        <v>77017881</v>
      </c>
      <c r="B4986" s="1371" t="s">
        <v>9847</v>
      </c>
      <c r="C4986" s="1371">
        <v>51907246873</v>
      </c>
      <c r="D4986" s="1371" t="s">
        <v>9848</v>
      </c>
      <c r="E4986" s="1371" t="s">
        <v>347</v>
      </c>
      <c r="F4986" s="1371" t="s">
        <v>260</v>
      </c>
      <c r="G4986" s="1371" t="s">
        <v>225</v>
      </c>
      <c r="H4986" s="1371" t="s">
        <v>245</v>
      </c>
      <c r="K4986" s="1371" t="s">
        <v>278</v>
      </c>
      <c r="L4986" s="1371" t="s">
        <v>278</v>
      </c>
      <c r="M4986" s="1372">
        <v>45851</v>
      </c>
      <c r="N4986" s="1371" t="s">
        <v>233</v>
      </c>
      <c r="P4986" s="1371" t="s">
        <v>350</v>
      </c>
      <c r="W4986" s="1371" t="s">
        <v>228</v>
      </c>
    </row>
    <row r="4987" spans="1:23">
      <c r="A4987" s="1370">
        <v>77019747</v>
      </c>
      <c r="B4987" s="1371" t="s">
        <v>9849</v>
      </c>
      <c r="C4987" s="1371">
        <v>51990270271</v>
      </c>
      <c r="D4987" s="1371" t="s">
        <v>9850</v>
      </c>
      <c r="E4987" s="1371" t="s">
        <v>347</v>
      </c>
      <c r="G4987" s="1371" t="s">
        <v>224</v>
      </c>
      <c r="H4987" s="1371" t="s">
        <v>245</v>
      </c>
      <c r="K4987" s="1371" t="s">
        <v>262</v>
      </c>
      <c r="L4987" s="1371" t="s">
        <v>262</v>
      </c>
      <c r="M4987" s="1372">
        <v>45877</v>
      </c>
      <c r="N4987" s="1371" t="s">
        <v>233</v>
      </c>
      <c r="W4987" s="1371" t="s">
        <v>230</v>
      </c>
    </row>
    <row r="4988" spans="1:23">
      <c r="A4988" s="1370">
        <v>77021285</v>
      </c>
      <c r="B4988" s="1371" t="s">
        <v>9851</v>
      </c>
      <c r="C4988" s="1371">
        <v>51947766596</v>
      </c>
      <c r="D4988" s="1371" t="s">
        <v>9852</v>
      </c>
      <c r="G4988" s="1371" t="s">
        <v>223</v>
      </c>
      <c r="H4988" s="1371" t="s">
        <v>245</v>
      </c>
      <c r="J4988" s="1371" t="s">
        <v>221</v>
      </c>
      <c r="K4988" s="1371" t="s">
        <v>269</v>
      </c>
      <c r="L4988" s="1371" t="s">
        <v>271</v>
      </c>
      <c r="N4988" s="1371" t="s">
        <v>236</v>
      </c>
      <c r="W4988" s="1371" t="s">
        <v>230</v>
      </c>
    </row>
    <row r="4989" spans="1:23">
      <c r="A4989" s="1370">
        <v>77029771</v>
      </c>
      <c r="B4989" s="1371" t="s">
        <v>9853</v>
      </c>
      <c r="C4989" s="1371">
        <v>51946365996</v>
      </c>
      <c r="D4989" s="1371" t="s">
        <v>9854</v>
      </c>
      <c r="E4989" s="1371" t="s">
        <v>347</v>
      </c>
      <c r="G4989" s="1371" t="s">
        <v>224</v>
      </c>
      <c r="H4989" s="1371" t="s">
        <v>245</v>
      </c>
      <c r="K4989" s="1371" t="s">
        <v>262</v>
      </c>
      <c r="L4989" s="1371" t="s">
        <v>262</v>
      </c>
      <c r="M4989" s="1372">
        <v>45874</v>
      </c>
      <c r="N4989" s="1371" t="s">
        <v>233</v>
      </c>
      <c r="W4989" s="1371" t="s">
        <v>227</v>
      </c>
    </row>
    <row r="4990" spans="1:23">
      <c r="A4990" s="1370">
        <v>77032344</v>
      </c>
      <c r="B4990" s="1371" t="s">
        <v>9855</v>
      </c>
      <c r="C4990" s="1371">
        <v>902139586</v>
      </c>
      <c r="D4990" s="1371" t="s">
        <v>9856</v>
      </c>
      <c r="G4990" s="1371" t="s">
        <v>224</v>
      </c>
      <c r="H4990" s="1371" t="s">
        <v>11</v>
      </c>
      <c r="M4990" s="1372">
        <v>45880</v>
      </c>
      <c r="N4990" s="1371" t="s">
        <v>233</v>
      </c>
      <c r="W4990" s="1371" t="s">
        <v>229</v>
      </c>
    </row>
    <row r="4991" spans="1:23">
      <c r="A4991" s="1370">
        <v>77039756</v>
      </c>
      <c r="B4991" s="1371" t="s">
        <v>9857</v>
      </c>
      <c r="C4991" s="1371">
        <v>969057574</v>
      </c>
      <c r="D4991" s="1371" t="s">
        <v>9858</v>
      </c>
      <c r="F4991" s="1371" t="s">
        <v>362</v>
      </c>
      <c r="G4991" s="1371" t="s">
        <v>224</v>
      </c>
      <c r="H4991" s="1371" t="s">
        <v>248</v>
      </c>
      <c r="J4991" s="1371" t="s">
        <v>221</v>
      </c>
      <c r="L4991" s="1371" t="s">
        <v>271</v>
      </c>
      <c r="M4991" s="1372">
        <v>45841</v>
      </c>
      <c r="N4991" s="1371" t="s">
        <v>434</v>
      </c>
      <c r="O4991" s="1371" t="s">
        <v>434</v>
      </c>
      <c r="V4991" s="1371" t="s">
        <v>9859</v>
      </c>
      <c r="W4991" s="1371" t="s">
        <v>230</v>
      </c>
    </row>
    <row r="4992" spans="1:23">
      <c r="A4992" s="1370">
        <v>77039905</v>
      </c>
      <c r="B4992" s="1371" t="s">
        <v>9860</v>
      </c>
      <c r="C4992" s="1371">
        <v>51984202036</v>
      </c>
      <c r="D4992" s="1371" t="s">
        <v>9861</v>
      </c>
      <c r="E4992" s="1371" t="s">
        <v>347</v>
      </c>
      <c r="G4992" s="1371" t="s">
        <v>224</v>
      </c>
      <c r="H4992" s="1371" t="s">
        <v>245</v>
      </c>
      <c r="K4992" s="1371" t="s">
        <v>280</v>
      </c>
      <c r="L4992" s="1371" t="s">
        <v>280</v>
      </c>
      <c r="M4992" s="1372">
        <v>45873</v>
      </c>
      <c r="N4992" s="1371" t="s">
        <v>233</v>
      </c>
      <c r="W4992" s="1371" t="s">
        <v>228</v>
      </c>
    </row>
    <row r="4993" spans="1:23">
      <c r="A4993" s="1370">
        <v>77049166</v>
      </c>
      <c r="B4993" s="1371" t="s">
        <v>9862</v>
      </c>
      <c r="C4993" s="1371">
        <v>951884827</v>
      </c>
      <c r="D4993" s="1371" t="s">
        <v>9863</v>
      </c>
      <c r="E4993" s="1371" t="s">
        <v>347</v>
      </c>
      <c r="G4993" s="1371" t="s">
        <v>225</v>
      </c>
      <c r="H4993" s="1371" t="s">
        <v>245</v>
      </c>
      <c r="K4993" s="1371" t="s">
        <v>262</v>
      </c>
      <c r="L4993" s="1371" t="s">
        <v>262</v>
      </c>
      <c r="M4993" s="1372">
        <v>45860</v>
      </c>
      <c r="N4993" s="1371" t="s">
        <v>368</v>
      </c>
      <c r="W4993" s="1371" t="s">
        <v>226</v>
      </c>
    </row>
    <row r="4994" spans="1:23">
      <c r="A4994" s="1370">
        <v>77059831</v>
      </c>
      <c r="B4994" s="1371" t="s">
        <v>9864</v>
      </c>
      <c r="C4994" s="1371">
        <v>938885178</v>
      </c>
      <c r="D4994" s="1371" t="s">
        <v>9865</v>
      </c>
      <c r="G4994" s="1371" t="s">
        <v>224</v>
      </c>
      <c r="H4994" s="1371" t="s">
        <v>11</v>
      </c>
      <c r="J4994" s="1371" t="s">
        <v>221</v>
      </c>
      <c r="N4994" s="1371" t="s">
        <v>233</v>
      </c>
      <c r="W4994" s="1371" t="s">
        <v>229</v>
      </c>
    </row>
    <row r="4995" spans="1:23">
      <c r="A4995" s="1370">
        <v>77068751</v>
      </c>
      <c r="B4995" s="1371" t="s">
        <v>9866</v>
      </c>
      <c r="C4995" s="1371">
        <v>51931708242</v>
      </c>
      <c r="D4995" s="1371" t="s">
        <v>9867</v>
      </c>
      <c r="E4995" s="1371" t="s">
        <v>9868</v>
      </c>
      <c r="G4995" s="1371" t="s">
        <v>225</v>
      </c>
      <c r="H4995" s="1371" t="s">
        <v>243</v>
      </c>
      <c r="J4995" s="1371" t="s">
        <v>221</v>
      </c>
      <c r="L4995" s="1371" t="s">
        <v>271</v>
      </c>
      <c r="N4995" s="1371" t="s">
        <v>231</v>
      </c>
      <c r="W4995" s="1371" t="s">
        <v>230</v>
      </c>
    </row>
    <row r="4996" spans="1:23">
      <c r="A4996" s="1370">
        <v>77072891</v>
      </c>
      <c r="B4996" s="1371" t="s">
        <v>9869</v>
      </c>
      <c r="C4996" s="1371">
        <v>947172605</v>
      </c>
      <c r="D4996" s="1371" t="s">
        <v>9870</v>
      </c>
      <c r="E4996" s="1371" t="s">
        <v>2817</v>
      </c>
      <c r="G4996" s="1371" t="s">
        <v>225</v>
      </c>
      <c r="H4996" s="1371" t="s">
        <v>242</v>
      </c>
      <c r="V4996" s="1371" t="s">
        <v>2754</v>
      </c>
      <c r="W4996" s="1371" t="s">
        <v>228</v>
      </c>
    </row>
    <row r="4997" spans="1:23">
      <c r="A4997" s="1370">
        <v>77081699</v>
      </c>
      <c r="B4997" s="1371" t="s">
        <v>9871</v>
      </c>
      <c r="C4997" s="1371">
        <v>51928662384</v>
      </c>
      <c r="D4997" s="1371" t="s">
        <v>9872</v>
      </c>
      <c r="E4997" s="1371" t="s">
        <v>347</v>
      </c>
      <c r="G4997" s="1371" t="s">
        <v>224</v>
      </c>
      <c r="H4997" s="1371" t="s">
        <v>245</v>
      </c>
      <c r="K4997" s="1371" t="s">
        <v>280</v>
      </c>
      <c r="L4997" s="1371" t="s">
        <v>280</v>
      </c>
      <c r="M4997" s="1372">
        <v>45855</v>
      </c>
      <c r="N4997" s="1371" t="s">
        <v>233</v>
      </c>
      <c r="W4997" s="1371" t="s">
        <v>228</v>
      </c>
    </row>
    <row r="4998" spans="1:23">
      <c r="A4998" s="1370">
        <v>77092996</v>
      </c>
      <c r="B4998" s="1371" t="s">
        <v>9873</v>
      </c>
      <c r="C4998" s="1371">
        <v>970117878</v>
      </c>
      <c r="G4998" s="1371" t="s">
        <v>223</v>
      </c>
      <c r="H4998" s="1371" t="s">
        <v>243</v>
      </c>
      <c r="I4998" s="1371" t="s">
        <v>316</v>
      </c>
      <c r="J4998" s="1371" t="s">
        <v>249</v>
      </c>
      <c r="N4998" s="1371" t="s">
        <v>233</v>
      </c>
      <c r="O4998" s="1371" t="s">
        <v>231</v>
      </c>
      <c r="P4998" s="1371" t="s">
        <v>231</v>
      </c>
      <c r="W4998" s="1371" t="s">
        <v>229</v>
      </c>
    </row>
    <row r="4999" spans="1:23">
      <c r="A4999" s="1370">
        <v>77094041</v>
      </c>
      <c r="B4999" s="1371" t="s">
        <v>9874</v>
      </c>
      <c r="C4999" s="1371">
        <v>946344665</v>
      </c>
      <c r="D4999" s="1371" t="s">
        <v>9875</v>
      </c>
      <c r="G4999" s="1371" t="s">
        <v>224</v>
      </c>
      <c r="H4999" s="1371" t="s">
        <v>245</v>
      </c>
      <c r="I4999" s="1371" t="s">
        <v>316</v>
      </c>
      <c r="J4999" s="1371" t="s">
        <v>221</v>
      </c>
      <c r="N4999" s="1371" t="s">
        <v>233</v>
      </c>
      <c r="O4999" s="1371" t="s">
        <v>236</v>
      </c>
      <c r="W4999" s="1371" t="s">
        <v>229</v>
      </c>
    </row>
    <row r="5000" spans="1:23">
      <c r="A5000" s="1370">
        <v>77094704</v>
      </c>
      <c r="B5000" s="1371" t="s">
        <v>9876</v>
      </c>
      <c r="C5000" s="1371">
        <v>51908833132</v>
      </c>
      <c r="D5000" s="1371" t="s">
        <v>9877</v>
      </c>
      <c r="F5000" s="1371" t="s">
        <v>254</v>
      </c>
      <c r="G5000" s="1371" t="s">
        <v>223</v>
      </c>
      <c r="H5000" s="1371" t="s">
        <v>243</v>
      </c>
      <c r="I5000" s="1371" t="s">
        <v>316</v>
      </c>
      <c r="J5000" s="1371" t="s">
        <v>221</v>
      </c>
      <c r="N5000" s="1371" t="s">
        <v>231</v>
      </c>
      <c r="O5000" s="1371" t="s">
        <v>231</v>
      </c>
      <c r="P5000" s="1371" t="s">
        <v>231</v>
      </c>
      <c r="W5000" s="1371" t="s">
        <v>226</v>
      </c>
    </row>
    <row r="5001" spans="1:23">
      <c r="A5001" s="1370">
        <v>77103471</v>
      </c>
      <c r="B5001" s="1371" t="s">
        <v>9878</v>
      </c>
      <c r="C5001" s="1371">
        <v>993974174</v>
      </c>
      <c r="D5001" s="1371" t="s">
        <v>9879</v>
      </c>
      <c r="G5001" s="1371" t="s">
        <v>223</v>
      </c>
      <c r="H5001" s="1371" t="s">
        <v>11</v>
      </c>
      <c r="I5001" s="1371" t="s">
        <v>316</v>
      </c>
      <c r="J5001" s="1371" t="s">
        <v>221</v>
      </c>
      <c r="N5001" s="1371" t="s">
        <v>233</v>
      </c>
      <c r="W5001" s="1371" t="s">
        <v>229</v>
      </c>
    </row>
    <row r="5002" spans="1:23">
      <c r="A5002" s="1370">
        <v>77105745</v>
      </c>
      <c r="B5002" s="1371" t="s">
        <v>9880</v>
      </c>
      <c r="C5002" s="1371">
        <v>938200744</v>
      </c>
      <c r="D5002" s="1371" t="s">
        <v>9881</v>
      </c>
      <c r="G5002" s="1371" t="s">
        <v>224</v>
      </c>
      <c r="H5002" s="1371" t="s">
        <v>243</v>
      </c>
      <c r="I5002" s="1371" t="s">
        <v>316</v>
      </c>
      <c r="J5002" s="1371" t="s">
        <v>221</v>
      </c>
      <c r="N5002" s="1371" t="s">
        <v>231</v>
      </c>
      <c r="O5002" s="1371" t="s">
        <v>231</v>
      </c>
      <c r="P5002" s="1371" t="s">
        <v>231</v>
      </c>
      <c r="W5002" s="1371" t="s">
        <v>226</v>
      </c>
    </row>
    <row r="5003" spans="1:23">
      <c r="A5003" s="1370">
        <v>77139396</v>
      </c>
      <c r="B5003" s="1371" t="s">
        <v>9882</v>
      </c>
      <c r="C5003" s="1371">
        <v>51967676967</v>
      </c>
      <c r="D5003" s="1371" t="s">
        <v>9883</v>
      </c>
      <c r="E5003" s="1371" t="s">
        <v>451</v>
      </c>
      <c r="G5003" s="1371" t="s">
        <v>223</v>
      </c>
      <c r="H5003" s="1371" t="s">
        <v>245</v>
      </c>
      <c r="K5003" s="1371" t="s">
        <v>262</v>
      </c>
      <c r="L5003" s="1371" t="s">
        <v>262</v>
      </c>
      <c r="M5003" s="1372">
        <v>45868</v>
      </c>
      <c r="N5003" s="1371" t="s">
        <v>233</v>
      </c>
      <c r="O5003" s="1371" t="s">
        <v>236</v>
      </c>
      <c r="W5003" s="1371" t="s">
        <v>230</v>
      </c>
    </row>
    <row r="5004" spans="1:23">
      <c r="A5004" s="1370">
        <v>77141056</v>
      </c>
      <c r="B5004" s="1371" t="s">
        <v>9884</v>
      </c>
      <c r="C5004" s="1371">
        <v>51930753772</v>
      </c>
      <c r="D5004" s="1371" t="s">
        <v>9885</v>
      </c>
      <c r="G5004" s="1371" t="s">
        <v>223</v>
      </c>
      <c r="H5004" s="1371" t="s">
        <v>245</v>
      </c>
      <c r="J5004" s="1371" t="s">
        <v>221</v>
      </c>
      <c r="K5004" s="1371" t="s">
        <v>269</v>
      </c>
      <c r="L5004" s="1371" t="s">
        <v>269</v>
      </c>
      <c r="N5004" s="1371" t="s">
        <v>233</v>
      </c>
      <c r="W5004" s="1371" t="s">
        <v>228</v>
      </c>
    </row>
    <row r="5005" spans="1:23">
      <c r="A5005" s="1370">
        <v>77146751</v>
      </c>
      <c r="B5005" s="1371" t="s">
        <v>9886</v>
      </c>
      <c r="C5005" s="1371">
        <v>51994159227</v>
      </c>
      <c r="D5005" s="1371" t="s">
        <v>9887</v>
      </c>
      <c r="E5005" s="1371" t="s">
        <v>376</v>
      </c>
      <c r="G5005" s="1371" t="s">
        <v>224</v>
      </c>
      <c r="H5005" s="1371" t="s">
        <v>245</v>
      </c>
      <c r="J5005" s="1371" t="s">
        <v>221</v>
      </c>
      <c r="N5005" s="1371" t="s">
        <v>233</v>
      </c>
      <c r="W5005" s="1371" t="s">
        <v>228</v>
      </c>
    </row>
    <row r="5006" spans="1:23">
      <c r="A5006" s="1370">
        <v>77148744</v>
      </c>
      <c r="B5006" s="1371" t="s">
        <v>9888</v>
      </c>
      <c r="C5006" s="1371">
        <v>986147186</v>
      </c>
      <c r="D5006" s="1371" t="s">
        <v>9889</v>
      </c>
      <c r="G5006" s="1371" t="s">
        <v>223</v>
      </c>
      <c r="H5006" s="1371" t="s">
        <v>245</v>
      </c>
      <c r="J5006" s="1371" t="s">
        <v>221</v>
      </c>
      <c r="K5006" s="1371" t="s">
        <v>269</v>
      </c>
      <c r="L5006" s="1371" t="s">
        <v>271</v>
      </c>
      <c r="N5006" s="1371" t="s">
        <v>233</v>
      </c>
      <c r="O5006" s="1371" t="s">
        <v>236</v>
      </c>
      <c r="W5006" s="1371" t="s">
        <v>230</v>
      </c>
    </row>
    <row r="5007" spans="1:23">
      <c r="A5007" s="1370">
        <v>77161082</v>
      </c>
      <c r="B5007" s="1371" t="s">
        <v>9890</v>
      </c>
      <c r="C5007" s="1371">
        <v>51908914226</v>
      </c>
      <c r="D5007" s="1371" t="s">
        <v>9891</v>
      </c>
      <c r="G5007" s="1371" t="s">
        <v>224</v>
      </c>
      <c r="H5007" s="1371" t="s">
        <v>245</v>
      </c>
      <c r="I5007" s="1371" t="s">
        <v>316</v>
      </c>
      <c r="J5007" s="1371" t="s">
        <v>221</v>
      </c>
      <c r="K5007" s="1371" t="s">
        <v>269</v>
      </c>
      <c r="L5007" s="1371" t="s">
        <v>269</v>
      </c>
      <c r="N5007" s="1371" t="s">
        <v>233</v>
      </c>
      <c r="O5007" s="1371" t="s">
        <v>233</v>
      </c>
      <c r="P5007" s="1371" t="s">
        <v>233</v>
      </c>
      <c r="W5007" s="1371" t="s">
        <v>226</v>
      </c>
    </row>
    <row r="5008" spans="1:23">
      <c r="A5008" s="1370">
        <v>77170468</v>
      </c>
      <c r="B5008" s="1371" t="s">
        <v>9892</v>
      </c>
      <c r="C5008" s="1371">
        <v>972713156</v>
      </c>
      <c r="D5008" s="1371" t="s">
        <v>9893</v>
      </c>
      <c r="G5008" s="1371" t="s">
        <v>225</v>
      </c>
      <c r="H5008" s="1371" t="s">
        <v>11</v>
      </c>
      <c r="J5008" s="1371" t="s">
        <v>221</v>
      </c>
      <c r="N5008" s="1371" t="s">
        <v>237</v>
      </c>
      <c r="O5008" s="1371" t="s">
        <v>237</v>
      </c>
      <c r="P5008" s="1371" t="s">
        <v>237</v>
      </c>
      <c r="W5008" s="1371" t="s">
        <v>229</v>
      </c>
    </row>
    <row r="5009" spans="1:23">
      <c r="A5009" s="1370">
        <v>77171538</v>
      </c>
      <c r="B5009" s="1371" t="s">
        <v>9894</v>
      </c>
      <c r="C5009" s="1371">
        <v>51952477870</v>
      </c>
      <c r="D5009" s="1371" t="s">
        <v>9895</v>
      </c>
      <c r="G5009" s="1371" t="s">
        <v>225</v>
      </c>
      <c r="H5009" s="1371" t="s">
        <v>11</v>
      </c>
      <c r="J5009" s="1371" t="s">
        <v>221</v>
      </c>
      <c r="L5009" s="1371" t="s">
        <v>271</v>
      </c>
      <c r="M5009" s="1372">
        <v>45841</v>
      </c>
      <c r="N5009" s="1371" t="s">
        <v>233</v>
      </c>
      <c r="V5009" s="1371" t="s">
        <v>11</v>
      </c>
      <c r="W5009" s="1371" t="s">
        <v>230</v>
      </c>
    </row>
    <row r="5010" spans="1:23">
      <c r="A5010" s="1370">
        <v>77173099</v>
      </c>
      <c r="B5010" s="1371" t="s">
        <v>9896</v>
      </c>
      <c r="C5010" s="1371">
        <v>997378248</v>
      </c>
      <c r="D5010" s="1371" t="s">
        <v>9897</v>
      </c>
      <c r="G5010" s="1371" t="s">
        <v>224</v>
      </c>
      <c r="H5010" s="1371" t="s">
        <v>11</v>
      </c>
      <c r="J5010" s="1371" t="s">
        <v>221</v>
      </c>
      <c r="M5010" s="1372">
        <v>45841</v>
      </c>
      <c r="N5010" s="1371" t="s">
        <v>233</v>
      </c>
      <c r="O5010" s="1371" t="s">
        <v>236</v>
      </c>
      <c r="P5010" s="1371" t="s">
        <v>350</v>
      </c>
      <c r="V5010" s="1371" t="s">
        <v>11</v>
      </c>
      <c r="W5010" s="1371" t="s">
        <v>226</v>
      </c>
    </row>
    <row r="5011" spans="1:23">
      <c r="A5011" s="1370">
        <v>77190119</v>
      </c>
      <c r="B5011" s="1371" t="s">
        <v>9898</v>
      </c>
      <c r="C5011" s="1371">
        <v>51940676340</v>
      </c>
      <c r="D5011" s="1371" t="s">
        <v>9899</v>
      </c>
      <c r="E5011" s="1371" t="s">
        <v>347</v>
      </c>
      <c r="G5011" s="1371" t="s">
        <v>224</v>
      </c>
      <c r="H5011" s="1371" t="s">
        <v>245</v>
      </c>
      <c r="K5011" s="1371" t="s">
        <v>278</v>
      </c>
      <c r="L5011" s="1371" t="s">
        <v>262</v>
      </c>
      <c r="M5011" s="1372">
        <v>45873</v>
      </c>
      <c r="N5011" s="1371" t="s">
        <v>233</v>
      </c>
      <c r="O5011" s="1371" t="s">
        <v>236</v>
      </c>
      <c r="W5011" s="1371" t="s">
        <v>230</v>
      </c>
    </row>
    <row r="5012" spans="1:23">
      <c r="A5012" s="1370">
        <v>77193923</v>
      </c>
      <c r="B5012" s="1371" t="s">
        <v>8194</v>
      </c>
      <c r="C5012" s="1371">
        <v>51993309043</v>
      </c>
      <c r="D5012" s="1371" t="s">
        <v>8195</v>
      </c>
      <c r="E5012" s="1371" t="s">
        <v>451</v>
      </c>
      <c r="G5012" s="1371" t="s">
        <v>224</v>
      </c>
      <c r="H5012" s="1371" t="s">
        <v>245</v>
      </c>
      <c r="K5012" s="1371" t="s">
        <v>278</v>
      </c>
      <c r="L5012" s="1371" t="s">
        <v>278</v>
      </c>
      <c r="M5012" s="1372">
        <v>45873</v>
      </c>
      <c r="N5012" s="1371" t="s">
        <v>233</v>
      </c>
      <c r="W5012" s="1371" t="s">
        <v>229</v>
      </c>
    </row>
    <row r="5013" spans="1:23">
      <c r="A5013" s="1370">
        <v>77193923</v>
      </c>
      <c r="B5013" s="1371" t="s">
        <v>8194</v>
      </c>
      <c r="C5013" s="1371">
        <v>51993309043</v>
      </c>
      <c r="D5013" s="1371" t="s">
        <v>8195</v>
      </c>
      <c r="E5013" s="1371" t="s">
        <v>451</v>
      </c>
      <c r="G5013" s="1371" t="s">
        <v>224</v>
      </c>
      <c r="H5013" s="1371" t="s">
        <v>245</v>
      </c>
      <c r="K5013" s="1371" t="s">
        <v>262</v>
      </c>
      <c r="L5013" s="1371" t="s">
        <v>262</v>
      </c>
      <c r="M5013" s="1372">
        <v>45874</v>
      </c>
      <c r="N5013" s="1371" t="s">
        <v>233</v>
      </c>
      <c r="O5013" s="1371" t="s">
        <v>231</v>
      </c>
      <c r="P5013" s="1371" t="s">
        <v>329</v>
      </c>
      <c r="W5013" s="1371" t="s">
        <v>229</v>
      </c>
    </row>
    <row r="5014" spans="1:23">
      <c r="A5014" s="1370">
        <v>77202453</v>
      </c>
      <c r="B5014" s="1371" t="s">
        <v>9900</v>
      </c>
      <c r="C5014" s="1371">
        <v>910375193</v>
      </c>
      <c r="D5014" s="1371" t="s">
        <v>9901</v>
      </c>
      <c r="E5014" s="1371" t="s">
        <v>6250</v>
      </c>
      <c r="G5014" s="1371" t="s">
        <v>224</v>
      </c>
      <c r="H5014" s="1371" t="s">
        <v>242</v>
      </c>
      <c r="I5014" s="1371" t="s">
        <v>316</v>
      </c>
      <c r="J5014" s="1371" t="s">
        <v>221</v>
      </c>
      <c r="N5014" s="1371" t="s">
        <v>231</v>
      </c>
      <c r="O5014" s="1371" t="s">
        <v>231</v>
      </c>
      <c r="P5014" s="1371" t="s">
        <v>231</v>
      </c>
      <c r="Q5014" s="1371" t="s">
        <v>324</v>
      </c>
      <c r="R5014" s="1371" t="s">
        <v>232</v>
      </c>
      <c r="S5014" s="1371" t="s">
        <v>318</v>
      </c>
      <c r="T5014" s="1371" t="s">
        <v>323</v>
      </c>
      <c r="U5014" s="1371" t="s">
        <v>255</v>
      </c>
      <c r="W5014" s="1371" t="s">
        <v>226</v>
      </c>
    </row>
    <row r="5015" spans="1:23">
      <c r="A5015" s="1370">
        <v>77202639</v>
      </c>
      <c r="B5015" s="1371" t="s">
        <v>9902</v>
      </c>
      <c r="C5015" s="1371">
        <v>51912070134</v>
      </c>
      <c r="D5015" s="1371" t="s">
        <v>9903</v>
      </c>
      <c r="E5015" s="1371" t="s">
        <v>347</v>
      </c>
      <c r="G5015" s="1371" t="s">
        <v>223</v>
      </c>
      <c r="H5015" s="1371" t="s">
        <v>245</v>
      </c>
      <c r="K5015" s="1371" t="s">
        <v>274</v>
      </c>
      <c r="L5015" s="1371" t="s">
        <v>262</v>
      </c>
      <c r="M5015" s="1372">
        <v>45862</v>
      </c>
      <c r="N5015" s="1371" t="s">
        <v>233</v>
      </c>
      <c r="P5015" s="1371" t="s">
        <v>329</v>
      </c>
      <c r="W5015" s="1371" t="s">
        <v>227</v>
      </c>
    </row>
    <row r="5016" spans="1:23">
      <c r="A5016" s="1370">
        <v>77205187</v>
      </c>
      <c r="B5016" s="1371" t="s">
        <v>9904</v>
      </c>
      <c r="C5016" s="1371">
        <v>970888954</v>
      </c>
      <c r="D5016" s="1371" t="s">
        <v>9905</v>
      </c>
      <c r="G5016" s="1371" t="s">
        <v>224</v>
      </c>
      <c r="H5016" s="1371" t="s">
        <v>11</v>
      </c>
      <c r="J5016" s="1371" t="s">
        <v>221</v>
      </c>
      <c r="N5016" s="1371" t="s">
        <v>233</v>
      </c>
      <c r="W5016" s="1371" t="s">
        <v>229</v>
      </c>
    </row>
    <row r="5017" spans="1:23">
      <c r="A5017" s="1370">
        <v>77246742</v>
      </c>
      <c r="B5017" s="1371" t="s">
        <v>9906</v>
      </c>
      <c r="C5017" s="1371">
        <v>51932236896</v>
      </c>
      <c r="D5017" s="1371" t="s">
        <v>9907</v>
      </c>
      <c r="E5017" s="1371" t="s">
        <v>347</v>
      </c>
      <c r="G5017" s="1371" t="s">
        <v>224</v>
      </c>
      <c r="H5017" s="1371" t="s">
        <v>245</v>
      </c>
      <c r="K5017" s="1371" t="s">
        <v>280</v>
      </c>
      <c r="L5017" s="1371" t="s">
        <v>280</v>
      </c>
      <c r="M5017" s="1372">
        <v>45868</v>
      </c>
      <c r="N5017" s="1371" t="s">
        <v>233</v>
      </c>
      <c r="W5017" s="1371" t="s">
        <v>229</v>
      </c>
    </row>
    <row r="5018" spans="1:23">
      <c r="A5018" s="1370">
        <v>77270141</v>
      </c>
      <c r="B5018" s="1371" t="s">
        <v>9908</v>
      </c>
      <c r="C5018" s="1371">
        <v>51991637485</v>
      </c>
      <c r="D5018" s="1371" t="s">
        <v>9909</v>
      </c>
      <c r="G5018" s="1371" t="s">
        <v>225</v>
      </c>
      <c r="H5018" s="1371" t="s">
        <v>11</v>
      </c>
      <c r="J5018" s="1371" t="s">
        <v>221</v>
      </c>
      <c r="M5018" s="1372">
        <v>45841</v>
      </c>
      <c r="N5018" s="1371" t="s">
        <v>233</v>
      </c>
      <c r="V5018" s="1371" t="s">
        <v>11</v>
      </c>
      <c r="W5018" s="1371" t="s">
        <v>228</v>
      </c>
    </row>
    <row r="5019" spans="1:23">
      <c r="A5019" s="1370">
        <v>77277600</v>
      </c>
      <c r="B5019" s="1371" t="s">
        <v>9910</v>
      </c>
      <c r="C5019" s="1371">
        <v>918734250</v>
      </c>
      <c r="D5019" s="1371" t="s">
        <v>9911</v>
      </c>
      <c r="G5019" s="1371" t="s">
        <v>224</v>
      </c>
      <c r="H5019" s="1371" t="s">
        <v>11</v>
      </c>
      <c r="L5019" s="1371" t="s">
        <v>271</v>
      </c>
      <c r="M5019" s="1372">
        <v>45854</v>
      </c>
      <c r="N5019" s="1371" t="s">
        <v>233</v>
      </c>
      <c r="W5019" s="1371" t="s">
        <v>230</v>
      </c>
    </row>
    <row r="5020" spans="1:23">
      <c r="A5020" s="1370">
        <v>77280740</v>
      </c>
      <c r="B5020" s="1371" t="s">
        <v>9912</v>
      </c>
      <c r="C5020" s="1371">
        <v>923734720</v>
      </c>
      <c r="D5020" s="1371" t="s">
        <v>9913</v>
      </c>
      <c r="E5020" s="1371" t="s">
        <v>347</v>
      </c>
      <c r="G5020" s="1371" t="s">
        <v>223</v>
      </c>
      <c r="H5020" s="1371" t="s">
        <v>245</v>
      </c>
      <c r="K5020" s="1371" t="s">
        <v>278</v>
      </c>
      <c r="L5020" s="1371" t="s">
        <v>278</v>
      </c>
      <c r="M5020" s="1372">
        <v>45855</v>
      </c>
      <c r="N5020" s="1371" t="s">
        <v>368</v>
      </c>
      <c r="W5020" s="1371" t="s">
        <v>226</v>
      </c>
    </row>
    <row r="5021" spans="1:23">
      <c r="A5021" s="1370">
        <v>77298657</v>
      </c>
      <c r="B5021" s="1371" t="s">
        <v>9914</v>
      </c>
      <c r="C5021" s="1371">
        <v>997009819</v>
      </c>
      <c r="D5021" s="1371" t="s">
        <v>9915</v>
      </c>
      <c r="G5021" s="1371" t="s">
        <v>224</v>
      </c>
      <c r="H5021" s="1371" t="s">
        <v>245</v>
      </c>
      <c r="I5021" s="1371" t="s">
        <v>316</v>
      </c>
      <c r="J5021" s="1371" t="s">
        <v>221</v>
      </c>
      <c r="N5021" s="1371" t="s">
        <v>231</v>
      </c>
      <c r="O5021" s="1371" t="s">
        <v>231</v>
      </c>
      <c r="P5021" s="1371" t="s">
        <v>231</v>
      </c>
      <c r="Q5021" s="1371" t="s">
        <v>324</v>
      </c>
      <c r="R5021" s="1371" t="s">
        <v>232</v>
      </c>
      <c r="S5021" s="1371" t="s">
        <v>318</v>
      </c>
      <c r="T5021" s="1371" t="s">
        <v>323</v>
      </c>
      <c r="U5021" s="1371" t="s">
        <v>255</v>
      </c>
      <c r="W5021" s="1371" t="s">
        <v>226</v>
      </c>
    </row>
    <row r="5022" spans="1:23">
      <c r="A5022" s="1370">
        <v>77299959</v>
      </c>
      <c r="B5022" s="1371" t="s">
        <v>9916</v>
      </c>
      <c r="C5022" s="1371">
        <v>918295415</v>
      </c>
      <c r="D5022" s="1371" t="s">
        <v>9917</v>
      </c>
      <c r="G5022" s="1371" t="s">
        <v>224</v>
      </c>
      <c r="H5022" s="1371" t="s">
        <v>243</v>
      </c>
      <c r="I5022" s="1371" t="s">
        <v>316</v>
      </c>
      <c r="J5022" s="1371" t="s">
        <v>221</v>
      </c>
      <c r="N5022" s="1371" t="s">
        <v>237</v>
      </c>
      <c r="O5022" s="1371" t="s">
        <v>236</v>
      </c>
      <c r="W5022" s="1371" t="s">
        <v>227</v>
      </c>
    </row>
    <row r="5023" spans="1:23">
      <c r="A5023" s="1370">
        <v>77319233</v>
      </c>
      <c r="B5023" s="1371" t="s">
        <v>9918</v>
      </c>
      <c r="C5023" s="1371">
        <v>950014710</v>
      </c>
      <c r="D5023" s="1371" t="s">
        <v>9919</v>
      </c>
      <c r="G5023" s="1371" t="s">
        <v>224</v>
      </c>
      <c r="H5023" s="1371" t="s">
        <v>243</v>
      </c>
      <c r="I5023" s="1371" t="s">
        <v>316</v>
      </c>
      <c r="J5023" s="1371" t="s">
        <v>249</v>
      </c>
      <c r="N5023" s="1371" t="s">
        <v>233</v>
      </c>
      <c r="O5023" s="1371" t="s">
        <v>236</v>
      </c>
      <c r="P5023" s="1371" t="s">
        <v>236</v>
      </c>
      <c r="W5023" s="1371" t="s">
        <v>226</v>
      </c>
    </row>
    <row r="5024" spans="1:23">
      <c r="A5024" s="1370">
        <v>77327680</v>
      </c>
      <c r="B5024" s="1371" t="s">
        <v>9920</v>
      </c>
      <c r="C5024" s="1371">
        <v>929066147</v>
      </c>
      <c r="D5024" s="1371" t="s">
        <v>9921</v>
      </c>
      <c r="G5024" s="1371" t="s">
        <v>224</v>
      </c>
      <c r="H5024" s="1371" t="s">
        <v>11</v>
      </c>
      <c r="M5024" s="1372">
        <v>45859</v>
      </c>
      <c r="N5024" s="1371" t="s">
        <v>233</v>
      </c>
      <c r="W5024" s="1371" t="s">
        <v>227</v>
      </c>
    </row>
    <row r="5025" spans="1:23">
      <c r="A5025" s="1370">
        <v>77337112</v>
      </c>
      <c r="B5025" s="1371" t="s">
        <v>9922</v>
      </c>
      <c r="C5025" s="1371">
        <v>51913286628</v>
      </c>
      <c r="D5025" s="1371" t="s">
        <v>9923</v>
      </c>
      <c r="G5025" s="1371" t="s">
        <v>225</v>
      </c>
      <c r="H5025" s="1371" t="s">
        <v>11</v>
      </c>
      <c r="J5025" s="1371" t="s">
        <v>221</v>
      </c>
      <c r="M5025" s="1372">
        <v>45841</v>
      </c>
      <c r="N5025" s="1371" t="s">
        <v>233</v>
      </c>
      <c r="V5025" s="1371" t="s">
        <v>11</v>
      </c>
      <c r="W5025" s="1371" t="s">
        <v>228</v>
      </c>
    </row>
    <row r="5026" spans="1:23">
      <c r="A5026" s="1370">
        <v>77345167</v>
      </c>
      <c r="B5026" s="1371" t="s">
        <v>9924</v>
      </c>
      <c r="C5026" s="1371">
        <v>51948095589</v>
      </c>
      <c r="D5026" s="1371" t="s">
        <v>9925</v>
      </c>
      <c r="E5026" s="1371" t="s">
        <v>347</v>
      </c>
      <c r="F5026" s="1371" t="s">
        <v>260</v>
      </c>
      <c r="G5026" s="1371" t="s">
        <v>224</v>
      </c>
      <c r="H5026" s="1371" t="s">
        <v>245</v>
      </c>
      <c r="I5026" s="1371" t="s">
        <v>316</v>
      </c>
      <c r="J5026" s="1371" t="s">
        <v>221</v>
      </c>
      <c r="N5026" s="1371" t="s">
        <v>233</v>
      </c>
      <c r="O5026" s="1371" t="s">
        <v>236</v>
      </c>
      <c r="P5026" s="1371" t="s">
        <v>350</v>
      </c>
      <c r="W5026" s="1371" t="s">
        <v>226</v>
      </c>
    </row>
    <row r="5027" spans="1:23">
      <c r="A5027" s="1370">
        <v>77349124</v>
      </c>
      <c r="B5027" s="1371" t="s">
        <v>9926</v>
      </c>
      <c r="C5027" s="1371">
        <v>51964182319</v>
      </c>
      <c r="D5027" s="1371" t="s">
        <v>9927</v>
      </c>
      <c r="G5027" s="1371" t="s">
        <v>225</v>
      </c>
      <c r="H5027" s="1371" t="s">
        <v>11</v>
      </c>
      <c r="J5027" s="1371" t="s">
        <v>221</v>
      </c>
      <c r="M5027" s="1372">
        <v>45841</v>
      </c>
      <c r="N5027" s="1371" t="s">
        <v>233</v>
      </c>
      <c r="O5027" s="1371" t="s">
        <v>236</v>
      </c>
      <c r="W5027" s="1371" t="s">
        <v>227</v>
      </c>
    </row>
    <row r="5028" spans="1:23">
      <c r="A5028" s="1370">
        <v>77379433</v>
      </c>
      <c r="B5028" s="1371" t="s">
        <v>9928</v>
      </c>
      <c r="C5028" s="1371">
        <v>904252780</v>
      </c>
      <c r="D5028" s="1371" t="s">
        <v>9929</v>
      </c>
      <c r="G5028" s="1371" t="s">
        <v>223</v>
      </c>
      <c r="H5028" s="1371" t="s">
        <v>242</v>
      </c>
      <c r="I5028" s="1371" t="s">
        <v>316</v>
      </c>
      <c r="K5028" s="1371" t="s">
        <v>274</v>
      </c>
      <c r="M5028" s="1372">
        <v>45847</v>
      </c>
      <c r="N5028" s="1371" t="s">
        <v>231</v>
      </c>
      <c r="O5028" s="1371" t="s">
        <v>231</v>
      </c>
      <c r="P5028" s="1371" t="s">
        <v>231</v>
      </c>
      <c r="Q5028" s="1371" t="s">
        <v>3586</v>
      </c>
      <c r="R5028" s="1371" t="s">
        <v>232</v>
      </c>
      <c r="S5028" s="1371" t="s">
        <v>318</v>
      </c>
      <c r="T5028" s="1371" t="s">
        <v>323</v>
      </c>
      <c r="U5028" s="1371" t="s">
        <v>3371</v>
      </c>
      <c r="V5028" s="1371" t="s">
        <v>9930</v>
      </c>
      <c r="W5028" s="1371" t="s">
        <v>226</v>
      </c>
    </row>
    <row r="5029" spans="1:23">
      <c r="A5029" s="1370">
        <v>77381925</v>
      </c>
      <c r="B5029" s="1371" t="s">
        <v>9931</v>
      </c>
      <c r="C5029" s="1371">
        <v>51902719043</v>
      </c>
      <c r="D5029" s="1371" t="s">
        <v>9932</v>
      </c>
      <c r="F5029" s="1371" t="s">
        <v>254</v>
      </c>
      <c r="G5029" s="1371" t="s">
        <v>223</v>
      </c>
      <c r="H5029" s="1371" t="s">
        <v>245</v>
      </c>
      <c r="J5029" s="1371" t="s">
        <v>221</v>
      </c>
      <c r="K5029" s="1371" t="s">
        <v>259</v>
      </c>
      <c r="L5029" s="1371" t="s">
        <v>271</v>
      </c>
      <c r="N5029" s="1371" t="s">
        <v>231</v>
      </c>
      <c r="O5029" s="1371" t="s">
        <v>231</v>
      </c>
      <c r="Q5029" s="1371" t="s">
        <v>445</v>
      </c>
      <c r="R5029" s="1371" t="s">
        <v>232</v>
      </c>
      <c r="S5029" s="1371" t="s">
        <v>318</v>
      </c>
      <c r="T5029" s="1371" t="s">
        <v>323</v>
      </c>
      <c r="U5029" s="1371" t="s">
        <v>255</v>
      </c>
      <c r="V5029" s="1371" t="s">
        <v>3317</v>
      </c>
      <c r="W5029" s="1371" t="s">
        <v>230</v>
      </c>
    </row>
    <row r="5030" spans="1:23">
      <c r="A5030" s="1370">
        <v>77391054</v>
      </c>
      <c r="B5030" s="1371" t="s">
        <v>9933</v>
      </c>
      <c r="C5030" s="1371">
        <v>51967487383</v>
      </c>
      <c r="D5030" s="1371" t="s">
        <v>9934</v>
      </c>
      <c r="G5030" s="1371" t="s">
        <v>224</v>
      </c>
      <c r="H5030" s="1371" t="s">
        <v>11</v>
      </c>
      <c r="J5030" s="1371" t="s">
        <v>221</v>
      </c>
      <c r="M5030" s="1372">
        <v>45841</v>
      </c>
      <c r="N5030" s="1371" t="s">
        <v>233</v>
      </c>
      <c r="V5030" s="1371" t="s">
        <v>11</v>
      </c>
      <c r="W5030" s="1371" t="s">
        <v>228</v>
      </c>
    </row>
    <row r="5031" spans="1:23">
      <c r="A5031" s="1370">
        <v>77402331</v>
      </c>
      <c r="B5031" s="1371" t="s">
        <v>9935</v>
      </c>
      <c r="C5031" s="1371" t="s">
        <v>9936</v>
      </c>
      <c r="F5031" s="1371" t="s">
        <v>254</v>
      </c>
      <c r="G5031" s="1371" t="s">
        <v>224</v>
      </c>
      <c r="H5031" s="1371" t="s">
        <v>242</v>
      </c>
      <c r="J5031" s="1371" t="s">
        <v>221</v>
      </c>
      <c r="L5031" s="1371" t="s">
        <v>271</v>
      </c>
      <c r="N5031" s="1371" t="s">
        <v>231</v>
      </c>
      <c r="O5031" s="1371" t="s">
        <v>231</v>
      </c>
      <c r="Q5031" s="1371" t="s">
        <v>445</v>
      </c>
      <c r="R5031" s="1371" t="s">
        <v>232</v>
      </c>
      <c r="S5031" s="1371" t="s">
        <v>318</v>
      </c>
      <c r="T5031" s="1371" t="s">
        <v>323</v>
      </c>
      <c r="U5031" s="1371" t="s">
        <v>255</v>
      </c>
      <c r="W5031" s="1371" t="s">
        <v>230</v>
      </c>
    </row>
    <row r="5032" spans="1:23">
      <c r="A5032" s="1370">
        <v>77402431</v>
      </c>
      <c r="B5032" s="1371" t="s">
        <v>9937</v>
      </c>
      <c r="C5032" s="1371">
        <v>923671964</v>
      </c>
      <c r="D5032" s="1371" t="s">
        <v>9938</v>
      </c>
      <c r="F5032" s="1371" t="s">
        <v>254</v>
      </c>
      <c r="G5032" s="1371" t="s">
        <v>224</v>
      </c>
      <c r="H5032" s="1371" t="s">
        <v>238</v>
      </c>
      <c r="I5032" s="1371" t="s">
        <v>316</v>
      </c>
      <c r="J5032" s="1371" t="s">
        <v>221</v>
      </c>
      <c r="N5032" s="1371" t="s">
        <v>236</v>
      </c>
      <c r="O5032" s="1371" t="s">
        <v>237</v>
      </c>
      <c r="W5032" s="1371" t="s">
        <v>229</v>
      </c>
    </row>
    <row r="5033" spans="1:23">
      <c r="A5033" s="1370">
        <v>77404881</v>
      </c>
      <c r="B5033" s="1371" t="s">
        <v>9939</v>
      </c>
      <c r="C5033" s="1371">
        <v>942773693</v>
      </c>
      <c r="D5033" s="1371" t="s">
        <v>362</v>
      </c>
      <c r="G5033" s="1371" t="s">
        <v>224</v>
      </c>
      <c r="H5033" s="1371" t="s">
        <v>11</v>
      </c>
      <c r="J5033" s="1371" t="s">
        <v>221</v>
      </c>
      <c r="M5033" s="1372">
        <v>45841</v>
      </c>
      <c r="N5033" s="1371" t="s">
        <v>233</v>
      </c>
      <c r="O5033" s="1371" t="s">
        <v>236</v>
      </c>
      <c r="W5033" s="1371" t="s">
        <v>227</v>
      </c>
    </row>
    <row r="5034" spans="1:23">
      <c r="A5034" s="1370">
        <v>77414513</v>
      </c>
      <c r="B5034" s="1371" t="s">
        <v>9940</v>
      </c>
      <c r="C5034" s="1371">
        <v>918142467</v>
      </c>
      <c r="D5034" s="1371" t="s">
        <v>9941</v>
      </c>
      <c r="G5034" s="1371" t="s">
        <v>225</v>
      </c>
      <c r="H5034" s="1371" t="s">
        <v>245</v>
      </c>
      <c r="I5034" s="1371" t="s">
        <v>316</v>
      </c>
      <c r="J5034" s="1371" t="s">
        <v>221</v>
      </c>
      <c r="K5034" s="1371" t="s">
        <v>259</v>
      </c>
      <c r="L5034" s="1371" t="s">
        <v>259</v>
      </c>
      <c r="N5034" s="1371" t="s">
        <v>236</v>
      </c>
      <c r="W5034" s="1371" t="s">
        <v>227</v>
      </c>
    </row>
    <row r="5035" spans="1:23">
      <c r="A5035" s="1370">
        <v>77435152</v>
      </c>
      <c r="B5035" s="1371" t="s">
        <v>9942</v>
      </c>
      <c r="C5035" s="1371">
        <v>51952070514</v>
      </c>
      <c r="D5035" s="1371" t="s">
        <v>9943</v>
      </c>
      <c r="E5035" s="1371" t="s">
        <v>451</v>
      </c>
      <c r="G5035" s="1371" t="s">
        <v>223</v>
      </c>
      <c r="H5035" s="1371" t="s">
        <v>245</v>
      </c>
      <c r="K5035" s="1371" t="s">
        <v>274</v>
      </c>
      <c r="L5035" s="1371" t="s">
        <v>274</v>
      </c>
      <c r="M5035" s="1372">
        <v>45848</v>
      </c>
      <c r="N5035" s="1371" t="s">
        <v>233</v>
      </c>
      <c r="W5035" s="1371" t="s">
        <v>227</v>
      </c>
    </row>
    <row r="5036" spans="1:23">
      <c r="A5036" s="1370">
        <v>77461173</v>
      </c>
      <c r="B5036" s="1371" t="s">
        <v>9944</v>
      </c>
      <c r="C5036" s="1371">
        <v>51927178721</v>
      </c>
      <c r="D5036" s="1371" t="s">
        <v>9945</v>
      </c>
      <c r="G5036" s="1371" t="s">
        <v>225</v>
      </c>
      <c r="H5036" s="1371" t="s">
        <v>11</v>
      </c>
      <c r="J5036" s="1371" t="s">
        <v>221</v>
      </c>
      <c r="M5036" s="1372">
        <v>45841</v>
      </c>
      <c r="N5036" s="1371" t="s">
        <v>233</v>
      </c>
      <c r="O5036" s="1371" t="s">
        <v>236</v>
      </c>
      <c r="W5036" s="1371" t="s">
        <v>227</v>
      </c>
    </row>
    <row r="5037" spans="1:23">
      <c r="A5037" s="1370">
        <v>77464767</v>
      </c>
      <c r="B5037" s="1371" t="s">
        <v>9946</v>
      </c>
      <c r="C5037" s="1371">
        <v>939815281</v>
      </c>
      <c r="D5037" s="1371" t="s">
        <v>9947</v>
      </c>
      <c r="F5037" s="1371" t="s">
        <v>362</v>
      </c>
      <c r="G5037" s="1371" t="s">
        <v>224</v>
      </c>
      <c r="H5037" s="1371" t="s">
        <v>248</v>
      </c>
      <c r="J5037" s="1371" t="s">
        <v>221</v>
      </c>
      <c r="N5037" s="1371" t="s">
        <v>233</v>
      </c>
      <c r="O5037" s="1371" t="s">
        <v>331</v>
      </c>
      <c r="W5037" s="1371" t="s">
        <v>229</v>
      </c>
    </row>
    <row r="5038" spans="1:23">
      <c r="A5038" s="1370">
        <v>77464767</v>
      </c>
      <c r="B5038" s="1371" t="s">
        <v>9948</v>
      </c>
      <c r="C5038" s="1371">
        <v>939815281</v>
      </c>
      <c r="D5038" s="1371" t="s">
        <v>9947</v>
      </c>
      <c r="E5038" s="1371" t="s">
        <v>347</v>
      </c>
      <c r="G5038" s="1371" t="s">
        <v>224</v>
      </c>
      <c r="H5038" s="1371" t="s">
        <v>248</v>
      </c>
      <c r="K5038" s="1371" t="s">
        <v>280</v>
      </c>
      <c r="L5038" s="1371" t="s">
        <v>280</v>
      </c>
      <c r="M5038" s="1372">
        <v>45873</v>
      </c>
      <c r="N5038" s="1371" t="s">
        <v>233</v>
      </c>
      <c r="W5038" s="1371" t="s">
        <v>228</v>
      </c>
    </row>
    <row r="5039" spans="1:23">
      <c r="A5039" s="1370">
        <v>77480137</v>
      </c>
      <c r="B5039" s="1371" t="s">
        <v>9949</v>
      </c>
      <c r="C5039" s="1371">
        <v>51982712576</v>
      </c>
      <c r="D5039" s="1371" t="s">
        <v>9950</v>
      </c>
      <c r="E5039" s="1371" t="s">
        <v>347</v>
      </c>
      <c r="G5039" s="1371" t="s">
        <v>224</v>
      </c>
      <c r="H5039" s="1371" t="s">
        <v>245</v>
      </c>
      <c r="K5039" s="1371" t="s">
        <v>280</v>
      </c>
      <c r="L5039" s="1371" t="s">
        <v>280</v>
      </c>
      <c r="M5039" s="1372">
        <v>45847</v>
      </c>
      <c r="N5039" s="1371" t="s">
        <v>233</v>
      </c>
      <c r="W5039" s="1371" t="s">
        <v>227</v>
      </c>
    </row>
    <row r="5040" spans="1:23">
      <c r="A5040" s="1370">
        <v>77490215</v>
      </c>
      <c r="B5040" s="1371" t="s">
        <v>9951</v>
      </c>
      <c r="C5040" s="1371">
        <v>51983822986</v>
      </c>
      <c r="D5040" s="1371" t="s">
        <v>9952</v>
      </c>
      <c r="G5040" s="1371" t="s">
        <v>225</v>
      </c>
      <c r="H5040" s="1371" t="s">
        <v>11</v>
      </c>
      <c r="J5040" s="1371" t="s">
        <v>221</v>
      </c>
      <c r="M5040" s="1372">
        <v>45841</v>
      </c>
      <c r="N5040" s="1371" t="s">
        <v>233</v>
      </c>
      <c r="O5040" s="1371" t="s">
        <v>236</v>
      </c>
      <c r="W5040" s="1371" t="s">
        <v>227</v>
      </c>
    </row>
    <row r="5041" spans="1:23">
      <c r="A5041" s="1370">
        <v>77500214</v>
      </c>
      <c r="B5041" s="1371" t="s">
        <v>9953</v>
      </c>
      <c r="C5041" s="1371">
        <v>51995400363</v>
      </c>
      <c r="D5041" s="1371" t="s">
        <v>9954</v>
      </c>
      <c r="E5041" s="1371" t="s">
        <v>347</v>
      </c>
      <c r="F5041" s="1371" t="s">
        <v>254</v>
      </c>
      <c r="G5041" s="1371" t="s">
        <v>223</v>
      </c>
      <c r="H5041" s="1371" t="s">
        <v>245</v>
      </c>
      <c r="K5041" s="1371" t="s">
        <v>271</v>
      </c>
      <c r="L5041" s="1371" t="s">
        <v>271</v>
      </c>
      <c r="M5041" s="1372">
        <v>45852</v>
      </c>
      <c r="N5041" s="1371" t="s">
        <v>233</v>
      </c>
      <c r="O5041" s="1371" t="s">
        <v>331</v>
      </c>
      <c r="W5041" s="1371" t="s">
        <v>229</v>
      </c>
    </row>
    <row r="5042" spans="1:23">
      <c r="A5042" s="1370">
        <v>77503362</v>
      </c>
      <c r="B5042" s="1371" t="s">
        <v>9955</v>
      </c>
      <c r="C5042" s="1371">
        <v>51945218473</v>
      </c>
      <c r="D5042" s="1371" t="s">
        <v>9956</v>
      </c>
      <c r="G5042" s="1371" t="s">
        <v>224</v>
      </c>
      <c r="H5042" s="1371" t="s">
        <v>11</v>
      </c>
      <c r="J5042" s="1371" t="s">
        <v>221</v>
      </c>
      <c r="M5042" s="1372">
        <v>45841</v>
      </c>
      <c r="N5042" s="1371" t="s">
        <v>233</v>
      </c>
      <c r="V5042" s="1371" t="s">
        <v>11</v>
      </c>
      <c r="W5042" s="1371" t="s">
        <v>228</v>
      </c>
    </row>
    <row r="5043" spans="1:23">
      <c r="A5043" s="1370">
        <v>77524572</v>
      </c>
      <c r="B5043" s="1371" t="s">
        <v>9957</v>
      </c>
      <c r="C5043" s="1371">
        <v>954741421</v>
      </c>
      <c r="D5043" s="1371" t="s">
        <v>9958</v>
      </c>
      <c r="F5043" s="1371" t="s">
        <v>254</v>
      </c>
      <c r="G5043" s="1371" t="s">
        <v>223</v>
      </c>
      <c r="H5043" s="1371" t="s">
        <v>238</v>
      </c>
      <c r="I5043" s="1371" t="s">
        <v>316</v>
      </c>
      <c r="J5043" s="1371" t="s">
        <v>221</v>
      </c>
      <c r="L5043" s="1371" t="s">
        <v>271</v>
      </c>
      <c r="N5043" s="1371" t="s">
        <v>231</v>
      </c>
      <c r="O5043" s="1371" t="s">
        <v>231</v>
      </c>
      <c r="Q5043" s="1371" t="s">
        <v>445</v>
      </c>
      <c r="R5043" s="1371" t="s">
        <v>232</v>
      </c>
      <c r="S5043" s="1371" t="s">
        <v>318</v>
      </c>
      <c r="T5043" s="1371" t="s">
        <v>323</v>
      </c>
      <c r="U5043" s="1371" t="s">
        <v>258</v>
      </c>
      <c r="W5043" s="1371" t="s">
        <v>230</v>
      </c>
    </row>
    <row r="5044" spans="1:23">
      <c r="A5044" s="1370">
        <v>77529614</v>
      </c>
      <c r="B5044" s="1371" t="s">
        <v>9959</v>
      </c>
      <c r="C5044" s="1371">
        <v>937204420</v>
      </c>
      <c r="D5044" s="1371" t="s">
        <v>9960</v>
      </c>
      <c r="G5044" s="1371" t="s">
        <v>225</v>
      </c>
      <c r="H5044" s="1371" t="s">
        <v>11</v>
      </c>
      <c r="M5044" s="1372">
        <v>45880</v>
      </c>
      <c r="N5044" s="1371" t="s">
        <v>233</v>
      </c>
      <c r="W5044" s="1371" t="s">
        <v>229</v>
      </c>
    </row>
    <row r="5045" spans="1:23">
      <c r="A5045" s="1370">
        <v>77540038</v>
      </c>
      <c r="B5045" s="1371" t="s">
        <v>9961</v>
      </c>
      <c r="C5045" s="1371">
        <v>51965103857</v>
      </c>
      <c r="D5045" s="1371" t="s">
        <v>9962</v>
      </c>
      <c r="G5045" s="1371" t="s">
        <v>224</v>
      </c>
      <c r="H5045" s="1371" t="s">
        <v>11</v>
      </c>
      <c r="J5045" s="1371" t="s">
        <v>221</v>
      </c>
      <c r="M5045" s="1372">
        <v>45841</v>
      </c>
      <c r="N5045" s="1371" t="s">
        <v>233</v>
      </c>
      <c r="O5045" s="1371" t="s">
        <v>236</v>
      </c>
      <c r="W5045" s="1371" t="s">
        <v>227</v>
      </c>
    </row>
    <row r="5046" spans="1:23">
      <c r="A5046" s="1370">
        <v>77546084</v>
      </c>
      <c r="B5046" s="1371" t="s">
        <v>9963</v>
      </c>
      <c r="C5046" s="1371">
        <v>962587811</v>
      </c>
      <c r="D5046" s="1371" t="s">
        <v>9964</v>
      </c>
      <c r="F5046" s="1371" t="s">
        <v>362</v>
      </c>
      <c r="G5046" s="1371" t="s">
        <v>224</v>
      </c>
      <c r="H5046" s="1371" t="s">
        <v>248</v>
      </c>
      <c r="J5046" s="1371" t="s">
        <v>221</v>
      </c>
      <c r="M5046" s="1372">
        <v>45841</v>
      </c>
      <c r="N5046" s="1371" t="s">
        <v>233</v>
      </c>
      <c r="O5046" s="1371" t="s">
        <v>236</v>
      </c>
      <c r="P5046" s="1371" t="s">
        <v>350</v>
      </c>
      <c r="W5046" s="1371" t="s">
        <v>226</v>
      </c>
    </row>
    <row r="5047" spans="1:23">
      <c r="A5047" s="1370">
        <v>77566612</v>
      </c>
      <c r="B5047" s="1371" t="s">
        <v>9965</v>
      </c>
      <c r="C5047" s="1371">
        <v>964747245</v>
      </c>
      <c r="D5047" s="1371" t="s">
        <v>9966</v>
      </c>
      <c r="G5047" s="1371" t="s">
        <v>225</v>
      </c>
      <c r="H5047" s="1371" t="s">
        <v>11</v>
      </c>
      <c r="L5047" s="1371" t="s">
        <v>271</v>
      </c>
      <c r="M5047" s="1372">
        <v>45854</v>
      </c>
      <c r="N5047" s="1371" t="s">
        <v>368</v>
      </c>
      <c r="O5047" s="1371" t="s">
        <v>236</v>
      </c>
      <c r="W5047" s="1371" t="s">
        <v>226</v>
      </c>
    </row>
    <row r="5048" spans="1:23">
      <c r="A5048" s="1370">
        <v>77569469</v>
      </c>
      <c r="B5048" s="1371" t="s">
        <v>9967</v>
      </c>
      <c r="C5048" s="1371">
        <v>914197164</v>
      </c>
      <c r="D5048" s="1371" t="s">
        <v>9968</v>
      </c>
      <c r="G5048" s="1371" t="s">
        <v>224</v>
      </c>
      <c r="H5048" s="1371" t="s">
        <v>245</v>
      </c>
      <c r="I5048" s="1371" t="s">
        <v>316</v>
      </c>
      <c r="J5048" s="1371" t="s">
        <v>221</v>
      </c>
      <c r="N5048" s="1371" t="s">
        <v>233</v>
      </c>
      <c r="O5048" s="1371" t="s">
        <v>233</v>
      </c>
      <c r="P5048" s="1371" t="s">
        <v>233</v>
      </c>
      <c r="W5048" s="1371" t="s">
        <v>226</v>
      </c>
    </row>
    <row r="5049" spans="1:23">
      <c r="A5049" s="1370">
        <v>77576528</v>
      </c>
      <c r="B5049" s="1371" t="s">
        <v>9969</v>
      </c>
      <c r="C5049" s="1371">
        <v>51922193254</v>
      </c>
      <c r="D5049" s="1371" t="s">
        <v>9970</v>
      </c>
      <c r="G5049" s="1371" t="s">
        <v>223</v>
      </c>
      <c r="H5049" s="1371" t="s">
        <v>245</v>
      </c>
      <c r="J5049" s="1371" t="s">
        <v>221</v>
      </c>
      <c r="K5049" s="1371" t="s">
        <v>269</v>
      </c>
      <c r="L5049" s="1371" t="s">
        <v>269</v>
      </c>
      <c r="N5049" s="1371" t="s">
        <v>233</v>
      </c>
      <c r="W5049" s="1371" t="s">
        <v>228</v>
      </c>
    </row>
    <row r="5050" spans="1:23">
      <c r="A5050" s="1370">
        <v>77582542</v>
      </c>
      <c r="B5050" s="1371" t="s">
        <v>9971</v>
      </c>
      <c r="C5050" s="1371">
        <v>936763703</v>
      </c>
      <c r="D5050" s="1371" t="s">
        <v>9972</v>
      </c>
      <c r="G5050" s="1371" t="s">
        <v>224</v>
      </c>
      <c r="H5050" s="1371" t="s">
        <v>11</v>
      </c>
      <c r="J5050" s="1371" t="s">
        <v>221</v>
      </c>
      <c r="M5050" s="1372">
        <v>45841</v>
      </c>
      <c r="N5050" s="1371" t="s">
        <v>233</v>
      </c>
      <c r="O5050" s="1371" t="s">
        <v>233</v>
      </c>
      <c r="P5050" s="1371" t="s">
        <v>233</v>
      </c>
      <c r="V5050" s="1371" t="s">
        <v>11</v>
      </c>
      <c r="W5050" s="1371" t="s">
        <v>226</v>
      </c>
    </row>
    <row r="5051" spans="1:23">
      <c r="A5051" s="1370">
        <v>77596165</v>
      </c>
      <c r="B5051" s="1371" t="s">
        <v>9973</v>
      </c>
      <c r="C5051" s="1371" t="s">
        <v>9974</v>
      </c>
      <c r="D5051" s="1371" t="s">
        <v>9975</v>
      </c>
      <c r="G5051" s="1371" t="s">
        <v>225</v>
      </c>
      <c r="H5051" s="1371" t="s">
        <v>243</v>
      </c>
      <c r="I5051" s="1371" t="s">
        <v>316</v>
      </c>
      <c r="J5051" s="1371" t="s">
        <v>221</v>
      </c>
      <c r="N5051" s="1371" t="s">
        <v>236</v>
      </c>
      <c r="O5051" s="1371" t="s">
        <v>236</v>
      </c>
      <c r="P5051" s="1371" t="s">
        <v>350</v>
      </c>
      <c r="W5051" s="1371" t="s">
        <v>228</v>
      </c>
    </row>
    <row r="5052" spans="1:23">
      <c r="A5052" s="1370">
        <v>77597352</v>
      </c>
      <c r="B5052" s="1371" t="s">
        <v>9976</v>
      </c>
      <c r="C5052" s="1371">
        <v>924514996</v>
      </c>
      <c r="G5052" s="1371" t="s">
        <v>225</v>
      </c>
      <c r="H5052" s="1371" t="s">
        <v>243</v>
      </c>
      <c r="J5052" s="1371" t="s">
        <v>249</v>
      </c>
      <c r="L5052" s="1371" t="s">
        <v>271</v>
      </c>
      <c r="N5052" s="1371" t="s">
        <v>237</v>
      </c>
      <c r="W5052" s="1371" t="s">
        <v>230</v>
      </c>
    </row>
    <row r="5053" spans="1:23">
      <c r="A5053" s="1370">
        <v>77622947</v>
      </c>
      <c r="B5053" s="1371" t="s">
        <v>9977</v>
      </c>
      <c r="C5053" s="1371">
        <v>970618778</v>
      </c>
      <c r="D5053" s="1371" t="s">
        <v>9978</v>
      </c>
      <c r="G5053" s="1371" t="s">
        <v>225</v>
      </c>
      <c r="H5053" s="1371" t="s">
        <v>245</v>
      </c>
      <c r="I5053" s="1371" t="s">
        <v>316</v>
      </c>
      <c r="J5053" s="1371" t="s">
        <v>221</v>
      </c>
      <c r="N5053" s="1371" t="s">
        <v>233</v>
      </c>
      <c r="O5053" s="1371" t="s">
        <v>231</v>
      </c>
      <c r="P5053" s="1371" t="s">
        <v>231</v>
      </c>
      <c r="Q5053" s="1371" t="s">
        <v>445</v>
      </c>
      <c r="R5053" s="1371" t="s">
        <v>3947</v>
      </c>
      <c r="S5053" s="1371" t="s">
        <v>318</v>
      </c>
      <c r="T5053" s="1371" t="s">
        <v>323</v>
      </c>
      <c r="U5053" s="1371" t="s">
        <v>258</v>
      </c>
      <c r="W5053" s="1371" t="s">
        <v>229</v>
      </c>
    </row>
    <row r="5054" spans="1:23">
      <c r="A5054" s="1370">
        <v>77622948</v>
      </c>
      <c r="B5054" s="1371" t="s">
        <v>9979</v>
      </c>
      <c r="G5054" s="1371" t="s">
        <v>225</v>
      </c>
      <c r="H5054" s="1371" t="s">
        <v>242</v>
      </c>
      <c r="I5054" s="1371" t="s">
        <v>316</v>
      </c>
      <c r="J5054" s="1371" t="s">
        <v>221</v>
      </c>
      <c r="N5054" s="1371" t="s">
        <v>233</v>
      </c>
      <c r="O5054" s="1371" t="s">
        <v>231</v>
      </c>
      <c r="P5054" s="1371" t="s">
        <v>231</v>
      </c>
      <c r="Q5054" s="1371" t="s">
        <v>445</v>
      </c>
      <c r="R5054" s="1371" t="s">
        <v>232</v>
      </c>
      <c r="S5054" s="1371" t="s">
        <v>318</v>
      </c>
      <c r="T5054" s="1371" t="s">
        <v>323</v>
      </c>
      <c r="U5054" s="1371" t="s">
        <v>255</v>
      </c>
      <c r="W5054" s="1371" t="s">
        <v>229</v>
      </c>
    </row>
    <row r="5055" spans="1:23">
      <c r="A5055" s="1370">
        <v>77636752</v>
      </c>
      <c r="B5055" s="1371" t="s">
        <v>9980</v>
      </c>
      <c r="C5055" s="1371">
        <v>983164019</v>
      </c>
      <c r="D5055" s="1371" t="s">
        <v>9981</v>
      </c>
      <c r="E5055" s="1371" t="s">
        <v>1104</v>
      </c>
      <c r="G5055" s="1371" t="s">
        <v>224</v>
      </c>
      <c r="H5055" s="1371" t="s">
        <v>243</v>
      </c>
      <c r="I5055" s="1371" t="s">
        <v>316</v>
      </c>
      <c r="J5055" s="1371" t="s">
        <v>249</v>
      </c>
      <c r="N5055" s="1371" t="s">
        <v>231</v>
      </c>
      <c r="O5055" s="1371" t="s">
        <v>231</v>
      </c>
      <c r="P5055" s="1371" t="s">
        <v>231</v>
      </c>
      <c r="Q5055" s="1371" t="s">
        <v>3586</v>
      </c>
      <c r="R5055" s="1371" t="s">
        <v>232</v>
      </c>
      <c r="S5055" s="1371" t="s">
        <v>318</v>
      </c>
      <c r="T5055" s="1371" t="s">
        <v>323</v>
      </c>
      <c r="U5055" s="1371" t="s">
        <v>255</v>
      </c>
      <c r="W5055" s="1371" t="s">
        <v>226</v>
      </c>
    </row>
    <row r="5056" spans="1:23">
      <c r="A5056" s="1370">
        <v>77654008</v>
      </c>
      <c r="B5056" s="1371" t="s">
        <v>9982</v>
      </c>
      <c r="C5056" s="1371">
        <v>952422412</v>
      </c>
      <c r="D5056" s="1371" t="s">
        <v>9983</v>
      </c>
      <c r="G5056" s="1371" t="s">
        <v>223</v>
      </c>
      <c r="H5056" s="1371" t="s">
        <v>11</v>
      </c>
      <c r="J5056" s="1371" t="s">
        <v>221</v>
      </c>
      <c r="M5056" s="1372">
        <v>45841</v>
      </c>
      <c r="N5056" s="1371" t="s">
        <v>233</v>
      </c>
      <c r="O5056" s="1371" t="s">
        <v>236</v>
      </c>
      <c r="W5056" s="1371" t="s">
        <v>227</v>
      </c>
    </row>
    <row r="5057" spans="1:23">
      <c r="A5057" s="1370">
        <v>77657726</v>
      </c>
      <c r="B5057" s="1371" t="s">
        <v>9984</v>
      </c>
      <c r="C5057" s="1371">
        <v>51968296839</v>
      </c>
      <c r="D5057" s="1371" t="s">
        <v>9985</v>
      </c>
      <c r="E5057" s="1371" t="s">
        <v>347</v>
      </c>
      <c r="G5057" s="1371" t="s">
        <v>224</v>
      </c>
      <c r="H5057" s="1371" t="s">
        <v>245</v>
      </c>
      <c r="K5057" s="1371" t="s">
        <v>280</v>
      </c>
      <c r="L5057" s="1371" t="s">
        <v>280</v>
      </c>
      <c r="M5057" s="1372">
        <v>45877</v>
      </c>
      <c r="N5057" s="1371" t="s">
        <v>233</v>
      </c>
      <c r="W5057" s="1371" t="s">
        <v>228</v>
      </c>
    </row>
    <row r="5058" spans="1:23">
      <c r="A5058" s="1370">
        <v>77658670</v>
      </c>
      <c r="B5058" s="1371" t="s">
        <v>9986</v>
      </c>
      <c r="C5058" s="1371">
        <v>942244963</v>
      </c>
      <c r="D5058" s="1371" t="s">
        <v>9987</v>
      </c>
      <c r="F5058" s="1371" t="s">
        <v>254</v>
      </c>
      <c r="G5058" s="1371" t="s">
        <v>224</v>
      </c>
      <c r="H5058" s="1371" t="s">
        <v>243</v>
      </c>
      <c r="I5058" s="1371" t="s">
        <v>316</v>
      </c>
      <c r="J5058" s="1371" t="s">
        <v>221</v>
      </c>
      <c r="N5058" s="1371" t="s">
        <v>231</v>
      </c>
      <c r="O5058" s="1371" t="s">
        <v>231</v>
      </c>
      <c r="P5058" s="1371" t="s">
        <v>231</v>
      </c>
      <c r="W5058" s="1371" t="s">
        <v>226</v>
      </c>
    </row>
    <row r="5059" spans="1:23">
      <c r="A5059" s="1370">
        <v>77663060</v>
      </c>
      <c r="B5059" s="1371" t="s">
        <v>9988</v>
      </c>
      <c r="C5059" s="1371">
        <v>51961758982</v>
      </c>
      <c r="D5059" s="1371" t="s">
        <v>9989</v>
      </c>
      <c r="E5059" s="1371" t="s">
        <v>376</v>
      </c>
      <c r="F5059" s="1371" t="s">
        <v>254</v>
      </c>
      <c r="G5059" s="1371" t="s">
        <v>224</v>
      </c>
      <c r="H5059" s="1371" t="s">
        <v>245</v>
      </c>
      <c r="J5059" s="1371" t="s">
        <v>221</v>
      </c>
      <c r="L5059" s="1371" t="s">
        <v>271</v>
      </c>
      <c r="N5059" s="1371" t="s">
        <v>233</v>
      </c>
      <c r="O5059" s="1371" t="s">
        <v>231</v>
      </c>
      <c r="W5059" s="1371" t="s">
        <v>230</v>
      </c>
    </row>
    <row r="5060" spans="1:23">
      <c r="A5060" s="1370">
        <v>77663060</v>
      </c>
      <c r="B5060" s="1371" t="s">
        <v>9874</v>
      </c>
      <c r="C5060" s="1371">
        <v>51961758982</v>
      </c>
      <c r="D5060" s="1371" t="s">
        <v>9989</v>
      </c>
      <c r="E5060" s="1371" t="s">
        <v>347</v>
      </c>
      <c r="G5060" s="1371" t="s">
        <v>224</v>
      </c>
      <c r="H5060" s="1371" t="s">
        <v>245</v>
      </c>
      <c r="K5060" s="1371" t="s">
        <v>262</v>
      </c>
      <c r="L5060" s="1371" t="s">
        <v>262</v>
      </c>
      <c r="M5060" s="1372">
        <v>45859</v>
      </c>
      <c r="N5060" s="1371" t="s">
        <v>233</v>
      </c>
      <c r="W5060" s="1371" t="s">
        <v>227</v>
      </c>
    </row>
    <row r="5061" spans="1:23">
      <c r="A5061" s="1370">
        <v>77665734</v>
      </c>
      <c r="B5061" s="1371" t="s">
        <v>9990</v>
      </c>
      <c r="C5061" s="1371">
        <v>946382622</v>
      </c>
      <c r="D5061" s="1371" t="s">
        <v>9991</v>
      </c>
      <c r="F5061" s="1371" t="s">
        <v>362</v>
      </c>
      <c r="G5061" s="1371" t="s">
        <v>224</v>
      </c>
      <c r="H5061" s="1371" t="s">
        <v>248</v>
      </c>
      <c r="J5061" s="1371" t="s">
        <v>221</v>
      </c>
      <c r="L5061" s="1371" t="s">
        <v>271</v>
      </c>
      <c r="M5061" s="1372">
        <v>45841</v>
      </c>
      <c r="N5061" s="1371" t="s">
        <v>233</v>
      </c>
      <c r="W5061" s="1371" t="s">
        <v>230</v>
      </c>
    </row>
    <row r="5062" spans="1:23">
      <c r="A5062" s="1370">
        <v>77673465</v>
      </c>
      <c r="B5062" s="1371" t="s">
        <v>9992</v>
      </c>
      <c r="C5062" s="1371">
        <v>961454369</v>
      </c>
      <c r="D5062" s="1371" t="s">
        <v>9993</v>
      </c>
      <c r="G5062" s="1371" t="s">
        <v>224</v>
      </c>
      <c r="H5062" s="1371" t="s">
        <v>11</v>
      </c>
      <c r="I5062" s="1371" t="s">
        <v>7</v>
      </c>
      <c r="L5062" s="1371" t="s">
        <v>271</v>
      </c>
      <c r="M5062" s="1372">
        <v>45854</v>
      </c>
      <c r="N5062" s="1371" t="s">
        <v>233</v>
      </c>
      <c r="W5062" s="1371" t="s">
        <v>227</v>
      </c>
    </row>
    <row r="5063" spans="1:23">
      <c r="A5063" s="1370">
        <v>77677892</v>
      </c>
      <c r="B5063" s="1371" t="s">
        <v>9994</v>
      </c>
      <c r="C5063" s="1371">
        <v>51906055551</v>
      </c>
      <c r="D5063" s="1371" t="s">
        <v>9995</v>
      </c>
      <c r="G5063" s="1371" t="s">
        <v>225</v>
      </c>
      <c r="H5063" s="1371" t="s">
        <v>11</v>
      </c>
      <c r="J5063" s="1371" t="s">
        <v>221</v>
      </c>
      <c r="M5063" s="1372">
        <v>45841</v>
      </c>
      <c r="N5063" s="1371" t="s">
        <v>233</v>
      </c>
      <c r="O5063" s="1371" t="s">
        <v>236</v>
      </c>
      <c r="W5063" s="1371" t="s">
        <v>227</v>
      </c>
    </row>
    <row r="5064" spans="1:23">
      <c r="A5064" s="1370">
        <v>77681162</v>
      </c>
      <c r="B5064" s="1371" t="s">
        <v>9996</v>
      </c>
      <c r="C5064" s="1371">
        <v>51939240231</v>
      </c>
      <c r="D5064" s="1371" t="s">
        <v>9997</v>
      </c>
      <c r="E5064" s="1371" t="s">
        <v>347</v>
      </c>
      <c r="G5064" s="1371" t="s">
        <v>223</v>
      </c>
      <c r="H5064" s="1371" t="s">
        <v>245</v>
      </c>
      <c r="K5064" s="1371" t="s">
        <v>271</v>
      </c>
      <c r="L5064" s="1371" t="s">
        <v>271</v>
      </c>
      <c r="M5064" s="1372">
        <v>45856</v>
      </c>
      <c r="N5064" s="1371" t="s">
        <v>233</v>
      </c>
      <c r="O5064" s="1371" t="s">
        <v>331</v>
      </c>
      <c r="W5064" s="1371" t="s">
        <v>229</v>
      </c>
    </row>
    <row r="5065" spans="1:23">
      <c r="A5065" s="1370">
        <v>77687630</v>
      </c>
      <c r="B5065" s="1371" t="s">
        <v>9998</v>
      </c>
      <c r="C5065" s="1371">
        <v>51912798752</v>
      </c>
      <c r="D5065" s="1371" t="s">
        <v>9999</v>
      </c>
      <c r="G5065" s="1371" t="s">
        <v>223</v>
      </c>
      <c r="H5065" s="1371" t="s">
        <v>245</v>
      </c>
      <c r="J5065" s="1371" t="s">
        <v>221</v>
      </c>
      <c r="K5065" s="1371" t="s">
        <v>269</v>
      </c>
      <c r="L5065" s="1371" t="s">
        <v>271</v>
      </c>
      <c r="N5065" s="1371" t="s">
        <v>236</v>
      </c>
      <c r="W5065" s="1371" t="s">
        <v>230</v>
      </c>
    </row>
    <row r="5066" spans="1:23">
      <c r="A5066" s="1370">
        <v>77688656</v>
      </c>
      <c r="B5066" s="1371" t="s">
        <v>10000</v>
      </c>
      <c r="C5066" s="1371">
        <v>51935904516</v>
      </c>
      <c r="D5066" s="1371" t="s">
        <v>10001</v>
      </c>
      <c r="E5066" s="1371" t="s">
        <v>347</v>
      </c>
      <c r="G5066" s="1371" t="s">
        <v>224</v>
      </c>
      <c r="H5066" s="1371" t="s">
        <v>245</v>
      </c>
      <c r="K5066" s="1371" t="s">
        <v>262</v>
      </c>
      <c r="L5066" s="1371" t="s">
        <v>262</v>
      </c>
      <c r="M5066" s="1372">
        <v>45873</v>
      </c>
      <c r="N5066" s="1371" t="s">
        <v>233</v>
      </c>
      <c r="O5066" s="1371" t="s">
        <v>231</v>
      </c>
      <c r="P5066" s="1371" t="s">
        <v>329</v>
      </c>
      <c r="W5066" s="1371" t="s">
        <v>229</v>
      </c>
    </row>
    <row r="5067" spans="1:23">
      <c r="A5067" s="1370">
        <v>77695064</v>
      </c>
      <c r="B5067" s="1371" t="s">
        <v>10002</v>
      </c>
      <c r="C5067" s="1371">
        <v>51972460414</v>
      </c>
      <c r="D5067" s="1371" t="s">
        <v>10003</v>
      </c>
      <c r="G5067" s="1371" t="s">
        <v>223</v>
      </c>
      <c r="H5067" s="1371" t="s">
        <v>11</v>
      </c>
      <c r="J5067" s="1371" t="s">
        <v>221</v>
      </c>
      <c r="M5067" s="1372">
        <v>45841</v>
      </c>
      <c r="N5067" s="1371" t="s">
        <v>233</v>
      </c>
      <c r="V5067" s="1371" t="s">
        <v>11</v>
      </c>
      <c r="W5067" s="1371" t="s">
        <v>228</v>
      </c>
    </row>
    <row r="5068" spans="1:23">
      <c r="A5068" s="1370">
        <v>77706562</v>
      </c>
      <c r="B5068" s="1371" t="s">
        <v>10004</v>
      </c>
      <c r="C5068" s="1371">
        <v>51992518176</v>
      </c>
      <c r="D5068" s="1371" t="s">
        <v>10005</v>
      </c>
      <c r="G5068" s="1371" t="s">
        <v>225</v>
      </c>
      <c r="H5068" s="1371" t="s">
        <v>11</v>
      </c>
      <c r="J5068" s="1371" t="s">
        <v>221</v>
      </c>
      <c r="M5068" s="1372">
        <v>45841</v>
      </c>
      <c r="N5068" s="1371" t="s">
        <v>233</v>
      </c>
      <c r="O5068" s="1371" t="s">
        <v>236</v>
      </c>
      <c r="W5068" s="1371" t="s">
        <v>227</v>
      </c>
    </row>
    <row r="5069" spans="1:23">
      <c r="A5069" s="1370">
        <v>77710119</v>
      </c>
      <c r="B5069" s="1371" t="s">
        <v>10006</v>
      </c>
      <c r="C5069" s="1371">
        <v>931989171</v>
      </c>
      <c r="D5069" s="1371" t="s">
        <v>10007</v>
      </c>
      <c r="G5069" s="1371" t="s">
        <v>224</v>
      </c>
      <c r="H5069" s="1371" t="s">
        <v>11</v>
      </c>
      <c r="J5069" s="1371" t="s">
        <v>221</v>
      </c>
      <c r="M5069" s="1372">
        <v>45841</v>
      </c>
      <c r="N5069" s="1371" t="s">
        <v>233</v>
      </c>
      <c r="O5069" s="1371" t="s">
        <v>239</v>
      </c>
      <c r="P5069" s="1371" t="s">
        <v>239</v>
      </c>
      <c r="V5069" s="1371" t="s">
        <v>11</v>
      </c>
      <c r="W5069" s="1371" t="s">
        <v>226</v>
      </c>
    </row>
    <row r="5070" spans="1:23">
      <c r="A5070" s="1370">
        <v>77714521</v>
      </c>
      <c r="B5070" s="1371" t="s">
        <v>10008</v>
      </c>
      <c r="C5070" s="1371" t="s">
        <v>10009</v>
      </c>
      <c r="D5070" s="1371" t="s">
        <v>10010</v>
      </c>
      <c r="G5070" s="1371" t="s">
        <v>224</v>
      </c>
      <c r="H5070" s="1371" t="s">
        <v>245</v>
      </c>
      <c r="J5070" s="1371" t="s">
        <v>221</v>
      </c>
      <c r="K5070" s="1371" t="s">
        <v>259</v>
      </c>
      <c r="L5070" s="1371" t="s">
        <v>259</v>
      </c>
      <c r="N5070" s="1371" t="s">
        <v>231</v>
      </c>
      <c r="W5070" s="1371" t="s">
        <v>228</v>
      </c>
    </row>
    <row r="5071" spans="1:23">
      <c r="A5071" s="1370">
        <v>77715752</v>
      </c>
      <c r="B5071" s="1371" t="s">
        <v>10011</v>
      </c>
      <c r="C5071" s="1371">
        <v>944134115</v>
      </c>
      <c r="D5071" s="1371" t="s">
        <v>10012</v>
      </c>
      <c r="G5071" s="1371" t="s">
        <v>224</v>
      </c>
      <c r="H5071" s="1371" t="s">
        <v>243</v>
      </c>
      <c r="I5071" s="1371" t="s">
        <v>316</v>
      </c>
      <c r="J5071" s="1371" t="s">
        <v>221</v>
      </c>
      <c r="N5071" s="1371" t="s">
        <v>236</v>
      </c>
      <c r="O5071" s="1371" t="s">
        <v>236</v>
      </c>
      <c r="P5071" s="1371" t="s">
        <v>350</v>
      </c>
      <c r="W5071" s="1371" t="s">
        <v>226</v>
      </c>
    </row>
    <row r="5072" spans="1:23">
      <c r="A5072" s="1370">
        <v>77719328</v>
      </c>
      <c r="B5072" s="1371" t="s">
        <v>10013</v>
      </c>
      <c r="C5072" s="1371">
        <v>907447963</v>
      </c>
      <c r="D5072" s="1371" t="s">
        <v>10014</v>
      </c>
      <c r="G5072" s="1371" t="s">
        <v>223</v>
      </c>
      <c r="H5072" s="1371" t="s">
        <v>243</v>
      </c>
      <c r="I5072" s="1371" t="s">
        <v>316</v>
      </c>
      <c r="J5072" s="1371" t="s">
        <v>249</v>
      </c>
      <c r="N5072" s="1371" t="s">
        <v>233</v>
      </c>
      <c r="O5072" s="1371" t="s">
        <v>236</v>
      </c>
      <c r="P5072" s="1371" t="s">
        <v>236</v>
      </c>
      <c r="W5072" s="1371" t="s">
        <v>226</v>
      </c>
    </row>
    <row r="5073" spans="1:23">
      <c r="A5073" s="1370">
        <v>77725526</v>
      </c>
      <c r="B5073" s="1371" t="s">
        <v>10015</v>
      </c>
      <c r="C5073" s="1371" t="s">
        <v>10016</v>
      </c>
      <c r="E5073" s="1371" t="s">
        <v>1104</v>
      </c>
      <c r="G5073" s="1371" t="s">
        <v>224</v>
      </c>
      <c r="H5073" s="1371" t="s">
        <v>243</v>
      </c>
      <c r="I5073" s="1371" t="s">
        <v>316</v>
      </c>
      <c r="J5073" s="1371" t="s">
        <v>249</v>
      </c>
      <c r="N5073" s="1371" t="s">
        <v>233</v>
      </c>
      <c r="O5073" s="1371" t="s">
        <v>236</v>
      </c>
      <c r="P5073" s="1371" t="s">
        <v>236</v>
      </c>
      <c r="W5073" s="1371" t="s">
        <v>226</v>
      </c>
    </row>
    <row r="5074" spans="1:23">
      <c r="A5074" s="1370">
        <v>77737229</v>
      </c>
      <c r="B5074" s="1371" t="s">
        <v>10017</v>
      </c>
      <c r="C5074" s="1371">
        <v>989771253</v>
      </c>
      <c r="D5074" s="1371" t="s">
        <v>10018</v>
      </c>
      <c r="G5074" s="1371" t="s">
        <v>224</v>
      </c>
      <c r="H5074" s="1371" t="s">
        <v>11</v>
      </c>
      <c r="J5074" s="1371" t="s">
        <v>221</v>
      </c>
      <c r="M5074" s="1372">
        <v>45841</v>
      </c>
      <c r="N5074" s="1371" t="s">
        <v>233</v>
      </c>
      <c r="O5074" s="1371" t="s">
        <v>236</v>
      </c>
      <c r="P5074" s="1371" t="s">
        <v>350</v>
      </c>
      <c r="V5074" s="1371" t="s">
        <v>11</v>
      </c>
      <c r="W5074" s="1371" t="s">
        <v>226</v>
      </c>
    </row>
    <row r="5075" spans="1:23">
      <c r="A5075" s="1370">
        <v>77759991</v>
      </c>
      <c r="B5075" s="1371" t="s">
        <v>10019</v>
      </c>
      <c r="C5075" s="1371">
        <v>982468415</v>
      </c>
      <c r="D5075" s="1371" t="s">
        <v>10020</v>
      </c>
      <c r="G5075" s="1371" t="s">
        <v>225</v>
      </c>
      <c r="H5075" s="1371" t="s">
        <v>11</v>
      </c>
      <c r="J5075" s="1371" t="s">
        <v>221</v>
      </c>
      <c r="L5075" s="1371" t="s">
        <v>271</v>
      </c>
      <c r="M5075" s="1372">
        <v>45841</v>
      </c>
      <c r="N5075" s="1371" t="s">
        <v>233</v>
      </c>
      <c r="O5075" s="1371" t="s">
        <v>233</v>
      </c>
      <c r="V5075" s="1371" t="s">
        <v>11</v>
      </c>
      <c r="W5075" s="1371" t="s">
        <v>230</v>
      </c>
    </row>
    <row r="5076" spans="1:23">
      <c r="A5076" s="1370">
        <v>77768746</v>
      </c>
      <c r="B5076" s="1371" t="s">
        <v>10021</v>
      </c>
      <c r="C5076" s="1371">
        <v>944355872</v>
      </c>
      <c r="D5076" s="1371" t="s">
        <v>10022</v>
      </c>
      <c r="G5076" s="1371" t="s">
        <v>224</v>
      </c>
      <c r="H5076" s="1371" t="s">
        <v>11</v>
      </c>
      <c r="J5076" s="1371" t="s">
        <v>221</v>
      </c>
      <c r="M5076" s="1372">
        <v>45841</v>
      </c>
      <c r="N5076" s="1371" t="s">
        <v>233</v>
      </c>
      <c r="O5076" s="1371" t="s">
        <v>236</v>
      </c>
      <c r="P5076" s="1371" t="s">
        <v>350</v>
      </c>
      <c r="V5076" s="1371" t="s">
        <v>11</v>
      </c>
      <c r="W5076" s="1371" t="s">
        <v>226</v>
      </c>
    </row>
    <row r="5077" spans="1:23">
      <c r="A5077" s="1370">
        <v>77799137</v>
      </c>
      <c r="B5077" s="1371" t="s">
        <v>10023</v>
      </c>
      <c r="C5077" s="1371">
        <v>945363917</v>
      </c>
      <c r="D5077" s="1371" t="s">
        <v>10024</v>
      </c>
      <c r="E5077" s="1371" t="s">
        <v>376</v>
      </c>
      <c r="F5077" s="1371" t="s">
        <v>254</v>
      </c>
      <c r="G5077" s="1371" t="s">
        <v>225</v>
      </c>
      <c r="H5077" s="1371" t="s">
        <v>245</v>
      </c>
      <c r="I5077" s="1371" t="s">
        <v>316</v>
      </c>
      <c r="J5077" s="1371" t="s">
        <v>221</v>
      </c>
      <c r="N5077" s="1371" t="s">
        <v>233</v>
      </c>
      <c r="O5077" s="1371" t="s">
        <v>236</v>
      </c>
      <c r="W5077" s="1371" t="s">
        <v>229</v>
      </c>
    </row>
    <row r="5078" spans="1:23">
      <c r="A5078" s="1370">
        <v>77804413</v>
      </c>
      <c r="B5078" s="1371" t="s">
        <v>10025</v>
      </c>
      <c r="C5078" s="1371">
        <v>944549724</v>
      </c>
      <c r="D5078" s="1371" t="s">
        <v>10026</v>
      </c>
      <c r="F5078" s="1371" t="s">
        <v>254</v>
      </c>
      <c r="G5078" s="1371" t="s">
        <v>223</v>
      </c>
      <c r="H5078" s="1371" t="s">
        <v>238</v>
      </c>
      <c r="I5078" s="1371" t="s">
        <v>316</v>
      </c>
      <c r="J5078" s="1371" t="s">
        <v>221</v>
      </c>
      <c r="L5078" s="1371" t="s">
        <v>271</v>
      </c>
      <c r="N5078" s="1371" t="s">
        <v>231</v>
      </c>
      <c r="O5078" s="1371" t="s">
        <v>231</v>
      </c>
      <c r="Q5078" s="1371" t="s">
        <v>3344</v>
      </c>
      <c r="R5078" s="1371" t="s">
        <v>234</v>
      </c>
      <c r="S5078" s="1371" t="s">
        <v>319</v>
      </c>
      <c r="T5078" s="1371" t="s">
        <v>6207</v>
      </c>
      <c r="U5078" s="1371" t="s">
        <v>255</v>
      </c>
      <c r="W5078" s="1371" t="s">
        <v>230</v>
      </c>
    </row>
    <row r="5079" spans="1:23">
      <c r="A5079" s="1370">
        <v>77804634</v>
      </c>
      <c r="B5079" s="1371" t="s">
        <v>10027</v>
      </c>
      <c r="C5079" s="1371">
        <v>51952725647</v>
      </c>
      <c r="D5079" s="1371" t="s">
        <v>10028</v>
      </c>
      <c r="G5079" s="1371" t="s">
        <v>225</v>
      </c>
      <c r="H5079" s="1371" t="s">
        <v>11</v>
      </c>
      <c r="J5079" s="1371" t="s">
        <v>221</v>
      </c>
      <c r="M5079" s="1372">
        <v>45841</v>
      </c>
      <c r="N5079" s="1371" t="s">
        <v>233</v>
      </c>
      <c r="O5079" s="1371" t="s">
        <v>236</v>
      </c>
      <c r="W5079" s="1371" t="s">
        <v>227</v>
      </c>
    </row>
    <row r="5080" spans="1:23">
      <c r="A5080" s="1370">
        <v>77807888</v>
      </c>
      <c r="B5080" s="1371" t="s">
        <v>10029</v>
      </c>
      <c r="C5080" s="1371" t="s">
        <v>10030</v>
      </c>
      <c r="D5080" s="1371" t="s">
        <v>10031</v>
      </c>
      <c r="F5080" s="1371" t="s">
        <v>254</v>
      </c>
      <c r="G5080" s="1371" t="s">
        <v>223</v>
      </c>
      <c r="H5080" s="1371" t="s">
        <v>238</v>
      </c>
      <c r="I5080" s="1371" t="s">
        <v>316</v>
      </c>
      <c r="J5080" s="1371" t="s">
        <v>221</v>
      </c>
      <c r="N5080" s="1371" t="s">
        <v>231</v>
      </c>
      <c r="O5080" s="1371" t="s">
        <v>231</v>
      </c>
      <c r="P5080" s="1371" t="s">
        <v>231</v>
      </c>
      <c r="Q5080" s="1371" t="s">
        <v>445</v>
      </c>
      <c r="R5080" s="1371" t="s">
        <v>232</v>
      </c>
      <c r="S5080" s="1371" t="s">
        <v>318</v>
      </c>
      <c r="T5080" s="1371" t="s">
        <v>323</v>
      </c>
      <c r="U5080" s="1371" t="s">
        <v>255</v>
      </c>
      <c r="W5080" s="1371" t="s">
        <v>229</v>
      </c>
    </row>
    <row r="5081" spans="1:23">
      <c r="A5081" s="1370">
        <v>77807888</v>
      </c>
      <c r="B5081" s="1371" t="s">
        <v>10032</v>
      </c>
      <c r="C5081" s="1371">
        <v>971422058</v>
      </c>
      <c r="D5081" s="1371" t="s">
        <v>10033</v>
      </c>
      <c r="G5081" s="1371" t="s">
        <v>223</v>
      </c>
      <c r="H5081" s="1371" t="s">
        <v>11</v>
      </c>
      <c r="M5081" s="1372">
        <v>45880</v>
      </c>
      <c r="N5081" s="1371" t="s">
        <v>233</v>
      </c>
      <c r="W5081" s="1371" t="s">
        <v>229</v>
      </c>
    </row>
    <row r="5082" spans="1:23">
      <c r="A5082" s="1370">
        <v>77850319</v>
      </c>
      <c r="B5082" s="1371" t="s">
        <v>10034</v>
      </c>
      <c r="C5082" s="1371">
        <v>962285970</v>
      </c>
      <c r="D5082" s="1371" t="s">
        <v>10035</v>
      </c>
      <c r="G5082" s="1371" t="s">
        <v>223</v>
      </c>
      <c r="H5082" s="1371" t="s">
        <v>11</v>
      </c>
      <c r="J5082" s="1371" t="s">
        <v>221</v>
      </c>
      <c r="L5082" s="1371" t="s">
        <v>271</v>
      </c>
      <c r="M5082" s="1372">
        <v>45841</v>
      </c>
      <c r="N5082" s="1371" t="s">
        <v>233</v>
      </c>
      <c r="O5082" s="1371" t="s">
        <v>236</v>
      </c>
      <c r="V5082" s="1371" t="s">
        <v>11</v>
      </c>
      <c r="W5082" s="1371" t="s">
        <v>230</v>
      </c>
    </row>
    <row r="5083" spans="1:23">
      <c r="A5083" s="1370">
        <v>77893925</v>
      </c>
      <c r="B5083" s="1371" t="s">
        <v>10036</v>
      </c>
      <c r="C5083" s="1371">
        <v>912722966</v>
      </c>
      <c r="D5083" s="1371" t="s">
        <v>10037</v>
      </c>
      <c r="G5083" s="1371" t="s">
        <v>223</v>
      </c>
      <c r="H5083" s="1371" t="s">
        <v>11</v>
      </c>
      <c r="J5083" s="1371" t="s">
        <v>221</v>
      </c>
      <c r="M5083" s="1372">
        <v>45841</v>
      </c>
      <c r="N5083" s="1371" t="s">
        <v>233</v>
      </c>
      <c r="O5083" s="1371" t="s">
        <v>236</v>
      </c>
      <c r="P5083" s="1371" t="s">
        <v>350</v>
      </c>
      <c r="V5083" s="1371" t="s">
        <v>11</v>
      </c>
      <c r="W5083" s="1371" t="s">
        <v>226</v>
      </c>
    </row>
    <row r="5084" spans="1:23">
      <c r="A5084" s="1370">
        <v>77913841</v>
      </c>
      <c r="B5084" s="1371" t="s">
        <v>10038</v>
      </c>
      <c r="C5084" s="1371">
        <v>51927579339</v>
      </c>
      <c r="D5084" s="1371" t="s">
        <v>10039</v>
      </c>
      <c r="E5084" s="1371" t="s">
        <v>624</v>
      </c>
      <c r="F5084" s="1371" t="s">
        <v>254</v>
      </c>
      <c r="G5084" s="1371" t="s">
        <v>223</v>
      </c>
      <c r="H5084" s="1371" t="s">
        <v>245</v>
      </c>
      <c r="K5084" s="1371" t="s">
        <v>271</v>
      </c>
      <c r="M5084" s="1372">
        <v>45853</v>
      </c>
      <c r="N5084" s="1371" t="s">
        <v>233</v>
      </c>
      <c r="W5084" s="1371" t="s">
        <v>228</v>
      </c>
    </row>
    <row r="5085" spans="1:23">
      <c r="A5085" s="1370">
        <v>77918311</v>
      </c>
      <c r="B5085" s="1371" t="s">
        <v>10040</v>
      </c>
      <c r="C5085" s="1371">
        <v>51931100931</v>
      </c>
      <c r="D5085" s="1371" t="s">
        <v>10041</v>
      </c>
      <c r="E5085" s="1371" t="s">
        <v>347</v>
      </c>
      <c r="G5085" s="1371" t="s">
        <v>223</v>
      </c>
      <c r="H5085" s="1371" t="s">
        <v>245</v>
      </c>
      <c r="K5085" s="1371" t="s">
        <v>278</v>
      </c>
      <c r="L5085" s="1371" t="s">
        <v>278</v>
      </c>
      <c r="M5085" s="1372">
        <v>45873</v>
      </c>
      <c r="N5085" s="1371" t="s">
        <v>233</v>
      </c>
      <c r="W5085" s="1371" t="s">
        <v>227</v>
      </c>
    </row>
    <row r="5086" spans="1:23">
      <c r="A5086" s="1370">
        <v>77919752</v>
      </c>
      <c r="B5086" s="1371" t="s">
        <v>10042</v>
      </c>
      <c r="C5086" s="1371">
        <v>51912005630</v>
      </c>
      <c r="D5086" s="1371" t="s">
        <v>10043</v>
      </c>
      <c r="G5086" s="1371" t="s">
        <v>225</v>
      </c>
      <c r="H5086" s="1371" t="s">
        <v>11</v>
      </c>
      <c r="J5086" s="1371" t="s">
        <v>221</v>
      </c>
      <c r="M5086" s="1372">
        <v>45841</v>
      </c>
      <c r="N5086" s="1371" t="s">
        <v>233</v>
      </c>
      <c r="V5086" s="1371" t="s">
        <v>11</v>
      </c>
      <c r="W5086" s="1371" t="s">
        <v>228</v>
      </c>
    </row>
    <row r="5087" spans="1:23">
      <c r="A5087" s="1370">
        <v>77923667</v>
      </c>
      <c r="B5087" s="1371" t="s">
        <v>10044</v>
      </c>
      <c r="C5087" s="1371">
        <v>932321957</v>
      </c>
      <c r="D5087" s="1371" t="s">
        <v>10045</v>
      </c>
      <c r="G5087" s="1371" t="s">
        <v>223</v>
      </c>
      <c r="H5087" s="1371" t="s">
        <v>245</v>
      </c>
      <c r="I5087" s="1371" t="s">
        <v>316</v>
      </c>
      <c r="J5087" s="1371" t="s">
        <v>221</v>
      </c>
      <c r="K5087" s="1371" t="s">
        <v>269</v>
      </c>
      <c r="L5087" s="1371" t="s">
        <v>269</v>
      </c>
      <c r="N5087" s="1371" t="s">
        <v>236</v>
      </c>
      <c r="W5087" s="1371" t="s">
        <v>227</v>
      </c>
    </row>
    <row r="5088" spans="1:23">
      <c r="A5088" s="1370">
        <v>77927647</v>
      </c>
      <c r="B5088" s="1371" t="s">
        <v>10046</v>
      </c>
      <c r="C5088" s="1371">
        <v>922869581</v>
      </c>
      <c r="D5088" s="1371" t="s">
        <v>10047</v>
      </c>
      <c r="E5088" s="1371" t="s">
        <v>451</v>
      </c>
      <c r="G5088" s="1371" t="s">
        <v>223</v>
      </c>
      <c r="H5088" s="1371" t="s">
        <v>245</v>
      </c>
      <c r="K5088" s="1371" t="s">
        <v>262</v>
      </c>
      <c r="L5088" s="1371" t="s">
        <v>262</v>
      </c>
      <c r="M5088" s="1372">
        <v>45869</v>
      </c>
      <c r="N5088" s="1371" t="s">
        <v>388</v>
      </c>
      <c r="O5088" s="1371" t="s">
        <v>329</v>
      </c>
      <c r="P5088" s="1371" t="s">
        <v>329</v>
      </c>
      <c r="W5088" s="1371" t="s">
        <v>226</v>
      </c>
    </row>
    <row r="5089" spans="1:23">
      <c r="A5089" s="1370">
        <v>77944725</v>
      </c>
      <c r="B5089" s="1371" t="s">
        <v>10048</v>
      </c>
      <c r="C5089" s="1371">
        <v>987579184</v>
      </c>
      <c r="D5089" s="1371" t="s">
        <v>10049</v>
      </c>
      <c r="E5089" s="1371" t="s">
        <v>376</v>
      </c>
      <c r="G5089" s="1371" t="s">
        <v>224</v>
      </c>
      <c r="H5089" s="1371" t="s">
        <v>243</v>
      </c>
      <c r="J5089" s="1371" t="s">
        <v>221</v>
      </c>
      <c r="N5089" s="1371" t="s">
        <v>233</v>
      </c>
      <c r="W5089" s="1371" t="s">
        <v>228</v>
      </c>
    </row>
    <row r="5090" spans="1:23">
      <c r="A5090" s="1370">
        <v>77962709</v>
      </c>
      <c r="B5090" s="1371" t="s">
        <v>10050</v>
      </c>
      <c r="C5090" s="1371">
        <v>922442684</v>
      </c>
      <c r="D5090" s="1371" t="s">
        <v>10051</v>
      </c>
      <c r="G5090" s="1371" t="s">
        <v>224</v>
      </c>
      <c r="H5090" s="1371" t="s">
        <v>11</v>
      </c>
      <c r="J5090" s="1371" t="s">
        <v>221</v>
      </c>
      <c r="M5090" s="1372">
        <v>45841</v>
      </c>
      <c r="N5090" s="1371" t="s">
        <v>233</v>
      </c>
      <c r="O5090" s="1371" t="s">
        <v>236</v>
      </c>
      <c r="P5090" s="1371" t="s">
        <v>350</v>
      </c>
      <c r="V5090" s="1371" t="s">
        <v>11</v>
      </c>
      <c r="W5090" s="1371" t="s">
        <v>226</v>
      </c>
    </row>
    <row r="5091" spans="1:23">
      <c r="A5091" s="1370">
        <v>77974579</v>
      </c>
      <c r="B5091" s="1371" t="s">
        <v>10052</v>
      </c>
      <c r="C5091" s="1371">
        <v>900714054</v>
      </c>
      <c r="F5091" s="1371" t="s">
        <v>8</v>
      </c>
      <c r="G5091" s="1371" t="s">
        <v>224</v>
      </c>
      <c r="H5091" s="1371" t="s">
        <v>245</v>
      </c>
      <c r="N5091" s="1371" t="s">
        <v>231</v>
      </c>
      <c r="O5091" s="1371" t="s">
        <v>231</v>
      </c>
      <c r="P5091" s="1371" t="s">
        <v>231</v>
      </c>
      <c r="Q5091" s="1371" t="s">
        <v>324</v>
      </c>
      <c r="R5091" s="1371" t="s">
        <v>232</v>
      </c>
      <c r="S5091" s="1371" t="s">
        <v>318</v>
      </c>
      <c r="T5091" s="1371" t="s">
        <v>323</v>
      </c>
      <c r="W5091" s="1371" t="s">
        <v>228</v>
      </c>
    </row>
    <row r="5092" spans="1:23">
      <c r="A5092" s="1370">
        <v>77976597</v>
      </c>
      <c r="B5092" s="1371" t="s">
        <v>10053</v>
      </c>
      <c r="C5092" s="1371">
        <v>992731744</v>
      </c>
      <c r="D5092" s="1371" t="s">
        <v>362</v>
      </c>
      <c r="G5092" s="1371" t="s">
        <v>225</v>
      </c>
      <c r="H5092" s="1371" t="s">
        <v>11</v>
      </c>
      <c r="J5092" s="1371" t="s">
        <v>221</v>
      </c>
      <c r="L5092" s="1371" t="s">
        <v>271</v>
      </c>
      <c r="M5092" s="1372">
        <v>45841</v>
      </c>
      <c r="N5092" s="1371" t="s">
        <v>233</v>
      </c>
      <c r="O5092" s="1371" t="s">
        <v>236</v>
      </c>
      <c r="V5092" s="1371" t="s">
        <v>11</v>
      </c>
      <c r="W5092" s="1371" t="s">
        <v>230</v>
      </c>
    </row>
    <row r="5093" spans="1:23">
      <c r="A5093" s="1370">
        <v>77985936</v>
      </c>
      <c r="B5093" s="1371" t="s">
        <v>10054</v>
      </c>
      <c r="C5093" s="1371">
        <v>989624438</v>
      </c>
      <c r="D5093" s="1371" t="s">
        <v>10055</v>
      </c>
      <c r="F5093" s="1371" t="s">
        <v>362</v>
      </c>
      <c r="G5093" s="1371" t="s">
        <v>225</v>
      </c>
      <c r="H5093" s="1371" t="s">
        <v>248</v>
      </c>
      <c r="J5093" s="1371" t="s">
        <v>221</v>
      </c>
      <c r="M5093" s="1372">
        <v>45841</v>
      </c>
      <c r="W5093" s="1371" t="s">
        <v>227</v>
      </c>
    </row>
    <row r="5094" spans="1:23">
      <c r="A5094" s="1370">
        <v>78004245</v>
      </c>
      <c r="B5094" s="1371" t="s">
        <v>10056</v>
      </c>
      <c r="C5094" s="1371">
        <v>51951149604</v>
      </c>
      <c r="D5094" s="1371" t="s">
        <v>10057</v>
      </c>
      <c r="E5094" s="1371" t="s">
        <v>376</v>
      </c>
      <c r="F5094" s="1371" t="s">
        <v>377</v>
      </c>
      <c r="G5094" s="1371" t="s">
        <v>224</v>
      </c>
      <c r="H5094" s="1371" t="s">
        <v>245</v>
      </c>
      <c r="I5094" s="1371" t="s">
        <v>10</v>
      </c>
      <c r="J5094" s="1371" t="s">
        <v>221</v>
      </c>
      <c r="N5094" s="1371" t="s">
        <v>231</v>
      </c>
      <c r="W5094" s="1371" t="s">
        <v>227</v>
      </c>
    </row>
    <row r="5095" spans="1:23">
      <c r="A5095" s="1370">
        <v>78012965</v>
      </c>
      <c r="B5095" s="1371" t="s">
        <v>10058</v>
      </c>
      <c r="C5095" s="1371">
        <v>51960505124</v>
      </c>
      <c r="D5095" s="1371" t="s">
        <v>10059</v>
      </c>
      <c r="G5095" s="1371" t="s">
        <v>223</v>
      </c>
      <c r="H5095" s="1371" t="s">
        <v>11</v>
      </c>
      <c r="J5095" s="1371" t="s">
        <v>221</v>
      </c>
      <c r="M5095" s="1372">
        <v>45841</v>
      </c>
      <c r="N5095" s="1371" t="s">
        <v>233</v>
      </c>
      <c r="O5095" s="1371" t="s">
        <v>236</v>
      </c>
      <c r="P5095" s="1371" t="s">
        <v>237</v>
      </c>
      <c r="W5095" s="1371" t="s">
        <v>227</v>
      </c>
    </row>
    <row r="5096" spans="1:23">
      <c r="A5096" s="1370">
        <v>78015257</v>
      </c>
      <c r="B5096" s="1371" t="s">
        <v>10060</v>
      </c>
      <c r="C5096" s="1371">
        <v>923149839</v>
      </c>
      <c r="F5096" s="1371" t="s">
        <v>240</v>
      </c>
      <c r="G5096" s="1371" t="s">
        <v>225</v>
      </c>
      <c r="H5096" s="1371" t="s">
        <v>242</v>
      </c>
      <c r="I5096" s="1371" t="s">
        <v>316</v>
      </c>
      <c r="J5096" s="1371" t="s">
        <v>221</v>
      </c>
      <c r="N5096" s="1371" t="s">
        <v>233</v>
      </c>
      <c r="O5096" s="1371" t="s">
        <v>231</v>
      </c>
      <c r="P5096" s="1371" t="s">
        <v>231</v>
      </c>
      <c r="Q5096" s="1371" t="s">
        <v>3344</v>
      </c>
      <c r="R5096" s="1371" t="s">
        <v>232</v>
      </c>
      <c r="S5096" s="1371" t="s">
        <v>319</v>
      </c>
      <c r="T5096" s="1371" t="s">
        <v>6207</v>
      </c>
      <c r="U5096" s="1371" t="s">
        <v>255</v>
      </c>
      <c r="V5096" s="1371" t="s">
        <v>9098</v>
      </c>
      <c r="W5096" s="1371" t="s">
        <v>229</v>
      </c>
    </row>
    <row r="5097" spans="1:23">
      <c r="A5097" s="1370">
        <v>78074360</v>
      </c>
      <c r="B5097" s="1371" t="s">
        <v>10061</v>
      </c>
      <c r="C5097" s="1371">
        <v>51940068473</v>
      </c>
      <c r="D5097" s="1371" t="s">
        <v>10062</v>
      </c>
      <c r="E5097" s="1371" t="s">
        <v>347</v>
      </c>
      <c r="G5097" s="1371" t="s">
        <v>224</v>
      </c>
      <c r="H5097" s="1371" t="s">
        <v>245</v>
      </c>
      <c r="K5097" s="1371" t="s">
        <v>278</v>
      </c>
      <c r="L5097" s="1371" t="s">
        <v>278</v>
      </c>
      <c r="M5097" s="1372">
        <v>45876</v>
      </c>
      <c r="N5097" s="1371" t="s">
        <v>233</v>
      </c>
      <c r="W5097" s="1371" t="s">
        <v>227</v>
      </c>
    </row>
    <row r="5098" spans="1:23">
      <c r="A5098" s="1370">
        <v>78085205</v>
      </c>
      <c r="B5098" s="1371" t="s">
        <v>10063</v>
      </c>
      <c r="C5098" s="1371">
        <v>960709615</v>
      </c>
      <c r="D5098" s="1371" t="s">
        <v>10064</v>
      </c>
      <c r="G5098" s="1371" t="s">
        <v>225</v>
      </c>
      <c r="H5098" s="1371" t="s">
        <v>243</v>
      </c>
      <c r="I5098" s="1371" t="s">
        <v>316</v>
      </c>
      <c r="J5098" s="1371" t="s">
        <v>249</v>
      </c>
      <c r="N5098" s="1371" t="s">
        <v>236</v>
      </c>
      <c r="O5098" s="1371" t="s">
        <v>236</v>
      </c>
      <c r="P5098" s="1371" t="s">
        <v>236</v>
      </c>
      <c r="W5098" s="1371" t="s">
        <v>228</v>
      </c>
    </row>
    <row r="5099" spans="1:23">
      <c r="A5099" s="1370">
        <v>78094185</v>
      </c>
      <c r="B5099" s="1371" t="s">
        <v>10065</v>
      </c>
      <c r="C5099" s="1371">
        <v>51946295043</v>
      </c>
      <c r="D5099" s="1371" t="s">
        <v>10066</v>
      </c>
      <c r="G5099" s="1371" t="s">
        <v>223</v>
      </c>
      <c r="H5099" s="1371" t="s">
        <v>243</v>
      </c>
      <c r="I5099" s="1371" t="s">
        <v>316</v>
      </c>
      <c r="J5099" s="1371" t="s">
        <v>249</v>
      </c>
      <c r="N5099" s="1371" t="s">
        <v>236</v>
      </c>
      <c r="O5099" s="1371" t="s">
        <v>236</v>
      </c>
      <c r="P5099" s="1371" t="s">
        <v>236</v>
      </c>
      <c r="W5099" s="1371" t="s">
        <v>228</v>
      </c>
    </row>
    <row r="5100" spans="1:23">
      <c r="A5100" s="1370">
        <v>78094588</v>
      </c>
      <c r="B5100" s="1371" t="s">
        <v>10067</v>
      </c>
      <c r="C5100" s="1371">
        <v>51952513460</v>
      </c>
      <c r="D5100" s="1371" t="s">
        <v>10068</v>
      </c>
      <c r="G5100" s="1371" t="s">
        <v>224</v>
      </c>
      <c r="H5100" s="1371" t="s">
        <v>11</v>
      </c>
      <c r="J5100" s="1371" t="s">
        <v>221</v>
      </c>
      <c r="M5100" s="1372">
        <v>45841</v>
      </c>
      <c r="N5100" s="1371" t="s">
        <v>233</v>
      </c>
      <c r="O5100" s="1371" t="s">
        <v>236</v>
      </c>
      <c r="P5100" s="1371" t="s">
        <v>350</v>
      </c>
      <c r="V5100" s="1371" t="s">
        <v>11</v>
      </c>
      <c r="W5100" s="1371" t="s">
        <v>226</v>
      </c>
    </row>
    <row r="5101" spans="1:23">
      <c r="A5101" s="1370">
        <v>78112696</v>
      </c>
      <c r="B5101" s="1371" t="s">
        <v>10069</v>
      </c>
      <c r="C5101" s="1371">
        <v>963991537</v>
      </c>
      <c r="D5101" s="1371" t="s">
        <v>10070</v>
      </c>
      <c r="G5101" s="1371" t="s">
        <v>224</v>
      </c>
      <c r="H5101" s="1371" t="s">
        <v>11</v>
      </c>
      <c r="J5101" s="1371" t="s">
        <v>221</v>
      </c>
      <c r="N5101" s="1371" t="s">
        <v>233</v>
      </c>
      <c r="W5101" s="1371" t="s">
        <v>229</v>
      </c>
    </row>
    <row r="5102" spans="1:23">
      <c r="A5102" s="1370">
        <v>78114974</v>
      </c>
      <c r="B5102" s="1371" t="s">
        <v>10071</v>
      </c>
      <c r="C5102" s="1371">
        <v>985080440</v>
      </c>
      <c r="D5102" s="1371" t="s">
        <v>10072</v>
      </c>
      <c r="G5102" s="1371" t="s">
        <v>224</v>
      </c>
      <c r="H5102" s="1371" t="s">
        <v>11</v>
      </c>
      <c r="J5102" s="1371" t="s">
        <v>221</v>
      </c>
      <c r="N5102" s="1371" t="s">
        <v>233</v>
      </c>
      <c r="W5102" s="1371" t="s">
        <v>229</v>
      </c>
    </row>
    <row r="5103" spans="1:23">
      <c r="A5103" s="1370">
        <v>78155285</v>
      </c>
      <c r="B5103" s="1371" t="s">
        <v>10073</v>
      </c>
      <c r="C5103" s="1371">
        <v>51993183640</v>
      </c>
      <c r="D5103" s="1371" t="s">
        <v>10074</v>
      </c>
      <c r="G5103" s="1371" t="s">
        <v>224</v>
      </c>
      <c r="H5103" s="1371" t="s">
        <v>243</v>
      </c>
      <c r="J5103" s="1371" t="s">
        <v>221</v>
      </c>
      <c r="L5103" s="1371" t="s">
        <v>271</v>
      </c>
      <c r="N5103" s="1371" t="s">
        <v>236</v>
      </c>
      <c r="W5103" s="1371" t="s">
        <v>230</v>
      </c>
    </row>
    <row r="5104" spans="1:23">
      <c r="A5104" s="1370">
        <v>78186693</v>
      </c>
      <c r="B5104" s="1371" t="s">
        <v>10075</v>
      </c>
      <c r="C5104" s="1371">
        <v>989050783</v>
      </c>
      <c r="D5104" s="1371" t="s">
        <v>362</v>
      </c>
      <c r="G5104" s="1371" t="s">
        <v>223</v>
      </c>
      <c r="H5104" s="1371" t="s">
        <v>11</v>
      </c>
      <c r="J5104" s="1371" t="s">
        <v>221</v>
      </c>
      <c r="M5104" s="1372">
        <v>45841</v>
      </c>
      <c r="N5104" s="1371" t="s">
        <v>233</v>
      </c>
      <c r="O5104" s="1371" t="s">
        <v>236</v>
      </c>
      <c r="W5104" s="1371" t="s">
        <v>227</v>
      </c>
    </row>
    <row r="5105" spans="1:23">
      <c r="A5105" s="1370">
        <v>78228298</v>
      </c>
      <c r="B5105" s="1371" t="s">
        <v>10076</v>
      </c>
      <c r="C5105" s="1371">
        <v>938321925</v>
      </c>
      <c r="D5105" s="1371" t="s">
        <v>10077</v>
      </c>
      <c r="G5105" s="1371" t="s">
        <v>224</v>
      </c>
      <c r="H5105" s="1371" t="s">
        <v>11</v>
      </c>
      <c r="J5105" s="1371" t="s">
        <v>221</v>
      </c>
      <c r="N5105" s="1371" t="s">
        <v>233</v>
      </c>
      <c r="W5105" s="1371" t="s">
        <v>229</v>
      </c>
    </row>
    <row r="5106" spans="1:23">
      <c r="A5106" s="1370">
        <v>78286146</v>
      </c>
      <c r="B5106" s="1371" t="s">
        <v>10078</v>
      </c>
      <c r="C5106" s="1371">
        <v>914864676</v>
      </c>
      <c r="D5106" s="1371" t="s">
        <v>10079</v>
      </c>
      <c r="G5106" s="1371" t="s">
        <v>224</v>
      </c>
      <c r="H5106" s="1371" t="s">
        <v>11</v>
      </c>
      <c r="J5106" s="1371" t="s">
        <v>221</v>
      </c>
      <c r="M5106" s="1372">
        <v>45841</v>
      </c>
      <c r="N5106" s="1371" t="s">
        <v>233</v>
      </c>
      <c r="O5106" s="1371" t="s">
        <v>236</v>
      </c>
      <c r="P5106" s="1371" t="s">
        <v>350</v>
      </c>
      <c r="V5106" s="1371" t="s">
        <v>11</v>
      </c>
      <c r="W5106" s="1371" t="s">
        <v>226</v>
      </c>
    </row>
    <row r="5107" spans="1:23">
      <c r="A5107" s="1370">
        <v>78286750</v>
      </c>
      <c r="B5107" s="1371" t="s">
        <v>10080</v>
      </c>
      <c r="C5107" s="1371">
        <v>932379827</v>
      </c>
      <c r="D5107" s="1371" t="s">
        <v>10081</v>
      </c>
      <c r="E5107" s="1371" t="s">
        <v>1104</v>
      </c>
      <c r="G5107" s="1371" t="s">
        <v>224</v>
      </c>
      <c r="H5107" s="1371" t="s">
        <v>243</v>
      </c>
      <c r="I5107" s="1371" t="s">
        <v>316</v>
      </c>
      <c r="J5107" s="1371" t="s">
        <v>249</v>
      </c>
      <c r="K5107" s="1371" t="s">
        <v>271</v>
      </c>
      <c r="L5107" s="1371" t="s">
        <v>271</v>
      </c>
      <c r="N5107" s="1371" t="s">
        <v>233</v>
      </c>
      <c r="O5107" s="1371" t="s">
        <v>236</v>
      </c>
      <c r="W5107" s="1371" t="s">
        <v>226</v>
      </c>
    </row>
    <row r="5108" spans="1:23">
      <c r="A5108" s="1370">
        <v>78295961</v>
      </c>
      <c r="B5108" s="1371" t="s">
        <v>10082</v>
      </c>
      <c r="C5108" s="1371">
        <v>924715111</v>
      </c>
      <c r="D5108" s="1371" t="s">
        <v>10083</v>
      </c>
      <c r="G5108" s="1371" t="s">
        <v>224</v>
      </c>
      <c r="H5108" s="1371" t="s">
        <v>11</v>
      </c>
      <c r="J5108" s="1371" t="s">
        <v>221</v>
      </c>
      <c r="M5108" s="1372">
        <v>45841</v>
      </c>
      <c r="N5108" s="1371" t="s">
        <v>233</v>
      </c>
      <c r="O5108" s="1371" t="s">
        <v>239</v>
      </c>
      <c r="P5108" s="1371" t="s">
        <v>239</v>
      </c>
      <c r="V5108" s="1371" t="s">
        <v>11</v>
      </c>
      <c r="W5108" s="1371" t="s">
        <v>226</v>
      </c>
    </row>
    <row r="5109" spans="1:23">
      <c r="A5109" s="1370">
        <v>78332094</v>
      </c>
      <c r="B5109" s="1371" t="s">
        <v>10084</v>
      </c>
      <c r="C5109" s="1371" t="s">
        <v>10085</v>
      </c>
      <c r="F5109" s="1371" t="s">
        <v>254</v>
      </c>
      <c r="G5109" s="1371" t="s">
        <v>224</v>
      </c>
      <c r="J5109" s="1371" t="s">
        <v>221</v>
      </c>
      <c r="L5109" s="1371" t="s">
        <v>271</v>
      </c>
      <c r="N5109" s="1371" t="s">
        <v>231</v>
      </c>
      <c r="O5109" s="1371" t="s">
        <v>231</v>
      </c>
      <c r="Q5109" s="1371" t="s">
        <v>445</v>
      </c>
      <c r="R5109" s="1371" t="s">
        <v>232</v>
      </c>
      <c r="S5109" s="1371" t="s">
        <v>318</v>
      </c>
      <c r="T5109" s="1371" t="s">
        <v>323</v>
      </c>
      <c r="U5109" s="1371" t="s">
        <v>255</v>
      </c>
      <c r="W5109" s="1371" t="s">
        <v>230</v>
      </c>
    </row>
    <row r="5110" spans="1:23">
      <c r="A5110" s="1370">
        <v>78342771</v>
      </c>
      <c r="B5110" s="1371" t="s">
        <v>6780</v>
      </c>
      <c r="C5110" s="1371" t="s">
        <v>10086</v>
      </c>
      <c r="D5110" s="1371" t="s">
        <v>10087</v>
      </c>
      <c r="G5110" s="1371" t="s">
        <v>223</v>
      </c>
      <c r="H5110" s="1371" t="s">
        <v>245</v>
      </c>
      <c r="J5110" s="1371" t="s">
        <v>221</v>
      </c>
      <c r="K5110" s="1371" t="s">
        <v>269</v>
      </c>
      <c r="L5110" s="1371" t="s">
        <v>269</v>
      </c>
      <c r="N5110" s="1371" t="s">
        <v>233</v>
      </c>
      <c r="W5110" s="1371" t="s">
        <v>228</v>
      </c>
    </row>
    <row r="5111" spans="1:23">
      <c r="A5111" s="1370">
        <v>78353530</v>
      </c>
      <c r="B5111" s="1371" t="s">
        <v>10088</v>
      </c>
      <c r="C5111" s="1371">
        <v>51959731386</v>
      </c>
      <c r="D5111" s="1371" t="s">
        <v>10089</v>
      </c>
      <c r="E5111" s="1371" t="s">
        <v>347</v>
      </c>
      <c r="G5111" s="1371" t="s">
        <v>224</v>
      </c>
      <c r="H5111" s="1371" t="s">
        <v>245</v>
      </c>
      <c r="K5111" s="1371" t="s">
        <v>262</v>
      </c>
      <c r="L5111" s="1371" t="s">
        <v>262</v>
      </c>
      <c r="M5111" s="1372">
        <v>45877</v>
      </c>
      <c r="N5111" s="1371" t="s">
        <v>233</v>
      </c>
      <c r="W5111" s="1371" t="s">
        <v>228</v>
      </c>
    </row>
    <row r="5112" spans="1:23">
      <c r="A5112" s="1370">
        <v>78356316</v>
      </c>
      <c r="B5112" s="1371" t="s">
        <v>34</v>
      </c>
      <c r="C5112" s="1371">
        <v>902280258</v>
      </c>
      <c r="D5112" s="1371" t="s">
        <v>35</v>
      </c>
      <c r="G5112" s="1371" t="s">
        <v>223</v>
      </c>
      <c r="H5112" s="1371" t="s">
        <v>243</v>
      </c>
      <c r="I5112" s="1371" t="s">
        <v>316</v>
      </c>
      <c r="J5112" s="1371" t="s">
        <v>249</v>
      </c>
      <c r="N5112" s="1371" t="s">
        <v>231</v>
      </c>
      <c r="O5112" s="1371" t="s">
        <v>231</v>
      </c>
      <c r="P5112" s="1371" t="s">
        <v>231</v>
      </c>
      <c r="Q5112" s="1371" t="s">
        <v>445</v>
      </c>
      <c r="R5112" s="1371" t="s">
        <v>232</v>
      </c>
      <c r="S5112" s="1371" t="s">
        <v>318</v>
      </c>
      <c r="T5112" s="1371" t="s">
        <v>323</v>
      </c>
      <c r="U5112" s="1371" t="s">
        <v>255</v>
      </c>
      <c r="W5112" s="1371" t="s">
        <v>229</v>
      </c>
    </row>
    <row r="5113" spans="1:23">
      <c r="A5113" s="1370">
        <v>78374666</v>
      </c>
      <c r="B5113" s="1371" t="s">
        <v>10090</v>
      </c>
      <c r="C5113" s="1371">
        <v>51907142287</v>
      </c>
      <c r="D5113" s="1371" t="s">
        <v>10091</v>
      </c>
      <c r="G5113" s="1371" t="s">
        <v>223</v>
      </c>
      <c r="H5113" s="1371" t="s">
        <v>11</v>
      </c>
      <c r="J5113" s="1371" t="s">
        <v>221</v>
      </c>
      <c r="M5113" s="1372">
        <v>45841</v>
      </c>
      <c r="N5113" s="1371" t="s">
        <v>233</v>
      </c>
      <c r="V5113" s="1371" t="s">
        <v>11</v>
      </c>
      <c r="W5113" s="1371" t="s">
        <v>228</v>
      </c>
    </row>
    <row r="5114" spans="1:23">
      <c r="A5114" s="1370">
        <v>78374666</v>
      </c>
      <c r="B5114" s="1371" t="s">
        <v>10092</v>
      </c>
      <c r="C5114" s="1371">
        <v>51907142287</v>
      </c>
      <c r="D5114" s="1371" t="s">
        <v>10091</v>
      </c>
      <c r="E5114" s="1371" t="s">
        <v>347</v>
      </c>
      <c r="G5114" s="1371" t="s">
        <v>225</v>
      </c>
      <c r="H5114" s="1371" t="s">
        <v>245</v>
      </c>
      <c r="K5114" s="1371" t="s">
        <v>278</v>
      </c>
      <c r="L5114" s="1371" t="s">
        <v>278</v>
      </c>
      <c r="M5114" s="1372">
        <v>45868</v>
      </c>
      <c r="N5114" s="1371" t="s">
        <v>233</v>
      </c>
      <c r="W5114" s="1371" t="s">
        <v>227</v>
      </c>
    </row>
    <row r="5115" spans="1:23">
      <c r="A5115" s="1370">
        <v>78460737</v>
      </c>
      <c r="B5115" s="1371" t="s">
        <v>10093</v>
      </c>
      <c r="C5115" s="1371">
        <v>914186678</v>
      </c>
      <c r="E5115" s="1371" t="s">
        <v>1104</v>
      </c>
      <c r="G5115" s="1371" t="s">
        <v>224</v>
      </c>
      <c r="H5115" s="1371" t="s">
        <v>243</v>
      </c>
      <c r="J5115" s="1371" t="s">
        <v>249</v>
      </c>
      <c r="N5115" s="1371" t="s">
        <v>233</v>
      </c>
      <c r="W5115" s="1371" t="s">
        <v>228</v>
      </c>
    </row>
    <row r="5116" spans="1:23">
      <c r="A5116" s="1370">
        <v>78489621</v>
      </c>
      <c r="B5116" s="1371" t="s">
        <v>10094</v>
      </c>
      <c r="C5116" s="1371">
        <v>969215134</v>
      </c>
      <c r="D5116" s="1371" t="s">
        <v>10095</v>
      </c>
      <c r="G5116" s="1371" t="s">
        <v>223</v>
      </c>
      <c r="H5116" s="1371" t="s">
        <v>11</v>
      </c>
      <c r="J5116" s="1371" t="s">
        <v>221</v>
      </c>
      <c r="M5116" s="1372">
        <v>45841</v>
      </c>
      <c r="N5116" s="1371" t="s">
        <v>233</v>
      </c>
      <c r="V5116" s="1371" t="s">
        <v>11</v>
      </c>
      <c r="W5116" s="1371" t="s">
        <v>228</v>
      </c>
    </row>
    <row r="5117" spans="1:23">
      <c r="A5117" s="1370">
        <v>78498070</v>
      </c>
      <c r="B5117" s="1371" t="s">
        <v>10096</v>
      </c>
      <c r="C5117" s="1371">
        <v>975911997</v>
      </c>
      <c r="D5117" s="1371" t="s">
        <v>10097</v>
      </c>
      <c r="E5117" s="1371" t="s">
        <v>376</v>
      </c>
      <c r="F5117" s="1371" t="s">
        <v>254</v>
      </c>
      <c r="G5117" s="1371" t="s">
        <v>224</v>
      </c>
      <c r="H5117" s="1371" t="s">
        <v>245</v>
      </c>
      <c r="I5117" s="1371" t="s">
        <v>316</v>
      </c>
      <c r="J5117" s="1371" t="s">
        <v>221</v>
      </c>
      <c r="N5117" s="1371" t="s">
        <v>233</v>
      </c>
      <c r="O5117" s="1371" t="s">
        <v>236</v>
      </c>
      <c r="W5117" s="1371" t="s">
        <v>229</v>
      </c>
    </row>
    <row r="5118" spans="1:23">
      <c r="A5118" s="1370">
        <v>78541236</v>
      </c>
      <c r="B5118" s="1371" t="s">
        <v>10098</v>
      </c>
      <c r="C5118" s="1371">
        <v>9852147896</v>
      </c>
      <c r="D5118" s="1371" t="s">
        <v>10099</v>
      </c>
      <c r="G5118" s="1371" t="s">
        <v>224</v>
      </c>
      <c r="H5118" s="1371" t="s">
        <v>11</v>
      </c>
      <c r="J5118" s="1371" t="s">
        <v>221</v>
      </c>
      <c r="M5118" s="1372">
        <v>45841</v>
      </c>
      <c r="N5118" s="1371" t="s">
        <v>233</v>
      </c>
      <c r="O5118" s="1371" t="s">
        <v>236</v>
      </c>
      <c r="P5118" s="1371" t="s">
        <v>350</v>
      </c>
      <c r="V5118" s="1371" t="s">
        <v>11</v>
      </c>
      <c r="W5118" s="1371" t="s">
        <v>226</v>
      </c>
    </row>
    <row r="5119" spans="1:23">
      <c r="A5119" s="1370">
        <v>78552519</v>
      </c>
      <c r="B5119" s="1371" t="s">
        <v>10100</v>
      </c>
      <c r="C5119" s="1371">
        <v>961705894</v>
      </c>
      <c r="D5119" s="1371" t="s">
        <v>10101</v>
      </c>
      <c r="E5119" s="1371" t="s">
        <v>10102</v>
      </c>
      <c r="G5119" s="1371" t="s">
        <v>224</v>
      </c>
      <c r="H5119" s="1371" t="s">
        <v>243</v>
      </c>
      <c r="I5119" s="1371" t="s">
        <v>316</v>
      </c>
      <c r="J5119" s="1371" t="s">
        <v>221</v>
      </c>
      <c r="L5119" s="1371" t="s">
        <v>271</v>
      </c>
      <c r="N5119" s="1371" t="s">
        <v>231</v>
      </c>
      <c r="O5119" s="1371" t="s">
        <v>329</v>
      </c>
      <c r="W5119" s="1371" t="s">
        <v>226</v>
      </c>
    </row>
    <row r="5120" spans="1:23">
      <c r="A5120" s="1370">
        <v>78560395</v>
      </c>
      <c r="B5120" s="1371" t="s">
        <v>10103</v>
      </c>
      <c r="C5120" s="1371">
        <v>987858734</v>
      </c>
      <c r="G5120" s="1371" t="s">
        <v>225</v>
      </c>
      <c r="H5120" s="1371" t="s">
        <v>244</v>
      </c>
      <c r="J5120" s="1371" t="s">
        <v>221</v>
      </c>
      <c r="L5120" s="1371" t="s">
        <v>271</v>
      </c>
      <c r="N5120" s="1371" t="s">
        <v>233</v>
      </c>
      <c r="W5120" s="1371" t="s">
        <v>230</v>
      </c>
    </row>
    <row r="5121" spans="1:23">
      <c r="A5121" s="1370">
        <v>78631851</v>
      </c>
      <c r="B5121" s="1371" t="s">
        <v>10104</v>
      </c>
      <c r="C5121" s="1371">
        <v>51934700597</v>
      </c>
      <c r="D5121" s="1371" t="s">
        <v>10105</v>
      </c>
      <c r="E5121" s="1371" t="s">
        <v>347</v>
      </c>
      <c r="G5121" s="1371" t="s">
        <v>223</v>
      </c>
      <c r="H5121" s="1371" t="s">
        <v>245</v>
      </c>
      <c r="K5121" s="1371" t="s">
        <v>278</v>
      </c>
      <c r="L5121" s="1371" t="s">
        <v>262</v>
      </c>
      <c r="M5121" s="1372">
        <v>45876</v>
      </c>
      <c r="N5121" s="1371" t="s">
        <v>233</v>
      </c>
      <c r="O5121" s="1371" t="s">
        <v>236</v>
      </c>
      <c r="W5121" s="1371" t="s">
        <v>230</v>
      </c>
    </row>
    <row r="5122" spans="1:23">
      <c r="A5122" s="1370">
        <v>78688684</v>
      </c>
      <c r="B5122" s="1371" t="s">
        <v>10106</v>
      </c>
      <c r="C5122" s="1371">
        <v>51959891420</v>
      </c>
      <c r="D5122" s="1371" t="s">
        <v>10107</v>
      </c>
      <c r="G5122" s="1371" t="s">
        <v>225</v>
      </c>
      <c r="H5122" s="1371" t="s">
        <v>11</v>
      </c>
      <c r="J5122" s="1371" t="s">
        <v>221</v>
      </c>
      <c r="M5122" s="1372">
        <v>45841</v>
      </c>
      <c r="N5122" s="1371" t="s">
        <v>233</v>
      </c>
      <c r="V5122" s="1371" t="s">
        <v>11</v>
      </c>
      <c r="W5122" s="1371" t="s">
        <v>228</v>
      </c>
    </row>
    <row r="5123" spans="1:23">
      <c r="A5123" s="1370">
        <v>78719582</v>
      </c>
      <c r="B5123" s="1371" t="s">
        <v>10108</v>
      </c>
      <c r="C5123" s="1371" t="s">
        <v>10109</v>
      </c>
      <c r="D5123" s="1371" t="s">
        <v>10110</v>
      </c>
      <c r="G5123" s="1371" t="s">
        <v>224</v>
      </c>
      <c r="H5123" s="1371" t="s">
        <v>243</v>
      </c>
      <c r="I5123" s="1371" t="s">
        <v>316</v>
      </c>
      <c r="J5123" s="1371" t="s">
        <v>221</v>
      </c>
      <c r="N5123" s="1371" t="s">
        <v>231</v>
      </c>
      <c r="O5123" s="1371" t="s">
        <v>233</v>
      </c>
      <c r="P5123" s="1371" t="s">
        <v>233</v>
      </c>
      <c r="W5123" s="1371" t="s">
        <v>228</v>
      </c>
    </row>
    <row r="5124" spans="1:23">
      <c r="A5124" s="1370">
        <v>78731475</v>
      </c>
      <c r="B5124" s="1371" t="s">
        <v>10111</v>
      </c>
      <c r="C5124" s="1371">
        <v>913457716</v>
      </c>
      <c r="D5124" s="1371" t="s">
        <v>10112</v>
      </c>
      <c r="G5124" s="1371" t="s">
        <v>223</v>
      </c>
      <c r="H5124" s="1371" t="s">
        <v>243</v>
      </c>
      <c r="I5124" s="1371" t="s">
        <v>316</v>
      </c>
      <c r="J5124" s="1371" t="s">
        <v>221</v>
      </c>
      <c r="N5124" s="1371" t="s">
        <v>231</v>
      </c>
      <c r="W5124" s="1371" t="s">
        <v>228</v>
      </c>
    </row>
    <row r="5125" spans="1:23">
      <c r="A5125" s="1370">
        <v>78786960</v>
      </c>
      <c r="B5125" s="1371" t="s">
        <v>10113</v>
      </c>
      <c r="C5125" s="1371">
        <v>904221362</v>
      </c>
      <c r="D5125" s="1371" t="s">
        <v>10114</v>
      </c>
      <c r="G5125" s="1371" t="s">
        <v>225</v>
      </c>
      <c r="H5125" s="1371" t="s">
        <v>11</v>
      </c>
      <c r="L5125" s="1371" t="s">
        <v>271</v>
      </c>
      <c r="M5125" s="1372">
        <v>45854</v>
      </c>
      <c r="N5125" s="1371" t="s">
        <v>233</v>
      </c>
      <c r="W5125" s="1371" t="s">
        <v>227</v>
      </c>
    </row>
    <row r="5126" spans="1:23">
      <c r="A5126" s="1370">
        <v>78967464</v>
      </c>
      <c r="B5126" s="1371" t="s">
        <v>10115</v>
      </c>
      <c r="C5126" s="1371">
        <v>937126590</v>
      </c>
      <c r="D5126" s="1371" t="s">
        <v>10116</v>
      </c>
      <c r="G5126" s="1371" t="s">
        <v>223</v>
      </c>
      <c r="H5126" s="1371" t="s">
        <v>11</v>
      </c>
      <c r="J5126" s="1371" t="s">
        <v>221</v>
      </c>
      <c r="M5126" s="1372">
        <v>45841</v>
      </c>
      <c r="N5126" s="1371" t="s">
        <v>233</v>
      </c>
      <c r="O5126" s="1371" t="s">
        <v>241</v>
      </c>
      <c r="P5126" s="1371" t="s">
        <v>241</v>
      </c>
      <c r="V5126" s="1371" t="s">
        <v>11</v>
      </c>
      <c r="W5126" s="1371" t="s">
        <v>226</v>
      </c>
    </row>
    <row r="5127" spans="1:23">
      <c r="A5127" s="1370">
        <v>78969412</v>
      </c>
      <c r="B5127" s="1371" t="s">
        <v>10117</v>
      </c>
      <c r="C5127" s="1371">
        <v>51959434508</v>
      </c>
      <c r="D5127" s="1371" t="s">
        <v>10118</v>
      </c>
      <c r="F5127" s="1371" t="s">
        <v>254</v>
      </c>
      <c r="G5127" s="1371" t="s">
        <v>225</v>
      </c>
      <c r="H5127" s="1371" t="s">
        <v>11</v>
      </c>
      <c r="I5127" s="1371" t="s">
        <v>316</v>
      </c>
      <c r="J5127" s="1371" t="s">
        <v>221</v>
      </c>
      <c r="L5127" s="1371" t="s">
        <v>271</v>
      </c>
      <c r="M5127" s="1372">
        <v>45841</v>
      </c>
      <c r="N5127" s="1371" t="s">
        <v>233</v>
      </c>
      <c r="O5127" s="1371" t="s">
        <v>236</v>
      </c>
      <c r="W5127" s="1371" t="s">
        <v>227</v>
      </c>
    </row>
    <row r="5128" spans="1:23">
      <c r="A5128" s="1370">
        <v>79005970</v>
      </c>
      <c r="B5128" s="1371" t="s">
        <v>9497</v>
      </c>
      <c r="C5128" s="1371">
        <v>989648698</v>
      </c>
      <c r="D5128" s="1371" t="s">
        <v>9498</v>
      </c>
      <c r="G5128" s="1371" t="s">
        <v>223</v>
      </c>
      <c r="H5128" s="1371" t="s">
        <v>11</v>
      </c>
      <c r="M5128" s="1372">
        <v>45859</v>
      </c>
      <c r="N5128" s="1371" t="s">
        <v>233</v>
      </c>
      <c r="O5128" s="1371" t="s">
        <v>332</v>
      </c>
      <c r="P5128" s="1371" t="s">
        <v>332</v>
      </c>
      <c r="W5128" s="1371" t="s">
        <v>227</v>
      </c>
    </row>
    <row r="5129" spans="1:23">
      <c r="A5129" s="1370">
        <v>79285165</v>
      </c>
      <c r="B5129" s="1371" t="s">
        <v>10119</v>
      </c>
      <c r="C5129" s="1371">
        <v>95366068</v>
      </c>
      <c r="D5129" s="1371" t="s">
        <v>10120</v>
      </c>
      <c r="F5129" s="1371" t="s">
        <v>362</v>
      </c>
      <c r="G5129" s="1371" t="s">
        <v>223</v>
      </c>
      <c r="H5129" s="1371" t="s">
        <v>248</v>
      </c>
      <c r="J5129" s="1371" t="s">
        <v>221</v>
      </c>
      <c r="M5129" s="1372">
        <v>45841</v>
      </c>
      <c r="N5129" s="1371" t="s">
        <v>233</v>
      </c>
      <c r="O5129" s="1371" t="s">
        <v>236</v>
      </c>
      <c r="P5129" s="1371" t="s">
        <v>236</v>
      </c>
      <c r="W5129" s="1371" t="s">
        <v>226</v>
      </c>
    </row>
    <row r="5130" spans="1:23">
      <c r="A5130" s="1370">
        <v>79377566</v>
      </c>
      <c r="B5130" s="1371" t="s">
        <v>10121</v>
      </c>
      <c r="C5130" s="1371">
        <v>915182183</v>
      </c>
      <c r="D5130" s="1371" t="s">
        <v>10122</v>
      </c>
      <c r="F5130" s="1371" t="s">
        <v>362</v>
      </c>
      <c r="G5130" s="1371" t="s">
        <v>224</v>
      </c>
      <c r="H5130" s="1371" t="s">
        <v>248</v>
      </c>
      <c r="J5130" s="1371" t="s">
        <v>221</v>
      </c>
      <c r="M5130" s="1372">
        <v>45841</v>
      </c>
      <c r="N5130" s="1371" t="s">
        <v>233</v>
      </c>
      <c r="O5130" s="1371" t="s">
        <v>236</v>
      </c>
      <c r="P5130" s="1371" t="s">
        <v>350</v>
      </c>
      <c r="W5130" s="1371" t="s">
        <v>226</v>
      </c>
    </row>
    <row r="5131" spans="1:23">
      <c r="A5131" s="1370">
        <v>79952234</v>
      </c>
      <c r="B5131" s="1371" t="s">
        <v>10123</v>
      </c>
      <c r="C5131" s="1371">
        <v>51955307128</v>
      </c>
      <c r="D5131" s="1371" t="s">
        <v>10124</v>
      </c>
      <c r="G5131" s="1371" t="s">
        <v>225</v>
      </c>
      <c r="H5131" s="1371" t="s">
        <v>245</v>
      </c>
      <c r="J5131" s="1371" t="s">
        <v>221</v>
      </c>
      <c r="K5131" s="1371" t="s">
        <v>269</v>
      </c>
      <c r="L5131" s="1371" t="s">
        <v>271</v>
      </c>
      <c r="N5131" s="1371" t="s">
        <v>233</v>
      </c>
      <c r="O5131" s="1371" t="s">
        <v>236</v>
      </c>
      <c r="W5131" s="1371" t="s">
        <v>230</v>
      </c>
    </row>
    <row r="5132" spans="1:23">
      <c r="A5132" s="1370">
        <v>80140261</v>
      </c>
      <c r="B5132" s="1371" t="s">
        <v>10125</v>
      </c>
      <c r="C5132" s="1371">
        <v>902551191</v>
      </c>
      <c r="D5132" s="1371" t="s">
        <v>10126</v>
      </c>
      <c r="G5132" s="1371" t="s">
        <v>223</v>
      </c>
      <c r="H5132" s="1371" t="s">
        <v>11</v>
      </c>
      <c r="M5132" s="1372">
        <v>45880</v>
      </c>
      <c r="N5132" s="1371" t="s">
        <v>237</v>
      </c>
      <c r="O5132" s="1371" t="s">
        <v>237</v>
      </c>
      <c r="P5132" s="1371" t="s">
        <v>237</v>
      </c>
      <c r="W5132" s="1371" t="s">
        <v>229</v>
      </c>
    </row>
    <row r="5133" spans="1:23">
      <c r="A5133" s="1370">
        <v>80187366</v>
      </c>
      <c r="B5133" s="1371" t="s">
        <v>10127</v>
      </c>
      <c r="C5133" s="1371">
        <v>51910772491</v>
      </c>
      <c r="D5133" s="1371" t="s">
        <v>10128</v>
      </c>
      <c r="G5133" s="1371" t="s">
        <v>223</v>
      </c>
      <c r="H5133" s="1371" t="s">
        <v>245</v>
      </c>
      <c r="J5133" s="1371" t="s">
        <v>221</v>
      </c>
      <c r="K5133" s="1371" t="s">
        <v>259</v>
      </c>
      <c r="L5133" s="1371" t="s">
        <v>271</v>
      </c>
      <c r="N5133" s="1371" t="s">
        <v>233</v>
      </c>
      <c r="W5133" s="1371" t="s">
        <v>230</v>
      </c>
    </row>
    <row r="5134" spans="1:23">
      <c r="A5134" s="1370">
        <v>80191705</v>
      </c>
      <c r="B5134" s="1371" t="s">
        <v>10129</v>
      </c>
      <c r="C5134" s="1371">
        <v>913042492</v>
      </c>
      <c r="D5134" s="1371" t="s">
        <v>10130</v>
      </c>
      <c r="G5134" s="1371" t="s">
        <v>224</v>
      </c>
      <c r="H5134" s="1371" t="s">
        <v>243</v>
      </c>
      <c r="I5134" s="1371" t="s">
        <v>316</v>
      </c>
      <c r="J5134" s="1371" t="s">
        <v>221</v>
      </c>
      <c r="N5134" s="1371" t="s">
        <v>236</v>
      </c>
      <c r="O5134" s="1371" t="s">
        <v>236</v>
      </c>
      <c r="W5134" s="1371" t="s">
        <v>227</v>
      </c>
    </row>
    <row r="5135" spans="1:23">
      <c r="A5135" s="1370">
        <v>80211335</v>
      </c>
      <c r="B5135" s="1371" t="s">
        <v>10131</v>
      </c>
      <c r="C5135" s="1371">
        <v>952159441</v>
      </c>
      <c r="D5135" s="1371" t="s">
        <v>10132</v>
      </c>
      <c r="G5135" s="1371" t="s">
        <v>224</v>
      </c>
      <c r="H5135" s="1371" t="s">
        <v>11</v>
      </c>
      <c r="J5135" s="1371" t="s">
        <v>221</v>
      </c>
      <c r="M5135" s="1372">
        <v>45841</v>
      </c>
      <c r="N5135" s="1371" t="s">
        <v>233</v>
      </c>
      <c r="O5135" s="1371" t="s">
        <v>239</v>
      </c>
      <c r="P5135" s="1371" t="s">
        <v>239</v>
      </c>
      <c r="V5135" s="1371" t="s">
        <v>11</v>
      </c>
      <c r="W5135" s="1371" t="s">
        <v>226</v>
      </c>
    </row>
    <row r="5136" spans="1:23">
      <c r="A5136" s="1370">
        <v>80229344</v>
      </c>
      <c r="B5136" s="1371" t="s">
        <v>10133</v>
      </c>
      <c r="C5136" s="1371">
        <v>51922933694</v>
      </c>
      <c r="D5136" s="1371" t="s">
        <v>10134</v>
      </c>
      <c r="E5136" s="1371" t="s">
        <v>448</v>
      </c>
      <c r="F5136" s="1371" t="s">
        <v>240</v>
      </c>
      <c r="G5136" s="1371" t="s">
        <v>223</v>
      </c>
      <c r="H5136" s="1371" t="s">
        <v>245</v>
      </c>
      <c r="J5136" s="1371" t="s">
        <v>221</v>
      </c>
      <c r="N5136" s="1371" t="s">
        <v>241</v>
      </c>
      <c r="V5136" s="1371" t="s">
        <v>1385</v>
      </c>
      <c r="W5136" s="1371" t="s">
        <v>228</v>
      </c>
    </row>
    <row r="5137" spans="1:23">
      <c r="A5137" s="1370">
        <v>80289872</v>
      </c>
      <c r="B5137" s="1371" t="s">
        <v>10135</v>
      </c>
      <c r="C5137" s="1371">
        <v>51986133540</v>
      </c>
      <c r="D5137" s="1371" t="s">
        <v>10136</v>
      </c>
      <c r="E5137" s="1371" t="s">
        <v>347</v>
      </c>
      <c r="G5137" s="1371" t="s">
        <v>224</v>
      </c>
      <c r="H5137" s="1371" t="s">
        <v>245</v>
      </c>
      <c r="K5137" s="1371" t="s">
        <v>278</v>
      </c>
      <c r="L5137" s="1371" t="s">
        <v>262</v>
      </c>
      <c r="M5137" s="1372">
        <v>45873</v>
      </c>
      <c r="N5137" s="1371" t="s">
        <v>233</v>
      </c>
      <c r="O5137" s="1371" t="s">
        <v>236</v>
      </c>
      <c r="W5137" s="1371" t="s">
        <v>230</v>
      </c>
    </row>
    <row r="5138" spans="1:23">
      <c r="A5138" s="1370">
        <v>80502391</v>
      </c>
      <c r="B5138" s="1371" t="s">
        <v>10137</v>
      </c>
      <c r="C5138" s="1371">
        <v>51943090574</v>
      </c>
      <c r="D5138" s="1371" t="s">
        <v>10138</v>
      </c>
      <c r="E5138" s="1371" t="s">
        <v>347</v>
      </c>
      <c r="G5138" s="1371" t="s">
        <v>223</v>
      </c>
      <c r="H5138" s="1371" t="s">
        <v>245</v>
      </c>
      <c r="K5138" s="1371" t="s">
        <v>262</v>
      </c>
      <c r="L5138" s="1371" t="s">
        <v>262</v>
      </c>
      <c r="M5138" s="1372">
        <v>45860</v>
      </c>
      <c r="N5138" s="1371" t="s">
        <v>233</v>
      </c>
      <c r="O5138" s="1371" t="s">
        <v>236</v>
      </c>
      <c r="W5138" s="1371" t="s">
        <v>230</v>
      </c>
    </row>
    <row r="5139" spans="1:23">
      <c r="A5139" s="1370">
        <v>80623247</v>
      </c>
      <c r="B5139" s="1371" t="s">
        <v>10139</v>
      </c>
      <c r="C5139" s="1371">
        <v>51966448192</v>
      </c>
      <c r="D5139" s="1371" t="s">
        <v>10140</v>
      </c>
      <c r="G5139" s="1371" t="s">
        <v>224</v>
      </c>
      <c r="H5139" s="1371" t="s">
        <v>11</v>
      </c>
      <c r="J5139" s="1371" t="s">
        <v>221</v>
      </c>
      <c r="M5139" s="1372">
        <v>45841</v>
      </c>
      <c r="N5139" s="1371" t="s">
        <v>233</v>
      </c>
      <c r="O5139" s="1371" t="s">
        <v>236</v>
      </c>
      <c r="W5139" s="1371" t="s">
        <v>227</v>
      </c>
    </row>
    <row r="5140" spans="1:23">
      <c r="A5140" s="1370">
        <v>80652882</v>
      </c>
      <c r="B5140" s="1371" t="s">
        <v>10141</v>
      </c>
      <c r="C5140" s="1371">
        <v>34653513847</v>
      </c>
      <c r="D5140" s="1371" t="s">
        <v>10142</v>
      </c>
      <c r="E5140" s="1371" t="s">
        <v>347</v>
      </c>
      <c r="G5140" s="1371" t="s">
        <v>225</v>
      </c>
      <c r="H5140" s="1371" t="s">
        <v>245</v>
      </c>
      <c r="K5140" s="1371" t="s">
        <v>262</v>
      </c>
      <c r="L5140" s="1371" t="s">
        <v>262</v>
      </c>
      <c r="M5140" s="1372">
        <v>45876</v>
      </c>
      <c r="N5140" s="1371" t="s">
        <v>233</v>
      </c>
      <c r="W5140" s="1371" t="s">
        <v>227</v>
      </c>
    </row>
    <row r="5141" spans="1:23">
      <c r="A5141" s="1370">
        <v>80690761</v>
      </c>
      <c r="B5141" s="1371" t="s">
        <v>10143</v>
      </c>
      <c r="C5141" s="1371">
        <v>918607305</v>
      </c>
      <c r="D5141" s="1371" t="s">
        <v>10144</v>
      </c>
      <c r="G5141" s="1371" t="s">
        <v>225</v>
      </c>
      <c r="M5141" s="1372">
        <v>45859</v>
      </c>
      <c r="N5141" s="1371" t="s">
        <v>368</v>
      </c>
      <c r="O5141" s="1371" t="s">
        <v>239</v>
      </c>
      <c r="P5141" s="1371" t="s">
        <v>239</v>
      </c>
      <c r="W5141" s="1371" t="s">
        <v>226</v>
      </c>
    </row>
    <row r="5142" spans="1:23">
      <c r="A5142" s="1370">
        <v>80800319</v>
      </c>
      <c r="B5142" s="1371" t="s">
        <v>10145</v>
      </c>
      <c r="C5142" s="1371" t="s">
        <v>10146</v>
      </c>
      <c r="D5142" s="1371" t="s">
        <v>10147</v>
      </c>
      <c r="E5142" s="1371" t="s">
        <v>451</v>
      </c>
      <c r="G5142" s="1371" t="s">
        <v>225</v>
      </c>
      <c r="H5142" s="1371" t="s">
        <v>243</v>
      </c>
      <c r="I5142" s="1371" t="s">
        <v>316</v>
      </c>
      <c r="J5142" s="1371" t="s">
        <v>249</v>
      </c>
      <c r="N5142" s="1371" t="s">
        <v>231</v>
      </c>
      <c r="O5142" s="1371" t="s">
        <v>231</v>
      </c>
      <c r="P5142" s="1371" t="s">
        <v>231</v>
      </c>
      <c r="Q5142" s="1371" t="s">
        <v>445</v>
      </c>
      <c r="R5142" s="1371" t="s">
        <v>232</v>
      </c>
      <c r="S5142" s="1371" t="s">
        <v>318</v>
      </c>
      <c r="T5142" s="1371" t="s">
        <v>323</v>
      </c>
      <c r="U5142" s="1371" t="s">
        <v>255</v>
      </c>
      <c r="W5142" s="1371" t="s">
        <v>226</v>
      </c>
    </row>
    <row r="5143" spans="1:23">
      <c r="A5143" s="1370">
        <v>80832424</v>
      </c>
      <c r="B5143" s="1371" t="s">
        <v>10148</v>
      </c>
      <c r="C5143" s="1371">
        <v>990701707</v>
      </c>
      <c r="D5143" s="1371" t="s">
        <v>36</v>
      </c>
      <c r="E5143" s="1371" t="s">
        <v>4239</v>
      </c>
      <c r="G5143" s="1371" t="s">
        <v>225</v>
      </c>
      <c r="H5143" s="1371" t="s">
        <v>243</v>
      </c>
      <c r="J5143" s="1371" t="s">
        <v>249</v>
      </c>
      <c r="N5143" s="1371" t="s">
        <v>231</v>
      </c>
      <c r="O5143" s="1371" t="s">
        <v>231</v>
      </c>
      <c r="P5143" s="1371" t="s">
        <v>231</v>
      </c>
      <c r="Q5143" s="1371" t="s">
        <v>324</v>
      </c>
      <c r="R5143" s="1371" t="s">
        <v>232</v>
      </c>
      <c r="S5143" s="1371" t="s">
        <v>318</v>
      </c>
      <c r="T5143" s="1371" t="s">
        <v>323</v>
      </c>
      <c r="W5143" s="1371" t="s">
        <v>228</v>
      </c>
    </row>
    <row r="5144" spans="1:23">
      <c r="A5144" s="1370">
        <v>80921659</v>
      </c>
      <c r="B5144" s="1371" t="s">
        <v>10149</v>
      </c>
      <c r="C5144" s="1371" t="s">
        <v>10150</v>
      </c>
      <c r="D5144" s="1371" t="s">
        <v>10151</v>
      </c>
      <c r="G5144" s="1371" t="s">
        <v>224</v>
      </c>
      <c r="H5144" s="1371" t="s">
        <v>245</v>
      </c>
      <c r="I5144" s="1371" t="s">
        <v>316</v>
      </c>
      <c r="J5144" s="1371" t="s">
        <v>221</v>
      </c>
      <c r="K5144" s="1371" t="s">
        <v>259</v>
      </c>
      <c r="L5144" s="1371" t="s">
        <v>259</v>
      </c>
      <c r="N5144" s="1371" t="s">
        <v>233</v>
      </c>
      <c r="O5144" s="1371" t="s">
        <v>236</v>
      </c>
      <c r="P5144" s="1371" t="s">
        <v>350</v>
      </c>
      <c r="W5144" s="1371" t="s">
        <v>226</v>
      </c>
    </row>
    <row r="5145" spans="1:23">
      <c r="A5145" s="1370">
        <v>80977812</v>
      </c>
      <c r="B5145" s="1371" t="s">
        <v>10152</v>
      </c>
      <c r="C5145" s="1371">
        <v>914869762</v>
      </c>
      <c r="D5145" s="1371" t="s">
        <v>5015</v>
      </c>
      <c r="E5145" s="1371" t="s">
        <v>624</v>
      </c>
      <c r="G5145" s="1371" t="s">
        <v>224</v>
      </c>
      <c r="H5145" s="1371" t="s">
        <v>244</v>
      </c>
      <c r="J5145" s="1371" t="s">
        <v>249</v>
      </c>
      <c r="L5145" s="1371" t="s">
        <v>271</v>
      </c>
      <c r="N5145" s="1371" t="s">
        <v>233</v>
      </c>
      <c r="W5145" s="1371" t="s">
        <v>230</v>
      </c>
    </row>
    <row r="5146" spans="1:23">
      <c r="A5146" s="1370">
        <v>81011782</v>
      </c>
      <c r="B5146" s="1371" t="s">
        <v>10153</v>
      </c>
      <c r="C5146" s="1371">
        <v>931464571</v>
      </c>
      <c r="D5146" s="1371" t="s">
        <v>10154</v>
      </c>
      <c r="G5146" s="1371" t="s">
        <v>224</v>
      </c>
      <c r="H5146" s="1371" t="s">
        <v>11</v>
      </c>
      <c r="J5146" s="1371" t="s">
        <v>221</v>
      </c>
      <c r="L5146" s="1371" t="s">
        <v>271</v>
      </c>
      <c r="M5146" s="1372">
        <v>45841</v>
      </c>
      <c r="N5146" s="1371" t="s">
        <v>233</v>
      </c>
      <c r="V5146" s="1371" t="s">
        <v>11</v>
      </c>
      <c r="W5146" s="1371" t="s">
        <v>230</v>
      </c>
    </row>
    <row r="5147" spans="1:23">
      <c r="A5147" s="1370">
        <v>81015174</v>
      </c>
      <c r="B5147" s="1371" t="s">
        <v>10155</v>
      </c>
      <c r="C5147" s="1371">
        <v>956130993</v>
      </c>
      <c r="D5147" s="1371" t="s">
        <v>10156</v>
      </c>
      <c r="G5147" s="1371" t="s">
        <v>224</v>
      </c>
      <c r="H5147" s="1371" t="s">
        <v>11</v>
      </c>
      <c r="J5147" s="1371" t="s">
        <v>221</v>
      </c>
      <c r="N5147" s="1371" t="s">
        <v>233</v>
      </c>
      <c r="W5147" s="1371" t="s">
        <v>229</v>
      </c>
    </row>
    <row r="5148" spans="1:23">
      <c r="A5148" s="1370">
        <v>81104411</v>
      </c>
      <c r="B5148" s="1371" t="s">
        <v>10157</v>
      </c>
      <c r="C5148" s="1371">
        <v>51983003030</v>
      </c>
      <c r="D5148" s="1371" t="s">
        <v>10158</v>
      </c>
      <c r="G5148" s="1371" t="s">
        <v>225</v>
      </c>
      <c r="H5148" s="1371" t="s">
        <v>11</v>
      </c>
      <c r="L5148" s="1371" t="s">
        <v>271</v>
      </c>
      <c r="M5148" s="1372">
        <v>45854</v>
      </c>
      <c r="N5148" s="1371" t="s">
        <v>233</v>
      </c>
      <c r="W5148" s="1371" t="s">
        <v>230</v>
      </c>
    </row>
    <row r="5149" spans="1:23">
      <c r="A5149" s="1370">
        <v>81141483</v>
      </c>
      <c r="B5149" s="1371" t="s">
        <v>10159</v>
      </c>
      <c r="C5149" s="1371">
        <v>51900427478</v>
      </c>
      <c r="D5149" s="1371" t="s">
        <v>10160</v>
      </c>
      <c r="G5149" s="1371" t="s">
        <v>225</v>
      </c>
      <c r="H5149" s="1371" t="s">
        <v>11</v>
      </c>
      <c r="J5149" s="1371" t="s">
        <v>221</v>
      </c>
      <c r="M5149" s="1372">
        <v>45841</v>
      </c>
      <c r="N5149" s="1371" t="s">
        <v>233</v>
      </c>
      <c r="V5149" s="1371" t="s">
        <v>11</v>
      </c>
      <c r="W5149" s="1371" t="s">
        <v>228</v>
      </c>
    </row>
    <row r="5150" spans="1:23">
      <c r="A5150" s="1370">
        <v>81400776</v>
      </c>
      <c r="B5150" s="1371" t="s">
        <v>10161</v>
      </c>
      <c r="C5150" s="1371">
        <v>972393091</v>
      </c>
      <c r="D5150" s="1371" t="s">
        <v>10162</v>
      </c>
      <c r="F5150" s="1371" t="s">
        <v>8</v>
      </c>
      <c r="G5150" s="1371" t="s">
        <v>223</v>
      </c>
      <c r="H5150" s="1371" t="s">
        <v>243</v>
      </c>
      <c r="J5150" s="1371" t="s">
        <v>249</v>
      </c>
      <c r="L5150" s="1371" t="s">
        <v>271</v>
      </c>
      <c r="N5150" s="1371" t="s">
        <v>231</v>
      </c>
      <c r="O5150" s="1371" t="s">
        <v>231</v>
      </c>
      <c r="Q5150" s="1371" t="s">
        <v>445</v>
      </c>
      <c r="R5150" s="1371" t="s">
        <v>312</v>
      </c>
      <c r="S5150" s="1371" t="s">
        <v>318</v>
      </c>
      <c r="T5150" s="1371" t="s">
        <v>628</v>
      </c>
      <c r="U5150" s="1371" t="s">
        <v>255</v>
      </c>
      <c r="W5150" s="1371" t="s">
        <v>230</v>
      </c>
    </row>
    <row r="5151" spans="1:23">
      <c r="A5151" s="1370">
        <v>81423086</v>
      </c>
      <c r="B5151" s="1371" t="s">
        <v>10163</v>
      </c>
      <c r="C5151" s="1371" t="s">
        <v>10164</v>
      </c>
      <c r="D5151" s="1371" t="s">
        <v>10165</v>
      </c>
      <c r="E5151" s="1371" t="s">
        <v>685</v>
      </c>
      <c r="G5151" s="1371" t="s">
        <v>223</v>
      </c>
      <c r="H5151" s="1371" t="s">
        <v>245</v>
      </c>
      <c r="I5151" s="1371" t="s">
        <v>316</v>
      </c>
      <c r="J5151" s="1371" t="s">
        <v>221</v>
      </c>
      <c r="N5151" s="1371" t="s">
        <v>233</v>
      </c>
      <c r="O5151" s="1371" t="s">
        <v>236</v>
      </c>
      <c r="P5151" s="1371" t="s">
        <v>236</v>
      </c>
      <c r="W5151" s="1371" t="s">
        <v>226</v>
      </c>
    </row>
    <row r="5152" spans="1:23">
      <c r="A5152" s="1370">
        <v>81680629</v>
      </c>
      <c r="B5152" s="1371" t="s">
        <v>10166</v>
      </c>
      <c r="C5152" s="1371">
        <v>991307579</v>
      </c>
      <c r="D5152" s="1371" t="s">
        <v>362</v>
      </c>
      <c r="G5152" s="1371" t="s">
        <v>225</v>
      </c>
      <c r="H5152" s="1371" t="s">
        <v>11</v>
      </c>
      <c r="J5152" s="1371" t="s">
        <v>221</v>
      </c>
      <c r="M5152" s="1372">
        <v>45841</v>
      </c>
      <c r="N5152" s="1371" t="s">
        <v>233</v>
      </c>
      <c r="O5152" s="1371" t="s">
        <v>332</v>
      </c>
      <c r="P5152" s="1371" t="s">
        <v>332</v>
      </c>
      <c r="V5152" s="1371" t="s">
        <v>11</v>
      </c>
      <c r="W5152" s="1371" t="s">
        <v>226</v>
      </c>
    </row>
    <row r="5153" spans="1:23">
      <c r="A5153" s="1370">
        <v>82034918</v>
      </c>
      <c r="B5153" s="1371" t="s">
        <v>10167</v>
      </c>
      <c r="C5153" s="1371">
        <v>934421295</v>
      </c>
      <c r="D5153" s="1371" t="s">
        <v>10168</v>
      </c>
      <c r="E5153" s="1371" t="s">
        <v>347</v>
      </c>
      <c r="G5153" s="1371" t="s">
        <v>223</v>
      </c>
      <c r="H5153" s="1371" t="s">
        <v>245</v>
      </c>
      <c r="K5153" s="1371" t="s">
        <v>262</v>
      </c>
      <c r="L5153" s="1371" t="s">
        <v>262</v>
      </c>
      <c r="M5153" s="1372">
        <v>45874</v>
      </c>
      <c r="N5153" s="1371" t="s">
        <v>388</v>
      </c>
      <c r="O5153" s="1371" t="s">
        <v>329</v>
      </c>
      <c r="P5153" s="1371" t="s">
        <v>329</v>
      </c>
      <c r="W5153" s="1371" t="s">
        <v>226</v>
      </c>
    </row>
    <row r="5154" spans="1:23">
      <c r="A5154" s="1370">
        <v>82034918</v>
      </c>
      <c r="B5154" s="1371" t="s">
        <v>10167</v>
      </c>
      <c r="C5154" s="1371">
        <v>51968673072</v>
      </c>
      <c r="D5154" s="1371" t="s">
        <v>10168</v>
      </c>
      <c r="E5154" s="1371" t="s">
        <v>347</v>
      </c>
      <c r="G5154" s="1371" t="s">
        <v>223</v>
      </c>
      <c r="H5154" s="1371" t="s">
        <v>245</v>
      </c>
      <c r="K5154" s="1371" t="s">
        <v>271</v>
      </c>
      <c r="L5154" s="1371" t="s">
        <v>271</v>
      </c>
      <c r="M5154" s="1372">
        <v>45852</v>
      </c>
      <c r="N5154" s="1371" t="s">
        <v>231</v>
      </c>
      <c r="W5154" s="1371" t="s">
        <v>227</v>
      </c>
    </row>
    <row r="5155" spans="1:23">
      <c r="A5155" s="1370">
        <v>82585565</v>
      </c>
      <c r="B5155" s="1371" t="s">
        <v>10169</v>
      </c>
      <c r="C5155" s="1371">
        <v>989179</v>
      </c>
      <c r="D5155" s="1371" t="s">
        <v>10170</v>
      </c>
      <c r="G5155" s="1371" t="s">
        <v>224</v>
      </c>
      <c r="H5155" s="1371" t="s">
        <v>11</v>
      </c>
      <c r="J5155" s="1371" t="s">
        <v>221</v>
      </c>
      <c r="L5155" s="1371" t="s">
        <v>271</v>
      </c>
      <c r="M5155" s="1372">
        <v>45841</v>
      </c>
      <c r="N5155" s="1371" t="s">
        <v>233</v>
      </c>
      <c r="V5155" s="1371" t="s">
        <v>11</v>
      </c>
      <c r="W5155" s="1371" t="s">
        <v>230</v>
      </c>
    </row>
    <row r="5156" spans="1:23">
      <c r="A5156" s="1370">
        <v>85214633</v>
      </c>
      <c r="B5156" s="1371" t="s">
        <v>10171</v>
      </c>
      <c r="C5156" s="1371">
        <v>51999999999</v>
      </c>
      <c r="D5156" s="1371" t="s">
        <v>10171</v>
      </c>
      <c r="G5156" s="1371" t="s">
        <v>223</v>
      </c>
      <c r="H5156" s="1371" t="s">
        <v>245</v>
      </c>
      <c r="J5156" s="1371" t="s">
        <v>221</v>
      </c>
      <c r="K5156" s="1371" t="s">
        <v>269</v>
      </c>
      <c r="L5156" s="1371" t="s">
        <v>269</v>
      </c>
      <c r="N5156" s="1371" t="s">
        <v>237</v>
      </c>
      <c r="W5156" s="1371" t="s">
        <v>228</v>
      </c>
    </row>
    <row r="5157" spans="1:23">
      <c r="A5157" s="1370">
        <v>86698569</v>
      </c>
      <c r="B5157" s="1371" t="s">
        <v>10172</v>
      </c>
      <c r="C5157" s="1371">
        <v>930380752</v>
      </c>
      <c r="D5157" s="1371" t="s">
        <v>10173</v>
      </c>
      <c r="G5157" s="1371" t="s">
        <v>224</v>
      </c>
      <c r="H5157" s="1371" t="s">
        <v>11</v>
      </c>
      <c r="M5157" s="1372">
        <v>45880</v>
      </c>
      <c r="N5157" s="1371" t="s">
        <v>233</v>
      </c>
      <c r="W5157" s="1371" t="s">
        <v>229</v>
      </c>
    </row>
    <row r="5158" spans="1:23">
      <c r="A5158" s="1370">
        <v>90045702</v>
      </c>
      <c r="B5158" s="1371" t="s">
        <v>10174</v>
      </c>
      <c r="C5158" s="1371">
        <v>977330059</v>
      </c>
      <c r="D5158" s="1371" t="s">
        <v>10175</v>
      </c>
      <c r="G5158" s="1371" t="s">
        <v>223</v>
      </c>
      <c r="H5158" s="1371" t="s">
        <v>245</v>
      </c>
      <c r="I5158" s="1371" t="s">
        <v>316</v>
      </c>
      <c r="J5158" s="1371" t="s">
        <v>221</v>
      </c>
      <c r="K5158" s="1371" t="s">
        <v>256</v>
      </c>
      <c r="L5158" s="1371" t="s">
        <v>256</v>
      </c>
      <c r="N5158" s="1371" t="s">
        <v>233</v>
      </c>
      <c r="O5158" s="1371" t="s">
        <v>231</v>
      </c>
      <c r="P5158" s="1371" t="s">
        <v>231</v>
      </c>
      <c r="W5158" s="1371" t="s">
        <v>228</v>
      </c>
    </row>
    <row r="5159" spans="1:23">
      <c r="A5159" s="1370">
        <v>90655591</v>
      </c>
      <c r="B5159" s="1371" t="s">
        <v>10176</v>
      </c>
      <c r="C5159" s="1371">
        <v>922557632</v>
      </c>
      <c r="D5159" s="1371" t="s">
        <v>10177</v>
      </c>
      <c r="G5159" s="1371" t="s">
        <v>225</v>
      </c>
      <c r="H5159" s="1371" t="s">
        <v>243</v>
      </c>
      <c r="I5159" s="1371" t="s">
        <v>316</v>
      </c>
      <c r="J5159" s="1371" t="s">
        <v>249</v>
      </c>
      <c r="N5159" s="1371" t="s">
        <v>233</v>
      </c>
      <c r="O5159" s="1371" t="s">
        <v>231</v>
      </c>
      <c r="P5159" s="1371" t="s">
        <v>231</v>
      </c>
      <c r="W5159" s="1371" t="s">
        <v>226</v>
      </c>
    </row>
    <row r="5160" spans="1:23">
      <c r="A5160" s="1370">
        <v>90807226</v>
      </c>
      <c r="B5160" s="1371" t="s">
        <v>10178</v>
      </c>
      <c r="C5160" s="1371">
        <v>997527839</v>
      </c>
      <c r="D5160" s="1371" t="s">
        <v>10179</v>
      </c>
      <c r="G5160" s="1371" t="s">
        <v>224</v>
      </c>
      <c r="H5160" s="1371" t="s">
        <v>11</v>
      </c>
      <c r="M5160" s="1372">
        <v>45880</v>
      </c>
      <c r="N5160" s="1371" t="s">
        <v>233</v>
      </c>
      <c r="W5160" s="1371" t="s">
        <v>229</v>
      </c>
    </row>
    <row r="5161" spans="1:23">
      <c r="A5161" s="1370">
        <v>91347768</v>
      </c>
      <c r="B5161" s="1371" t="s">
        <v>10180</v>
      </c>
      <c r="C5161" s="1371">
        <v>967443204</v>
      </c>
      <c r="D5161" s="1371" t="s">
        <v>10181</v>
      </c>
      <c r="G5161" s="1371" t="s">
        <v>225</v>
      </c>
      <c r="H5161" s="1371" t="s">
        <v>11</v>
      </c>
      <c r="J5161" s="1371" t="s">
        <v>221</v>
      </c>
      <c r="N5161" s="1371" t="s">
        <v>233</v>
      </c>
      <c r="O5161" s="1371" t="s">
        <v>236</v>
      </c>
      <c r="W5161" s="1371" t="s">
        <v>229</v>
      </c>
    </row>
    <row r="5162" spans="1:23">
      <c r="A5162" s="1370">
        <v>92023070</v>
      </c>
      <c r="B5162" s="1371" t="s">
        <v>10182</v>
      </c>
      <c r="C5162" s="1371">
        <v>51920230707</v>
      </c>
      <c r="D5162" s="1371" t="s">
        <v>10183</v>
      </c>
      <c r="G5162" s="1371" t="s">
        <v>225</v>
      </c>
      <c r="H5162" s="1371" t="s">
        <v>11</v>
      </c>
      <c r="I5162" s="1371" t="s">
        <v>7</v>
      </c>
      <c r="M5162" s="1372">
        <v>45854</v>
      </c>
      <c r="N5162" s="1371" t="s">
        <v>233</v>
      </c>
      <c r="W5162" s="1371" t="s">
        <v>228</v>
      </c>
    </row>
    <row r="5163" spans="1:23">
      <c r="A5163" s="1370">
        <v>92479083</v>
      </c>
      <c r="B5163" s="1371" t="s">
        <v>10184</v>
      </c>
      <c r="C5163" s="1371">
        <v>51917017928</v>
      </c>
      <c r="D5163" s="1371" t="s">
        <v>10185</v>
      </c>
      <c r="G5163" s="1371" t="s">
        <v>224</v>
      </c>
      <c r="H5163" s="1371" t="s">
        <v>11</v>
      </c>
      <c r="J5163" s="1371" t="s">
        <v>221</v>
      </c>
      <c r="M5163" s="1372">
        <v>45841</v>
      </c>
      <c r="N5163" s="1371" t="s">
        <v>233</v>
      </c>
      <c r="O5163" s="1371" t="s">
        <v>236</v>
      </c>
      <c r="W5163" s="1371" t="s">
        <v>227</v>
      </c>
    </row>
    <row r="5164" spans="1:23">
      <c r="A5164" s="1370">
        <v>93741783</v>
      </c>
      <c r="B5164" s="1371" t="s">
        <v>10186</v>
      </c>
      <c r="C5164" s="1371">
        <v>966124384</v>
      </c>
      <c r="D5164" s="1371" t="s">
        <v>10187</v>
      </c>
      <c r="G5164" s="1371" t="s">
        <v>224</v>
      </c>
      <c r="H5164" s="1371" t="s">
        <v>243</v>
      </c>
      <c r="I5164" s="1371" t="s">
        <v>316</v>
      </c>
      <c r="J5164" s="1371" t="s">
        <v>221</v>
      </c>
      <c r="N5164" s="1371" t="s">
        <v>236</v>
      </c>
      <c r="O5164" s="1371" t="s">
        <v>236</v>
      </c>
      <c r="W5164" s="1371" t="s">
        <v>227</v>
      </c>
    </row>
    <row r="5165" spans="1:23">
      <c r="A5165" s="1370">
        <v>93999570</v>
      </c>
      <c r="B5165" s="1371" t="s">
        <v>10188</v>
      </c>
      <c r="C5165" s="1371">
        <v>51939995701</v>
      </c>
      <c r="D5165" s="1371" t="s">
        <v>10189</v>
      </c>
      <c r="G5165" s="1371" t="s">
        <v>223</v>
      </c>
      <c r="H5165" s="1371" t="s">
        <v>245</v>
      </c>
      <c r="J5165" s="1371" t="s">
        <v>221</v>
      </c>
      <c r="L5165" s="1371" t="s">
        <v>271</v>
      </c>
      <c r="N5165" s="1371" t="s">
        <v>231</v>
      </c>
      <c r="W5165" s="1371" t="s">
        <v>230</v>
      </c>
    </row>
    <row r="5166" spans="1:23">
      <c r="A5166" s="1370">
        <v>94465023</v>
      </c>
      <c r="B5166" s="1371" t="s">
        <v>10190</v>
      </c>
      <c r="C5166" s="1371">
        <v>51944650236</v>
      </c>
      <c r="D5166" s="1371" t="s">
        <v>10191</v>
      </c>
      <c r="E5166" s="1371" t="s">
        <v>451</v>
      </c>
      <c r="G5166" s="1371" t="s">
        <v>224</v>
      </c>
      <c r="H5166" s="1371" t="s">
        <v>245</v>
      </c>
      <c r="K5166" s="1371" t="s">
        <v>262</v>
      </c>
      <c r="L5166" s="1371" t="s">
        <v>262</v>
      </c>
      <c r="M5166" s="1372">
        <v>45880</v>
      </c>
      <c r="N5166" s="1371" t="s">
        <v>233</v>
      </c>
      <c r="W5166" s="1371" t="s">
        <v>228</v>
      </c>
    </row>
    <row r="5167" spans="1:23">
      <c r="A5167" s="1370">
        <v>95179567</v>
      </c>
      <c r="B5167" s="1371" t="s">
        <v>10192</v>
      </c>
      <c r="C5167" s="1371">
        <v>951795675</v>
      </c>
      <c r="D5167" s="1371" t="s">
        <v>10193</v>
      </c>
      <c r="G5167" s="1371" t="s">
        <v>223</v>
      </c>
      <c r="H5167" s="1371" t="s">
        <v>11</v>
      </c>
      <c r="M5167" s="1372">
        <v>45880</v>
      </c>
      <c r="N5167" s="1371" t="s">
        <v>233</v>
      </c>
      <c r="W5167" s="1371" t="s">
        <v>229</v>
      </c>
    </row>
    <row r="5168" spans="1:23">
      <c r="A5168" s="1370">
        <v>95833484</v>
      </c>
      <c r="B5168" s="1371" t="s">
        <v>10194</v>
      </c>
      <c r="C5168" s="1371">
        <v>51965872046</v>
      </c>
      <c r="D5168" s="1371" t="s">
        <v>10195</v>
      </c>
      <c r="G5168" s="1371" t="s">
        <v>223</v>
      </c>
      <c r="H5168" s="1371" t="s">
        <v>11</v>
      </c>
      <c r="J5168" s="1371" t="s">
        <v>221</v>
      </c>
      <c r="M5168" s="1372">
        <v>45841</v>
      </c>
      <c r="N5168" s="1371" t="s">
        <v>233</v>
      </c>
      <c r="O5168" s="1371" t="s">
        <v>239</v>
      </c>
      <c r="P5168" s="1371" t="s">
        <v>239</v>
      </c>
      <c r="V5168" s="1371" t="s">
        <v>11</v>
      </c>
      <c r="W5168" s="1371" t="s">
        <v>226</v>
      </c>
    </row>
    <row r="5169" spans="1:23">
      <c r="A5169" s="1370">
        <v>96508733</v>
      </c>
      <c r="B5169" s="1371" t="s">
        <v>10196</v>
      </c>
      <c r="C5169" s="1371">
        <v>51982310817</v>
      </c>
      <c r="D5169" s="1371" t="s">
        <v>10197</v>
      </c>
      <c r="G5169" s="1371" t="s">
        <v>224</v>
      </c>
      <c r="H5169" s="1371" t="s">
        <v>243</v>
      </c>
      <c r="I5169" s="1371" t="s">
        <v>316</v>
      </c>
      <c r="J5169" s="1371" t="s">
        <v>249</v>
      </c>
      <c r="N5169" s="1371" t="s">
        <v>236</v>
      </c>
      <c r="W5169" s="1371" t="s">
        <v>227</v>
      </c>
    </row>
    <row r="5170" spans="1:23">
      <c r="A5170" s="1370">
        <v>96791597</v>
      </c>
      <c r="B5170" s="1371" t="s">
        <v>10198</v>
      </c>
      <c r="C5170" s="1371">
        <v>951100441</v>
      </c>
      <c r="D5170" s="1371" t="s">
        <v>10199</v>
      </c>
      <c r="G5170" s="1371" t="s">
        <v>224</v>
      </c>
      <c r="H5170" s="1371" t="s">
        <v>11</v>
      </c>
      <c r="J5170" s="1371" t="s">
        <v>221</v>
      </c>
      <c r="N5170" s="1371" t="s">
        <v>233</v>
      </c>
      <c r="W5170" s="1371" t="s">
        <v>229</v>
      </c>
    </row>
    <row r="5171" spans="1:23">
      <c r="A5171" s="1370">
        <v>97458050</v>
      </c>
      <c r="B5171" s="1371" t="s">
        <v>10200</v>
      </c>
      <c r="C5171" s="1371">
        <v>51934612333</v>
      </c>
      <c r="D5171" s="1371" t="s">
        <v>9669</v>
      </c>
      <c r="E5171" s="1371" t="s">
        <v>347</v>
      </c>
      <c r="G5171" s="1371" t="s">
        <v>223</v>
      </c>
      <c r="H5171" s="1371" t="s">
        <v>245</v>
      </c>
      <c r="K5171" s="1371" t="s">
        <v>280</v>
      </c>
      <c r="L5171" s="1371" t="s">
        <v>280</v>
      </c>
      <c r="M5171" s="1372">
        <v>45874</v>
      </c>
      <c r="N5171" s="1371" t="s">
        <v>233</v>
      </c>
      <c r="W5171" s="1371" t="s">
        <v>228</v>
      </c>
    </row>
    <row r="5172" spans="1:23">
      <c r="A5172" s="1370">
        <v>97653214</v>
      </c>
      <c r="B5172" s="1371" t="s">
        <v>10201</v>
      </c>
      <c r="C5172" s="1371">
        <v>998705769</v>
      </c>
      <c r="D5172" s="1371" t="s">
        <v>10202</v>
      </c>
      <c r="G5172" s="1371" t="s">
        <v>225</v>
      </c>
      <c r="H5172" s="1371" t="s">
        <v>243</v>
      </c>
      <c r="I5172" s="1371" t="s">
        <v>316</v>
      </c>
      <c r="J5172" s="1371" t="s">
        <v>221</v>
      </c>
      <c r="N5172" s="1371" t="s">
        <v>236</v>
      </c>
      <c r="W5172" s="1371" t="s">
        <v>227</v>
      </c>
    </row>
    <row r="5173" spans="1:23">
      <c r="A5173" s="1370">
        <v>99999999</v>
      </c>
      <c r="B5173" s="1371" t="s">
        <v>10203</v>
      </c>
      <c r="C5173" s="1371">
        <v>51906288380</v>
      </c>
      <c r="D5173" s="1371" t="s">
        <v>10204</v>
      </c>
      <c r="G5173" s="1371" t="s">
        <v>224</v>
      </c>
      <c r="H5173" s="1371" t="s">
        <v>245</v>
      </c>
      <c r="J5173" s="1371" t="s">
        <v>221</v>
      </c>
      <c r="K5173" s="1371" t="s">
        <v>259</v>
      </c>
      <c r="L5173" s="1371" t="s">
        <v>259</v>
      </c>
      <c r="N5173" s="1371" t="s">
        <v>241</v>
      </c>
      <c r="O5173" s="1371" t="s">
        <v>241</v>
      </c>
      <c r="P5173" s="1371" t="s">
        <v>241</v>
      </c>
      <c r="V5173" s="1371" t="s">
        <v>10205</v>
      </c>
      <c r="W5173" s="1371" t="s">
        <v>228</v>
      </c>
    </row>
    <row r="5174" spans="1:23">
      <c r="A5174" s="1370">
        <v>172065920</v>
      </c>
      <c r="B5174" s="1371" t="s">
        <v>10206</v>
      </c>
      <c r="C5174" s="1371">
        <v>9714995426</v>
      </c>
      <c r="D5174" s="1371" t="s">
        <v>10207</v>
      </c>
      <c r="G5174" s="1371" t="s">
        <v>225</v>
      </c>
      <c r="H5174" s="1371" t="s">
        <v>11</v>
      </c>
      <c r="J5174" s="1371" t="s">
        <v>221</v>
      </c>
      <c r="M5174" s="1372">
        <v>45841</v>
      </c>
      <c r="N5174" s="1371" t="s">
        <v>237</v>
      </c>
      <c r="V5174" s="1371" t="s">
        <v>11</v>
      </c>
      <c r="W5174" s="1371" t="s">
        <v>230</v>
      </c>
    </row>
    <row r="5175" spans="1:23">
      <c r="A5175" s="1370">
        <v>606000007</v>
      </c>
      <c r="B5175" s="1371" t="s">
        <v>10208</v>
      </c>
      <c r="C5175" s="1371">
        <v>98598758</v>
      </c>
      <c r="D5175" s="1371" t="s">
        <v>10209</v>
      </c>
      <c r="G5175" s="1371" t="s">
        <v>224</v>
      </c>
      <c r="H5175" s="1371" t="s">
        <v>11</v>
      </c>
      <c r="J5175" s="1371" t="s">
        <v>221</v>
      </c>
      <c r="M5175" s="1372">
        <v>45841</v>
      </c>
      <c r="N5175" s="1371" t="s">
        <v>237</v>
      </c>
      <c r="V5175" s="1371" t="s">
        <v>11</v>
      </c>
      <c r="W5175" s="1371" t="s">
        <v>228</v>
      </c>
    </row>
    <row r="5176" spans="1:23">
      <c r="A5176" s="1370">
        <v>610204736</v>
      </c>
      <c r="B5176" s="1371" t="s">
        <v>10210</v>
      </c>
      <c r="C5176" s="1371">
        <v>984384865</v>
      </c>
      <c r="D5176" s="1371" t="s">
        <v>10211</v>
      </c>
      <c r="F5176" s="1371" t="s">
        <v>362</v>
      </c>
      <c r="G5176" s="1371" t="s">
        <v>224</v>
      </c>
      <c r="H5176" s="1371" t="s">
        <v>248</v>
      </c>
      <c r="J5176" s="1371" t="s">
        <v>221</v>
      </c>
      <c r="M5176" s="1372">
        <v>45841</v>
      </c>
      <c r="N5176" s="1371" t="s">
        <v>233</v>
      </c>
      <c r="O5176" s="1371" t="s">
        <v>236</v>
      </c>
      <c r="P5176" s="1371" t="s">
        <v>350</v>
      </c>
      <c r="W5176" s="1371" t="s">
        <v>226</v>
      </c>
    </row>
    <row r="5177" spans="1:23">
      <c r="A5177" s="1370">
        <v>611681065</v>
      </c>
      <c r="B5177" s="1371" t="s">
        <v>10212</v>
      </c>
      <c r="C5177" s="1371">
        <v>963894587</v>
      </c>
      <c r="D5177" s="1371" t="s">
        <v>10213</v>
      </c>
      <c r="G5177" s="1371" t="s">
        <v>224</v>
      </c>
      <c r="H5177" s="1371" t="s">
        <v>11</v>
      </c>
      <c r="J5177" s="1371" t="s">
        <v>221</v>
      </c>
      <c r="N5177" s="1371" t="s">
        <v>233</v>
      </c>
      <c r="W5177" s="1371" t="s">
        <v>229</v>
      </c>
    </row>
    <row r="5178" spans="1:23">
      <c r="A5178" s="1370">
        <v>613664289</v>
      </c>
      <c r="B5178" s="1371" t="s">
        <v>10214</v>
      </c>
      <c r="C5178" s="1371">
        <v>986812550</v>
      </c>
      <c r="D5178" s="1371" t="s">
        <v>362</v>
      </c>
      <c r="G5178" s="1371" t="s">
        <v>225</v>
      </c>
      <c r="H5178" s="1371" t="s">
        <v>11</v>
      </c>
      <c r="J5178" s="1371" t="s">
        <v>221</v>
      </c>
      <c r="M5178" s="1372">
        <v>45841</v>
      </c>
      <c r="N5178" s="1371" t="s">
        <v>233</v>
      </c>
      <c r="O5178" s="1371" t="s">
        <v>236</v>
      </c>
      <c r="W5178" s="1371" t="s">
        <v>227</v>
      </c>
    </row>
    <row r="5179" spans="1:23">
      <c r="A5179" s="1370">
        <v>614204712</v>
      </c>
      <c r="B5179" s="1371" t="s">
        <v>10215</v>
      </c>
      <c r="C5179" s="1371">
        <v>51937357278</v>
      </c>
      <c r="D5179" s="1371" t="s">
        <v>10216</v>
      </c>
      <c r="E5179" s="1371" t="s">
        <v>347</v>
      </c>
      <c r="F5179" s="1371" t="s">
        <v>260</v>
      </c>
      <c r="G5179" s="1371" t="s">
        <v>224</v>
      </c>
      <c r="H5179" s="1371" t="s">
        <v>245</v>
      </c>
      <c r="J5179" s="1371" t="s">
        <v>221</v>
      </c>
      <c r="N5179" s="1371" t="s">
        <v>231</v>
      </c>
      <c r="W5179" s="1371" t="s">
        <v>228</v>
      </c>
    </row>
    <row r="5180" spans="1:23">
      <c r="A5180" s="1370">
        <v>614828622</v>
      </c>
      <c r="B5180" s="1371" t="s">
        <v>10217</v>
      </c>
      <c r="C5180" s="1371">
        <v>934828622</v>
      </c>
      <c r="D5180" s="1371" t="s">
        <v>10218</v>
      </c>
      <c r="G5180" s="1371" t="s">
        <v>223</v>
      </c>
      <c r="H5180" s="1371" t="s">
        <v>11</v>
      </c>
      <c r="J5180" s="1371" t="s">
        <v>221</v>
      </c>
      <c r="M5180" s="1372">
        <v>45841</v>
      </c>
      <c r="N5180" s="1371" t="s">
        <v>233</v>
      </c>
      <c r="O5180" s="1371" t="s">
        <v>236</v>
      </c>
      <c r="P5180" s="1371" t="s">
        <v>350</v>
      </c>
      <c r="V5180" s="1371" t="s">
        <v>11</v>
      </c>
      <c r="W5180" s="1371" t="s">
        <v>226</v>
      </c>
    </row>
    <row r="5181" spans="1:23">
      <c r="A5181" s="1370">
        <v>621374787</v>
      </c>
      <c r="B5181" s="1371" t="s">
        <v>216</v>
      </c>
      <c r="C5181" s="1371">
        <v>920008223</v>
      </c>
      <c r="G5181" s="1371" t="s">
        <v>224</v>
      </c>
      <c r="H5181" s="1371" t="s">
        <v>243</v>
      </c>
      <c r="I5181" s="1371" t="s">
        <v>316</v>
      </c>
      <c r="J5181" s="1371" t="s">
        <v>249</v>
      </c>
      <c r="N5181" s="1371" t="s">
        <v>233</v>
      </c>
      <c r="O5181" s="1371" t="s">
        <v>231</v>
      </c>
      <c r="P5181" s="1371" t="s">
        <v>231</v>
      </c>
      <c r="Q5181" s="1371" t="s">
        <v>445</v>
      </c>
      <c r="R5181" s="1371" t="s">
        <v>232</v>
      </c>
      <c r="S5181" s="1371" t="s">
        <v>318</v>
      </c>
      <c r="T5181" s="1371" t="s">
        <v>323</v>
      </c>
      <c r="U5181" s="1371" t="s">
        <v>255</v>
      </c>
      <c r="W5181" s="1371" t="s">
        <v>229</v>
      </c>
    </row>
    <row r="5182" spans="1:23">
      <c r="A5182" s="1370">
        <v>626726066</v>
      </c>
      <c r="B5182" s="1371" t="s">
        <v>10219</v>
      </c>
      <c r="C5182" s="1371">
        <v>966726066</v>
      </c>
      <c r="D5182" s="1371" t="s">
        <v>362</v>
      </c>
      <c r="G5182" s="1371" t="s">
        <v>224</v>
      </c>
      <c r="H5182" s="1371" t="s">
        <v>11</v>
      </c>
      <c r="J5182" s="1371" t="s">
        <v>221</v>
      </c>
      <c r="M5182" s="1372">
        <v>45841</v>
      </c>
      <c r="N5182" s="1371" t="s">
        <v>233</v>
      </c>
      <c r="O5182" s="1371" t="s">
        <v>236</v>
      </c>
      <c r="P5182" s="1371" t="s">
        <v>350</v>
      </c>
      <c r="V5182" s="1371" t="s">
        <v>11</v>
      </c>
      <c r="W5182" s="1371" t="s">
        <v>226</v>
      </c>
    </row>
    <row r="5183" spans="1:23">
      <c r="A5183" s="1370">
        <v>672324353</v>
      </c>
      <c r="B5183" s="1371" t="s">
        <v>10220</v>
      </c>
      <c r="C5183" s="1371">
        <v>932984664</v>
      </c>
      <c r="D5183" s="1371" t="s">
        <v>10221</v>
      </c>
      <c r="E5183" s="1371" t="s">
        <v>2306</v>
      </c>
      <c r="G5183" s="1371" t="s">
        <v>224</v>
      </c>
      <c r="H5183" s="1371" t="s">
        <v>243</v>
      </c>
      <c r="I5183" s="1371" t="s">
        <v>316</v>
      </c>
      <c r="J5183" s="1371" t="s">
        <v>249</v>
      </c>
      <c r="K5183" s="1371" t="s">
        <v>271</v>
      </c>
      <c r="L5183" s="1371" t="s">
        <v>271</v>
      </c>
      <c r="N5183" s="1371" t="s">
        <v>233</v>
      </c>
      <c r="O5183" s="1371" t="s">
        <v>236</v>
      </c>
      <c r="W5183" s="1371" t="s">
        <v>226</v>
      </c>
    </row>
    <row r="5184" spans="1:23">
      <c r="A5184" s="1370">
        <v>718898167</v>
      </c>
      <c r="B5184" s="1371" t="s">
        <v>10222</v>
      </c>
      <c r="C5184" s="1371">
        <v>959389334</v>
      </c>
      <c r="D5184" s="1371" t="s">
        <v>10223</v>
      </c>
      <c r="F5184" s="1371" t="s">
        <v>362</v>
      </c>
      <c r="G5184" s="1371" t="s">
        <v>224</v>
      </c>
      <c r="H5184" s="1371" t="s">
        <v>248</v>
      </c>
      <c r="J5184" s="1371" t="s">
        <v>221</v>
      </c>
      <c r="M5184" s="1372">
        <v>45841</v>
      </c>
      <c r="N5184" s="1371" t="s">
        <v>233</v>
      </c>
      <c r="W5184" s="1371" t="s">
        <v>228</v>
      </c>
    </row>
    <row r="5185" spans="1:23">
      <c r="A5185" s="1370">
        <v>731603343</v>
      </c>
      <c r="B5185" s="1371" t="s">
        <v>10224</v>
      </c>
      <c r="C5185" s="1371">
        <v>968208103</v>
      </c>
      <c r="D5185" s="1371" t="s">
        <v>10225</v>
      </c>
      <c r="G5185" s="1371" t="s">
        <v>224</v>
      </c>
      <c r="H5185" s="1371" t="s">
        <v>11</v>
      </c>
      <c r="J5185" s="1371" t="s">
        <v>221</v>
      </c>
      <c r="N5185" s="1371" t="s">
        <v>233</v>
      </c>
      <c r="O5185" s="1371" t="s">
        <v>231</v>
      </c>
      <c r="W5185" s="1371" t="s">
        <v>229</v>
      </c>
    </row>
    <row r="5186" spans="1:23">
      <c r="A5186" s="1370">
        <v>761888293</v>
      </c>
      <c r="B5186" s="1371" t="s">
        <v>10226</v>
      </c>
      <c r="C5186" s="1371">
        <v>975768967</v>
      </c>
      <c r="D5186" s="1371" t="s">
        <v>10227</v>
      </c>
      <c r="E5186" s="1371" t="s">
        <v>1104</v>
      </c>
      <c r="G5186" s="1371" t="s">
        <v>224</v>
      </c>
      <c r="H5186" s="1371" t="s">
        <v>243</v>
      </c>
      <c r="J5186" s="1371" t="s">
        <v>249</v>
      </c>
      <c r="N5186" s="1371" t="s">
        <v>233</v>
      </c>
      <c r="W5186" s="1371" t="s">
        <v>228</v>
      </c>
    </row>
    <row r="5187" spans="1:23">
      <c r="A5187" s="1370">
        <v>900484581</v>
      </c>
      <c r="B5187" s="1371" t="s">
        <v>10228</v>
      </c>
      <c r="C5187" s="1371">
        <v>900484581</v>
      </c>
      <c r="D5187" s="1371" t="s">
        <v>10229</v>
      </c>
      <c r="G5187" s="1371" t="s">
        <v>223</v>
      </c>
      <c r="H5187" s="1371" t="s">
        <v>242</v>
      </c>
      <c r="J5187" s="1371" t="s">
        <v>249</v>
      </c>
      <c r="L5187" s="1371" t="s">
        <v>271</v>
      </c>
      <c r="N5187" s="1371" t="s">
        <v>231</v>
      </c>
      <c r="O5187" s="1371" t="s">
        <v>329</v>
      </c>
      <c r="W5187" s="1371" t="s">
        <v>229</v>
      </c>
    </row>
    <row r="5188" spans="1:23">
      <c r="A5188" s="1370">
        <v>902112077</v>
      </c>
      <c r="B5188" s="1371" t="s">
        <v>10230</v>
      </c>
      <c r="C5188" s="1371">
        <v>902112077</v>
      </c>
      <c r="D5188" s="1371" t="s">
        <v>10231</v>
      </c>
      <c r="E5188" s="1371" t="s">
        <v>1104</v>
      </c>
      <c r="G5188" s="1371" t="s">
        <v>224</v>
      </c>
      <c r="H5188" s="1371" t="s">
        <v>243</v>
      </c>
      <c r="I5188" s="1371" t="s">
        <v>316</v>
      </c>
      <c r="J5188" s="1371" t="s">
        <v>249</v>
      </c>
      <c r="K5188" s="1371" t="s">
        <v>271</v>
      </c>
      <c r="L5188" s="1371" t="s">
        <v>271</v>
      </c>
      <c r="N5188" s="1371" t="s">
        <v>233</v>
      </c>
      <c r="O5188" s="1371" t="s">
        <v>236</v>
      </c>
      <c r="W5188" s="1371" t="s">
        <v>226</v>
      </c>
    </row>
    <row r="5189" spans="1:23">
      <c r="A5189" s="1370">
        <v>917253756</v>
      </c>
      <c r="B5189" s="1371" t="s">
        <v>10232</v>
      </c>
      <c r="C5189" s="1371">
        <v>917253756</v>
      </c>
      <c r="D5189" s="1371" t="s">
        <v>10233</v>
      </c>
      <c r="E5189" s="1371" t="s">
        <v>874</v>
      </c>
      <c r="G5189" s="1371" t="s">
        <v>224</v>
      </c>
      <c r="H5189" s="1371" t="s">
        <v>243</v>
      </c>
      <c r="J5189" s="1371" t="s">
        <v>249</v>
      </c>
      <c r="K5189" s="1371" t="s">
        <v>271</v>
      </c>
      <c r="L5189" s="1371" t="s">
        <v>271</v>
      </c>
      <c r="N5189" s="1371" t="s">
        <v>233</v>
      </c>
      <c r="O5189" s="1371" t="s">
        <v>236</v>
      </c>
      <c r="W5189" s="1371" t="s">
        <v>227</v>
      </c>
    </row>
    <row r="5190" spans="1:23">
      <c r="A5190" s="1370">
        <v>922578226</v>
      </c>
      <c r="B5190" s="1371" t="s">
        <v>10234</v>
      </c>
      <c r="C5190" s="1371">
        <v>922578226</v>
      </c>
      <c r="E5190" s="1371" t="s">
        <v>1104</v>
      </c>
      <c r="G5190" s="1371" t="s">
        <v>224</v>
      </c>
      <c r="H5190" s="1371" t="s">
        <v>243</v>
      </c>
      <c r="I5190" s="1371" t="s">
        <v>316</v>
      </c>
      <c r="J5190" s="1371" t="s">
        <v>249</v>
      </c>
      <c r="K5190" s="1371" t="s">
        <v>271</v>
      </c>
      <c r="L5190" s="1371" t="s">
        <v>271</v>
      </c>
      <c r="N5190" s="1371" t="s">
        <v>233</v>
      </c>
      <c r="O5190" s="1371" t="s">
        <v>236</v>
      </c>
      <c r="W5190" s="1371" t="s">
        <v>226</v>
      </c>
    </row>
    <row r="5191" spans="1:23">
      <c r="A5191" s="1370">
        <v>922686804</v>
      </c>
      <c r="B5191" s="1371" t="s">
        <v>10235</v>
      </c>
      <c r="C5191" s="1371">
        <v>922686804</v>
      </c>
      <c r="D5191" s="1371" t="s">
        <v>10236</v>
      </c>
      <c r="E5191" s="1371" t="s">
        <v>2306</v>
      </c>
      <c r="G5191" s="1371" t="s">
        <v>224</v>
      </c>
      <c r="H5191" s="1371" t="s">
        <v>243</v>
      </c>
      <c r="I5191" s="1371" t="s">
        <v>316</v>
      </c>
      <c r="J5191" s="1371" t="s">
        <v>249</v>
      </c>
      <c r="K5191" s="1371" t="s">
        <v>271</v>
      </c>
      <c r="L5191" s="1371" t="s">
        <v>271</v>
      </c>
      <c r="N5191" s="1371" t="s">
        <v>233</v>
      </c>
      <c r="O5191" s="1371" t="s">
        <v>236</v>
      </c>
      <c r="W5191" s="1371" t="s">
        <v>226</v>
      </c>
    </row>
    <row r="5192" spans="1:23">
      <c r="A5192" s="1370">
        <v>933274270</v>
      </c>
      <c r="B5192" s="1371" t="s">
        <v>10237</v>
      </c>
      <c r="C5192" s="1371">
        <v>933274270</v>
      </c>
      <c r="D5192" s="1371" t="s">
        <v>10238</v>
      </c>
      <c r="E5192" s="1371" t="s">
        <v>1104</v>
      </c>
      <c r="G5192" s="1371" t="s">
        <v>224</v>
      </c>
      <c r="H5192" s="1371" t="s">
        <v>243</v>
      </c>
      <c r="I5192" s="1371" t="s">
        <v>316</v>
      </c>
      <c r="J5192" s="1371" t="s">
        <v>249</v>
      </c>
      <c r="K5192" s="1371" t="s">
        <v>271</v>
      </c>
      <c r="L5192" s="1371" t="s">
        <v>271</v>
      </c>
      <c r="N5192" s="1371" t="s">
        <v>233</v>
      </c>
      <c r="O5192" s="1371" t="s">
        <v>236</v>
      </c>
      <c r="W5192" s="1371" t="s">
        <v>226</v>
      </c>
    </row>
    <row r="5193" spans="1:23">
      <c r="A5193" s="1370">
        <v>937015315</v>
      </c>
      <c r="B5193" s="1371" t="s">
        <v>10239</v>
      </c>
      <c r="C5193" s="1371">
        <v>937015315</v>
      </c>
      <c r="D5193" s="1373" t="s">
        <v>10240</v>
      </c>
      <c r="E5193" s="1371" t="s">
        <v>373</v>
      </c>
      <c r="G5193" s="1371" t="s">
        <v>224</v>
      </c>
      <c r="H5193" s="1371" t="s">
        <v>243</v>
      </c>
      <c r="J5193" s="1371" t="s">
        <v>249</v>
      </c>
      <c r="K5193" s="1371" t="s">
        <v>271</v>
      </c>
      <c r="L5193" s="1371" t="s">
        <v>271</v>
      </c>
      <c r="N5193" s="1371" t="s">
        <v>233</v>
      </c>
      <c r="O5193" s="1371" t="s">
        <v>236</v>
      </c>
      <c r="W5193" s="1371" t="s">
        <v>227</v>
      </c>
    </row>
    <row r="5194" spans="1:23">
      <c r="A5194" s="1370">
        <v>937128669</v>
      </c>
      <c r="B5194" s="1371" t="s">
        <v>10241</v>
      </c>
      <c r="C5194" s="1371">
        <v>937128669</v>
      </c>
      <c r="D5194" s="1371" t="s">
        <v>10242</v>
      </c>
      <c r="E5194" s="1371" t="s">
        <v>2306</v>
      </c>
      <c r="G5194" s="1371" t="s">
        <v>224</v>
      </c>
      <c r="H5194" s="1371" t="s">
        <v>243</v>
      </c>
      <c r="I5194" s="1371" t="s">
        <v>316</v>
      </c>
      <c r="J5194" s="1371" t="s">
        <v>249</v>
      </c>
      <c r="K5194" s="1371" t="s">
        <v>271</v>
      </c>
      <c r="L5194" s="1371" t="s">
        <v>271</v>
      </c>
      <c r="N5194" s="1371" t="s">
        <v>233</v>
      </c>
      <c r="O5194" s="1371" t="s">
        <v>236</v>
      </c>
      <c r="W5194" s="1371" t="s">
        <v>226</v>
      </c>
    </row>
    <row r="5195" spans="1:23">
      <c r="A5195" s="1370">
        <v>939309832</v>
      </c>
      <c r="B5195" s="1371" t="s">
        <v>10243</v>
      </c>
      <c r="C5195" s="1371">
        <v>939309832</v>
      </c>
      <c r="D5195" s="1371" t="s">
        <v>10244</v>
      </c>
      <c r="G5195" s="1371" t="s">
        <v>224</v>
      </c>
      <c r="H5195" s="1371" t="s">
        <v>11</v>
      </c>
      <c r="J5195" s="1371" t="s">
        <v>221</v>
      </c>
      <c r="M5195" s="1372">
        <v>45841</v>
      </c>
      <c r="N5195" s="1371" t="s">
        <v>233</v>
      </c>
      <c r="O5195" s="1371" t="s">
        <v>236</v>
      </c>
      <c r="P5195" s="1371" t="s">
        <v>350</v>
      </c>
      <c r="V5195" s="1371" t="s">
        <v>11</v>
      </c>
      <c r="W5195" s="1371" t="s">
        <v>226</v>
      </c>
    </row>
    <row r="5196" spans="1:23">
      <c r="A5196" s="1370">
        <v>942127148</v>
      </c>
      <c r="B5196" s="1371" t="s">
        <v>10245</v>
      </c>
      <c r="C5196" s="1371">
        <v>942127148</v>
      </c>
      <c r="D5196" s="1371" t="s">
        <v>10246</v>
      </c>
      <c r="E5196" s="1371" t="s">
        <v>373</v>
      </c>
      <c r="G5196" s="1371" t="s">
        <v>224</v>
      </c>
      <c r="H5196" s="1371" t="s">
        <v>243</v>
      </c>
      <c r="I5196" s="1371" t="s">
        <v>316</v>
      </c>
      <c r="J5196" s="1371" t="s">
        <v>249</v>
      </c>
      <c r="L5196" s="1371" t="s">
        <v>271</v>
      </c>
      <c r="N5196" s="1371" t="s">
        <v>231</v>
      </c>
      <c r="O5196" s="1371" t="s">
        <v>236</v>
      </c>
      <c r="W5196" s="1371" t="s">
        <v>227</v>
      </c>
    </row>
    <row r="5197" spans="1:23">
      <c r="A5197" s="1370">
        <v>944988304</v>
      </c>
      <c r="B5197" s="1371" t="s">
        <v>10247</v>
      </c>
      <c r="C5197" s="1371">
        <v>944988304</v>
      </c>
      <c r="D5197" s="1371" t="s">
        <v>10248</v>
      </c>
      <c r="G5197" s="1371" t="s">
        <v>224</v>
      </c>
      <c r="H5197" s="1371" t="s">
        <v>11</v>
      </c>
      <c r="J5197" s="1371" t="s">
        <v>221</v>
      </c>
      <c r="L5197" s="1371" t="s">
        <v>271</v>
      </c>
      <c r="M5197" s="1372">
        <v>45841</v>
      </c>
      <c r="N5197" s="1371" t="s">
        <v>233</v>
      </c>
      <c r="O5197" s="1371" t="s">
        <v>236</v>
      </c>
      <c r="V5197" s="1371" t="s">
        <v>11</v>
      </c>
      <c r="W5197" s="1371" t="s">
        <v>230</v>
      </c>
    </row>
    <row r="5198" spans="1:23">
      <c r="A5198" s="1370">
        <v>959271599</v>
      </c>
      <c r="B5198" s="1371" t="s">
        <v>10249</v>
      </c>
      <c r="C5198" s="1371">
        <v>959271599</v>
      </c>
      <c r="D5198" s="1371" t="s">
        <v>10250</v>
      </c>
      <c r="E5198" s="1371" t="s">
        <v>1104</v>
      </c>
      <c r="G5198" s="1371" t="s">
        <v>224</v>
      </c>
      <c r="H5198" s="1371" t="s">
        <v>243</v>
      </c>
      <c r="I5198" s="1371" t="s">
        <v>316</v>
      </c>
      <c r="J5198" s="1371" t="s">
        <v>249</v>
      </c>
      <c r="K5198" s="1371" t="s">
        <v>271</v>
      </c>
      <c r="L5198" s="1371" t="s">
        <v>271</v>
      </c>
      <c r="N5198" s="1371" t="s">
        <v>233</v>
      </c>
      <c r="O5198" s="1371" t="s">
        <v>236</v>
      </c>
      <c r="W5198" s="1371" t="s">
        <v>226</v>
      </c>
    </row>
    <row r="5199" spans="1:23">
      <c r="A5199" s="1370">
        <v>960787655</v>
      </c>
      <c r="B5199" s="1371" t="s">
        <v>10251</v>
      </c>
      <c r="C5199" s="1371">
        <v>960787655</v>
      </c>
      <c r="E5199" s="1371" t="s">
        <v>2306</v>
      </c>
      <c r="G5199" s="1371" t="s">
        <v>224</v>
      </c>
      <c r="H5199" s="1371" t="s">
        <v>243</v>
      </c>
      <c r="I5199" s="1371" t="s">
        <v>316</v>
      </c>
      <c r="J5199" s="1371" t="s">
        <v>249</v>
      </c>
      <c r="K5199" s="1371" t="s">
        <v>271</v>
      </c>
      <c r="L5199" s="1371" t="s">
        <v>271</v>
      </c>
      <c r="N5199" s="1371" t="s">
        <v>231</v>
      </c>
      <c r="O5199" s="1371" t="s">
        <v>329</v>
      </c>
      <c r="W5199" s="1371" t="s">
        <v>226</v>
      </c>
    </row>
    <row r="5200" spans="1:23">
      <c r="A5200" s="1370">
        <v>960905493</v>
      </c>
      <c r="B5200" s="1371" t="s">
        <v>10252</v>
      </c>
      <c r="C5200" s="1371">
        <v>960905493</v>
      </c>
      <c r="D5200" s="1371" t="s">
        <v>10253</v>
      </c>
      <c r="E5200" s="1371" t="s">
        <v>2306</v>
      </c>
      <c r="G5200" s="1371" t="s">
        <v>224</v>
      </c>
      <c r="H5200" s="1371" t="s">
        <v>243</v>
      </c>
      <c r="I5200" s="1371" t="s">
        <v>316</v>
      </c>
      <c r="J5200" s="1371" t="s">
        <v>249</v>
      </c>
      <c r="K5200" s="1371" t="s">
        <v>271</v>
      </c>
      <c r="L5200" s="1371" t="s">
        <v>271</v>
      </c>
      <c r="N5200" s="1371" t="s">
        <v>233</v>
      </c>
      <c r="O5200" s="1371" t="s">
        <v>233</v>
      </c>
      <c r="W5200" s="1371" t="s">
        <v>226</v>
      </c>
    </row>
    <row r="5201" spans="1:23">
      <c r="A5201" s="1370">
        <v>982260252</v>
      </c>
      <c r="B5201" s="1371" t="s">
        <v>10254</v>
      </c>
      <c r="C5201" s="1371">
        <v>982260252</v>
      </c>
      <c r="E5201" s="1371" t="s">
        <v>1104</v>
      </c>
      <c r="G5201" s="1371" t="s">
        <v>224</v>
      </c>
      <c r="H5201" s="1371" t="s">
        <v>243</v>
      </c>
      <c r="I5201" s="1371" t="s">
        <v>316</v>
      </c>
      <c r="J5201" s="1371" t="s">
        <v>249</v>
      </c>
      <c r="K5201" s="1371" t="s">
        <v>271</v>
      </c>
      <c r="L5201" s="1371" t="s">
        <v>271</v>
      </c>
      <c r="N5201" s="1371" t="s">
        <v>233</v>
      </c>
      <c r="O5201" s="1371" t="s">
        <v>236</v>
      </c>
      <c r="W5201" s="1371" t="s">
        <v>226</v>
      </c>
    </row>
    <row r="5202" spans="1:23">
      <c r="A5202" s="1370">
        <v>993162495</v>
      </c>
      <c r="B5202" s="1371" t="s">
        <v>10255</v>
      </c>
      <c r="C5202" s="1371">
        <v>993162492</v>
      </c>
      <c r="D5202" s="1371" t="s">
        <v>362</v>
      </c>
      <c r="G5202" s="1371" t="s">
        <v>225</v>
      </c>
      <c r="H5202" s="1371" t="s">
        <v>11</v>
      </c>
      <c r="J5202" s="1371" t="s">
        <v>221</v>
      </c>
      <c r="L5202" s="1371" t="s">
        <v>271</v>
      </c>
      <c r="M5202" s="1372">
        <v>45841</v>
      </c>
      <c r="N5202" s="1371" t="s">
        <v>233</v>
      </c>
      <c r="V5202" s="1371" t="s">
        <v>11</v>
      </c>
      <c r="W5202" s="1371" t="s">
        <v>230</v>
      </c>
    </row>
    <row r="5203" spans="1:23">
      <c r="A5203" s="1370">
        <v>999014265</v>
      </c>
      <c r="B5203" s="1371" t="s">
        <v>10256</v>
      </c>
      <c r="C5203" s="1371">
        <v>999014265</v>
      </c>
      <c r="D5203" s="1371" t="s">
        <v>10257</v>
      </c>
      <c r="E5203" s="1371" t="s">
        <v>874</v>
      </c>
      <c r="G5203" s="1371" t="s">
        <v>224</v>
      </c>
      <c r="H5203" s="1371" t="s">
        <v>243</v>
      </c>
      <c r="I5203" s="1371" t="s">
        <v>316</v>
      </c>
      <c r="J5203" s="1371" t="s">
        <v>249</v>
      </c>
      <c r="L5203" s="1371" t="s">
        <v>271</v>
      </c>
      <c r="N5203" s="1371" t="s">
        <v>231</v>
      </c>
      <c r="O5203" s="1371" t="s">
        <v>329</v>
      </c>
      <c r="V5203" s="1371" t="s">
        <v>10258</v>
      </c>
      <c r="W5203" s="1371" t="s">
        <v>226</v>
      </c>
    </row>
    <row r="5204" spans="1:23">
      <c r="A5204" s="1370" t="s">
        <v>362</v>
      </c>
      <c r="B5204" s="1371" t="s">
        <v>10259</v>
      </c>
      <c r="C5204" s="1371">
        <v>926264375</v>
      </c>
      <c r="D5204" s="1371" t="s">
        <v>362</v>
      </c>
      <c r="G5204" s="1371" t="s">
        <v>224</v>
      </c>
      <c r="H5204" s="1371" t="s">
        <v>11</v>
      </c>
      <c r="J5204" s="1371" t="s">
        <v>221</v>
      </c>
      <c r="L5204" s="1371" t="s">
        <v>271</v>
      </c>
      <c r="M5204" s="1372">
        <v>45841</v>
      </c>
      <c r="N5204" s="1371" t="s">
        <v>233</v>
      </c>
      <c r="O5204" s="1371" t="s">
        <v>236</v>
      </c>
      <c r="V5204" s="1371" t="s">
        <v>11</v>
      </c>
      <c r="W5204" s="1371" t="s">
        <v>230</v>
      </c>
    </row>
    <row r="5205" spans="1:23">
      <c r="A5205" s="1370" t="s">
        <v>362</v>
      </c>
      <c r="B5205" s="1371" t="s">
        <v>10260</v>
      </c>
      <c r="C5205" s="1371">
        <v>982182725</v>
      </c>
      <c r="D5205" s="1371" t="s">
        <v>362</v>
      </c>
      <c r="G5205" s="1371" t="s">
        <v>224</v>
      </c>
      <c r="H5205" s="1371" t="s">
        <v>11</v>
      </c>
      <c r="J5205" s="1371" t="s">
        <v>221</v>
      </c>
      <c r="L5205" s="1371" t="s">
        <v>271</v>
      </c>
      <c r="M5205" s="1372">
        <v>45841</v>
      </c>
      <c r="N5205" s="1371" t="s">
        <v>233</v>
      </c>
      <c r="V5205" s="1371" t="s">
        <v>11</v>
      </c>
      <c r="W5205" s="1371" t="s">
        <v>230</v>
      </c>
    </row>
    <row r="5206" spans="1:23">
      <c r="A5206" s="1370" t="s">
        <v>362</v>
      </c>
      <c r="B5206" s="1371" t="s">
        <v>10261</v>
      </c>
      <c r="C5206" s="1371">
        <v>51937013105</v>
      </c>
      <c r="D5206" s="1371" t="s">
        <v>362</v>
      </c>
      <c r="G5206" s="1371" t="s">
        <v>223</v>
      </c>
      <c r="H5206" s="1371" t="s">
        <v>11</v>
      </c>
      <c r="J5206" s="1371" t="s">
        <v>221</v>
      </c>
      <c r="L5206" s="1371" t="s">
        <v>271</v>
      </c>
      <c r="M5206" s="1372">
        <v>45841</v>
      </c>
      <c r="N5206" s="1371" t="s">
        <v>233</v>
      </c>
      <c r="V5206" s="1371" t="s">
        <v>11</v>
      </c>
      <c r="W5206" s="1371" t="s">
        <v>230</v>
      </c>
    </row>
    <row r="5207" spans="1:23">
      <c r="A5207" s="1370" t="s">
        <v>362</v>
      </c>
      <c r="B5207" s="1371" t="s">
        <v>10262</v>
      </c>
      <c r="C5207" s="1371">
        <v>51918195856</v>
      </c>
      <c r="D5207" s="1371" t="s">
        <v>362</v>
      </c>
      <c r="G5207" s="1371" t="s">
        <v>223</v>
      </c>
      <c r="H5207" s="1371" t="s">
        <v>11</v>
      </c>
      <c r="J5207" s="1371" t="s">
        <v>221</v>
      </c>
      <c r="L5207" s="1371" t="s">
        <v>271</v>
      </c>
      <c r="M5207" s="1372">
        <v>45841</v>
      </c>
      <c r="N5207" s="1371" t="s">
        <v>233</v>
      </c>
      <c r="V5207" s="1371" t="s">
        <v>11</v>
      </c>
      <c r="W5207" s="1371" t="s">
        <v>230</v>
      </c>
    </row>
    <row r="5208" spans="1:23">
      <c r="A5208" s="1370" t="s">
        <v>362</v>
      </c>
      <c r="B5208" s="1371" t="s">
        <v>10263</v>
      </c>
      <c r="C5208" s="1371">
        <v>987335951</v>
      </c>
      <c r="D5208" s="1371" t="s">
        <v>362</v>
      </c>
      <c r="G5208" s="1371" t="s">
        <v>223</v>
      </c>
      <c r="H5208" s="1371" t="s">
        <v>11</v>
      </c>
      <c r="J5208" s="1371" t="s">
        <v>221</v>
      </c>
      <c r="L5208" s="1371" t="s">
        <v>271</v>
      </c>
      <c r="M5208" s="1372">
        <v>45841</v>
      </c>
      <c r="N5208" s="1371" t="s">
        <v>233</v>
      </c>
      <c r="V5208" s="1371" t="s">
        <v>11</v>
      </c>
      <c r="W5208" s="1371" t="s">
        <v>230</v>
      </c>
    </row>
    <row r="5209" spans="1:23">
      <c r="A5209" s="1370" t="s">
        <v>362</v>
      </c>
      <c r="B5209" s="1371" t="s">
        <v>10264</v>
      </c>
      <c r="C5209" s="1371">
        <v>922242621</v>
      </c>
      <c r="D5209" s="1371" t="s">
        <v>362</v>
      </c>
      <c r="G5209" s="1371" t="s">
        <v>223</v>
      </c>
      <c r="H5209" s="1371" t="s">
        <v>11</v>
      </c>
      <c r="J5209" s="1371" t="s">
        <v>221</v>
      </c>
      <c r="L5209" s="1371" t="s">
        <v>271</v>
      </c>
      <c r="M5209" s="1372">
        <v>45841</v>
      </c>
      <c r="N5209" s="1371" t="s">
        <v>233</v>
      </c>
      <c r="V5209" s="1371" t="s">
        <v>11</v>
      </c>
      <c r="W5209" s="1371" t="s">
        <v>230</v>
      </c>
    </row>
    <row r="5210" spans="1:23">
      <c r="A5210" s="1370" t="s">
        <v>362</v>
      </c>
      <c r="B5210" s="1371" t="s">
        <v>10265</v>
      </c>
      <c r="C5210" s="1371">
        <v>51986618904</v>
      </c>
      <c r="D5210" s="1371" t="s">
        <v>362</v>
      </c>
      <c r="G5210" s="1371" t="s">
        <v>223</v>
      </c>
      <c r="H5210" s="1371" t="s">
        <v>11</v>
      </c>
      <c r="J5210" s="1371" t="s">
        <v>221</v>
      </c>
      <c r="L5210" s="1371" t="s">
        <v>271</v>
      </c>
      <c r="M5210" s="1372">
        <v>45841</v>
      </c>
      <c r="N5210" s="1371" t="s">
        <v>233</v>
      </c>
      <c r="V5210" s="1371" t="s">
        <v>11</v>
      </c>
      <c r="W5210" s="1371" t="s">
        <v>230</v>
      </c>
    </row>
    <row r="5211" spans="1:23">
      <c r="A5211" s="1370" t="s">
        <v>362</v>
      </c>
      <c r="B5211" s="1371" t="s">
        <v>10266</v>
      </c>
      <c r="C5211" s="1371">
        <v>940341759</v>
      </c>
      <c r="D5211" s="1371" t="s">
        <v>362</v>
      </c>
      <c r="G5211" s="1371" t="s">
        <v>223</v>
      </c>
      <c r="H5211" s="1371" t="s">
        <v>11</v>
      </c>
      <c r="J5211" s="1371" t="s">
        <v>221</v>
      </c>
      <c r="L5211" s="1371" t="s">
        <v>271</v>
      </c>
      <c r="M5211" s="1372">
        <v>45841</v>
      </c>
      <c r="N5211" s="1371" t="s">
        <v>233</v>
      </c>
      <c r="V5211" s="1371" t="s">
        <v>11</v>
      </c>
      <c r="W5211" s="1371" t="s">
        <v>230</v>
      </c>
    </row>
    <row r="5212" spans="1:23">
      <c r="A5212" s="1370" t="s">
        <v>362</v>
      </c>
      <c r="B5212" s="1371" t="s">
        <v>10267</v>
      </c>
      <c r="C5212" s="1371">
        <v>991751234</v>
      </c>
      <c r="D5212" s="1371" t="s">
        <v>362</v>
      </c>
      <c r="G5212" s="1371" t="s">
        <v>223</v>
      </c>
      <c r="H5212" s="1371" t="s">
        <v>11</v>
      </c>
      <c r="J5212" s="1371" t="s">
        <v>221</v>
      </c>
      <c r="L5212" s="1371" t="s">
        <v>271</v>
      </c>
      <c r="M5212" s="1372">
        <v>45841</v>
      </c>
      <c r="N5212" s="1371" t="s">
        <v>233</v>
      </c>
      <c r="V5212" s="1371" t="s">
        <v>11</v>
      </c>
      <c r="W5212" s="1371" t="s">
        <v>230</v>
      </c>
    </row>
    <row r="5213" spans="1:23">
      <c r="A5213" s="1370" t="s">
        <v>362</v>
      </c>
      <c r="B5213" s="1371" t="s">
        <v>10268</v>
      </c>
      <c r="C5213" s="1371">
        <v>902005725</v>
      </c>
      <c r="D5213" s="1371" t="s">
        <v>10269</v>
      </c>
      <c r="G5213" s="1371" t="s">
        <v>223</v>
      </c>
      <c r="H5213" s="1371" t="s">
        <v>11</v>
      </c>
      <c r="J5213" s="1371" t="s">
        <v>221</v>
      </c>
      <c r="L5213" s="1371" t="s">
        <v>271</v>
      </c>
      <c r="M5213" s="1372">
        <v>45841</v>
      </c>
      <c r="N5213" s="1371" t="s">
        <v>233</v>
      </c>
      <c r="V5213" s="1371" t="s">
        <v>11</v>
      </c>
      <c r="W5213" s="1371" t="s">
        <v>230</v>
      </c>
    </row>
    <row r="5214" spans="1:23">
      <c r="A5214" s="1370" t="s">
        <v>362</v>
      </c>
      <c r="B5214" s="1371" t="s">
        <v>10270</v>
      </c>
      <c r="C5214" s="1371">
        <v>982345127</v>
      </c>
      <c r="D5214" s="1371" t="s">
        <v>10271</v>
      </c>
      <c r="G5214" s="1371" t="s">
        <v>224</v>
      </c>
      <c r="H5214" s="1371" t="s">
        <v>11</v>
      </c>
      <c r="J5214" s="1371" t="s">
        <v>221</v>
      </c>
      <c r="L5214" s="1371" t="s">
        <v>271</v>
      </c>
      <c r="M5214" s="1372">
        <v>45841</v>
      </c>
      <c r="N5214" s="1371" t="s">
        <v>233</v>
      </c>
      <c r="V5214" s="1371" t="s">
        <v>11</v>
      </c>
      <c r="W5214" s="1371" t="s">
        <v>230</v>
      </c>
    </row>
    <row r="5215" spans="1:23">
      <c r="A5215" s="1370" t="s">
        <v>362</v>
      </c>
      <c r="B5215" s="1371" t="s">
        <v>10272</v>
      </c>
      <c r="C5215" s="1371">
        <v>985041673</v>
      </c>
      <c r="D5215" s="1371" t="s">
        <v>362</v>
      </c>
      <c r="G5215" s="1371" t="s">
        <v>224</v>
      </c>
      <c r="H5215" s="1371" t="s">
        <v>11</v>
      </c>
      <c r="J5215" s="1371" t="s">
        <v>221</v>
      </c>
      <c r="L5215" s="1371" t="s">
        <v>271</v>
      </c>
      <c r="M5215" s="1372">
        <v>45841</v>
      </c>
      <c r="N5215" s="1371" t="s">
        <v>233</v>
      </c>
      <c r="V5215" s="1371" t="s">
        <v>11</v>
      </c>
      <c r="W5215" s="1371" t="s">
        <v>230</v>
      </c>
    </row>
    <row r="5216" spans="1:23">
      <c r="A5216" s="1370" t="s">
        <v>362</v>
      </c>
      <c r="B5216" s="1371" t="s">
        <v>10273</v>
      </c>
      <c r="C5216" s="1371">
        <v>936347893</v>
      </c>
      <c r="D5216" s="1371" t="s">
        <v>362</v>
      </c>
      <c r="G5216" s="1371" t="s">
        <v>224</v>
      </c>
      <c r="H5216" s="1371" t="s">
        <v>11</v>
      </c>
      <c r="J5216" s="1371" t="s">
        <v>221</v>
      </c>
      <c r="L5216" s="1371" t="s">
        <v>271</v>
      </c>
      <c r="M5216" s="1372">
        <v>45841</v>
      </c>
      <c r="N5216" s="1371" t="s">
        <v>233</v>
      </c>
      <c r="V5216" s="1371" t="s">
        <v>11</v>
      </c>
      <c r="W5216" s="1371" t="s">
        <v>230</v>
      </c>
    </row>
    <row r="5217" spans="1:23">
      <c r="A5217" s="1370" t="s">
        <v>362</v>
      </c>
      <c r="B5217" s="1371" t="s">
        <v>10274</v>
      </c>
      <c r="C5217" s="1371">
        <v>922809310</v>
      </c>
      <c r="D5217" s="1371" t="s">
        <v>10275</v>
      </c>
      <c r="G5217" s="1371" t="s">
        <v>224</v>
      </c>
      <c r="H5217" s="1371" t="s">
        <v>11</v>
      </c>
      <c r="J5217" s="1371" t="s">
        <v>221</v>
      </c>
      <c r="L5217" s="1371" t="s">
        <v>271</v>
      </c>
      <c r="M5217" s="1372">
        <v>45841</v>
      </c>
      <c r="N5217" s="1371" t="s">
        <v>233</v>
      </c>
      <c r="V5217" s="1371" t="s">
        <v>11</v>
      </c>
      <c r="W5217" s="1371" t="s">
        <v>230</v>
      </c>
    </row>
    <row r="5218" spans="1:23">
      <c r="A5218" s="1370" t="s">
        <v>362</v>
      </c>
      <c r="B5218" s="1371" t="s">
        <v>10276</v>
      </c>
      <c r="C5218" s="1371">
        <v>997499988</v>
      </c>
      <c r="D5218" s="1371" t="s">
        <v>10277</v>
      </c>
      <c r="G5218" s="1371" t="s">
        <v>223</v>
      </c>
      <c r="H5218" s="1371" t="s">
        <v>11</v>
      </c>
      <c r="I5218" s="1371" t="s">
        <v>316</v>
      </c>
      <c r="J5218" s="1371" t="s">
        <v>221</v>
      </c>
      <c r="N5218" s="1371" t="s">
        <v>233</v>
      </c>
      <c r="W5218" s="1371" t="s">
        <v>229</v>
      </c>
    </row>
    <row r="5219" spans="1:23">
      <c r="A5219" s="1370" t="s">
        <v>362</v>
      </c>
      <c r="B5219" s="1371" t="s">
        <v>10278</v>
      </c>
      <c r="C5219" s="1371">
        <v>982041181</v>
      </c>
      <c r="D5219" s="1371" t="s">
        <v>362</v>
      </c>
      <c r="G5219" s="1371" t="s">
        <v>225</v>
      </c>
      <c r="H5219" s="1371" t="s">
        <v>11</v>
      </c>
      <c r="J5219" s="1371" t="s">
        <v>221</v>
      </c>
      <c r="M5219" s="1372">
        <v>45841</v>
      </c>
      <c r="N5219" s="1371" t="s">
        <v>233</v>
      </c>
      <c r="V5219" s="1371" t="s">
        <v>11</v>
      </c>
      <c r="W5219" s="1371" t="s">
        <v>228</v>
      </c>
    </row>
    <row r="5220" spans="1:23">
      <c r="A5220" s="1370" t="s">
        <v>362</v>
      </c>
      <c r="B5220" s="1371" t="s">
        <v>10279</v>
      </c>
      <c r="C5220" s="1371">
        <v>961637094</v>
      </c>
      <c r="D5220" s="1371" t="s">
        <v>362</v>
      </c>
      <c r="G5220" s="1371" t="s">
        <v>223</v>
      </c>
      <c r="H5220" s="1371" t="s">
        <v>11</v>
      </c>
      <c r="J5220" s="1371" t="s">
        <v>221</v>
      </c>
      <c r="M5220" s="1372">
        <v>45841</v>
      </c>
      <c r="N5220" s="1371" t="s">
        <v>233</v>
      </c>
      <c r="V5220" s="1371" t="s">
        <v>11</v>
      </c>
      <c r="W5220" s="1371" t="s">
        <v>228</v>
      </c>
    </row>
    <row r="5221" spans="1:23">
      <c r="A5221" s="1370" t="s">
        <v>362</v>
      </c>
      <c r="B5221" s="1371" t="s">
        <v>10280</v>
      </c>
      <c r="C5221" s="1371">
        <v>997115469</v>
      </c>
      <c r="D5221" s="1371" t="s">
        <v>362</v>
      </c>
      <c r="G5221" s="1371" t="s">
        <v>224</v>
      </c>
      <c r="H5221" s="1371" t="s">
        <v>11</v>
      </c>
      <c r="J5221" s="1371" t="s">
        <v>221</v>
      </c>
      <c r="M5221" s="1372">
        <v>45841</v>
      </c>
      <c r="N5221" s="1371" t="s">
        <v>233</v>
      </c>
      <c r="V5221" s="1371" t="s">
        <v>11</v>
      </c>
      <c r="W5221" s="1371" t="s">
        <v>228</v>
      </c>
    </row>
    <row r="5222" spans="1:23">
      <c r="A5222" s="1370" t="s">
        <v>362</v>
      </c>
      <c r="B5222" s="1371" t="s">
        <v>10281</v>
      </c>
      <c r="C5222" s="1371">
        <v>953769661</v>
      </c>
      <c r="D5222" s="1371" t="s">
        <v>362</v>
      </c>
      <c r="G5222" s="1371" t="s">
        <v>223</v>
      </c>
      <c r="H5222" s="1371" t="s">
        <v>11</v>
      </c>
      <c r="J5222" s="1371" t="s">
        <v>221</v>
      </c>
      <c r="M5222" s="1372">
        <v>45841</v>
      </c>
      <c r="N5222" s="1371" t="s">
        <v>233</v>
      </c>
      <c r="V5222" s="1371" t="s">
        <v>11</v>
      </c>
      <c r="W5222" s="1371" t="s">
        <v>228</v>
      </c>
    </row>
    <row r="5223" spans="1:23">
      <c r="A5223" s="1370" t="s">
        <v>362</v>
      </c>
      <c r="B5223" s="1371" t="s">
        <v>10282</v>
      </c>
      <c r="C5223" s="1371">
        <v>901511245</v>
      </c>
      <c r="D5223" s="1371" t="s">
        <v>10283</v>
      </c>
      <c r="G5223" s="1371" t="s">
        <v>225</v>
      </c>
      <c r="H5223" s="1371" t="s">
        <v>11</v>
      </c>
      <c r="J5223" s="1371" t="s">
        <v>221</v>
      </c>
      <c r="M5223" s="1372">
        <v>45841</v>
      </c>
      <c r="N5223" s="1371" t="s">
        <v>233</v>
      </c>
      <c r="V5223" s="1371" t="s">
        <v>11</v>
      </c>
      <c r="W5223" s="1371" t="s">
        <v>228</v>
      </c>
    </row>
    <row r="5224" spans="1:23">
      <c r="A5224" s="1370" t="s">
        <v>362</v>
      </c>
      <c r="B5224" s="1371" t="s">
        <v>10284</v>
      </c>
      <c r="C5224" s="1371">
        <v>986679800</v>
      </c>
      <c r="D5224" s="1371" t="s">
        <v>10285</v>
      </c>
      <c r="G5224" s="1371" t="s">
        <v>223</v>
      </c>
      <c r="H5224" s="1371" t="s">
        <v>11</v>
      </c>
      <c r="J5224" s="1371" t="s">
        <v>221</v>
      </c>
      <c r="M5224" s="1372">
        <v>45841</v>
      </c>
      <c r="N5224" s="1371" t="s">
        <v>241</v>
      </c>
      <c r="V5224" s="1371" t="s">
        <v>10286</v>
      </c>
      <c r="W5224" s="1371" t="s">
        <v>228</v>
      </c>
    </row>
    <row r="5225" spans="1:23">
      <c r="A5225" s="1370" t="s">
        <v>362</v>
      </c>
      <c r="B5225" s="1371" t="s">
        <v>10287</v>
      </c>
      <c r="C5225" s="1371">
        <v>906421321</v>
      </c>
      <c r="D5225" s="1371" t="s">
        <v>10288</v>
      </c>
      <c r="G5225" s="1371" t="s">
        <v>223</v>
      </c>
      <c r="H5225" s="1371" t="s">
        <v>11</v>
      </c>
      <c r="J5225" s="1371" t="s">
        <v>221</v>
      </c>
      <c r="M5225" s="1372">
        <v>45841</v>
      </c>
      <c r="N5225" s="1371" t="s">
        <v>233</v>
      </c>
      <c r="V5225" s="1371" t="s">
        <v>11</v>
      </c>
      <c r="W5225" s="1371" t="s">
        <v>228</v>
      </c>
    </row>
    <row r="5226" spans="1:23">
      <c r="A5226" s="1370" t="s">
        <v>362</v>
      </c>
      <c r="B5226" s="1371" t="s">
        <v>10289</v>
      </c>
      <c r="C5226" s="1371">
        <v>955087708</v>
      </c>
      <c r="D5226" s="1371" t="s">
        <v>27</v>
      </c>
      <c r="G5226" s="1371" t="s">
        <v>223</v>
      </c>
      <c r="H5226" s="1371" t="s">
        <v>11</v>
      </c>
      <c r="J5226" s="1371" t="s">
        <v>221</v>
      </c>
      <c r="M5226" s="1372">
        <v>45841</v>
      </c>
      <c r="N5226" s="1371" t="s">
        <v>233</v>
      </c>
      <c r="V5226" s="1371" t="s">
        <v>11</v>
      </c>
      <c r="W5226" s="1371" t="s">
        <v>228</v>
      </c>
    </row>
    <row r="5227" spans="1:23">
      <c r="A5227" s="1370" t="s">
        <v>362</v>
      </c>
      <c r="B5227" s="1371" t="s">
        <v>10290</v>
      </c>
      <c r="C5227" s="1371">
        <v>923590460</v>
      </c>
      <c r="D5227" s="1371" t="s">
        <v>362</v>
      </c>
      <c r="G5227" s="1371" t="s">
        <v>225</v>
      </c>
      <c r="H5227" s="1371" t="s">
        <v>11</v>
      </c>
      <c r="J5227" s="1371" t="s">
        <v>221</v>
      </c>
      <c r="M5227" s="1372">
        <v>45841</v>
      </c>
      <c r="N5227" s="1371" t="s">
        <v>233</v>
      </c>
      <c r="V5227" s="1371" t="s">
        <v>11</v>
      </c>
      <c r="W5227" s="1371" t="s">
        <v>228</v>
      </c>
    </row>
    <row r="5228" spans="1:23">
      <c r="A5228" s="1370" t="s">
        <v>362</v>
      </c>
      <c r="B5228" s="1371" t="s">
        <v>10291</v>
      </c>
      <c r="C5228" s="1371">
        <v>989436766</v>
      </c>
      <c r="D5228" s="1371" t="s">
        <v>362</v>
      </c>
      <c r="G5228" s="1371" t="s">
        <v>224</v>
      </c>
      <c r="H5228" s="1371" t="s">
        <v>11</v>
      </c>
      <c r="J5228" s="1371" t="s">
        <v>221</v>
      </c>
      <c r="M5228" s="1372">
        <v>45841</v>
      </c>
      <c r="N5228" s="1371" t="s">
        <v>233</v>
      </c>
      <c r="V5228" s="1371" t="s">
        <v>11</v>
      </c>
      <c r="W5228" s="1371" t="s">
        <v>228</v>
      </c>
    </row>
    <row r="5229" spans="1:23">
      <c r="A5229" s="1370" t="s">
        <v>362</v>
      </c>
      <c r="B5229" s="1371" t="s">
        <v>10292</v>
      </c>
      <c r="C5229" s="1371">
        <v>940953558</v>
      </c>
      <c r="D5229" s="1371" t="s">
        <v>362</v>
      </c>
      <c r="G5229" s="1371" t="s">
        <v>224</v>
      </c>
      <c r="H5229" s="1371" t="s">
        <v>11</v>
      </c>
      <c r="J5229" s="1371" t="s">
        <v>221</v>
      </c>
      <c r="M5229" s="1372">
        <v>45841</v>
      </c>
      <c r="N5229" s="1371" t="s">
        <v>233</v>
      </c>
      <c r="V5229" s="1371" t="s">
        <v>11</v>
      </c>
      <c r="W5229" s="1371" t="s">
        <v>228</v>
      </c>
    </row>
    <row r="5230" spans="1:23">
      <c r="A5230" s="1370" t="s">
        <v>362</v>
      </c>
      <c r="B5230" s="1371" t="s">
        <v>10293</v>
      </c>
      <c r="C5230" s="1371">
        <v>997102443</v>
      </c>
      <c r="D5230" s="1371" t="s">
        <v>362</v>
      </c>
      <c r="G5230" s="1371" t="s">
        <v>223</v>
      </c>
      <c r="H5230" s="1371" t="s">
        <v>11</v>
      </c>
      <c r="J5230" s="1371" t="s">
        <v>221</v>
      </c>
      <c r="M5230" s="1372">
        <v>45841</v>
      </c>
      <c r="N5230" s="1371" t="s">
        <v>233</v>
      </c>
      <c r="V5230" s="1371" t="s">
        <v>11</v>
      </c>
      <c r="W5230" s="1371" t="s">
        <v>228</v>
      </c>
    </row>
    <row r="5231" spans="1:23">
      <c r="A5231" s="1370" t="s">
        <v>362</v>
      </c>
      <c r="B5231" s="1371" t="s">
        <v>10294</v>
      </c>
      <c r="C5231" s="1371">
        <v>923155047</v>
      </c>
      <c r="D5231" s="1371" t="s">
        <v>10295</v>
      </c>
      <c r="G5231" s="1371" t="s">
        <v>225</v>
      </c>
      <c r="H5231" s="1371" t="s">
        <v>11</v>
      </c>
      <c r="J5231" s="1371" t="s">
        <v>221</v>
      </c>
      <c r="M5231" s="1372">
        <v>45841</v>
      </c>
      <c r="N5231" s="1371" t="s">
        <v>233</v>
      </c>
      <c r="V5231" s="1371" t="s">
        <v>11</v>
      </c>
      <c r="W5231" s="1371" t="s">
        <v>228</v>
      </c>
    </row>
    <row r="5232" spans="1:23">
      <c r="A5232" s="1370" t="s">
        <v>362</v>
      </c>
      <c r="B5232" s="1371" t="s">
        <v>10296</v>
      </c>
      <c r="C5232" s="1371">
        <v>997764576</v>
      </c>
      <c r="D5232" s="1371" t="s">
        <v>362</v>
      </c>
      <c r="G5232" s="1371" t="s">
        <v>224</v>
      </c>
      <c r="H5232" s="1371" t="s">
        <v>11</v>
      </c>
      <c r="J5232" s="1371" t="s">
        <v>221</v>
      </c>
      <c r="M5232" s="1372">
        <v>45841</v>
      </c>
      <c r="N5232" s="1371" t="s">
        <v>233</v>
      </c>
      <c r="V5232" s="1371" t="s">
        <v>11</v>
      </c>
      <c r="W5232" s="1371" t="s">
        <v>228</v>
      </c>
    </row>
    <row r="5233" spans="1:23">
      <c r="A5233" s="1370" t="s">
        <v>362</v>
      </c>
      <c r="B5233" s="1371" t="s">
        <v>10297</v>
      </c>
      <c r="C5233" s="1371">
        <v>933389429</v>
      </c>
      <c r="D5233" s="1371" t="s">
        <v>362</v>
      </c>
      <c r="G5233" s="1371" t="s">
        <v>224</v>
      </c>
      <c r="H5233" s="1371" t="s">
        <v>11</v>
      </c>
      <c r="J5233" s="1371" t="s">
        <v>221</v>
      </c>
      <c r="M5233" s="1372">
        <v>45841</v>
      </c>
      <c r="N5233" s="1371" t="s">
        <v>233</v>
      </c>
      <c r="V5233" s="1371" t="s">
        <v>11</v>
      </c>
      <c r="W5233" s="1371" t="s">
        <v>228</v>
      </c>
    </row>
    <row r="5234" spans="1:23">
      <c r="A5234" s="1370" t="s">
        <v>362</v>
      </c>
      <c r="B5234" s="1371" t="s">
        <v>10298</v>
      </c>
      <c r="C5234" s="1371">
        <v>920640272</v>
      </c>
      <c r="D5234" s="1371" t="s">
        <v>10299</v>
      </c>
      <c r="G5234" s="1371" t="s">
        <v>223</v>
      </c>
      <c r="H5234" s="1371" t="s">
        <v>11</v>
      </c>
      <c r="J5234" s="1371" t="s">
        <v>221</v>
      </c>
      <c r="M5234" s="1372">
        <v>45841</v>
      </c>
      <c r="N5234" s="1371" t="s">
        <v>233</v>
      </c>
      <c r="V5234" s="1371" t="s">
        <v>11</v>
      </c>
      <c r="W5234" s="1371" t="s">
        <v>228</v>
      </c>
    </row>
    <row r="5235" spans="1:23">
      <c r="A5235" s="1370" t="s">
        <v>362</v>
      </c>
      <c r="B5235" s="1371" t="s">
        <v>10300</v>
      </c>
      <c r="C5235" s="1371">
        <v>922462536</v>
      </c>
      <c r="D5235" s="1371" t="s">
        <v>10301</v>
      </c>
      <c r="G5235" s="1371" t="s">
        <v>225</v>
      </c>
      <c r="H5235" s="1371" t="s">
        <v>11</v>
      </c>
      <c r="J5235" s="1371" t="s">
        <v>221</v>
      </c>
      <c r="M5235" s="1372">
        <v>45841</v>
      </c>
      <c r="N5235" s="1371" t="s">
        <v>233</v>
      </c>
      <c r="V5235" s="1371" t="s">
        <v>11</v>
      </c>
      <c r="W5235" s="1371" t="s">
        <v>228</v>
      </c>
    </row>
    <row r="5236" spans="1:23">
      <c r="A5236" s="1370" t="s">
        <v>362</v>
      </c>
      <c r="B5236" s="1371" t="s">
        <v>10302</v>
      </c>
      <c r="C5236" s="1371">
        <v>900742892</v>
      </c>
      <c r="D5236" s="1371" t="s">
        <v>362</v>
      </c>
      <c r="G5236" s="1371" t="s">
        <v>224</v>
      </c>
      <c r="H5236" s="1371" t="s">
        <v>11</v>
      </c>
      <c r="J5236" s="1371" t="s">
        <v>221</v>
      </c>
      <c r="M5236" s="1372">
        <v>45841</v>
      </c>
      <c r="N5236" s="1371" t="s">
        <v>233</v>
      </c>
      <c r="V5236" s="1371" t="s">
        <v>11</v>
      </c>
      <c r="W5236" s="1371" t="s">
        <v>228</v>
      </c>
    </row>
    <row r="5237" spans="1:23">
      <c r="A5237" s="1370" t="s">
        <v>362</v>
      </c>
      <c r="B5237" s="1371" t="s">
        <v>10303</v>
      </c>
      <c r="C5237" s="1371">
        <v>959893710</v>
      </c>
      <c r="D5237" s="1371" t="s">
        <v>10304</v>
      </c>
      <c r="G5237" s="1371" t="s">
        <v>224</v>
      </c>
      <c r="H5237" s="1371" t="s">
        <v>11</v>
      </c>
      <c r="J5237" s="1371" t="s">
        <v>221</v>
      </c>
      <c r="M5237" s="1372">
        <v>45841</v>
      </c>
      <c r="N5237" s="1371" t="s">
        <v>233</v>
      </c>
      <c r="V5237" s="1371" t="s">
        <v>11</v>
      </c>
      <c r="W5237" s="1371" t="s">
        <v>228</v>
      </c>
    </row>
    <row r="5238" spans="1:23">
      <c r="A5238" s="1370" t="s">
        <v>362</v>
      </c>
      <c r="B5238" s="1371" t="s">
        <v>10305</v>
      </c>
      <c r="C5238" s="1371">
        <v>944175995</v>
      </c>
      <c r="D5238" s="1371" t="s">
        <v>10306</v>
      </c>
      <c r="G5238" s="1371" t="s">
        <v>224</v>
      </c>
      <c r="H5238" s="1371" t="s">
        <v>11</v>
      </c>
      <c r="J5238" s="1371" t="s">
        <v>221</v>
      </c>
      <c r="M5238" s="1372">
        <v>45841</v>
      </c>
      <c r="N5238" s="1371" t="s">
        <v>233</v>
      </c>
      <c r="V5238" s="1371" t="s">
        <v>11</v>
      </c>
      <c r="W5238" s="1371" t="s">
        <v>228</v>
      </c>
    </row>
    <row r="5239" spans="1:23">
      <c r="A5239" s="1370" t="s">
        <v>362</v>
      </c>
      <c r="B5239" s="1371" t="s">
        <v>10307</v>
      </c>
      <c r="C5239" s="1371">
        <v>976572578</v>
      </c>
      <c r="D5239" s="1371" t="s">
        <v>10308</v>
      </c>
      <c r="G5239" s="1371" t="s">
        <v>223</v>
      </c>
      <c r="H5239" s="1371" t="s">
        <v>11</v>
      </c>
      <c r="J5239" s="1371" t="s">
        <v>221</v>
      </c>
      <c r="M5239" s="1372">
        <v>45841</v>
      </c>
      <c r="N5239" s="1371" t="s">
        <v>233</v>
      </c>
      <c r="V5239" s="1371" t="s">
        <v>11</v>
      </c>
      <c r="W5239" s="1371" t="s">
        <v>228</v>
      </c>
    </row>
    <row r="5240" spans="1:23">
      <c r="A5240" s="1370" t="s">
        <v>362</v>
      </c>
      <c r="B5240" s="1371" t="s">
        <v>10309</v>
      </c>
      <c r="C5240" s="1371">
        <v>983691445</v>
      </c>
      <c r="D5240" s="1371" t="s">
        <v>10310</v>
      </c>
      <c r="G5240" s="1371" t="s">
        <v>225</v>
      </c>
      <c r="H5240" s="1371" t="s">
        <v>11</v>
      </c>
      <c r="J5240" s="1371" t="s">
        <v>221</v>
      </c>
      <c r="M5240" s="1372">
        <v>45841</v>
      </c>
      <c r="N5240" s="1371" t="s">
        <v>233</v>
      </c>
      <c r="V5240" s="1371" t="s">
        <v>11</v>
      </c>
      <c r="W5240" s="1371" t="s">
        <v>228</v>
      </c>
    </row>
    <row r="5241" spans="1:23">
      <c r="A5241" s="1370" t="s">
        <v>362</v>
      </c>
      <c r="B5241" s="1371" t="s">
        <v>10311</v>
      </c>
      <c r="C5241" s="1371">
        <v>988600980</v>
      </c>
      <c r="D5241" s="1371" t="s">
        <v>362</v>
      </c>
      <c r="G5241" s="1371" t="s">
        <v>223</v>
      </c>
      <c r="H5241" s="1371" t="s">
        <v>11</v>
      </c>
      <c r="J5241" s="1371" t="s">
        <v>221</v>
      </c>
      <c r="M5241" s="1372">
        <v>45841</v>
      </c>
      <c r="N5241" s="1371" t="s">
        <v>233</v>
      </c>
      <c r="V5241" s="1371" t="s">
        <v>11</v>
      </c>
      <c r="W5241" s="1371" t="s">
        <v>228</v>
      </c>
    </row>
    <row r="5242" spans="1:23">
      <c r="A5242" s="1370" t="s">
        <v>362</v>
      </c>
      <c r="B5242" s="1371" t="s">
        <v>10312</v>
      </c>
      <c r="C5242" s="1371">
        <v>971648379</v>
      </c>
      <c r="D5242" s="1371" t="s">
        <v>10313</v>
      </c>
      <c r="G5242" s="1371" t="s">
        <v>223</v>
      </c>
      <c r="H5242" s="1371" t="s">
        <v>11</v>
      </c>
      <c r="J5242" s="1371" t="s">
        <v>221</v>
      </c>
      <c r="M5242" s="1372">
        <v>45841</v>
      </c>
      <c r="N5242" s="1371" t="s">
        <v>233</v>
      </c>
      <c r="V5242" s="1371" t="s">
        <v>11</v>
      </c>
      <c r="W5242" s="1371" t="s">
        <v>228</v>
      </c>
    </row>
    <row r="5243" spans="1:23">
      <c r="A5243" s="1370" t="s">
        <v>362</v>
      </c>
      <c r="B5243" s="1371" t="s">
        <v>10314</v>
      </c>
      <c r="C5243" s="1371">
        <v>953806977</v>
      </c>
      <c r="D5243" s="1371" t="s">
        <v>10315</v>
      </c>
      <c r="G5243" s="1371" t="s">
        <v>225</v>
      </c>
      <c r="H5243" s="1371" t="s">
        <v>11</v>
      </c>
      <c r="J5243" s="1371" t="s">
        <v>221</v>
      </c>
      <c r="M5243" s="1372">
        <v>45841</v>
      </c>
      <c r="N5243" s="1371" t="s">
        <v>233</v>
      </c>
      <c r="V5243" s="1371" t="s">
        <v>11</v>
      </c>
      <c r="W5243" s="1371" t="s">
        <v>228</v>
      </c>
    </row>
    <row r="5244" spans="1:23">
      <c r="A5244" s="1370" t="s">
        <v>362</v>
      </c>
      <c r="B5244" s="1371" t="s">
        <v>10316</v>
      </c>
      <c r="C5244" s="1371">
        <v>934451920</v>
      </c>
      <c r="D5244" s="1371" t="s">
        <v>362</v>
      </c>
      <c r="G5244" s="1371" t="s">
        <v>223</v>
      </c>
      <c r="H5244" s="1371" t="s">
        <v>11</v>
      </c>
      <c r="J5244" s="1371" t="s">
        <v>221</v>
      </c>
      <c r="M5244" s="1372">
        <v>45841</v>
      </c>
      <c r="N5244" s="1371" t="s">
        <v>233</v>
      </c>
      <c r="V5244" s="1371" t="s">
        <v>11</v>
      </c>
      <c r="W5244" s="1371" t="s">
        <v>228</v>
      </c>
    </row>
    <row r="5245" spans="1:23">
      <c r="A5245" s="1370" t="s">
        <v>362</v>
      </c>
      <c r="B5245" s="1371" t="s">
        <v>10317</v>
      </c>
      <c r="C5245" s="1371">
        <v>955264832</v>
      </c>
      <c r="D5245" s="1371" t="s">
        <v>362</v>
      </c>
      <c r="G5245" s="1371" t="s">
        <v>224</v>
      </c>
      <c r="H5245" s="1371" t="s">
        <v>11</v>
      </c>
      <c r="J5245" s="1371" t="s">
        <v>221</v>
      </c>
      <c r="M5245" s="1372">
        <v>45841</v>
      </c>
      <c r="N5245" s="1371" t="s">
        <v>233</v>
      </c>
      <c r="V5245" s="1371" t="s">
        <v>11</v>
      </c>
      <c r="W5245" s="1371" t="s">
        <v>228</v>
      </c>
    </row>
    <row r="5246" spans="1:23">
      <c r="A5246" s="1370" t="s">
        <v>362</v>
      </c>
      <c r="B5246" s="1371" t="s">
        <v>10318</v>
      </c>
      <c r="C5246" s="1371">
        <v>910086869</v>
      </c>
      <c r="D5246" s="1371" t="s">
        <v>362</v>
      </c>
      <c r="G5246" s="1371" t="s">
        <v>223</v>
      </c>
      <c r="H5246" s="1371" t="s">
        <v>11</v>
      </c>
      <c r="J5246" s="1371" t="s">
        <v>221</v>
      </c>
      <c r="M5246" s="1372">
        <v>45841</v>
      </c>
      <c r="N5246" s="1371" t="s">
        <v>233</v>
      </c>
      <c r="V5246" s="1371" t="s">
        <v>11</v>
      </c>
      <c r="W5246" s="1371" t="s">
        <v>228</v>
      </c>
    </row>
    <row r="5247" spans="1:23">
      <c r="A5247" s="1370" t="s">
        <v>362</v>
      </c>
      <c r="B5247" s="1371" t="s">
        <v>10319</v>
      </c>
      <c r="C5247" s="1371">
        <v>907578757</v>
      </c>
      <c r="D5247" s="1371" t="s">
        <v>362</v>
      </c>
      <c r="G5247" s="1371" t="s">
        <v>225</v>
      </c>
      <c r="H5247" s="1371" t="s">
        <v>11</v>
      </c>
      <c r="J5247" s="1371" t="s">
        <v>221</v>
      </c>
      <c r="M5247" s="1372">
        <v>45841</v>
      </c>
      <c r="N5247" s="1371" t="s">
        <v>233</v>
      </c>
      <c r="V5247" s="1371" t="s">
        <v>11</v>
      </c>
      <c r="W5247" s="1371" t="s">
        <v>228</v>
      </c>
    </row>
    <row r="5248" spans="1:23">
      <c r="A5248" s="1370" t="s">
        <v>362</v>
      </c>
      <c r="B5248" s="1371" t="s">
        <v>10320</v>
      </c>
      <c r="C5248" s="1371">
        <v>953393741</v>
      </c>
      <c r="D5248" s="1371" t="s">
        <v>362</v>
      </c>
      <c r="G5248" s="1371" t="s">
        <v>224</v>
      </c>
      <c r="H5248" s="1371" t="s">
        <v>11</v>
      </c>
      <c r="J5248" s="1371" t="s">
        <v>221</v>
      </c>
      <c r="M5248" s="1372">
        <v>45841</v>
      </c>
      <c r="N5248" s="1371" t="s">
        <v>233</v>
      </c>
      <c r="V5248" s="1371" t="s">
        <v>11</v>
      </c>
      <c r="W5248" s="1371" t="s">
        <v>228</v>
      </c>
    </row>
    <row r="5249" spans="1:23">
      <c r="A5249" s="1370" t="s">
        <v>362</v>
      </c>
      <c r="B5249" s="1371" t="s">
        <v>10321</v>
      </c>
      <c r="C5249" s="1371">
        <v>954715866</v>
      </c>
      <c r="D5249" s="1371" t="s">
        <v>362</v>
      </c>
      <c r="G5249" s="1371" t="s">
        <v>225</v>
      </c>
      <c r="H5249" s="1371" t="s">
        <v>11</v>
      </c>
      <c r="J5249" s="1371" t="s">
        <v>221</v>
      </c>
      <c r="M5249" s="1372">
        <v>45841</v>
      </c>
      <c r="N5249" s="1371" t="s">
        <v>233</v>
      </c>
      <c r="V5249" s="1371" t="s">
        <v>11</v>
      </c>
      <c r="W5249" s="1371" t="s">
        <v>228</v>
      </c>
    </row>
    <row r="5250" spans="1:23">
      <c r="A5250" s="1370" t="s">
        <v>362</v>
      </c>
      <c r="B5250" s="1371" t="s">
        <v>10322</v>
      </c>
      <c r="C5250" s="1371">
        <v>914487539</v>
      </c>
      <c r="D5250" s="1371" t="s">
        <v>362</v>
      </c>
      <c r="G5250" s="1371" t="s">
        <v>224</v>
      </c>
      <c r="H5250" s="1371" t="s">
        <v>11</v>
      </c>
      <c r="J5250" s="1371" t="s">
        <v>221</v>
      </c>
      <c r="M5250" s="1372">
        <v>45841</v>
      </c>
      <c r="N5250" s="1371" t="s">
        <v>233</v>
      </c>
      <c r="V5250" s="1371" t="s">
        <v>11</v>
      </c>
      <c r="W5250" s="1371" t="s">
        <v>228</v>
      </c>
    </row>
    <row r="5251" spans="1:23">
      <c r="A5251" s="1370" t="s">
        <v>362</v>
      </c>
      <c r="B5251" s="1371" t="s">
        <v>10323</v>
      </c>
      <c r="C5251" s="1371">
        <v>922844486</v>
      </c>
      <c r="D5251" s="1371" t="s">
        <v>362</v>
      </c>
      <c r="G5251" s="1371" t="s">
        <v>224</v>
      </c>
      <c r="H5251" s="1371" t="s">
        <v>11</v>
      </c>
      <c r="J5251" s="1371" t="s">
        <v>221</v>
      </c>
      <c r="M5251" s="1372">
        <v>45841</v>
      </c>
      <c r="N5251" s="1371" t="s">
        <v>233</v>
      </c>
      <c r="V5251" s="1371" t="s">
        <v>11</v>
      </c>
      <c r="W5251" s="1371" t="s">
        <v>228</v>
      </c>
    </row>
    <row r="5252" spans="1:23">
      <c r="A5252" s="1370" t="s">
        <v>362</v>
      </c>
      <c r="B5252" s="1371" t="s">
        <v>10324</v>
      </c>
      <c r="C5252" s="1371">
        <v>952059210</v>
      </c>
      <c r="D5252" s="1371" t="s">
        <v>362</v>
      </c>
      <c r="G5252" s="1371" t="s">
        <v>224</v>
      </c>
      <c r="H5252" s="1371" t="s">
        <v>11</v>
      </c>
      <c r="J5252" s="1371" t="s">
        <v>221</v>
      </c>
      <c r="M5252" s="1372">
        <v>45841</v>
      </c>
      <c r="N5252" s="1371" t="s">
        <v>233</v>
      </c>
      <c r="V5252" s="1371" t="s">
        <v>11</v>
      </c>
      <c r="W5252" s="1371" t="s">
        <v>228</v>
      </c>
    </row>
    <row r="5253" spans="1:23">
      <c r="A5253" s="1370" t="s">
        <v>362</v>
      </c>
      <c r="B5253" s="1371" t="s">
        <v>10325</v>
      </c>
      <c r="C5253" s="1371">
        <v>951447354</v>
      </c>
      <c r="D5253" s="1371" t="s">
        <v>362</v>
      </c>
      <c r="G5253" s="1371" t="s">
        <v>223</v>
      </c>
      <c r="H5253" s="1371" t="s">
        <v>11</v>
      </c>
      <c r="J5253" s="1371" t="s">
        <v>221</v>
      </c>
      <c r="M5253" s="1372">
        <v>45841</v>
      </c>
      <c r="N5253" s="1371" t="s">
        <v>233</v>
      </c>
      <c r="V5253" s="1371" t="s">
        <v>11</v>
      </c>
      <c r="W5253" s="1371" t="s">
        <v>228</v>
      </c>
    </row>
    <row r="5254" spans="1:23">
      <c r="A5254" s="1370" t="s">
        <v>362</v>
      </c>
      <c r="B5254" s="1371" t="s">
        <v>10326</v>
      </c>
      <c r="C5254" s="1371">
        <v>942924900</v>
      </c>
      <c r="D5254" s="1371" t="s">
        <v>362</v>
      </c>
      <c r="G5254" s="1371" t="s">
        <v>223</v>
      </c>
      <c r="H5254" s="1371" t="s">
        <v>11</v>
      </c>
      <c r="J5254" s="1371" t="s">
        <v>221</v>
      </c>
      <c r="M5254" s="1372">
        <v>45841</v>
      </c>
      <c r="N5254" s="1371" t="s">
        <v>233</v>
      </c>
      <c r="V5254" s="1371" t="s">
        <v>11</v>
      </c>
      <c r="W5254" s="1371" t="s">
        <v>228</v>
      </c>
    </row>
    <row r="5255" spans="1:23">
      <c r="A5255" s="1370" t="s">
        <v>362</v>
      </c>
      <c r="B5255" s="1371" t="s">
        <v>10327</v>
      </c>
      <c r="C5255" s="1371">
        <v>970896258</v>
      </c>
      <c r="D5255" s="1371" t="s">
        <v>362</v>
      </c>
      <c r="G5255" s="1371" t="s">
        <v>224</v>
      </c>
      <c r="H5255" s="1371" t="s">
        <v>11</v>
      </c>
      <c r="J5255" s="1371" t="s">
        <v>221</v>
      </c>
      <c r="M5255" s="1372">
        <v>45841</v>
      </c>
      <c r="N5255" s="1371" t="s">
        <v>233</v>
      </c>
      <c r="V5255" s="1371" t="s">
        <v>11</v>
      </c>
      <c r="W5255" s="1371" t="s">
        <v>228</v>
      </c>
    </row>
    <row r="5256" spans="1:23">
      <c r="A5256" s="1370" t="s">
        <v>362</v>
      </c>
      <c r="B5256" s="1371" t="s">
        <v>10328</v>
      </c>
      <c r="C5256" s="1371">
        <v>995471019</v>
      </c>
      <c r="D5256" s="1371" t="s">
        <v>362</v>
      </c>
      <c r="G5256" s="1371" t="s">
        <v>224</v>
      </c>
      <c r="H5256" s="1371" t="s">
        <v>11</v>
      </c>
      <c r="J5256" s="1371" t="s">
        <v>221</v>
      </c>
      <c r="M5256" s="1372">
        <v>45841</v>
      </c>
      <c r="N5256" s="1371" t="s">
        <v>233</v>
      </c>
      <c r="V5256" s="1371" t="s">
        <v>11</v>
      </c>
      <c r="W5256" s="1371" t="s">
        <v>228</v>
      </c>
    </row>
    <row r="5257" spans="1:23">
      <c r="A5257" s="1370" t="s">
        <v>362</v>
      </c>
      <c r="B5257" s="1371" t="s">
        <v>10329</v>
      </c>
      <c r="C5257" s="1371">
        <v>942265700</v>
      </c>
      <c r="D5257" s="1371" t="s">
        <v>362</v>
      </c>
      <c r="G5257" s="1371" t="s">
        <v>224</v>
      </c>
      <c r="H5257" s="1371" t="s">
        <v>11</v>
      </c>
      <c r="J5257" s="1371" t="s">
        <v>221</v>
      </c>
      <c r="M5257" s="1372">
        <v>45841</v>
      </c>
      <c r="N5257" s="1371" t="s">
        <v>233</v>
      </c>
      <c r="V5257" s="1371" t="s">
        <v>11</v>
      </c>
      <c r="W5257" s="1371" t="s">
        <v>228</v>
      </c>
    </row>
    <row r="5258" spans="1:23">
      <c r="A5258" s="1370" t="s">
        <v>362</v>
      </c>
      <c r="B5258" s="1371" t="s">
        <v>10330</v>
      </c>
      <c r="C5258" s="1371">
        <v>938174066</v>
      </c>
      <c r="D5258" s="1371" t="s">
        <v>362</v>
      </c>
      <c r="G5258" s="1371" t="s">
        <v>223</v>
      </c>
      <c r="H5258" s="1371" t="s">
        <v>11</v>
      </c>
      <c r="J5258" s="1371" t="s">
        <v>221</v>
      </c>
      <c r="M5258" s="1372">
        <v>45841</v>
      </c>
      <c r="N5258" s="1371" t="s">
        <v>233</v>
      </c>
      <c r="V5258" s="1371" t="s">
        <v>11</v>
      </c>
      <c r="W5258" s="1371" t="s">
        <v>228</v>
      </c>
    </row>
    <row r="5259" spans="1:23">
      <c r="A5259" s="1370" t="s">
        <v>362</v>
      </c>
      <c r="B5259" s="1371" t="s">
        <v>10331</v>
      </c>
      <c r="C5259" s="1371">
        <v>934961595</v>
      </c>
      <c r="D5259" s="1371" t="s">
        <v>362</v>
      </c>
      <c r="G5259" s="1371" t="s">
        <v>223</v>
      </c>
      <c r="H5259" s="1371" t="s">
        <v>11</v>
      </c>
      <c r="J5259" s="1371" t="s">
        <v>221</v>
      </c>
      <c r="M5259" s="1372">
        <v>45841</v>
      </c>
      <c r="N5259" s="1371" t="s">
        <v>233</v>
      </c>
      <c r="V5259" s="1371" t="s">
        <v>11</v>
      </c>
      <c r="W5259" s="1371" t="s">
        <v>228</v>
      </c>
    </row>
    <row r="5260" spans="1:23">
      <c r="A5260" s="1377" t="s">
        <v>362</v>
      </c>
      <c r="B5260" s="1371" t="s">
        <v>10332</v>
      </c>
      <c r="C5260" s="1371">
        <v>922507736</v>
      </c>
      <c r="D5260" s="1371" t="s">
        <v>362</v>
      </c>
      <c r="G5260" s="1371" t="s">
        <v>223</v>
      </c>
      <c r="H5260" s="1371" t="s">
        <v>11</v>
      </c>
      <c r="J5260" s="1371" t="s">
        <v>221</v>
      </c>
      <c r="M5260" s="1372">
        <v>45841</v>
      </c>
      <c r="N5260" s="1371" t="s">
        <v>233</v>
      </c>
      <c r="V5260" s="1371" t="s">
        <v>11</v>
      </c>
      <c r="W5260" s="1371" t="s">
        <v>228</v>
      </c>
    </row>
    <row r="5261" spans="1:23">
      <c r="A5261" s="1370" t="s">
        <v>362</v>
      </c>
      <c r="B5261" s="1371" t="s">
        <v>10333</v>
      </c>
      <c r="C5261" s="1371">
        <v>964599153</v>
      </c>
      <c r="D5261" s="1371" t="s">
        <v>362</v>
      </c>
      <c r="G5261" s="1371" t="s">
        <v>224</v>
      </c>
      <c r="H5261" s="1371" t="s">
        <v>11</v>
      </c>
      <c r="J5261" s="1371" t="s">
        <v>221</v>
      </c>
      <c r="M5261" s="1372">
        <v>45841</v>
      </c>
      <c r="N5261" s="1371" t="s">
        <v>233</v>
      </c>
      <c r="V5261" s="1371" t="s">
        <v>11</v>
      </c>
      <c r="W5261" s="1371" t="s">
        <v>228</v>
      </c>
    </row>
    <row r="5262" spans="1:23">
      <c r="A5262" s="1370" t="s">
        <v>362</v>
      </c>
      <c r="B5262" s="1371" t="s">
        <v>10334</v>
      </c>
      <c r="C5262" s="1371">
        <v>902960374</v>
      </c>
      <c r="D5262" s="1371" t="s">
        <v>362</v>
      </c>
      <c r="G5262" s="1371" t="s">
        <v>223</v>
      </c>
      <c r="H5262" s="1371" t="s">
        <v>11</v>
      </c>
      <c r="J5262" s="1371" t="s">
        <v>221</v>
      </c>
      <c r="M5262" s="1372">
        <v>45841</v>
      </c>
      <c r="N5262" s="1371" t="s">
        <v>233</v>
      </c>
      <c r="V5262" s="1371" t="s">
        <v>11</v>
      </c>
      <c r="W5262" s="1371" t="s">
        <v>228</v>
      </c>
    </row>
    <row r="5263" spans="1:23">
      <c r="A5263" s="1370" t="s">
        <v>362</v>
      </c>
      <c r="B5263" s="1371" t="s">
        <v>10335</v>
      </c>
      <c r="C5263" s="1371">
        <v>927898971</v>
      </c>
      <c r="D5263" s="1371" t="s">
        <v>362</v>
      </c>
      <c r="G5263" s="1371" t="s">
        <v>225</v>
      </c>
      <c r="H5263" s="1371" t="s">
        <v>11</v>
      </c>
      <c r="J5263" s="1371" t="s">
        <v>221</v>
      </c>
      <c r="M5263" s="1372">
        <v>45841</v>
      </c>
      <c r="N5263" s="1371" t="s">
        <v>233</v>
      </c>
      <c r="V5263" s="1371" t="s">
        <v>11</v>
      </c>
      <c r="W5263" s="1371" t="s">
        <v>228</v>
      </c>
    </row>
    <row r="5264" spans="1:23">
      <c r="A5264" s="1370" t="s">
        <v>362</v>
      </c>
      <c r="B5264" s="1371" t="s">
        <v>10336</v>
      </c>
      <c r="C5264" s="1371">
        <v>982666450</v>
      </c>
      <c r="D5264" s="1371" t="s">
        <v>362</v>
      </c>
      <c r="G5264" s="1371" t="s">
        <v>224</v>
      </c>
      <c r="H5264" s="1371" t="s">
        <v>11</v>
      </c>
      <c r="J5264" s="1371" t="s">
        <v>221</v>
      </c>
      <c r="M5264" s="1372">
        <v>45841</v>
      </c>
      <c r="N5264" s="1371" t="s">
        <v>233</v>
      </c>
      <c r="V5264" s="1371" t="s">
        <v>11</v>
      </c>
      <c r="W5264" s="1371" t="s">
        <v>228</v>
      </c>
    </row>
    <row r="5265" spans="1:23">
      <c r="A5265" s="1370" t="s">
        <v>362</v>
      </c>
      <c r="B5265" s="1371" t="s">
        <v>10337</v>
      </c>
      <c r="C5265" s="1371">
        <v>939434846</v>
      </c>
      <c r="D5265" s="1371" t="s">
        <v>362</v>
      </c>
      <c r="G5265" s="1371" t="s">
        <v>224</v>
      </c>
      <c r="H5265" s="1371" t="s">
        <v>11</v>
      </c>
      <c r="J5265" s="1371" t="s">
        <v>221</v>
      </c>
      <c r="M5265" s="1372">
        <v>45841</v>
      </c>
      <c r="N5265" s="1371" t="s">
        <v>233</v>
      </c>
      <c r="V5265" s="1371" t="s">
        <v>11</v>
      </c>
      <c r="W5265" s="1371" t="s">
        <v>228</v>
      </c>
    </row>
    <row r="5266" spans="1:23">
      <c r="A5266" s="1370" t="s">
        <v>362</v>
      </c>
      <c r="B5266" s="1371" t="s">
        <v>10338</v>
      </c>
      <c r="C5266" s="1371">
        <v>962954666</v>
      </c>
      <c r="D5266" s="1371" t="s">
        <v>362</v>
      </c>
      <c r="G5266" s="1371" t="s">
        <v>224</v>
      </c>
      <c r="H5266" s="1371" t="s">
        <v>11</v>
      </c>
      <c r="J5266" s="1371" t="s">
        <v>221</v>
      </c>
      <c r="M5266" s="1372">
        <v>45841</v>
      </c>
      <c r="N5266" s="1371" t="s">
        <v>233</v>
      </c>
      <c r="V5266" s="1371" t="s">
        <v>11</v>
      </c>
      <c r="W5266" s="1371" t="s">
        <v>228</v>
      </c>
    </row>
    <row r="5267" spans="1:23">
      <c r="A5267" s="1370" t="s">
        <v>362</v>
      </c>
      <c r="B5267" s="1371" t="s">
        <v>10339</v>
      </c>
      <c r="C5267" s="1371">
        <v>939392385</v>
      </c>
      <c r="D5267" s="1371" t="s">
        <v>362</v>
      </c>
      <c r="G5267" s="1371" t="s">
        <v>224</v>
      </c>
      <c r="H5267" s="1371" t="s">
        <v>11</v>
      </c>
      <c r="J5267" s="1371" t="s">
        <v>221</v>
      </c>
      <c r="M5267" s="1372">
        <v>45841</v>
      </c>
      <c r="N5267" s="1371" t="s">
        <v>233</v>
      </c>
      <c r="V5267" s="1371" t="s">
        <v>11</v>
      </c>
      <c r="W5267" s="1371" t="s">
        <v>228</v>
      </c>
    </row>
    <row r="5268" spans="1:23">
      <c r="A5268" s="1370" t="s">
        <v>362</v>
      </c>
      <c r="B5268" s="1371" t="s">
        <v>10340</v>
      </c>
      <c r="C5268" s="1371">
        <v>96325874563</v>
      </c>
      <c r="D5268" s="1371" t="s">
        <v>362</v>
      </c>
      <c r="G5268" s="1371" t="s">
        <v>224</v>
      </c>
      <c r="H5268" s="1371" t="s">
        <v>11</v>
      </c>
      <c r="J5268" s="1371" t="s">
        <v>221</v>
      </c>
      <c r="M5268" s="1372">
        <v>45841</v>
      </c>
      <c r="N5268" s="1371" t="s">
        <v>233</v>
      </c>
      <c r="V5268" s="1371" t="s">
        <v>11</v>
      </c>
      <c r="W5268" s="1371" t="s">
        <v>228</v>
      </c>
    </row>
    <row r="5269" spans="1:23">
      <c r="A5269" s="1370" t="s">
        <v>362</v>
      </c>
      <c r="B5269" s="1371" t="s">
        <v>10341</v>
      </c>
      <c r="C5269" s="1371">
        <v>51987157388</v>
      </c>
      <c r="D5269" s="1371" t="s">
        <v>10342</v>
      </c>
      <c r="G5269" s="1371" t="s">
        <v>223</v>
      </c>
      <c r="H5269" s="1371" t="s">
        <v>11</v>
      </c>
      <c r="J5269" s="1371" t="s">
        <v>221</v>
      </c>
      <c r="M5269" s="1372">
        <v>45841</v>
      </c>
      <c r="N5269" s="1371" t="s">
        <v>233</v>
      </c>
      <c r="V5269" s="1371" t="s">
        <v>11</v>
      </c>
      <c r="W5269" s="1371" t="s">
        <v>228</v>
      </c>
    </row>
    <row r="5270" spans="1:23">
      <c r="A5270" s="1370" t="s">
        <v>362</v>
      </c>
      <c r="B5270" s="1371" t="s">
        <v>10343</v>
      </c>
      <c r="C5270" s="1371">
        <v>953446591</v>
      </c>
      <c r="D5270" s="1371" t="s">
        <v>362</v>
      </c>
      <c r="G5270" s="1371" t="s">
        <v>223</v>
      </c>
      <c r="H5270" s="1371" t="s">
        <v>11</v>
      </c>
      <c r="J5270" s="1371" t="s">
        <v>221</v>
      </c>
      <c r="M5270" s="1372">
        <v>45841</v>
      </c>
      <c r="N5270" s="1371" t="s">
        <v>233</v>
      </c>
      <c r="V5270" s="1371" t="s">
        <v>11</v>
      </c>
      <c r="W5270" s="1371" t="s">
        <v>228</v>
      </c>
    </row>
    <row r="5271" spans="1:23">
      <c r="A5271" s="1370" t="s">
        <v>362</v>
      </c>
      <c r="B5271" s="1371" t="s">
        <v>10344</v>
      </c>
      <c r="C5271" s="1371">
        <v>995514401</v>
      </c>
      <c r="D5271" s="1371" t="s">
        <v>362</v>
      </c>
      <c r="G5271" s="1371" t="s">
        <v>223</v>
      </c>
      <c r="H5271" s="1371" t="s">
        <v>11</v>
      </c>
      <c r="J5271" s="1371" t="s">
        <v>221</v>
      </c>
      <c r="M5271" s="1372">
        <v>45841</v>
      </c>
      <c r="N5271" s="1371" t="s">
        <v>233</v>
      </c>
      <c r="V5271" s="1371" t="s">
        <v>11</v>
      </c>
      <c r="W5271" s="1371" t="s">
        <v>228</v>
      </c>
    </row>
    <row r="5272" spans="1:23">
      <c r="A5272" s="1370" t="s">
        <v>362</v>
      </c>
      <c r="B5272" s="1371" t="s">
        <v>10345</v>
      </c>
      <c r="C5272" s="1371">
        <v>931389312</v>
      </c>
      <c r="D5272" s="1371" t="s">
        <v>362</v>
      </c>
      <c r="G5272" s="1371" t="s">
        <v>224</v>
      </c>
      <c r="H5272" s="1371" t="s">
        <v>11</v>
      </c>
      <c r="J5272" s="1371" t="s">
        <v>221</v>
      </c>
      <c r="M5272" s="1372">
        <v>45841</v>
      </c>
      <c r="N5272" s="1371" t="s">
        <v>233</v>
      </c>
      <c r="V5272" s="1371" t="s">
        <v>11</v>
      </c>
      <c r="W5272" s="1371" t="s">
        <v>228</v>
      </c>
    </row>
    <row r="5273" spans="1:23">
      <c r="A5273" s="1370" t="s">
        <v>362</v>
      </c>
      <c r="B5273" s="1371" t="s">
        <v>10346</v>
      </c>
      <c r="C5273" s="1371">
        <v>936631615</v>
      </c>
      <c r="D5273" s="1371" t="s">
        <v>362</v>
      </c>
      <c r="G5273" s="1371" t="s">
        <v>224</v>
      </c>
      <c r="H5273" s="1371" t="s">
        <v>11</v>
      </c>
      <c r="J5273" s="1371" t="s">
        <v>221</v>
      </c>
      <c r="M5273" s="1372">
        <v>45841</v>
      </c>
      <c r="N5273" s="1371" t="s">
        <v>233</v>
      </c>
      <c r="V5273" s="1371" t="s">
        <v>11</v>
      </c>
      <c r="W5273" s="1371" t="s">
        <v>228</v>
      </c>
    </row>
    <row r="5274" spans="1:23">
      <c r="A5274" s="1370" t="s">
        <v>362</v>
      </c>
      <c r="B5274" s="1371" t="s">
        <v>10347</v>
      </c>
      <c r="C5274" s="1371">
        <v>923180696</v>
      </c>
      <c r="D5274" s="1371" t="s">
        <v>362</v>
      </c>
      <c r="G5274" s="1371" t="s">
        <v>223</v>
      </c>
      <c r="H5274" s="1371" t="s">
        <v>11</v>
      </c>
      <c r="J5274" s="1371" t="s">
        <v>221</v>
      </c>
      <c r="M5274" s="1372">
        <v>45841</v>
      </c>
      <c r="N5274" s="1371" t="s">
        <v>233</v>
      </c>
      <c r="V5274" s="1371" t="s">
        <v>11</v>
      </c>
      <c r="W5274" s="1371" t="s">
        <v>228</v>
      </c>
    </row>
    <row r="5275" spans="1:23">
      <c r="A5275" s="1370" t="s">
        <v>362</v>
      </c>
      <c r="B5275" s="1371" t="s">
        <v>10348</v>
      </c>
      <c r="C5275" s="1371">
        <v>960830105</v>
      </c>
      <c r="D5275" s="1371" t="s">
        <v>362</v>
      </c>
      <c r="G5275" s="1371" t="s">
        <v>223</v>
      </c>
      <c r="H5275" s="1371" t="s">
        <v>11</v>
      </c>
      <c r="J5275" s="1371" t="s">
        <v>221</v>
      </c>
      <c r="M5275" s="1372">
        <v>45841</v>
      </c>
      <c r="N5275" s="1371" t="s">
        <v>233</v>
      </c>
      <c r="V5275" s="1371" t="s">
        <v>11</v>
      </c>
      <c r="W5275" s="1371" t="s">
        <v>228</v>
      </c>
    </row>
    <row r="5276" spans="1:23">
      <c r="A5276" s="1370" t="s">
        <v>362</v>
      </c>
      <c r="B5276" s="1371" t="s">
        <v>10349</v>
      </c>
      <c r="C5276" s="1371">
        <v>935736350</v>
      </c>
      <c r="D5276" s="1371" t="s">
        <v>362</v>
      </c>
      <c r="G5276" s="1371" t="s">
        <v>223</v>
      </c>
      <c r="H5276" s="1371" t="s">
        <v>11</v>
      </c>
      <c r="J5276" s="1371" t="s">
        <v>221</v>
      </c>
      <c r="M5276" s="1372">
        <v>45841</v>
      </c>
      <c r="N5276" s="1371" t="s">
        <v>233</v>
      </c>
      <c r="V5276" s="1371" t="s">
        <v>11</v>
      </c>
      <c r="W5276" s="1371" t="s">
        <v>228</v>
      </c>
    </row>
    <row r="5277" spans="1:23">
      <c r="A5277" s="1370" t="s">
        <v>362</v>
      </c>
      <c r="B5277" s="1371" t="s">
        <v>10350</v>
      </c>
      <c r="C5277" s="1371">
        <v>978133950</v>
      </c>
      <c r="D5277" s="1371" t="s">
        <v>362</v>
      </c>
      <c r="G5277" s="1371" t="s">
        <v>224</v>
      </c>
      <c r="H5277" s="1371" t="s">
        <v>11</v>
      </c>
      <c r="J5277" s="1371" t="s">
        <v>221</v>
      </c>
      <c r="M5277" s="1372">
        <v>45841</v>
      </c>
      <c r="N5277" s="1371" t="s">
        <v>233</v>
      </c>
      <c r="V5277" s="1371" t="s">
        <v>11</v>
      </c>
      <c r="W5277" s="1371" t="s">
        <v>228</v>
      </c>
    </row>
    <row r="5278" spans="1:23">
      <c r="A5278" s="1370" t="s">
        <v>362</v>
      </c>
      <c r="B5278" s="1371" t="s">
        <v>10351</v>
      </c>
      <c r="C5278" s="1371">
        <v>960343498</v>
      </c>
      <c r="D5278" s="1371" t="s">
        <v>362</v>
      </c>
      <c r="G5278" s="1371" t="s">
        <v>223</v>
      </c>
      <c r="H5278" s="1371" t="s">
        <v>11</v>
      </c>
      <c r="J5278" s="1371" t="s">
        <v>221</v>
      </c>
      <c r="M5278" s="1372">
        <v>45841</v>
      </c>
      <c r="N5278" s="1371" t="s">
        <v>233</v>
      </c>
      <c r="V5278" s="1371" t="s">
        <v>11</v>
      </c>
      <c r="W5278" s="1371" t="s">
        <v>228</v>
      </c>
    </row>
    <row r="5279" spans="1:23">
      <c r="A5279" s="1370" t="s">
        <v>362</v>
      </c>
      <c r="B5279" s="1371" t="s">
        <v>10352</v>
      </c>
      <c r="C5279" s="1371">
        <v>979088307</v>
      </c>
      <c r="D5279" s="1371" t="s">
        <v>362</v>
      </c>
      <c r="G5279" s="1371" t="s">
        <v>224</v>
      </c>
      <c r="H5279" s="1371" t="s">
        <v>11</v>
      </c>
      <c r="J5279" s="1371" t="s">
        <v>221</v>
      </c>
      <c r="M5279" s="1372">
        <v>45841</v>
      </c>
      <c r="N5279" s="1371" t="s">
        <v>233</v>
      </c>
      <c r="V5279" s="1371" t="s">
        <v>11</v>
      </c>
      <c r="W5279" s="1371" t="s">
        <v>228</v>
      </c>
    </row>
    <row r="5280" spans="1:23">
      <c r="A5280" s="1370" t="s">
        <v>362</v>
      </c>
      <c r="B5280" s="1371" t="s">
        <v>10353</v>
      </c>
      <c r="C5280" s="1371">
        <v>993567275</v>
      </c>
      <c r="D5280" s="1371" t="s">
        <v>10354</v>
      </c>
      <c r="G5280" s="1371" t="s">
        <v>224</v>
      </c>
      <c r="H5280" s="1371" t="s">
        <v>11</v>
      </c>
      <c r="J5280" s="1371" t="s">
        <v>221</v>
      </c>
      <c r="M5280" s="1372">
        <v>45841</v>
      </c>
      <c r="N5280" s="1371" t="s">
        <v>233</v>
      </c>
      <c r="O5280" s="1371" t="s">
        <v>236</v>
      </c>
      <c r="W5280" s="1371" t="s">
        <v>227</v>
      </c>
    </row>
    <row r="5281" spans="1:23">
      <c r="A5281" s="1370" t="s">
        <v>362</v>
      </c>
      <c r="B5281" s="1371" t="s">
        <v>10355</v>
      </c>
      <c r="C5281" s="1371">
        <v>924685145</v>
      </c>
      <c r="D5281" s="1371" t="s">
        <v>10356</v>
      </c>
      <c r="G5281" s="1371" t="s">
        <v>225</v>
      </c>
      <c r="H5281" s="1371" t="s">
        <v>11</v>
      </c>
      <c r="J5281" s="1371" t="s">
        <v>221</v>
      </c>
      <c r="M5281" s="1372">
        <v>45841</v>
      </c>
      <c r="N5281" s="1371" t="s">
        <v>233</v>
      </c>
      <c r="O5281" s="1371" t="s">
        <v>236</v>
      </c>
      <c r="W5281" s="1371" t="s">
        <v>227</v>
      </c>
    </row>
    <row r="5282" spans="1:23">
      <c r="A5282" s="1370" t="s">
        <v>362</v>
      </c>
      <c r="B5282" s="1371" t="s">
        <v>10357</v>
      </c>
      <c r="C5282" s="1371">
        <v>967535813</v>
      </c>
      <c r="D5282" s="1371" t="s">
        <v>362</v>
      </c>
      <c r="G5282" s="1371" t="s">
        <v>224</v>
      </c>
      <c r="H5282" s="1371" t="s">
        <v>11</v>
      </c>
      <c r="J5282" s="1371" t="s">
        <v>221</v>
      </c>
      <c r="M5282" s="1372">
        <v>45841</v>
      </c>
      <c r="N5282" s="1371" t="s">
        <v>233</v>
      </c>
      <c r="O5282" s="1371" t="s">
        <v>236</v>
      </c>
      <c r="W5282" s="1371" t="s">
        <v>227</v>
      </c>
    </row>
    <row r="5283" spans="1:23">
      <c r="A5283" s="1370" t="s">
        <v>362</v>
      </c>
      <c r="B5283" s="1371" t="s">
        <v>10358</v>
      </c>
      <c r="C5283" s="1371">
        <v>912900806</v>
      </c>
      <c r="D5283" s="1371" t="s">
        <v>362</v>
      </c>
      <c r="G5283" s="1371" t="s">
        <v>225</v>
      </c>
      <c r="H5283" s="1371" t="s">
        <v>11</v>
      </c>
      <c r="J5283" s="1371" t="s">
        <v>221</v>
      </c>
      <c r="M5283" s="1372">
        <v>45841</v>
      </c>
      <c r="N5283" s="1371" t="s">
        <v>233</v>
      </c>
      <c r="O5283" s="1371" t="s">
        <v>236</v>
      </c>
      <c r="W5283" s="1371" t="s">
        <v>227</v>
      </c>
    </row>
    <row r="5284" spans="1:23">
      <c r="A5284" s="1370" t="s">
        <v>362</v>
      </c>
      <c r="B5284" s="1371" t="s">
        <v>10359</v>
      </c>
      <c r="C5284" s="1371">
        <v>955590189</v>
      </c>
      <c r="D5284" s="1371" t="s">
        <v>10360</v>
      </c>
      <c r="G5284" s="1371" t="s">
        <v>224</v>
      </c>
      <c r="H5284" s="1371" t="s">
        <v>11</v>
      </c>
      <c r="J5284" s="1371" t="s">
        <v>221</v>
      </c>
      <c r="M5284" s="1372">
        <v>45841</v>
      </c>
      <c r="N5284" s="1371" t="s">
        <v>233</v>
      </c>
      <c r="O5284" s="1371" t="s">
        <v>236</v>
      </c>
      <c r="W5284" s="1371" t="s">
        <v>227</v>
      </c>
    </row>
    <row r="5285" spans="1:23">
      <c r="A5285" s="1370" t="s">
        <v>362</v>
      </c>
      <c r="B5285" s="1371" t="s">
        <v>10361</v>
      </c>
      <c r="C5285" s="1371">
        <v>913073223</v>
      </c>
      <c r="D5285" s="1371" t="s">
        <v>10362</v>
      </c>
      <c r="G5285" s="1371" t="s">
        <v>224</v>
      </c>
      <c r="H5285" s="1371" t="s">
        <v>11</v>
      </c>
      <c r="J5285" s="1371" t="s">
        <v>221</v>
      </c>
      <c r="M5285" s="1372">
        <v>45841</v>
      </c>
      <c r="N5285" s="1371" t="s">
        <v>233</v>
      </c>
      <c r="O5285" s="1371" t="s">
        <v>236</v>
      </c>
      <c r="W5285" s="1371" t="s">
        <v>227</v>
      </c>
    </row>
    <row r="5286" spans="1:23">
      <c r="A5286" s="1370" t="s">
        <v>362</v>
      </c>
      <c r="B5286" s="1371" t="s">
        <v>10363</v>
      </c>
      <c r="C5286" s="1371">
        <v>831859451</v>
      </c>
      <c r="D5286" s="1371" t="s">
        <v>10364</v>
      </c>
      <c r="G5286" s="1371" t="s">
        <v>223</v>
      </c>
      <c r="H5286" s="1371" t="s">
        <v>11</v>
      </c>
      <c r="J5286" s="1371" t="s">
        <v>221</v>
      </c>
      <c r="M5286" s="1372">
        <v>45841</v>
      </c>
      <c r="N5286" s="1371" t="s">
        <v>233</v>
      </c>
      <c r="O5286" s="1371" t="s">
        <v>236</v>
      </c>
      <c r="W5286" s="1371" t="s">
        <v>227</v>
      </c>
    </row>
    <row r="5287" spans="1:23">
      <c r="A5287" s="1370" t="s">
        <v>362</v>
      </c>
      <c r="B5287" s="1371" t="s">
        <v>10365</v>
      </c>
      <c r="C5287" s="1371">
        <v>981995823</v>
      </c>
      <c r="D5287" s="1371" t="s">
        <v>10366</v>
      </c>
      <c r="G5287" s="1371" t="s">
        <v>225</v>
      </c>
      <c r="H5287" s="1371" t="s">
        <v>11</v>
      </c>
      <c r="J5287" s="1371" t="s">
        <v>221</v>
      </c>
      <c r="M5287" s="1372">
        <v>45841</v>
      </c>
      <c r="N5287" s="1371" t="s">
        <v>233</v>
      </c>
      <c r="O5287" s="1371" t="s">
        <v>236</v>
      </c>
      <c r="W5287" s="1371" t="s">
        <v>227</v>
      </c>
    </row>
    <row r="5288" spans="1:23">
      <c r="A5288" s="1370" t="s">
        <v>362</v>
      </c>
      <c r="B5288" s="1371" t="s">
        <v>10367</v>
      </c>
      <c r="C5288" s="1371">
        <v>910243935</v>
      </c>
      <c r="D5288" s="1371" t="s">
        <v>10368</v>
      </c>
      <c r="G5288" s="1371" t="s">
        <v>224</v>
      </c>
      <c r="H5288" s="1371" t="s">
        <v>11</v>
      </c>
      <c r="J5288" s="1371" t="s">
        <v>221</v>
      </c>
      <c r="M5288" s="1372">
        <v>45841</v>
      </c>
      <c r="N5288" s="1371" t="s">
        <v>233</v>
      </c>
      <c r="O5288" s="1371" t="s">
        <v>236</v>
      </c>
      <c r="W5288" s="1371" t="s">
        <v>227</v>
      </c>
    </row>
    <row r="5289" spans="1:23">
      <c r="A5289" s="1370" t="s">
        <v>362</v>
      </c>
      <c r="B5289" s="1371" t="s">
        <v>10369</v>
      </c>
      <c r="C5289" s="1371">
        <v>963198739</v>
      </c>
      <c r="D5289" s="1371" t="s">
        <v>10370</v>
      </c>
      <c r="G5289" s="1371" t="s">
        <v>224</v>
      </c>
      <c r="H5289" s="1371" t="s">
        <v>11</v>
      </c>
      <c r="J5289" s="1371" t="s">
        <v>221</v>
      </c>
      <c r="M5289" s="1372">
        <v>45841</v>
      </c>
      <c r="N5289" s="1371" t="s">
        <v>233</v>
      </c>
      <c r="O5289" s="1371" t="s">
        <v>236</v>
      </c>
      <c r="W5289" s="1371" t="s">
        <v>227</v>
      </c>
    </row>
    <row r="5290" spans="1:23">
      <c r="A5290" s="1370" t="s">
        <v>362</v>
      </c>
      <c r="B5290" s="1371" t="s">
        <v>10371</v>
      </c>
      <c r="C5290" s="1371">
        <v>981261418</v>
      </c>
      <c r="D5290" s="1371" t="s">
        <v>10372</v>
      </c>
      <c r="G5290" s="1371" t="s">
        <v>224</v>
      </c>
      <c r="H5290" s="1371" t="s">
        <v>11</v>
      </c>
      <c r="I5290" s="1371" t="s">
        <v>316</v>
      </c>
      <c r="J5290" s="1371" t="s">
        <v>221</v>
      </c>
      <c r="M5290" s="1372">
        <v>45841</v>
      </c>
      <c r="N5290" s="1371" t="s">
        <v>241</v>
      </c>
      <c r="W5290" s="1371" t="s">
        <v>227</v>
      </c>
    </row>
    <row r="5291" spans="1:23">
      <c r="A5291" s="1370" t="s">
        <v>362</v>
      </c>
      <c r="B5291" s="1371" t="s">
        <v>10373</v>
      </c>
      <c r="C5291" s="1371">
        <v>908626027</v>
      </c>
      <c r="D5291" s="1371" t="s">
        <v>362</v>
      </c>
      <c r="E5291" s="1371" t="s">
        <v>10374</v>
      </c>
      <c r="F5291" s="1371" t="s">
        <v>8</v>
      </c>
      <c r="G5291" s="1371" t="s">
        <v>225</v>
      </c>
      <c r="H5291" s="1371" t="s">
        <v>11</v>
      </c>
      <c r="I5291" s="1371" t="s">
        <v>316</v>
      </c>
      <c r="J5291" s="1371" t="s">
        <v>249</v>
      </c>
      <c r="L5291" s="1371" t="s">
        <v>271</v>
      </c>
      <c r="M5291" s="1372">
        <v>45841</v>
      </c>
      <c r="N5291" s="1371" t="s">
        <v>233</v>
      </c>
      <c r="O5291" s="1371" t="s">
        <v>236</v>
      </c>
      <c r="W5291" s="1371" t="s">
        <v>227</v>
      </c>
    </row>
    <row r="5292" spans="1:23">
      <c r="A5292" s="1370" t="s">
        <v>362</v>
      </c>
      <c r="B5292" s="1371" t="s">
        <v>10375</v>
      </c>
      <c r="C5292" s="1371">
        <v>997163102</v>
      </c>
      <c r="D5292" s="1371" t="s">
        <v>362</v>
      </c>
      <c r="G5292" s="1371" t="s">
        <v>225</v>
      </c>
      <c r="H5292" s="1371" t="s">
        <v>11</v>
      </c>
      <c r="J5292" s="1371" t="s">
        <v>221</v>
      </c>
      <c r="M5292" s="1372">
        <v>45841</v>
      </c>
      <c r="N5292" s="1371" t="s">
        <v>233</v>
      </c>
      <c r="O5292" s="1371" t="s">
        <v>236</v>
      </c>
      <c r="P5292" s="1371" t="s">
        <v>231</v>
      </c>
      <c r="W5292" s="1371" t="s">
        <v>227</v>
      </c>
    </row>
    <row r="5293" spans="1:23">
      <c r="A5293" s="1370" t="s">
        <v>362</v>
      </c>
      <c r="B5293" s="1371" t="s">
        <v>10376</v>
      </c>
      <c r="C5293" s="1371">
        <v>908743183</v>
      </c>
      <c r="D5293" s="1371" t="s">
        <v>362</v>
      </c>
      <c r="G5293" s="1371" t="s">
        <v>223</v>
      </c>
      <c r="H5293" s="1371" t="s">
        <v>11</v>
      </c>
      <c r="J5293" s="1371" t="s">
        <v>221</v>
      </c>
      <c r="M5293" s="1372">
        <v>45841</v>
      </c>
      <c r="N5293" s="1371" t="s">
        <v>233</v>
      </c>
      <c r="O5293" s="1371" t="s">
        <v>236</v>
      </c>
      <c r="W5293" s="1371" t="s">
        <v>227</v>
      </c>
    </row>
    <row r="5294" spans="1:23">
      <c r="A5294" s="1370" t="s">
        <v>362</v>
      </c>
      <c r="B5294" s="1371" t="s">
        <v>10377</v>
      </c>
      <c r="C5294" s="1371">
        <v>921167828</v>
      </c>
      <c r="D5294" s="1371" t="s">
        <v>362</v>
      </c>
      <c r="G5294" s="1371" t="s">
        <v>224</v>
      </c>
      <c r="H5294" s="1371" t="s">
        <v>11</v>
      </c>
      <c r="J5294" s="1371" t="s">
        <v>221</v>
      </c>
      <c r="M5294" s="1372">
        <v>45841</v>
      </c>
      <c r="N5294" s="1371" t="s">
        <v>233</v>
      </c>
      <c r="O5294" s="1371" t="s">
        <v>236</v>
      </c>
      <c r="W5294" s="1371" t="s">
        <v>227</v>
      </c>
    </row>
    <row r="5295" spans="1:23">
      <c r="A5295" s="1370" t="s">
        <v>362</v>
      </c>
      <c r="B5295" s="1371" t="s">
        <v>10378</v>
      </c>
      <c r="C5295" s="1371">
        <v>987468294</v>
      </c>
      <c r="D5295" s="1371" t="s">
        <v>362</v>
      </c>
      <c r="G5295" s="1371" t="s">
        <v>224</v>
      </c>
      <c r="H5295" s="1371" t="s">
        <v>11</v>
      </c>
      <c r="J5295" s="1371" t="s">
        <v>221</v>
      </c>
      <c r="M5295" s="1372">
        <v>45841</v>
      </c>
      <c r="N5295" s="1371" t="s">
        <v>233</v>
      </c>
      <c r="O5295" s="1371" t="s">
        <v>236</v>
      </c>
      <c r="W5295" s="1371" t="s">
        <v>227</v>
      </c>
    </row>
    <row r="5296" spans="1:23">
      <c r="A5296" s="1370" t="s">
        <v>362</v>
      </c>
      <c r="B5296" s="1371" t="s">
        <v>10379</v>
      </c>
      <c r="C5296" s="1371">
        <v>985052219</v>
      </c>
      <c r="D5296" s="1371" t="s">
        <v>10380</v>
      </c>
      <c r="G5296" s="1371" t="s">
        <v>224</v>
      </c>
      <c r="H5296" s="1371" t="s">
        <v>11</v>
      </c>
      <c r="J5296" s="1371" t="s">
        <v>221</v>
      </c>
      <c r="M5296" s="1372">
        <v>45841</v>
      </c>
      <c r="N5296" s="1371" t="s">
        <v>233</v>
      </c>
      <c r="O5296" s="1371" t="s">
        <v>236</v>
      </c>
      <c r="W5296" s="1371" t="s">
        <v>227</v>
      </c>
    </row>
    <row r="5297" spans="1:23">
      <c r="A5297" s="1370" t="s">
        <v>362</v>
      </c>
      <c r="B5297" s="1371" t="s">
        <v>10381</v>
      </c>
      <c r="C5297" s="1371">
        <v>950119710</v>
      </c>
      <c r="D5297" s="1371" t="s">
        <v>10382</v>
      </c>
      <c r="G5297" s="1371" t="s">
        <v>225</v>
      </c>
      <c r="H5297" s="1371" t="s">
        <v>11</v>
      </c>
      <c r="J5297" s="1371" t="s">
        <v>221</v>
      </c>
      <c r="M5297" s="1372">
        <v>45841</v>
      </c>
      <c r="N5297" s="1371" t="s">
        <v>233</v>
      </c>
      <c r="O5297" s="1371" t="s">
        <v>236</v>
      </c>
      <c r="W5297" s="1371" t="s">
        <v>227</v>
      </c>
    </row>
    <row r="5298" spans="1:23">
      <c r="A5298" s="1370" t="s">
        <v>362</v>
      </c>
      <c r="B5298" s="1371" t="s">
        <v>10383</v>
      </c>
      <c r="C5298" s="1371">
        <v>987863417</v>
      </c>
      <c r="D5298" s="1371" t="s">
        <v>362</v>
      </c>
      <c r="G5298" s="1371" t="s">
        <v>223</v>
      </c>
      <c r="H5298" s="1371" t="s">
        <v>11</v>
      </c>
      <c r="J5298" s="1371" t="s">
        <v>221</v>
      </c>
      <c r="M5298" s="1372">
        <v>45841</v>
      </c>
      <c r="N5298" s="1371" t="s">
        <v>233</v>
      </c>
      <c r="O5298" s="1371" t="s">
        <v>236</v>
      </c>
      <c r="P5298" s="1371" t="s">
        <v>237</v>
      </c>
      <c r="W5298" s="1371" t="s">
        <v>227</v>
      </c>
    </row>
    <row r="5299" spans="1:23">
      <c r="A5299" s="1370" t="s">
        <v>362</v>
      </c>
      <c r="B5299" s="1371" t="s">
        <v>10384</v>
      </c>
      <c r="C5299" s="1371">
        <v>978778909</v>
      </c>
      <c r="D5299" s="1371" t="s">
        <v>362</v>
      </c>
      <c r="G5299" s="1371" t="s">
        <v>224</v>
      </c>
      <c r="H5299" s="1371" t="s">
        <v>11</v>
      </c>
      <c r="J5299" s="1371" t="s">
        <v>221</v>
      </c>
      <c r="M5299" s="1372">
        <v>45841</v>
      </c>
      <c r="N5299" s="1371" t="s">
        <v>233</v>
      </c>
      <c r="O5299" s="1371" t="s">
        <v>236</v>
      </c>
      <c r="W5299" s="1371" t="s">
        <v>227</v>
      </c>
    </row>
    <row r="5300" spans="1:23">
      <c r="A5300" s="1370" t="s">
        <v>362</v>
      </c>
      <c r="B5300" s="1371" t="s">
        <v>10385</v>
      </c>
      <c r="C5300" s="1371">
        <v>947945291</v>
      </c>
      <c r="D5300" s="1371" t="s">
        <v>362</v>
      </c>
      <c r="G5300" s="1371" t="s">
        <v>223</v>
      </c>
      <c r="H5300" s="1371" t="s">
        <v>11</v>
      </c>
      <c r="J5300" s="1371" t="s">
        <v>221</v>
      </c>
      <c r="M5300" s="1372">
        <v>45841</v>
      </c>
      <c r="N5300" s="1371" t="s">
        <v>233</v>
      </c>
      <c r="O5300" s="1371" t="s">
        <v>236</v>
      </c>
      <c r="W5300" s="1371" t="s">
        <v>227</v>
      </c>
    </row>
    <row r="5301" spans="1:23">
      <c r="A5301" s="1370" t="s">
        <v>362</v>
      </c>
      <c r="B5301" s="1371" t="s">
        <v>10386</v>
      </c>
      <c r="C5301" s="1371">
        <v>993849741</v>
      </c>
      <c r="D5301" s="1371" t="s">
        <v>362</v>
      </c>
      <c r="G5301" s="1371" t="s">
        <v>224</v>
      </c>
      <c r="H5301" s="1371" t="s">
        <v>11</v>
      </c>
      <c r="J5301" s="1371" t="s">
        <v>221</v>
      </c>
      <c r="M5301" s="1372">
        <v>45841</v>
      </c>
      <c r="N5301" s="1371" t="s">
        <v>233</v>
      </c>
      <c r="O5301" s="1371" t="s">
        <v>236</v>
      </c>
      <c r="W5301" s="1371" t="s">
        <v>227</v>
      </c>
    </row>
    <row r="5302" spans="1:23">
      <c r="A5302" s="1370" t="s">
        <v>362</v>
      </c>
      <c r="B5302" s="1371" t="s">
        <v>10387</v>
      </c>
      <c r="C5302" s="1371">
        <v>961738974</v>
      </c>
      <c r="D5302" s="1371" t="s">
        <v>362</v>
      </c>
      <c r="G5302" s="1371" t="s">
        <v>224</v>
      </c>
      <c r="H5302" s="1371" t="s">
        <v>11</v>
      </c>
      <c r="J5302" s="1371" t="s">
        <v>221</v>
      </c>
      <c r="M5302" s="1372">
        <v>45841</v>
      </c>
      <c r="N5302" s="1371" t="s">
        <v>233</v>
      </c>
      <c r="O5302" s="1371" t="s">
        <v>236</v>
      </c>
      <c r="W5302" s="1371" t="s">
        <v>227</v>
      </c>
    </row>
    <row r="5303" spans="1:23">
      <c r="A5303" s="1370" t="s">
        <v>362</v>
      </c>
      <c r="B5303" s="1371" t="s">
        <v>10388</v>
      </c>
      <c r="C5303" s="1371">
        <v>930794719</v>
      </c>
      <c r="D5303" s="1371" t="s">
        <v>10389</v>
      </c>
      <c r="G5303" s="1371" t="s">
        <v>224</v>
      </c>
      <c r="H5303" s="1371" t="s">
        <v>11</v>
      </c>
      <c r="J5303" s="1371" t="s">
        <v>221</v>
      </c>
      <c r="M5303" s="1372">
        <v>45841</v>
      </c>
      <c r="N5303" s="1371" t="s">
        <v>233</v>
      </c>
      <c r="O5303" s="1371" t="s">
        <v>236</v>
      </c>
      <c r="W5303" s="1371" t="s">
        <v>227</v>
      </c>
    </row>
    <row r="5304" spans="1:23">
      <c r="A5304" s="1370" t="s">
        <v>362</v>
      </c>
      <c r="B5304" s="1371" t="s">
        <v>10390</v>
      </c>
      <c r="C5304" s="1371">
        <v>995231093</v>
      </c>
      <c r="D5304" s="1371" t="s">
        <v>362</v>
      </c>
      <c r="G5304" s="1371" t="s">
        <v>223</v>
      </c>
      <c r="H5304" s="1371" t="s">
        <v>11</v>
      </c>
      <c r="J5304" s="1371" t="s">
        <v>221</v>
      </c>
      <c r="M5304" s="1372">
        <v>45841</v>
      </c>
      <c r="N5304" s="1371" t="s">
        <v>233</v>
      </c>
      <c r="O5304" s="1371" t="s">
        <v>236</v>
      </c>
      <c r="W5304" s="1371" t="s">
        <v>227</v>
      </c>
    </row>
    <row r="5305" spans="1:23">
      <c r="A5305" s="1370" t="s">
        <v>362</v>
      </c>
      <c r="B5305" s="1371" t="s">
        <v>10391</v>
      </c>
      <c r="C5305" s="1371">
        <v>994896429</v>
      </c>
      <c r="D5305" s="1371" t="s">
        <v>362</v>
      </c>
      <c r="G5305" s="1371" t="s">
        <v>224</v>
      </c>
      <c r="H5305" s="1371" t="s">
        <v>11</v>
      </c>
      <c r="J5305" s="1371" t="s">
        <v>221</v>
      </c>
      <c r="M5305" s="1372">
        <v>45841</v>
      </c>
      <c r="N5305" s="1371" t="s">
        <v>233</v>
      </c>
      <c r="O5305" s="1371" t="s">
        <v>236</v>
      </c>
      <c r="W5305" s="1371" t="s">
        <v>227</v>
      </c>
    </row>
    <row r="5306" spans="1:23">
      <c r="A5306" s="1370" t="s">
        <v>362</v>
      </c>
      <c r="B5306" s="1371" t="s">
        <v>10392</v>
      </c>
      <c r="C5306" s="1371">
        <v>919655253</v>
      </c>
      <c r="D5306" s="1371" t="s">
        <v>362</v>
      </c>
      <c r="G5306" s="1371" t="s">
        <v>225</v>
      </c>
      <c r="H5306" s="1371" t="s">
        <v>11</v>
      </c>
      <c r="J5306" s="1371" t="s">
        <v>221</v>
      </c>
      <c r="M5306" s="1372">
        <v>45841</v>
      </c>
      <c r="N5306" s="1371" t="s">
        <v>233</v>
      </c>
      <c r="O5306" s="1371" t="s">
        <v>236</v>
      </c>
      <c r="W5306" s="1371" t="s">
        <v>227</v>
      </c>
    </row>
    <row r="5307" spans="1:23">
      <c r="A5307" s="1370" t="s">
        <v>362</v>
      </c>
      <c r="B5307" s="1371" t="s">
        <v>10393</v>
      </c>
      <c r="C5307" s="1371">
        <v>980728527</v>
      </c>
      <c r="D5307" s="1371" t="s">
        <v>362</v>
      </c>
      <c r="G5307" s="1371" t="s">
        <v>223</v>
      </c>
      <c r="H5307" s="1371" t="s">
        <v>11</v>
      </c>
      <c r="J5307" s="1371" t="s">
        <v>221</v>
      </c>
      <c r="M5307" s="1372">
        <v>45841</v>
      </c>
      <c r="N5307" s="1371" t="s">
        <v>233</v>
      </c>
      <c r="O5307" s="1371" t="s">
        <v>236</v>
      </c>
      <c r="W5307" s="1371" t="s">
        <v>227</v>
      </c>
    </row>
    <row r="5308" spans="1:23">
      <c r="A5308" s="1370" t="s">
        <v>362</v>
      </c>
      <c r="B5308" s="1371" t="s">
        <v>10394</v>
      </c>
      <c r="C5308" s="1371">
        <v>947228748</v>
      </c>
      <c r="D5308" s="1371" t="s">
        <v>362</v>
      </c>
      <c r="G5308" s="1371" t="s">
        <v>223</v>
      </c>
      <c r="H5308" s="1371" t="s">
        <v>11</v>
      </c>
      <c r="J5308" s="1371" t="s">
        <v>221</v>
      </c>
      <c r="M5308" s="1372">
        <v>45841</v>
      </c>
      <c r="N5308" s="1371" t="s">
        <v>233</v>
      </c>
      <c r="O5308" s="1371" t="s">
        <v>236</v>
      </c>
      <c r="W5308" s="1371" t="s">
        <v>227</v>
      </c>
    </row>
    <row r="5309" spans="1:23">
      <c r="A5309" s="1370" t="s">
        <v>362</v>
      </c>
      <c r="B5309" s="1371" t="s">
        <v>10395</v>
      </c>
      <c r="C5309" s="1371">
        <v>954029752</v>
      </c>
      <c r="D5309" s="1371" t="s">
        <v>362</v>
      </c>
      <c r="G5309" s="1371" t="s">
        <v>225</v>
      </c>
      <c r="H5309" s="1371" t="s">
        <v>11</v>
      </c>
      <c r="J5309" s="1371" t="s">
        <v>221</v>
      </c>
      <c r="M5309" s="1372">
        <v>45841</v>
      </c>
      <c r="N5309" s="1371" t="s">
        <v>233</v>
      </c>
      <c r="O5309" s="1371" t="s">
        <v>236</v>
      </c>
      <c r="W5309" s="1371" t="s">
        <v>227</v>
      </c>
    </row>
    <row r="5310" spans="1:23">
      <c r="A5310" s="1370" t="s">
        <v>362</v>
      </c>
      <c r="B5310" s="1371" t="s">
        <v>10396</v>
      </c>
      <c r="C5310" s="1371">
        <v>973445360</v>
      </c>
      <c r="D5310" s="1371" t="s">
        <v>362</v>
      </c>
      <c r="G5310" s="1371" t="s">
        <v>223</v>
      </c>
      <c r="H5310" s="1371" t="s">
        <v>11</v>
      </c>
      <c r="J5310" s="1371" t="s">
        <v>221</v>
      </c>
      <c r="M5310" s="1372">
        <v>45841</v>
      </c>
      <c r="N5310" s="1371" t="s">
        <v>233</v>
      </c>
      <c r="O5310" s="1371" t="s">
        <v>236</v>
      </c>
      <c r="W5310" s="1371" t="s">
        <v>227</v>
      </c>
    </row>
    <row r="5311" spans="1:23">
      <c r="A5311" s="1370" t="s">
        <v>362</v>
      </c>
      <c r="B5311" s="1371" t="s">
        <v>10397</v>
      </c>
      <c r="C5311" s="1371">
        <v>959659484</v>
      </c>
      <c r="D5311" s="1371" t="s">
        <v>362</v>
      </c>
      <c r="G5311" s="1371" t="s">
        <v>225</v>
      </c>
      <c r="H5311" s="1371" t="s">
        <v>11</v>
      </c>
      <c r="J5311" s="1371" t="s">
        <v>221</v>
      </c>
      <c r="M5311" s="1372">
        <v>45841</v>
      </c>
      <c r="N5311" s="1371" t="s">
        <v>233</v>
      </c>
      <c r="O5311" s="1371" t="s">
        <v>236</v>
      </c>
      <c r="W5311" s="1371" t="s">
        <v>227</v>
      </c>
    </row>
    <row r="5312" spans="1:23">
      <c r="A5312" s="1370" t="s">
        <v>362</v>
      </c>
      <c r="B5312" s="1371" t="s">
        <v>10398</v>
      </c>
      <c r="C5312" s="1371">
        <v>944837006</v>
      </c>
      <c r="D5312" s="1371" t="s">
        <v>362</v>
      </c>
      <c r="G5312" s="1371" t="s">
        <v>223</v>
      </c>
      <c r="H5312" s="1371" t="s">
        <v>11</v>
      </c>
      <c r="J5312" s="1371" t="s">
        <v>221</v>
      </c>
      <c r="M5312" s="1372">
        <v>45841</v>
      </c>
      <c r="N5312" s="1371" t="s">
        <v>233</v>
      </c>
      <c r="O5312" s="1371" t="s">
        <v>236</v>
      </c>
      <c r="W5312" s="1371" t="s">
        <v>227</v>
      </c>
    </row>
    <row r="5313" spans="1:23">
      <c r="A5313" s="1370" t="s">
        <v>362</v>
      </c>
      <c r="B5313" s="1371" t="s">
        <v>10399</v>
      </c>
      <c r="C5313" s="1371">
        <v>946387219</v>
      </c>
      <c r="D5313" s="1371" t="s">
        <v>362</v>
      </c>
      <c r="G5313" s="1371" t="s">
        <v>223</v>
      </c>
      <c r="H5313" s="1371" t="s">
        <v>11</v>
      </c>
      <c r="J5313" s="1371" t="s">
        <v>221</v>
      </c>
      <c r="M5313" s="1372">
        <v>45841</v>
      </c>
      <c r="N5313" s="1371" t="s">
        <v>233</v>
      </c>
      <c r="O5313" s="1371" t="s">
        <v>236</v>
      </c>
      <c r="W5313" s="1371" t="s">
        <v>227</v>
      </c>
    </row>
    <row r="5314" spans="1:23">
      <c r="A5314" s="1370" t="s">
        <v>362</v>
      </c>
      <c r="B5314" s="1371" t="s">
        <v>10400</v>
      </c>
      <c r="C5314" s="1371">
        <v>917752922</v>
      </c>
      <c r="D5314" s="1371" t="s">
        <v>362</v>
      </c>
      <c r="G5314" s="1371" t="s">
        <v>224</v>
      </c>
      <c r="H5314" s="1371" t="s">
        <v>11</v>
      </c>
      <c r="J5314" s="1371" t="s">
        <v>221</v>
      </c>
      <c r="M5314" s="1372">
        <v>45841</v>
      </c>
      <c r="N5314" s="1371" t="s">
        <v>233</v>
      </c>
      <c r="O5314" s="1371" t="s">
        <v>236</v>
      </c>
      <c r="W5314" s="1371" t="s">
        <v>227</v>
      </c>
    </row>
    <row r="5315" spans="1:23">
      <c r="A5315" s="1370" t="s">
        <v>362</v>
      </c>
      <c r="B5315" s="1371" t="s">
        <v>10401</v>
      </c>
      <c r="C5315" s="1371">
        <v>912538638</v>
      </c>
      <c r="D5315" s="1371" t="s">
        <v>362</v>
      </c>
      <c r="G5315" s="1371" t="s">
        <v>225</v>
      </c>
      <c r="H5315" s="1371" t="s">
        <v>11</v>
      </c>
      <c r="J5315" s="1371" t="s">
        <v>221</v>
      </c>
      <c r="M5315" s="1372">
        <v>45841</v>
      </c>
      <c r="N5315" s="1371" t="s">
        <v>233</v>
      </c>
      <c r="O5315" s="1371" t="s">
        <v>236</v>
      </c>
      <c r="W5315" s="1371" t="s">
        <v>227</v>
      </c>
    </row>
    <row r="5316" spans="1:23">
      <c r="A5316" s="1370" t="s">
        <v>362</v>
      </c>
      <c r="B5316" s="1371" t="s">
        <v>10402</v>
      </c>
      <c r="C5316" s="1371">
        <v>933688821</v>
      </c>
      <c r="D5316" s="1371" t="s">
        <v>362</v>
      </c>
      <c r="G5316" s="1371" t="s">
        <v>224</v>
      </c>
      <c r="H5316" s="1371" t="s">
        <v>11</v>
      </c>
      <c r="J5316" s="1371" t="s">
        <v>221</v>
      </c>
      <c r="M5316" s="1372">
        <v>45841</v>
      </c>
      <c r="N5316" s="1371" t="s">
        <v>233</v>
      </c>
      <c r="O5316" s="1371" t="s">
        <v>236</v>
      </c>
      <c r="W5316" s="1371" t="s">
        <v>227</v>
      </c>
    </row>
    <row r="5317" spans="1:23">
      <c r="A5317" s="1370" t="s">
        <v>362</v>
      </c>
      <c r="B5317" s="1371" t="s">
        <v>10403</v>
      </c>
      <c r="C5317" s="1371">
        <v>912295258</v>
      </c>
      <c r="D5317" s="1371" t="s">
        <v>362</v>
      </c>
      <c r="G5317" s="1371" t="s">
        <v>223</v>
      </c>
      <c r="H5317" s="1371" t="s">
        <v>11</v>
      </c>
      <c r="J5317" s="1371" t="s">
        <v>221</v>
      </c>
      <c r="M5317" s="1372">
        <v>45841</v>
      </c>
      <c r="N5317" s="1371" t="s">
        <v>233</v>
      </c>
      <c r="O5317" s="1371" t="s">
        <v>236</v>
      </c>
      <c r="W5317" s="1371" t="s">
        <v>227</v>
      </c>
    </row>
    <row r="5318" spans="1:23">
      <c r="A5318" s="1370" t="s">
        <v>362</v>
      </c>
      <c r="B5318" s="1371" t="s">
        <v>10404</v>
      </c>
      <c r="C5318" s="1371">
        <v>924415308</v>
      </c>
      <c r="D5318" s="1371" t="s">
        <v>362</v>
      </c>
      <c r="G5318" s="1371" t="s">
        <v>224</v>
      </c>
      <c r="H5318" s="1371" t="s">
        <v>11</v>
      </c>
      <c r="J5318" s="1371" t="s">
        <v>221</v>
      </c>
      <c r="M5318" s="1372">
        <v>45841</v>
      </c>
      <c r="N5318" s="1371" t="s">
        <v>233</v>
      </c>
      <c r="O5318" s="1371" t="s">
        <v>236</v>
      </c>
      <c r="W5318" s="1371" t="s">
        <v>227</v>
      </c>
    </row>
    <row r="5319" spans="1:23">
      <c r="A5319" s="1370" t="s">
        <v>362</v>
      </c>
      <c r="B5319" s="1371" t="s">
        <v>10405</v>
      </c>
      <c r="C5319" s="1371">
        <v>960182468</v>
      </c>
      <c r="D5319" s="1371" t="s">
        <v>362</v>
      </c>
      <c r="G5319" s="1371" t="s">
        <v>223</v>
      </c>
      <c r="H5319" s="1371" t="s">
        <v>11</v>
      </c>
      <c r="J5319" s="1371" t="s">
        <v>221</v>
      </c>
      <c r="M5319" s="1372">
        <v>45841</v>
      </c>
      <c r="N5319" s="1371" t="s">
        <v>233</v>
      </c>
      <c r="O5319" s="1371" t="s">
        <v>236</v>
      </c>
      <c r="W5319" s="1371" t="s">
        <v>227</v>
      </c>
    </row>
    <row r="5320" spans="1:23">
      <c r="A5320" s="1370" t="s">
        <v>362</v>
      </c>
      <c r="B5320" s="1371" t="s">
        <v>10406</v>
      </c>
      <c r="C5320" s="1371">
        <v>936386527</v>
      </c>
      <c r="D5320" s="1371" t="s">
        <v>362</v>
      </c>
      <c r="G5320" s="1371" t="s">
        <v>223</v>
      </c>
      <c r="H5320" s="1371" t="s">
        <v>11</v>
      </c>
      <c r="J5320" s="1371" t="s">
        <v>221</v>
      </c>
      <c r="M5320" s="1372">
        <v>45841</v>
      </c>
      <c r="N5320" s="1371" t="s">
        <v>233</v>
      </c>
      <c r="O5320" s="1371" t="s">
        <v>236</v>
      </c>
      <c r="W5320" s="1371" t="s">
        <v>227</v>
      </c>
    </row>
    <row r="5321" spans="1:23">
      <c r="A5321" s="1370" t="s">
        <v>362</v>
      </c>
      <c r="B5321" s="1371" t="s">
        <v>10407</v>
      </c>
      <c r="C5321" s="1371">
        <v>993746064</v>
      </c>
      <c r="D5321" s="1371" t="s">
        <v>362</v>
      </c>
      <c r="G5321" s="1371" t="s">
        <v>225</v>
      </c>
      <c r="H5321" s="1371" t="s">
        <v>11</v>
      </c>
      <c r="J5321" s="1371" t="s">
        <v>221</v>
      </c>
      <c r="M5321" s="1372">
        <v>45841</v>
      </c>
      <c r="N5321" s="1371" t="s">
        <v>233</v>
      </c>
      <c r="O5321" s="1371" t="s">
        <v>236</v>
      </c>
      <c r="W5321" s="1371" t="s">
        <v>227</v>
      </c>
    </row>
    <row r="5322" spans="1:23">
      <c r="A5322" s="1370" t="s">
        <v>362</v>
      </c>
      <c r="B5322" s="1371" t="s">
        <v>10408</v>
      </c>
      <c r="C5322" s="1371">
        <v>992179274</v>
      </c>
      <c r="D5322" s="1371" t="s">
        <v>362</v>
      </c>
      <c r="G5322" s="1371" t="s">
        <v>224</v>
      </c>
      <c r="H5322" s="1371" t="s">
        <v>11</v>
      </c>
      <c r="J5322" s="1371" t="s">
        <v>221</v>
      </c>
      <c r="M5322" s="1372">
        <v>45841</v>
      </c>
      <c r="N5322" s="1371" t="s">
        <v>233</v>
      </c>
      <c r="O5322" s="1371" t="s">
        <v>236</v>
      </c>
      <c r="W5322" s="1371" t="s">
        <v>227</v>
      </c>
    </row>
    <row r="5323" spans="1:23">
      <c r="A5323" s="1370" t="s">
        <v>362</v>
      </c>
      <c r="B5323" s="1371" t="s">
        <v>10409</v>
      </c>
      <c r="C5323" s="1371">
        <v>951289511</v>
      </c>
      <c r="D5323" s="1371" t="s">
        <v>362</v>
      </c>
      <c r="G5323" s="1371" t="s">
        <v>224</v>
      </c>
      <c r="H5323" s="1371" t="s">
        <v>11</v>
      </c>
      <c r="J5323" s="1371" t="s">
        <v>221</v>
      </c>
      <c r="M5323" s="1372">
        <v>45841</v>
      </c>
      <c r="N5323" s="1371" t="s">
        <v>233</v>
      </c>
      <c r="O5323" s="1371" t="s">
        <v>236</v>
      </c>
      <c r="W5323" s="1371" t="s">
        <v>227</v>
      </c>
    </row>
    <row r="5324" spans="1:23">
      <c r="A5324" s="1370" t="s">
        <v>362</v>
      </c>
      <c r="B5324" s="1371" t="s">
        <v>10410</v>
      </c>
      <c r="C5324" s="1371">
        <v>933486179</v>
      </c>
      <c r="D5324" s="1371" t="s">
        <v>362</v>
      </c>
      <c r="G5324" s="1371" t="s">
        <v>224</v>
      </c>
      <c r="H5324" s="1371" t="s">
        <v>11</v>
      </c>
      <c r="J5324" s="1371" t="s">
        <v>221</v>
      </c>
      <c r="M5324" s="1372">
        <v>45841</v>
      </c>
      <c r="N5324" s="1371" t="s">
        <v>233</v>
      </c>
      <c r="O5324" s="1371" t="s">
        <v>236</v>
      </c>
      <c r="W5324" s="1371" t="s">
        <v>227</v>
      </c>
    </row>
    <row r="5325" spans="1:23">
      <c r="A5325" s="1370" t="s">
        <v>362</v>
      </c>
      <c r="B5325" s="1371" t="s">
        <v>10411</v>
      </c>
      <c r="C5325" s="1371">
        <v>952814120</v>
      </c>
      <c r="D5325" s="1371" t="s">
        <v>362</v>
      </c>
      <c r="G5325" s="1371" t="s">
        <v>224</v>
      </c>
      <c r="H5325" s="1371" t="s">
        <v>11</v>
      </c>
      <c r="J5325" s="1371" t="s">
        <v>221</v>
      </c>
      <c r="M5325" s="1372">
        <v>45841</v>
      </c>
      <c r="N5325" s="1371" t="s">
        <v>233</v>
      </c>
      <c r="O5325" s="1371" t="s">
        <v>236</v>
      </c>
      <c r="W5325" s="1371" t="s">
        <v>227</v>
      </c>
    </row>
    <row r="5326" spans="1:23">
      <c r="A5326" s="1370" t="s">
        <v>362</v>
      </c>
      <c r="B5326" s="1371" t="s">
        <v>10412</v>
      </c>
      <c r="C5326" s="1371">
        <v>919517519</v>
      </c>
      <c r="D5326" s="1371" t="s">
        <v>362</v>
      </c>
      <c r="G5326" s="1371" t="s">
        <v>224</v>
      </c>
      <c r="H5326" s="1371" t="s">
        <v>11</v>
      </c>
      <c r="J5326" s="1371" t="s">
        <v>221</v>
      </c>
      <c r="M5326" s="1372">
        <v>45841</v>
      </c>
      <c r="N5326" s="1371" t="s">
        <v>233</v>
      </c>
      <c r="O5326" s="1371" t="s">
        <v>236</v>
      </c>
      <c r="W5326" s="1371" t="s">
        <v>227</v>
      </c>
    </row>
    <row r="5327" spans="1:23">
      <c r="A5327" s="1370" t="s">
        <v>362</v>
      </c>
      <c r="B5327" s="1371" t="s">
        <v>10413</v>
      </c>
      <c r="C5327" s="1371">
        <v>906809421</v>
      </c>
      <c r="D5327" s="1371" t="s">
        <v>362</v>
      </c>
      <c r="G5327" s="1371" t="s">
        <v>225</v>
      </c>
      <c r="H5327" s="1371" t="s">
        <v>11</v>
      </c>
      <c r="J5327" s="1371" t="s">
        <v>221</v>
      </c>
      <c r="M5327" s="1372">
        <v>45841</v>
      </c>
      <c r="N5327" s="1371" t="s">
        <v>233</v>
      </c>
      <c r="O5327" s="1371" t="s">
        <v>236</v>
      </c>
      <c r="W5327" s="1371" t="s">
        <v>227</v>
      </c>
    </row>
    <row r="5328" spans="1:23">
      <c r="A5328" s="1370" t="s">
        <v>362</v>
      </c>
      <c r="B5328" s="1371" t="s">
        <v>10414</v>
      </c>
      <c r="C5328" s="1371">
        <v>927501519</v>
      </c>
      <c r="D5328" s="1371" t="s">
        <v>362</v>
      </c>
      <c r="G5328" s="1371" t="s">
        <v>224</v>
      </c>
      <c r="H5328" s="1371" t="s">
        <v>11</v>
      </c>
      <c r="J5328" s="1371" t="s">
        <v>221</v>
      </c>
      <c r="M5328" s="1372">
        <v>45841</v>
      </c>
      <c r="N5328" s="1371" t="s">
        <v>233</v>
      </c>
      <c r="O5328" s="1371" t="s">
        <v>236</v>
      </c>
      <c r="W5328" s="1371" t="s">
        <v>227</v>
      </c>
    </row>
    <row r="5329" spans="1:23">
      <c r="A5329" s="1370" t="s">
        <v>362</v>
      </c>
      <c r="B5329" s="1371" t="s">
        <v>10415</v>
      </c>
      <c r="C5329" s="1371">
        <v>923556682</v>
      </c>
      <c r="D5329" s="1371" t="s">
        <v>10416</v>
      </c>
      <c r="G5329" s="1371" t="s">
        <v>224</v>
      </c>
      <c r="H5329" s="1371" t="s">
        <v>11</v>
      </c>
      <c r="J5329" s="1371" t="s">
        <v>221</v>
      </c>
      <c r="M5329" s="1372">
        <v>45841</v>
      </c>
      <c r="N5329" s="1371" t="s">
        <v>233</v>
      </c>
      <c r="O5329" s="1371" t="s">
        <v>236</v>
      </c>
      <c r="W5329" s="1371" t="s">
        <v>227</v>
      </c>
    </row>
    <row r="5330" spans="1:23">
      <c r="A5330" s="1370" t="s">
        <v>362</v>
      </c>
      <c r="B5330" s="1371" t="s">
        <v>10417</v>
      </c>
      <c r="C5330" s="1371">
        <v>951254293</v>
      </c>
      <c r="D5330" s="1371" t="s">
        <v>362</v>
      </c>
      <c r="G5330" s="1371" t="s">
        <v>225</v>
      </c>
      <c r="H5330" s="1371" t="s">
        <v>11</v>
      </c>
      <c r="J5330" s="1371" t="s">
        <v>221</v>
      </c>
      <c r="M5330" s="1372">
        <v>45841</v>
      </c>
      <c r="N5330" s="1371" t="s">
        <v>233</v>
      </c>
      <c r="O5330" s="1371" t="s">
        <v>236</v>
      </c>
      <c r="W5330" s="1371" t="s">
        <v>227</v>
      </c>
    </row>
    <row r="5331" spans="1:23">
      <c r="A5331" s="1370" t="s">
        <v>362</v>
      </c>
      <c r="B5331" s="1371" t="s">
        <v>10418</v>
      </c>
      <c r="C5331" s="1371">
        <v>937053331</v>
      </c>
      <c r="D5331" s="1371" t="s">
        <v>362</v>
      </c>
      <c r="G5331" s="1371" t="s">
        <v>224</v>
      </c>
      <c r="H5331" s="1371" t="s">
        <v>11</v>
      </c>
      <c r="J5331" s="1371" t="s">
        <v>221</v>
      </c>
      <c r="M5331" s="1372">
        <v>45841</v>
      </c>
      <c r="N5331" s="1371" t="s">
        <v>233</v>
      </c>
      <c r="O5331" s="1371" t="s">
        <v>236</v>
      </c>
      <c r="W5331" s="1371" t="s">
        <v>227</v>
      </c>
    </row>
    <row r="5332" spans="1:23">
      <c r="A5332" s="1370" t="s">
        <v>362</v>
      </c>
      <c r="B5332" s="1371" t="s">
        <v>10419</v>
      </c>
      <c r="C5332" s="1371">
        <v>955829883</v>
      </c>
      <c r="D5332" s="1371" t="s">
        <v>362</v>
      </c>
      <c r="G5332" s="1371" t="s">
        <v>225</v>
      </c>
      <c r="H5332" s="1371" t="s">
        <v>11</v>
      </c>
      <c r="J5332" s="1371" t="s">
        <v>221</v>
      </c>
      <c r="M5332" s="1372">
        <v>45841</v>
      </c>
      <c r="N5332" s="1371" t="s">
        <v>233</v>
      </c>
      <c r="O5332" s="1371" t="s">
        <v>236</v>
      </c>
      <c r="W5332" s="1371" t="s">
        <v>227</v>
      </c>
    </row>
    <row r="5333" spans="1:23">
      <c r="A5333" s="1370" t="s">
        <v>362</v>
      </c>
      <c r="B5333" s="1371" t="s">
        <v>10420</v>
      </c>
      <c r="C5333" s="1371">
        <v>937094412</v>
      </c>
      <c r="D5333" s="1371" t="s">
        <v>362</v>
      </c>
      <c r="G5333" s="1371" t="s">
        <v>224</v>
      </c>
      <c r="H5333" s="1371" t="s">
        <v>11</v>
      </c>
      <c r="J5333" s="1371" t="s">
        <v>221</v>
      </c>
      <c r="M5333" s="1372">
        <v>45841</v>
      </c>
      <c r="N5333" s="1371" t="s">
        <v>233</v>
      </c>
      <c r="O5333" s="1371" t="s">
        <v>236</v>
      </c>
      <c r="W5333" s="1371" t="s">
        <v>227</v>
      </c>
    </row>
    <row r="5334" spans="1:23">
      <c r="A5334" s="1370" t="s">
        <v>362</v>
      </c>
      <c r="B5334" s="1371" t="s">
        <v>10421</v>
      </c>
      <c r="C5334" s="1371">
        <v>958448354</v>
      </c>
      <c r="D5334" s="1371" t="s">
        <v>10422</v>
      </c>
      <c r="G5334" s="1371" t="s">
        <v>224</v>
      </c>
      <c r="H5334" s="1371" t="s">
        <v>11</v>
      </c>
      <c r="J5334" s="1371" t="s">
        <v>221</v>
      </c>
      <c r="M5334" s="1372">
        <v>45841</v>
      </c>
      <c r="N5334" s="1371" t="s">
        <v>233</v>
      </c>
      <c r="O5334" s="1371" t="s">
        <v>236</v>
      </c>
      <c r="W5334" s="1371" t="s">
        <v>227</v>
      </c>
    </row>
    <row r="5335" spans="1:23">
      <c r="A5335" s="1370" t="s">
        <v>362</v>
      </c>
      <c r="B5335" s="1371" t="s">
        <v>10423</v>
      </c>
      <c r="C5335" s="1371">
        <v>972051694</v>
      </c>
      <c r="D5335" s="1371" t="s">
        <v>10424</v>
      </c>
      <c r="G5335" s="1371" t="s">
        <v>223</v>
      </c>
      <c r="H5335" s="1371" t="s">
        <v>11</v>
      </c>
      <c r="J5335" s="1371" t="s">
        <v>221</v>
      </c>
      <c r="M5335" s="1372">
        <v>45841</v>
      </c>
      <c r="N5335" s="1371" t="s">
        <v>233</v>
      </c>
      <c r="O5335" s="1371" t="s">
        <v>236</v>
      </c>
      <c r="W5335" s="1371" t="s">
        <v>227</v>
      </c>
    </row>
    <row r="5336" spans="1:23">
      <c r="A5336" s="1370" t="s">
        <v>362</v>
      </c>
      <c r="B5336" s="1371" t="s">
        <v>10425</v>
      </c>
      <c r="C5336" s="1371">
        <v>906730918</v>
      </c>
      <c r="D5336" s="1371" t="s">
        <v>362</v>
      </c>
      <c r="G5336" s="1371" t="s">
        <v>223</v>
      </c>
      <c r="H5336" s="1371" t="s">
        <v>11</v>
      </c>
      <c r="J5336" s="1371" t="s">
        <v>221</v>
      </c>
      <c r="M5336" s="1372">
        <v>45841</v>
      </c>
      <c r="N5336" s="1371" t="s">
        <v>233</v>
      </c>
      <c r="O5336" s="1371" t="s">
        <v>236</v>
      </c>
      <c r="W5336" s="1371" t="s">
        <v>227</v>
      </c>
    </row>
    <row r="5337" spans="1:23">
      <c r="A5337" s="1370" t="s">
        <v>362</v>
      </c>
      <c r="B5337" s="1371" t="s">
        <v>10426</v>
      </c>
      <c r="C5337" s="1371">
        <v>903489947</v>
      </c>
      <c r="D5337" s="1371" t="s">
        <v>362</v>
      </c>
      <c r="G5337" s="1371" t="s">
        <v>223</v>
      </c>
      <c r="H5337" s="1371" t="s">
        <v>11</v>
      </c>
      <c r="J5337" s="1371" t="s">
        <v>221</v>
      </c>
      <c r="M5337" s="1372">
        <v>45841</v>
      </c>
      <c r="N5337" s="1371" t="s">
        <v>233</v>
      </c>
      <c r="O5337" s="1371" t="s">
        <v>236</v>
      </c>
      <c r="W5337" s="1371" t="s">
        <v>227</v>
      </c>
    </row>
    <row r="5338" spans="1:23">
      <c r="A5338" s="1370" t="s">
        <v>362</v>
      </c>
      <c r="B5338" s="1371" t="s">
        <v>10427</v>
      </c>
      <c r="C5338" s="1371">
        <v>945176890</v>
      </c>
      <c r="D5338" s="1371" t="s">
        <v>10428</v>
      </c>
      <c r="G5338" s="1371" t="s">
        <v>225</v>
      </c>
      <c r="H5338" s="1371" t="s">
        <v>11</v>
      </c>
      <c r="J5338" s="1371" t="s">
        <v>221</v>
      </c>
      <c r="M5338" s="1372">
        <v>45841</v>
      </c>
      <c r="N5338" s="1371" t="s">
        <v>233</v>
      </c>
      <c r="O5338" s="1371" t="s">
        <v>236</v>
      </c>
      <c r="W5338" s="1371" t="s">
        <v>227</v>
      </c>
    </row>
    <row r="5339" spans="1:23">
      <c r="A5339" s="1370" t="s">
        <v>362</v>
      </c>
      <c r="B5339" s="1371" t="s">
        <v>10429</v>
      </c>
      <c r="C5339" s="1371">
        <v>985574537</v>
      </c>
      <c r="D5339" s="1371" t="s">
        <v>362</v>
      </c>
      <c r="G5339" s="1371" t="s">
        <v>223</v>
      </c>
      <c r="H5339" s="1371" t="s">
        <v>11</v>
      </c>
      <c r="J5339" s="1371" t="s">
        <v>221</v>
      </c>
      <c r="M5339" s="1372">
        <v>45841</v>
      </c>
      <c r="N5339" s="1371" t="s">
        <v>233</v>
      </c>
      <c r="O5339" s="1371" t="s">
        <v>236</v>
      </c>
      <c r="W5339" s="1371" t="s">
        <v>227</v>
      </c>
    </row>
    <row r="5340" spans="1:23">
      <c r="A5340" s="1370" t="s">
        <v>362</v>
      </c>
      <c r="B5340" s="1371" t="s">
        <v>10430</v>
      </c>
      <c r="C5340" s="1371">
        <v>912959143</v>
      </c>
      <c r="D5340" s="1371" t="s">
        <v>362</v>
      </c>
      <c r="G5340" s="1371" t="s">
        <v>223</v>
      </c>
      <c r="H5340" s="1371" t="s">
        <v>11</v>
      </c>
      <c r="J5340" s="1371" t="s">
        <v>221</v>
      </c>
      <c r="M5340" s="1372">
        <v>45841</v>
      </c>
      <c r="N5340" s="1371" t="s">
        <v>233</v>
      </c>
      <c r="O5340" s="1371" t="s">
        <v>236</v>
      </c>
      <c r="W5340" s="1371" t="s">
        <v>227</v>
      </c>
    </row>
    <row r="5341" spans="1:23">
      <c r="A5341" s="1370" t="s">
        <v>362</v>
      </c>
      <c r="B5341" s="1371" t="s">
        <v>10431</v>
      </c>
      <c r="C5341" s="1371">
        <v>918149021</v>
      </c>
      <c r="D5341" s="1371" t="s">
        <v>10432</v>
      </c>
      <c r="G5341" s="1371" t="s">
        <v>223</v>
      </c>
      <c r="H5341" s="1371" t="s">
        <v>11</v>
      </c>
      <c r="J5341" s="1371" t="s">
        <v>221</v>
      </c>
      <c r="M5341" s="1372">
        <v>45841</v>
      </c>
      <c r="N5341" s="1371" t="s">
        <v>233</v>
      </c>
      <c r="O5341" s="1371" t="s">
        <v>236</v>
      </c>
      <c r="W5341" s="1371" t="s">
        <v>227</v>
      </c>
    </row>
    <row r="5342" spans="1:23">
      <c r="A5342" s="1370" t="s">
        <v>362</v>
      </c>
      <c r="B5342" s="1371" t="s">
        <v>10433</v>
      </c>
      <c r="C5342" s="1371">
        <v>983325254</v>
      </c>
      <c r="D5342" s="1371" t="s">
        <v>10434</v>
      </c>
      <c r="G5342" s="1371" t="s">
        <v>224</v>
      </c>
      <c r="H5342" s="1371" t="s">
        <v>11</v>
      </c>
      <c r="J5342" s="1371" t="s">
        <v>221</v>
      </c>
      <c r="M5342" s="1372">
        <v>45841</v>
      </c>
      <c r="N5342" s="1371" t="s">
        <v>233</v>
      </c>
      <c r="O5342" s="1371" t="s">
        <v>236</v>
      </c>
      <c r="W5342" s="1371" t="s">
        <v>227</v>
      </c>
    </row>
    <row r="5343" spans="1:23">
      <c r="A5343" s="1370" t="s">
        <v>362</v>
      </c>
      <c r="B5343" s="1371" t="s">
        <v>10435</v>
      </c>
      <c r="C5343" s="1371">
        <v>941557555</v>
      </c>
      <c r="D5343" s="1371" t="s">
        <v>10436</v>
      </c>
      <c r="G5343" s="1371" t="s">
        <v>224</v>
      </c>
      <c r="H5343" s="1371" t="s">
        <v>11</v>
      </c>
      <c r="J5343" s="1371" t="s">
        <v>221</v>
      </c>
      <c r="M5343" s="1372">
        <v>45841</v>
      </c>
      <c r="N5343" s="1371" t="s">
        <v>233</v>
      </c>
      <c r="O5343" s="1371" t="s">
        <v>236</v>
      </c>
      <c r="W5343" s="1371" t="s">
        <v>227</v>
      </c>
    </row>
    <row r="5344" spans="1:23">
      <c r="A5344" s="1370" t="s">
        <v>362</v>
      </c>
      <c r="B5344" s="1371" t="s">
        <v>10437</v>
      </c>
      <c r="C5344" s="1371">
        <v>935162431</v>
      </c>
      <c r="D5344" s="1371" t="s">
        <v>362</v>
      </c>
      <c r="G5344" s="1371" t="s">
        <v>225</v>
      </c>
      <c r="H5344" s="1371" t="s">
        <v>11</v>
      </c>
      <c r="J5344" s="1371" t="s">
        <v>221</v>
      </c>
      <c r="M5344" s="1372">
        <v>45841</v>
      </c>
      <c r="N5344" s="1371" t="s">
        <v>233</v>
      </c>
      <c r="O5344" s="1371" t="s">
        <v>236</v>
      </c>
      <c r="W5344" s="1371" t="s">
        <v>227</v>
      </c>
    </row>
    <row r="5345" spans="1:23">
      <c r="A5345" s="1370" t="s">
        <v>362</v>
      </c>
      <c r="B5345" s="1371" t="s">
        <v>10438</v>
      </c>
      <c r="C5345" s="1371">
        <v>940179895</v>
      </c>
      <c r="D5345" s="1371" t="s">
        <v>362</v>
      </c>
      <c r="G5345" s="1371" t="s">
        <v>224</v>
      </c>
      <c r="H5345" s="1371" t="s">
        <v>11</v>
      </c>
      <c r="J5345" s="1371" t="s">
        <v>221</v>
      </c>
      <c r="M5345" s="1372">
        <v>45841</v>
      </c>
      <c r="N5345" s="1371" t="s">
        <v>233</v>
      </c>
      <c r="O5345" s="1371" t="s">
        <v>236</v>
      </c>
      <c r="W5345" s="1371" t="s">
        <v>227</v>
      </c>
    </row>
    <row r="5346" spans="1:23">
      <c r="A5346" s="1370" t="s">
        <v>362</v>
      </c>
      <c r="B5346" s="1371" t="s">
        <v>10439</v>
      </c>
      <c r="C5346" s="1371">
        <v>992585109</v>
      </c>
      <c r="D5346" s="1371" t="s">
        <v>362</v>
      </c>
      <c r="G5346" s="1371" t="s">
        <v>224</v>
      </c>
      <c r="H5346" s="1371" t="s">
        <v>11</v>
      </c>
      <c r="J5346" s="1371" t="s">
        <v>221</v>
      </c>
      <c r="M5346" s="1372">
        <v>45841</v>
      </c>
      <c r="N5346" s="1371" t="s">
        <v>233</v>
      </c>
      <c r="O5346" s="1371" t="s">
        <v>236</v>
      </c>
      <c r="W5346" s="1371" t="s">
        <v>227</v>
      </c>
    </row>
    <row r="5347" spans="1:23">
      <c r="A5347" s="1370" t="s">
        <v>362</v>
      </c>
      <c r="B5347" s="1371" t="s">
        <v>10440</v>
      </c>
      <c r="C5347" s="1371">
        <v>982638815</v>
      </c>
      <c r="D5347" s="1371" t="s">
        <v>10441</v>
      </c>
      <c r="G5347" s="1371" t="s">
        <v>224</v>
      </c>
      <c r="H5347" s="1371" t="s">
        <v>11</v>
      </c>
      <c r="J5347" s="1371" t="s">
        <v>221</v>
      </c>
      <c r="M5347" s="1372">
        <v>45841</v>
      </c>
      <c r="N5347" s="1371" t="s">
        <v>233</v>
      </c>
      <c r="O5347" s="1371" t="s">
        <v>236</v>
      </c>
      <c r="W5347" s="1371" t="s">
        <v>227</v>
      </c>
    </row>
    <row r="5348" spans="1:23">
      <c r="A5348" s="1370" t="s">
        <v>362</v>
      </c>
      <c r="B5348" s="1371" t="s">
        <v>10442</v>
      </c>
      <c r="C5348" s="1371">
        <v>960205104</v>
      </c>
      <c r="D5348" s="1371" t="s">
        <v>362</v>
      </c>
      <c r="G5348" s="1371" t="s">
        <v>225</v>
      </c>
      <c r="H5348" s="1371" t="s">
        <v>11</v>
      </c>
      <c r="J5348" s="1371" t="s">
        <v>221</v>
      </c>
      <c r="M5348" s="1372">
        <v>45841</v>
      </c>
      <c r="N5348" s="1371" t="s">
        <v>233</v>
      </c>
      <c r="O5348" s="1371" t="s">
        <v>236</v>
      </c>
      <c r="W5348" s="1371" t="s">
        <v>227</v>
      </c>
    </row>
    <row r="5349" spans="1:23">
      <c r="A5349" s="1370" t="s">
        <v>362</v>
      </c>
      <c r="B5349" s="1371" t="s">
        <v>10443</v>
      </c>
      <c r="C5349" s="1371">
        <v>920745862</v>
      </c>
      <c r="D5349" s="1371" t="s">
        <v>10444</v>
      </c>
      <c r="G5349" s="1371" t="s">
        <v>224</v>
      </c>
      <c r="H5349" s="1371" t="s">
        <v>11</v>
      </c>
      <c r="J5349" s="1371" t="s">
        <v>221</v>
      </c>
      <c r="M5349" s="1372">
        <v>45841</v>
      </c>
      <c r="N5349" s="1371" t="s">
        <v>233</v>
      </c>
      <c r="O5349" s="1371" t="s">
        <v>236</v>
      </c>
      <c r="W5349" s="1371" t="s">
        <v>227</v>
      </c>
    </row>
    <row r="5350" spans="1:23">
      <c r="A5350" s="1370" t="s">
        <v>362</v>
      </c>
      <c r="B5350" s="1371" t="s">
        <v>10445</v>
      </c>
      <c r="C5350" s="1371">
        <v>946450537</v>
      </c>
      <c r="D5350" s="1371" t="s">
        <v>362</v>
      </c>
      <c r="G5350" s="1371" t="s">
        <v>224</v>
      </c>
      <c r="H5350" s="1371" t="s">
        <v>11</v>
      </c>
      <c r="J5350" s="1371" t="s">
        <v>221</v>
      </c>
      <c r="M5350" s="1372">
        <v>45841</v>
      </c>
      <c r="N5350" s="1371" t="s">
        <v>233</v>
      </c>
      <c r="O5350" s="1371" t="s">
        <v>236</v>
      </c>
      <c r="W5350" s="1371" t="s">
        <v>227</v>
      </c>
    </row>
    <row r="5351" spans="1:23">
      <c r="A5351" s="1370" t="s">
        <v>362</v>
      </c>
      <c r="B5351" s="1371" t="s">
        <v>10446</v>
      </c>
      <c r="C5351" s="1371">
        <v>933737164</v>
      </c>
      <c r="D5351" s="1371" t="s">
        <v>362</v>
      </c>
      <c r="G5351" s="1371" t="s">
        <v>224</v>
      </c>
      <c r="H5351" s="1371" t="s">
        <v>11</v>
      </c>
      <c r="J5351" s="1371" t="s">
        <v>249</v>
      </c>
      <c r="M5351" s="1372">
        <v>45841</v>
      </c>
      <c r="N5351" s="1371" t="s">
        <v>231</v>
      </c>
      <c r="W5351" s="1371" t="s">
        <v>227</v>
      </c>
    </row>
    <row r="5352" spans="1:23">
      <c r="A5352" s="1370" t="s">
        <v>362</v>
      </c>
      <c r="B5352" s="1371" t="s">
        <v>10447</v>
      </c>
      <c r="C5352" s="1371">
        <v>932470189</v>
      </c>
      <c r="D5352" s="1371" t="s">
        <v>362</v>
      </c>
      <c r="G5352" s="1371" t="s">
        <v>223</v>
      </c>
      <c r="H5352" s="1371" t="s">
        <v>11</v>
      </c>
      <c r="J5352" s="1371" t="s">
        <v>221</v>
      </c>
      <c r="M5352" s="1372">
        <v>45841</v>
      </c>
      <c r="N5352" s="1371" t="s">
        <v>233</v>
      </c>
      <c r="O5352" s="1371" t="s">
        <v>236</v>
      </c>
      <c r="W5352" s="1371" t="s">
        <v>227</v>
      </c>
    </row>
    <row r="5353" spans="1:23">
      <c r="A5353" s="1370" t="s">
        <v>362</v>
      </c>
      <c r="B5353" s="1371" t="s">
        <v>10448</v>
      </c>
      <c r="C5353" s="1371">
        <v>977609114</v>
      </c>
      <c r="G5353" s="1371" t="s">
        <v>224</v>
      </c>
      <c r="H5353" s="1371" t="s">
        <v>11</v>
      </c>
      <c r="J5353" s="1371" t="s">
        <v>221</v>
      </c>
      <c r="M5353" s="1372">
        <v>45841</v>
      </c>
      <c r="N5353" s="1371" t="s">
        <v>233</v>
      </c>
      <c r="O5353" s="1371" t="s">
        <v>236</v>
      </c>
      <c r="W5353" s="1371" t="s">
        <v>227</v>
      </c>
    </row>
    <row r="5354" spans="1:23">
      <c r="A5354" s="1370" t="s">
        <v>362</v>
      </c>
      <c r="B5354" s="1371" t="s">
        <v>10449</v>
      </c>
      <c r="C5354" s="1371">
        <v>941907775</v>
      </c>
      <c r="D5354" s="1371" t="s">
        <v>362</v>
      </c>
      <c r="G5354" s="1371" t="s">
        <v>223</v>
      </c>
      <c r="H5354" s="1371" t="s">
        <v>11</v>
      </c>
      <c r="J5354" s="1371" t="s">
        <v>221</v>
      </c>
      <c r="M5354" s="1372">
        <v>45841</v>
      </c>
      <c r="N5354" s="1371" t="s">
        <v>233</v>
      </c>
      <c r="O5354" s="1371" t="s">
        <v>236</v>
      </c>
      <c r="W5354" s="1371" t="s">
        <v>227</v>
      </c>
    </row>
    <row r="5355" spans="1:23">
      <c r="A5355" s="1370" t="s">
        <v>362</v>
      </c>
      <c r="B5355" s="1371" t="s">
        <v>10450</v>
      </c>
      <c r="C5355" s="1371">
        <v>915599195</v>
      </c>
      <c r="D5355" s="1371" t="s">
        <v>362</v>
      </c>
      <c r="G5355" s="1371" t="s">
        <v>223</v>
      </c>
      <c r="H5355" s="1371" t="s">
        <v>11</v>
      </c>
      <c r="J5355" s="1371" t="s">
        <v>221</v>
      </c>
      <c r="M5355" s="1372">
        <v>45841</v>
      </c>
      <c r="N5355" s="1371" t="s">
        <v>233</v>
      </c>
      <c r="O5355" s="1371" t="s">
        <v>236</v>
      </c>
      <c r="W5355" s="1371" t="s">
        <v>227</v>
      </c>
    </row>
    <row r="5356" spans="1:23">
      <c r="A5356" s="1370" t="s">
        <v>362</v>
      </c>
      <c r="B5356" s="1371" t="s">
        <v>10451</v>
      </c>
      <c r="C5356" s="1371">
        <v>966335193</v>
      </c>
      <c r="D5356" s="1371" t="s">
        <v>362</v>
      </c>
      <c r="G5356" s="1371" t="s">
        <v>224</v>
      </c>
      <c r="H5356" s="1371" t="s">
        <v>11</v>
      </c>
      <c r="J5356" s="1371" t="s">
        <v>221</v>
      </c>
      <c r="M5356" s="1372">
        <v>45841</v>
      </c>
      <c r="N5356" s="1371" t="s">
        <v>233</v>
      </c>
      <c r="O5356" s="1371" t="s">
        <v>236</v>
      </c>
      <c r="W5356" s="1371" t="s">
        <v>227</v>
      </c>
    </row>
    <row r="5357" spans="1:23">
      <c r="A5357" s="1370" t="s">
        <v>362</v>
      </c>
      <c r="B5357" s="1371" t="s">
        <v>10452</v>
      </c>
      <c r="C5357" s="1371">
        <v>999054419</v>
      </c>
      <c r="D5357" s="1371" t="s">
        <v>362</v>
      </c>
      <c r="G5357" s="1371" t="s">
        <v>224</v>
      </c>
      <c r="H5357" s="1371" t="s">
        <v>11</v>
      </c>
      <c r="J5357" s="1371" t="s">
        <v>221</v>
      </c>
      <c r="M5357" s="1372">
        <v>45841</v>
      </c>
      <c r="N5357" s="1371" t="s">
        <v>233</v>
      </c>
      <c r="O5357" s="1371" t="s">
        <v>236</v>
      </c>
      <c r="W5357" s="1371" t="s">
        <v>227</v>
      </c>
    </row>
    <row r="5358" spans="1:23">
      <c r="A5358" s="1370" t="s">
        <v>362</v>
      </c>
      <c r="B5358" s="1371" t="s">
        <v>10453</v>
      </c>
      <c r="C5358" s="1371">
        <v>923795203</v>
      </c>
      <c r="D5358" s="1371" t="s">
        <v>362</v>
      </c>
      <c r="G5358" s="1371" t="s">
        <v>224</v>
      </c>
      <c r="H5358" s="1371" t="s">
        <v>11</v>
      </c>
      <c r="J5358" s="1371" t="s">
        <v>221</v>
      </c>
      <c r="M5358" s="1372">
        <v>45841</v>
      </c>
      <c r="N5358" s="1371" t="s">
        <v>233</v>
      </c>
      <c r="O5358" s="1371" t="s">
        <v>236</v>
      </c>
      <c r="W5358" s="1371" t="s">
        <v>227</v>
      </c>
    </row>
    <row r="5359" spans="1:23">
      <c r="A5359" s="1370" t="s">
        <v>362</v>
      </c>
      <c r="B5359" s="1371" t="s">
        <v>10454</v>
      </c>
      <c r="C5359" s="1371">
        <v>970398129</v>
      </c>
      <c r="D5359" s="1371" t="s">
        <v>362</v>
      </c>
      <c r="G5359" s="1371" t="s">
        <v>223</v>
      </c>
      <c r="H5359" s="1371" t="s">
        <v>11</v>
      </c>
      <c r="J5359" s="1371" t="s">
        <v>221</v>
      </c>
      <c r="M5359" s="1372">
        <v>45841</v>
      </c>
      <c r="N5359" s="1371" t="s">
        <v>233</v>
      </c>
      <c r="O5359" s="1371" t="s">
        <v>236</v>
      </c>
      <c r="W5359" s="1371" t="s">
        <v>227</v>
      </c>
    </row>
    <row r="5360" spans="1:23">
      <c r="A5360" s="1370" t="s">
        <v>362</v>
      </c>
      <c r="B5360" s="1371" t="s">
        <v>10455</v>
      </c>
      <c r="C5360" s="1371">
        <v>902292024</v>
      </c>
      <c r="D5360" s="1371" t="s">
        <v>362</v>
      </c>
      <c r="G5360" s="1371" t="s">
        <v>225</v>
      </c>
      <c r="H5360" s="1371" t="s">
        <v>11</v>
      </c>
      <c r="J5360" s="1371" t="s">
        <v>221</v>
      </c>
      <c r="M5360" s="1372">
        <v>45841</v>
      </c>
      <c r="N5360" s="1371" t="s">
        <v>233</v>
      </c>
      <c r="O5360" s="1371" t="s">
        <v>236</v>
      </c>
      <c r="W5360" s="1371" t="s">
        <v>227</v>
      </c>
    </row>
    <row r="5361" spans="1:23">
      <c r="A5361" s="1370" t="s">
        <v>362</v>
      </c>
      <c r="B5361" s="1371" t="s">
        <v>10456</v>
      </c>
      <c r="C5361" s="1371">
        <v>953527248</v>
      </c>
      <c r="D5361" s="1371" t="s">
        <v>362</v>
      </c>
      <c r="G5361" s="1371" t="s">
        <v>223</v>
      </c>
      <c r="H5361" s="1371" t="s">
        <v>11</v>
      </c>
      <c r="J5361" s="1371" t="s">
        <v>221</v>
      </c>
      <c r="M5361" s="1372">
        <v>45841</v>
      </c>
      <c r="N5361" s="1371" t="s">
        <v>233</v>
      </c>
      <c r="O5361" s="1371" t="s">
        <v>236</v>
      </c>
      <c r="W5361" s="1371" t="s">
        <v>227</v>
      </c>
    </row>
    <row r="5362" spans="1:23">
      <c r="A5362" s="1370" t="s">
        <v>362</v>
      </c>
      <c r="B5362" s="1371" t="s">
        <v>10457</v>
      </c>
      <c r="C5362" s="1371">
        <v>970172511</v>
      </c>
      <c r="D5362" s="1371" t="s">
        <v>362</v>
      </c>
      <c r="G5362" s="1371" t="s">
        <v>224</v>
      </c>
      <c r="H5362" s="1371" t="s">
        <v>11</v>
      </c>
      <c r="J5362" s="1371" t="s">
        <v>221</v>
      </c>
      <c r="M5362" s="1372">
        <v>45841</v>
      </c>
      <c r="N5362" s="1371" t="s">
        <v>233</v>
      </c>
      <c r="O5362" s="1371" t="s">
        <v>236</v>
      </c>
      <c r="W5362" s="1371" t="s">
        <v>227</v>
      </c>
    </row>
    <row r="5363" spans="1:23">
      <c r="A5363" s="1370" t="s">
        <v>362</v>
      </c>
      <c r="B5363" s="1371" t="s">
        <v>10458</v>
      </c>
      <c r="C5363" s="1371">
        <v>982283133</v>
      </c>
      <c r="D5363" s="1371" t="s">
        <v>362</v>
      </c>
      <c r="G5363" s="1371" t="s">
        <v>223</v>
      </c>
      <c r="H5363" s="1371" t="s">
        <v>11</v>
      </c>
      <c r="J5363" s="1371" t="s">
        <v>221</v>
      </c>
      <c r="M5363" s="1372">
        <v>45841</v>
      </c>
      <c r="N5363" s="1371" t="s">
        <v>233</v>
      </c>
      <c r="O5363" s="1371" t="s">
        <v>236</v>
      </c>
      <c r="W5363" s="1371" t="s">
        <v>227</v>
      </c>
    </row>
    <row r="5364" spans="1:23">
      <c r="A5364" s="1370" t="s">
        <v>362</v>
      </c>
      <c r="B5364" s="1371" t="s">
        <v>10459</v>
      </c>
      <c r="C5364" s="1371">
        <v>907870464</v>
      </c>
      <c r="D5364" s="1371" t="s">
        <v>362</v>
      </c>
      <c r="G5364" s="1371" t="s">
        <v>223</v>
      </c>
      <c r="H5364" s="1371" t="s">
        <v>11</v>
      </c>
      <c r="J5364" s="1371" t="s">
        <v>221</v>
      </c>
      <c r="M5364" s="1372">
        <v>45841</v>
      </c>
      <c r="N5364" s="1371" t="s">
        <v>233</v>
      </c>
      <c r="O5364" s="1371" t="s">
        <v>236</v>
      </c>
      <c r="W5364" s="1371" t="s">
        <v>227</v>
      </c>
    </row>
    <row r="5365" spans="1:23">
      <c r="A5365" s="1370" t="s">
        <v>362</v>
      </c>
      <c r="B5365" s="1371" t="s">
        <v>10460</v>
      </c>
      <c r="C5365" s="1371">
        <v>998142153</v>
      </c>
      <c r="D5365" s="1371" t="s">
        <v>362</v>
      </c>
      <c r="G5365" s="1371" t="s">
        <v>224</v>
      </c>
      <c r="H5365" s="1371" t="s">
        <v>11</v>
      </c>
      <c r="J5365" s="1371" t="s">
        <v>221</v>
      </c>
      <c r="M5365" s="1372">
        <v>45841</v>
      </c>
      <c r="N5365" s="1371" t="s">
        <v>233</v>
      </c>
      <c r="O5365" s="1371" t="s">
        <v>236</v>
      </c>
      <c r="W5365" s="1371" t="s">
        <v>227</v>
      </c>
    </row>
    <row r="5366" spans="1:23">
      <c r="A5366" s="1370" t="s">
        <v>362</v>
      </c>
      <c r="B5366" s="1371" t="s">
        <v>10461</v>
      </c>
      <c r="C5366" s="1371">
        <v>923618940</v>
      </c>
      <c r="D5366" s="1371" t="s">
        <v>362</v>
      </c>
      <c r="G5366" s="1371" t="s">
        <v>224</v>
      </c>
      <c r="H5366" s="1371" t="s">
        <v>11</v>
      </c>
      <c r="J5366" s="1371" t="s">
        <v>221</v>
      </c>
      <c r="M5366" s="1372">
        <v>45841</v>
      </c>
      <c r="N5366" s="1371" t="s">
        <v>233</v>
      </c>
      <c r="O5366" s="1371" t="s">
        <v>236</v>
      </c>
      <c r="W5366" s="1371" t="s">
        <v>227</v>
      </c>
    </row>
    <row r="5367" spans="1:23">
      <c r="A5367" s="1370" t="s">
        <v>362</v>
      </c>
      <c r="B5367" s="1371" t="s">
        <v>10462</v>
      </c>
      <c r="C5367" s="1371">
        <v>958501571</v>
      </c>
      <c r="D5367" s="1371" t="s">
        <v>362</v>
      </c>
      <c r="G5367" s="1371" t="s">
        <v>225</v>
      </c>
      <c r="H5367" s="1371" t="s">
        <v>11</v>
      </c>
      <c r="J5367" s="1371" t="s">
        <v>221</v>
      </c>
      <c r="M5367" s="1372">
        <v>45841</v>
      </c>
      <c r="N5367" s="1371" t="s">
        <v>233</v>
      </c>
      <c r="O5367" s="1371" t="s">
        <v>236</v>
      </c>
      <c r="W5367" s="1371" t="s">
        <v>227</v>
      </c>
    </row>
    <row r="5368" spans="1:23">
      <c r="A5368" s="1370" t="s">
        <v>362</v>
      </c>
      <c r="B5368" s="1371" t="s">
        <v>10463</v>
      </c>
      <c r="C5368" s="1371">
        <v>967004434</v>
      </c>
      <c r="D5368" s="1371" t="s">
        <v>362</v>
      </c>
      <c r="G5368" s="1371" t="s">
        <v>224</v>
      </c>
      <c r="H5368" s="1371" t="s">
        <v>11</v>
      </c>
      <c r="J5368" s="1371" t="s">
        <v>221</v>
      </c>
      <c r="M5368" s="1372">
        <v>45841</v>
      </c>
      <c r="N5368" s="1371" t="s">
        <v>233</v>
      </c>
      <c r="O5368" s="1371" t="s">
        <v>236</v>
      </c>
      <c r="W5368" s="1371" t="s">
        <v>227</v>
      </c>
    </row>
    <row r="5369" spans="1:23">
      <c r="A5369" s="1370" t="s">
        <v>362</v>
      </c>
      <c r="B5369" s="1371" t="s">
        <v>10464</v>
      </c>
      <c r="C5369" s="1371">
        <v>904625655</v>
      </c>
      <c r="D5369" s="1371" t="s">
        <v>362</v>
      </c>
      <c r="G5369" s="1371" t="s">
        <v>225</v>
      </c>
      <c r="H5369" s="1371" t="s">
        <v>11</v>
      </c>
      <c r="J5369" s="1371" t="s">
        <v>221</v>
      </c>
      <c r="M5369" s="1372">
        <v>45841</v>
      </c>
      <c r="N5369" s="1371" t="s">
        <v>233</v>
      </c>
      <c r="O5369" s="1371" t="s">
        <v>236</v>
      </c>
      <c r="W5369" s="1371" t="s">
        <v>227</v>
      </c>
    </row>
    <row r="5370" spans="1:23">
      <c r="A5370" s="1370" t="s">
        <v>362</v>
      </c>
      <c r="B5370" s="1371" t="s">
        <v>10465</v>
      </c>
      <c r="C5370" s="1371">
        <v>972001445</v>
      </c>
      <c r="D5370" s="1371" t="s">
        <v>362</v>
      </c>
      <c r="G5370" s="1371" t="s">
        <v>225</v>
      </c>
      <c r="H5370" s="1371" t="s">
        <v>11</v>
      </c>
      <c r="J5370" s="1371" t="s">
        <v>221</v>
      </c>
      <c r="M5370" s="1372">
        <v>45841</v>
      </c>
      <c r="N5370" s="1371" t="s">
        <v>233</v>
      </c>
      <c r="O5370" s="1371" t="s">
        <v>236</v>
      </c>
      <c r="W5370" s="1371" t="s">
        <v>227</v>
      </c>
    </row>
    <row r="5371" spans="1:23">
      <c r="A5371" s="1370" t="s">
        <v>362</v>
      </c>
      <c r="B5371" s="1371" t="s">
        <v>10466</v>
      </c>
      <c r="C5371" s="1371">
        <v>952154068</v>
      </c>
      <c r="D5371" s="1371" t="s">
        <v>362</v>
      </c>
      <c r="G5371" s="1371" t="s">
        <v>224</v>
      </c>
      <c r="H5371" s="1371" t="s">
        <v>11</v>
      </c>
      <c r="J5371" s="1371" t="s">
        <v>221</v>
      </c>
      <c r="M5371" s="1372">
        <v>45841</v>
      </c>
      <c r="N5371" s="1371" t="s">
        <v>233</v>
      </c>
      <c r="O5371" s="1371" t="s">
        <v>236</v>
      </c>
      <c r="W5371" s="1371" t="s">
        <v>227</v>
      </c>
    </row>
    <row r="5372" spans="1:23">
      <c r="A5372" s="1370" t="s">
        <v>362</v>
      </c>
      <c r="B5372" s="1371" t="s">
        <v>10467</v>
      </c>
      <c r="C5372" s="1371">
        <v>901147505</v>
      </c>
      <c r="D5372" s="1371" t="s">
        <v>362</v>
      </c>
      <c r="G5372" s="1371" t="s">
        <v>225</v>
      </c>
      <c r="H5372" s="1371" t="s">
        <v>11</v>
      </c>
      <c r="J5372" s="1371" t="s">
        <v>221</v>
      </c>
      <c r="M5372" s="1372">
        <v>45841</v>
      </c>
      <c r="N5372" s="1371" t="s">
        <v>233</v>
      </c>
      <c r="O5372" s="1371" t="s">
        <v>236</v>
      </c>
      <c r="W5372" s="1371" t="s">
        <v>227</v>
      </c>
    </row>
    <row r="5373" spans="1:23">
      <c r="A5373" s="1370" t="s">
        <v>362</v>
      </c>
      <c r="B5373" s="1371" t="s">
        <v>10468</v>
      </c>
      <c r="C5373" s="1371">
        <v>933994785</v>
      </c>
      <c r="D5373" s="1371" t="s">
        <v>362</v>
      </c>
      <c r="G5373" s="1371" t="s">
        <v>223</v>
      </c>
      <c r="H5373" s="1371" t="s">
        <v>11</v>
      </c>
      <c r="J5373" s="1371" t="s">
        <v>221</v>
      </c>
      <c r="M5373" s="1372">
        <v>45841</v>
      </c>
      <c r="N5373" s="1371" t="s">
        <v>233</v>
      </c>
      <c r="O5373" s="1371" t="s">
        <v>236</v>
      </c>
      <c r="W5373" s="1371" t="s">
        <v>227</v>
      </c>
    </row>
    <row r="5374" spans="1:23">
      <c r="A5374" s="1370" t="s">
        <v>362</v>
      </c>
      <c r="B5374" s="1371" t="s">
        <v>10469</v>
      </c>
      <c r="C5374" s="1371">
        <v>932926053</v>
      </c>
      <c r="D5374" s="1371" t="s">
        <v>362</v>
      </c>
      <c r="G5374" s="1371" t="s">
        <v>225</v>
      </c>
      <c r="H5374" s="1371" t="s">
        <v>11</v>
      </c>
      <c r="J5374" s="1371" t="s">
        <v>221</v>
      </c>
      <c r="M5374" s="1372">
        <v>45841</v>
      </c>
      <c r="N5374" s="1371" t="s">
        <v>233</v>
      </c>
      <c r="O5374" s="1371" t="s">
        <v>236</v>
      </c>
      <c r="W5374" s="1371" t="s">
        <v>227</v>
      </c>
    </row>
    <row r="5375" spans="1:23">
      <c r="A5375" s="1370" t="s">
        <v>362</v>
      </c>
      <c r="B5375" s="1371" t="s">
        <v>10470</v>
      </c>
      <c r="C5375" s="1371">
        <v>978528104</v>
      </c>
      <c r="D5375" s="1371" t="s">
        <v>362</v>
      </c>
      <c r="G5375" s="1371" t="s">
        <v>224</v>
      </c>
      <c r="H5375" s="1371" t="s">
        <v>11</v>
      </c>
      <c r="J5375" s="1371" t="s">
        <v>221</v>
      </c>
      <c r="M5375" s="1372">
        <v>45841</v>
      </c>
      <c r="N5375" s="1371" t="s">
        <v>233</v>
      </c>
      <c r="O5375" s="1371" t="s">
        <v>236</v>
      </c>
      <c r="W5375" s="1371" t="s">
        <v>227</v>
      </c>
    </row>
    <row r="5376" spans="1:23">
      <c r="A5376" s="1370" t="s">
        <v>362</v>
      </c>
      <c r="B5376" s="1371" t="s">
        <v>10471</v>
      </c>
      <c r="C5376" s="1371">
        <v>924320666</v>
      </c>
      <c r="D5376" s="1371" t="s">
        <v>362</v>
      </c>
      <c r="G5376" s="1371" t="s">
        <v>225</v>
      </c>
      <c r="H5376" s="1371" t="s">
        <v>11</v>
      </c>
      <c r="J5376" s="1371" t="s">
        <v>221</v>
      </c>
      <c r="M5376" s="1372">
        <v>45841</v>
      </c>
      <c r="N5376" s="1371" t="s">
        <v>233</v>
      </c>
      <c r="O5376" s="1371" t="s">
        <v>236</v>
      </c>
      <c r="W5376" s="1371" t="s">
        <v>227</v>
      </c>
    </row>
    <row r="5377" spans="1:23">
      <c r="A5377" s="1370" t="s">
        <v>362</v>
      </c>
      <c r="B5377" s="1371" t="s">
        <v>10472</v>
      </c>
      <c r="C5377" s="1371">
        <v>901534272</v>
      </c>
      <c r="D5377" s="1371" t="s">
        <v>362</v>
      </c>
      <c r="G5377" s="1371" t="s">
        <v>224</v>
      </c>
      <c r="H5377" s="1371" t="s">
        <v>11</v>
      </c>
      <c r="J5377" s="1371" t="s">
        <v>221</v>
      </c>
      <c r="M5377" s="1372">
        <v>45841</v>
      </c>
      <c r="N5377" s="1371" t="s">
        <v>233</v>
      </c>
      <c r="O5377" s="1371" t="s">
        <v>236</v>
      </c>
      <c r="W5377" s="1371" t="s">
        <v>227</v>
      </c>
    </row>
    <row r="5378" spans="1:23">
      <c r="A5378" s="1370" t="s">
        <v>362</v>
      </c>
      <c r="B5378" s="1371" t="s">
        <v>10473</v>
      </c>
      <c r="C5378" s="1371">
        <v>987199844</v>
      </c>
      <c r="D5378" s="1371" t="s">
        <v>362</v>
      </c>
      <c r="G5378" s="1371" t="s">
        <v>224</v>
      </c>
      <c r="H5378" s="1371" t="s">
        <v>11</v>
      </c>
      <c r="J5378" s="1371" t="s">
        <v>221</v>
      </c>
      <c r="M5378" s="1372">
        <v>45841</v>
      </c>
      <c r="N5378" s="1371" t="s">
        <v>233</v>
      </c>
      <c r="O5378" s="1371" t="s">
        <v>236</v>
      </c>
      <c r="W5378" s="1371" t="s">
        <v>227</v>
      </c>
    </row>
    <row r="5379" spans="1:23">
      <c r="A5379" s="1370" t="s">
        <v>10474</v>
      </c>
      <c r="B5379" s="1371" t="s">
        <v>10475</v>
      </c>
      <c r="C5379" s="1371">
        <v>987617866</v>
      </c>
      <c r="D5379" s="1371" t="s">
        <v>10476</v>
      </c>
      <c r="G5379" s="1371" t="s">
        <v>223</v>
      </c>
      <c r="H5379" s="1371" t="s">
        <v>11</v>
      </c>
      <c r="J5379" s="1371" t="s">
        <v>221</v>
      </c>
      <c r="L5379" s="1371" t="s">
        <v>271</v>
      </c>
      <c r="M5379" s="1372">
        <v>45841</v>
      </c>
      <c r="N5379" s="1371" t="s">
        <v>233</v>
      </c>
      <c r="O5379" s="1371" t="s">
        <v>236</v>
      </c>
      <c r="W5379" s="1371" t="s">
        <v>227</v>
      </c>
    </row>
    <row r="5380" spans="1:23">
      <c r="A5380" s="1370" t="s">
        <v>10477</v>
      </c>
      <c r="B5380" s="1371" t="s">
        <v>10478</v>
      </c>
      <c r="C5380" s="1371">
        <v>926696588</v>
      </c>
      <c r="D5380" s="1371" t="s">
        <v>362</v>
      </c>
      <c r="E5380" s="1371" t="s">
        <v>2306</v>
      </c>
      <c r="G5380" s="1371" t="s">
        <v>224</v>
      </c>
      <c r="H5380" s="1371" t="s">
        <v>11</v>
      </c>
      <c r="J5380" s="1371" t="s">
        <v>221</v>
      </c>
      <c r="L5380" s="1371" t="s">
        <v>271</v>
      </c>
      <c r="M5380" s="1372">
        <v>45841</v>
      </c>
      <c r="N5380" s="1371" t="s">
        <v>231</v>
      </c>
      <c r="O5380" s="1371" t="s">
        <v>236</v>
      </c>
      <c r="W5380" s="1371" t="s">
        <v>227</v>
      </c>
    </row>
    <row r="5381" spans="1:23">
      <c r="A5381" s="1370" t="s">
        <v>10479</v>
      </c>
      <c r="B5381" s="1371" t="s">
        <v>10480</v>
      </c>
      <c r="C5381" s="1371">
        <v>958075390</v>
      </c>
      <c r="D5381" s="1371" t="s">
        <v>362</v>
      </c>
      <c r="E5381" s="1371" t="s">
        <v>2306</v>
      </c>
      <c r="G5381" s="1371" t="s">
        <v>224</v>
      </c>
      <c r="H5381" s="1371" t="s">
        <v>11</v>
      </c>
      <c r="I5381" s="1371" t="s">
        <v>316</v>
      </c>
      <c r="J5381" s="1371" t="s">
        <v>221</v>
      </c>
      <c r="L5381" s="1371" t="s">
        <v>271</v>
      </c>
      <c r="M5381" s="1372">
        <v>45841</v>
      </c>
      <c r="N5381" s="1371" t="s">
        <v>231</v>
      </c>
      <c r="O5381" s="1371" t="s">
        <v>236</v>
      </c>
      <c r="P5381" s="1371" t="s">
        <v>350</v>
      </c>
      <c r="W5381" s="1371" t="s">
        <v>227</v>
      </c>
    </row>
    <row r="5382" spans="1:23">
      <c r="A5382" s="1370" t="s">
        <v>10481</v>
      </c>
      <c r="B5382" s="1371" t="s">
        <v>10482</v>
      </c>
      <c r="C5382" s="1371">
        <v>963481203</v>
      </c>
      <c r="D5382" s="1371" t="s">
        <v>362</v>
      </c>
      <c r="G5382" s="1371" t="s">
        <v>224</v>
      </c>
      <c r="H5382" s="1371" t="s">
        <v>11</v>
      </c>
      <c r="J5382" s="1371" t="s">
        <v>221</v>
      </c>
      <c r="N5382" s="1371" t="s">
        <v>233</v>
      </c>
      <c r="O5382" s="1371" t="s">
        <v>231</v>
      </c>
      <c r="W5382" s="1371" t="s">
        <v>229</v>
      </c>
    </row>
    <row r="5383" spans="1:23">
      <c r="A5383" s="1370" t="s">
        <v>10483</v>
      </c>
      <c r="B5383" s="1371" t="s">
        <v>10484</v>
      </c>
      <c r="C5383" s="1371">
        <v>981302369</v>
      </c>
      <c r="D5383" s="1371" t="s">
        <v>362</v>
      </c>
      <c r="G5383" s="1371" t="s">
        <v>223</v>
      </c>
      <c r="H5383" s="1371" t="s">
        <v>11</v>
      </c>
      <c r="I5383" s="1371" t="s">
        <v>316</v>
      </c>
      <c r="J5383" s="1371" t="s">
        <v>221</v>
      </c>
      <c r="N5383" s="1371" t="s">
        <v>233</v>
      </c>
      <c r="O5383" s="1371" t="s">
        <v>236</v>
      </c>
      <c r="W5383" s="1371" t="s">
        <v>229</v>
      </c>
    </row>
    <row r="5384" spans="1:23">
      <c r="A5384" s="1370" t="s">
        <v>10485</v>
      </c>
      <c r="B5384" s="1371" t="s">
        <v>10486</v>
      </c>
      <c r="C5384" s="1371">
        <v>930818578</v>
      </c>
      <c r="D5384" s="1371" t="s">
        <v>10487</v>
      </c>
      <c r="E5384" s="1371" t="s">
        <v>347</v>
      </c>
      <c r="G5384" s="1371" t="s">
        <v>223</v>
      </c>
      <c r="H5384" s="1371" t="s">
        <v>245</v>
      </c>
      <c r="K5384" s="1371" t="s">
        <v>271</v>
      </c>
      <c r="L5384" s="1371" t="s">
        <v>271</v>
      </c>
      <c r="M5384" s="1372">
        <v>45850</v>
      </c>
      <c r="N5384" s="1371" t="s">
        <v>231</v>
      </c>
      <c r="O5384" s="1371" t="s">
        <v>331</v>
      </c>
      <c r="W5384" s="1371" t="s">
        <v>229</v>
      </c>
    </row>
    <row r="5385" spans="1:23">
      <c r="A5385" s="1370" t="s">
        <v>10488</v>
      </c>
      <c r="B5385" s="1371" t="s">
        <v>217</v>
      </c>
      <c r="C5385" s="1371">
        <v>932453231</v>
      </c>
      <c r="G5385" s="1371" t="s">
        <v>223</v>
      </c>
      <c r="H5385" s="1371" t="s">
        <v>242</v>
      </c>
      <c r="L5385" s="1371" t="s">
        <v>262</v>
      </c>
      <c r="M5385" s="1372">
        <v>45873</v>
      </c>
      <c r="N5385" s="1371" t="s">
        <v>231</v>
      </c>
      <c r="O5385" s="1371" t="s">
        <v>231</v>
      </c>
      <c r="P5385" s="1371" t="s">
        <v>231</v>
      </c>
      <c r="Q5385" s="1371" t="s">
        <v>324</v>
      </c>
      <c r="R5385" s="1371" t="s">
        <v>232</v>
      </c>
      <c r="S5385" s="1371" t="s">
        <v>318</v>
      </c>
      <c r="T5385" s="1371" t="s">
        <v>323</v>
      </c>
      <c r="U5385" s="1371" t="s">
        <v>255</v>
      </c>
      <c r="W5385" s="1371" t="s">
        <v>230</v>
      </c>
    </row>
    <row r="5386" spans="1:23">
      <c r="A5386" s="1370" t="s">
        <v>10489</v>
      </c>
      <c r="B5386" s="1371" t="s">
        <v>10490</v>
      </c>
      <c r="C5386" s="1371">
        <v>932622972</v>
      </c>
      <c r="D5386" s="1371" t="s">
        <v>10491</v>
      </c>
      <c r="G5386" s="1371" t="s">
        <v>223</v>
      </c>
      <c r="H5386" s="1371" t="s">
        <v>11</v>
      </c>
      <c r="I5386" s="1371" t="s">
        <v>316</v>
      </c>
      <c r="J5386" s="1371" t="s">
        <v>221</v>
      </c>
      <c r="N5386" s="1371" t="s">
        <v>233</v>
      </c>
      <c r="W5386" s="1371" t="s">
        <v>229</v>
      </c>
    </row>
    <row r="5387" spans="1:23">
      <c r="A5387" s="1370" t="s">
        <v>10492</v>
      </c>
      <c r="B5387" s="1371" t="s">
        <v>10493</v>
      </c>
      <c r="C5387" s="1371">
        <v>51910608671</v>
      </c>
      <c r="D5387" s="1371" t="s">
        <v>10494</v>
      </c>
      <c r="E5387" s="1371" t="s">
        <v>451</v>
      </c>
      <c r="G5387" s="1371" t="s">
        <v>224</v>
      </c>
      <c r="H5387" s="1371" t="s">
        <v>245</v>
      </c>
      <c r="K5387" s="1371" t="s">
        <v>262</v>
      </c>
      <c r="L5387" s="1371" t="s">
        <v>262</v>
      </c>
      <c r="M5387" s="1372">
        <v>45868</v>
      </c>
      <c r="N5387" s="1371" t="s">
        <v>231</v>
      </c>
      <c r="P5387" s="1371" t="s">
        <v>329</v>
      </c>
      <c r="W5387" s="1371" t="s">
        <v>227</v>
      </c>
    </row>
    <row r="5388" spans="1:23">
      <c r="A5388" s="1370" t="s">
        <v>10495</v>
      </c>
      <c r="B5388" s="1371" t="s">
        <v>10496</v>
      </c>
      <c r="C5388" s="1371">
        <v>933369858</v>
      </c>
      <c r="E5388" s="1371" t="s">
        <v>451</v>
      </c>
      <c r="F5388" s="1371" t="s">
        <v>8</v>
      </c>
      <c r="G5388" s="1371" t="s">
        <v>224</v>
      </c>
      <c r="H5388" s="1371" t="s">
        <v>243</v>
      </c>
      <c r="J5388" s="1371" t="s">
        <v>249</v>
      </c>
      <c r="L5388" s="1371" t="s">
        <v>271</v>
      </c>
      <c r="N5388" s="1371" t="s">
        <v>231</v>
      </c>
      <c r="O5388" s="1371" t="s">
        <v>231</v>
      </c>
      <c r="Q5388" s="1371" t="s">
        <v>445</v>
      </c>
      <c r="R5388" s="1371" t="s">
        <v>232</v>
      </c>
      <c r="S5388" s="1371" t="s">
        <v>318</v>
      </c>
      <c r="T5388" s="1371" t="s">
        <v>323</v>
      </c>
      <c r="U5388" s="1371" t="s">
        <v>255</v>
      </c>
      <c r="W5388" s="1371" t="s">
        <v>230</v>
      </c>
    </row>
    <row r="5389" spans="1:23">
      <c r="A5389" s="1370" t="s">
        <v>10497</v>
      </c>
      <c r="B5389" s="1371" t="s">
        <v>5620</v>
      </c>
      <c r="C5389" s="1371">
        <v>928493492</v>
      </c>
      <c r="D5389" s="1371" t="s">
        <v>10498</v>
      </c>
      <c r="G5389" s="1371" t="s">
        <v>225</v>
      </c>
      <c r="H5389" s="1371" t="s">
        <v>242</v>
      </c>
      <c r="K5389" s="1371" t="s">
        <v>262</v>
      </c>
      <c r="L5389" s="1371" t="s">
        <v>262</v>
      </c>
      <c r="M5389" s="1372">
        <v>45876</v>
      </c>
      <c r="N5389" s="1371" t="s">
        <v>233</v>
      </c>
      <c r="P5389" s="1371" t="s">
        <v>329</v>
      </c>
      <c r="W5389" s="1371" t="s">
        <v>228</v>
      </c>
    </row>
    <row r="5390" spans="1:23">
      <c r="A5390" s="1370" t="s">
        <v>10499</v>
      </c>
      <c r="B5390" s="1371" t="s">
        <v>10500</v>
      </c>
      <c r="C5390" s="1371">
        <v>977145845</v>
      </c>
      <c r="D5390" s="1371" t="s">
        <v>10501</v>
      </c>
      <c r="E5390" s="1371" t="s">
        <v>376</v>
      </c>
      <c r="F5390" s="1371" t="s">
        <v>254</v>
      </c>
      <c r="G5390" s="1371" t="s">
        <v>224</v>
      </c>
      <c r="H5390" s="1371" t="s">
        <v>242</v>
      </c>
      <c r="I5390" s="1371" t="s">
        <v>316</v>
      </c>
      <c r="J5390" s="1371" t="s">
        <v>221</v>
      </c>
      <c r="N5390" s="1371" t="s">
        <v>231</v>
      </c>
      <c r="W5390" s="1371" t="s">
        <v>227</v>
      </c>
    </row>
    <row r="5391" spans="1:23">
      <c r="A5391" s="1370" t="s">
        <v>10502</v>
      </c>
      <c r="B5391" s="1371" t="s">
        <v>10503</v>
      </c>
      <c r="C5391" s="1371">
        <v>997894942</v>
      </c>
      <c r="D5391" s="1371" t="s">
        <v>10504</v>
      </c>
      <c r="E5391" s="1371" t="s">
        <v>2817</v>
      </c>
      <c r="F5391" s="1371" t="s">
        <v>254</v>
      </c>
      <c r="G5391" s="1371" t="s">
        <v>225</v>
      </c>
      <c r="H5391" s="1371" t="s">
        <v>242</v>
      </c>
      <c r="I5391" s="1371" t="s">
        <v>316</v>
      </c>
      <c r="J5391" s="1371" t="s">
        <v>221</v>
      </c>
      <c r="N5391" s="1371" t="s">
        <v>231</v>
      </c>
      <c r="O5391" s="1371" t="s">
        <v>231</v>
      </c>
      <c r="P5391" s="1371" t="s">
        <v>231</v>
      </c>
      <c r="W5391" s="1371" t="s">
        <v>228</v>
      </c>
    </row>
    <row r="5392" spans="1:23">
      <c r="A5392" s="1370" t="s">
        <v>10505</v>
      </c>
      <c r="B5392" s="1371" t="s">
        <v>10506</v>
      </c>
      <c r="C5392" s="1371">
        <v>51958335011</v>
      </c>
      <c r="D5392" s="1371" t="s">
        <v>10507</v>
      </c>
      <c r="E5392" s="1371" t="s">
        <v>451</v>
      </c>
      <c r="G5392" s="1371" t="s">
        <v>224</v>
      </c>
      <c r="H5392" s="1371" t="s">
        <v>245</v>
      </c>
      <c r="K5392" s="1371" t="s">
        <v>262</v>
      </c>
      <c r="L5392" s="1371" t="s">
        <v>262</v>
      </c>
      <c r="M5392" s="1372">
        <v>45870</v>
      </c>
      <c r="N5392" s="1371" t="s">
        <v>233</v>
      </c>
      <c r="P5392" s="1371" t="s">
        <v>329</v>
      </c>
      <c r="W5392" s="1371" t="s">
        <v>227</v>
      </c>
    </row>
    <row r="5393" spans="1:23">
      <c r="A5393" s="1370" t="s">
        <v>10508</v>
      </c>
      <c r="B5393" s="1371" t="s">
        <v>10509</v>
      </c>
      <c r="C5393" s="1371" t="s">
        <v>3958</v>
      </c>
      <c r="D5393" s="1371" t="s">
        <v>10510</v>
      </c>
      <c r="G5393" s="1371" t="s">
        <v>223</v>
      </c>
      <c r="H5393" s="1371" t="s">
        <v>242</v>
      </c>
      <c r="I5393" s="1371" t="s">
        <v>316</v>
      </c>
      <c r="J5393" s="1371" t="s">
        <v>221</v>
      </c>
      <c r="N5393" s="1371" t="s">
        <v>233</v>
      </c>
      <c r="O5393" s="1371" t="s">
        <v>231</v>
      </c>
      <c r="P5393" s="1371" t="s">
        <v>231</v>
      </c>
      <c r="Q5393" s="1371" t="s">
        <v>445</v>
      </c>
      <c r="R5393" s="1371" t="s">
        <v>232</v>
      </c>
      <c r="S5393" s="1371" t="s">
        <v>318</v>
      </c>
      <c r="T5393" s="1371" t="s">
        <v>628</v>
      </c>
      <c r="U5393" s="1371" t="s">
        <v>255</v>
      </c>
      <c r="W5393" s="1371" t="s">
        <v>229</v>
      </c>
    </row>
    <row r="5394" spans="1:23">
      <c r="A5394" s="1370" t="s">
        <v>10511</v>
      </c>
      <c r="B5394" s="1371" t="s">
        <v>10512</v>
      </c>
      <c r="C5394" s="1371">
        <v>51985371875</v>
      </c>
      <c r="D5394" s="1371" t="s">
        <v>6488</v>
      </c>
      <c r="E5394" s="1371" t="s">
        <v>451</v>
      </c>
      <c r="G5394" s="1371" t="s">
        <v>224</v>
      </c>
      <c r="H5394" s="1371" t="s">
        <v>245</v>
      </c>
      <c r="K5394" s="1371" t="s">
        <v>262</v>
      </c>
      <c r="L5394" s="1371" t="s">
        <v>262</v>
      </c>
      <c r="M5394" s="1372">
        <v>45863</v>
      </c>
      <c r="N5394" s="1371" t="s">
        <v>231</v>
      </c>
      <c r="P5394" s="1371" t="s">
        <v>329</v>
      </c>
      <c r="W5394" s="1371" t="s">
        <v>227</v>
      </c>
    </row>
    <row r="5395" spans="1:23">
      <c r="A5395" s="1370" t="s">
        <v>10513</v>
      </c>
      <c r="B5395" s="1371" t="s">
        <v>10514</v>
      </c>
      <c r="C5395" s="1371" t="s">
        <v>10515</v>
      </c>
      <c r="D5395" s="1371" t="s">
        <v>10516</v>
      </c>
      <c r="E5395" s="1371" t="s">
        <v>1104</v>
      </c>
      <c r="G5395" s="1371" t="s">
        <v>223</v>
      </c>
      <c r="H5395" s="1371" t="s">
        <v>245</v>
      </c>
      <c r="J5395" s="1371" t="s">
        <v>249</v>
      </c>
      <c r="L5395" s="1371" t="s">
        <v>271</v>
      </c>
      <c r="N5395" s="1371" t="s">
        <v>233</v>
      </c>
      <c r="W5395" s="1371" t="s">
        <v>230</v>
      </c>
    </row>
    <row r="5396" spans="1:23">
      <c r="A5396" s="1370" t="s">
        <v>10517</v>
      </c>
      <c r="B5396" s="1371" t="s">
        <v>10518</v>
      </c>
      <c r="C5396" s="1371" t="s">
        <v>10519</v>
      </c>
      <c r="D5396" s="1371" t="s">
        <v>10520</v>
      </c>
      <c r="E5396" s="1371" t="s">
        <v>1104</v>
      </c>
      <c r="G5396" s="1371" t="s">
        <v>225</v>
      </c>
      <c r="H5396" s="1371" t="s">
        <v>245</v>
      </c>
      <c r="J5396" s="1371" t="s">
        <v>249</v>
      </c>
      <c r="L5396" s="1371" t="s">
        <v>271</v>
      </c>
      <c r="N5396" s="1371" t="s">
        <v>434</v>
      </c>
      <c r="O5396" s="1371" t="s">
        <v>434</v>
      </c>
      <c r="W5396" s="1371" t="s">
        <v>230</v>
      </c>
    </row>
    <row r="5397" spans="1:23">
      <c r="A5397" s="1370" t="s">
        <v>10521</v>
      </c>
      <c r="B5397" s="1371" t="s">
        <v>10522</v>
      </c>
      <c r="C5397" s="1371" t="s">
        <v>10523</v>
      </c>
      <c r="D5397" s="1371" t="s">
        <v>3381</v>
      </c>
      <c r="E5397" s="1371" t="s">
        <v>1392</v>
      </c>
      <c r="G5397" s="1371" t="s">
        <v>223</v>
      </c>
      <c r="H5397" s="1371" t="s">
        <v>245</v>
      </c>
      <c r="I5397" s="1371" t="s">
        <v>316</v>
      </c>
      <c r="J5397" s="1371" t="s">
        <v>221</v>
      </c>
      <c r="K5397" s="1371" t="s">
        <v>271</v>
      </c>
      <c r="N5397" s="1371" t="s">
        <v>233</v>
      </c>
      <c r="W5397" s="1371" t="s">
        <v>228</v>
      </c>
    </row>
    <row r="5398" spans="1:23">
      <c r="A5398" s="1370" t="s">
        <v>10524</v>
      </c>
      <c r="B5398" s="1371" t="s">
        <v>10525</v>
      </c>
      <c r="C5398" s="1371" t="s">
        <v>10526</v>
      </c>
      <c r="D5398" s="1371" t="s">
        <v>10527</v>
      </c>
      <c r="G5398" s="1371" t="s">
        <v>224</v>
      </c>
      <c r="H5398" s="1371" t="s">
        <v>243</v>
      </c>
      <c r="I5398" s="1371" t="s">
        <v>316</v>
      </c>
      <c r="J5398" s="1371" t="s">
        <v>221</v>
      </c>
      <c r="N5398" s="1371" t="s">
        <v>236</v>
      </c>
      <c r="O5398" s="1371" t="s">
        <v>236</v>
      </c>
      <c r="P5398" s="1371" t="s">
        <v>350</v>
      </c>
      <c r="W5398" s="1371" t="s">
        <v>227</v>
      </c>
    </row>
    <row r="5399" spans="1:23">
      <c r="A5399" s="1370" t="s">
        <v>10528</v>
      </c>
      <c r="B5399" s="1371" t="s">
        <v>1670</v>
      </c>
      <c r="C5399" s="1371">
        <v>51983458274</v>
      </c>
      <c r="D5399" s="1371" t="s">
        <v>1671</v>
      </c>
      <c r="G5399" s="1371" t="s">
        <v>224</v>
      </c>
      <c r="H5399" s="1371" t="s">
        <v>245</v>
      </c>
      <c r="I5399" s="1371" t="s">
        <v>316</v>
      </c>
      <c r="J5399" s="1371" t="s">
        <v>221</v>
      </c>
      <c r="K5399" s="1371" t="s">
        <v>256</v>
      </c>
      <c r="L5399" s="1371" t="s">
        <v>256</v>
      </c>
      <c r="N5399" s="1371" t="s">
        <v>231</v>
      </c>
      <c r="O5399" s="1371" t="s">
        <v>231</v>
      </c>
      <c r="P5399" s="1371" t="s">
        <v>231</v>
      </c>
      <c r="W5399" s="1371" t="s">
        <v>228</v>
      </c>
    </row>
    <row r="5400" spans="1:23">
      <c r="A5400" s="1370" t="s">
        <v>10529</v>
      </c>
      <c r="B5400" s="1371" t="s">
        <v>10530</v>
      </c>
      <c r="C5400" s="1371" t="s">
        <v>10531</v>
      </c>
      <c r="D5400" s="1371" t="s">
        <v>3207</v>
      </c>
      <c r="E5400" s="1371" t="s">
        <v>347</v>
      </c>
      <c r="G5400" s="1371" t="s">
        <v>225</v>
      </c>
      <c r="H5400" s="1371" t="s">
        <v>245</v>
      </c>
      <c r="K5400" s="1371" t="s">
        <v>271</v>
      </c>
      <c r="L5400" s="1371" t="s">
        <v>271</v>
      </c>
      <c r="M5400" s="1372">
        <v>45854</v>
      </c>
      <c r="N5400" s="1371" t="s">
        <v>236</v>
      </c>
      <c r="W5400" s="1371" t="s">
        <v>230</v>
      </c>
    </row>
    <row r="5401" spans="1:23">
      <c r="A5401" s="1370" t="s">
        <v>10532</v>
      </c>
      <c r="B5401" s="1371" t="s">
        <v>10533</v>
      </c>
      <c r="C5401" s="1371" t="s">
        <v>10534</v>
      </c>
      <c r="D5401" s="1371" t="s">
        <v>10535</v>
      </c>
      <c r="E5401" s="1371" t="s">
        <v>376</v>
      </c>
      <c r="G5401" s="1371" t="s">
        <v>223</v>
      </c>
      <c r="H5401" s="1371" t="s">
        <v>245</v>
      </c>
      <c r="I5401" s="1371" t="s">
        <v>316</v>
      </c>
      <c r="J5401" s="1371" t="s">
        <v>221</v>
      </c>
      <c r="K5401" s="1371" t="s">
        <v>259</v>
      </c>
      <c r="L5401" s="1371" t="s">
        <v>259</v>
      </c>
      <c r="N5401" s="1371" t="s">
        <v>236</v>
      </c>
      <c r="W5401" s="1371" t="s">
        <v>227</v>
      </c>
    </row>
    <row r="5402" spans="1:23">
      <c r="A5402" s="1370" t="s">
        <v>10536</v>
      </c>
      <c r="B5402" s="1371" t="s">
        <v>10537</v>
      </c>
      <c r="C5402" s="1371" t="s">
        <v>10538</v>
      </c>
      <c r="D5402" s="1371" t="s">
        <v>10539</v>
      </c>
      <c r="E5402" s="1371" t="s">
        <v>347</v>
      </c>
      <c r="F5402" s="1371" t="s">
        <v>254</v>
      </c>
      <c r="G5402" s="1371" t="s">
        <v>225</v>
      </c>
      <c r="H5402" s="1371" t="s">
        <v>245</v>
      </c>
      <c r="I5402" s="1371" t="s">
        <v>316</v>
      </c>
      <c r="J5402" s="1371" t="s">
        <v>221</v>
      </c>
      <c r="K5402" s="1371" t="s">
        <v>271</v>
      </c>
      <c r="L5402" s="1371" t="s">
        <v>271</v>
      </c>
      <c r="M5402" s="1372">
        <v>45854</v>
      </c>
      <c r="N5402" s="1371" t="s">
        <v>233</v>
      </c>
      <c r="O5402" s="1371" t="s">
        <v>231</v>
      </c>
      <c r="Q5402" s="1371" t="s">
        <v>324</v>
      </c>
      <c r="R5402" s="1371" t="s">
        <v>234</v>
      </c>
      <c r="S5402" s="1371" t="s">
        <v>318</v>
      </c>
      <c r="T5402" s="1371" t="s">
        <v>323</v>
      </c>
      <c r="U5402" s="1371" t="s">
        <v>255</v>
      </c>
      <c r="W5402" s="1371" t="s">
        <v>227</v>
      </c>
    </row>
    <row r="5403" spans="1:23">
      <c r="A5403" s="1370" t="s">
        <v>10540</v>
      </c>
      <c r="B5403" s="1371" t="s">
        <v>10541</v>
      </c>
      <c r="C5403" s="1371" t="s">
        <v>10542</v>
      </c>
      <c r="D5403" s="1371" t="s">
        <v>10543</v>
      </c>
      <c r="E5403" s="1371" t="s">
        <v>347</v>
      </c>
      <c r="G5403" s="1371" t="s">
        <v>225</v>
      </c>
      <c r="H5403" s="1371" t="s">
        <v>245</v>
      </c>
      <c r="M5403" s="1372">
        <v>45846</v>
      </c>
      <c r="N5403" s="1371" t="s">
        <v>233</v>
      </c>
      <c r="W5403" s="1371" t="s">
        <v>228</v>
      </c>
    </row>
    <row r="5404" spans="1:23">
      <c r="A5404" s="1370" t="s">
        <v>10544</v>
      </c>
      <c r="B5404" s="1371" t="s">
        <v>10545</v>
      </c>
      <c r="C5404" s="1371" t="s">
        <v>10546</v>
      </c>
      <c r="D5404" s="1371" t="s">
        <v>10547</v>
      </c>
      <c r="E5404" s="1371" t="s">
        <v>347</v>
      </c>
      <c r="G5404" s="1371" t="s">
        <v>224</v>
      </c>
      <c r="H5404" s="1371" t="s">
        <v>245</v>
      </c>
      <c r="K5404" s="1371" t="s">
        <v>271</v>
      </c>
      <c r="M5404" s="1372">
        <v>45854</v>
      </c>
      <c r="W5404" s="1371" t="s">
        <v>228</v>
      </c>
    </row>
    <row r="5405" spans="1:23">
      <c r="A5405" s="1370" t="s">
        <v>10548</v>
      </c>
      <c r="B5405" s="1371" t="s">
        <v>10549</v>
      </c>
      <c r="C5405" s="1371" t="s">
        <v>10550</v>
      </c>
      <c r="D5405" s="1371" t="s">
        <v>4088</v>
      </c>
      <c r="E5405" s="1371" t="s">
        <v>1392</v>
      </c>
      <c r="G5405" s="1371" t="s">
        <v>224</v>
      </c>
      <c r="H5405" s="1371" t="s">
        <v>245</v>
      </c>
      <c r="I5405" s="1371" t="s">
        <v>316</v>
      </c>
      <c r="J5405" s="1371" t="s">
        <v>221</v>
      </c>
      <c r="K5405" s="1371" t="s">
        <v>271</v>
      </c>
      <c r="L5405" s="1371" t="s">
        <v>271</v>
      </c>
      <c r="N5405" s="1371" t="s">
        <v>236</v>
      </c>
      <c r="O5405" s="1371" t="s">
        <v>236</v>
      </c>
      <c r="P5405" s="1371" t="s">
        <v>350</v>
      </c>
      <c r="W5405" s="1371" t="s">
        <v>227</v>
      </c>
    </row>
    <row r="5406" spans="1:23">
      <c r="A5406" s="1370" t="s">
        <v>10551</v>
      </c>
      <c r="B5406" s="1371" t="s">
        <v>10552</v>
      </c>
      <c r="C5406" s="1371" t="s">
        <v>10553</v>
      </c>
      <c r="D5406" s="1371" t="s">
        <v>10554</v>
      </c>
      <c r="E5406" s="1371" t="s">
        <v>1104</v>
      </c>
      <c r="G5406" s="1371" t="s">
        <v>224</v>
      </c>
      <c r="H5406" s="1371" t="s">
        <v>245</v>
      </c>
      <c r="J5406" s="1371" t="s">
        <v>249</v>
      </c>
      <c r="L5406" s="1371" t="s">
        <v>271</v>
      </c>
      <c r="N5406" s="1371" t="s">
        <v>231</v>
      </c>
      <c r="O5406" s="1371" t="s">
        <v>231</v>
      </c>
      <c r="W5406" s="1371" t="s">
        <v>230</v>
      </c>
    </row>
    <row r="5407" spans="1:23">
      <c r="A5407" s="1370" t="s">
        <v>10555</v>
      </c>
      <c r="B5407" s="1371" t="s">
        <v>10556</v>
      </c>
      <c r="C5407" s="1371" t="s">
        <v>10557</v>
      </c>
      <c r="D5407" s="1371" t="s">
        <v>10558</v>
      </c>
      <c r="G5407" s="1371" t="s">
        <v>224</v>
      </c>
      <c r="H5407" s="1371" t="s">
        <v>243</v>
      </c>
      <c r="I5407" s="1371" t="s">
        <v>316</v>
      </c>
      <c r="J5407" s="1371" t="s">
        <v>221</v>
      </c>
      <c r="N5407" s="1371" t="s">
        <v>231</v>
      </c>
      <c r="O5407" s="1371" t="s">
        <v>236</v>
      </c>
      <c r="P5407" s="1371" t="s">
        <v>350</v>
      </c>
      <c r="W5407" s="1371" t="s">
        <v>227</v>
      </c>
    </row>
    <row r="5408" spans="1:23">
      <c r="A5408" s="1370" t="s">
        <v>10559</v>
      </c>
      <c r="B5408" s="1371" t="s">
        <v>10560</v>
      </c>
      <c r="C5408" s="1371" t="s">
        <v>10561</v>
      </c>
      <c r="D5408" s="1371" t="s">
        <v>10562</v>
      </c>
      <c r="G5408" s="1371" t="s">
        <v>224</v>
      </c>
      <c r="H5408" s="1371" t="s">
        <v>243</v>
      </c>
      <c r="I5408" s="1371" t="s">
        <v>316</v>
      </c>
      <c r="J5408" s="1371" t="s">
        <v>221</v>
      </c>
      <c r="N5408" s="1371" t="s">
        <v>237</v>
      </c>
      <c r="O5408" s="1371" t="s">
        <v>236</v>
      </c>
      <c r="P5408" s="1371" t="s">
        <v>350</v>
      </c>
      <c r="W5408" s="1371" t="s">
        <v>227</v>
      </c>
    </row>
    <row r="5409" spans="1:23">
      <c r="A5409" s="1370" t="s">
        <v>10563</v>
      </c>
      <c r="B5409" s="1371" t="s">
        <v>10564</v>
      </c>
      <c r="C5409" s="1371" t="s">
        <v>10565</v>
      </c>
      <c r="D5409" s="1371" t="s">
        <v>10566</v>
      </c>
      <c r="E5409" s="1371" t="s">
        <v>1104</v>
      </c>
      <c r="G5409" s="1371" t="s">
        <v>223</v>
      </c>
      <c r="H5409" s="1371" t="s">
        <v>245</v>
      </c>
      <c r="J5409" s="1371" t="s">
        <v>249</v>
      </c>
      <c r="N5409" s="1371" t="s">
        <v>233</v>
      </c>
      <c r="W5409" s="1371" t="s">
        <v>227</v>
      </c>
    </row>
    <row r="5410" spans="1:23">
      <c r="A5410" s="1370" t="s">
        <v>10567</v>
      </c>
      <c r="B5410" s="1371" t="s">
        <v>10568</v>
      </c>
      <c r="C5410" s="1371" t="s">
        <v>10569</v>
      </c>
      <c r="D5410" s="1371" t="s">
        <v>10570</v>
      </c>
      <c r="E5410" s="1371" t="s">
        <v>1104</v>
      </c>
      <c r="G5410" s="1371" t="s">
        <v>224</v>
      </c>
      <c r="H5410" s="1371" t="s">
        <v>245</v>
      </c>
      <c r="J5410" s="1371" t="s">
        <v>249</v>
      </c>
      <c r="L5410" s="1371" t="s">
        <v>271</v>
      </c>
      <c r="N5410" s="1371" t="s">
        <v>233</v>
      </c>
      <c r="W5410" s="1371" t="s">
        <v>230</v>
      </c>
    </row>
    <row r="5411" spans="1:23">
      <c r="A5411" s="1370" t="s">
        <v>10571</v>
      </c>
      <c r="B5411" s="1371" t="s">
        <v>10572</v>
      </c>
      <c r="C5411" s="1371" t="s">
        <v>10573</v>
      </c>
      <c r="D5411" s="1371" t="s">
        <v>10574</v>
      </c>
      <c r="G5411" s="1371" t="s">
        <v>223</v>
      </c>
      <c r="H5411" s="1371" t="s">
        <v>243</v>
      </c>
      <c r="I5411" s="1371" t="s">
        <v>316</v>
      </c>
      <c r="J5411" s="1371" t="s">
        <v>221</v>
      </c>
      <c r="N5411" s="1371" t="s">
        <v>236</v>
      </c>
      <c r="W5411" s="1371" t="s">
        <v>227</v>
      </c>
    </row>
    <row r="5412" spans="1:23">
      <c r="A5412" s="1370" t="s">
        <v>10575</v>
      </c>
      <c r="B5412" s="1371" t="s">
        <v>10576</v>
      </c>
      <c r="C5412" s="1371" t="s">
        <v>10577</v>
      </c>
      <c r="D5412" s="1371" t="s">
        <v>4930</v>
      </c>
      <c r="E5412" s="1371" t="s">
        <v>347</v>
      </c>
      <c r="G5412" s="1371" t="s">
        <v>225</v>
      </c>
      <c r="H5412" s="1371" t="s">
        <v>245</v>
      </c>
      <c r="K5412" s="1371" t="s">
        <v>262</v>
      </c>
      <c r="L5412" s="1371" t="s">
        <v>262</v>
      </c>
      <c r="M5412" s="1372">
        <v>45860</v>
      </c>
      <c r="N5412" s="1371" t="s">
        <v>233</v>
      </c>
      <c r="W5412" s="1371" t="s">
        <v>229</v>
      </c>
    </row>
    <row r="5413" spans="1:23">
      <c r="A5413" s="1370" t="s">
        <v>10578</v>
      </c>
      <c r="B5413" s="1371" t="s">
        <v>10579</v>
      </c>
      <c r="C5413" s="1371" t="s">
        <v>10580</v>
      </c>
      <c r="D5413" s="1371" t="s">
        <v>10581</v>
      </c>
      <c r="E5413" s="1371" t="s">
        <v>2306</v>
      </c>
      <c r="G5413" s="1371" t="s">
        <v>224</v>
      </c>
      <c r="H5413" s="1371" t="s">
        <v>245</v>
      </c>
      <c r="I5413" s="1371" t="s">
        <v>316</v>
      </c>
      <c r="J5413" s="1371" t="s">
        <v>249</v>
      </c>
      <c r="N5413" s="1371" t="s">
        <v>233</v>
      </c>
      <c r="O5413" s="1371" t="s">
        <v>231</v>
      </c>
      <c r="W5413" s="1371" t="s">
        <v>229</v>
      </c>
    </row>
    <row r="5414" spans="1:23">
      <c r="A5414" s="1370" t="s">
        <v>10582</v>
      </c>
      <c r="B5414" s="1371" t="s">
        <v>10583</v>
      </c>
      <c r="C5414" s="1371" t="s">
        <v>10584</v>
      </c>
      <c r="D5414" s="1371" t="s">
        <v>10585</v>
      </c>
      <c r="G5414" s="1371" t="s">
        <v>224</v>
      </c>
      <c r="H5414" s="1371" t="s">
        <v>243</v>
      </c>
      <c r="I5414" s="1371" t="s">
        <v>316</v>
      </c>
      <c r="J5414" s="1371" t="s">
        <v>221</v>
      </c>
      <c r="N5414" s="1371" t="s">
        <v>231</v>
      </c>
      <c r="O5414" s="1371" t="s">
        <v>231</v>
      </c>
      <c r="P5414" s="1371" t="s">
        <v>233</v>
      </c>
      <c r="W5414" s="1371" t="s">
        <v>227</v>
      </c>
    </row>
    <row r="5415" spans="1:23">
      <c r="A5415" s="1370" t="s">
        <v>10586</v>
      </c>
      <c r="B5415" s="1371" t="s">
        <v>10587</v>
      </c>
      <c r="C5415" s="1371" t="s">
        <v>10588</v>
      </c>
      <c r="D5415" s="1371" t="s">
        <v>10589</v>
      </c>
      <c r="E5415" s="1371" t="s">
        <v>1196</v>
      </c>
      <c r="G5415" s="1371" t="s">
        <v>223</v>
      </c>
      <c r="H5415" s="1371" t="s">
        <v>245</v>
      </c>
      <c r="I5415" s="1371" t="s">
        <v>316</v>
      </c>
      <c r="J5415" s="1371" t="s">
        <v>249</v>
      </c>
      <c r="N5415" s="1371" t="s">
        <v>233</v>
      </c>
      <c r="W5415" s="1371" t="s">
        <v>227</v>
      </c>
    </row>
    <row r="5416" spans="1:23">
      <c r="A5416" s="1370" t="s">
        <v>10590</v>
      </c>
      <c r="B5416" s="1371" t="s">
        <v>10591</v>
      </c>
      <c r="C5416" s="1371" t="s">
        <v>10592</v>
      </c>
      <c r="D5416" s="1371" t="s">
        <v>10593</v>
      </c>
      <c r="G5416" s="1371" t="s">
        <v>224</v>
      </c>
      <c r="H5416" s="1371" t="s">
        <v>243</v>
      </c>
      <c r="I5416" s="1371" t="s">
        <v>316</v>
      </c>
      <c r="J5416" s="1371" t="s">
        <v>221</v>
      </c>
      <c r="N5416" s="1371" t="s">
        <v>231</v>
      </c>
      <c r="O5416" s="1371" t="s">
        <v>236</v>
      </c>
      <c r="P5416" s="1371" t="s">
        <v>350</v>
      </c>
      <c r="W5416" s="1371" t="s">
        <v>227</v>
      </c>
    </row>
    <row r="5417" spans="1:23">
      <c r="A5417" s="1370" t="s">
        <v>10594</v>
      </c>
      <c r="B5417" s="1371" t="s">
        <v>10595</v>
      </c>
      <c r="C5417" s="1371" t="s">
        <v>10596</v>
      </c>
      <c r="D5417" s="1371" t="s">
        <v>10597</v>
      </c>
      <c r="E5417" s="1371" t="s">
        <v>347</v>
      </c>
      <c r="G5417" s="1371" t="s">
        <v>225</v>
      </c>
      <c r="H5417" s="1371" t="s">
        <v>245</v>
      </c>
      <c r="K5417" s="1371" t="s">
        <v>271</v>
      </c>
      <c r="L5417" s="1371" t="s">
        <v>271</v>
      </c>
      <c r="M5417" s="1372">
        <v>45854</v>
      </c>
      <c r="N5417" s="1371" t="s">
        <v>236</v>
      </c>
      <c r="W5417" s="1371" t="s">
        <v>230</v>
      </c>
    </row>
    <row r="5418" spans="1:23">
      <c r="A5418" s="1370" t="s">
        <v>10598</v>
      </c>
      <c r="B5418" s="1371" t="s">
        <v>10599</v>
      </c>
      <c r="C5418" s="1371" t="s">
        <v>10600</v>
      </c>
      <c r="D5418" s="1371" t="s">
        <v>10601</v>
      </c>
      <c r="E5418" s="1371" t="s">
        <v>347</v>
      </c>
      <c r="G5418" s="1371" t="s">
        <v>224</v>
      </c>
      <c r="H5418" s="1371" t="s">
        <v>245</v>
      </c>
      <c r="K5418" s="1371" t="s">
        <v>271</v>
      </c>
      <c r="L5418" s="1371" t="s">
        <v>271</v>
      </c>
      <c r="M5418" s="1372">
        <v>45854</v>
      </c>
      <c r="N5418" s="1371" t="s">
        <v>233</v>
      </c>
      <c r="W5418" s="1371" t="s">
        <v>227</v>
      </c>
    </row>
    <row r="5419" spans="1:23">
      <c r="A5419" s="1370" t="s">
        <v>10602</v>
      </c>
      <c r="B5419" s="1371" t="s">
        <v>10603</v>
      </c>
      <c r="C5419" s="1371" t="s">
        <v>10604</v>
      </c>
      <c r="D5419" s="1371" t="s">
        <v>10605</v>
      </c>
      <c r="G5419" s="1371" t="s">
        <v>223</v>
      </c>
      <c r="H5419" s="1371" t="s">
        <v>243</v>
      </c>
      <c r="I5419" s="1371" t="s">
        <v>316</v>
      </c>
      <c r="J5419" s="1371" t="s">
        <v>221</v>
      </c>
      <c r="N5419" s="1371" t="s">
        <v>236</v>
      </c>
      <c r="W5419" s="1371" t="s">
        <v>227</v>
      </c>
    </row>
    <row r="5420" spans="1:23">
      <c r="A5420" s="1370" t="s">
        <v>10606</v>
      </c>
      <c r="B5420" s="1371" t="s">
        <v>10607</v>
      </c>
      <c r="C5420" s="1371">
        <v>982921891</v>
      </c>
      <c r="D5420" s="1371" t="s">
        <v>10608</v>
      </c>
      <c r="G5420" s="1371" t="s">
        <v>225</v>
      </c>
      <c r="H5420" s="1371" t="s">
        <v>243</v>
      </c>
      <c r="I5420" s="1371" t="s">
        <v>316</v>
      </c>
      <c r="J5420" s="1371" t="s">
        <v>221</v>
      </c>
      <c r="N5420" s="1371" t="s">
        <v>231</v>
      </c>
      <c r="W5420" s="1371" t="s">
        <v>227</v>
      </c>
    </row>
    <row r="5421" spans="1:23">
      <c r="A5421" s="1370" t="s">
        <v>10609</v>
      </c>
      <c r="B5421" s="1371" t="s">
        <v>10610</v>
      </c>
      <c r="C5421" s="1371" t="s">
        <v>10611</v>
      </c>
      <c r="D5421" s="1371" t="s">
        <v>10612</v>
      </c>
      <c r="E5421" s="1371" t="s">
        <v>10613</v>
      </c>
      <c r="F5421" s="1371" t="s">
        <v>240</v>
      </c>
      <c r="G5421" s="1371" t="s">
        <v>225</v>
      </c>
      <c r="H5421" s="1371" t="s">
        <v>243</v>
      </c>
      <c r="I5421" s="1371" t="s">
        <v>316</v>
      </c>
      <c r="J5421" s="1371" t="s">
        <v>249</v>
      </c>
      <c r="N5421" s="1371" t="s">
        <v>231</v>
      </c>
      <c r="O5421" s="1371" t="s">
        <v>231</v>
      </c>
      <c r="P5421" s="1371" t="s">
        <v>231</v>
      </c>
      <c r="Q5421" s="1371" t="s">
        <v>445</v>
      </c>
      <c r="R5421" s="1371" t="s">
        <v>232</v>
      </c>
      <c r="S5421" s="1371" t="s">
        <v>318</v>
      </c>
      <c r="T5421" s="1371" t="s">
        <v>323</v>
      </c>
      <c r="U5421" s="1371" t="s">
        <v>255</v>
      </c>
      <c r="W5421" s="1371" t="s">
        <v>227</v>
      </c>
    </row>
    <row r="5422" spans="1:23">
      <c r="A5422" s="1370" t="s">
        <v>10614</v>
      </c>
      <c r="B5422" s="1371" t="s">
        <v>10615</v>
      </c>
      <c r="C5422" s="1371">
        <v>902293975</v>
      </c>
      <c r="D5422" s="1371" t="s">
        <v>10616</v>
      </c>
      <c r="E5422" s="1371" t="s">
        <v>1104</v>
      </c>
      <c r="G5422" s="1371" t="s">
        <v>225</v>
      </c>
      <c r="H5422" s="1371" t="s">
        <v>245</v>
      </c>
      <c r="I5422" s="1371" t="s">
        <v>316</v>
      </c>
      <c r="J5422" s="1371" t="s">
        <v>249</v>
      </c>
      <c r="N5422" s="1371" t="s">
        <v>237</v>
      </c>
      <c r="O5422" s="1371" t="s">
        <v>237</v>
      </c>
      <c r="P5422" s="1371" t="s">
        <v>237</v>
      </c>
      <c r="W5422" s="1371" t="s">
        <v>229</v>
      </c>
    </row>
    <row r="5423" spans="1:23">
      <c r="A5423" s="1370" t="s">
        <v>10617</v>
      </c>
      <c r="B5423" s="1371" t="s">
        <v>10618</v>
      </c>
      <c r="C5423" s="1371">
        <v>970843666</v>
      </c>
      <c r="D5423" s="1371" t="s">
        <v>10619</v>
      </c>
      <c r="G5423" s="1371" t="s">
        <v>225</v>
      </c>
      <c r="H5423" s="1371" t="s">
        <v>243</v>
      </c>
      <c r="I5423" s="1371" t="s">
        <v>316</v>
      </c>
      <c r="J5423" s="1371" t="s">
        <v>221</v>
      </c>
      <c r="N5423" s="1371" t="s">
        <v>231</v>
      </c>
      <c r="W5423" s="1371" t="s">
        <v>227</v>
      </c>
    </row>
    <row r="5424" spans="1:23">
      <c r="A5424" s="1370" t="s">
        <v>10620</v>
      </c>
      <c r="B5424" s="1371" t="s">
        <v>10621</v>
      </c>
      <c r="C5424" s="1371">
        <v>950087832</v>
      </c>
      <c r="D5424" s="1371" t="s">
        <v>10622</v>
      </c>
      <c r="G5424" s="1371" t="s">
        <v>225</v>
      </c>
      <c r="H5424" s="1371" t="s">
        <v>243</v>
      </c>
      <c r="I5424" s="1371" t="s">
        <v>316</v>
      </c>
      <c r="J5424" s="1371" t="s">
        <v>221</v>
      </c>
      <c r="N5424" s="1371" t="s">
        <v>231</v>
      </c>
      <c r="W5424" s="1371" t="s">
        <v>227</v>
      </c>
    </row>
    <row r="5425" spans="1:23">
      <c r="A5425" s="1370" t="s">
        <v>10623</v>
      </c>
      <c r="B5425" s="1371" t="s">
        <v>10624</v>
      </c>
      <c r="C5425" s="1371" t="s">
        <v>10625</v>
      </c>
      <c r="D5425" s="1371" t="s">
        <v>10626</v>
      </c>
      <c r="G5425" s="1371" t="s">
        <v>223</v>
      </c>
      <c r="H5425" s="1371" t="s">
        <v>243</v>
      </c>
      <c r="I5425" s="1371" t="s">
        <v>316</v>
      </c>
      <c r="J5425" s="1371" t="s">
        <v>221</v>
      </c>
      <c r="N5425" s="1371" t="s">
        <v>236</v>
      </c>
      <c r="W5425" s="1371" t="s">
        <v>227</v>
      </c>
    </row>
    <row r="5426" spans="1:23">
      <c r="A5426" s="1370" t="s">
        <v>10627</v>
      </c>
      <c r="B5426" s="1371" t="s">
        <v>10628</v>
      </c>
      <c r="C5426" s="1371" t="s">
        <v>10629</v>
      </c>
      <c r="D5426" s="1371" t="s">
        <v>1161</v>
      </c>
      <c r="E5426" s="1371" t="s">
        <v>1104</v>
      </c>
      <c r="G5426" s="1371" t="s">
        <v>224</v>
      </c>
      <c r="H5426" s="1371" t="s">
        <v>244</v>
      </c>
      <c r="J5426" s="1371" t="s">
        <v>249</v>
      </c>
      <c r="L5426" s="1371" t="s">
        <v>271</v>
      </c>
      <c r="N5426" s="1371" t="s">
        <v>233</v>
      </c>
      <c r="W5426" s="1371" t="s">
        <v>230</v>
      </c>
    </row>
    <row r="5427" spans="1:23">
      <c r="A5427" s="1370" t="s">
        <v>10630</v>
      </c>
      <c r="B5427" s="1371" t="s">
        <v>10631</v>
      </c>
      <c r="C5427" s="1371">
        <v>913263521</v>
      </c>
      <c r="D5427" s="1371" t="s">
        <v>10632</v>
      </c>
      <c r="G5427" s="1371" t="s">
        <v>225</v>
      </c>
      <c r="H5427" s="1371" t="s">
        <v>243</v>
      </c>
      <c r="I5427" s="1371" t="s">
        <v>316</v>
      </c>
      <c r="J5427" s="1371" t="s">
        <v>221</v>
      </c>
      <c r="N5427" s="1371" t="s">
        <v>236</v>
      </c>
      <c r="W5427" s="1371" t="s">
        <v>227</v>
      </c>
    </row>
    <row r="5428" spans="1:23">
      <c r="A5428" s="1370" t="s">
        <v>10633</v>
      </c>
      <c r="B5428" s="1371" t="s">
        <v>10634</v>
      </c>
      <c r="C5428" s="1371" t="s">
        <v>10635</v>
      </c>
      <c r="D5428" s="1371" t="s">
        <v>10636</v>
      </c>
      <c r="G5428" s="1371" t="s">
        <v>223</v>
      </c>
      <c r="H5428" s="1371" t="s">
        <v>243</v>
      </c>
      <c r="I5428" s="1371" t="s">
        <v>316</v>
      </c>
      <c r="J5428" s="1371" t="s">
        <v>221</v>
      </c>
      <c r="N5428" s="1371" t="s">
        <v>231</v>
      </c>
      <c r="W5428" s="1371" t="s">
        <v>227</v>
      </c>
    </row>
    <row r="5429" spans="1:23">
      <c r="A5429" s="1370" t="s">
        <v>10637</v>
      </c>
      <c r="B5429" s="1371" t="s">
        <v>10638</v>
      </c>
      <c r="C5429" s="1371" t="s">
        <v>10639</v>
      </c>
      <c r="D5429" s="1371" t="s">
        <v>10640</v>
      </c>
      <c r="G5429" s="1371" t="s">
        <v>224</v>
      </c>
      <c r="H5429" s="1371" t="s">
        <v>243</v>
      </c>
      <c r="I5429" s="1371" t="s">
        <v>316</v>
      </c>
      <c r="J5429" s="1371" t="s">
        <v>221</v>
      </c>
      <c r="N5429" s="1371" t="s">
        <v>231</v>
      </c>
      <c r="O5429" s="1371" t="s">
        <v>236</v>
      </c>
      <c r="P5429" s="1371" t="s">
        <v>350</v>
      </c>
      <c r="W5429" s="1371" t="s">
        <v>227</v>
      </c>
    </row>
    <row r="5430" spans="1:23">
      <c r="A5430" s="1370" t="s">
        <v>10641</v>
      </c>
      <c r="B5430" s="1371" t="s">
        <v>10642</v>
      </c>
      <c r="C5430" s="1371" t="s">
        <v>10643</v>
      </c>
      <c r="D5430" s="1371" t="s">
        <v>6918</v>
      </c>
      <c r="E5430" s="1371" t="s">
        <v>347</v>
      </c>
      <c r="G5430" s="1371" t="s">
        <v>225</v>
      </c>
      <c r="H5430" s="1371" t="s">
        <v>245</v>
      </c>
      <c r="J5430" s="1371" t="s">
        <v>249</v>
      </c>
      <c r="K5430" s="1371" t="s">
        <v>271</v>
      </c>
      <c r="M5430" s="1372">
        <v>45853.757627314801</v>
      </c>
      <c r="N5430" s="1371" t="s">
        <v>233</v>
      </c>
      <c r="O5430" s="1371" t="s">
        <v>329</v>
      </c>
      <c r="W5430" s="1371" t="s">
        <v>229</v>
      </c>
    </row>
    <row r="5431" spans="1:23">
      <c r="A5431" s="1370" t="s">
        <v>10644</v>
      </c>
      <c r="B5431" s="1371" t="s">
        <v>10645</v>
      </c>
      <c r="C5431" s="1371" t="s">
        <v>10646</v>
      </c>
      <c r="D5431" s="1371" t="s">
        <v>10647</v>
      </c>
      <c r="E5431" s="1371" t="s">
        <v>451</v>
      </c>
      <c r="G5431" s="1371" t="s">
        <v>223</v>
      </c>
      <c r="H5431" s="1371" t="s">
        <v>245</v>
      </c>
      <c r="K5431" s="1371" t="s">
        <v>271</v>
      </c>
      <c r="L5431" s="1371" t="s">
        <v>271</v>
      </c>
      <c r="M5431" s="1372">
        <v>45850</v>
      </c>
      <c r="N5431" s="1371" t="s">
        <v>231</v>
      </c>
      <c r="W5431" s="1371" t="s">
        <v>227</v>
      </c>
    </row>
    <row r="5432" spans="1:23">
      <c r="A5432" s="1370" t="s">
        <v>10648</v>
      </c>
      <c r="B5432" s="1371" t="s">
        <v>10649</v>
      </c>
      <c r="C5432" s="1371" t="s">
        <v>10650</v>
      </c>
      <c r="D5432" s="1371" t="s">
        <v>10651</v>
      </c>
      <c r="E5432" s="1371" t="s">
        <v>376</v>
      </c>
      <c r="G5432" s="1371" t="s">
        <v>224</v>
      </c>
      <c r="H5432" s="1371" t="s">
        <v>245</v>
      </c>
      <c r="I5432" s="1371" t="s">
        <v>316</v>
      </c>
      <c r="J5432" s="1371" t="s">
        <v>221</v>
      </c>
      <c r="K5432" s="1371" t="s">
        <v>259</v>
      </c>
      <c r="L5432" s="1371" t="s">
        <v>259</v>
      </c>
      <c r="N5432" s="1371" t="s">
        <v>236</v>
      </c>
      <c r="W5432" s="1371" t="s">
        <v>227</v>
      </c>
    </row>
    <row r="5433" spans="1:23">
      <c r="A5433" s="1370" t="s">
        <v>10652</v>
      </c>
      <c r="B5433" s="1371" t="s">
        <v>10653</v>
      </c>
      <c r="C5433" s="1371">
        <v>926701546</v>
      </c>
      <c r="D5433" s="1371" t="s">
        <v>10654</v>
      </c>
      <c r="E5433" s="1371" t="s">
        <v>1104</v>
      </c>
      <c r="G5433" s="1371" t="s">
        <v>225</v>
      </c>
      <c r="H5433" s="1371" t="s">
        <v>245</v>
      </c>
      <c r="I5433" s="1371" t="s">
        <v>316</v>
      </c>
      <c r="J5433" s="1371" t="s">
        <v>249</v>
      </c>
      <c r="N5433" s="1371" t="s">
        <v>233</v>
      </c>
      <c r="O5433" s="1371" t="s">
        <v>329</v>
      </c>
      <c r="Q5433" s="1371" t="s">
        <v>324</v>
      </c>
      <c r="R5433" s="1371" t="s">
        <v>232</v>
      </c>
      <c r="S5433" s="1371" t="s">
        <v>318</v>
      </c>
      <c r="T5433" s="1371" t="s">
        <v>323</v>
      </c>
      <c r="W5433" s="1371" t="s">
        <v>229</v>
      </c>
    </row>
    <row r="5434" spans="1:23">
      <c r="A5434" s="1370" t="s">
        <v>10655</v>
      </c>
      <c r="B5434" s="1371" t="s">
        <v>172</v>
      </c>
      <c r="C5434" s="1371" t="s">
        <v>173</v>
      </c>
      <c r="D5434" s="1371" t="s">
        <v>7382</v>
      </c>
      <c r="E5434" s="1371" t="s">
        <v>1104</v>
      </c>
      <c r="F5434" s="1371" t="s">
        <v>8</v>
      </c>
      <c r="G5434" s="1371" t="s">
        <v>224</v>
      </c>
      <c r="H5434" s="1371" t="s">
        <v>243</v>
      </c>
      <c r="J5434" s="1371" t="s">
        <v>249</v>
      </c>
      <c r="L5434" s="1371" t="s">
        <v>271</v>
      </c>
      <c r="N5434" s="1371" t="s">
        <v>233</v>
      </c>
      <c r="Q5434" s="1371" t="s">
        <v>445</v>
      </c>
      <c r="R5434" s="1371" t="s">
        <v>232</v>
      </c>
      <c r="S5434" s="1371" t="s">
        <v>318</v>
      </c>
      <c r="T5434" s="1371" t="s">
        <v>323</v>
      </c>
      <c r="U5434" s="1371" t="s">
        <v>255</v>
      </c>
      <c r="W5434" s="1371" t="s">
        <v>230</v>
      </c>
    </row>
    <row r="5435" spans="1:23">
      <c r="A5435" s="1370" t="s">
        <v>10656</v>
      </c>
      <c r="B5435" s="1371" t="s">
        <v>10657</v>
      </c>
      <c r="C5435" s="1371" t="s">
        <v>10658</v>
      </c>
      <c r="D5435" s="1371" t="s">
        <v>1600</v>
      </c>
      <c r="E5435" s="1371" t="s">
        <v>1104</v>
      </c>
      <c r="G5435" s="1371" t="s">
        <v>223</v>
      </c>
      <c r="H5435" s="1371" t="s">
        <v>245</v>
      </c>
      <c r="K5435" s="1371" t="s">
        <v>271</v>
      </c>
      <c r="L5435" s="1371" t="s">
        <v>271</v>
      </c>
      <c r="M5435" s="1372">
        <v>45851</v>
      </c>
      <c r="N5435" s="1371" t="s">
        <v>231</v>
      </c>
      <c r="Q5435" s="1371" t="s">
        <v>324</v>
      </c>
      <c r="R5435" s="1371" t="s">
        <v>234</v>
      </c>
      <c r="S5435" s="1371" t="s">
        <v>318</v>
      </c>
      <c r="T5435" s="1371" t="s">
        <v>323</v>
      </c>
      <c r="U5435" s="1371" t="s">
        <v>255</v>
      </c>
      <c r="W5435" s="1371" t="s">
        <v>227</v>
      </c>
    </row>
    <row r="5436" spans="1:23">
      <c r="A5436" s="1370" t="s">
        <v>10659</v>
      </c>
      <c r="B5436" s="1371" t="s">
        <v>10660</v>
      </c>
      <c r="C5436" s="1371">
        <v>912808096</v>
      </c>
      <c r="D5436" s="1371" t="s">
        <v>10661</v>
      </c>
      <c r="F5436" s="1371" t="s">
        <v>254</v>
      </c>
      <c r="G5436" s="1371" t="s">
        <v>224</v>
      </c>
      <c r="H5436" s="1371" t="s">
        <v>243</v>
      </c>
      <c r="I5436" s="1371" t="s">
        <v>316</v>
      </c>
      <c r="J5436" s="1371" t="s">
        <v>221</v>
      </c>
      <c r="K5436" s="1371" t="s">
        <v>256</v>
      </c>
      <c r="L5436" s="1371" t="s">
        <v>256</v>
      </c>
      <c r="N5436" s="1371" t="s">
        <v>231</v>
      </c>
      <c r="O5436" s="1371" t="s">
        <v>236</v>
      </c>
      <c r="P5436" s="1371" t="s">
        <v>350</v>
      </c>
      <c r="Q5436" s="1371" t="s">
        <v>445</v>
      </c>
      <c r="R5436" s="1371" t="s">
        <v>232</v>
      </c>
      <c r="S5436" s="1371" t="s">
        <v>318</v>
      </c>
      <c r="T5436" s="1371" t="s">
        <v>323</v>
      </c>
      <c r="U5436" s="1371" t="s">
        <v>255</v>
      </c>
      <c r="W5436" s="1371" t="s">
        <v>227</v>
      </c>
    </row>
    <row r="5437" spans="1:23">
      <c r="A5437" s="1370" t="s">
        <v>10662</v>
      </c>
      <c r="B5437" s="1371" t="s">
        <v>10663</v>
      </c>
      <c r="C5437" s="1371" t="s">
        <v>10664</v>
      </c>
      <c r="D5437" s="1371" t="s">
        <v>10665</v>
      </c>
      <c r="G5437" s="1371" t="s">
        <v>224</v>
      </c>
      <c r="H5437" s="1371" t="s">
        <v>243</v>
      </c>
      <c r="I5437" s="1371" t="s">
        <v>316</v>
      </c>
      <c r="J5437" s="1371" t="s">
        <v>221</v>
      </c>
      <c r="N5437" s="1371" t="s">
        <v>236</v>
      </c>
      <c r="O5437" s="1371" t="s">
        <v>236</v>
      </c>
      <c r="P5437" s="1371" t="s">
        <v>350</v>
      </c>
      <c r="W5437" s="1371" t="s">
        <v>227</v>
      </c>
    </row>
    <row r="5438" spans="1:23">
      <c r="A5438" s="1370" t="s">
        <v>10666</v>
      </c>
      <c r="B5438" s="1371" t="s">
        <v>10667</v>
      </c>
      <c r="C5438" s="1371" t="s">
        <v>10668</v>
      </c>
      <c r="D5438" s="1371" t="s">
        <v>10669</v>
      </c>
      <c r="E5438" s="1371" t="s">
        <v>347</v>
      </c>
      <c r="G5438" s="1371" t="s">
        <v>223</v>
      </c>
      <c r="H5438" s="1371" t="s">
        <v>245</v>
      </c>
      <c r="K5438" s="1371" t="s">
        <v>271</v>
      </c>
      <c r="L5438" s="1371" t="s">
        <v>271</v>
      </c>
      <c r="M5438" s="1372">
        <v>45850</v>
      </c>
      <c r="N5438" s="1371" t="s">
        <v>233</v>
      </c>
      <c r="W5438" s="1371" t="s">
        <v>227</v>
      </c>
    </row>
    <row r="5439" spans="1:23">
      <c r="A5439" s="1370" t="s">
        <v>10670</v>
      </c>
      <c r="B5439" s="1371" t="s">
        <v>10671</v>
      </c>
      <c r="C5439" s="1371" t="s">
        <v>10672</v>
      </c>
      <c r="D5439" s="1371" t="s">
        <v>10673</v>
      </c>
      <c r="E5439" s="1371" t="s">
        <v>1104</v>
      </c>
      <c r="G5439" s="1371" t="s">
        <v>223</v>
      </c>
      <c r="H5439" s="1371" t="s">
        <v>245</v>
      </c>
      <c r="J5439" s="1371" t="s">
        <v>249</v>
      </c>
      <c r="N5439" s="1371" t="s">
        <v>233</v>
      </c>
      <c r="W5439" s="1371" t="s">
        <v>228</v>
      </c>
    </row>
    <row r="5440" spans="1:23">
      <c r="A5440" s="1370" t="s">
        <v>10674</v>
      </c>
      <c r="B5440" s="1371" t="s">
        <v>10675</v>
      </c>
      <c r="C5440" s="1371">
        <v>997469763</v>
      </c>
      <c r="D5440" s="1371" t="s">
        <v>1161</v>
      </c>
      <c r="F5440" s="1371" t="s">
        <v>1104</v>
      </c>
      <c r="G5440" s="1371" t="s">
        <v>223</v>
      </c>
      <c r="H5440" s="1371" t="s">
        <v>244</v>
      </c>
      <c r="J5440" s="1371" t="s">
        <v>249</v>
      </c>
      <c r="L5440" s="1371" t="s">
        <v>271</v>
      </c>
      <c r="N5440" s="1371" t="s">
        <v>233</v>
      </c>
      <c r="W5440" s="1371" t="s">
        <v>230</v>
      </c>
    </row>
    <row r="5441" spans="1:23">
      <c r="A5441" s="1370" t="s">
        <v>10676</v>
      </c>
      <c r="B5441" s="1371" t="s">
        <v>10677</v>
      </c>
      <c r="C5441" s="1371" t="s">
        <v>10678</v>
      </c>
      <c r="D5441" s="1371" t="s">
        <v>10679</v>
      </c>
      <c r="G5441" s="1371" t="s">
        <v>224</v>
      </c>
      <c r="H5441" s="1371" t="s">
        <v>243</v>
      </c>
      <c r="I5441" s="1371" t="s">
        <v>316</v>
      </c>
      <c r="J5441" s="1371" t="s">
        <v>221</v>
      </c>
      <c r="N5441" s="1371" t="s">
        <v>236</v>
      </c>
      <c r="O5441" s="1371" t="s">
        <v>236</v>
      </c>
      <c r="P5441" s="1371" t="s">
        <v>350</v>
      </c>
      <c r="W5441" s="1371" t="s">
        <v>227</v>
      </c>
    </row>
    <row r="5442" spans="1:23">
      <c r="A5442" s="1370" t="s">
        <v>10680</v>
      </c>
      <c r="B5442" s="1371" t="s">
        <v>10681</v>
      </c>
      <c r="C5442" s="1371" t="s">
        <v>10682</v>
      </c>
      <c r="D5442" s="1371" t="s">
        <v>10683</v>
      </c>
      <c r="F5442" s="1371" t="s">
        <v>1392</v>
      </c>
      <c r="G5442" s="1371" t="s">
        <v>223</v>
      </c>
      <c r="H5442" s="1371" t="s">
        <v>244</v>
      </c>
      <c r="J5442" s="1371" t="s">
        <v>221</v>
      </c>
      <c r="L5442" s="1371" t="s">
        <v>271</v>
      </c>
      <c r="N5442" s="1371" t="s">
        <v>233</v>
      </c>
      <c r="W5442" s="1371" t="s">
        <v>230</v>
      </c>
    </row>
    <row r="5443" spans="1:23">
      <c r="A5443" s="1370" t="s">
        <v>10684</v>
      </c>
      <c r="B5443" s="1371" t="s">
        <v>10685</v>
      </c>
      <c r="C5443" s="1371">
        <v>992794221</v>
      </c>
      <c r="D5443" s="1371" t="s">
        <v>10686</v>
      </c>
      <c r="E5443" s="1371" t="s">
        <v>2306</v>
      </c>
      <c r="G5443" s="1371" t="s">
        <v>225</v>
      </c>
      <c r="H5443" s="1371" t="s">
        <v>245</v>
      </c>
      <c r="J5443" s="1371" t="s">
        <v>249</v>
      </c>
      <c r="L5443" s="1371" t="s">
        <v>271</v>
      </c>
      <c r="N5443" s="1371" t="s">
        <v>233</v>
      </c>
      <c r="W5443" s="1371" t="s">
        <v>230</v>
      </c>
    </row>
    <row r="5444" spans="1:23">
      <c r="A5444" s="1370" t="s">
        <v>10687</v>
      </c>
      <c r="B5444" s="1371" t="s">
        <v>10688</v>
      </c>
      <c r="C5444" s="1371" t="s">
        <v>10689</v>
      </c>
      <c r="D5444" s="1371" t="s">
        <v>10690</v>
      </c>
      <c r="E5444" s="1371" t="s">
        <v>347</v>
      </c>
      <c r="G5444" s="1371" t="s">
        <v>225</v>
      </c>
      <c r="H5444" s="1371" t="s">
        <v>245</v>
      </c>
      <c r="J5444" s="1371" t="s">
        <v>221</v>
      </c>
      <c r="K5444" s="1371" t="s">
        <v>271</v>
      </c>
      <c r="M5444" s="1372">
        <v>45853.7668865741</v>
      </c>
      <c r="N5444" s="1371" t="s">
        <v>233</v>
      </c>
      <c r="O5444" s="1371" t="s">
        <v>231</v>
      </c>
      <c r="W5444" s="1371" t="s">
        <v>229</v>
      </c>
    </row>
    <row r="5445" spans="1:23">
      <c r="A5445" s="1370" t="s">
        <v>10691</v>
      </c>
      <c r="B5445" s="1371" t="s">
        <v>10692</v>
      </c>
      <c r="C5445" s="1371" t="s">
        <v>10693</v>
      </c>
      <c r="D5445" s="1371" t="s">
        <v>10694</v>
      </c>
      <c r="E5445" s="1371" t="s">
        <v>1104</v>
      </c>
      <c r="G5445" s="1371" t="s">
        <v>225</v>
      </c>
      <c r="H5445" s="1371" t="s">
        <v>245</v>
      </c>
      <c r="I5445" s="1371" t="s">
        <v>316</v>
      </c>
      <c r="J5445" s="1371" t="s">
        <v>249</v>
      </c>
      <c r="N5445" s="1371" t="s">
        <v>233</v>
      </c>
      <c r="W5445" s="1371" t="s">
        <v>227</v>
      </c>
    </row>
    <row r="5446" spans="1:23">
      <c r="A5446" s="1370" t="s">
        <v>10695</v>
      </c>
      <c r="B5446" s="1371" t="s">
        <v>10696</v>
      </c>
      <c r="C5446" s="1371" t="s">
        <v>10697</v>
      </c>
      <c r="D5446" s="1371" t="s">
        <v>10698</v>
      </c>
      <c r="E5446" s="1371" t="s">
        <v>347</v>
      </c>
      <c r="G5446" s="1371" t="s">
        <v>224</v>
      </c>
      <c r="H5446" s="1371" t="s">
        <v>245</v>
      </c>
      <c r="K5446" s="1371" t="s">
        <v>271</v>
      </c>
      <c r="L5446" s="1371" t="s">
        <v>271</v>
      </c>
      <c r="M5446" s="1372">
        <v>45850</v>
      </c>
      <c r="N5446" s="1371" t="s">
        <v>237</v>
      </c>
      <c r="W5446" s="1371" t="s">
        <v>227</v>
      </c>
    </row>
    <row r="5447" spans="1:23">
      <c r="A5447" s="1370" t="s">
        <v>10699</v>
      </c>
      <c r="B5447" s="1371" t="s">
        <v>10700</v>
      </c>
      <c r="C5447" s="1371" t="s">
        <v>10701</v>
      </c>
      <c r="D5447" s="1371" t="s">
        <v>10702</v>
      </c>
      <c r="G5447" s="1371" t="s">
        <v>224</v>
      </c>
      <c r="H5447" s="1371" t="s">
        <v>243</v>
      </c>
      <c r="I5447" s="1371" t="s">
        <v>316</v>
      </c>
      <c r="J5447" s="1371" t="s">
        <v>221</v>
      </c>
      <c r="N5447" s="1371" t="s">
        <v>236</v>
      </c>
      <c r="O5447" s="1371" t="s">
        <v>236</v>
      </c>
      <c r="P5447" s="1371" t="s">
        <v>332</v>
      </c>
      <c r="W5447" s="1371" t="s">
        <v>227</v>
      </c>
    </row>
    <row r="5448" spans="1:23">
      <c r="A5448" s="1370" t="s">
        <v>10703</v>
      </c>
      <c r="B5448" s="1371" t="s">
        <v>10704</v>
      </c>
      <c r="C5448" s="1371" t="s">
        <v>10705</v>
      </c>
      <c r="D5448" s="1371" t="s">
        <v>8100</v>
      </c>
      <c r="E5448" s="1371" t="s">
        <v>451</v>
      </c>
      <c r="G5448" s="1371" t="s">
        <v>223</v>
      </c>
      <c r="H5448" s="1371" t="s">
        <v>245</v>
      </c>
      <c r="K5448" s="1371" t="s">
        <v>271</v>
      </c>
      <c r="L5448" s="1371" t="s">
        <v>271</v>
      </c>
      <c r="M5448" s="1372">
        <v>45850</v>
      </c>
      <c r="N5448" s="1371" t="s">
        <v>231</v>
      </c>
      <c r="W5448" s="1371" t="s">
        <v>227</v>
      </c>
    </row>
    <row r="5449" spans="1:23">
      <c r="A5449" s="1370" t="s">
        <v>10706</v>
      </c>
      <c r="B5449" s="1371" t="s">
        <v>10707</v>
      </c>
      <c r="C5449" s="1371" t="s">
        <v>10708</v>
      </c>
      <c r="D5449" s="1371" t="s">
        <v>10709</v>
      </c>
      <c r="E5449" s="1371" t="s">
        <v>1104</v>
      </c>
      <c r="G5449" s="1371" t="s">
        <v>224</v>
      </c>
      <c r="H5449" s="1371" t="s">
        <v>245</v>
      </c>
      <c r="I5449" s="1371" t="s">
        <v>316</v>
      </c>
      <c r="J5449" s="1371" t="s">
        <v>249</v>
      </c>
      <c r="N5449" s="1371" t="s">
        <v>233</v>
      </c>
      <c r="O5449" s="1371" t="s">
        <v>231</v>
      </c>
      <c r="W5449" s="1371" t="s">
        <v>229</v>
      </c>
    </row>
    <row r="5450" spans="1:23">
      <c r="A5450" s="1370" t="s">
        <v>10710</v>
      </c>
      <c r="B5450" s="1371" t="s">
        <v>10711</v>
      </c>
      <c r="C5450" s="1371" t="s">
        <v>10712</v>
      </c>
      <c r="D5450" s="1371" t="s">
        <v>10713</v>
      </c>
      <c r="E5450" s="1371" t="s">
        <v>347</v>
      </c>
      <c r="G5450" s="1371" t="s">
        <v>224</v>
      </c>
      <c r="H5450" s="1371" t="s">
        <v>245</v>
      </c>
      <c r="K5450" s="1371" t="s">
        <v>271</v>
      </c>
      <c r="L5450" s="1371" t="s">
        <v>271</v>
      </c>
      <c r="M5450" s="1372">
        <v>45850</v>
      </c>
      <c r="N5450" s="1371" t="s">
        <v>233</v>
      </c>
      <c r="W5450" s="1371" t="s">
        <v>227</v>
      </c>
    </row>
    <row r="5451" spans="1:23">
      <c r="A5451" s="1370" t="s">
        <v>10714</v>
      </c>
      <c r="B5451" s="1371" t="s">
        <v>10715</v>
      </c>
      <c r="C5451" s="1371">
        <v>970618778</v>
      </c>
      <c r="D5451" s="1371" t="s">
        <v>10716</v>
      </c>
      <c r="E5451" s="1371" t="s">
        <v>10717</v>
      </c>
      <c r="F5451" s="1371" t="s">
        <v>254</v>
      </c>
      <c r="G5451" s="1371" t="s">
        <v>223</v>
      </c>
      <c r="H5451" s="1371" t="s">
        <v>243</v>
      </c>
      <c r="I5451" s="1371" t="s">
        <v>316</v>
      </c>
      <c r="J5451" s="1371" t="s">
        <v>249</v>
      </c>
      <c r="K5451" s="1371" t="s">
        <v>256</v>
      </c>
      <c r="L5451" s="1371" t="s">
        <v>256</v>
      </c>
      <c r="N5451" s="1371" t="s">
        <v>231</v>
      </c>
      <c r="O5451" s="1371" t="s">
        <v>239</v>
      </c>
      <c r="P5451" s="1371" t="s">
        <v>239</v>
      </c>
      <c r="Q5451" s="1371" t="s">
        <v>445</v>
      </c>
      <c r="R5451" s="1371" t="s">
        <v>232</v>
      </c>
      <c r="S5451" s="1371" t="s">
        <v>318</v>
      </c>
      <c r="T5451" s="1371" t="s">
        <v>323</v>
      </c>
      <c r="U5451" s="1371" t="s">
        <v>255</v>
      </c>
      <c r="W5451" s="1371" t="s">
        <v>227</v>
      </c>
    </row>
    <row r="5452" spans="1:23">
      <c r="A5452" s="1370" t="s">
        <v>10718</v>
      </c>
      <c r="B5452" s="1371" t="s">
        <v>10719</v>
      </c>
      <c r="C5452" s="1371">
        <v>918431186</v>
      </c>
      <c r="D5452" s="1371" t="s">
        <v>10720</v>
      </c>
      <c r="E5452" s="1371" t="s">
        <v>2306</v>
      </c>
      <c r="G5452" s="1371" t="s">
        <v>225</v>
      </c>
      <c r="H5452" s="1371" t="s">
        <v>245</v>
      </c>
      <c r="J5452" s="1371" t="s">
        <v>249</v>
      </c>
      <c r="L5452" s="1371" t="s">
        <v>271</v>
      </c>
      <c r="N5452" s="1371" t="s">
        <v>233</v>
      </c>
      <c r="W5452" s="1371" t="s">
        <v>230</v>
      </c>
    </row>
    <row r="5453" spans="1:23">
      <c r="A5453" s="1370" t="s">
        <v>10721</v>
      </c>
      <c r="B5453" s="1371" t="s">
        <v>10722</v>
      </c>
      <c r="C5453" s="1371" t="s">
        <v>10723</v>
      </c>
      <c r="D5453" s="1371" t="s">
        <v>10724</v>
      </c>
      <c r="E5453" s="1371" t="s">
        <v>2306</v>
      </c>
      <c r="G5453" s="1371" t="s">
        <v>223</v>
      </c>
      <c r="H5453" s="1371" t="s">
        <v>245</v>
      </c>
      <c r="I5453" s="1371" t="s">
        <v>316</v>
      </c>
      <c r="J5453" s="1371" t="s">
        <v>249</v>
      </c>
      <c r="N5453" s="1371" t="s">
        <v>233</v>
      </c>
      <c r="W5453" s="1371" t="s">
        <v>227</v>
      </c>
    </row>
    <row r="5454" spans="1:23">
      <c r="A5454" s="1370" t="s">
        <v>10725</v>
      </c>
      <c r="B5454" s="1371" t="s">
        <v>10726</v>
      </c>
      <c r="C5454" s="1371">
        <v>949398040</v>
      </c>
      <c r="D5454" s="1371" t="s">
        <v>10727</v>
      </c>
      <c r="E5454" s="1371" t="s">
        <v>1104</v>
      </c>
      <c r="G5454" s="1371" t="s">
        <v>225</v>
      </c>
      <c r="H5454" s="1371" t="s">
        <v>245</v>
      </c>
      <c r="I5454" s="1371" t="s">
        <v>316</v>
      </c>
      <c r="J5454" s="1371" t="s">
        <v>249</v>
      </c>
      <c r="N5454" s="1371" t="s">
        <v>233</v>
      </c>
      <c r="O5454" s="1371" t="s">
        <v>236</v>
      </c>
      <c r="W5454" s="1371" t="s">
        <v>229</v>
      </c>
    </row>
    <row r="5455" spans="1:23">
      <c r="A5455" s="1370" t="s">
        <v>10728</v>
      </c>
      <c r="B5455" s="1371" t="s">
        <v>10729</v>
      </c>
      <c r="C5455" s="1371" t="s">
        <v>10730</v>
      </c>
      <c r="D5455" s="1371" t="s">
        <v>10731</v>
      </c>
      <c r="E5455" s="1371" t="s">
        <v>1104</v>
      </c>
      <c r="G5455" s="1371" t="s">
        <v>224</v>
      </c>
      <c r="H5455" s="1371" t="s">
        <v>245</v>
      </c>
      <c r="I5455" s="1371" t="s">
        <v>316</v>
      </c>
      <c r="J5455" s="1371" t="s">
        <v>249</v>
      </c>
      <c r="N5455" s="1371" t="s">
        <v>233</v>
      </c>
      <c r="O5455" s="1371" t="s">
        <v>231</v>
      </c>
      <c r="W5455" s="1371" t="s">
        <v>229</v>
      </c>
    </row>
    <row r="5456" spans="1:23">
      <c r="A5456" s="1370" t="s">
        <v>10732</v>
      </c>
      <c r="B5456" s="1371" t="s">
        <v>10733</v>
      </c>
      <c r="C5456" s="1371" t="s">
        <v>10734</v>
      </c>
      <c r="D5456" s="1371" t="s">
        <v>10735</v>
      </c>
      <c r="E5456" s="1371" t="s">
        <v>2306</v>
      </c>
      <c r="G5456" s="1371" t="s">
        <v>224</v>
      </c>
      <c r="H5456" s="1371" t="s">
        <v>245</v>
      </c>
      <c r="J5456" s="1371" t="s">
        <v>249</v>
      </c>
      <c r="L5456" s="1371" t="s">
        <v>271</v>
      </c>
      <c r="N5456" s="1371" t="s">
        <v>233</v>
      </c>
      <c r="W5456" s="1371" t="s">
        <v>230</v>
      </c>
    </row>
    <row r="5457" spans="1:23">
      <c r="A5457" s="1370" t="s">
        <v>10736</v>
      </c>
      <c r="B5457" s="1371" t="s">
        <v>10737</v>
      </c>
      <c r="C5457" s="1371">
        <v>967313098</v>
      </c>
      <c r="D5457" s="1371" t="s">
        <v>10738</v>
      </c>
      <c r="G5457" s="1371" t="s">
        <v>225</v>
      </c>
      <c r="H5457" s="1371" t="s">
        <v>243</v>
      </c>
      <c r="I5457" s="1371" t="s">
        <v>316</v>
      </c>
      <c r="J5457" s="1371" t="s">
        <v>221</v>
      </c>
      <c r="N5457" s="1371" t="s">
        <v>231</v>
      </c>
      <c r="W5457" s="1371" t="s">
        <v>227</v>
      </c>
    </row>
    <row r="5458" spans="1:23">
      <c r="A5458" s="1370" t="s">
        <v>10739</v>
      </c>
      <c r="B5458" s="1371" t="s">
        <v>10740</v>
      </c>
      <c r="C5458" s="1371" t="s">
        <v>10741</v>
      </c>
      <c r="D5458" s="1371" t="s">
        <v>10742</v>
      </c>
      <c r="E5458" s="1371" t="s">
        <v>347</v>
      </c>
      <c r="G5458" s="1371" t="s">
        <v>225</v>
      </c>
      <c r="H5458" s="1371" t="s">
        <v>245</v>
      </c>
      <c r="J5458" s="1371" t="s">
        <v>249</v>
      </c>
      <c r="K5458" s="1371" t="s">
        <v>271</v>
      </c>
      <c r="L5458" s="1371" t="s">
        <v>271</v>
      </c>
      <c r="M5458" s="1372">
        <v>45846</v>
      </c>
      <c r="N5458" s="1371" t="s">
        <v>233</v>
      </c>
      <c r="O5458" s="1371" t="s">
        <v>329</v>
      </c>
      <c r="W5458" s="1371" t="s">
        <v>229</v>
      </c>
    </row>
    <row r="5459" spans="1:23">
      <c r="A5459" s="1370" t="s">
        <v>10743</v>
      </c>
      <c r="B5459" s="1371" t="s">
        <v>10744</v>
      </c>
      <c r="C5459" s="1371">
        <v>51966555342</v>
      </c>
      <c r="D5459" s="1371" t="s">
        <v>2695</v>
      </c>
      <c r="E5459" s="1371" t="s">
        <v>451</v>
      </c>
      <c r="G5459" s="1371" t="s">
        <v>223</v>
      </c>
      <c r="H5459" s="1371" t="s">
        <v>245</v>
      </c>
      <c r="J5459" s="1371" t="s">
        <v>249</v>
      </c>
      <c r="O5459" s="1371" t="s">
        <v>231</v>
      </c>
      <c r="P5459" s="1371" t="s">
        <v>231</v>
      </c>
      <c r="W5459" s="1371" t="s">
        <v>228</v>
      </c>
    </row>
    <row r="5460" spans="1:23">
      <c r="A5460" s="1370" t="s">
        <v>10745</v>
      </c>
      <c r="B5460" s="1371" t="s">
        <v>10746</v>
      </c>
      <c r="C5460" s="1371">
        <v>930344718</v>
      </c>
      <c r="D5460" s="1371" t="s">
        <v>10747</v>
      </c>
      <c r="G5460" s="1371" t="s">
        <v>225</v>
      </c>
      <c r="H5460" s="1371" t="s">
        <v>243</v>
      </c>
      <c r="I5460" s="1371" t="s">
        <v>316</v>
      </c>
      <c r="J5460" s="1371" t="s">
        <v>221</v>
      </c>
      <c r="N5460" s="1371" t="s">
        <v>236</v>
      </c>
      <c r="W5460" s="1371" t="s">
        <v>227</v>
      </c>
    </row>
    <row r="5461" spans="1:23">
      <c r="A5461" s="1370" t="s">
        <v>10748</v>
      </c>
      <c r="B5461" s="1371" t="s">
        <v>10749</v>
      </c>
      <c r="C5461" s="1371" t="s">
        <v>10750</v>
      </c>
      <c r="D5461" s="1371" t="s">
        <v>10751</v>
      </c>
      <c r="F5461" s="1371" t="s">
        <v>362</v>
      </c>
      <c r="G5461" s="1371" t="s">
        <v>224</v>
      </c>
      <c r="H5461" s="1371" t="s">
        <v>248</v>
      </c>
      <c r="J5461" s="1371" t="s">
        <v>221</v>
      </c>
      <c r="N5461" s="1371" t="s">
        <v>233</v>
      </c>
      <c r="O5461" s="1371" t="s">
        <v>331</v>
      </c>
      <c r="W5461" s="1371" t="s">
        <v>229</v>
      </c>
    </row>
    <row r="5462" spans="1:23">
      <c r="A5462" s="1370" t="s">
        <v>10752</v>
      </c>
      <c r="B5462" s="1371" t="s">
        <v>10753</v>
      </c>
      <c r="C5462" s="1371" t="s">
        <v>10754</v>
      </c>
      <c r="D5462" s="1371" t="s">
        <v>10755</v>
      </c>
      <c r="E5462" s="1371" t="s">
        <v>2306</v>
      </c>
      <c r="G5462" s="1371" t="s">
        <v>224</v>
      </c>
      <c r="H5462" s="1371" t="s">
        <v>245</v>
      </c>
      <c r="J5462" s="1371" t="s">
        <v>249</v>
      </c>
      <c r="L5462" s="1371" t="s">
        <v>271</v>
      </c>
      <c r="N5462" s="1371" t="s">
        <v>233</v>
      </c>
      <c r="W5462" s="1371" t="s">
        <v>230</v>
      </c>
    </row>
    <row r="5463" spans="1:23">
      <c r="A5463" s="1370" t="s">
        <v>10756</v>
      </c>
      <c r="B5463" s="1371" t="s">
        <v>10757</v>
      </c>
      <c r="C5463" s="1371">
        <v>972297583</v>
      </c>
      <c r="G5463" s="1371" t="s">
        <v>224</v>
      </c>
      <c r="H5463" s="1371" t="s">
        <v>244</v>
      </c>
      <c r="I5463" s="1371" t="s">
        <v>316</v>
      </c>
      <c r="J5463" s="1371" t="s">
        <v>221</v>
      </c>
      <c r="N5463" s="1371" t="s">
        <v>241</v>
      </c>
      <c r="O5463" s="1371" t="s">
        <v>236</v>
      </c>
      <c r="P5463" s="1371" t="s">
        <v>350</v>
      </c>
      <c r="W5463" s="1371" t="s">
        <v>227</v>
      </c>
    </row>
    <row r="5464" spans="1:23">
      <c r="A5464" s="1370" t="s">
        <v>10758</v>
      </c>
      <c r="B5464" s="1371" t="s">
        <v>10759</v>
      </c>
      <c r="C5464" s="1371" t="s">
        <v>10760</v>
      </c>
      <c r="D5464" s="1371" t="s">
        <v>10761</v>
      </c>
      <c r="E5464" s="1371" t="s">
        <v>347</v>
      </c>
      <c r="G5464" s="1371" t="s">
        <v>223</v>
      </c>
      <c r="H5464" s="1371" t="s">
        <v>245</v>
      </c>
      <c r="K5464" s="1371" t="s">
        <v>271</v>
      </c>
      <c r="L5464" s="1371" t="s">
        <v>271</v>
      </c>
      <c r="M5464" s="1372">
        <v>45851</v>
      </c>
      <c r="N5464" s="1371" t="s">
        <v>233</v>
      </c>
      <c r="W5464" s="1371" t="s">
        <v>227</v>
      </c>
    </row>
    <row r="5465" spans="1:23">
      <c r="A5465" s="1370" t="s">
        <v>10762</v>
      </c>
      <c r="B5465" s="1371" t="s">
        <v>10763</v>
      </c>
      <c r="C5465" s="1371" t="s">
        <v>10764</v>
      </c>
      <c r="D5465" s="1371" t="s">
        <v>10765</v>
      </c>
      <c r="G5465" s="1371" t="s">
        <v>225</v>
      </c>
      <c r="H5465" s="1371" t="s">
        <v>243</v>
      </c>
      <c r="I5465" s="1371" t="s">
        <v>316</v>
      </c>
      <c r="J5465" s="1371" t="s">
        <v>221</v>
      </c>
      <c r="N5465" s="1371" t="s">
        <v>236</v>
      </c>
      <c r="W5465" s="1371" t="s">
        <v>227</v>
      </c>
    </row>
    <row r="5466" spans="1:23">
      <c r="A5466" s="1370" t="s">
        <v>10766</v>
      </c>
      <c r="B5466" s="1371" t="s">
        <v>10767</v>
      </c>
      <c r="C5466" s="1371" t="s">
        <v>10768</v>
      </c>
      <c r="D5466" s="1371" t="s">
        <v>10769</v>
      </c>
      <c r="E5466" s="1371" t="s">
        <v>347</v>
      </c>
      <c r="G5466" s="1371" t="s">
        <v>224</v>
      </c>
      <c r="H5466" s="1371" t="s">
        <v>245</v>
      </c>
      <c r="K5466" s="1371" t="s">
        <v>262</v>
      </c>
      <c r="L5466" s="1371" t="s">
        <v>262</v>
      </c>
      <c r="M5466" s="1372">
        <v>45860</v>
      </c>
      <c r="N5466" s="1371" t="s">
        <v>233</v>
      </c>
      <c r="W5466" s="1371" t="s">
        <v>227</v>
      </c>
    </row>
    <row r="5467" spans="1:23">
      <c r="A5467" s="1370" t="s">
        <v>10770</v>
      </c>
      <c r="B5467" s="1371" t="s">
        <v>10771</v>
      </c>
      <c r="C5467" s="1371" t="s">
        <v>10772</v>
      </c>
      <c r="D5467" s="1371" t="s">
        <v>10773</v>
      </c>
      <c r="E5467" s="1371" t="s">
        <v>2306</v>
      </c>
      <c r="G5467" s="1371" t="s">
        <v>224</v>
      </c>
      <c r="H5467" s="1371" t="s">
        <v>245</v>
      </c>
      <c r="J5467" s="1371" t="s">
        <v>249</v>
      </c>
      <c r="N5467" s="1371" t="s">
        <v>233</v>
      </c>
      <c r="W5467" s="1371" t="s">
        <v>228</v>
      </c>
    </row>
    <row r="5468" spans="1:23">
      <c r="A5468" s="1370" t="s">
        <v>10774</v>
      </c>
      <c r="B5468" s="1371" t="s">
        <v>10775</v>
      </c>
      <c r="C5468" s="1371" t="s">
        <v>10776</v>
      </c>
      <c r="D5468" s="1371" t="s">
        <v>10777</v>
      </c>
      <c r="G5468" s="1371" t="s">
        <v>223</v>
      </c>
      <c r="H5468" s="1371" t="s">
        <v>243</v>
      </c>
      <c r="I5468" s="1371" t="s">
        <v>316</v>
      </c>
      <c r="J5468" s="1371" t="s">
        <v>221</v>
      </c>
      <c r="N5468" s="1371" t="s">
        <v>231</v>
      </c>
      <c r="W5468" s="1371" t="s">
        <v>227</v>
      </c>
    </row>
    <row r="5469" spans="1:23">
      <c r="A5469" s="1370" t="s">
        <v>10778</v>
      </c>
      <c r="B5469" s="1371" t="s">
        <v>10779</v>
      </c>
      <c r="C5469" s="1371" t="s">
        <v>10780</v>
      </c>
      <c r="D5469" s="1371" t="s">
        <v>10781</v>
      </c>
      <c r="E5469" s="1371" t="s">
        <v>347</v>
      </c>
      <c r="G5469" s="1371" t="s">
        <v>223</v>
      </c>
      <c r="H5469" s="1371" t="s">
        <v>245</v>
      </c>
      <c r="K5469" s="1371" t="s">
        <v>271</v>
      </c>
      <c r="M5469" s="1372">
        <v>45854</v>
      </c>
      <c r="W5469" s="1371" t="s">
        <v>228</v>
      </c>
    </row>
    <row r="5470" spans="1:23">
      <c r="A5470" s="1370" t="s">
        <v>10782</v>
      </c>
      <c r="B5470" s="1371" t="s">
        <v>10783</v>
      </c>
      <c r="C5470" s="1371" t="s">
        <v>10784</v>
      </c>
      <c r="D5470" s="1371" t="s">
        <v>10785</v>
      </c>
      <c r="G5470" s="1371" t="s">
        <v>224</v>
      </c>
      <c r="H5470" s="1371" t="s">
        <v>243</v>
      </c>
      <c r="I5470" s="1371" t="s">
        <v>316</v>
      </c>
      <c r="J5470" s="1371" t="s">
        <v>221</v>
      </c>
      <c r="N5470" s="1371" t="s">
        <v>236</v>
      </c>
      <c r="O5470" s="1371" t="s">
        <v>236</v>
      </c>
      <c r="P5470" s="1371" t="s">
        <v>350</v>
      </c>
      <c r="W5470" s="1371" t="s">
        <v>227</v>
      </c>
    </row>
    <row r="5471" spans="1:23">
      <c r="A5471" s="1370" t="s">
        <v>10786</v>
      </c>
      <c r="B5471" s="1371" t="s">
        <v>10787</v>
      </c>
      <c r="C5471" s="1371" t="s">
        <v>10788</v>
      </c>
      <c r="D5471" s="1371" t="s">
        <v>10789</v>
      </c>
      <c r="E5471" s="1371" t="s">
        <v>376</v>
      </c>
      <c r="G5471" s="1371" t="s">
        <v>223</v>
      </c>
      <c r="H5471" s="1371" t="s">
        <v>245</v>
      </c>
      <c r="J5471" s="1371" t="s">
        <v>221</v>
      </c>
      <c r="K5471" s="1371" t="s">
        <v>259</v>
      </c>
      <c r="L5471" s="1371" t="s">
        <v>271</v>
      </c>
      <c r="N5471" s="1371" t="s">
        <v>233</v>
      </c>
      <c r="W5471" s="1371" t="s">
        <v>230</v>
      </c>
    </row>
    <row r="5472" spans="1:23">
      <c r="A5472" s="1370" t="s">
        <v>10790</v>
      </c>
      <c r="B5472" s="1371" t="s">
        <v>10791</v>
      </c>
      <c r="C5472" s="1371" t="s">
        <v>10792</v>
      </c>
      <c r="D5472" s="1371" t="s">
        <v>10793</v>
      </c>
      <c r="E5472" s="1371" t="s">
        <v>1104</v>
      </c>
      <c r="G5472" s="1371" t="s">
        <v>224</v>
      </c>
      <c r="H5472" s="1371" t="s">
        <v>245</v>
      </c>
      <c r="J5472" s="1371" t="s">
        <v>249</v>
      </c>
      <c r="N5472" s="1371" t="s">
        <v>233</v>
      </c>
      <c r="W5472" s="1371" t="s">
        <v>228</v>
      </c>
    </row>
    <row r="5473" spans="1:23">
      <c r="A5473" s="1370" t="s">
        <v>10794</v>
      </c>
      <c r="B5473" s="1371" t="s">
        <v>10795</v>
      </c>
      <c r="C5473" s="1371" t="s">
        <v>10796</v>
      </c>
      <c r="D5473" s="1371" t="s">
        <v>10797</v>
      </c>
      <c r="G5473" s="1371" t="s">
        <v>223</v>
      </c>
      <c r="H5473" s="1371" t="s">
        <v>243</v>
      </c>
      <c r="I5473" s="1371" t="s">
        <v>316</v>
      </c>
      <c r="J5473" s="1371" t="s">
        <v>221</v>
      </c>
      <c r="N5473" s="1371" t="s">
        <v>231</v>
      </c>
      <c r="W5473" s="1371" t="s">
        <v>227</v>
      </c>
    </row>
    <row r="5474" spans="1:23">
      <c r="A5474" s="1370" t="s">
        <v>10798</v>
      </c>
      <c r="B5474" s="1371" t="s">
        <v>10799</v>
      </c>
      <c r="C5474" s="1371">
        <v>949748982</v>
      </c>
      <c r="D5474" s="1371" t="s">
        <v>10800</v>
      </c>
      <c r="G5474" s="1371" t="s">
        <v>224</v>
      </c>
      <c r="H5474" s="1371" t="s">
        <v>243</v>
      </c>
      <c r="I5474" s="1371" t="s">
        <v>316</v>
      </c>
      <c r="J5474" s="1371" t="s">
        <v>221</v>
      </c>
      <c r="N5474" s="1371" t="s">
        <v>231</v>
      </c>
      <c r="O5474" s="1371" t="s">
        <v>236</v>
      </c>
      <c r="P5474" s="1371" t="s">
        <v>350</v>
      </c>
      <c r="W5474" s="1371" t="s">
        <v>227</v>
      </c>
    </row>
    <row r="5475" spans="1:23">
      <c r="A5475" s="1370" t="s">
        <v>10801</v>
      </c>
      <c r="B5475" s="1371" t="s">
        <v>10802</v>
      </c>
      <c r="C5475" s="1371" t="s">
        <v>10803</v>
      </c>
      <c r="D5475" s="1371" t="s">
        <v>10804</v>
      </c>
      <c r="E5475" s="1371" t="s">
        <v>1104</v>
      </c>
      <c r="G5475" s="1371" t="s">
        <v>224</v>
      </c>
      <c r="H5475" s="1371" t="s">
        <v>245</v>
      </c>
      <c r="J5475" s="1371" t="s">
        <v>249</v>
      </c>
      <c r="N5475" s="1371" t="s">
        <v>233</v>
      </c>
      <c r="W5475" s="1371" t="s">
        <v>228</v>
      </c>
    </row>
    <row r="5476" spans="1:23">
      <c r="A5476" s="1370" t="s">
        <v>10805</v>
      </c>
      <c r="B5476" s="1371" t="s">
        <v>10806</v>
      </c>
      <c r="C5476" s="1371" t="s">
        <v>10807</v>
      </c>
      <c r="D5476" s="1371" t="s">
        <v>10808</v>
      </c>
      <c r="E5476" s="1371" t="s">
        <v>347</v>
      </c>
      <c r="G5476" s="1371" t="s">
        <v>223</v>
      </c>
      <c r="H5476" s="1371" t="s">
        <v>245</v>
      </c>
      <c r="K5476" s="1371" t="s">
        <v>271</v>
      </c>
      <c r="L5476" s="1371" t="s">
        <v>271</v>
      </c>
      <c r="M5476" s="1372">
        <v>45850</v>
      </c>
      <c r="N5476" s="1371" t="s">
        <v>233</v>
      </c>
      <c r="W5476" s="1371" t="s">
        <v>227</v>
      </c>
    </row>
    <row r="5477" spans="1:23">
      <c r="A5477" s="1370" t="s">
        <v>10809</v>
      </c>
      <c r="B5477" s="1371" t="s">
        <v>10810</v>
      </c>
      <c r="C5477" s="1371">
        <v>988870793</v>
      </c>
      <c r="D5477" s="1371" t="s">
        <v>362</v>
      </c>
      <c r="G5477" s="1371" t="s">
        <v>224</v>
      </c>
      <c r="H5477" s="1371" t="s">
        <v>11</v>
      </c>
      <c r="J5477" s="1371" t="s">
        <v>221</v>
      </c>
      <c r="N5477" s="1371" t="s">
        <v>233</v>
      </c>
      <c r="O5477" s="1371" t="s">
        <v>236</v>
      </c>
      <c r="W5477" s="1371" t="s">
        <v>229</v>
      </c>
    </row>
    <row r="5478" spans="1:23">
      <c r="A5478" s="1370" t="s">
        <v>10811</v>
      </c>
      <c r="B5478" s="1371" t="s">
        <v>10812</v>
      </c>
      <c r="C5478" s="1371">
        <v>930743069</v>
      </c>
      <c r="D5478" s="1371" t="s">
        <v>362</v>
      </c>
      <c r="G5478" s="1371" t="s">
        <v>224</v>
      </c>
      <c r="H5478" s="1371" t="s">
        <v>11</v>
      </c>
      <c r="J5478" s="1371" t="s">
        <v>221</v>
      </c>
      <c r="N5478" s="1371" t="s">
        <v>233</v>
      </c>
      <c r="O5478" s="1371" t="s">
        <v>236</v>
      </c>
      <c r="W5478" s="1371" t="s">
        <v>229</v>
      </c>
    </row>
    <row r="5479" spans="1:23">
      <c r="A5479" s="1370" t="s">
        <v>10813</v>
      </c>
      <c r="B5479" s="1371" t="s">
        <v>10814</v>
      </c>
      <c r="C5479" s="1371">
        <v>914741201</v>
      </c>
      <c r="D5479" s="1371" t="s">
        <v>10815</v>
      </c>
      <c r="G5479" s="1371" t="s">
        <v>225</v>
      </c>
      <c r="H5479" s="1371" t="s">
        <v>11</v>
      </c>
      <c r="J5479" s="1371" t="s">
        <v>221</v>
      </c>
      <c r="N5479" s="1371" t="s">
        <v>233</v>
      </c>
      <c r="O5479" s="1371" t="s">
        <v>236</v>
      </c>
      <c r="W5479" s="1371" t="s">
        <v>229</v>
      </c>
    </row>
    <row r="5480" spans="1:23">
      <c r="A5480" s="1370" t="s">
        <v>10816</v>
      </c>
      <c r="B5480" s="1371" t="s">
        <v>10817</v>
      </c>
      <c r="C5480" s="1371">
        <v>51953745767</v>
      </c>
      <c r="D5480" s="1371" t="s">
        <v>10818</v>
      </c>
      <c r="E5480" s="1371" t="s">
        <v>10819</v>
      </c>
      <c r="G5480" s="1371" t="s">
        <v>224</v>
      </c>
      <c r="H5480" s="1371" t="s">
        <v>245</v>
      </c>
      <c r="J5480" s="1371" t="s">
        <v>221</v>
      </c>
      <c r="K5480" s="1371" t="s">
        <v>256</v>
      </c>
      <c r="L5480" s="1371" t="s">
        <v>271</v>
      </c>
      <c r="N5480" s="1371" t="s">
        <v>236</v>
      </c>
      <c r="O5480" s="1371" t="s">
        <v>231</v>
      </c>
      <c r="W5480" s="1371" t="s">
        <v>230</v>
      </c>
    </row>
    <row r="5481" spans="1:23">
      <c r="A5481" s="1370" t="s">
        <v>10820</v>
      </c>
      <c r="B5481" s="1371" t="s">
        <v>218</v>
      </c>
      <c r="C5481" s="1371">
        <v>920305634</v>
      </c>
      <c r="E5481" s="1371" t="s">
        <v>1104</v>
      </c>
      <c r="F5481" s="1371" t="s">
        <v>8</v>
      </c>
      <c r="G5481" s="1371" t="s">
        <v>224</v>
      </c>
      <c r="H5481" s="1371" t="s">
        <v>245</v>
      </c>
      <c r="I5481" s="1371" t="s">
        <v>316</v>
      </c>
      <c r="J5481" s="1371" t="s">
        <v>249</v>
      </c>
      <c r="N5481" s="1371" t="s">
        <v>231</v>
      </c>
      <c r="O5481" s="1371" t="s">
        <v>231</v>
      </c>
      <c r="P5481" s="1371" t="s">
        <v>231</v>
      </c>
      <c r="Q5481" s="1371" t="s">
        <v>445</v>
      </c>
      <c r="R5481" s="1371" t="s">
        <v>232</v>
      </c>
      <c r="S5481" s="1371" t="s">
        <v>318</v>
      </c>
      <c r="T5481" s="1371" t="s">
        <v>323</v>
      </c>
      <c r="U5481" s="1371" t="s">
        <v>255</v>
      </c>
      <c r="W5481" s="1371" t="s">
        <v>228</v>
      </c>
    </row>
    <row r="5482" spans="1:23">
      <c r="A5482" s="1370" t="s">
        <v>10821</v>
      </c>
      <c r="B5482" s="1371" t="s">
        <v>10822</v>
      </c>
      <c r="C5482" s="1371">
        <v>972076351</v>
      </c>
      <c r="D5482" s="1371" t="s">
        <v>10823</v>
      </c>
      <c r="E5482" s="1371" t="s">
        <v>874</v>
      </c>
      <c r="G5482" s="1371" t="s">
        <v>224</v>
      </c>
      <c r="H5482" s="1371" t="s">
        <v>243</v>
      </c>
      <c r="I5482" s="1371" t="s">
        <v>316</v>
      </c>
      <c r="J5482" s="1371" t="s">
        <v>249</v>
      </c>
      <c r="N5482" s="1371" t="s">
        <v>233</v>
      </c>
      <c r="O5482" s="1371" t="s">
        <v>231</v>
      </c>
      <c r="W5482" s="1371" t="s">
        <v>229</v>
      </c>
    </row>
    <row r="5483" spans="1:23">
      <c r="A5483" s="1370" t="s">
        <v>10824</v>
      </c>
      <c r="B5483" s="1371" t="s">
        <v>10825</v>
      </c>
      <c r="C5483" s="1371">
        <v>997382658</v>
      </c>
      <c r="D5483" s="1371" t="s">
        <v>362</v>
      </c>
      <c r="G5483" s="1371" t="s">
        <v>224</v>
      </c>
      <c r="H5483" s="1371" t="s">
        <v>11</v>
      </c>
      <c r="J5483" s="1371" t="s">
        <v>221</v>
      </c>
      <c r="N5483" s="1371" t="s">
        <v>233</v>
      </c>
      <c r="O5483" s="1371" t="s">
        <v>236</v>
      </c>
      <c r="W5483" s="1371" t="s">
        <v>229</v>
      </c>
    </row>
    <row r="5484" spans="1:23">
      <c r="A5484" s="1370" t="s">
        <v>10826</v>
      </c>
      <c r="B5484" s="1371" t="s">
        <v>10827</v>
      </c>
      <c r="C5484" s="1371">
        <v>987844691</v>
      </c>
      <c r="D5484" s="1371" t="s">
        <v>362</v>
      </c>
      <c r="G5484" s="1371" t="s">
        <v>223</v>
      </c>
      <c r="H5484" s="1371" t="s">
        <v>11</v>
      </c>
      <c r="I5484" s="1371" t="s">
        <v>316</v>
      </c>
      <c r="J5484" s="1371" t="s">
        <v>221</v>
      </c>
      <c r="N5484" s="1371" t="s">
        <v>233</v>
      </c>
      <c r="O5484" s="1371" t="s">
        <v>236</v>
      </c>
      <c r="W5484" s="1371" t="s">
        <v>229</v>
      </c>
    </row>
    <row r="5485" spans="1:23">
      <c r="A5485" s="1370" t="s">
        <v>10828</v>
      </c>
      <c r="B5485" s="1371" t="s">
        <v>10829</v>
      </c>
      <c r="C5485" s="1371">
        <v>994018568</v>
      </c>
      <c r="D5485" s="1371" t="s">
        <v>362</v>
      </c>
      <c r="G5485" s="1371" t="s">
        <v>224</v>
      </c>
      <c r="H5485" s="1371" t="s">
        <v>11</v>
      </c>
      <c r="J5485" s="1371" t="s">
        <v>221</v>
      </c>
      <c r="N5485" s="1371" t="s">
        <v>233</v>
      </c>
      <c r="O5485" s="1371" t="s">
        <v>231</v>
      </c>
      <c r="W5485" s="1371" t="s">
        <v>229</v>
      </c>
    </row>
    <row r="5486" spans="1:23">
      <c r="A5486" s="1370" t="s">
        <v>10830</v>
      </c>
      <c r="B5486" s="1371" t="s">
        <v>10831</v>
      </c>
      <c r="C5486" s="1371">
        <v>960639804</v>
      </c>
      <c r="D5486" s="1371" t="s">
        <v>362</v>
      </c>
      <c r="G5486" s="1371" t="s">
        <v>225</v>
      </c>
      <c r="H5486" s="1371" t="s">
        <v>11</v>
      </c>
      <c r="J5486" s="1371" t="s">
        <v>221</v>
      </c>
      <c r="N5486" s="1371" t="s">
        <v>233</v>
      </c>
      <c r="O5486" s="1371" t="s">
        <v>236</v>
      </c>
      <c r="W5486" s="1371" t="s">
        <v>229</v>
      </c>
    </row>
    <row r="5487" spans="1:23">
      <c r="A5487" s="1370" t="s">
        <v>10832</v>
      </c>
      <c r="B5487" s="1371" t="s">
        <v>10833</v>
      </c>
      <c r="C5487" s="1371">
        <v>975030690</v>
      </c>
      <c r="D5487" s="1371" t="s">
        <v>362</v>
      </c>
      <c r="G5487" s="1371" t="s">
        <v>224</v>
      </c>
      <c r="H5487" s="1371" t="s">
        <v>11</v>
      </c>
      <c r="J5487" s="1371" t="s">
        <v>221</v>
      </c>
      <c r="N5487" s="1371" t="s">
        <v>233</v>
      </c>
      <c r="O5487" s="1371" t="s">
        <v>332</v>
      </c>
      <c r="W5487" s="1371" t="s">
        <v>229</v>
      </c>
    </row>
    <row r="5488" spans="1:23">
      <c r="A5488" s="1370" t="s">
        <v>10834</v>
      </c>
      <c r="B5488" s="1371" t="s">
        <v>10835</v>
      </c>
      <c r="C5488" s="1371">
        <v>932488798</v>
      </c>
      <c r="D5488" s="1371" t="s">
        <v>362</v>
      </c>
      <c r="G5488" s="1371" t="s">
        <v>224</v>
      </c>
      <c r="H5488" s="1371" t="s">
        <v>11</v>
      </c>
      <c r="J5488" s="1371" t="s">
        <v>221</v>
      </c>
      <c r="N5488" s="1371" t="s">
        <v>233</v>
      </c>
      <c r="O5488" s="1371" t="s">
        <v>231</v>
      </c>
      <c r="W5488" s="1371" t="s">
        <v>229</v>
      </c>
    </row>
    <row r="5489" spans="1:23">
      <c r="A5489" s="1370" t="s">
        <v>10836</v>
      </c>
      <c r="B5489" s="1371" t="s">
        <v>10837</v>
      </c>
      <c r="C5489" s="1371">
        <v>917701644</v>
      </c>
      <c r="D5489" s="1371" t="s">
        <v>10838</v>
      </c>
      <c r="G5489" s="1371" t="s">
        <v>224</v>
      </c>
      <c r="H5489" s="1371" t="s">
        <v>11</v>
      </c>
      <c r="J5489" s="1371" t="s">
        <v>221</v>
      </c>
      <c r="N5489" s="1371" t="s">
        <v>233</v>
      </c>
      <c r="O5489" s="1371" t="s">
        <v>236</v>
      </c>
      <c r="W5489" s="1371" t="s">
        <v>229</v>
      </c>
    </row>
    <row r="5490" spans="1:23">
      <c r="A5490" s="1370" t="s">
        <v>10839</v>
      </c>
      <c r="B5490" s="1371" t="s">
        <v>10840</v>
      </c>
      <c r="C5490" s="1371">
        <v>936648950</v>
      </c>
      <c r="D5490" s="1371" t="s">
        <v>10841</v>
      </c>
      <c r="E5490" s="1371" t="s">
        <v>2510</v>
      </c>
      <c r="G5490" s="1371" t="s">
        <v>223</v>
      </c>
      <c r="H5490" s="1371" t="s">
        <v>243</v>
      </c>
      <c r="I5490" s="1371" t="s">
        <v>316</v>
      </c>
      <c r="J5490" s="1371" t="s">
        <v>249</v>
      </c>
      <c r="N5490" s="1371" t="s">
        <v>233</v>
      </c>
      <c r="W5490" s="1371" t="s">
        <v>227</v>
      </c>
    </row>
    <row r="5491" spans="1:23">
      <c r="A5491" s="1370" t="s">
        <v>10842</v>
      </c>
      <c r="B5491" s="1371" t="s">
        <v>10843</v>
      </c>
      <c r="C5491" s="1371">
        <v>926188084</v>
      </c>
      <c r="D5491" s="1371" t="s">
        <v>362</v>
      </c>
      <c r="G5491" s="1371" t="s">
        <v>225</v>
      </c>
      <c r="H5491" s="1371" t="s">
        <v>11</v>
      </c>
      <c r="J5491" s="1371" t="s">
        <v>221</v>
      </c>
      <c r="N5491" s="1371" t="s">
        <v>233</v>
      </c>
      <c r="O5491" s="1371" t="s">
        <v>236</v>
      </c>
      <c r="W5491" s="1371" t="s">
        <v>229</v>
      </c>
    </row>
    <row r="5492" spans="1:23">
      <c r="A5492" s="1370" t="s">
        <v>10844</v>
      </c>
      <c r="B5492" s="1371" t="s">
        <v>10845</v>
      </c>
      <c r="C5492" s="1371">
        <v>904024317</v>
      </c>
      <c r="D5492" s="1371" t="s">
        <v>362</v>
      </c>
      <c r="G5492" s="1371" t="s">
        <v>225</v>
      </c>
      <c r="H5492" s="1371" t="s">
        <v>11</v>
      </c>
      <c r="J5492" s="1371" t="s">
        <v>221</v>
      </c>
      <c r="N5492" s="1371" t="s">
        <v>233</v>
      </c>
      <c r="O5492" s="1371" t="s">
        <v>236</v>
      </c>
      <c r="W5492" s="1371" t="s">
        <v>229</v>
      </c>
    </row>
    <row r="5493" spans="1:23">
      <c r="A5493" s="1370" t="s">
        <v>10846</v>
      </c>
      <c r="B5493" s="1371" t="s">
        <v>10847</v>
      </c>
      <c r="C5493" s="1371">
        <v>902408224</v>
      </c>
      <c r="D5493" s="1371" t="s">
        <v>362</v>
      </c>
      <c r="G5493" s="1371" t="s">
        <v>223</v>
      </c>
      <c r="H5493" s="1371" t="s">
        <v>11</v>
      </c>
      <c r="I5493" s="1371" t="s">
        <v>316</v>
      </c>
      <c r="J5493" s="1371" t="s">
        <v>221</v>
      </c>
      <c r="N5493" s="1371" t="s">
        <v>233</v>
      </c>
      <c r="O5493" s="1371" t="s">
        <v>236</v>
      </c>
      <c r="W5493" s="1371" t="s">
        <v>229</v>
      </c>
    </row>
    <row r="5494" spans="1:23">
      <c r="A5494" s="1370" t="s">
        <v>10848</v>
      </c>
      <c r="B5494" s="1371" t="s">
        <v>10849</v>
      </c>
      <c r="C5494" s="1371">
        <v>939245027</v>
      </c>
      <c r="D5494" s="1371" t="s">
        <v>10850</v>
      </c>
      <c r="G5494" s="1371" t="s">
        <v>224</v>
      </c>
      <c r="H5494" s="1371" t="s">
        <v>11</v>
      </c>
      <c r="J5494" s="1371" t="s">
        <v>221</v>
      </c>
      <c r="N5494" s="1371" t="s">
        <v>233</v>
      </c>
      <c r="O5494" s="1371" t="s">
        <v>231</v>
      </c>
      <c r="W5494" s="1371" t="s">
        <v>229</v>
      </c>
    </row>
    <row r="5495" spans="1:23">
      <c r="A5495" s="1370" t="s">
        <v>10851</v>
      </c>
      <c r="B5495" s="1371" t="s">
        <v>10852</v>
      </c>
      <c r="C5495" s="1371">
        <v>999070297</v>
      </c>
      <c r="D5495" s="1371" t="s">
        <v>362</v>
      </c>
      <c r="G5495" s="1371" t="s">
        <v>223</v>
      </c>
      <c r="H5495" s="1371" t="s">
        <v>11</v>
      </c>
      <c r="I5495" s="1371" t="s">
        <v>316</v>
      </c>
      <c r="J5495" s="1371" t="s">
        <v>221</v>
      </c>
      <c r="N5495" s="1371" t="s">
        <v>233</v>
      </c>
      <c r="W5495" s="1371" t="s">
        <v>229</v>
      </c>
    </row>
    <row r="5496" spans="1:23">
      <c r="A5496" s="1370" t="s">
        <v>10853</v>
      </c>
      <c r="B5496" s="1371" t="s">
        <v>10854</v>
      </c>
      <c r="C5496" s="1371">
        <v>983156832</v>
      </c>
      <c r="D5496" s="1371" t="s">
        <v>362</v>
      </c>
      <c r="G5496" s="1371" t="s">
        <v>224</v>
      </c>
      <c r="H5496" s="1371" t="s">
        <v>11</v>
      </c>
      <c r="J5496" s="1371" t="s">
        <v>221</v>
      </c>
      <c r="N5496" s="1371" t="s">
        <v>233</v>
      </c>
      <c r="O5496" s="1371" t="s">
        <v>236</v>
      </c>
      <c r="W5496" s="1371" t="s">
        <v>229</v>
      </c>
    </row>
    <row r="5497" spans="1:23">
      <c r="A5497" s="1370" t="s">
        <v>10855</v>
      </c>
      <c r="B5497" s="1371" t="s">
        <v>10856</v>
      </c>
      <c r="C5497" s="1371">
        <v>928790945</v>
      </c>
      <c r="D5497" s="1371" t="s">
        <v>362</v>
      </c>
      <c r="G5497" s="1371" t="s">
        <v>224</v>
      </c>
      <c r="H5497" s="1371" t="s">
        <v>11</v>
      </c>
      <c r="J5497" s="1371" t="s">
        <v>221</v>
      </c>
      <c r="N5497" s="1371" t="s">
        <v>233</v>
      </c>
      <c r="O5497" s="1371" t="s">
        <v>236</v>
      </c>
      <c r="W5497" s="1371" t="s">
        <v>229</v>
      </c>
    </row>
    <row r="5498" spans="1:23">
      <c r="A5498" s="1370" t="s">
        <v>10857</v>
      </c>
      <c r="B5498" s="1371" t="s">
        <v>10858</v>
      </c>
      <c r="C5498" s="1371">
        <v>947767596</v>
      </c>
      <c r="D5498" s="1371" t="s">
        <v>362</v>
      </c>
      <c r="G5498" s="1371" t="s">
        <v>223</v>
      </c>
      <c r="H5498" s="1371" t="s">
        <v>11</v>
      </c>
      <c r="I5498" s="1371" t="s">
        <v>316</v>
      </c>
      <c r="J5498" s="1371" t="s">
        <v>221</v>
      </c>
      <c r="N5498" s="1371" t="s">
        <v>233</v>
      </c>
      <c r="O5498" s="1371" t="s">
        <v>236</v>
      </c>
      <c r="W5498" s="1371" t="s">
        <v>229</v>
      </c>
    </row>
    <row r="5499" spans="1:23">
      <c r="A5499" s="1370" t="s">
        <v>10859</v>
      </c>
      <c r="B5499" s="1371" t="s">
        <v>10860</v>
      </c>
      <c r="C5499" s="1371">
        <v>935379785</v>
      </c>
      <c r="D5499" s="1371" t="s">
        <v>362</v>
      </c>
      <c r="G5499" s="1371" t="s">
        <v>223</v>
      </c>
      <c r="H5499" s="1371" t="s">
        <v>11</v>
      </c>
      <c r="I5499" s="1371" t="s">
        <v>316</v>
      </c>
      <c r="J5499" s="1371" t="s">
        <v>221</v>
      </c>
      <c r="N5499" s="1371" t="s">
        <v>233</v>
      </c>
      <c r="W5499" s="1371" t="s">
        <v>229</v>
      </c>
    </row>
    <row r="5500" spans="1:23">
      <c r="A5500" s="1370" t="s">
        <v>10861</v>
      </c>
      <c r="B5500" s="1371" t="s">
        <v>10862</v>
      </c>
      <c r="C5500" s="1371">
        <v>970457821</v>
      </c>
      <c r="D5500" s="1371" t="s">
        <v>362</v>
      </c>
      <c r="G5500" s="1371" t="s">
        <v>224</v>
      </c>
      <c r="H5500" s="1371" t="s">
        <v>11</v>
      </c>
      <c r="J5500" s="1371" t="s">
        <v>221</v>
      </c>
      <c r="N5500" s="1371" t="s">
        <v>233</v>
      </c>
      <c r="O5500" s="1371" t="s">
        <v>236</v>
      </c>
      <c r="W5500" s="1371" t="s">
        <v>229</v>
      </c>
    </row>
    <row r="5501" spans="1:23">
      <c r="A5501" s="1370" t="s">
        <v>10863</v>
      </c>
      <c r="B5501" s="1371" t="s">
        <v>10864</v>
      </c>
      <c r="C5501" s="1371">
        <v>940120842</v>
      </c>
      <c r="D5501" s="1371" t="s">
        <v>362</v>
      </c>
      <c r="G5501" s="1371" t="s">
        <v>224</v>
      </c>
      <c r="H5501" s="1371" t="s">
        <v>11</v>
      </c>
      <c r="J5501" s="1371" t="s">
        <v>221</v>
      </c>
      <c r="N5501" s="1371" t="s">
        <v>233</v>
      </c>
      <c r="O5501" s="1371" t="s">
        <v>236</v>
      </c>
      <c r="W5501" s="1371" t="s">
        <v>229</v>
      </c>
    </row>
    <row r="5502" spans="1:23">
      <c r="A5502" s="1370" t="s">
        <v>10865</v>
      </c>
      <c r="B5502" s="1371" t="s">
        <v>10866</v>
      </c>
      <c r="C5502" s="1371">
        <v>997751508</v>
      </c>
      <c r="D5502" s="1371" t="s">
        <v>362</v>
      </c>
      <c r="G5502" s="1371" t="s">
        <v>225</v>
      </c>
      <c r="H5502" s="1371" t="s">
        <v>11</v>
      </c>
      <c r="J5502" s="1371" t="s">
        <v>221</v>
      </c>
      <c r="N5502" s="1371" t="s">
        <v>233</v>
      </c>
      <c r="O5502" s="1371" t="s">
        <v>236</v>
      </c>
      <c r="W5502" s="1371" t="s">
        <v>229</v>
      </c>
    </row>
    <row r="5503" spans="1:23">
      <c r="A5503" s="1370" t="s">
        <v>10867</v>
      </c>
      <c r="B5503" s="1371" t="s">
        <v>10868</v>
      </c>
      <c r="C5503" s="1371">
        <v>987530220</v>
      </c>
      <c r="D5503" s="1371" t="s">
        <v>362</v>
      </c>
      <c r="G5503" s="1371" t="s">
        <v>224</v>
      </c>
      <c r="H5503" s="1371" t="s">
        <v>11</v>
      </c>
      <c r="J5503" s="1371" t="s">
        <v>221</v>
      </c>
      <c r="N5503" s="1371" t="s">
        <v>233</v>
      </c>
      <c r="O5503" s="1371" t="s">
        <v>231</v>
      </c>
      <c r="W5503" s="1371" t="s">
        <v>229</v>
      </c>
    </row>
    <row r="5504" spans="1:23">
      <c r="A5504" s="1370" t="s">
        <v>10869</v>
      </c>
      <c r="B5504" s="1371" t="s">
        <v>10870</v>
      </c>
      <c r="C5504" s="1371">
        <v>944026322</v>
      </c>
      <c r="D5504" s="1371" t="s">
        <v>362</v>
      </c>
      <c r="G5504" s="1371" t="s">
        <v>223</v>
      </c>
      <c r="H5504" s="1371" t="s">
        <v>11</v>
      </c>
      <c r="I5504" s="1371" t="s">
        <v>316</v>
      </c>
      <c r="J5504" s="1371" t="s">
        <v>221</v>
      </c>
      <c r="N5504" s="1371" t="s">
        <v>233</v>
      </c>
      <c r="W5504" s="1371" t="s">
        <v>229</v>
      </c>
    </row>
    <row r="5505" spans="1:23">
      <c r="A5505" s="1370" t="s">
        <v>10871</v>
      </c>
      <c r="B5505" s="1371" t="s">
        <v>10872</v>
      </c>
      <c r="C5505" s="1371">
        <v>938359213</v>
      </c>
      <c r="D5505" s="1371" t="s">
        <v>362</v>
      </c>
      <c r="G5505" s="1371" t="s">
        <v>223</v>
      </c>
      <c r="H5505" s="1371" t="s">
        <v>11</v>
      </c>
      <c r="I5505" s="1371" t="s">
        <v>316</v>
      </c>
      <c r="J5505" s="1371" t="s">
        <v>221</v>
      </c>
      <c r="N5505" s="1371" t="s">
        <v>233</v>
      </c>
      <c r="W5505" s="1371" t="s">
        <v>229</v>
      </c>
    </row>
    <row r="5506" spans="1:23">
      <c r="A5506" s="1370" t="s">
        <v>10873</v>
      </c>
      <c r="B5506" s="1371" t="s">
        <v>10874</v>
      </c>
      <c r="C5506" s="1371">
        <v>997039851</v>
      </c>
      <c r="D5506" s="1371" t="s">
        <v>362</v>
      </c>
      <c r="G5506" s="1371" t="s">
        <v>223</v>
      </c>
      <c r="H5506" s="1371" t="s">
        <v>11</v>
      </c>
      <c r="I5506" s="1371" t="s">
        <v>316</v>
      </c>
      <c r="J5506" s="1371" t="s">
        <v>221</v>
      </c>
      <c r="N5506" s="1371" t="s">
        <v>233</v>
      </c>
      <c r="O5506" s="1371" t="s">
        <v>236</v>
      </c>
      <c r="W5506" s="1371" t="s">
        <v>229</v>
      </c>
    </row>
    <row r="5507" spans="1:23">
      <c r="A5507" s="1370" t="s">
        <v>10875</v>
      </c>
      <c r="B5507" s="1371" t="s">
        <v>10876</v>
      </c>
      <c r="C5507" s="1371">
        <v>940621418</v>
      </c>
      <c r="D5507" s="1371" t="s">
        <v>362</v>
      </c>
      <c r="G5507" s="1371" t="s">
        <v>224</v>
      </c>
      <c r="H5507" s="1371" t="s">
        <v>11</v>
      </c>
      <c r="J5507" s="1371" t="s">
        <v>221</v>
      </c>
      <c r="N5507" s="1371" t="s">
        <v>233</v>
      </c>
      <c r="O5507" s="1371" t="s">
        <v>231</v>
      </c>
      <c r="W5507" s="1371" t="s">
        <v>229</v>
      </c>
    </row>
    <row r="5508" spans="1:23">
      <c r="A5508" s="1370" t="s">
        <v>10877</v>
      </c>
      <c r="B5508" s="1371" t="s">
        <v>10878</v>
      </c>
      <c r="C5508" s="1371">
        <v>908941835</v>
      </c>
      <c r="D5508" s="1371" t="s">
        <v>362</v>
      </c>
      <c r="G5508" s="1371" t="s">
        <v>224</v>
      </c>
      <c r="H5508" s="1371" t="s">
        <v>11</v>
      </c>
      <c r="J5508" s="1371" t="s">
        <v>221</v>
      </c>
      <c r="N5508" s="1371" t="s">
        <v>233</v>
      </c>
      <c r="O5508" s="1371" t="s">
        <v>236</v>
      </c>
      <c r="W5508" s="1371" t="s">
        <v>229</v>
      </c>
    </row>
    <row r="5509" spans="1:23">
      <c r="A5509" s="1370" t="s">
        <v>10879</v>
      </c>
      <c r="B5509" s="1371" t="s">
        <v>10880</v>
      </c>
      <c r="C5509" s="1371">
        <v>986192010</v>
      </c>
      <c r="D5509" s="1371" t="s">
        <v>362</v>
      </c>
      <c r="G5509" s="1371" t="s">
        <v>225</v>
      </c>
      <c r="H5509" s="1371" t="s">
        <v>11</v>
      </c>
      <c r="J5509" s="1371" t="s">
        <v>221</v>
      </c>
      <c r="N5509" s="1371" t="s">
        <v>233</v>
      </c>
      <c r="O5509" s="1371" t="s">
        <v>236</v>
      </c>
      <c r="W5509" s="1371" t="s">
        <v>229</v>
      </c>
    </row>
    <row r="5510" spans="1:23">
      <c r="A5510" s="1370" t="s">
        <v>10881</v>
      </c>
      <c r="B5510" s="1371" t="s">
        <v>10882</v>
      </c>
      <c r="C5510" s="1371">
        <v>949216715</v>
      </c>
      <c r="D5510" s="1371" t="s">
        <v>10883</v>
      </c>
      <c r="G5510" s="1371" t="s">
        <v>223</v>
      </c>
      <c r="H5510" s="1371" t="s">
        <v>11</v>
      </c>
      <c r="I5510" s="1371" t="s">
        <v>316</v>
      </c>
      <c r="J5510" s="1371" t="s">
        <v>221</v>
      </c>
      <c r="N5510" s="1371" t="s">
        <v>233</v>
      </c>
      <c r="W5510" s="1371" t="s">
        <v>229</v>
      </c>
    </row>
    <row r="5511" spans="1:23">
      <c r="A5511" s="1370" t="s">
        <v>10884</v>
      </c>
      <c r="B5511" s="1371" t="s">
        <v>10885</v>
      </c>
      <c r="C5511" s="1371">
        <v>924701891</v>
      </c>
      <c r="D5511" s="1371" t="s">
        <v>362</v>
      </c>
      <c r="G5511" s="1371" t="s">
        <v>223</v>
      </c>
      <c r="H5511" s="1371" t="s">
        <v>11</v>
      </c>
      <c r="I5511" s="1371" t="s">
        <v>316</v>
      </c>
      <c r="J5511" s="1371" t="s">
        <v>221</v>
      </c>
      <c r="N5511" s="1371" t="s">
        <v>233</v>
      </c>
      <c r="W5511" s="1371" t="s">
        <v>229</v>
      </c>
    </row>
    <row r="5512" spans="1:23">
      <c r="A5512" s="1370" t="s">
        <v>10886</v>
      </c>
      <c r="B5512" s="1371" t="s">
        <v>10887</v>
      </c>
      <c r="C5512" s="1371">
        <v>51987804841</v>
      </c>
      <c r="D5512" s="1371" t="s">
        <v>10888</v>
      </c>
      <c r="E5512" s="1371" t="s">
        <v>10889</v>
      </c>
      <c r="F5512" s="1371" t="s">
        <v>240</v>
      </c>
      <c r="G5512" s="1371" t="s">
        <v>223</v>
      </c>
      <c r="H5512" s="1371" t="s">
        <v>245</v>
      </c>
      <c r="J5512" s="1371" t="s">
        <v>221</v>
      </c>
      <c r="L5512" s="1371" t="s">
        <v>271</v>
      </c>
      <c r="N5512" s="1371" t="s">
        <v>241</v>
      </c>
      <c r="W5512" s="1371" t="s">
        <v>230</v>
      </c>
    </row>
    <row r="5513" spans="1:23">
      <c r="A5513" s="1370" t="s">
        <v>10890</v>
      </c>
      <c r="B5513" s="1371" t="s">
        <v>10891</v>
      </c>
      <c r="C5513" s="1371">
        <v>995047631</v>
      </c>
      <c r="D5513" s="1371" t="s">
        <v>362</v>
      </c>
      <c r="G5513" s="1371" t="s">
        <v>224</v>
      </c>
      <c r="H5513" s="1371" t="s">
        <v>11</v>
      </c>
      <c r="J5513" s="1371" t="s">
        <v>221</v>
      </c>
      <c r="N5513" s="1371" t="s">
        <v>233</v>
      </c>
      <c r="O5513" s="1371" t="s">
        <v>236</v>
      </c>
      <c r="W5513" s="1371" t="s">
        <v>229</v>
      </c>
    </row>
    <row r="5514" spans="1:23">
      <c r="A5514" s="1370" t="s">
        <v>10892</v>
      </c>
      <c r="B5514" s="1371" t="s">
        <v>10893</v>
      </c>
      <c r="C5514" s="1371">
        <v>51999976972</v>
      </c>
      <c r="D5514" s="1371" t="s">
        <v>10894</v>
      </c>
      <c r="F5514" s="1371" t="s">
        <v>240</v>
      </c>
      <c r="G5514" s="1371" t="s">
        <v>225</v>
      </c>
      <c r="H5514" s="1371" t="s">
        <v>245</v>
      </c>
      <c r="I5514" s="1371" t="s">
        <v>10895</v>
      </c>
      <c r="J5514" s="1371" t="s">
        <v>221</v>
      </c>
      <c r="N5514" s="1371" t="s">
        <v>241</v>
      </c>
      <c r="O5514" s="1371" t="s">
        <v>236</v>
      </c>
      <c r="P5514" s="1371" t="s">
        <v>350</v>
      </c>
      <c r="W5514" s="1371" t="s">
        <v>228</v>
      </c>
    </row>
    <row r="5515" spans="1:23">
      <c r="A5515" s="1370" t="s">
        <v>10896</v>
      </c>
      <c r="B5515" s="1371" t="s">
        <v>10897</v>
      </c>
      <c r="C5515" s="1371">
        <v>992100745</v>
      </c>
      <c r="D5515" s="1371" t="s">
        <v>362</v>
      </c>
      <c r="G5515" s="1371" t="s">
        <v>223</v>
      </c>
      <c r="H5515" s="1371" t="s">
        <v>11</v>
      </c>
      <c r="I5515" s="1371" t="s">
        <v>316</v>
      </c>
      <c r="J5515" s="1371" t="s">
        <v>221</v>
      </c>
      <c r="N5515" s="1371" t="s">
        <v>233</v>
      </c>
      <c r="O5515" s="1371" t="s">
        <v>236</v>
      </c>
      <c r="W5515" s="1371" t="s">
        <v>229</v>
      </c>
    </row>
    <row r="5516" spans="1:23">
      <c r="A5516" s="1370" t="s">
        <v>10898</v>
      </c>
      <c r="B5516" s="1371" t="s">
        <v>10899</v>
      </c>
      <c r="C5516" s="1371">
        <v>996185498</v>
      </c>
      <c r="D5516" s="1371" t="s">
        <v>362</v>
      </c>
      <c r="G5516" s="1371" t="s">
        <v>223</v>
      </c>
      <c r="H5516" s="1371" t="s">
        <v>11</v>
      </c>
      <c r="I5516" s="1371" t="s">
        <v>316</v>
      </c>
      <c r="J5516" s="1371" t="s">
        <v>221</v>
      </c>
      <c r="N5516" s="1371" t="s">
        <v>233</v>
      </c>
      <c r="W5516" s="1371" t="s">
        <v>229</v>
      </c>
    </row>
    <row r="5517" spans="1:23">
      <c r="A5517" s="1370" t="s">
        <v>10900</v>
      </c>
      <c r="B5517" s="1371" t="s">
        <v>10901</v>
      </c>
      <c r="C5517" s="1371">
        <v>900970517</v>
      </c>
      <c r="D5517" s="1371" t="s">
        <v>362</v>
      </c>
      <c r="G5517" s="1371" t="s">
        <v>224</v>
      </c>
      <c r="H5517" s="1371" t="s">
        <v>11</v>
      </c>
      <c r="J5517" s="1371" t="s">
        <v>221</v>
      </c>
      <c r="N5517" s="1371" t="s">
        <v>233</v>
      </c>
      <c r="O5517" s="1371" t="s">
        <v>231</v>
      </c>
      <c r="W5517" s="1371" t="s">
        <v>229</v>
      </c>
    </row>
    <row r="5518" spans="1:23">
      <c r="A5518" s="1370" t="s">
        <v>10902</v>
      </c>
      <c r="B5518" s="1371" t="s">
        <v>10903</v>
      </c>
      <c r="C5518" s="1371">
        <v>970042015</v>
      </c>
      <c r="D5518" s="1371" t="s">
        <v>10904</v>
      </c>
      <c r="G5518" s="1371" t="s">
        <v>223</v>
      </c>
      <c r="H5518" s="1371" t="s">
        <v>11</v>
      </c>
      <c r="I5518" s="1371" t="s">
        <v>316</v>
      </c>
      <c r="J5518" s="1371" t="s">
        <v>221</v>
      </c>
      <c r="N5518" s="1371" t="s">
        <v>233</v>
      </c>
      <c r="W5518" s="1371" t="s">
        <v>229</v>
      </c>
    </row>
    <row r="5519" spans="1:23">
      <c r="A5519" s="1370" t="s">
        <v>10905</v>
      </c>
      <c r="B5519" s="1371" t="s">
        <v>10906</v>
      </c>
      <c r="C5519" s="1371">
        <v>51961431729</v>
      </c>
      <c r="D5519" s="1371" t="s">
        <v>10907</v>
      </c>
      <c r="G5519" s="1371" t="s">
        <v>223</v>
      </c>
      <c r="H5519" s="1371" t="s">
        <v>245</v>
      </c>
      <c r="I5519" s="1371" t="s">
        <v>316</v>
      </c>
      <c r="J5519" s="1371" t="s">
        <v>221</v>
      </c>
      <c r="L5519" s="1371" t="s">
        <v>271</v>
      </c>
      <c r="N5519" s="1371" t="s">
        <v>233</v>
      </c>
      <c r="O5519" s="1371" t="s">
        <v>329</v>
      </c>
      <c r="W5519" s="1371" t="s">
        <v>229</v>
      </c>
    </row>
    <row r="5520" spans="1:23">
      <c r="A5520" s="1370" t="s">
        <v>10908</v>
      </c>
      <c r="B5520" s="1371" t="s">
        <v>10909</v>
      </c>
      <c r="C5520" s="1371">
        <v>916997183</v>
      </c>
      <c r="D5520" s="1371" t="s">
        <v>362</v>
      </c>
      <c r="G5520" s="1371" t="s">
        <v>225</v>
      </c>
      <c r="H5520" s="1371" t="s">
        <v>11</v>
      </c>
      <c r="J5520" s="1371" t="s">
        <v>221</v>
      </c>
      <c r="N5520" s="1371" t="s">
        <v>233</v>
      </c>
      <c r="O5520" s="1371" t="s">
        <v>236</v>
      </c>
      <c r="W5520" s="1371" t="s">
        <v>229</v>
      </c>
    </row>
    <row r="5521" spans="1:23">
      <c r="A5521" s="1370" t="s">
        <v>10910</v>
      </c>
      <c r="B5521" s="1371" t="s">
        <v>10911</v>
      </c>
      <c r="C5521" s="1371">
        <v>999202103</v>
      </c>
      <c r="D5521" s="1371" t="s">
        <v>362</v>
      </c>
      <c r="G5521" s="1371" t="s">
        <v>223</v>
      </c>
      <c r="H5521" s="1371" t="s">
        <v>11</v>
      </c>
      <c r="I5521" s="1371" t="s">
        <v>316</v>
      </c>
      <c r="J5521" s="1371" t="s">
        <v>221</v>
      </c>
      <c r="N5521" s="1371" t="s">
        <v>233</v>
      </c>
      <c r="W5521" s="1371" t="s">
        <v>229</v>
      </c>
    </row>
    <row r="5522" spans="1:23">
      <c r="A5522" s="1370" t="s">
        <v>10912</v>
      </c>
      <c r="B5522" s="1371" t="s">
        <v>10913</v>
      </c>
      <c r="C5522" s="1371">
        <v>924234972</v>
      </c>
      <c r="D5522" s="1371" t="s">
        <v>362</v>
      </c>
      <c r="G5522" s="1371" t="s">
        <v>225</v>
      </c>
      <c r="H5522" s="1371" t="s">
        <v>11</v>
      </c>
      <c r="J5522" s="1371" t="s">
        <v>221</v>
      </c>
      <c r="N5522" s="1371" t="s">
        <v>233</v>
      </c>
      <c r="O5522" s="1371" t="s">
        <v>231</v>
      </c>
      <c r="W5522" s="1371" t="s">
        <v>229</v>
      </c>
    </row>
    <row r="5523" spans="1:23">
      <c r="A5523" s="1370" t="s">
        <v>10914</v>
      </c>
      <c r="B5523" s="1371" t="s">
        <v>10915</v>
      </c>
      <c r="C5523" s="1371">
        <v>978678770</v>
      </c>
      <c r="D5523" s="1371" t="s">
        <v>10916</v>
      </c>
      <c r="G5523" s="1371" t="s">
        <v>224</v>
      </c>
      <c r="H5523" s="1371" t="s">
        <v>11</v>
      </c>
      <c r="J5523" s="1371" t="s">
        <v>221</v>
      </c>
      <c r="N5523" s="1371" t="s">
        <v>233</v>
      </c>
      <c r="O5523" s="1371" t="s">
        <v>231</v>
      </c>
      <c r="W5523" s="1371" t="s">
        <v>229</v>
      </c>
    </row>
    <row r="5524" spans="1:23">
      <c r="A5524" s="1370" t="s">
        <v>10917</v>
      </c>
      <c r="B5524" s="1371" t="s">
        <v>10918</v>
      </c>
      <c r="C5524" s="1371">
        <v>966946627</v>
      </c>
      <c r="D5524" s="1371" t="s">
        <v>362</v>
      </c>
      <c r="G5524" s="1371" t="s">
        <v>224</v>
      </c>
      <c r="H5524" s="1371" t="s">
        <v>11</v>
      </c>
      <c r="J5524" s="1371" t="s">
        <v>221</v>
      </c>
      <c r="N5524" s="1371" t="s">
        <v>233</v>
      </c>
      <c r="O5524" s="1371" t="s">
        <v>231</v>
      </c>
      <c r="W5524" s="1371" t="s">
        <v>229</v>
      </c>
    </row>
    <row r="5525" spans="1:23">
      <c r="A5525" s="1370" t="s">
        <v>10919</v>
      </c>
      <c r="B5525" s="1371" t="s">
        <v>10920</v>
      </c>
      <c r="C5525" s="1371">
        <v>951697494</v>
      </c>
      <c r="D5525" s="1371" t="s">
        <v>10921</v>
      </c>
      <c r="G5525" s="1371" t="s">
        <v>223</v>
      </c>
      <c r="H5525" s="1371" t="s">
        <v>11</v>
      </c>
      <c r="I5525" s="1371" t="s">
        <v>316</v>
      </c>
      <c r="J5525" s="1371" t="s">
        <v>221</v>
      </c>
      <c r="N5525" s="1371" t="s">
        <v>233</v>
      </c>
      <c r="O5525" s="1371" t="s">
        <v>236</v>
      </c>
      <c r="W5525" s="1371" t="s">
        <v>229</v>
      </c>
    </row>
    <row r="5526" spans="1:23">
      <c r="A5526" s="1370" t="s">
        <v>10922</v>
      </c>
      <c r="B5526" s="1371" t="s">
        <v>10923</v>
      </c>
      <c r="C5526" s="1371">
        <v>940416848</v>
      </c>
      <c r="D5526" s="1371" t="s">
        <v>362</v>
      </c>
      <c r="G5526" s="1371" t="s">
        <v>224</v>
      </c>
      <c r="H5526" s="1371" t="s">
        <v>11</v>
      </c>
      <c r="J5526" s="1371" t="s">
        <v>221</v>
      </c>
      <c r="N5526" s="1371" t="s">
        <v>233</v>
      </c>
      <c r="O5526" s="1371" t="s">
        <v>231</v>
      </c>
      <c r="W5526" s="1371" t="s">
        <v>229</v>
      </c>
    </row>
    <row r="5527" spans="1:23">
      <c r="A5527" s="1370" t="s">
        <v>10924</v>
      </c>
      <c r="B5527" s="1371" t="s">
        <v>10925</v>
      </c>
      <c r="C5527" s="1371">
        <v>923902516</v>
      </c>
      <c r="D5527" s="1371" t="s">
        <v>362</v>
      </c>
      <c r="G5527" s="1371" t="s">
        <v>223</v>
      </c>
      <c r="H5527" s="1371" t="s">
        <v>11</v>
      </c>
      <c r="I5527" s="1371" t="s">
        <v>316</v>
      </c>
      <c r="J5527" s="1371" t="s">
        <v>221</v>
      </c>
      <c r="N5527" s="1371" t="s">
        <v>237</v>
      </c>
      <c r="O5527" s="1371" t="s">
        <v>332</v>
      </c>
      <c r="P5527" s="1371" t="s">
        <v>237</v>
      </c>
      <c r="W5527" s="1371" t="s">
        <v>229</v>
      </c>
    </row>
    <row r="5528" spans="1:23">
      <c r="A5528" s="1370" t="s">
        <v>10926</v>
      </c>
      <c r="B5528" s="1371" t="s">
        <v>10927</v>
      </c>
      <c r="C5528" s="1371">
        <v>942425949</v>
      </c>
      <c r="D5528" s="1371" t="s">
        <v>362</v>
      </c>
      <c r="G5528" s="1371" t="s">
        <v>223</v>
      </c>
      <c r="H5528" s="1371" t="s">
        <v>11</v>
      </c>
      <c r="I5528" s="1371" t="s">
        <v>316</v>
      </c>
      <c r="J5528" s="1371" t="s">
        <v>221</v>
      </c>
      <c r="N5528" s="1371" t="s">
        <v>233</v>
      </c>
      <c r="W5528" s="1371" t="s">
        <v>229</v>
      </c>
    </row>
    <row r="5529" spans="1:23">
      <c r="A5529" s="1370" t="s">
        <v>10928</v>
      </c>
      <c r="B5529" s="1371" t="s">
        <v>10929</v>
      </c>
      <c r="C5529" s="1371">
        <v>999249441</v>
      </c>
      <c r="D5529" s="1371" t="s">
        <v>362</v>
      </c>
      <c r="G5529" s="1371" t="s">
        <v>224</v>
      </c>
      <c r="H5529" s="1371" t="s">
        <v>11</v>
      </c>
      <c r="J5529" s="1371" t="s">
        <v>221</v>
      </c>
      <c r="N5529" s="1371" t="s">
        <v>233</v>
      </c>
      <c r="O5529" s="1371" t="s">
        <v>236</v>
      </c>
      <c r="W5529" s="1371" t="s">
        <v>229</v>
      </c>
    </row>
    <row r="5530" spans="1:23">
      <c r="A5530" s="1370" t="s">
        <v>10930</v>
      </c>
      <c r="B5530" s="1371" t="s">
        <v>10931</v>
      </c>
      <c r="C5530" s="1371">
        <v>935952606</v>
      </c>
      <c r="D5530" s="1371" t="s">
        <v>362</v>
      </c>
      <c r="G5530" s="1371" t="s">
        <v>223</v>
      </c>
      <c r="H5530" s="1371" t="s">
        <v>11</v>
      </c>
      <c r="I5530" s="1371" t="s">
        <v>316</v>
      </c>
      <c r="J5530" s="1371" t="s">
        <v>221</v>
      </c>
      <c r="N5530" s="1371" t="s">
        <v>233</v>
      </c>
      <c r="O5530" s="1371" t="s">
        <v>236</v>
      </c>
      <c r="W5530" s="1371" t="s">
        <v>229</v>
      </c>
    </row>
    <row r="5531" spans="1:23">
      <c r="A5531" s="1370" t="s">
        <v>10932</v>
      </c>
      <c r="B5531" s="1371" t="s">
        <v>10933</v>
      </c>
      <c r="C5531" s="1371">
        <v>950200517</v>
      </c>
      <c r="D5531" s="1371" t="s">
        <v>362</v>
      </c>
      <c r="G5531" s="1371" t="s">
        <v>225</v>
      </c>
      <c r="H5531" s="1371" t="s">
        <v>11</v>
      </c>
      <c r="J5531" s="1371" t="s">
        <v>221</v>
      </c>
      <c r="N5531" s="1371" t="s">
        <v>233</v>
      </c>
      <c r="O5531" s="1371" t="s">
        <v>236</v>
      </c>
      <c r="W5531" s="1371" t="s">
        <v>229</v>
      </c>
    </row>
    <row r="5532" spans="1:23">
      <c r="A5532" s="1370" t="s">
        <v>10934</v>
      </c>
      <c r="B5532" s="1371" t="s">
        <v>10935</v>
      </c>
      <c r="C5532" s="1371">
        <v>907051733</v>
      </c>
      <c r="D5532" s="1371" t="s">
        <v>362</v>
      </c>
      <c r="G5532" s="1371" t="s">
        <v>224</v>
      </c>
      <c r="H5532" s="1371" t="s">
        <v>11</v>
      </c>
      <c r="J5532" s="1371" t="s">
        <v>221</v>
      </c>
      <c r="N5532" s="1371" t="s">
        <v>233</v>
      </c>
      <c r="O5532" s="1371" t="s">
        <v>236</v>
      </c>
      <c r="W5532" s="1371" t="s">
        <v>229</v>
      </c>
    </row>
    <row r="5533" spans="1:23">
      <c r="A5533" s="1370" t="s">
        <v>10936</v>
      </c>
      <c r="B5533" s="1371" t="s">
        <v>10937</v>
      </c>
      <c r="C5533" s="1371">
        <v>968058898</v>
      </c>
      <c r="D5533" s="1371" t="s">
        <v>362</v>
      </c>
      <c r="G5533" s="1371" t="s">
        <v>225</v>
      </c>
      <c r="H5533" s="1371" t="s">
        <v>11</v>
      </c>
      <c r="J5533" s="1371" t="s">
        <v>221</v>
      </c>
      <c r="N5533" s="1371" t="s">
        <v>233</v>
      </c>
      <c r="O5533" s="1371" t="s">
        <v>236</v>
      </c>
      <c r="W5533" s="1371" t="s">
        <v>229</v>
      </c>
    </row>
    <row r="5534" spans="1:23">
      <c r="A5534" s="1370" t="s">
        <v>10938</v>
      </c>
      <c r="B5534" s="1371" t="s">
        <v>10939</v>
      </c>
      <c r="C5534" s="1371">
        <v>984434377</v>
      </c>
      <c r="D5534" s="1371" t="s">
        <v>362</v>
      </c>
      <c r="G5534" s="1371" t="s">
        <v>224</v>
      </c>
      <c r="H5534" s="1371" t="s">
        <v>11</v>
      </c>
      <c r="J5534" s="1371" t="s">
        <v>221</v>
      </c>
      <c r="N5534" s="1371" t="s">
        <v>233</v>
      </c>
      <c r="O5534" s="1371" t="s">
        <v>231</v>
      </c>
      <c r="W5534" s="1371" t="s">
        <v>229</v>
      </c>
    </row>
    <row r="5535" spans="1:23">
      <c r="A5535" s="1370" t="s">
        <v>10940</v>
      </c>
      <c r="B5535" s="1371" t="s">
        <v>10941</v>
      </c>
      <c r="C5535" s="1371">
        <v>940373884</v>
      </c>
      <c r="D5535" s="1371" t="s">
        <v>362</v>
      </c>
      <c r="G5535" s="1371" t="s">
        <v>224</v>
      </c>
      <c r="H5535" s="1371" t="s">
        <v>11</v>
      </c>
      <c r="J5535" s="1371" t="s">
        <v>221</v>
      </c>
      <c r="N5535" s="1371" t="s">
        <v>233</v>
      </c>
      <c r="O5535" s="1371" t="s">
        <v>236</v>
      </c>
      <c r="W5535" s="1371" t="s">
        <v>229</v>
      </c>
    </row>
    <row r="5536" spans="1:23">
      <c r="A5536" s="1370" t="s">
        <v>10942</v>
      </c>
      <c r="B5536" s="1371" t="s">
        <v>10943</v>
      </c>
      <c r="C5536" s="1371">
        <v>981290147</v>
      </c>
      <c r="D5536" s="1371" t="s">
        <v>10944</v>
      </c>
      <c r="F5536" s="1371" t="s">
        <v>247</v>
      </c>
      <c r="G5536" s="1371" t="s">
        <v>225</v>
      </c>
      <c r="H5536" s="1371" t="s">
        <v>245</v>
      </c>
      <c r="I5536" s="1371" t="s">
        <v>316</v>
      </c>
      <c r="J5536" s="1371" t="s">
        <v>221</v>
      </c>
      <c r="N5536" s="1371" t="s">
        <v>236</v>
      </c>
      <c r="W5536" s="1371" t="s">
        <v>227</v>
      </c>
    </row>
    <row r="5537" spans="1:23">
      <c r="A5537" s="1370" t="s">
        <v>10945</v>
      </c>
      <c r="B5537" s="1371" t="s">
        <v>10946</v>
      </c>
      <c r="C5537" s="1371">
        <v>923879997</v>
      </c>
      <c r="D5537" s="1371" t="s">
        <v>10947</v>
      </c>
      <c r="G5537" s="1371" t="s">
        <v>223</v>
      </c>
      <c r="H5537" s="1371" t="s">
        <v>11</v>
      </c>
      <c r="I5537" s="1371" t="s">
        <v>316</v>
      </c>
      <c r="J5537" s="1371" t="s">
        <v>221</v>
      </c>
      <c r="N5537" s="1371" t="s">
        <v>233</v>
      </c>
      <c r="O5537" s="1371" t="s">
        <v>236</v>
      </c>
      <c r="W5537" s="1371" t="s">
        <v>229</v>
      </c>
    </row>
    <row r="5538" spans="1:23">
      <c r="A5538" s="1370" t="s">
        <v>10948</v>
      </c>
      <c r="B5538" s="1371" t="s">
        <v>10949</v>
      </c>
      <c r="C5538" s="1371">
        <v>903202884</v>
      </c>
      <c r="D5538" s="1371" t="s">
        <v>362</v>
      </c>
      <c r="G5538" s="1371" t="s">
        <v>224</v>
      </c>
      <c r="H5538" s="1371" t="s">
        <v>11</v>
      </c>
      <c r="J5538" s="1371" t="s">
        <v>221</v>
      </c>
      <c r="N5538" s="1371" t="s">
        <v>233</v>
      </c>
      <c r="O5538" s="1371" t="s">
        <v>236</v>
      </c>
      <c r="W5538" s="1371" t="s">
        <v>229</v>
      </c>
    </row>
    <row r="5539" spans="1:23">
      <c r="A5539" s="1370" t="s">
        <v>10950</v>
      </c>
      <c r="B5539" s="1371" t="s">
        <v>10951</v>
      </c>
      <c r="C5539" s="1371">
        <v>964998382</v>
      </c>
      <c r="D5539" s="1371" t="s">
        <v>362</v>
      </c>
      <c r="G5539" s="1371" t="s">
        <v>223</v>
      </c>
      <c r="H5539" s="1371" t="s">
        <v>11</v>
      </c>
      <c r="I5539" s="1371" t="s">
        <v>316</v>
      </c>
      <c r="J5539" s="1371" t="s">
        <v>221</v>
      </c>
      <c r="N5539" s="1371" t="s">
        <v>233</v>
      </c>
      <c r="W5539" s="1371" t="s">
        <v>229</v>
      </c>
    </row>
    <row r="5540" spans="1:23">
      <c r="A5540" s="1370" t="s">
        <v>10952</v>
      </c>
      <c r="B5540" s="1371" t="s">
        <v>10953</v>
      </c>
      <c r="C5540" s="1371">
        <v>987559322</v>
      </c>
      <c r="D5540" s="1371" t="s">
        <v>10954</v>
      </c>
      <c r="G5540" s="1371" t="s">
        <v>224</v>
      </c>
      <c r="H5540" s="1371" t="s">
        <v>11</v>
      </c>
      <c r="J5540" s="1371" t="s">
        <v>221</v>
      </c>
      <c r="N5540" s="1371" t="s">
        <v>233</v>
      </c>
      <c r="O5540" s="1371" t="s">
        <v>236</v>
      </c>
      <c r="W5540" s="1371" t="s">
        <v>229</v>
      </c>
    </row>
    <row r="5541" spans="1:23">
      <c r="A5541" s="1370" t="s">
        <v>10955</v>
      </c>
      <c r="B5541" s="1371" t="s">
        <v>10956</v>
      </c>
      <c r="C5541" s="1371">
        <v>963673622</v>
      </c>
      <c r="D5541" s="1371" t="s">
        <v>10957</v>
      </c>
      <c r="G5541" s="1371" t="s">
        <v>225</v>
      </c>
      <c r="H5541" s="1371" t="s">
        <v>11</v>
      </c>
      <c r="J5541" s="1371" t="s">
        <v>221</v>
      </c>
      <c r="N5541" s="1371" t="s">
        <v>233</v>
      </c>
      <c r="O5541" s="1371" t="s">
        <v>236</v>
      </c>
      <c r="W5541" s="1371" t="s">
        <v>229</v>
      </c>
    </row>
    <row r="5542" spans="1:23">
      <c r="A5542" s="1370" t="s">
        <v>10958</v>
      </c>
      <c r="B5542" s="1371" t="s">
        <v>10959</v>
      </c>
      <c r="C5542" s="1371">
        <v>963225346</v>
      </c>
      <c r="D5542" s="1371" t="s">
        <v>362</v>
      </c>
      <c r="G5542" s="1371" t="s">
        <v>225</v>
      </c>
      <c r="H5542" s="1371" t="s">
        <v>11</v>
      </c>
      <c r="J5542" s="1371" t="s">
        <v>221</v>
      </c>
      <c r="N5542" s="1371" t="s">
        <v>233</v>
      </c>
      <c r="O5542" s="1371" t="s">
        <v>236</v>
      </c>
      <c r="W5542" s="1371" t="s">
        <v>229</v>
      </c>
    </row>
    <row r="5543" spans="1:23">
      <c r="C5543" s="1371" t="s">
        <v>6006</v>
      </c>
      <c r="E5543" s="1371" t="s">
        <v>10960</v>
      </c>
      <c r="G5543" s="1371" t="s">
        <v>225</v>
      </c>
      <c r="L5543" s="1371" t="s">
        <v>262</v>
      </c>
      <c r="M5543" s="1372">
        <v>45880</v>
      </c>
      <c r="N5543" s="1371" t="s">
        <v>231</v>
      </c>
      <c r="O5543" s="1371" t="s">
        <v>231</v>
      </c>
      <c r="P5543" s="1371" t="s">
        <v>231</v>
      </c>
      <c r="W5543" s="1371" t="s">
        <v>230</v>
      </c>
    </row>
    <row r="5544" spans="1:23">
      <c r="B5544" s="1371" t="s">
        <v>10961</v>
      </c>
      <c r="C5544" s="1371">
        <v>932340545</v>
      </c>
      <c r="G5544" s="1371" t="s">
        <v>224</v>
      </c>
      <c r="H5544" s="1371" t="s">
        <v>246</v>
      </c>
      <c r="L5544" s="1371" t="s">
        <v>262</v>
      </c>
      <c r="M5544" s="1372">
        <v>45880</v>
      </c>
      <c r="N5544" s="1371" t="s">
        <v>233</v>
      </c>
      <c r="W5544" s="1371" t="s">
        <v>230</v>
      </c>
    </row>
    <row r="5545" spans="1:23">
      <c r="B5545" s="1371" t="s">
        <v>10962</v>
      </c>
      <c r="C5545" s="1371" t="s">
        <v>10963</v>
      </c>
      <c r="L5545" s="1371" t="s">
        <v>262</v>
      </c>
      <c r="M5545" s="1372">
        <v>45880</v>
      </c>
      <c r="N5545" s="1371" t="s">
        <v>233</v>
      </c>
      <c r="W5545" s="1371" t="s">
        <v>230</v>
      </c>
    </row>
    <row r="5546" spans="1:23">
      <c r="C5546" s="1371" t="s">
        <v>6006</v>
      </c>
      <c r="G5546" s="1371" t="s">
        <v>225</v>
      </c>
      <c r="H5546" s="1371" t="s">
        <v>242</v>
      </c>
      <c r="L5546" s="1371" t="s">
        <v>262</v>
      </c>
      <c r="M5546" s="1372">
        <v>45870</v>
      </c>
      <c r="N5546" s="1371" t="s">
        <v>233</v>
      </c>
      <c r="O5546" s="1371" t="s">
        <v>236</v>
      </c>
      <c r="W5546" s="1371" t="s">
        <v>230</v>
      </c>
    </row>
    <row r="5547" spans="1:23">
      <c r="C5547" s="1371" t="s">
        <v>10964</v>
      </c>
      <c r="G5547" s="1371" t="s">
        <v>224</v>
      </c>
      <c r="L5547" s="1371" t="s">
        <v>271</v>
      </c>
      <c r="N5547" s="1371" t="s">
        <v>233</v>
      </c>
      <c r="W5547" s="1371" t="s">
        <v>230</v>
      </c>
    </row>
    <row r="5548" spans="1:23">
      <c r="B5548" s="1371" t="s">
        <v>10965</v>
      </c>
      <c r="C5548" s="1371">
        <v>952826055</v>
      </c>
      <c r="F5548" s="1371" t="s">
        <v>254</v>
      </c>
      <c r="G5548" s="1371" t="s">
        <v>223</v>
      </c>
      <c r="H5548" s="1371" t="s">
        <v>242</v>
      </c>
      <c r="N5548" s="1371" t="s">
        <v>233</v>
      </c>
      <c r="W5548" s="1371" t="s">
        <v>230</v>
      </c>
    </row>
    <row r="5549" spans="1:23">
      <c r="W5549" s="1371" t="s">
        <v>230</v>
      </c>
    </row>
    <row r="5550" spans="1:23">
      <c r="B5550" s="1371" t="s">
        <v>10966</v>
      </c>
      <c r="C5550" s="1371">
        <v>983139506</v>
      </c>
      <c r="D5550" s="1371" t="s">
        <v>10967</v>
      </c>
      <c r="H5550" s="1371" t="s">
        <v>243</v>
      </c>
      <c r="L5550" s="1371" t="s">
        <v>271</v>
      </c>
      <c r="M5550" s="1372">
        <v>45849</v>
      </c>
      <c r="N5550" s="1371" t="s">
        <v>233</v>
      </c>
      <c r="W5550" s="1371" t="s">
        <v>230</v>
      </c>
    </row>
    <row r="5551" spans="1:23">
      <c r="B5551" s="1371" t="s">
        <v>10968</v>
      </c>
      <c r="C5551" s="1371">
        <v>999341285</v>
      </c>
      <c r="H5551" s="1371" t="s">
        <v>243</v>
      </c>
      <c r="J5551" s="1371" t="s">
        <v>249</v>
      </c>
      <c r="M5551" s="1372">
        <v>45849</v>
      </c>
      <c r="N5551" s="1371" t="s">
        <v>237</v>
      </c>
      <c r="W5551" s="1371" t="s">
        <v>230</v>
      </c>
    </row>
    <row r="5552" spans="1:23">
      <c r="B5552" s="1371" t="s">
        <v>10969</v>
      </c>
      <c r="C5552" s="1371">
        <v>918826973</v>
      </c>
      <c r="D5552" s="1371" t="s">
        <v>10970</v>
      </c>
      <c r="F5552" s="1371" t="s">
        <v>247</v>
      </c>
      <c r="G5552" s="1371" t="s">
        <v>223</v>
      </c>
      <c r="H5552" s="1371" t="s">
        <v>245</v>
      </c>
      <c r="I5552" s="1371" t="s">
        <v>10971</v>
      </c>
      <c r="J5552" s="1371" t="s">
        <v>221</v>
      </c>
      <c r="L5552" s="1371" t="s">
        <v>271</v>
      </c>
      <c r="N5552" s="1371" t="s">
        <v>236</v>
      </c>
      <c r="W5552" s="1371" t="s">
        <v>230</v>
      </c>
    </row>
    <row r="5553" spans="2:23">
      <c r="B5553" s="1371" t="s">
        <v>10972</v>
      </c>
      <c r="C5553" s="1371">
        <v>963696884</v>
      </c>
      <c r="D5553" s="1371" t="s">
        <v>10973</v>
      </c>
      <c r="E5553" s="1371" t="s">
        <v>6733</v>
      </c>
      <c r="G5553" s="1371" t="s">
        <v>224</v>
      </c>
      <c r="H5553" s="1371" t="s">
        <v>245</v>
      </c>
      <c r="J5553" s="1371" t="s">
        <v>221</v>
      </c>
      <c r="K5553" s="1371" t="s">
        <v>256</v>
      </c>
      <c r="L5553" s="1371" t="s">
        <v>271</v>
      </c>
      <c r="N5553" s="1371" t="s">
        <v>236</v>
      </c>
      <c r="O5553" s="1371" t="s">
        <v>231</v>
      </c>
      <c r="W5553" s="1371" t="s">
        <v>230</v>
      </c>
    </row>
    <row r="5554" spans="2:23">
      <c r="B5554" s="1371" t="s">
        <v>881</v>
      </c>
      <c r="C5554" s="1371">
        <v>51996950250</v>
      </c>
      <c r="D5554" s="1371" t="s">
        <v>882</v>
      </c>
      <c r="G5554" s="1371" t="s">
        <v>224</v>
      </c>
      <c r="H5554" s="1371" t="s">
        <v>245</v>
      </c>
      <c r="J5554" s="1371" t="s">
        <v>221</v>
      </c>
      <c r="K5554" s="1371" t="s">
        <v>256</v>
      </c>
      <c r="L5554" s="1371" t="s">
        <v>271</v>
      </c>
      <c r="N5554" s="1371" t="s">
        <v>231</v>
      </c>
      <c r="O5554" s="1371" t="s">
        <v>231</v>
      </c>
      <c r="W5554" s="1371" t="s">
        <v>230</v>
      </c>
    </row>
    <row r="5555" spans="2:23">
      <c r="B5555" s="1371" t="s">
        <v>10974</v>
      </c>
      <c r="C5555" s="1371">
        <v>947392888</v>
      </c>
      <c r="F5555" s="1371" t="s">
        <v>247</v>
      </c>
      <c r="G5555" s="1371" t="s">
        <v>224</v>
      </c>
      <c r="H5555" s="1371" t="s">
        <v>242</v>
      </c>
      <c r="J5555" s="1371" t="s">
        <v>221</v>
      </c>
      <c r="L5555" s="1371" t="s">
        <v>271</v>
      </c>
      <c r="N5555" s="1371" t="s">
        <v>231</v>
      </c>
      <c r="W5555" s="1371" t="s">
        <v>230</v>
      </c>
    </row>
    <row r="5556" spans="2:23">
      <c r="B5556" s="1371" t="s">
        <v>10975</v>
      </c>
      <c r="C5556" s="1371">
        <v>900180794</v>
      </c>
      <c r="D5556" s="1371" t="s">
        <v>10976</v>
      </c>
      <c r="G5556" s="1371" t="s">
        <v>223</v>
      </c>
      <c r="H5556" s="1371" t="s">
        <v>245</v>
      </c>
      <c r="I5556" s="1371" t="s">
        <v>316</v>
      </c>
      <c r="J5556" s="1371" t="s">
        <v>221</v>
      </c>
      <c r="K5556" s="1371" t="s">
        <v>256</v>
      </c>
      <c r="L5556" s="1371" t="s">
        <v>271</v>
      </c>
      <c r="N5556" s="1371" t="s">
        <v>231</v>
      </c>
      <c r="W5556" s="1371" t="s">
        <v>230</v>
      </c>
    </row>
    <row r="5557" spans="2:23">
      <c r="B5557" s="1371" t="s">
        <v>10977</v>
      </c>
      <c r="C5557" s="1371">
        <v>992817242</v>
      </c>
      <c r="D5557" s="1371" t="s">
        <v>10978</v>
      </c>
      <c r="G5557" s="1371" t="s">
        <v>223</v>
      </c>
      <c r="H5557" s="1371" t="s">
        <v>245</v>
      </c>
      <c r="I5557" s="1371" t="s">
        <v>316</v>
      </c>
      <c r="J5557" s="1371" t="s">
        <v>221</v>
      </c>
      <c r="K5557" s="1371" t="s">
        <v>256</v>
      </c>
      <c r="L5557" s="1371" t="s">
        <v>271</v>
      </c>
      <c r="N5557" s="1371" t="s">
        <v>236</v>
      </c>
      <c r="W5557" s="1371" t="s">
        <v>230</v>
      </c>
    </row>
    <row r="5558" spans="2:23">
      <c r="B5558" s="1371" t="s">
        <v>10979</v>
      </c>
      <c r="C5558" s="1371">
        <v>934175207</v>
      </c>
      <c r="D5558" s="1371" t="s">
        <v>10980</v>
      </c>
      <c r="G5558" s="1371" t="s">
        <v>223</v>
      </c>
      <c r="H5558" s="1371" t="s">
        <v>245</v>
      </c>
      <c r="I5558" s="1371" t="s">
        <v>316</v>
      </c>
      <c r="J5558" s="1371" t="s">
        <v>221</v>
      </c>
      <c r="K5558" s="1371" t="s">
        <v>256</v>
      </c>
      <c r="L5558" s="1371" t="s">
        <v>271</v>
      </c>
      <c r="N5558" s="1371" t="s">
        <v>236</v>
      </c>
      <c r="W5558" s="1371" t="s">
        <v>230</v>
      </c>
    </row>
    <row r="5559" spans="2:23">
      <c r="B5559" s="1371" t="s">
        <v>10981</v>
      </c>
      <c r="C5559" s="1371">
        <v>51958798015</v>
      </c>
      <c r="D5559" s="1371" t="s">
        <v>10982</v>
      </c>
      <c r="G5559" s="1371" t="s">
        <v>223</v>
      </c>
      <c r="H5559" s="1371" t="s">
        <v>245</v>
      </c>
      <c r="I5559" s="1371" t="s">
        <v>316</v>
      </c>
      <c r="J5559" s="1371" t="s">
        <v>221</v>
      </c>
      <c r="K5559" s="1371" t="s">
        <v>256</v>
      </c>
      <c r="L5559" s="1371" t="s">
        <v>271</v>
      </c>
      <c r="N5559" s="1371" t="s">
        <v>236</v>
      </c>
      <c r="W5559" s="1371" t="s">
        <v>230</v>
      </c>
    </row>
    <row r="5560" spans="2:23">
      <c r="B5560" s="1371" t="s">
        <v>10983</v>
      </c>
      <c r="C5560" s="1371">
        <v>960081359</v>
      </c>
      <c r="D5560" s="1371" t="s">
        <v>10984</v>
      </c>
      <c r="G5560" s="1371" t="s">
        <v>223</v>
      </c>
      <c r="H5560" s="1371" t="s">
        <v>245</v>
      </c>
      <c r="I5560" s="1371" t="s">
        <v>316</v>
      </c>
      <c r="J5560" s="1371" t="s">
        <v>221</v>
      </c>
      <c r="K5560" s="1371" t="s">
        <v>256</v>
      </c>
      <c r="L5560" s="1371" t="s">
        <v>271</v>
      </c>
      <c r="N5560" s="1371" t="s">
        <v>236</v>
      </c>
      <c r="W5560" s="1371" t="s">
        <v>230</v>
      </c>
    </row>
    <row r="5561" spans="2:23">
      <c r="B5561" s="1371" t="s">
        <v>10985</v>
      </c>
      <c r="C5561" s="1371">
        <v>952825195</v>
      </c>
      <c r="D5561" s="1371" t="s">
        <v>10986</v>
      </c>
      <c r="G5561" s="1371" t="s">
        <v>223</v>
      </c>
      <c r="H5561" s="1371" t="s">
        <v>245</v>
      </c>
      <c r="I5561" s="1371" t="s">
        <v>316</v>
      </c>
      <c r="J5561" s="1371" t="s">
        <v>221</v>
      </c>
      <c r="K5561" s="1371" t="s">
        <v>256</v>
      </c>
      <c r="L5561" s="1371" t="s">
        <v>271</v>
      </c>
      <c r="N5561" s="1371" t="s">
        <v>236</v>
      </c>
      <c r="W5561" s="1371" t="s">
        <v>230</v>
      </c>
    </row>
    <row r="5562" spans="2:23">
      <c r="B5562" s="1371" t="s">
        <v>10987</v>
      </c>
      <c r="C5562" s="1371">
        <v>913387682</v>
      </c>
      <c r="D5562" s="1371" t="s">
        <v>10988</v>
      </c>
      <c r="G5562" s="1371" t="s">
        <v>223</v>
      </c>
      <c r="H5562" s="1371" t="s">
        <v>245</v>
      </c>
      <c r="I5562" s="1371" t="s">
        <v>316</v>
      </c>
      <c r="J5562" s="1371" t="s">
        <v>221</v>
      </c>
      <c r="K5562" s="1371" t="s">
        <v>256</v>
      </c>
      <c r="L5562" s="1371" t="s">
        <v>271</v>
      </c>
      <c r="N5562" s="1371" t="s">
        <v>236</v>
      </c>
      <c r="W5562" s="1371" t="s">
        <v>230</v>
      </c>
    </row>
    <row r="5563" spans="2:23">
      <c r="B5563" s="1371" t="s">
        <v>10989</v>
      </c>
      <c r="C5563" s="1371">
        <v>51930638342</v>
      </c>
      <c r="D5563" s="1371" t="s">
        <v>10990</v>
      </c>
      <c r="G5563" s="1371" t="s">
        <v>224</v>
      </c>
      <c r="H5563" s="1371" t="s">
        <v>245</v>
      </c>
      <c r="I5563" s="1371" t="s">
        <v>316</v>
      </c>
      <c r="J5563" s="1371" t="s">
        <v>221</v>
      </c>
      <c r="K5563" s="1371" t="s">
        <v>256</v>
      </c>
      <c r="L5563" s="1371" t="s">
        <v>271</v>
      </c>
      <c r="N5563" s="1371" t="s">
        <v>236</v>
      </c>
      <c r="W5563" s="1371" t="s">
        <v>230</v>
      </c>
    </row>
    <row r="5564" spans="2:23">
      <c r="B5564" s="1371" t="s">
        <v>10991</v>
      </c>
      <c r="C5564" s="1371">
        <v>991882778</v>
      </c>
      <c r="D5564" s="1371" t="s">
        <v>10992</v>
      </c>
      <c r="G5564" s="1371" t="s">
        <v>224</v>
      </c>
      <c r="H5564" s="1371" t="s">
        <v>245</v>
      </c>
      <c r="I5564" s="1371" t="s">
        <v>316</v>
      </c>
      <c r="J5564" s="1371" t="s">
        <v>221</v>
      </c>
      <c r="K5564" s="1371" t="s">
        <v>256</v>
      </c>
      <c r="L5564" s="1371" t="s">
        <v>271</v>
      </c>
      <c r="N5564" s="1371" t="s">
        <v>236</v>
      </c>
      <c r="W5564" s="1371" t="s">
        <v>230</v>
      </c>
    </row>
    <row r="5565" spans="2:23">
      <c r="B5565" s="1371" t="s">
        <v>10993</v>
      </c>
      <c r="C5565" s="1371">
        <v>51981534611</v>
      </c>
      <c r="D5565" s="1371" t="s">
        <v>4143</v>
      </c>
      <c r="G5565" s="1371" t="s">
        <v>224</v>
      </c>
      <c r="H5565" s="1371" t="s">
        <v>245</v>
      </c>
      <c r="I5565" s="1371" t="s">
        <v>316</v>
      </c>
      <c r="J5565" s="1371" t="s">
        <v>221</v>
      </c>
      <c r="K5565" s="1371" t="s">
        <v>256</v>
      </c>
      <c r="L5565" s="1371" t="s">
        <v>271</v>
      </c>
      <c r="N5565" s="1371" t="s">
        <v>236</v>
      </c>
      <c r="W5565" s="1371" t="s">
        <v>230</v>
      </c>
    </row>
    <row r="5566" spans="2:23">
      <c r="B5566" s="1371" t="s">
        <v>10994</v>
      </c>
      <c r="C5566" s="1371">
        <v>994159399</v>
      </c>
      <c r="D5566" s="1371" t="s">
        <v>7139</v>
      </c>
      <c r="G5566" s="1371" t="s">
        <v>224</v>
      </c>
      <c r="H5566" s="1371" t="s">
        <v>245</v>
      </c>
      <c r="I5566" s="1371" t="s">
        <v>316</v>
      </c>
      <c r="J5566" s="1371" t="s">
        <v>221</v>
      </c>
      <c r="K5566" s="1371" t="s">
        <v>256</v>
      </c>
      <c r="L5566" s="1371" t="s">
        <v>271</v>
      </c>
      <c r="N5566" s="1371" t="s">
        <v>236</v>
      </c>
      <c r="W5566" s="1371" t="s">
        <v>230</v>
      </c>
    </row>
    <row r="5567" spans="2:23">
      <c r="B5567" s="1371" t="s">
        <v>10995</v>
      </c>
      <c r="C5567" s="1371">
        <v>947857324</v>
      </c>
      <c r="D5567" s="1371" t="s">
        <v>3483</v>
      </c>
      <c r="G5567" s="1371" t="s">
        <v>224</v>
      </c>
      <c r="H5567" s="1371" t="s">
        <v>245</v>
      </c>
      <c r="I5567" s="1371" t="s">
        <v>316</v>
      </c>
      <c r="J5567" s="1371" t="s">
        <v>221</v>
      </c>
      <c r="K5567" s="1371" t="s">
        <v>256</v>
      </c>
      <c r="L5567" s="1371" t="s">
        <v>271</v>
      </c>
      <c r="N5567" s="1371" t="s">
        <v>231</v>
      </c>
      <c r="W5567" s="1371" t="s">
        <v>230</v>
      </c>
    </row>
    <row r="5568" spans="2:23">
      <c r="B5568" s="1371" t="s">
        <v>10996</v>
      </c>
      <c r="C5568" s="1371">
        <v>974447138</v>
      </c>
      <c r="D5568" s="1371" t="s">
        <v>10997</v>
      </c>
      <c r="G5568" s="1371" t="s">
        <v>224</v>
      </c>
      <c r="H5568" s="1371" t="s">
        <v>245</v>
      </c>
      <c r="I5568" s="1371" t="s">
        <v>316</v>
      </c>
      <c r="J5568" s="1371" t="s">
        <v>221</v>
      </c>
      <c r="K5568" s="1371" t="s">
        <v>256</v>
      </c>
      <c r="L5568" s="1371" t="s">
        <v>271</v>
      </c>
      <c r="N5568" s="1371" t="s">
        <v>236</v>
      </c>
      <c r="W5568" s="1371" t="s">
        <v>230</v>
      </c>
    </row>
    <row r="5569" spans="2:23">
      <c r="B5569" s="1371" t="s">
        <v>10998</v>
      </c>
      <c r="C5569" s="1371">
        <v>933554318</v>
      </c>
      <c r="D5569" s="1371" t="s">
        <v>10999</v>
      </c>
      <c r="E5569" s="1371">
        <v>44384902</v>
      </c>
      <c r="G5569" s="1371" t="s">
        <v>224</v>
      </c>
      <c r="H5569" s="1371" t="s">
        <v>245</v>
      </c>
      <c r="I5569" s="1371" t="s">
        <v>316</v>
      </c>
      <c r="J5569" s="1371" t="s">
        <v>221</v>
      </c>
      <c r="K5569" s="1371" t="s">
        <v>256</v>
      </c>
      <c r="L5569" s="1371" t="s">
        <v>271</v>
      </c>
      <c r="N5569" s="1371" t="s">
        <v>236</v>
      </c>
      <c r="W5569" s="1371" t="s">
        <v>230</v>
      </c>
    </row>
    <row r="5570" spans="2:23">
      <c r="B5570" s="1371" t="s">
        <v>11000</v>
      </c>
      <c r="C5570" s="1371" t="s">
        <v>11001</v>
      </c>
      <c r="D5570" s="1371" t="s">
        <v>11002</v>
      </c>
      <c r="G5570" s="1371" t="s">
        <v>224</v>
      </c>
      <c r="H5570" s="1371" t="s">
        <v>245</v>
      </c>
      <c r="I5570" s="1371" t="s">
        <v>316</v>
      </c>
      <c r="J5570" s="1371" t="s">
        <v>221</v>
      </c>
      <c r="K5570" s="1371" t="s">
        <v>256</v>
      </c>
      <c r="L5570" s="1371" t="s">
        <v>271</v>
      </c>
      <c r="N5570" s="1371" t="s">
        <v>241</v>
      </c>
      <c r="W5570" s="1371" t="s">
        <v>230</v>
      </c>
    </row>
    <row r="5571" spans="2:23">
      <c r="B5571" s="1371" t="s">
        <v>11003</v>
      </c>
      <c r="C5571" s="1371">
        <v>986261055</v>
      </c>
      <c r="D5571" s="1371" t="s">
        <v>11004</v>
      </c>
      <c r="G5571" s="1371" t="s">
        <v>224</v>
      </c>
      <c r="H5571" s="1371" t="s">
        <v>245</v>
      </c>
      <c r="I5571" s="1371" t="s">
        <v>316</v>
      </c>
      <c r="J5571" s="1371" t="s">
        <v>221</v>
      </c>
      <c r="K5571" s="1371" t="s">
        <v>256</v>
      </c>
      <c r="L5571" s="1371" t="s">
        <v>271</v>
      </c>
      <c r="N5571" s="1371" t="s">
        <v>236</v>
      </c>
      <c r="W5571" s="1371" t="s">
        <v>230</v>
      </c>
    </row>
    <row r="5572" spans="2:23">
      <c r="B5572" s="1371" t="s">
        <v>11005</v>
      </c>
      <c r="C5572" s="1371">
        <v>51962393147</v>
      </c>
      <c r="D5572" s="1371" t="s">
        <v>11006</v>
      </c>
      <c r="G5572" s="1371" t="s">
        <v>225</v>
      </c>
      <c r="H5572" s="1371" t="s">
        <v>245</v>
      </c>
      <c r="I5572" s="1371" t="s">
        <v>316</v>
      </c>
      <c r="J5572" s="1371" t="s">
        <v>221</v>
      </c>
      <c r="K5572" s="1371" t="s">
        <v>256</v>
      </c>
      <c r="L5572" s="1371" t="s">
        <v>271</v>
      </c>
      <c r="N5572" s="1371" t="s">
        <v>236</v>
      </c>
      <c r="W5572" s="1371" t="s">
        <v>230</v>
      </c>
    </row>
    <row r="5573" spans="2:23">
      <c r="B5573" s="1371" t="s">
        <v>11007</v>
      </c>
      <c r="C5573" s="1371" t="s">
        <v>11008</v>
      </c>
      <c r="G5573" s="1371" t="s">
        <v>225</v>
      </c>
      <c r="H5573" s="1371" t="s">
        <v>245</v>
      </c>
      <c r="I5573" s="1371" t="s">
        <v>316</v>
      </c>
      <c r="J5573" s="1371" t="s">
        <v>221</v>
      </c>
      <c r="K5573" s="1371" t="s">
        <v>256</v>
      </c>
      <c r="L5573" s="1371" t="s">
        <v>271</v>
      </c>
      <c r="N5573" s="1371" t="s">
        <v>231</v>
      </c>
      <c r="W5573" s="1371" t="s">
        <v>230</v>
      </c>
    </row>
    <row r="5574" spans="2:23">
      <c r="B5574" s="1371" t="s">
        <v>11009</v>
      </c>
      <c r="C5574" s="1371">
        <v>949746003</v>
      </c>
      <c r="D5574" s="1371" t="s">
        <v>11010</v>
      </c>
      <c r="G5574" s="1371" t="s">
        <v>225</v>
      </c>
      <c r="H5574" s="1371" t="s">
        <v>245</v>
      </c>
      <c r="I5574" s="1371" t="s">
        <v>316</v>
      </c>
      <c r="J5574" s="1371" t="s">
        <v>221</v>
      </c>
      <c r="K5574" s="1371" t="s">
        <v>256</v>
      </c>
      <c r="L5574" s="1371" t="s">
        <v>271</v>
      </c>
      <c r="N5574" s="1371" t="s">
        <v>231</v>
      </c>
      <c r="W5574" s="1371" t="s">
        <v>230</v>
      </c>
    </row>
    <row r="5575" spans="2:23">
      <c r="L5575" s="1371" t="s">
        <v>271</v>
      </c>
      <c r="W5575" s="1371" t="s">
        <v>230</v>
      </c>
    </row>
    <row r="5576" spans="2:23">
      <c r="B5576" s="1371" t="s">
        <v>11011</v>
      </c>
      <c r="C5576" s="1371">
        <v>51958374611</v>
      </c>
      <c r="D5576" s="1371" t="s">
        <v>4180</v>
      </c>
      <c r="G5576" s="1371" t="s">
        <v>225</v>
      </c>
      <c r="H5576" s="1371" t="s">
        <v>245</v>
      </c>
      <c r="I5576" s="1371" t="s">
        <v>316</v>
      </c>
      <c r="J5576" s="1371" t="s">
        <v>221</v>
      </c>
      <c r="K5576" s="1371" t="s">
        <v>256</v>
      </c>
      <c r="L5576" s="1371" t="s">
        <v>271</v>
      </c>
      <c r="N5576" s="1371" t="s">
        <v>231</v>
      </c>
      <c r="W5576" s="1371" t="s">
        <v>230</v>
      </c>
    </row>
    <row r="5577" spans="2:23">
      <c r="B5577" s="1371" t="s">
        <v>11012</v>
      </c>
      <c r="C5577" s="1371">
        <v>51940368502</v>
      </c>
      <c r="D5577" s="1371" t="s">
        <v>11013</v>
      </c>
      <c r="G5577" s="1371" t="s">
        <v>223</v>
      </c>
      <c r="H5577" s="1371" t="s">
        <v>245</v>
      </c>
      <c r="I5577" s="1371" t="s">
        <v>316</v>
      </c>
      <c r="J5577" s="1371" t="s">
        <v>221</v>
      </c>
      <c r="K5577" s="1371" t="s">
        <v>256</v>
      </c>
      <c r="L5577" s="1371" t="s">
        <v>271</v>
      </c>
      <c r="N5577" s="1371" t="s">
        <v>236</v>
      </c>
      <c r="W5577" s="1371" t="s">
        <v>230</v>
      </c>
    </row>
    <row r="5578" spans="2:23">
      <c r="B5578" s="1371" t="s">
        <v>11014</v>
      </c>
      <c r="C5578" s="1371">
        <v>51991814224</v>
      </c>
      <c r="D5578" s="1371" t="s">
        <v>11015</v>
      </c>
      <c r="G5578" s="1371" t="s">
        <v>223</v>
      </c>
      <c r="H5578" s="1371" t="s">
        <v>245</v>
      </c>
      <c r="I5578" s="1371" t="s">
        <v>316</v>
      </c>
      <c r="J5578" s="1371" t="s">
        <v>221</v>
      </c>
      <c r="K5578" s="1371" t="s">
        <v>256</v>
      </c>
      <c r="L5578" s="1371" t="s">
        <v>271</v>
      </c>
      <c r="N5578" s="1371" t="s">
        <v>236</v>
      </c>
      <c r="W5578" s="1371" t="s">
        <v>230</v>
      </c>
    </row>
    <row r="5579" spans="2:23">
      <c r="B5579" s="1371" t="s">
        <v>11016</v>
      </c>
      <c r="C5579" s="1371">
        <v>940767253</v>
      </c>
      <c r="D5579" s="1371" t="s">
        <v>11017</v>
      </c>
      <c r="G5579" s="1371" t="s">
        <v>223</v>
      </c>
      <c r="H5579" s="1371" t="s">
        <v>245</v>
      </c>
      <c r="I5579" s="1371" t="s">
        <v>316</v>
      </c>
      <c r="J5579" s="1371" t="s">
        <v>221</v>
      </c>
      <c r="K5579" s="1371" t="s">
        <v>256</v>
      </c>
      <c r="L5579" s="1371" t="s">
        <v>271</v>
      </c>
      <c r="N5579" s="1371" t="s">
        <v>236</v>
      </c>
      <c r="W5579" s="1371" t="s">
        <v>230</v>
      </c>
    </row>
    <row r="5580" spans="2:23">
      <c r="B5580" s="1371" t="s">
        <v>1692</v>
      </c>
      <c r="C5580" s="1371">
        <v>51933106302</v>
      </c>
      <c r="D5580" s="1371" t="s">
        <v>1693</v>
      </c>
      <c r="G5580" s="1371" t="s">
        <v>223</v>
      </c>
      <c r="H5580" s="1371" t="s">
        <v>245</v>
      </c>
      <c r="I5580" s="1371" t="s">
        <v>316</v>
      </c>
      <c r="J5580" s="1371" t="s">
        <v>221</v>
      </c>
      <c r="K5580" s="1371" t="s">
        <v>256</v>
      </c>
      <c r="L5580" s="1371" t="s">
        <v>271</v>
      </c>
      <c r="N5580" s="1371" t="s">
        <v>236</v>
      </c>
      <c r="W5580" s="1371" t="s">
        <v>230</v>
      </c>
    </row>
    <row r="5581" spans="2:23">
      <c r="B5581" s="1371" t="s">
        <v>5661</v>
      </c>
      <c r="C5581" s="1371">
        <v>51955912047</v>
      </c>
      <c r="D5581" s="1371" t="s">
        <v>11018</v>
      </c>
      <c r="G5581" s="1371" t="s">
        <v>223</v>
      </c>
      <c r="H5581" s="1371" t="s">
        <v>245</v>
      </c>
      <c r="I5581" s="1371" t="s">
        <v>316</v>
      </c>
      <c r="J5581" s="1371" t="s">
        <v>221</v>
      </c>
      <c r="K5581" s="1371" t="s">
        <v>256</v>
      </c>
      <c r="L5581" s="1371" t="s">
        <v>271</v>
      </c>
      <c r="N5581" s="1371" t="s">
        <v>236</v>
      </c>
      <c r="W5581" s="1371" t="s">
        <v>230</v>
      </c>
    </row>
    <row r="5582" spans="2:23">
      <c r="B5582" s="1371" t="s">
        <v>11019</v>
      </c>
      <c r="C5582" s="1371">
        <v>982733624</v>
      </c>
      <c r="D5582" s="1371" t="s">
        <v>11020</v>
      </c>
      <c r="G5582" s="1371" t="s">
        <v>224</v>
      </c>
      <c r="H5582" s="1371" t="s">
        <v>245</v>
      </c>
      <c r="J5582" s="1371" t="s">
        <v>221</v>
      </c>
      <c r="K5582" s="1371" t="s">
        <v>256</v>
      </c>
      <c r="L5582" s="1371" t="s">
        <v>271</v>
      </c>
      <c r="N5582" s="1371" t="s">
        <v>236</v>
      </c>
      <c r="W5582" s="1371" t="s">
        <v>230</v>
      </c>
    </row>
    <row r="5583" spans="2:23">
      <c r="B5583" s="1371" t="s">
        <v>11021</v>
      </c>
      <c r="C5583" s="1371">
        <v>51989777187</v>
      </c>
      <c r="D5583" s="1371" t="s">
        <v>3877</v>
      </c>
      <c r="G5583" s="1371" t="s">
        <v>224</v>
      </c>
      <c r="H5583" s="1371" t="s">
        <v>245</v>
      </c>
      <c r="J5583" s="1371" t="s">
        <v>221</v>
      </c>
      <c r="K5583" s="1371" t="s">
        <v>256</v>
      </c>
      <c r="L5583" s="1371" t="s">
        <v>271</v>
      </c>
      <c r="N5583" s="1371" t="s">
        <v>236</v>
      </c>
      <c r="W5583" s="1371" t="s">
        <v>230</v>
      </c>
    </row>
    <row r="5584" spans="2:23">
      <c r="B5584" s="1371" t="s">
        <v>11022</v>
      </c>
      <c r="C5584" s="1371">
        <v>51993765732</v>
      </c>
      <c r="D5584" s="1371" t="s">
        <v>11023</v>
      </c>
      <c r="G5584" s="1371" t="s">
        <v>224</v>
      </c>
      <c r="H5584" s="1371" t="s">
        <v>245</v>
      </c>
      <c r="J5584" s="1371" t="s">
        <v>221</v>
      </c>
      <c r="K5584" s="1371" t="s">
        <v>256</v>
      </c>
      <c r="L5584" s="1371" t="s">
        <v>271</v>
      </c>
      <c r="N5584" s="1371" t="s">
        <v>236</v>
      </c>
      <c r="W5584" s="1371" t="s">
        <v>230</v>
      </c>
    </row>
    <row r="5585" spans="2:23">
      <c r="B5585" s="1371" t="s">
        <v>11024</v>
      </c>
      <c r="C5585" s="1371">
        <v>51957671435</v>
      </c>
      <c r="D5585" s="1371" t="s">
        <v>11025</v>
      </c>
      <c r="G5585" s="1371" t="s">
        <v>224</v>
      </c>
      <c r="H5585" s="1371" t="s">
        <v>245</v>
      </c>
      <c r="J5585" s="1371" t="s">
        <v>221</v>
      </c>
      <c r="K5585" s="1371" t="s">
        <v>256</v>
      </c>
      <c r="L5585" s="1371" t="s">
        <v>271</v>
      </c>
      <c r="N5585" s="1371" t="s">
        <v>236</v>
      </c>
      <c r="W5585" s="1371" t="s">
        <v>230</v>
      </c>
    </row>
    <row r="5586" spans="2:23">
      <c r="B5586" s="1371" t="s">
        <v>11026</v>
      </c>
      <c r="C5586" s="1371">
        <v>51923272409</v>
      </c>
      <c r="D5586" s="1371" t="s">
        <v>11027</v>
      </c>
      <c r="G5586" s="1371" t="s">
        <v>225</v>
      </c>
      <c r="H5586" s="1371" t="s">
        <v>245</v>
      </c>
      <c r="I5586" s="1371" t="s">
        <v>316</v>
      </c>
      <c r="J5586" s="1371" t="s">
        <v>221</v>
      </c>
      <c r="K5586" s="1371" t="s">
        <v>256</v>
      </c>
      <c r="L5586" s="1371" t="s">
        <v>271</v>
      </c>
      <c r="N5586" s="1371" t="s">
        <v>236</v>
      </c>
      <c r="W5586" s="1371" t="s">
        <v>230</v>
      </c>
    </row>
    <row r="5587" spans="2:23">
      <c r="B5587" s="1371" t="s">
        <v>11028</v>
      </c>
      <c r="C5587" s="1371">
        <v>975070925</v>
      </c>
      <c r="D5587" s="1371" t="s">
        <v>11029</v>
      </c>
      <c r="G5587" s="1371" t="s">
        <v>225</v>
      </c>
      <c r="H5587" s="1371" t="s">
        <v>245</v>
      </c>
      <c r="I5587" s="1371" t="s">
        <v>316</v>
      </c>
      <c r="J5587" s="1371" t="s">
        <v>221</v>
      </c>
      <c r="K5587" s="1371" t="s">
        <v>256</v>
      </c>
      <c r="L5587" s="1371" t="s">
        <v>271</v>
      </c>
      <c r="N5587" s="1371" t="s">
        <v>236</v>
      </c>
      <c r="W5587" s="1371" t="s">
        <v>230</v>
      </c>
    </row>
    <row r="5588" spans="2:23">
      <c r="B5588" s="1371" t="s">
        <v>11030</v>
      </c>
      <c r="C5588" s="1371">
        <v>51952873353</v>
      </c>
      <c r="D5588" s="1371" t="s">
        <v>11031</v>
      </c>
      <c r="G5588" s="1371" t="s">
        <v>225</v>
      </c>
      <c r="H5588" s="1371" t="s">
        <v>245</v>
      </c>
      <c r="I5588" s="1371" t="s">
        <v>316</v>
      </c>
      <c r="J5588" s="1371" t="s">
        <v>221</v>
      </c>
      <c r="K5588" s="1371" t="s">
        <v>256</v>
      </c>
      <c r="L5588" s="1371" t="s">
        <v>271</v>
      </c>
      <c r="N5588" s="1371" t="s">
        <v>236</v>
      </c>
      <c r="W5588" s="1371" t="s">
        <v>230</v>
      </c>
    </row>
    <row r="5589" spans="2:23">
      <c r="B5589" s="1371" t="s">
        <v>11032</v>
      </c>
      <c r="C5589" s="1371">
        <v>51959833985</v>
      </c>
      <c r="D5589" s="1371" t="s">
        <v>11033</v>
      </c>
      <c r="G5589" s="1371" t="s">
        <v>225</v>
      </c>
      <c r="H5589" s="1371" t="s">
        <v>245</v>
      </c>
      <c r="I5589" s="1371" t="s">
        <v>316</v>
      </c>
      <c r="J5589" s="1371" t="s">
        <v>221</v>
      </c>
      <c r="K5589" s="1371" t="s">
        <v>256</v>
      </c>
      <c r="L5589" s="1371" t="s">
        <v>271</v>
      </c>
      <c r="N5589" s="1371" t="s">
        <v>236</v>
      </c>
      <c r="W5589" s="1371" t="s">
        <v>230</v>
      </c>
    </row>
    <row r="5590" spans="2:23">
      <c r="B5590" s="1371" t="s">
        <v>5591</v>
      </c>
      <c r="C5590" s="1371">
        <v>51961706879</v>
      </c>
      <c r="D5590" s="1371" t="s">
        <v>11034</v>
      </c>
      <c r="G5590" s="1371" t="s">
        <v>225</v>
      </c>
      <c r="H5590" s="1371" t="s">
        <v>245</v>
      </c>
      <c r="I5590" s="1371" t="s">
        <v>316</v>
      </c>
      <c r="J5590" s="1371" t="s">
        <v>221</v>
      </c>
      <c r="K5590" s="1371" t="s">
        <v>256</v>
      </c>
      <c r="L5590" s="1371" t="s">
        <v>271</v>
      </c>
      <c r="N5590" s="1371" t="s">
        <v>236</v>
      </c>
      <c r="W5590" s="1371" t="s">
        <v>230</v>
      </c>
    </row>
    <row r="5591" spans="2:23">
      <c r="B5591" s="1371" t="s">
        <v>11035</v>
      </c>
      <c r="C5591" s="1371" t="s">
        <v>11036</v>
      </c>
      <c r="D5591" s="1371" t="s">
        <v>11037</v>
      </c>
      <c r="G5591" s="1371" t="s">
        <v>225</v>
      </c>
      <c r="H5591" s="1371" t="s">
        <v>245</v>
      </c>
      <c r="I5591" s="1371" t="s">
        <v>316</v>
      </c>
      <c r="J5591" s="1371" t="s">
        <v>221</v>
      </c>
      <c r="K5591" s="1371" t="s">
        <v>256</v>
      </c>
      <c r="L5591" s="1371" t="s">
        <v>271</v>
      </c>
      <c r="N5591" s="1371" t="s">
        <v>236</v>
      </c>
      <c r="W5591" s="1371" t="s">
        <v>230</v>
      </c>
    </row>
    <row r="5592" spans="2:23">
      <c r="B5592" s="1371" t="s">
        <v>11038</v>
      </c>
      <c r="C5592" s="1371">
        <v>51906169939</v>
      </c>
      <c r="D5592" s="1371" t="s">
        <v>11039</v>
      </c>
      <c r="G5592" s="1371" t="s">
        <v>225</v>
      </c>
      <c r="H5592" s="1371" t="s">
        <v>245</v>
      </c>
      <c r="I5592" s="1371" t="s">
        <v>316</v>
      </c>
      <c r="J5592" s="1371" t="s">
        <v>221</v>
      </c>
      <c r="K5592" s="1371" t="s">
        <v>256</v>
      </c>
      <c r="L5592" s="1371" t="s">
        <v>271</v>
      </c>
      <c r="N5592" s="1371" t="s">
        <v>236</v>
      </c>
      <c r="W5592" s="1371" t="s">
        <v>230</v>
      </c>
    </row>
    <row r="5593" spans="2:23">
      <c r="B5593" s="1371" t="s">
        <v>11040</v>
      </c>
      <c r="C5593" s="1371">
        <v>51992310702</v>
      </c>
      <c r="D5593" s="1371" t="s">
        <v>1336</v>
      </c>
      <c r="E5593" s="1371" t="s">
        <v>376</v>
      </c>
      <c r="G5593" s="1371" t="s">
        <v>224</v>
      </c>
      <c r="H5593" s="1371" t="s">
        <v>245</v>
      </c>
      <c r="J5593" s="1371" t="s">
        <v>221</v>
      </c>
      <c r="K5593" s="1371" t="s">
        <v>256</v>
      </c>
      <c r="L5593" s="1371" t="s">
        <v>271</v>
      </c>
      <c r="N5593" s="1371" t="s">
        <v>239</v>
      </c>
      <c r="W5593" s="1371" t="s">
        <v>230</v>
      </c>
    </row>
    <row r="5594" spans="2:23">
      <c r="B5594" s="1371" t="s">
        <v>11041</v>
      </c>
      <c r="C5594" s="1371">
        <v>51941461136</v>
      </c>
      <c r="D5594" s="1371" t="s">
        <v>11042</v>
      </c>
      <c r="E5594" s="1371" t="s">
        <v>376</v>
      </c>
      <c r="G5594" s="1371" t="s">
        <v>224</v>
      </c>
      <c r="H5594" s="1371" t="s">
        <v>245</v>
      </c>
      <c r="J5594" s="1371" t="s">
        <v>221</v>
      </c>
      <c r="K5594" s="1371" t="s">
        <v>256</v>
      </c>
      <c r="L5594" s="1371" t="s">
        <v>271</v>
      </c>
      <c r="N5594" s="1371" t="s">
        <v>231</v>
      </c>
      <c r="W5594" s="1371" t="s">
        <v>230</v>
      </c>
    </row>
    <row r="5595" spans="2:23">
      <c r="B5595" s="1371" t="s">
        <v>11043</v>
      </c>
      <c r="C5595" s="1371">
        <v>51958235336</v>
      </c>
      <c r="D5595" s="1371" t="s">
        <v>11044</v>
      </c>
      <c r="E5595" s="1371" t="s">
        <v>376</v>
      </c>
      <c r="G5595" s="1371" t="s">
        <v>224</v>
      </c>
      <c r="H5595" s="1371" t="s">
        <v>245</v>
      </c>
      <c r="J5595" s="1371" t="s">
        <v>221</v>
      </c>
      <c r="K5595" s="1371" t="s">
        <v>256</v>
      </c>
      <c r="L5595" s="1371" t="s">
        <v>271</v>
      </c>
      <c r="N5595" s="1371" t="s">
        <v>241</v>
      </c>
      <c r="W5595" s="1371" t="s">
        <v>230</v>
      </c>
    </row>
    <row r="5596" spans="2:23">
      <c r="B5596" s="1371" t="s">
        <v>11045</v>
      </c>
      <c r="C5596" s="1371">
        <v>51908595068</v>
      </c>
      <c r="D5596" s="1371" t="s">
        <v>7770</v>
      </c>
      <c r="E5596" s="1371" t="s">
        <v>376</v>
      </c>
      <c r="G5596" s="1371" t="s">
        <v>224</v>
      </c>
      <c r="H5596" s="1371" t="s">
        <v>245</v>
      </c>
      <c r="J5596" s="1371" t="s">
        <v>221</v>
      </c>
      <c r="K5596" s="1371" t="s">
        <v>256</v>
      </c>
      <c r="L5596" s="1371" t="s">
        <v>271</v>
      </c>
      <c r="N5596" s="1371" t="s">
        <v>231</v>
      </c>
      <c r="W5596" s="1371" t="s">
        <v>230</v>
      </c>
    </row>
    <row r="5597" spans="2:23">
      <c r="B5597" s="1371" t="s">
        <v>11046</v>
      </c>
      <c r="C5597" s="1371">
        <v>51936792517</v>
      </c>
      <c r="D5597" s="1371" t="s">
        <v>11047</v>
      </c>
      <c r="E5597" s="1371" t="s">
        <v>11048</v>
      </c>
      <c r="F5597" s="1371" t="s">
        <v>240</v>
      </c>
      <c r="G5597" s="1371" t="s">
        <v>223</v>
      </c>
      <c r="H5597" s="1371" t="s">
        <v>245</v>
      </c>
      <c r="J5597" s="1371" t="s">
        <v>221</v>
      </c>
      <c r="K5597" s="1371" t="s">
        <v>256</v>
      </c>
      <c r="L5597" s="1371" t="s">
        <v>271</v>
      </c>
      <c r="N5597" s="1371" t="s">
        <v>241</v>
      </c>
      <c r="W5597" s="1371" t="s">
        <v>230</v>
      </c>
    </row>
    <row r="5598" spans="2:23">
      <c r="B5598" s="1371" t="s">
        <v>3568</v>
      </c>
      <c r="C5598" s="1371">
        <v>51921146328</v>
      </c>
      <c r="D5598" s="1371" t="s">
        <v>6182</v>
      </c>
      <c r="E5598" s="1371" t="s">
        <v>5764</v>
      </c>
      <c r="F5598" s="1371" t="s">
        <v>268</v>
      </c>
      <c r="G5598" s="1371" t="s">
        <v>223</v>
      </c>
      <c r="H5598" s="1371" t="s">
        <v>245</v>
      </c>
      <c r="J5598" s="1371" t="s">
        <v>221</v>
      </c>
      <c r="K5598" s="1371" t="s">
        <v>256</v>
      </c>
      <c r="L5598" s="1371" t="s">
        <v>271</v>
      </c>
      <c r="N5598" s="1371" t="s">
        <v>236</v>
      </c>
      <c r="W5598" s="1371" t="s">
        <v>230</v>
      </c>
    </row>
    <row r="5599" spans="2:23">
      <c r="B5599" s="1371" t="s">
        <v>11049</v>
      </c>
      <c r="C5599" s="1371">
        <v>51975451429</v>
      </c>
      <c r="D5599" s="1371" t="s">
        <v>11050</v>
      </c>
      <c r="E5599" s="1371" t="s">
        <v>11051</v>
      </c>
      <c r="F5599" s="1371" t="s">
        <v>240</v>
      </c>
      <c r="G5599" s="1371" t="s">
        <v>225</v>
      </c>
      <c r="H5599" s="1371" t="s">
        <v>245</v>
      </c>
      <c r="I5599" s="1371" t="s">
        <v>11052</v>
      </c>
      <c r="J5599" s="1371" t="s">
        <v>221</v>
      </c>
      <c r="L5599" s="1371" t="s">
        <v>271</v>
      </c>
      <c r="N5599" s="1371" t="s">
        <v>236</v>
      </c>
      <c r="W5599" s="1371" t="s">
        <v>230</v>
      </c>
    </row>
    <row r="5600" spans="2:23">
      <c r="B5600" s="1371" t="s">
        <v>11053</v>
      </c>
      <c r="C5600" s="1371">
        <v>51991610473</v>
      </c>
      <c r="D5600" s="1371" t="s">
        <v>11054</v>
      </c>
      <c r="E5600" s="1371" t="s">
        <v>11055</v>
      </c>
      <c r="F5600" s="1371" t="s">
        <v>240</v>
      </c>
      <c r="G5600" s="1371" t="s">
        <v>225</v>
      </c>
      <c r="H5600" s="1371" t="s">
        <v>245</v>
      </c>
      <c r="I5600" s="1371" t="s">
        <v>11056</v>
      </c>
      <c r="J5600" s="1371" t="s">
        <v>221</v>
      </c>
      <c r="L5600" s="1371" t="s">
        <v>271</v>
      </c>
      <c r="N5600" s="1371" t="s">
        <v>236</v>
      </c>
      <c r="W5600" s="1371" t="s">
        <v>230</v>
      </c>
    </row>
    <row r="5601" spans="2:23">
      <c r="B5601" s="1371" t="s">
        <v>519</v>
      </c>
      <c r="C5601" s="1371">
        <v>51986663527</v>
      </c>
      <c r="D5601" s="1371" t="s">
        <v>520</v>
      </c>
      <c r="E5601" s="1371" t="s">
        <v>11057</v>
      </c>
      <c r="F5601" s="1371" t="s">
        <v>240</v>
      </c>
      <c r="G5601" s="1371" t="s">
        <v>225</v>
      </c>
      <c r="H5601" s="1371" t="s">
        <v>245</v>
      </c>
      <c r="I5601" s="1371" t="s">
        <v>11058</v>
      </c>
      <c r="J5601" s="1371" t="s">
        <v>221</v>
      </c>
      <c r="L5601" s="1371" t="s">
        <v>271</v>
      </c>
      <c r="N5601" s="1371" t="s">
        <v>231</v>
      </c>
      <c r="W5601" s="1371" t="s">
        <v>230</v>
      </c>
    </row>
    <row r="5602" spans="2:23">
      <c r="B5602" s="1371" t="s">
        <v>11059</v>
      </c>
      <c r="C5602" s="1371">
        <v>51947237120</v>
      </c>
      <c r="D5602" s="1371" t="s">
        <v>2347</v>
      </c>
      <c r="E5602" s="1371" t="s">
        <v>11060</v>
      </c>
      <c r="F5602" s="1371" t="s">
        <v>240</v>
      </c>
      <c r="G5602" s="1371" t="s">
        <v>225</v>
      </c>
      <c r="H5602" s="1371" t="s">
        <v>245</v>
      </c>
      <c r="I5602" s="1371" t="s">
        <v>11061</v>
      </c>
      <c r="J5602" s="1371" t="s">
        <v>221</v>
      </c>
      <c r="L5602" s="1371" t="s">
        <v>271</v>
      </c>
      <c r="N5602" s="1371" t="s">
        <v>231</v>
      </c>
      <c r="W5602" s="1371" t="s">
        <v>230</v>
      </c>
    </row>
    <row r="5603" spans="2:23">
      <c r="B5603" s="1371" t="s">
        <v>11062</v>
      </c>
      <c r="C5603" s="1371">
        <v>51991788418</v>
      </c>
      <c r="D5603" s="1371" t="s">
        <v>11063</v>
      </c>
      <c r="F5603" s="1371" t="s">
        <v>268</v>
      </c>
      <c r="G5603" s="1371" t="s">
        <v>225</v>
      </c>
      <c r="H5603" s="1371" t="s">
        <v>245</v>
      </c>
      <c r="I5603" s="1371" t="s">
        <v>11064</v>
      </c>
      <c r="J5603" s="1371" t="s">
        <v>221</v>
      </c>
      <c r="L5603" s="1371" t="s">
        <v>271</v>
      </c>
      <c r="N5603" s="1371" t="s">
        <v>241</v>
      </c>
      <c r="W5603" s="1371" t="s">
        <v>230</v>
      </c>
    </row>
    <row r="5604" spans="2:23">
      <c r="B5604" s="1371" t="s">
        <v>7721</v>
      </c>
      <c r="C5604" s="1371">
        <v>51986763600</v>
      </c>
      <c r="D5604" s="1371" t="s">
        <v>7722</v>
      </c>
      <c r="E5604" s="1371" t="s">
        <v>11065</v>
      </c>
      <c r="F5604" s="1371" t="s">
        <v>247</v>
      </c>
      <c r="G5604" s="1371" t="s">
        <v>223</v>
      </c>
      <c r="H5604" s="1371" t="s">
        <v>245</v>
      </c>
      <c r="I5604" s="1371" t="s">
        <v>11066</v>
      </c>
      <c r="J5604" s="1371" t="s">
        <v>221</v>
      </c>
      <c r="L5604" s="1371" t="s">
        <v>271</v>
      </c>
      <c r="N5604" s="1371" t="s">
        <v>236</v>
      </c>
      <c r="W5604" s="1371" t="s">
        <v>230</v>
      </c>
    </row>
    <row r="5605" spans="2:23">
      <c r="B5605" s="1371" t="s">
        <v>11067</v>
      </c>
      <c r="C5605" s="1371">
        <v>51981290147</v>
      </c>
      <c r="D5605" s="1371" t="s">
        <v>10944</v>
      </c>
      <c r="E5605" s="1371" t="s">
        <v>11068</v>
      </c>
      <c r="F5605" s="1371" t="s">
        <v>247</v>
      </c>
      <c r="G5605" s="1371" t="s">
        <v>224</v>
      </c>
      <c r="H5605" s="1371" t="s">
        <v>245</v>
      </c>
      <c r="I5605" s="1371" t="s">
        <v>11069</v>
      </c>
      <c r="J5605" s="1371" t="s">
        <v>221</v>
      </c>
      <c r="L5605" s="1371" t="s">
        <v>271</v>
      </c>
      <c r="N5605" s="1371" t="s">
        <v>231</v>
      </c>
      <c r="O5605" s="1371" t="s">
        <v>2677</v>
      </c>
      <c r="W5605" s="1371" t="s">
        <v>230</v>
      </c>
    </row>
    <row r="5606" spans="2:23">
      <c r="B5606" s="1371" t="s">
        <v>11070</v>
      </c>
      <c r="C5606" s="1371">
        <v>51974369640</v>
      </c>
      <c r="D5606" s="1371" t="s">
        <v>11071</v>
      </c>
      <c r="G5606" s="1371" t="s">
        <v>224</v>
      </c>
      <c r="H5606" s="1371" t="s">
        <v>245</v>
      </c>
      <c r="J5606" s="1371" t="s">
        <v>221</v>
      </c>
      <c r="L5606" s="1371" t="s">
        <v>271</v>
      </c>
      <c r="N5606" s="1371" t="s">
        <v>241</v>
      </c>
      <c r="W5606" s="1371" t="s">
        <v>230</v>
      </c>
    </row>
    <row r="5607" spans="2:23">
      <c r="B5607" s="1371" t="s">
        <v>11072</v>
      </c>
      <c r="C5607" s="1371">
        <v>51980965531</v>
      </c>
      <c r="D5607" s="1371" t="s">
        <v>11073</v>
      </c>
      <c r="F5607" s="1371" t="s">
        <v>247</v>
      </c>
      <c r="G5607" s="1371" t="s">
        <v>224</v>
      </c>
      <c r="H5607" s="1371" t="s">
        <v>245</v>
      </c>
      <c r="J5607" s="1371" t="s">
        <v>221</v>
      </c>
      <c r="L5607" s="1371" t="s">
        <v>271</v>
      </c>
      <c r="N5607" s="1371" t="s">
        <v>236</v>
      </c>
      <c r="W5607" s="1371" t="s">
        <v>230</v>
      </c>
    </row>
    <row r="5608" spans="2:23">
      <c r="B5608" s="1371" t="s">
        <v>11074</v>
      </c>
      <c r="C5608" s="1371">
        <v>51995709843</v>
      </c>
      <c r="D5608" s="1371" t="s">
        <v>7203</v>
      </c>
      <c r="F5608" s="1371" t="s">
        <v>247</v>
      </c>
      <c r="G5608" s="1371" t="s">
        <v>224</v>
      </c>
      <c r="H5608" s="1371" t="s">
        <v>245</v>
      </c>
      <c r="J5608" s="1371" t="s">
        <v>221</v>
      </c>
      <c r="L5608" s="1371" t="s">
        <v>271</v>
      </c>
      <c r="N5608" s="1371" t="s">
        <v>236</v>
      </c>
      <c r="W5608" s="1371" t="s">
        <v>230</v>
      </c>
    </row>
    <row r="5609" spans="2:23">
      <c r="B5609" s="1371" t="s">
        <v>11075</v>
      </c>
      <c r="C5609" s="1371">
        <v>51920290700</v>
      </c>
      <c r="D5609" s="1371" t="s">
        <v>11076</v>
      </c>
      <c r="F5609" s="1371" t="s">
        <v>240</v>
      </c>
      <c r="G5609" s="1371" t="s">
        <v>225</v>
      </c>
      <c r="H5609" s="1371" t="s">
        <v>245</v>
      </c>
      <c r="J5609" s="1371" t="s">
        <v>221</v>
      </c>
      <c r="L5609" s="1371" t="s">
        <v>271</v>
      </c>
      <c r="N5609" s="1371" t="s">
        <v>231</v>
      </c>
      <c r="W5609" s="1371" t="s">
        <v>230</v>
      </c>
    </row>
    <row r="5610" spans="2:23">
      <c r="B5610" s="1371" t="s">
        <v>11077</v>
      </c>
      <c r="C5610" s="1371">
        <v>51944613821</v>
      </c>
      <c r="D5610" s="1371" t="s">
        <v>11078</v>
      </c>
      <c r="F5610" s="1371" t="s">
        <v>240</v>
      </c>
      <c r="G5610" s="1371" t="s">
        <v>225</v>
      </c>
      <c r="H5610" s="1371" t="s">
        <v>245</v>
      </c>
      <c r="J5610" s="1371" t="s">
        <v>221</v>
      </c>
      <c r="L5610" s="1371" t="s">
        <v>271</v>
      </c>
      <c r="N5610" s="1371" t="s">
        <v>236</v>
      </c>
      <c r="W5610" s="1371" t="s">
        <v>230</v>
      </c>
    </row>
    <row r="5611" spans="2:23">
      <c r="B5611" s="1371" t="s">
        <v>11079</v>
      </c>
      <c r="C5611" s="1371">
        <v>51950399159</v>
      </c>
      <c r="D5611" s="1371" t="s">
        <v>11080</v>
      </c>
      <c r="F5611" s="1371" t="s">
        <v>240</v>
      </c>
      <c r="G5611" s="1371" t="s">
        <v>225</v>
      </c>
      <c r="H5611" s="1371" t="s">
        <v>245</v>
      </c>
      <c r="J5611" s="1371" t="s">
        <v>221</v>
      </c>
      <c r="L5611" s="1371" t="s">
        <v>271</v>
      </c>
      <c r="N5611" s="1371" t="s">
        <v>236</v>
      </c>
      <c r="W5611" s="1371" t="s">
        <v>230</v>
      </c>
    </row>
    <row r="5612" spans="2:23">
      <c r="B5612" s="1371" t="s">
        <v>11081</v>
      </c>
      <c r="C5612" s="1371">
        <v>51992491320</v>
      </c>
      <c r="D5612" s="1371" t="s">
        <v>11082</v>
      </c>
      <c r="E5612" s="1371" t="s">
        <v>11083</v>
      </c>
      <c r="F5612" s="1371" t="s">
        <v>240</v>
      </c>
      <c r="G5612" s="1371" t="s">
        <v>225</v>
      </c>
      <c r="H5612" s="1371" t="s">
        <v>245</v>
      </c>
      <c r="J5612" s="1371" t="s">
        <v>221</v>
      </c>
      <c r="L5612" s="1371" t="s">
        <v>271</v>
      </c>
      <c r="N5612" s="1371" t="s">
        <v>241</v>
      </c>
      <c r="W5612" s="1371" t="s">
        <v>230</v>
      </c>
    </row>
    <row r="5613" spans="2:23">
      <c r="B5613" s="1371" t="s">
        <v>11084</v>
      </c>
      <c r="C5613" s="1371">
        <v>968357691</v>
      </c>
      <c r="G5613" s="1371" t="s">
        <v>225</v>
      </c>
      <c r="H5613" s="1371" t="s">
        <v>242</v>
      </c>
      <c r="J5613" s="1371" t="s">
        <v>221</v>
      </c>
      <c r="L5613" s="1371" t="s">
        <v>271</v>
      </c>
      <c r="N5613" s="1371" t="s">
        <v>231</v>
      </c>
      <c r="W5613" s="1371" t="s">
        <v>230</v>
      </c>
    </row>
    <row r="5614" spans="2:23">
      <c r="B5614" s="1371" t="s">
        <v>11085</v>
      </c>
      <c r="C5614" s="1371">
        <v>51920042235</v>
      </c>
      <c r="D5614" s="1371" t="s">
        <v>11086</v>
      </c>
      <c r="E5614" s="1371" t="s">
        <v>11087</v>
      </c>
      <c r="F5614" s="1371" t="s">
        <v>240</v>
      </c>
      <c r="G5614" s="1371" t="s">
        <v>225</v>
      </c>
      <c r="H5614" s="1371" t="s">
        <v>245</v>
      </c>
      <c r="J5614" s="1371" t="s">
        <v>221</v>
      </c>
      <c r="L5614" s="1371" t="s">
        <v>271</v>
      </c>
      <c r="N5614" s="1371" t="s">
        <v>241</v>
      </c>
      <c r="O5614" s="1371" t="s">
        <v>239</v>
      </c>
      <c r="W5614" s="1371" t="s">
        <v>230</v>
      </c>
    </row>
    <row r="5615" spans="2:23">
      <c r="B5615" s="1371" t="s">
        <v>11088</v>
      </c>
      <c r="C5615" s="1371">
        <v>51947717713</v>
      </c>
      <c r="D5615" s="1371" t="s">
        <v>11089</v>
      </c>
      <c r="F5615" s="1371" t="s">
        <v>240</v>
      </c>
      <c r="G5615" s="1371" t="s">
        <v>225</v>
      </c>
      <c r="H5615" s="1371" t="s">
        <v>245</v>
      </c>
      <c r="J5615" s="1371" t="s">
        <v>221</v>
      </c>
      <c r="L5615" s="1371" t="s">
        <v>271</v>
      </c>
      <c r="N5615" s="1371" t="s">
        <v>233</v>
      </c>
      <c r="O5615" s="1371" t="s">
        <v>231</v>
      </c>
      <c r="W5615" s="1371" t="s">
        <v>230</v>
      </c>
    </row>
    <row r="5616" spans="2:23">
      <c r="B5616" s="1371" t="s">
        <v>11090</v>
      </c>
      <c r="C5616" s="1371">
        <v>51913567298</v>
      </c>
      <c r="D5616" s="1371" t="s">
        <v>11091</v>
      </c>
      <c r="E5616" s="1371" t="s">
        <v>473</v>
      </c>
      <c r="F5616" s="1371" t="s">
        <v>240</v>
      </c>
      <c r="G5616" s="1371" t="s">
        <v>225</v>
      </c>
      <c r="H5616" s="1371" t="s">
        <v>245</v>
      </c>
      <c r="J5616" s="1371" t="s">
        <v>221</v>
      </c>
      <c r="L5616" s="1371" t="s">
        <v>271</v>
      </c>
      <c r="N5616" s="1371" t="s">
        <v>233</v>
      </c>
      <c r="O5616" s="1371" t="s">
        <v>231</v>
      </c>
      <c r="W5616" s="1371" t="s">
        <v>230</v>
      </c>
    </row>
    <row r="5617" spans="2:23">
      <c r="B5617" s="1371" t="s">
        <v>11092</v>
      </c>
      <c r="C5617" s="1371">
        <v>51922374914</v>
      </c>
      <c r="D5617" s="1371" t="s">
        <v>11093</v>
      </c>
      <c r="F5617" s="1371" t="s">
        <v>240</v>
      </c>
      <c r="G5617" s="1371" t="s">
        <v>225</v>
      </c>
      <c r="H5617" s="1371" t="s">
        <v>245</v>
      </c>
      <c r="J5617" s="1371" t="s">
        <v>221</v>
      </c>
      <c r="L5617" s="1371" t="s">
        <v>271</v>
      </c>
      <c r="N5617" s="1371" t="s">
        <v>233</v>
      </c>
      <c r="O5617" s="1371" t="s">
        <v>236</v>
      </c>
      <c r="W5617" s="1371" t="s">
        <v>230</v>
      </c>
    </row>
    <row r="5618" spans="2:23">
      <c r="B5618" s="1371" t="s">
        <v>11094</v>
      </c>
      <c r="C5618" s="1371">
        <v>902304166</v>
      </c>
      <c r="G5618" s="1371" t="s">
        <v>223</v>
      </c>
      <c r="H5618" s="1371" t="s">
        <v>242</v>
      </c>
      <c r="J5618" s="1371" t="s">
        <v>221</v>
      </c>
      <c r="L5618" s="1371" t="s">
        <v>271</v>
      </c>
      <c r="N5618" s="1371" t="s">
        <v>231</v>
      </c>
      <c r="W5618" s="1371" t="s">
        <v>230</v>
      </c>
    </row>
    <row r="5619" spans="2:23">
      <c r="B5619" s="1371" t="s">
        <v>11095</v>
      </c>
      <c r="C5619" s="1371">
        <v>51976302170</v>
      </c>
      <c r="D5619" s="1371" t="s">
        <v>11096</v>
      </c>
      <c r="E5619" s="1371" t="s">
        <v>11097</v>
      </c>
      <c r="F5619" s="1371" t="s">
        <v>240</v>
      </c>
      <c r="G5619" s="1371" t="s">
        <v>225</v>
      </c>
      <c r="H5619" s="1371" t="s">
        <v>245</v>
      </c>
      <c r="I5619" s="1371" t="s">
        <v>11098</v>
      </c>
      <c r="J5619" s="1371" t="s">
        <v>221</v>
      </c>
      <c r="L5619" s="1371" t="s">
        <v>271</v>
      </c>
      <c r="N5619" s="1371" t="s">
        <v>231</v>
      </c>
      <c r="W5619" s="1371" t="s">
        <v>230</v>
      </c>
    </row>
    <row r="5620" spans="2:23">
      <c r="W5620" s="1371" t="s">
        <v>230</v>
      </c>
    </row>
    <row r="5621" spans="2:23">
      <c r="W5621" s="1371" t="s">
        <v>230</v>
      </c>
    </row>
    <row r="5622" spans="2:23">
      <c r="B5622" s="1371" t="s">
        <v>11099</v>
      </c>
      <c r="C5622" s="1371" t="s">
        <v>11100</v>
      </c>
      <c r="D5622" s="1371" t="s">
        <v>11101</v>
      </c>
      <c r="G5622" s="1371" t="s">
        <v>224</v>
      </c>
      <c r="H5622" s="1371" t="s">
        <v>245</v>
      </c>
      <c r="J5622" s="1371" t="s">
        <v>221</v>
      </c>
      <c r="K5622" s="1371" t="s">
        <v>269</v>
      </c>
      <c r="L5622" s="1371" t="s">
        <v>271</v>
      </c>
      <c r="N5622" s="1371" t="s">
        <v>236</v>
      </c>
      <c r="W5622" s="1371" t="s">
        <v>230</v>
      </c>
    </row>
    <row r="5623" spans="2:23">
      <c r="B5623" s="1371" t="s">
        <v>11102</v>
      </c>
      <c r="C5623" s="1371" t="s">
        <v>11103</v>
      </c>
      <c r="D5623" s="1371" t="s">
        <v>5608</v>
      </c>
      <c r="G5623" s="1371" t="s">
        <v>224</v>
      </c>
      <c r="H5623" s="1371" t="s">
        <v>245</v>
      </c>
      <c r="J5623" s="1371" t="s">
        <v>221</v>
      </c>
      <c r="K5623" s="1371" t="s">
        <v>269</v>
      </c>
      <c r="L5623" s="1371" t="s">
        <v>271</v>
      </c>
      <c r="N5623" s="1371" t="s">
        <v>231</v>
      </c>
      <c r="W5623" s="1371" t="s">
        <v>230</v>
      </c>
    </row>
    <row r="5624" spans="2:23">
      <c r="W5624" s="1371" t="s">
        <v>230</v>
      </c>
    </row>
    <row r="5625" spans="2:23">
      <c r="B5625" s="1371" t="s">
        <v>11104</v>
      </c>
      <c r="C5625" s="1371" t="s">
        <v>11105</v>
      </c>
      <c r="D5625" s="1371" t="s">
        <v>11106</v>
      </c>
      <c r="G5625" s="1371" t="s">
        <v>223</v>
      </c>
      <c r="H5625" s="1371" t="s">
        <v>245</v>
      </c>
      <c r="J5625" s="1371" t="s">
        <v>221</v>
      </c>
      <c r="K5625" s="1371" t="s">
        <v>269</v>
      </c>
      <c r="L5625" s="1371" t="s">
        <v>271</v>
      </c>
      <c r="N5625" s="1371" t="s">
        <v>231</v>
      </c>
      <c r="W5625" s="1371" t="s">
        <v>230</v>
      </c>
    </row>
    <row r="5626" spans="2:23">
      <c r="B5626" s="1371" t="s">
        <v>11107</v>
      </c>
      <c r="C5626" s="1371" t="s">
        <v>11108</v>
      </c>
      <c r="D5626" s="1371" t="s">
        <v>11109</v>
      </c>
      <c r="G5626" s="1371" t="s">
        <v>224</v>
      </c>
      <c r="H5626" s="1371" t="s">
        <v>245</v>
      </c>
      <c r="J5626" s="1371" t="s">
        <v>221</v>
      </c>
      <c r="K5626" s="1371" t="s">
        <v>269</v>
      </c>
      <c r="L5626" s="1371" t="s">
        <v>271</v>
      </c>
      <c r="N5626" s="1371" t="s">
        <v>236</v>
      </c>
      <c r="W5626" s="1371" t="s">
        <v>230</v>
      </c>
    </row>
    <row r="5627" spans="2:23">
      <c r="B5627" s="1371" t="s">
        <v>11110</v>
      </c>
      <c r="C5627" s="1371" t="s">
        <v>11111</v>
      </c>
      <c r="D5627" s="1371" t="s">
        <v>11112</v>
      </c>
      <c r="G5627" s="1371" t="s">
        <v>224</v>
      </c>
      <c r="H5627" s="1371" t="s">
        <v>245</v>
      </c>
      <c r="J5627" s="1371" t="s">
        <v>221</v>
      </c>
      <c r="K5627" s="1371" t="s">
        <v>269</v>
      </c>
      <c r="L5627" s="1371" t="s">
        <v>271</v>
      </c>
      <c r="N5627" s="1371" t="s">
        <v>241</v>
      </c>
      <c r="W5627" s="1371" t="s">
        <v>230</v>
      </c>
    </row>
    <row r="5628" spans="2:23">
      <c r="W5628" s="1371" t="s">
        <v>230</v>
      </c>
    </row>
    <row r="5629" spans="2:23">
      <c r="W5629" s="1371" t="s">
        <v>230</v>
      </c>
    </row>
    <row r="5630" spans="2:23">
      <c r="B5630" s="1371" t="s">
        <v>11113</v>
      </c>
      <c r="C5630" s="1371">
        <v>51961728096</v>
      </c>
      <c r="D5630" s="1371" t="s">
        <v>11114</v>
      </c>
      <c r="E5630" s="1371" t="s">
        <v>507</v>
      </c>
      <c r="F5630" s="1371" t="s">
        <v>240</v>
      </c>
      <c r="G5630" s="1371" t="s">
        <v>225</v>
      </c>
      <c r="H5630" s="1371" t="s">
        <v>245</v>
      </c>
      <c r="J5630" s="1371" t="s">
        <v>221</v>
      </c>
      <c r="L5630" s="1371" t="s">
        <v>271</v>
      </c>
      <c r="N5630" s="1371" t="s">
        <v>233</v>
      </c>
      <c r="W5630" s="1371" t="s">
        <v>230</v>
      </c>
    </row>
    <row r="5631" spans="2:23">
      <c r="B5631" s="1371" t="s">
        <v>11115</v>
      </c>
      <c r="C5631" s="1371">
        <v>900482897</v>
      </c>
      <c r="F5631" s="1371" t="s">
        <v>11116</v>
      </c>
      <c r="G5631" s="1371" t="s">
        <v>224</v>
      </c>
      <c r="H5631" s="1371" t="s">
        <v>242</v>
      </c>
      <c r="J5631" s="1371" t="s">
        <v>221</v>
      </c>
      <c r="L5631" s="1371" t="s">
        <v>271</v>
      </c>
      <c r="N5631" s="1371" t="s">
        <v>233</v>
      </c>
      <c r="W5631" s="1371" t="s">
        <v>230</v>
      </c>
    </row>
    <row r="5632" spans="2:23">
      <c r="W5632" s="1371" t="s">
        <v>230</v>
      </c>
    </row>
    <row r="5633" spans="23:23">
      <c r="W5633" s="1371" t="s">
        <v>230</v>
      </c>
    </row>
    <row r="5634" spans="23:23">
      <c r="W5634" s="1371" t="s">
        <v>230</v>
      </c>
    </row>
    <row r="5635" spans="23:23">
      <c r="W5635" s="1371" t="s">
        <v>230</v>
      </c>
    </row>
    <row r="5636" spans="23:23">
      <c r="W5636" s="1371" t="s">
        <v>230</v>
      </c>
    </row>
    <row r="5637" spans="23:23">
      <c r="W5637" s="1371" t="s">
        <v>230</v>
      </c>
    </row>
    <row r="5638" spans="23:23">
      <c r="W5638" s="1371" t="s">
        <v>230</v>
      </c>
    </row>
    <row r="5639" spans="23:23">
      <c r="W5639" s="1371" t="s">
        <v>230</v>
      </c>
    </row>
    <row r="5640" spans="23:23">
      <c r="W5640" s="1371" t="s">
        <v>230</v>
      </c>
    </row>
    <row r="5641" spans="23:23">
      <c r="W5641" s="1371" t="s">
        <v>230</v>
      </c>
    </row>
    <row r="5642" spans="23:23">
      <c r="W5642" s="1371" t="s">
        <v>230</v>
      </c>
    </row>
    <row r="5643" spans="23:23">
      <c r="W5643" s="1371" t="s">
        <v>230</v>
      </c>
    </row>
    <row r="5644" spans="23:23">
      <c r="W5644" s="1371" t="s">
        <v>230</v>
      </c>
    </row>
    <row r="5645" spans="23:23">
      <c r="W5645" s="1371" t="s">
        <v>230</v>
      </c>
    </row>
    <row r="5646" spans="23:23">
      <c r="W5646" s="1371" t="s">
        <v>230</v>
      </c>
    </row>
    <row r="5647" spans="23:23">
      <c r="W5647" s="1371" t="s">
        <v>230</v>
      </c>
    </row>
    <row r="5648" spans="23:23">
      <c r="W5648" s="1371" t="s">
        <v>230</v>
      </c>
    </row>
    <row r="5649" spans="2:23">
      <c r="W5649" s="1371" t="s">
        <v>230</v>
      </c>
    </row>
    <row r="5650" spans="2:23">
      <c r="W5650" s="1371" t="s">
        <v>230</v>
      </c>
    </row>
    <row r="5651" spans="2:23">
      <c r="B5651" s="1371" t="s">
        <v>11117</v>
      </c>
      <c r="C5651" s="1371">
        <v>909059091</v>
      </c>
      <c r="D5651" s="1371" t="s">
        <v>5015</v>
      </c>
      <c r="E5651" s="1371" t="s">
        <v>624</v>
      </c>
      <c r="G5651" s="1371" t="s">
        <v>224</v>
      </c>
      <c r="H5651" s="1371" t="s">
        <v>244</v>
      </c>
      <c r="J5651" s="1371" t="s">
        <v>249</v>
      </c>
      <c r="L5651" s="1371" t="s">
        <v>271</v>
      </c>
      <c r="N5651" s="1371" t="s">
        <v>236</v>
      </c>
      <c r="W5651" s="1371" t="s">
        <v>230</v>
      </c>
    </row>
    <row r="5652" spans="2:23">
      <c r="B5652" s="1371" t="s">
        <v>11118</v>
      </c>
      <c r="C5652" s="1371">
        <v>976702597</v>
      </c>
      <c r="D5652" s="1371" t="s">
        <v>5015</v>
      </c>
      <c r="E5652" s="1371" t="s">
        <v>451</v>
      </c>
      <c r="G5652" s="1371" t="s">
        <v>224</v>
      </c>
      <c r="H5652" s="1371" t="s">
        <v>244</v>
      </c>
      <c r="J5652" s="1371" t="s">
        <v>249</v>
      </c>
      <c r="L5652" s="1371" t="s">
        <v>271</v>
      </c>
      <c r="N5652" s="1371" t="s">
        <v>233</v>
      </c>
      <c r="W5652" s="1371" t="s">
        <v>230</v>
      </c>
    </row>
    <row r="5653" spans="2:23">
      <c r="B5653" s="1371" t="s">
        <v>11119</v>
      </c>
      <c r="C5653" s="1371">
        <v>960916707</v>
      </c>
      <c r="D5653" s="1371" t="s">
        <v>5015</v>
      </c>
      <c r="E5653" s="1371" t="s">
        <v>451</v>
      </c>
      <c r="G5653" s="1371" t="s">
        <v>224</v>
      </c>
      <c r="H5653" s="1371" t="s">
        <v>244</v>
      </c>
      <c r="J5653" s="1371" t="s">
        <v>249</v>
      </c>
      <c r="L5653" s="1371" t="s">
        <v>271</v>
      </c>
      <c r="N5653" s="1371" t="s">
        <v>241</v>
      </c>
      <c r="O5653" s="1371" t="s">
        <v>241</v>
      </c>
      <c r="W5653" s="1371" t="s">
        <v>230</v>
      </c>
    </row>
    <row r="5654" spans="2:23">
      <c r="B5654" s="1371" t="s">
        <v>11120</v>
      </c>
      <c r="C5654" s="1371" t="s">
        <v>11121</v>
      </c>
      <c r="D5654" s="1371" t="s">
        <v>5015</v>
      </c>
      <c r="E5654" s="1371" t="s">
        <v>451</v>
      </c>
      <c r="G5654" s="1371" t="s">
        <v>224</v>
      </c>
      <c r="H5654" s="1371" t="s">
        <v>244</v>
      </c>
      <c r="J5654" s="1371" t="s">
        <v>249</v>
      </c>
      <c r="L5654" s="1371" t="s">
        <v>271</v>
      </c>
      <c r="N5654" s="1371" t="s">
        <v>233</v>
      </c>
      <c r="W5654" s="1371" t="s">
        <v>230</v>
      </c>
    </row>
    <row r="5655" spans="2:23">
      <c r="B5655" s="1371" t="s">
        <v>11122</v>
      </c>
      <c r="C5655" s="1371">
        <v>912535120</v>
      </c>
      <c r="D5655" s="1371" t="s">
        <v>5015</v>
      </c>
      <c r="E5655" s="1371" t="s">
        <v>451</v>
      </c>
      <c r="G5655" s="1371" t="s">
        <v>224</v>
      </c>
      <c r="H5655" s="1371" t="s">
        <v>244</v>
      </c>
      <c r="J5655" s="1371" t="s">
        <v>249</v>
      </c>
      <c r="L5655" s="1371" t="s">
        <v>271</v>
      </c>
      <c r="N5655" s="1371" t="s">
        <v>233</v>
      </c>
      <c r="W5655" s="1371" t="s">
        <v>230</v>
      </c>
    </row>
    <row r="5656" spans="2:23">
      <c r="W5656" s="1371" t="s">
        <v>230</v>
      </c>
    </row>
    <row r="5657" spans="2:23">
      <c r="B5657" s="1371" t="s">
        <v>11123</v>
      </c>
      <c r="C5657" s="1371" t="s">
        <v>11124</v>
      </c>
      <c r="G5657" s="1371" t="s">
        <v>224</v>
      </c>
      <c r="H5657" s="1371" t="s">
        <v>245</v>
      </c>
      <c r="J5657" s="1371" t="s">
        <v>249</v>
      </c>
      <c r="L5657" s="1371" t="s">
        <v>271</v>
      </c>
      <c r="N5657" s="1371" t="s">
        <v>233</v>
      </c>
      <c r="W5657" s="1371" t="s">
        <v>230</v>
      </c>
    </row>
    <row r="5658" spans="2:23">
      <c r="B5658" s="1371" t="s">
        <v>11125</v>
      </c>
      <c r="C5658" s="1371">
        <v>960150092</v>
      </c>
      <c r="D5658" s="1371" t="s">
        <v>1161</v>
      </c>
      <c r="G5658" s="1371" t="s">
        <v>225</v>
      </c>
      <c r="H5658" s="1371" t="s">
        <v>244</v>
      </c>
      <c r="J5658" s="1371" t="s">
        <v>249</v>
      </c>
      <c r="L5658" s="1371" t="s">
        <v>271</v>
      </c>
      <c r="N5658" s="1371" t="s">
        <v>233</v>
      </c>
      <c r="W5658" s="1371" t="s">
        <v>230</v>
      </c>
    </row>
    <row r="5659" spans="2:23">
      <c r="B5659" s="1371" t="s">
        <v>11126</v>
      </c>
      <c r="C5659" s="1371">
        <v>935958193</v>
      </c>
      <c r="D5659" s="1371" t="s">
        <v>1161</v>
      </c>
      <c r="G5659" s="1371" t="s">
        <v>225</v>
      </c>
      <c r="H5659" s="1371" t="s">
        <v>244</v>
      </c>
      <c r="J5659" s="1371" t="s">
        <v>249</v>
      </c>
      <c r="L5659" s="1371" t="s">
        <v>271</v>
      </c>
      <c r="N5659" s="1371" t="s">
        <v>233</v>
      </c>
      <c r="W5659" s="1371" t="s">
        <v>230</v>
      </c>
    </row>
    <row r="5660" spans="2:23">
      <c r="B5660" s="1371" t="s">
        <v>11127</v>
      </c>
      <c r="C5660" s="1371">
        <v>931279027</v>
      </c>
      <c r="D5660" s="1371" t="s">
        <v>1161</v>
      </c>
      <c r="E5660" s="1371" t="s">
        <v>6300</v>
      </c>
      <c r="G5660" s="1371" t="s">
        <v>224</v>
      </c>
      <c r="H5660" s="1371" t="s">
        <v>244</v>
      </c>
      <c r="J5660" s="1371" t="s">
        <v>249</v>
      </c>
      <c r="L5660" s="1371" t="s">
        <v>271</v>
      </c>
      <c r="N5660" s="1371" t="s">
        <v>233</v>
      </c>
      <c r="W5660" s="1371" t="s">
        <v>230</v>
      </c>
    </row>
    <row r="5661" spans="2:23">
      <c r="B5661" s="1371" t="s">
        <v>11128</v>
      </c>
      <c r="C5661" s="1371">
        <v>933522180</v>
      </c>
      <c r="D5661" s="1371" t="s">
        <v>1161</v>
      </c>
      <c r="G5661" s="1371" t="s">
        <v>225</v>
      </c>
      <c r="H5661" s="1371" t="s">
        <v>244</v>
      </c>
      <c r="J5661" s="1371" t="s">
        <v>249</v>
      </c>
      <c r="L5661" s="1371" t="s">
        <v>271</v>
      </c>
      <c r="N5661" s="1371" t="s">
        <v>233</v>
      </c>
      <c r="W5661" s="1371" t="s">
        <v>230</v>
      </c>
    </row>
    <row r="5662" spans="2:23">
      <c r="B5662" s="1371" t="s">
        <v>11129</v>
      </c>
      <c r="C5662" s="1371">
        <v>984266477</v>
      </c>
      <c r="D5662" s="1371" t="s">
        <v>1161</v>
      </c>
      <c r="G5662" s="1371" t="s">
        <v>225</v>
      </c>
      <c r="H5662" s="1371" t="s">
        <v>244</v>
      </c>
      <c r="J5662" s="1371" t="s">
        <v>249</v>
      </c>
      <c r="L5662" s="1371" t="s">
        <v>271</v>
      </c>
      <c r="N5662" s="1371" t="s">
        <v>233</v>
      </c>
      <c r="W5662" s="1371" t="s">
        <v>230</v>
      </c>
    </row>
    <row r="5663" spans="2:23">
      <c r="B5663" s="1371" t="s">
        <v>11130</v>
      </c>
      <c r="C5663" s="1371">
        <v>956520457</v>
      </c>
      <c r="D5663" s="1371" t="s">
        <v>1161</v>
      </c>
      <c r="E5663" s="1371" t="s">
        <v>2306</v>
      </c>
      <c r="G5663" s="1371" t="s">
        <v>225</v>
      </c>
      <c r="H5663" s="1371" t="s">
        <v>244</v>
      </c>
      <c r="J5663" s="1371" t="s">
        <v>249</v>
      </c>
      <c r="L5663" s="1371" t="s">
        <v>271</v>
      </c>
      <c r="N5663" s="1371" t="s">
        <v>233</v>
      </c>
      <c r="W5663" s="1371" t="s">
        <v>230</v>
      </c>
    </row>
    <row r="5664" spans="2:23">
      <c r="B5664" s="1371" t="s">
        <v>11131</v>
      </c>
      <c r="C5664" s="1371">
        <v>904090189</v>
      </c>
      <c r="D5664" s="1371" t="s">
        <v>1161</v>
      </c>
      <c r="G5664" s="1371" t="s">
        <v>225</v>
      </c>
      <c r="H5664" s="1371" t="s">
        <v>244</v>
      </c>
      <c r="J5664" s="1371" t="s">
        <v>249</v>
      </c>
      <c r="L5664" s="1371" t="s">
        <v>271</v>
      </c>
      <c r="N5664" s="1371" t="s">
        <v>233</v>
      </c>
      <c r="W5664" s="1371" t="s">
        <v>230</v>
      </c>
    </row>
    <row r="5665" spans="2:23">
      <c r="B5665" s="1371" t="s">
        <v>11132</v>
      </c>
      <c r="C5665" s="1371">
        <v>952353457</v>
      </c>
      <c r="D5665" s="1371" t="s">
        <v>1161</v>
      </c>
      <c r="E5665" s="1371" t="s">
        <v>2306</v>
      </c>
      <c r="G5665" s="1371" t="s">
        <v>225</v>
      </c>
      <c r="H5665" s="1371" t="s">
        <v>244</v>
      </c>
      <c r="J5665" s="1371" t="s">
        <v>249</v>
      </c>
      <c r="L5665" s="1371" t="s">
        <v>271</v>
      </c>
      <c r="N5665" s="1371" t="s">
        <v>233</v>
      </c>
      <c r="W5665" s="1371" t="s">
        <v>230</v>
      </c>
    </row>
    <row r="5666" spans="2:23">
      <c r="B5666" s="1371" t="s">
        <v>11133</v>
      </c>
      <c r="C5666" s="1371">
        <v>989888940</v>
      </c>
      <c r="E5666" s="1371" t="s">
        <v>2306</v>
      </c>
      <c r="G5666" s="1371" t="s">
        <v>225</v>
      </c>
      <c r="H5666" s="1371" t="s">
        <v>243</v>
      </c>
      <c r="J5666" s="1371" t="s">
        <v>249</v>
      </c>
      <c r="L5666" s="1371" t="s">
        <v>271</v>
      </c>
      <c r="N5666" s="1371" t="s">
        <v>237</v>
      </c>
      <c r="W5666" s="1371" t="s">
        <v>230</v>
      </c>
    </row>
    <row r="5667" spans="2:23">
      <c r="B5667" s="1371" t="s">
        <v>11134</v>
      </c>
      <c r="C5667" s="1371">
        <v>907019911</v>
      </c>
      <c r="D5667" s="1371" t="s">
        <v>1161</v>
      </c>
      <c r="E5667" s="1371" t="s">
        <v>2306</v>
      </c>
      <c r="G5667" s="1371" t="s">
        <v>224</v>
      </c>
      <c r="H5667" s="1371" t="s">
        <v>244</v>
      </c>
      <c r="J5667" s="1371" t="s">
        <v>249</v>
      </c>
      <c r="L5667" s="1371" t="s">
        <v>271</v>
      </c>
      <c r="N5667" s="1371" t="s">
        <v>233</v>
      </c>
      <c r="W5667" s="1371" t="s">
        <v>230</v>
      </c>
    </row>
    <row r="5668" spans="2:23">
      <c r="B5668" s="1371" t="s">
        <v>11135</v>
      </c>
      <c r="C5668" s="1371">
        <v>956253657</v>
      </c>
      <c r="D5668" s="1371" t="s">
        <v>1161</v>
      </c>
      <c r="E5668" s="1371" t="s">
        <v>2306</v>
      </c>
      <c r="G5668" s="1371" t="s">
        <v>225</v>
      </c>
      <c r="H5668" s="1371" t="s">
        <v>244</v>
      </c>
      <c r="J5668" s="1371" t="s">
        <v>249</v>
      </c>
      <c r="L5668" s="1371" t="s">
        <v>271</v>
      </c>
      <c r="N5668" s="1371" t="s">
        <v>233</v>
      </c>
      <c r="W5668" s="1371" t="s">
        <v>230</v>
      </c>
    </row>
    <row r="5669" spans="2:23">
      <c r="B5669" s="1371" t="s">
        <v>11136</v>
      </c>
      <c r="C5669" s="1371">
        <v>958296659</v>
      </c>
      <c r="D5669" s="1371" t="s">
        <v>1161</v>
      </c>
      <c r="G5669" s="1371" t="s">
        <v>225</v>
      </c>
      <c r="H5669" s="1371" t="s">
        <v>244</v>
      </c>
      <c r="J5669" s="1371" t="s">
        <v>249</v>
      </c>
      <c r="L5669" s="1371" t="s">
        <v>271</v>
      </c>
      <c r="N5669" s="1371" t="s">
        <v>233</v>
      </c>
      <c r="W5669" s="1371" t="s">
        <v>230</v>
      </c>
    </row>
    <row r="5670" spans="2:23">
      <c r="B5670" s="1371" t="s">
        <v>11137</v>
      </c>
      <c r="C5670" s="1371">
        <v>985376587</v>
      </c>
      <c r="G5670" s="1371" t="s">
        <v>225</v>
      </c>
      <c r="H5670" s="1371" t="s">
        <v>243</v>
      </c>
      <c r="J5670" s="1371" t="s">
        <v>249</v>
      </c>
      <c r="L5670" s="1371" t="s">
        <v>271</v>
      </c>
      <c r="N5670" s="1371" t="s">
        <v>237</v>
      </c>
      <c r="W5670" s="1371" t="s">
        <v>230</v>
      </c>
    </row>
    <row r="5671" spans="2:23">
      <c r="B5671" s="1371" t="s">
        <v>11138</v>
      </c>
      <c r="C5671" s="1371">
        <v>904107286</v>
      </c>
      <c r="D5671" s="1371" t="s">
        <v>1161</v>
      </c>
      <c r="G5671" s="1371" t="s">
        <v>225</v>
      </c>
      <c r="H5671" s="1371" t="s">
        <v>244</v>
      </c>
      <c r="J5671" s="1371" t="s">
        <v>249</v>
      </c>
      <c r="L5671" s="1371" t="s">
        <v>271</v>
      </c>
      <c r="N5671" s="1371" t="s">
        <v>233</v>
      </c>
      <c r="W5671" s="1371" t="s">
        <v>230</v>
      </c>
    </row>
    <row r="5672" spans="2:23">
      <c r="B5672" s="1371" t="s">
        <v>11139</v>
      </c>
      <c r="C5672" s="1371">
        <v>907680416</v>
      </c>
      <c r="D5672" s="1371" t="s">
        <v>1161</v>
      </c>
      <c r="G5672" s="1371" t="s">
        <v>225</v>
      </c>
      <c r="H5672" s="1371" t="s">
        <v>244</v>
      </c>
      <c r="J5672" s="1371" t="s">
        <v>249</v>
      </c>
      <c r="L5672" s="1371" t="s">
        <v>271</v>
      </c>
      <c r="N5672" s="1371" t="s">
        <v>233</v>
      </c>
      <c r="W5672" s="1371" t="s">
        <v>230</v>
      </c>
    </row>
    <row r="5673" spans="2:23">
      <c r="B5673" s="1371" t="s">
        <v>11140</v>
      </c>
      <c r="C5673" s="1371">
        <v>921643072</v>
      </c>
      <c r="D5673" s="1371" t="s">
        <v>1161</v>
      </c>
      <c r="G5673" s="1371" t="s">
        <v>225</v>
      </c>
      <c r="H5673" s="1371" t="s">
        <v>244</v>
      </c>
      <c r="J5673" s="1371" t="s">
        <v>249</v>
      </c>
      <c r="L5673" s="1371" t="s">
        <v>271</v>
      </c>
      <c r="N5673" s="1371" t="s">
        <v>241</v>
      </c>
      <c r="O5673" s="1371" t="s">
        <v>241</v>
      </c>
      <c r="W5673" s="1371" t="s">
        <v>230</v>
      </c>
    </row>
    <row r="5674" spans="2:23">
      <c r="B5674" s="1371" t="s">
        <v>11141</v>
      </c>
      <c r="C5674" s="1371">
        <v>937292956</v>
      </c>
      <c r="D5674" s="1371" t="s">
        <v>1161</v>
      </c>
      <c r="G5674" s="1371" t="s">
        <v>225</v>
      </c>
      <c r="H5674" s="1371" t="s">
        <v>244</v>
      </c>
      <c r="J5674" s="1371" t="s">
        <v>249</v>
      </c>
      <c r="L5674" s="1371" t="s">
        <v>271</v>
      </c>
      <c r="N5674" s="1371" t="s">
        <v>233</v>
      </c>
      <c r="W5674" s="1371" t="s">
        <v>230</v>
      </c>
    </row>
    <row r="5675" spans="2:23">
      <c r="W5675" s="1371" t="s">
        <v>230</v>
      </c>
    </row>
    <row r="5676" spans="2:23">
      <c r="B5676" s="1371" t="s">
        <v>11142</v>
      </c>
      <c r="C5676" s="1371">
        <v>932167170</v>
      </c>
      <c r="D5676" s="1371" t="s">
        <v>11143</v>
      </c>
      <c r="E5676" s="1371" t="s">
        <v>373</v>
      </c>
      <c r="G5676" s="1371" t="s">
        <v>224</v>
      </c>
      <c r="H5676" s="1371" t="s">
        <v>243</v>
      </c>
      <c r="J5676" s="1371" t="s">
        <v>249</v>
      </c>
      <c r="L5676" s="1371" t="s">
        <v>271</v>
      </c>
      <c r="N5676" s="1371" t="s">
        <v>233</v>
      </c>
      <c r="W5676" s="1371" t="s">
        <v>230</v>
      </c>
    </row>
    <row r="5677" spans="2:23">
      <c r="B5677" s="1371" t="s">
        <v>11144</v>
      </c>
      <c r="C5677" s="1371">
        <v>947291727</v>
      </c>
      <c r="D5677" s="1371" t="s">
        <v>11145</v>
      </c>
      <c r="E5677" s="1371" t="s">
        <v>874</v>
      </c>
      <c r="G5677" s="1371" t="s">
        <v>223</v>
      </c>
      <c r="H5677" s="1371" t="s">
        <v>243</v>
      </c>
      <c r="J5677" s="1371" t="s">
        <v>249</v>
      </c>
      <c r="L5677" s="1371" t="s">
        <v>271</v>
      </c>
      <c r="N5677" s="1371" t="s">
        <v>233</v>
      </c>
      <c r="W5677" s="1371" t="s">
        <v>230</v>
      </c>
    </row>
    <row r="5678" spans="2:23">
      <c r="B5678" s="1371" t="s">
        <v>11146</v>
      </c>
      <c r="C5678" s="1371">
        <v>929580738</v>
      </c>
      <c r="D5678" s="1371" t="s">
        <v>11147</v>
      </c>
      <c r="E5678" s="1371" t="s">
        <v>2817</v>
      </c>
      <c r="G5678" s="1371" t="s">
        <v>223</v>
      </c>
      <c r="H5678" s="1371" t="s">
        <v>243</v>
      </c>
      <c r="J5678" s="1371" t="s">
        <v>249</v>
      </c>
      <c r="L5678" s="1371" t="s">
        <v>271</v>
      </c>
      <c r="N5678" s="1371" t="s">
        <v>233</v>
      </c>
      <c r="W5678" s="1371" t="s">
        <v>230</v>
      </c>
    </row>
    <row r="5679" spans="2:23">
      <c r="B5679" s="1371" t="s">
        <v>11148</v>
      </c>
      <c r="C5679" s="1371">
        <v>982483226</v>
      </c>
      <c r="D5679" s="1371" t="s">
        <v>11149</v>
      </c>
      <c r="E5679" s="1371" t="s">
        <v>4239</v>
      </c>
      <c r="G5679" s="1371" t="s">
        <v>223</v>
      </c>
      <c r="H5679" s="1371" t="s">
        <v>243</v>
      </c>
      <c r="J5679" s="1371" t="s">
        <v>249</v>
      </c>
      <c r="L5679" s="1371" t="s">
        <v>271</v>
      </c>
      <c r="N5679" s="1371" t="s">
        <v>233</v>
      </c>
      <c r="W5679" s="1371" t="s">
        <v>230</v>
      </c>
    </row>
    <row r="5680" spans="2:23">
      <c r="B5680" s="1371" t="s">
        <v>11150</v>
      </c>
      <c r="C5680" s="1371">
        <v>919577590</v>
      </c>
      <c r="D5680" s="1371" t="s">
        <v>11151</v>
      </c>
      <c r="E5680" s="1371" t="s">
        <v>4239</v>
      </c>
      <c r="G5680" s="1371" t="s">
        <v>223</v>
      </c>
      <c r="H5680" s="1371" t="s">
        <v>243</v>
      </c>
      <c r="J5680" s="1371" t="s">
        <v>249</v>
      </c>
      <c r="L5680" s="1371" t="s">
        <v>271</v>
      </c>
      <c r="N5680" s="1371" t="s">
        <v>233</v>
      </c>
      <c r="W5680" s="1371" t="s">
        <v>230</v>
      </c>
    </row>
    <row r="5681" spans="2:23">
      <c r="B5681" s="1371" t="s">
        <v>11152</v>
      </c>
      <c r="C5681" s="1371">
        <v>990644739</v>
      </c>
      <c r="D5681" s="1371" t="s">
        <v>11153</v>
      </c>
      <c r="E5681" s="1371" t="s">
        <v>874</v>
      </c>
      <c r="G5681" s="1371" t="s">
        <v>223</v>
      </c>
      <c r="H5681" s="1371" t="s">
        <v>243</v>
      </c>
      <c r="J5681" s="1371" t="s">
        <v>249</v>
      </c>
      <c r="L5681" s="1371" t="s">
        <v>271</v>
      </c>
      <c r="N5681" s="1371" t="s">
        <v>233</v>
      </c>
      <c r="W5681" s="1371" t="s">
        <v>230</v>
      </c>
    </row>
    <row r="5682" spans="2:23">
      <c r="B5682" s="1371" t="s">
        <v>11154</v>
      </c>
      <c r="C5682" s="1371">
        <v>971167898</v>
      </c>
      <c r="D5682" s="1371" t="s">
        <v>11155</v>
      </c>
      <c r="E5682" s="1371" t="s">
        <v>874</v>
      </c>
      <c r="G5682" s="1371" t="s">
        <v>223</v>
      </c>
      <c r="H5682" s="1371" t="s">
        <v>243</v>
      </c>
      <c r="J5682" s="1371" t="s">
        <v>249</v>
      </c>
      <c r="L5682" s="1371" t="s">
        <v>271</v>
      </c>
      <c r="N5682" s="1371" t="s">
        <v>237</v>
      </c>
      <c r="W5682" s="1371" t="s">
        <v>230</v>
      </c>
    </row>
    <row r="5683" spans="2:23">
      <c r="B5683" s="1371" t="s">
        <v>11156</v>
      </c>
      <c r="C5683" s="1371">
        <v>919668370</v>
      </c>
      <c r="D5683" s="1371" t="s">
        <v>3724</v>
      </c>
      <c r="E5683" s="1371" t="s">
        <v>874</v>
      </c>
      <c r="G5683" s="1371" t="s">
        <v>225</v>
      </c>
      <c r="H5683" s="1371" t="s">
        <v>243</v>
      </c>
      <c r="J5683" s="1371" t="s">
        <v>249</v>
      </c>
      <c r="L5683" s="1371" t="s">
        <v>271</v>
      </c>
      <c r="N5683" s="1371" t="s">
        <v>233</v>
      </c>
      <c r="W5683" s="1371" t="s">
        <v>230</v>
      </c>
    </row>
    <row r="5684" spans="2:23">
      <c r="B5684" s="1371" t="s">
        <v>11157</v>
      </c>
      <c r="C5684" s="1371">
        <v>934272014</v>
      </c>
      <c r="D5684" s="1371" t="s">
        <v>11158</v>
      </c>
      <c r="E5684" s="1371" t="s">
        <v>874</v>
      </c>
      <c r="G5684" s="1371" t="s">
        <v>224</v>
      </c>
      <c r="H5684" s="1371" t="s">
        <v>243</v>
      </c>
      <c r="J5684" s="1371" t="s">
        <v>249</v>
      </c>
      <c r="L5684" s="1371" t="s">
        <v>271</v>
      </c>
      <c r="N5684" s="1371" t="s">
        <v>237</v>
      </c>
      <c r="W5684" s="1371" t="s">
        <v>230</v>
      </c>
    </row>
    <row r="5685" spans="2:23">
      <c r="B5685" s="1371" t="s">
        <v>11159</v>
      </c>
      <c r="C5685" s="1371">
        <v>991963585</v>
      </c>
      <c r="D5685" s="1371" t="s">
        <v>3724</v>
      </c>
      <c r="E5685" s="1371" t="s">
        <v>2817</v>
      </c>
      <c r="G5685" s="1371" t="s">
        <v>224</v>
      </c>
      <c r="H5685" s="1371" t="s">
        <v>243</v>
      </c>
      <c r="J5685" s="1371" t="s">
        <v>249</v>
      </c>
      <c r="L5685" s="1371" t="s">
        <v>271</v>
      </c>
      <c r="N5685" s="1371" t="s">
        <v>237</v>
      </c>
      <c r="W5685" s="1371" t="s">
        <v>230</v>
      </c>
    </row>
    <row r="5686" spans="2:23">
      <c r="B5686" s="1371" t="s">
        <v>11160</v>
      </c>
      <c r="C5686" s="1371">
        <v>972395100</v>
      </c>
      <c r="D5686" s="1371" t="s">
        <v>11161</v>
      </c>
      <c r="E5686" s="1371" t="s">
        <v>4239</v>
      </c>
      <c r="G5686" s="1371" t="s">
        <v>223</v>
      </c>
      <c r="H5686" s="1371" t="s">
        <v>243</v>
      </c>
      <c r="J5686" s="1371" t="s">
        <v>249</v>
      </c>
      <c r="L5686" s="1371" t="s">
        <v>271</v>
      </c>
      <c r="N5686" s="1371" t="s">
        <v>233</v>
      </c>
      <c r="W5686" s="1371" t="s">
        <v>230</v>
      </c>
    </row>
    <row r="5687" spans="2:23">
      <c r="B5687" s="1371" t="s">
        <v>11162</v>
      </c>
      <c r="C5687" s="1371">
        <v>986428321</v>
      </c>
      <c r="D5687" s="1371" t="s">
        <v>11163</v>
      </c>
      <c r="E5687" s="1371" t="s">
        <v>4239</v>
      </c>
      <c r="G5687" s="1371" t="s">
        <v>225</v>
      </c>
      <c r="H5687" s="1371" t="s">
        <v>243</v>
      </c>
      <c r="J5687" s="1371" t="s">
        <v>249</v>
      </c>
      <c r="L5687" s="1371" t="s">
        <v>271</v>
      </c>
      <c r="N5687" s="1371" t="s">
        <v>233</v>
      </c>
      <c r="W5687" s="1371" t="s">
        <v>230</v>
      </c>
    </row>
    <row r="5688" spans="2:23">
      <c r="B5688" s="1371" t="s">
        <v>11164</v>
      </c>
      <c r="C5688" s="1371">
        <v>933158618</v>
      </c>
      <c r="E5688" s="1371" t="s">
        <v>874</v>
      </c>
      <c r="G5688" s="1371" t="s">
        <v>225</v>
      </c>
      <c r="H5688" s="1371" t="s">
        <v>243</v>
      </c>
      <c r="J5688" s="1371" t="s">
        <v>249</v>
      </c>
      <c r="L5688" s="1371" t="s">
        <v>271</v>
      </c>
      <c r="N5688" s="1371" t="s">
        <v>233</v>
      </c>
      <c r="W5688" s="1371" t="s">
        <v>230</v>
      </c>
    </row>
    <row r="5689" spans="2:23">
      <c r="B5689" s="1371" t="s">
        <v>11165</v>
      </c>
      <c r="C5689" s="1371">
        <v>946388201</v>
      </c>
      <c r="D5689" s="1371" t="s">
        <v>11166</v>
      </c>
      <c r="E5689" s="1371" t="s">
        <v>874</v>
      </c>
      <c r="G5689" s="1371" t="s">
        <v>225</v>
      </c>
      <c r="H5689" s="1371" t="s">
        <v>243</v>
      </c>
      <c r="J5689" s="1371" t="s">
        <v>249</v>
      </c>
      <c r="L5689" s="1371" t="s">
        <v>271</v>
      </c>
      <c r="N5689" s="1371" t="s">
        <v>233</v>
      </c>
      <c r="W5689" s="1371" t="s">
        <v>230</v>
      </c>
    </row>
    <row r="5690" spans="2:23">
      <c r="B5690" s="1371" t="s">
        <v>11167</v>
      </c>
      <c r="C5690" s="1371">
        <v>936523934</v>
      </c>
      <c r="E5690" s="1371" t="s">
        <v>373</v>
      </c>
      <c r="G5690" s="1371" t="s">
        <v>225</v>
      </c>
      <c r="H5690" s="1371" t="s">
        <v>243</v>
      </c>
      <c r="J5690" s="1371" t="s">
        <v>249</v>
      </c>
      <c r="L5690" s="1371" t="s">
        <v>271</v>
      </c>
      <c r="N5690" s="1371" t="s">
        <v>233</v>
      </c>
      <c r="W5690" s="1371" t="s">
        <v>230</v>
      </c>
    </row>
    <row r="5691" spans="2:23">
      <c r="B5691" s="1371" t="s">
        <v>11168</v>
      </c>
      <c r="C5691" s="1371">
        <v>913431179</v>
      </c>
      <c r="E5691" s="1371" t="s">
        <v>362</v>
      </c>
      <c r="G5691" s="1371" t="s">
        <v>225</v>
      </c>
      <c r="H5691" s="1371" t="s">
        <v>243</v>
      </c>
      <c r="J5691" s="1371" t="s">
        <v>249</v>
      </c>
      <c r="L5691" s="1371" t="s">
        <v>271</v>
      </c>
      <c r="N5691" s="1371" t="s">
        <v>233</v>
      </c>
      <c r="W5691" s="1371" t="s">
        <v>230</v>
      </c>
    </row>
    <row r="5692" spans="2:23">
      <c r="B5692" s="1371" t="s">
        <v>11169</v>
      </c>
      <c r="C5692" s="1371">
        <v>990170722</v>
      </c>
      <c r="D5692" s="1371" t="s">
        <v>11170</v>
      </c>
      <c r="E5692" s="1371" t="s">
        <v>373</v>
      </c>
      <c r="G5692" s="1371" t="s">
        <v>225</v>
      </c>
      <c r="H5692" s="1371" t="s">
        <v>243</v>
      </c>
      <c r="J5692" s="1371" t="s">
        <v>249</v>
      </c>
      <c r="L5692" s="1371" t="s">
        <v>271</v>
      </c>
      <c r="N5692" s="1371" t="s">
        <v>233</v>
      </c>
      <c r="W5692" s="1371" t="s">
        <v>230</v>
      </c>
    </row>
    <row r="5693" spans="2:23">
      <c r="B5693" s="1371" t="s">
        <v>11171</v>
      </c>
      <c r="C5693" s="1371" t="s">
        <v>362</v>
      </c>
      <c r="D5693" s="1371" t="s">
        <v>11172</v>
      </c>
      <c r="E5693" s="1371" t="s">
        <v>373</v>
      </c>
      <c r="G5693" s="1371" t="s">
        <v>224</v>
      </c>
      <c r="H5693" s="1371" t="s">
        <v>243</v>
      </c>
      <c r="J5693" s="1371" t="s">
        <v>249</v>
      </c>
      <c r="L5693" s="1371" t="s">
        <v>271</v>
      </c>
      <c r="N5693" s="1371" t="s">
        <v>237</v>
      </c>
      <c r="W5693" s="1371" t="s">
        <v>230</v>
      </c>
    </row>
    <row r="5694" spans="2:23">
      <c r="B5694" s="1371" t="s">
        <v>11173</v>
      </c>
      <c r="C5694" s="1371">
        <v>948774863</v>
      </c>
      <c r="D5694" s="1371" t="s">
        <v>11174</v>
      </c>
      <c r="E5694" s="1371" t="s">
        <v>874</v>
      </c>
      <c r="G5694" s="1371" t="s">
        <v>224</v>
      </c>
      <c r="H5694" s="1371" t="s">
        <v>243</v>
      </c>
      <c r="J5694" s="1371" t="s">
        <v>249</v>
      </c>
      <c r="L5694" s="1371" t="s">
        <v>271</v>
      </c>
      <c r="N5694" s="1371" t="s">
        <v>237</v>
      </c>
      <c r="W5694" s="1371" t="s">
        <v>230</v>
      </c>
    </row>
    <row r="5695" spans="2:23">
      <c r="B5695" s="1371" t="s">
        <v>11175</v>
      </c>
      <c r="C5695" s="1371">
        <v>970140809</v>
      </c>
      <c r="D5695" s="1371" t="s">
        <v>11176</v>
      </c>
      <c r="E5695" s="1371" t="s">
        <v>373</v>
      </c>
      <c r="G5695" s="1371" t="s">
        <v>224</v>
      </c>
      <c r="H5695" s="1371" t="s">
        <v>243</v>
      </c>
      <c r="J5695" s="1371" t="s">
        <v>249</v>
      </c>
      <c r="L5695" s="1371" t="s">
        <v>271</v>
      </c>
      <c r="N5695" s="1371" t="s">
        <v>233</v>
      </c>
      <c r="W5695" s="1371" t="s">
        <v>230</v>
      </c>
    </row>
    <row r="5696" spans="2:23">
      <c r="B5696" s="1371" t="s">
        <v>11177</v>
      </c>
      <c r="C5696" s="1371">
        <v>912259007</v>
      </c>
      <c r="D5696" s="1371" t="s">
        <v>11178</v>
      </c>
      <c r="E5696" s="1371" t="s">
        <v>373</v>
      </c>
      <c r="G5696" s="1371" t="s">
        <v>224</v>
      </c>
      <c r="H5696" s="1371" t="s">
        <v>243</v>
      </c>
      <c r="J5696" s="1371" t="s">
        <v>249</v>
      </c>
      <c r="L5696" s="1371" t="s">
        <v>271</v>
      </c>
      <c r="N5696" s="1371" t="s">
        <v>237</v>
      </c>
      <c r="W5696" s="1371" t="s">
        <v>230</v>
      </c>
    </row>
    <row r="5697" spans="2:23">
      <c r="B5697" s="1371" t="s">
        <v>11179</v>
      </c>
      <c r="C5697" s="1371">
        <v>970102039</v>
      </c>
      <c r="D5697" s="1371" t="s">
        <v>11180</v>
      </c>
      <c r="E5697" s="1371" t="s">
        <v>874</v>
      </c>
      <c r="G5697" s="1371" t="s">
        <v>224</v>
      </c>
      <c r="H5697" s="1371" t="s">
        <v>243</v>
      </c>
      <c r="J5697" s="1371" t="s">
        <v>249</v>
      </c>
      <c r="L5697" s="1371" t="s">
        <v>271</v>
      </c>
      <c r="N5697" s="1371" t="s">
        <v>233</v>
      </c>
      <c r="W5697" s="1371" t="s">
        <v>230</v>
      </c>
    </row>
    <row r="5698" spans="2:23">
      <c r="B5698" s="1371" t="s">
        <v>11181</v>
      </c>
      <c r="C5698" s="1371">
        <v>980818790</v>
      </c>
      <c r="E5698" s="1371" t="s">
        <v>373</v>
      </c>
      <c r="G5698" s="1371" t="s">
        <v>224</v>
      </c>
      <c r="H5698" s="1371" t="s">
        <v>243</v>
      </c>
      <c r="J5698" s="1371" t="s">
        <v>249</v>
      </c>
      <c r="L5698" s="1371" t="s">
        <v>271</v>
      </c>
      <c r="N5698" s="1371" t="s">
        <v>233</v>
      </c>
      <c r="W5698" s="1371" t="s">
        <v>230</v>
      </c>
    </row>
    <row r="5699" spans="2:23">
      <c r="B5699" s="1371" t="s">
        <v>11182</v>
      </c>
      <c r="C5699" s="1371">
        <v>967089667</v>
      </c>
      <c r="D5699" s="1371" t="s">
        <v>11183</v>
      </c>
      <c r="E5699" s="1371" t="s">
        <v>874</v>
      </c>
      <c r="G5699" s="1371" t="s">
        <v>224</v>
      </c>
      <c r="H5699" s="1371" t="s">
        <v>243</v>
      </c>
      <c r="J5699" s="1371" t="s">
        <v>249</v>
      </c>
      <c r="L5699" s="1371" t="s">
        <v>271</v>
      </c>
      <c r="N5699" s="1371" t="s">
        <v>237</v>
      </c>
      <c r="W5699" s="1371" t="s">
        <v>230</v>
      </c>
    </row>
    <row r="5700" spans="2:23">
      <c r="B5700" s="1371" t="s">
        <v>11184</v>
      </c>
      <c r="C5700" s="1371">
        <v>934473656</v>
      </c>
      <c r="D5700" s="1371" t="s">
        <v>11185</v>
      </c>
      <c r="E5700" s="1371" t="s">
        <v>373</v>
      </c>
      <c r="G5700" s="1371" t="s">
        <v>224</v>
      </c>
      <c r="H5700" s="1371" t="s">
        <v>243</v>
      </c>
      <c r="J5700" s="1371" t="s">
        <v>249</v>
      </c>
      <c r="L5700" s="1371" t="s">
        <v>271</v>
      </c>
      <c r="N5700" s="1371" t="s">
        <v>233</v>
      </c>
      <c r="W5700" s="1371" t="s">
        <v>230</v>
      </c>
    </row>
    <row r="5701" spans="2:23">
      <c r="B5701" s="1371" t="s">
        <v>11186</v>
      </c>
      <c r="C5701" s="1371">
        <v>988209129</v>
      </c>
      <c r="E5701" s="1371" t="s">
        <v>373</v>
      </c>
      <c r="G5701" s="1371" t="s">
        <v>224</v>
      </c>
      <c r="H5701" s="1371" t="s">
        <v>243</v>
      </c>
      <c r="J5701" s="1371" t="s">
        <v>249</v>
      </c>
      <c r="L5701" s="1371" t="s">
        <v>271</v>
      </c>
      <c r="N5701" s="1371" t="s">
        <v>233</v>
      </c>
      <c r="W5701" s="1371" t="s">
        <v>230</v>
      </c>
    </row>
    <row r="5702" spans="2:23">
      <c r="B5702" s="1371" t="s">
        <v>11187</v>
      </c>
      <c r="C5702" s="1371">
        <v>958222407</v>
      </c>
      <c r="D5702" s="1371" t="s">
        <v>11188</v>
      </c>
      <c r="E5702" s="1371" t="s">
        <v>874</v>
      </c>
      <c r="G5702" s="1371" t="s">
        <v>224</v>
      </c>
      <c r="H5702" s="1371" t="s">
        <v>243</v>
      </c>
      <c r="J5702" s="1371" t="s">
        <v>249</v>
      </c>
      <c r="L5702" s="1371" t="s">
        <v>271</v>
      </c>
      <c r="N5702" s="1371" t="s">
        <v>233</v>
      </c>
      <c r="W5702" s="1371" t="s">
        <v>230</v>
      </c>
    </row>
    <row r="5703" spans="2:23">
      <c r="B5703" s="1371" t="s">
        <v>11189</v>
      </c>
      <c r="C5703" s="1371" t="s">
        <v>11190</v>
      </c>
      <c r="E5703" s="1371" t="s">
        <v>373</v>
      </c>
      <c r="G5703" s="1371" t="s">
        <v>224</v>
      </c>
      <c r="H5703" s="1371" t="s">
        <v>243</v>
      </c>
      <c r="J5703" s="1371" t="s">
        <v>249</v>
      </c>
      <c r="N5703" s="1371" t="s">
        <v>237</v>
      </c>
      <c r="W5703" s="1371" t="s">
        <v>230</v>
      </c>
    </row>
    <row r="5704" spans="2:23">
      <c r="B5704" s="1371" t="s">
        <v>11191</v>
      </c>
      <c r="C5704" s="1371">
        <v>906982167</v>
      </c>
      <c r="D5704" s="1371" t="s">
        <v>11192</v>
      </c>
      <c r="E5704" s="1371" t="s">
        <v>373</v>
      </c>
      <c r="G5704" s="1371" t="s">
        <v>224</v>
      </c>
      <c r="H5704" s="1371" t="s">
        <v>243</v>
      </c>
      <c r="J5704" s="1371" t="s">
        <v>249</v>
      </c>
      <c r="L5704" s="1371" t="s">
        <v>271</v>
      </c>
      <c r="N5704" s="1371" t="s">
        <v>233</v>
      </c>
      <c r="W5704" s="1371" t="s">
        <v>230</v>
      </c>
    </row>
    <row r="5705" spans="2:23">
      <c r="B5705" s="1371" t="s">
        <v>11193</v>
      </c>
      <c r="C5705" s="1371">
        <v>962973337</v>
      </c>
      <c r="E5705" s="1371" t="s">
        <v>373</v>
      </c>
      <c r="G5705" s="1371" t="s">
        <v>224</v>
      </c>
      <c r="H5705" s="1371" t="s">
        <v>243</v>
      </c>
      <c r="J5705" s="1371" t="s">
        <v>249</v>
      </c>
      <c r="K5705" s="1371" t="s">
        <v>8785</v>
      </c>
      <c r="L5705" s="1371" t="s">
        <v>271</v>
      </c>
      <c r="N5705" s="1371" t="s">
        <v>233</v>
      </c>
      <c r="W5705" s="1371" t="s">
        <v>230</v>
      </c>
    </row>
    <row r="5706" spans="2:23">
      <c r="B5706" s="1371" t="s">
        <v>11194</v>
      </c>
      <c r="C5706" s="1371">
        <v>912482780</v>
      </c>
      <c r="D5706" s="1371" t="s">
        <v>11195</v>
      </c>
      <c r="E5706" s="1371" t="s">
        <v>874</v>
      </c>
      <c r="G5706" s="1371" t="s">
        <v>224</v>
      </c>
      <c r="H5706" s="1371" t="s">
        <v>243</v>
      </c>
      <c r="J5706" s="1371" t="s">
        <v>249</v>
      </c>
      <c r="L5706" s="1371" t="s">
        <v>271</v>
      </c>
      <c r="N5706" s="1371" t="s">
        <v>233</v>
      </c>
      <c r="W5706" s="1371" t="s">
        <v>230</v>
      </c>
    </row>
    <row r="5707" spans="2:23">
      <c r="B5707" s="1371" t="s">
        <v>11196</v>
      </c>
      <c r="C5707" s="1371">
        <v>953745026</v>
      </c>
      <c r="E5707" s="1371" t="s">
        <v>874</v>
      </c>
      <c r="G5707" s="1371" t="s">
        <v>224</v>
      </c>
      <c r="H5707" s="1371" t="s">
        <v>243</v>
      </c>
      <c r="J5707" s="1371" t="s">
        <v>249</v>
      </c>
      <c r="L5707" s="1371" t="s">
        <v>271</v>
      </c>
      <c r="N5707" s="1371" t="s">
        <v>233</v>
      </c>
      <c r="W5707" s="1371" t="s">
        <v>230</v>
      </c>
    </row>
    <row r="5708" spans="2:23">
      <c r="B5708" s="1371" t="s">
        <v>11197</v>
      </c>
      <c r="C5708" s="1371">
        <v>944323743</v>
      </c>
      <c r="D5708" s="1371" t="s">
        <v>11198</v>
      </c>
      <c r="E5708" s="1371" t="s">
        <v>373</v>
      </c>
      <c r="G5708" s="1371" t="s">
        <v>224</v>
      </c>
      <c r="H5708" s="1371" t="s">
        <v>243</v>
      </c>
      <c r="J5708" s="1371" t="s">
        <v>249</v>
      </c>
      <c r="L5708" s="1371" t="s">
        <v>271</v>
      </c>
      <c r="N5708" s="1371" t="s">
        <v>233</v>
      </c>
      <c r="W5708" s="1371" t="s">
        <v>230</v>
      </c>
    </row>
    <row r="5709" spans="2:23">
      <c r="B5709" s="1371" t="s">
        <v>11199</v>
      </c>
      <c r="C5709" s="1371">
        <v>974813537</v>
      </c>
      <c r="E5709" s="1371" t="s">
        <v>874</v>
      </c>
      <c r="G5709" s="1371" t="s">
        <v>224</v>
      </c>
      <c r="H5709" s="1371" t="s">
        <v>243</v>
      </c>
      <c r="J5709" s="1371" t="s">
        <v>249</v>
      </c>
      <c r="L5709" s="1371" t="s">
        <v>271</v>
      </c>
      <c r="N5709" s="1371" t="s">
        <v>233</v>
      </c>
      <c r="W5709" s="1371" t="s">
        <v>230</v>
      </c>
    </row>
    <row r="5710" spans="2:23">
      <c r="B5710" s="1371" t="s">
        <v>11200</v>
      </c>
      <c r="C5710" s="1371">
        <v>915137678</v>
      </c>
      <c r="D5710" s="1371" t="s">
        <v>11201</v>
      </c>
      <c r="E5710" s="1371" t="s">
        <v>373</v>
      </c>
      <c r="G5710" s="1371" t="s">
        <v>224</v>
      </c>
      <c r="H5710" s="1371" t="s">
        <v>243</v>
      </c>
      <c r="J5710" s="1371" t="s">
        <v>249</v>
      </c>
      <c r="L5710" s="1371" t="s">
        <v>271</v>
      </c>
      <c r="N5710" s="1371" t="s">
        <v>233</v>
      </c>
      <c r="W5710" s="1371" t="s">
        <v>230</v>
      </c>
    </row>
    <row r="5711" spans="2:23">
      <c r="B5711" s="1371" t="s">
        <v>11173</v>
      </c>
      <c r="C5711" s="1371">
        <v>947874863</v>
      </c>
      <c r="E5711" s="1371" t="s">
        <v>874</v>
      </c>
      <c r="G5711" s="1371" t="s">
        <v>224</v>
      </c>
      <c r="H5711" s="1371" t="s">
        <v>243</v>
      </c>
      <c r="J5711" s="1371" t="s">
        <v>249</v>
      </c>
      <c r="L5711" s="1371" t="s">
        <v>271</v>
      </c>
      <c r="N5711" s="1371" t="s">
        <v>233</v>
      </c>
      <c r="W5711" s="1371" t="s">
        <v>230</v>
      </c>
    </row>
    <row r="5712" spans="2:23">
      <c r="W5712" s="1371" t="s">
        <v>230</v>
      </c>
    </row>
    <row r="5713" spans="2:23">
      <c r="W5713" s="1371" t="s">
        <v>230</v>
      </c>
    </row>
    <row r="5714" spans="2:23">
      <c r="W5714" s="1371" t="s">
        <v>230</v>
      </c>
    </row>
    <row r="5715" spans="2:23">
      <c r="B5715" s="1371" t="s">
        <v>11202</v>
      </c>
      <c r="C5715" s="1371">
        <v>920280880</v>
      </c>
      <c r="G5715" s="1371" t="s">
        <v>224</v>
      </c>
      <c r="H5715" s="1371" t="s">
        <v>243</v>
      </c>
      <c r="N5715" s="1371" t="s">
        <v>237</v>
      </c>
      <c r="W5715" s="1371" t="s">
        <v>230</v>
      </c>
    </row>
    <row r="5716" spans="2:23">
      <c r="W5716" s="1371" t="s">
        <v>230</v>
      </c>
    </row>
    <row r="5717" spans="2:23">
      <c r="B5717" s="1371" t="s">
        <v>11203</v>
      </c>
      <c r="C5717" s="1371" t="s">
        <v>11204</v>
      </c>
      <c r="L5717" s="1371" t="s">
        <v>271</v>
      </c>
      <c r="N5717" s="1371" t="s">
        <v>233</v>
      </c>
      <c r="W5717" s="1371" t="s">
        <v>230</v>
      </c>
    </row>
    <row r="5718" spans="2:23">
      <c r="W5718" s="1371" t="s">
        <v>230</v>
      </c>
    </row>
    <row r="5719" spans="2:23">
      <c r="W5719" s="1371" t="s">
        <v>230</v>
      </c>
    </row>
    <row r="5720" spans="2:23">
      <c r="W5720" s="1371" t="s">
        <v>230</v>
      </c>
    </row>
    <row r="5721" spans="2:23">
      <c r="W5721" s="1371" t="s">
        <v>230</v>
      </c>
    </row>
    <row r="5722" spans="2:23">
      <c r="B5722" s="1371" t="s">
        <v>11205</v>
      </c>
      <c r="C5722" s="1371">
        <v>951133785</v>
      </c>
      <c r="E5722" s="1371" t="s">
        <v>298</v>
      </c>
      <c r="G5722" s="1371" t="s">
        <v>224</v>
      </c>
      <c r="H5722" s="1371" t="s">
        <v>238</v>
      </c>
      <c r="L5722" s="1371" t="s">
        <v>271</v>
      </c>
      <c r="N5722" s="1371" t="s">
        <v>233</v>
      </c>
      <c r="W5722" s="1371" t="s">
        <v>230</v>
      </c>
    </row>
    <row r="5723" spans="2:23">
      <c r="B5723" s="1371" t="s">
        <v>11206</v>
      </c>
      <c r="C5723" s="1371">
        <v>900044073</v>
      </c>
      <c r="E5723" s="1371" t="s">
        <v>298</v>
      </c>
      <c r="G5723" s="1371" t="s">
        <v>224</v>
      </c>
      <c r="H5723" s="1371" t="s">
        <v>238</v>
      </c>
      <c r="L5723" s="1371" t="s">
        <v>271</v>
      </c>
      <c r="N5723" s="1371" t="s">
        <v>233</v>
      </c>
      <c r="W5723" s="1371" t="s">
        <v>230</v>
      </c>
    </row>
    <row r="5724" spans="2:23">
      <c r="B5724" s="1371" t="s">
        <v>11207</v>
      </c>
      <c r="C5724" s="1371">
        <v>933616828</v>
      </c>
      <c r="E5724" s="1371" t="s">
        <v>295</v>
      </c>
      <c r="G5724" s="1371" t="s">
        <v>224</v>
      </c>
      <c r="H5724" s="1371" t="s">
        <v>238</v>
      </c>
      <c r="L5724" s="1371" t="s">
        <v>271</v>
      </c>
      <c r="N5724" s="1371" t="s">
        <v>233</v>
      </c>
      <c r="W5724" s="1371" t="s">
        <v>230</v>
      </c>
    </row>
    <row r="5725" spans="2:23">
      <c r="B5725" s="1371" t="s">
        <v>11208</v>
      </c>
      <c r="C5725" s="1371">
        <v>961503603</v>
      </c>
      <c r="E5725" s="1371" t="s">
        <v>298</v>
      </c>
      <c r="G5725" s="1371" t="s">
        <v>224</v>
      </c>
      <c r="H5725" s="1371" t="s">
        <v>238</v>
      </c>
      <c r="L5725" s="1371" t="s">
        <v>271</v>
      </c>
      <c r="N5725" s="1371" t="s">
        <v>233</v>
      </c>
      <c r="W5725" s="1371" t="s">
        <v>230</v>
      </c>
    </row>
    <row r="5726" spans="2:23">
      <c r="B5726" s="1371" t="s">
        <v>11209</v>
      </c>
      <c r="C5726" s="1371">
        <v>914859589</v>
      </c>
      <c r="E5726" s="1371" t="s">
        <v>11210</v>
      </c>
      <c r="G5726" s="1371" t="s">
        <v>224</v>
      </c>
      <c r="H5726" s="1371" t="s">
        <v>238</v>
      </c>
      <c r="L5726" s="1371" t="s">
        <v>271</v>
      </c>
      <c r="N5726" s="1371" t="s">
        <v>233</v>
      </c>
      <c r="W5726" s="1371" t="s">
        <v>230</v>
      </c>
    </row>
    <row r="5727" spans="2:23">
      <c r="B5727" s="1371" t="s">
        <v>11211</v>
      </c>
      <c r="C5727" s="1371">
        <v>913794500</v>
      </c>
      <c r="E5727" s="1371" t="s">
        <v>11212</v>
      </c>
      <c r="G5727" s="1371" t="s">
        <v>223</v>
      </c>
      <c r="H5727" s="1371" t="s">
        <v>238</v>
      </c>
      <c r="L5727" s="1371" t="s">
        <v>271</v>
      </c>
      <c r="N5727" s="1371" t="s">
        <v>233</v>
      </c>
      <c r="W5727" s="1371" t="s">
        <v>230</v>
      </c>
    </row>
    <row r="5728" spans="2:23">
      <c r="B5728" s="1371" t="s">
        <v>11213</v>
      </c>
      <c r="C5728" s="1371">
        <v>923096751</v>
      </c>
      <c r="E5728" s="1371" t="s">
        <v>11212</v>
      </c>
      <c r="G5728" s="1371" t="s">
        <v>223</v>
      </c>
      <c r="H5728" s="1371" t="s">
        <v>238</v>
      </c>
      <c r="L5728" s="1371" t="s">
        <v>271</v>
      </c>
      <c r="N5728" s="1371" t="s">
        <v>233</v>
      </c>
      <c r="W5728" s="1371" t="s">
        <v>230</v>
      </c>
    </row>
    <row r="5729" spans="2:23">
      <c r="B5729" s="1371" t="s">
        <v>10471</v>
      </c>
      <c r="C5729" s="1371">
        <v>924320666</v>
      </c>
      <c r="G5729" s="1371" t="s">
        <v>225</v>
      </c>
      <c r="H5729" s="1371" t="s">
        <v>11</v>
      </c>
      <c r="L5729" s="1371" t="s">
        <v>271</v>
      </c>
      <c r="M5729" s="1372">
        <v>45854</v>
      </c>
      <c r="N5729" s="1371" t="s">
        <v>233</v>
      </c>
      <c r="W5729" s="1371" t="s">
        <v>230</v>
      </c>
    </row>
    <row r="5730" spans="2:23">
      <c r="B5730" s="1371" t="s">
        <v>11214</v>
      </c>
      <c r="C5730" s="1371">
        <v>997782917</v>
      </c>
      <c r="G5730" s="1371" t="s">
        <v>225</v>
      </c>
      <c r="H5730" s="1371" t="s">
        <v>11</v>
      </c>
      <c r="L5730" s="1371" t="s">
        <v>271</v>
      </c>
      <c r="M5730" s="1372">
        <v>45854</v>
      </c>
      <c r="N5730" s="1371" t="s">
        <v>233</v>
      </c>
      <c r="W5730" s="1371" t="s">
        <v>230</v>
      </c>
    </row>
    <row r="5731" spans="2:23">
      <c r="B5731" s="1371" t="s">
        <v>11215</v>
      </c>
      <c r="C5731" s="1371">
        <v>990007092</v>
      </c>
      <c r="G5731" s="1371" t="s">
        <v>225</v>
      </c>
      <c r="H5731" s="1371" t="s">
        <v>11</v>
      </c>
      <c r="L5731" s="1371" t="s">
        <v>271</v>
      </c>
      <c r="M5731" s="1372">
        <v>45854</v>
      </c>
      <c r="N5731" s="1371" t="s">
        <v>233</v>
      </c>
      <c r="W5731" s="1371" t="s">
        <v>230</v>
      </c>
    </row>
    <row r="5732" spans="2:23">
      <c r="B5732" s="1371" t="s">
        <v>11216</v>
      </c>
      <c r="C5732" s="1371">
        <v>935684092</v>
      </c>
      <c r="G5732" s="1371" t="s">
        <v>225</v>
      </c>
      <c r="H5732" s="1371" t="s">
        <v>11</v>
      </c>
      <c r="L5732" s="1371" t="s">
        <v>271</v>
      </c>
      <c r="M5732" s="1372">
        <v>45854</v>
      </c>
      <c r="N5732" s="1371" t="s">
        <v>233</v>
      </c>
      <c r="W5732" s="1371" t="s">
        <v>230</v>
      </c>
    </row>
    <row r="5733" spans="2:23">
      <c r="B5733" s="1371" t="s">
        <v>11217</v>
      </c>
      <c r="C5733" s="1371">
        <v>945604861</v>
      </c>
      <c r="D5733" s="1371" t="s">
        <v>11218</v>
      </c>
      <c r="G5733" s="1371" t="s">
        <v>225</v>
      </c>
      <c r="H5733" s="1371" t="s">
        <v>11</v>
      </c>
      <c r="L5733" s="1371" t="s">
        <v>271</v>
      </c>
      <c r="M5733" s="1372">
        <v>45854</v>
      </c>
      <c r="N5733" s="1371" t="s">
        <v>233</v>
      </c>
      <c r="W5733" s="1371" t="s">
        <v>230</v>
      </c>
    </row>
    <row r="5734" spans="2:23">
      <c r="W5734" s="1371" t="s">
        <v>230</v>
      </c>
    </row>
    <row r="5735" spans="2:23">
      <c r="B5735" s="1371" t="s">
        <v>11219</v>
      </c>
      <c r="C5735" s="1371">
        <v>970214952</v>
      </c>
      <c r="G5735" s="1371" t="s">
        <v>223</v>
      </c>
      <c r="H5735" s="1371" t="s">
        <v>11</v>
      </c>
      <c r="L5735" s="1371" t="s">
        <v>262</v>
      </c>
      <c r="M5735" s="1372">
        <v>45859</v>
      </c>
      <c r="N5735" s="1371" t="s">
        <v>233</v>
      </c>
      <c r="W5735" s="1371" t="s">
        <v>230</v>
      </c>
    </row>
    <row r="5736" spans="2:23">
      <c r="B5736" s="1371" t="s">
        <v>11220</v>
      </c>
      <c r="C5736" s="1371">
        <v>991640490</v>
      </c>
      <c r="G5736" s="1371" t="s">
        <v>223</v>
      </c>
      <c r="H5736" s="1371" t="s">
        <v>11</v>
      </c>
      <c r="L5736" s="1371" t="s">
        <v>262</v>
      </c>
      <c r="M5736" s="1372">
        <v>45859</v>
      </c>
      <c r="N5736" s="1371" t="s">
        <v>233</v>
      </c>
      <c r="W5736" s="1371" t="s">
        <v>230</v>
      </c>
    </row>
    <row r="5737" spans="2:23">
      <c r="B5737" s="1371" t="s">
        <v>11221</v>
      </c>
      <c r="C5737" s="1371">
        <v>992174685</v>
      </c>
      <c r="G5737" s="1371" t="s">
        <v>223</v>
      </c>
      <c r="H5737" s="1371" t="s">
        <v>11</v>
      </c>
      <c r="L5737" s="1371" t="s">
        <v>262</v>
      </c>
      <c r="M5737" s="1372">
        <v>45859</v>
      </c>
      <c r="N5737" s="1371" t="s">
        <v>233</v>
      </c>
      <c r="W5737" s="1371" t="s">
        <v>230</v>
      </c>
    </row>
    <row r="5738" spans="2:23">
      <c r="B5738" s="1371" t="s">
        <v>11222</v>
      </c>
      <c r="C5738" s="1371">
        <v>993349374</v>
      </c>
      <c r="G5738" s="1371" t="s">
        <v>223</v>
      </c>
      <c r="H5738" s="1371" t="s">
        <v>11</v>
      </c>
      <c r="L5738" s="1371" t="s">
        <v>262</v>
      </c>
      <c r="M5738" s="1372">
        <v>45859</v>
      </c>
      <c r="N5738" s="1371" t="s">
        <v>233</v>
      </c>
      <c r="W5738" s="1371" t="s">
        <v>230</v>
      </c>
    </row>
    <row r="5739" spans="2:23">
      <c r="B5739" s="1371" t="s">
        <v>11223</v>
      </c>
      <c r="C5739" s="1371">
        <v>997014294</v>
      </c>
      <c r="G5739" s="1371" t="s">
        <v>223</v>
      </c>
      <c r="H5739" s="1371" t="s">
        <v>11</v>
      </c>
      <c r="L5739" s="1371" t="s">
        <v>262</v>
      </c>
      <c r="M5739" s="1372">
        <v>45859</v>
      </c>
      <c r="N5739" s="1371" t="s">
        <v>233</v>
      </c>
      <c r="W5739" s="1371" t="s">
        <v>230</v>
      </c>
    </row>
    <row r="5740" spans="2:23">
      <c r="B5740" s="1371" t="s">
        <v>11224</v>
      </c>
      <c r="C5740" s="1371">
        <v>998801025</v>
      </c>
      <c r="G5740" s="1371" t="s">
        <v>223</v>
      </c>
      <c r="H5740" s="1371" t="s">
        <v>11</v>
      </c>
      <c r="L5740" s="1371" t="s">
        <v>262</v>
      </c>
      <c r="M5740" s="1372">
        <v>45859</v>
      </c>
      <c r="N5740" s="1371" t="s">
        <v>233</v>
      </c>
      <c r="W5740" s="1371" t="s">
        <v>230</v>
      </c>
    </row>
    <row r="5741" spans="2:23">
      <c r="B5741" s="1371" t="s">
        <v>11225</v>
      </c>
      <c r="C5741" s="1371">
        <v>948134254</v>
      </c>
      <c r="G5741" s="1371" t="s">
        <v>224</v>
      </c>
      <c r="H5741" s="1371" t="s">
        <v>11</v>
      </c>
      <c r="L5741" s="1371" t="s">
        <v>262</v>
      </c>
      <c r="M5741" s="1372">
        <v>45859</v>
      </c>
      <c r="N5741" s="1371" t="s">
        <v>233</v>
      </c>
      <c r="W5741" s="1371" t="s">
        <v>230</v>
      </c>
    </row>
    <row r="5742" spans="2:23">
      <c r="B5742" s="1371" t="s">
        <v>11226</v>
      </c>
      <c r="C5742" s="1371">
        <v>948970598</v>
      </c>
      <c r="G5742" s="1371" t="s">
        <v>224</v>
      </c>
      <c r="H5742" s="1371" t="s">
        <v>11</v>
      </c>
      <c r="L5742" s="1371" t="s">
        <v>262</v>
      </c>
      <c r="M5742" s="1372">
        <v>45859</v>
      </c>
      <c r="N5742" s="1371" t="s">
        <v>233</v>
      </c>
      <c r="W5742" s="1371" t="s">
        <v>230</v>
      </c>
    </row>
    <row r="5743" spans="2:23">
      <c r="B5743" s="1371" t="s">
        <v>11227</v>
      </c>
      <c r="C5743" s="1371">
        <v>966453560</v>
      </c>
      <c r="G5743" s="1371" t="s">
        <v>224</v>
      </c>
      <c r="H5743" s="1371" t="s">
        <v>11</v>
      </c>
      <c r="L5743" s="1371" t="s">
        <v>262</v>
      </c>
      <c r="M5743" s="1372">
        <v>45859</v>
      </c>
      <c r="N5743" s="1371" t="s">
        <v>233</v>
      </c>
      <c r="W5743" s="1371" t="s">
        <v>230</v>
      </c>
    </row>
    <row r="5744" spans="2:23">
      <c r="B5744" s="1371" t="s">
        <v>11228</v>
      </c>
      <c r="C5744" s="1371">
        <v>995141844</v>
      </c>
      <c r="G5744" s="1371" t="s">
        <v>224</v>
      </c>
      <c r="H5744" s="1371" t="s">
        <v>11</v>
      </c>
      <c r="L5744" s="1371" t="s">
        <v>262</v>
      </c>
      <c r="M5744" s="1372">
        <v>45859</v>
      </c>
      <c r="N5744" s="1371" t="s">
        <v>233</v>
      </c>
      <c r="W5744" s="1371" t="s">
        <v>230</v>
      </c>
    </row>
    <row r="5745" spans="2:23">
      <c r="W5745" s="1371" t="s">
        <v>230</v>
      </c>
    </row>
    <row r="5746" spans="2:23">
      <c r="W5746" s="1371" t="s">
        <v>230</v>
      </c>
    </row>
    <row r="5747" spans="2:23">
      <c r="W5747" s="1371" t="s">
        <v>230</v>
      </c>
    </row>
    <row r="5748" spans="2:23">
      <c r="W5748" s="1371" t="s">
        <v>230</v>
      </c>
    </row>
    <row r="5749" spans="2:23">
      <c r="W5749" s="1371" t="s">
        <v>230</v>
      </c>
    </row>
    <row r="5750" spans="2:23">
      <c r="W5750" s="1371" t="s">
        <v>230</v>
      </c>
    </row>
    <row r="5751" spans="2:23">
      <c r="W5751" s="1371" t="s">
        <v>230</v>
      </c>
    </row>
    <row r="5752" spans="2:23">
      <c r="W5752" s="1371" t="s">
        <v>230</v>
      </c>
    </row>
    <row r="5753" spans="2:23">
      <c r="W5753" s="1371" t="s">
        <v>230</v>
      </c>
    </row>
    <row r="5754" spans="2:23">
      <c r="B5754" s="1371" t="s">
        <v>11229</v>
      </c>
      <c r="C5754" s="1371" t="s">
        <v>11230</v>
      </c>
      <c r="G5754" s="1371" t="s">
        <v>224</v>
      </c>
      <c r="H5754" s="1371" t="s">
        <v>242</v>
      </c>
      <c r="L5754" s="1371" t="s">
        <v>262</v>
      </c>
      <c r="M5754" s="1372">
        <v>45873</v>
      </c>
      <c r="N5754" s="1371" t="s">
        <v>231</v>
      </c>
      <c r="O5754" s="1371" t="s">
        <v>236</v>
      </c>
      <c r="W5754" s="1371" t="s">
        <v>230</v>
      </c>
    </row>
    <row r="5755" spans="2:23">
      <c r="B5755" s="1371" t="s">
        <v>11231</v>
      </c>
      <c r="C5755" s="1371">
        <v>997890361</v>
      </c>
      <c r="E5755" s="1371" t="s">
        <v>11232</v>
      </c>
      <c r="G5755" s="1371" t="s">
        <v>224</v>
      </c>
      <c r="H5755" s="1371" t="s">
        <v>246</v>
      </c>
      <c r="J5755" s="1371" t="s">
        <v>249</v>
      </c>
      <c r="L5755" s="1371" t="s">
        <v>262</v>
      </c>
      <c r="M5755" s="1372">
        <v>45876</v>
      </c>
      <c r="N5755" s="1371" t="s">
        <v>231</v>
      </c>
      <c r="O5755" s="1371" t="s">
        <v>231</v>
      </c>
      <c r="P5755" s="1371" t="s">
        <v>329</v>
      </c>
      <c r="W5755" s="1371" t="s">
        <v>230</v>
      </c>
    </row>
    <row r="5756" spans="2:23">
      <c r="B5756" s="1371" t="s">
        <v>11233</v>
      </c>
      <c r="C5756" s="1371">
        <v>992476383</v>
      </c>
      <c r="G5756" s="1371" t="s">
        <v>224</v>
      </c>
      <c r="H5756" s="1371" t="s">
        <v>11</v>
      </c>
      <c r="M5756" s="1372">
        <v>45880</v>
      </c>
      <c r="N5756" s="1371" t="s">
        <v>233</v>
      </c>
      <c r="W5756" s="1371" t="s">
        <v>230</v>
      </c>
    </row>
    <row r="5757" spans="2:23">
      <c r="B5757" s="1371" t="s">
        <v>11234</v>
      </c>
      <c r="C5757" s="1371">
        <v>912031310</v>
      </c>
      <c r="D5757" s="1371" t="s">
        <v>11235</v>
      </c>
      <c r="G5757" s="1371" t="s">
        <v>223</v>
      </c>
      <c r="H5757" s="1371" t="s">
        <v>245</v>
      </c>
      <c r="I5757" s="1371" t="s">
        <v>316</v>
      </c>
      <c r="J5757" s="1371" t="s">
        <v>221</v>
      </c>
      <c r="K5757" s="1371" t="s">
        <v>256</v>
      </c>
      <c r="L5757" s="1371" t="s">
        <v>256</v>
      </c>
      <c r="N5757" s="1371" t="s">
        <v>231</v>
      </c>
      <c r="O5757" s="1371" t="s">
        <v>231</v>
      </c>
      <c r="P5757" s="1371" t="s">
        <v>231</v>
      </c>
      <c r="W5757" s="1371" t="s">
        <v>226</v>
      </c>
    </row>
    <row r="5758" spans="2:23">
      <c r="B5758" s="1371" t="s">
        <v>11236</v>
      </c>
      <c r="C5758" s="1371">
        <v>987193401</v>
      </c>
      <c r="D5758" s="1371" t="s">
        <v>11237</v>
      </c>
      <c r="G5758" s="1371" t="s">
        <v>223</v>
      </c>
      <c r="H5758" s="1371" t="s">
        <v>245</v>
      </c>
      <c r="I5758" s="1371" t="s">
        <v>316</v>
      </c>
      <c r="J5758" s="1371" t="s">
        <v>221</v>
      </c>
      <c r="K5758" s="1371" t="s">
        <v>256</v>
      </c>
      <c r="L5758" s="1371" t="s">
        <v>256</v>
      </c>
      <c r="N5758" s="1371" t="s">
        <v>231</v>
      </c>
      <c r="O5758" s="1371" t="s">
        <v>231</v>
      </c>
      <c r="P5758" s="1371" t="s">
        <v>231</v>
      </c>
      <c r="W5758" s="1371" t="s">
        <v>226</v>
      </c>
    </row>
    <row r="5759" spans="2:23">
      <c r="B5759" s="1371" t="s">
        <v>11238</v>
      </c>
      <c r="C5759" s="1371">
        <v>923025308</v>
      </c>
      <c r="D5759" s="1371" t="s">
        <v>11239</v>
      </c>
      <c r="G5759" s="1371" t="s">
        <v>223</v>
      </c>
      <c r="H5759" s="1371" t="s">
        <v>245</v>
      </c>
      <c r="I5759" s="1371" t="s">
        <v>316</v>
      </c>
      <c r="J5759" s="1371" t="s">
        <v>221</v>
      </c>
      <c r="K5759" s="1371" t="s">
        <v>256</v>
      </c>
      <c r="L5759" s="1371" t="s">
        <v>256</v>
      </c>
      <c r="N5759" s="1371" t="s">
        <v>233</v>
      </c>
      <c r="O5759" s="1371" t="s">
        <v>236</v>
      </c>
      <c r="P5759" s="1371" t="s">
        <v>350</v>
      </c>
      <c r="W5759" s="1371" t="s">
        <v>226</v>
      </c>
    </row>
    <row r="5760" spans="2:23">
      <c r="B5760" s="1371" t="s">
        <v>11240</v>
      </c>
      <c r="C5760" s="1371">
        <v>954561892</v>
      </c>
      <c r="D5760" s="1371" t="s">
        <v>6339</v>
      </c>
      <c r="G5760" s="1371" t="s">
        <v>223</v>
      </c>
      <c r="H5760" s="1371" t="s">
        <v>245</v>
      </c>
      <c r="I5760" s="1371" t="s">
        <v>316</v>
      </c>
      <c r="J5760" s="1371" t="s">
        <v>221</v>
      </c>
      <c r="K5760" s="1371" t="s">
        <v>256</v>
      </c>
      <c r="L5760" s="1371" t="s">
        <v>256</v>
      </c>
      <c r="N5760" s="1371" t="s">
        <v>231</v>
      </c>
      <c r="O5760" s="1371" t="s">
        <v>231</v>
      </c>
      <c r="P5760" s="1371" t="s">
        <v>231</v>
      </c>
      <c r="W5760" s="1371" t="s">
        <v>226</v>
      </c>
    </row>
    <row r="5761" spans="2:23">
      <c r="B5761" s="1371" t="s">
        <v>11241</v>
      </c>
      <c r="C5761" s="1371">
        <v>924148943</v>
      </c>
      <c r="D5761" s="1371" t="s">
        <v>11242</v>
      </c>
      <c r="G5761" s="1371" t="s">
        <v>223</v>
      </c>
      <c r="H5761" s="1371" t="s">
        <v>245</v>
      </c>
      <c r="I5761" s="1371" t="s">
        <v>316</v>
      </c>
      <c r="J5761" s="1371" t="s">
        <v>221</v>
      </c>
      <c r="K5761" s="1371" t="s">
        <v>256</v>
      </c>
      <c r="L5761" s="1371" t="s">
        <v>256</v>
      </c>
      <c r="N5761" s="1371" t="s">
        <v>236</v>
      </c>
      <c r="O5761" s="1371" t="s">
        <v>236</v>
      </c>
      <c r="P5761" s="1371" t="s">
        <v>350</v>
      </c>
      <c r="W5761" s="1371" t="s">
        <v>226</v>
      </c>
    </row>
    <row r="5762" spans="2:23">
      <c r="B5762" s="1371" t="s">
        <v>11243</v>
      </c>
      <c r="C5762" s="1371">
        <v>954043244</v>
      </c>
      <c r="D5762" s="1371" t="s">
        <v>11244</v>
      </c>
      <c r="G5762" s="1371" t="s">
        <v>223</v>
      </c>
      <c r="H5762" s="1371" t="s">
        <v>245</v>
      </c>
      <c r="I5762" s="1371" t="s">
        <v>316</v>
      </c>
      <c r="J5762" s="1371" t="s">
        <v>221</v>
      </c>
      <c r="K5762" s="1371" t="s">
        <v>256</v>
      </c>
      <c r="L5762" s="1371" t="s">
        <v>256</v>
      </c>
      <c r="N5762" s="1371" t="s">
        <v>233</v>
      </c>
      <c r="O5762" s="1371" t="s">
        <v>236</v>
      </c>
      <c r="P5762" s="1371" t="s">
        <v>350</v>
      </c>
      <c r="W5762" s="1371" t="s">
        <v>226</v>
      </c>
    </row>
    <row r="5763" spans="2:23">
      <c r="B5763" s="1371" t="s">
        <v>11245</v>
      </c>
      <c r="C5763" s="1371">
        <v>936236347</v>
      </c>
      <c r="D5763" s="1371" t="s">
        <v>11246</v>
      </c>
      <c r="G5763" s="1371" t="s">
        <v>223</v>
      </c>
      <c r="H5763" s="1371" t="s">
        <v>245</v>
      </c>
      <c r="I5763" s="1371" t="s">
        <v>316</v>
      </c>
      <c r="J5763" s="1371" t="s">
        <v>221</v>
      </c>
      <c r="K5763" s="1371" t="s">
        <v>256</v>
      </c>
      <c r="L5763" s="1371" t="s">
        <v>256</v>
      </c>
      <c r="N5763" s="1371" t="s">
        <v>231</v>
      </c>
      <c r="O5763" s="1371" t="s">
        <v>231</v>
      </c>
      <c r="P5763" s="1371" t="s">
        <v>231</v>
      </c>
      <c r="W5763" s="1371" t="s">
        <v>226</v>
      </c>
    </row>
    <row r="5764" spans="2:23">
      <c r="B5764" s="1371" t="s">
        <v>11247</v>
      </c>
      <c r="C5764" s="1371">
        <v>937799459</v>
      </c>
      <c r="D5764" s="1371" t="s">
        <v>11248</v>
      </c>
      <c r="G5764" s="1371" t="s">
        <v>224</v>
      </c>
      <c r="H5764" s="1371" t="s">
        <v>245</v>
      </c>
      <c r="I5764" s="1371" t="s">
        <v>316</v>
      </c>
      <c r="J5764" s="1371" t="s">
        <v>221</v>
      </c>
      <c r="K5764" s="1371" t="s">
        <v>256</v>
      </c>
      <c r="L5764" s="1371" t="s">
        <v>256</v>
      </c>
      <c r="N5764" s="1371" t="s">
        <v>233</v>
      </c>
      <c r="O5764" s="1371" t="s">
        <v>233</v>
      </c>
      <c r="P5764" s="1371" t="s">
        <v>233</v>
      </c>
      <c r="W5764" s="1371" t="s">
        <v>226</v>
      </c>
    </row>
    <row r="5765" spans="2:23">
      <c r="B5765" s="1371" t="s">
        <v>11249</v>
      </c>
      <c r="C5765" s="1371">
        <v>993229334</v>
      </c>
      <c r="D5765" s="1371" t="s">
        <v>11250</v>
      </c>
      <c r="G5765" s="1371" t="s">
        <v>224</v>
      </c>
      <c r="H5765" s="1371" t="s">
        <v>245</v>
      </c>
      <c r="I5765" s="1371" t="s">
        <v>316</v>
      </c>
      <c r="J5765" s="1371" t="s">
        <v>221</v>
      </c>
      <c r="K5765" s="1371" t="s">
        <v>256</v>
      </c>
      <c r="L5765" s="1371" t="s">
        <v>256</v>
      </c>
      <c r="N5765" s="1371" t="s">
        <v>231</v>
      </c>
      <c r="O5765" s="1371" t="s">
        <v>231</v>
      </c>
      <c r="P5765" s="1371" t="s">
        <v>231</v>
      </c>
      <c r="W5765" s="1371" t="s">
        <v>226</v>
      </c>
    </row>
    <row r="5766" spans="2:23">
      <c r="B5766" s="1371" t="s">
        <v>11251</v>
      </c>
      <c r="C5766" s="1371">
        <v>942972438</v>
      </c>
      <c r="D5766" s="1371" t="s">
        <v>11252</v>
      </c>
      <c r="G5766" s="1371" t="s">
        <v>224</v>
      </c>
      <c r="H5766" s="1371" t="s">
        <v>245</v>
      </c>
      <c r="I5766" s="1371" t="s">
        <v>316</v>
      </c>
      <c r="J5766" s="1371" t="s">
        <v>221</v>
      </c>
      <c r="K5766" s="1371" t="s">
        <v>256</v>
      </c>
      <c r="L5766" s="1371" t="s">
        <v>256</v>
      </c>
      <c r="N5766" s="1371" t="s">
        <v>233</v>
      </c>
      <c r="O5766" s="1371" t="s">
        <v>233</v>
      </c>
      <c r="P5766" s="1371" t="s">
        <v>233</v>
      </c>
      <c r="W5766" s="1371" t="s">
        <v>226</v>
      </c>
    </row>
    <row r="5767" spans="2:23">
      <c r="B5767" s="1371" t="s">
        <v>11253</v>
      </c>
      <c r="C5767" s="1371">
        <v>971582144</v>
      </c>
      <c r="D5767" s="1371" t="s">
        <v>11254</v>
      </c>
      <c r="G5767" s="1371" t="s">
        <v>224</v>
      </c>
      <c r="H5767" s="1371" t="s">
        <v>245</v>
      </c>
      <c r="I5767" s="1371" t="s">
        <v>316</v>
      </c>
      <c r="J5767" s="1371" t="s">
        <v>221</v>
      </c>
      <c r="K5767" s="1371" t="s">
        <v>256</v>
      </c>
      <c r="L5767" s="1371" t="s">
        <v>262</v>
      </c>
      <c r="N5767" s="1371" t="s">
        <v>231</v>
      </c>
      <c r="O5767" s="1371" t="s">
        <v>329</v>
      </c>
      <c r="P5767" s="1371" t="s">
        <v>329</v>
      </c>
      <c r="W5767" s="1371" t="s">
        <v>226</v>
      </c>
    </row>
    <row r="5768" spans="2:23">
      <c r="B5768" s="1371" t="s">
        <v>4664</v>
      </c>
      <c r="C5768" s="1371">
        <v>951133785</v>
      </c>
      <c r="D5768" s="1371" t="s">
        <v>11255</v>
      </c>
      <c r="G5768" s="1371" t="s">
        <v>224</v>
      </c>
      <c r="H5768" s="1371" t="s">
        <v>245</v>
      </c>
      <c r="I5768" s="1371" t="s">
        <v>316</v>
      </c>
      <c r="J5768" s="1371" t="s">
        <v>221</v>
      </c>
      <c r="K5768" s="1371" t="s">
        <v>256</v>
      </c>
      <c r="L5768" s="1371" t="s">
        <v>256</v>
      </c>
      <c r="N5768" s="1371" t="s">
        <v>236</v>
      </c>
      <c r="O5768" s="1371" t="s">
        <v>236</v>
      </c>
      <c r="P5768" s="1371" t="s">
        <v>350</v>
      </c>
      <c r="W5768" s="1371" t="s">
        <v>226</v>
      </c>
    </row>
    <row r="5769" spans="2:23">
      <c r="B5769" s="1371" t="s">
        <v>11256</v>
      </c>
      <c r="C5769" s="1371">
        <v>929159506</v>
      </c>
      <c r="D5769" s="1371" t="s">
        <v>11257</v>
      </c>
      <c r="G5769" s="1371" t="s">
        <v>224</v>
      </c>
      <c r="H5769" s="1371" t="s">
        <v>245</v>
      </c>
      <c r="I5769" s="1371" t="s">
        <v>316</v>
      </c>
      <c r="J5769" s="1371" t="s">
        <v>221</v>
      </c>
      <c r="K5769" s="1371" t="s">
        <v>256</v>
      </c>
      <c r="L5769" s="1371" t="s">
        <v>256</v>
      </c>
      <c r="N5769" s="1371" t="s">
        <v>231</v>
      </c>
      <c r="O5769" s="1371" t="s">
        <v>231</v>
      </c>
      <c r="P5769" s="1371" t="s">
        <v>231</v>
      </c>
      <c r="W5769" s="1371" t="s">
        <v>226</v>
      </c>
    </row>
    <row r="5770" spans="2:23">
      <c r="B5770" s="1371" t="s">
        <v>11258</v>
      </c>
      <c r="C5770" s="1371">
        <v>984838423</v>
      </c>
      <c r="D5770" s="1371" t="s">
        <v>11259</v>
      </c>
      <c r="G5770" s="1371" t="s">
        <v>224</v>
      </c>
      <c r="H5770" s="1371" t="s">
        <v>245</v>
      </c>
      <c r="I5770" s="1371" t="s">
        <v>316</v>
      </c>
      <c r="J5770" s="1371" t="s">
        <v>221</v>
      </c>
      <c r="K5770" s="1371" t="s">
        <v>256</v>
      </c>
      <c r="L5770" s="1371" t="s">
        <v>256</v>
      </c>
      <c r="N5770" s="1371" t="s">
        <v>233</v>
      </c>
      <c r="O5770" s="1371" t="s">
        <v>233</v>
      </c>
      <c r="P5770" s="1371" t="s">
        <v>233</v>
      </c>
      <c r="W5770" s="1371" t="s">
        <v>226</v>
      </c>
    </row>
    <row r="5771" spans="2:23">
      <c r="B5771" s="1371" t="s">
        <v>11260</v>
      </c>
      <c r="C5771" s="1371">
        <v>987863691</v>
      </c>
      <c r="D5771" s="1371" t="s">
        <v>11261</v>
      </c>
      <c r="G5771" s="1371" t="s">
        <v>224</v>
      </c>
      <c r="H5771" s="1371" t="s">
        <v>245</v>
      </c>
      <c r="I5771" s="1371" t="s">
        <v>316</v>
      </c>
      <c r="J5771" s="1371" t="s">
        <v>221</v>
      </c>
      <c r="K5771" s="1371" t="s">
        <v>256</v>
      </c>
      <c r="L5771" s="1371" t="s">
        <v>256</v>
      </c>
      <c r="N5771" s="1371" t="s">
        <v>236</v>
      </c>
      <c r="O5771" s="1371" t="s">
        <v>236</v>
      </c>
      <c r="P5771" s="1371" t="s">
        <v>350</v>
      </c>
      <c r="W5771" s="1371" t="s">
        <v>226</v>
      </c>
    </row>
    <row r="5772" spans="2:23">
      <c r="B5772" s="1371" t="s">
        <v>11262</v>
      </c>
      <c r="C5772" s="1371">
        <v>945236476</v>
      </c>
      <c r="D5772" s="1371" t="s">
        <v>11263</v>
      </c>
      <c r="G5772" s="1371" t="s">
        <v>224</v>
      </c>
      <c r="H5772" s="1371" t="s">
        <v>245</v>
      </c>
      <c r="I5772" s="1371" t="s">
        <v>316</v>
      </c>
      <c r="J5772" s="1371" t="s">
        <v>221</v>
      </c>
      <c r="K5772" s="1371" t="s">
        <v>256</v>
      </c>
      <c r="L5772" s="1371" t="s">
        <v>256</v>
      </c>
      <c r="N5772" s="1371" t="s">
        <v>233</v>
      </c>
      <c r="O5772" s="1371" t="s">
        <v>236</v>
      </c>
      <c r="P5772" s="1371" t="s">
        <v>350</v>
      </c>
      <c r="W5772" s="1371" t="s">
        <v>226</v>
      </c>
    </row>
    <row r="5773" spans="2:23">
      <c r="B5773" s="1371" t="s">
        <v>11264</v>
      </c>
      <c r="C5773" s="1371">
        <v>967574438</v>
      </c>
      <c r="D5773" s="1371" t="s">
        <v>11265</v>
      </c>
      <c r="G5773" s="1371" t="s">
        <v>224</v>
      </c>
      <c r="H5773" s="1371" t="s">
        <v>245</v>
      </c>
      <c r="I5773" s="1371" t="s">
        <v>316</v>
      </c>
      <c r="J5773" s="1371" t="s">
        <v>221</v>
      </c>
      <c r="K5773" s="1371" t="s">
        <v>256</v>
      </c>
      <c r="L5773" s="1371" t="s">
        <v>256</v>
      </c>
      <c r="N5773" s="1371" t="s">
        <v>233</v>
      </c>
      <c r="O5773" s="1371" t="s">
        <v>233</v>
      </c>
      <c r="P5773" s="1371" t="s">
        <v>233</v>
      </c>
      <c r="W5773" s="1371" t="s">
        <v>226</v>
      </c>
    </row>
    <row r="5774" spans="2:23">
      <c r="B5774" s="1371" t="s">
        <v>11266</v>
      </c>
      <c r="C5774" s="1371">
        <v>982007153</v>
      </c>
      <c r="D5774" s="1371" t="s">
        <v>11267</v>
      </c>
      <c r="G5774" s="1371" t="s">
        <v>224</v>
      </c>
      <c r="H5774" s="1371" t="s">
        <v>245</v>
      </c>
      <c r="I5774" s="1371" t="s">
        <v>316</v>
      </c>
      <c r="J5774" s="1371" t="s">
        <v>221</v>
      </c>
      <c r="K5774" s="1371" t="s">
        <v>256</v>
      </c>
      <c r="L5774" s="1371" t="s">
        <v>256</v>
      </c>
      <c r="N5774" s="1371" t="s">
        <v>231</v>
      </c>
      <c r="O5774" s="1371" t="s">
        <v>231</v>
      </c>
      <c r="P5774" s="1371" t="s">
        <v>231</v>
      </c>
      <c r="W5774" s="1371" t="s">
        <v>226</v>
      </c>
    </row>
    <row r="5775" spans="2:23">
      <c r="B5775" s="1371" t="s">
        <v>11000</v>
      </c>
      <c r="C5775" s="1371">
        <v>956251170</v>
      </c>
      <c r="D5775" s="1371" t="s">
        <v>11268</v>
      </c>
      <c r="G5775" s="1371" t="s">
        <v>224</v>
      </c>
      <c r="H5775" s="1371" t="s">
        <v>245</v>
      </c>
      <c r="I5775" s="1371" t="s">
        <v>316</v>
      </c>
      <c r="J5775" s="1371" t="s">
        <v>221</v>
      </c>
      <c r="K5775" s="1371" t="s">
        <v>256</v>
      </c>
      <c r="L5775" s="1371" t="s">
        <v>256</v>
      </c>
      <c r="N5775" s="1371" t="s">
        <v>231</v>
      </c>
      <c r="O5775" s="1371" t="s">
        <v>231</v>
      </c>
      <c r="P5775" s="1371" t="s">
        <v>231</v>
      </c>
      <c r="W5775" s="1371" t="s">
        <v>226</v>
      </c>
    </row>
    <row r="5776" spans="2:23">
      <c r="B5776" s="1371" t="s">
        <v>11269</v>
      </c>
      <c r="C5776" s="1371">
        <v>941064232</v>
      </c>
      <c r="D5776" s="1371" t="s">
        <v>11270</v>
      </c>
      <c r="G5776" s="1371" t="s">
        <v>224</v>
      </c>
      <c r="H5776" s="1371" t="s">
        <v>245</v>
      </c>
      <c r="I5776" s="1371" t="s">
        <v>316</v>
      </c>
      <c r="J5776" s="1371" t="s">
        <v>221</v>
      </c>
      <c r="K5776" s="1371" t="s">
        <v>256</v>
      </c>
      <c r="L5776" s="1371" t="s">
        <v>256</v>
      </c>
      <c r="N5776" s="1371" t="s">
        <v>233</v>
      </c>
      <c r="O5776" s="1371" t="s">
        <v>236</v>
      </c>
      <c r="P5776" s="1371" t="s">
        <v>350</v>
      </c>
      <c r="W5776" s="1371" t="s">
        <v>226</v>
      </c>
    </row>
    <row r="5777" spans="2:23">
      <c r="B5777" s="1371" t="s">
        <v>11271</v>
      </c>
      <c r="C5777" s="1371">
        <v>984641228</v>
      </c>
      <c r="D5777" s="1371" t="s">
        <v>11272</v>
      </c>
      <c r="G5777" s="1371" t="s">
        <v>223</v>
      </c>
      <c r="H5777" s="1371" t="s">
        <v>245</v>
      </c>
      <c r="I5777" s="1371" t="s">
        <v>316</v>
      </c>
      <c r="J5777" s="1371" t="s">
        <v>221</v>
      </c>
      <c r="K5777" s="1371" t="s">
        <v>271</v>
      </c>
      <c r="L5777" s="1371" t="s">
        <v>271</v>
      </c>
      <c r="N5777" s="1371" t="s">
        <v>233</v>
      </c>
      <c r="O5777" s="1371" t="s">
        <v>233</v>
      </c>
      <c r="W5777" s="1371" t="s">
        <v>226</v>
      </c>
    </row>
    <row r="5778" spans="2:23">
      <c r="B5778" s="1371" t="s">
        <v>5041</v>
      </c>
      <c r="C5778" s="1371">
        <v>51964579855</v>
      </c>
      <c r="D5778" s="1371" t="s">
        <v>5040</v>
      </c>
      <c r="G5778" s="1371" t="s">
        <v>223</v>
      </c>
      <c r="H5778" s="1371" t="s">
        <v>245</v>
      </c>
      <c r="I5778" s="1371" t="s">
        <v>316</v>
      </c>
      <c r="J5778" s="1371" t="s">
        <v>221</v>
      </c>
      <c r="K5778" s="1371" t="s">
        <v>256</v>
      </c>
      <c r="L5778" s="1371" t="s">
        <v>256</v>
      </c>
      <c r="N5778" s="1371" t="s">
        <v>233</v>
      </c>
      <c r="O5778" s="1371" t="s">
        <v>233</v>
      </c>
      <c r="P5778" s="1371" t="s">
        <v>233</v>
      </c>
      <c r="W5778" s="1371" t="s">
        <v>226</v>
      </c>
    </row>
    <row r="5779" spans="2:23">
      <c r="B5779" s="1371" t="s">
        <v>11273</v>
      </c>
      <c r="C5779" s="1371">
        <v>51946118548</v>
      </c>
      <c r="D5779" s="1371" t="s">
        <v>11274</v>
      </c>
      <c r="G5779" s="1371" t="s">
        <v>223</v>
      </c>
      <c r="H5779" s="1371" t="s">
        <v>245</v>
      </c>
      <c r="I5779" s="1371" t="s">
        <v>316</v>
      </c>
      <c r="J5779" s="1371" t="s">
        <v>221</v>
      </c>
      <c r="K5779" s="1371" t="s">
        <v>256</v>
      </c>
      <c r="L5779" s="1371" t="s">
        <v>256</v>
      </c>
      <c r="N5779" s="1371" t="s">
        <v>231</v>
      </c>
      <c r="O5779" s="1371" t="s">
        <v>231</v>
      </c>
      <c r="P5779" s="1371" t="s">
        <v>231</v>
      </c>
      <c r="W5779" s="1371" t="s">
        <v>226</v>
      </c>
    </row>
    <row r="5780" spans="2:23">
      <c r="B5780" s="1371" t="s">
        <v>11275</v>
      </c>
      <c r="C5780" s="1371">
        <v>51984440016</v>
      </c>
      <c r="D5780" s="1371" t="s">
        <v>11276</v>
      </c>
      <c r="G5780" s="1371" t="s">
        <v>223</v>
      </c>
      <c r="H5780" s="1371" t="s">
        <v>245</v>
      </c>
      <c r="I5780" s="1371" t="s">
        <v>316</v>
      </c>
      <c r="J5780" s="1371" t="s">
        <v>221</v>
      </c>
      <c r="K5780" s="1371" t="s">
        <v>256</v>
      </c>
      <c r="L5780" s="1371" t="s">
        <v>256</v>
      </c>
      <c r="N5780" s="1371" t="s">
        <v>233</v>
      </c>
      <c r="O5780" s="1371" t="s">
        <v>236</v>
      </c>
      <c r="P5780" s="1371" t="s">
        <v>350</v>
      </c>
      <c r="W5780" s="1371" t="s">
        <v>226</v>
      </c>
    </row>
    <row r="5781" spans="2:23">
      <c r="B5781" s="1371" t="s">
        <v>11277</v>
      </c>
      <c r="C5781" s="1371">
        <v>51923573347</v>
      </c>
      <c r="D5781" s="1371" t="s">
        <v>11278</v>
      </c>
      <c r="G5781" s="1371" t="s">
        <v>223</v>
      </c>
      <c r="H5781" s="1371" t="s">
        <v>245</v>
      </c>
      <c r="I5781" s="1371" t="s">
        <v>316</v>
      </c>
      <c r="J5781" s="1371" t="s">
        <v>221</v>
      </c>
      <c r="K5781" s="1371" t="s">
        <v>256</v>
      </c>
      <c r="L5781" s="1371" t="s">
        <v>256</v>
      </c>
      <c r="N5781" s="1371" t="s">
        <v>233</v>
      </c>
      <c r="O5781" s="1371" t="s">
        <v>236</v>
      </c>
      <c r="P5781" s="1371" t="s">
        <v>350</v>
      </c>
      <c r="W5781" s="1371" t="s">
        <v>226</v>
      </c>
    </row>
    <row r="5782" spans="2:23">
      <c r="B5782" s="1371" t="s">
        <v>11279</v>
      </c>
      <c r="C5782" s="1371">
        <v>51985934651</v>
      </c>
      <c r="D5782" s="1371" t="s">
        <v>11280</v>
      </c>
      <c r="G5782" s="1371" t="s">
        <v>223</v>
      </c>
      <c r="H5782" s="1371" t="s">
        <v>245</v>
      </c>
      <c r="I5782" s="1371" t="s">
        <v>316</v>
      </c>
      <c r="J5782" s="1371" t="s">
        <v>221</v>
      </c>
      <c r="K5782" s="1371" t="s">
        <v>256</v>
      </c>
      <c r="L5782" s="1371" t="s">
        <v>256</v>
      </c>
      <c r="N5782" s="1371" t="s">
        <v>233</v>
      </c>
      <c r="O5782" s="1371" t="s">
        <v>236</v>
      </c>
      <c r="P5782" s="1371" t="s">
        <v>350</v>
      </c>
      <c r="W5782" s="1371" t="s">
        <v>226</v>
      </c>
    </row>
    <row r="5783" spans="2:23">
      <c r="B5783" s="1371" t="s">
        <v>11009</v>
      </c>
      <c r="C5783" s="1371">
        <v>51977250157</v>
      </c>
      <c r="D5783" s="1371" t="s">
        <v>11281</v>
      </c>
      <c r="G5783" s="1371" t="s">
        <v>223</v>
      </c>
      <c r="H5783" s="1371" t="s">
        <v>245</v>
      </c>
      <c r="I5783" s="1371" t="s">
        <v>316</v>
      </c>
      <c r="J5783" s="1371" t="s">
        <v>221</v>
      </c>
      <c r="K5783" s="1371" t="s">
        <v>256</v>
      </c>
      <c r="L5783" s="1371" t="s">
        <v>256</v>
      </c>
      <c r="N5783" s="1371" t="s">
        <v>233</v>
      </c>
      <c r="O5783" s="1371" t="s">
        <v>236</v>
      </c>
      <c r="P5783" s="1371" t="s">
        <v>350</v>
      </c>
      <c r="W5783" s="1371" t="s">
        <v>226</v>
      </c>
    </row>
    <row r="5784" spans="2:23">
      <c r="B5784" s="1371" t="s">
        <v>11282</v>
      </c>
      <c r="C5784" s="1371">
        <v>921308138</v>
      </c>
      <c r="D5784" s="1371" t="s">
        <v>11283</v>
      </c>
      <c r="G5784" s="1371" t="s">
        <v>223</v>
      </c>
      <c r="H5784" s="1371" t="s">
        <v>245</v>
      </c>
      <c r="I5784" s="1371" t="s">
        <v>316</v>
      </c>
      <c r="J5784" s="1371" t="s">
        <v>221</v>
      </c>
      <c r="K5784" s="1371" t="s">
        <v>256</v>
      </c>
      <c r="L5784" s="1371" t="s">
        <v>256</v>
      </c>
      <c r="N5784" s="1371" t="s">
        <v>233</v>
      </c>
      <c r="O5784" s="1371" t="s">
        <v>236</v>
      </c>
      <c r="P5784" s="1371" t="s">
        <v>350</v>
      </c>
      <c r="W5784" s="1371" t="s">
        <v>226</v>
      </c>
    </row>
    <row r="5785" spans="2:23">
      <c r="B5785" s="1371" t="s">
        <v>11284</v>
      </c>
      <c r="C5785" s="1371">
        <v>949101442</v>
      </c>
      <c r="D5785" s="1371" t="s">
        <v>11285</v>
      </c>
      <c r="G5785" s="1371" t="s">
        <v>223</v>
      </c>
      <c r="H5785" s="1371" t="s">
        <v>245</v>
      </c>
      <c r="I5785" s="1371" t="s">
        <v>316</v>
      </c>
      <c r="J5785" s="1371" t="s">
        <v>221</v>
      </c>
      <c r="K5785" s="1371" t="s">
        <v>256</v>
      </c>
      <c r="L5785" s="1371" t="s">
        <v>256</v>
      </c>
      <c r="N5785" s="1371" t="s">
        <v>233</v>
      </c>
      <c r="O5785" s="1371" t="s">
        <v>236</v>
      </c>
      <c r="P5785" s="1371" t="s">
        <v>350</v>
      </c>
      <c r="W5785" s="1371" t="s">
        <v>226</v>
      </c>
    </row>
    <row r="5786" spans="2:23">
      <c r="B5786" s="1371" t="s">
        <v>11286</v>
      </c>
      <c r="C5786" s="1371">
        <v>935443914</v>
      </c>
      <c r="D5786" s="1371" t="s">
        <v>11287</v>
      </c>
      <c r="G5786" s="1371" t="s">
        <v>223</v>
      </c>
      <c r="H5786" s="1371" t="s">
        <v>245</v>
      </c>
      <c r="I5786" s="1371" t="s">
        <v>316</v>
      </c>
      <c r="J5786" s="1371" t="s">
        <v>221</v>
      </c>
      <c r="K5786" s="1371" t="s">
        <v>256</v>
      </c>
      <c r="L5786" s="1371" t="s">
        <v>256</v>
      </c>
      <c r="N5786" s="1371" t="s">
        <v>233</v>
      </c>
      <c r="O5786" s="1371" t="s">
        <v>236</v>
      </c>
      <c r="P5786" s="1371" t="s">
        <v>350</v>
      </c>
      <c r="W5786" s="1371" t="s">
        <v>226</v>
      </c>
    </row>
    <row r="5787" spans="2:23">
      <c r="B5787" s="1371" t="s">
        <v>186</v>
      </c>
      <c r="C5787" s="1371">
        <v>914635022</v>
      </c>
      <c r="D5787" s="1371" t="s">
        <v>11288</v>
      </c>
      <c r="G5787" s="1371" t="s">
        <v>223</v>
      </c>
      <c r="H5787" s="1371" t="s">
        <v>245</v>
      </c>
      <c r="I5787" s="1371" t="s">
        <v>316</v>
      </c>
      <c r="J5787" s="1371" t="s">
        <v>221</v>
      </c>
      <c r="K5787" s="1371" t="s">
        <v>256</v>
      </c>
      <c r="L5787" s="1371" t="s">
        <v>256</v>
      </c>
      <c r="N5787" s="1371" t="s">
        <v>233</v>
      </c>
      <c r="O5787" s="1371" t="s">
        <v>236</v>
      </c>
      <c r="P5787" s="1371" t="s">
        <v>350</v>
      </c>
      <c r="W5787" s="1371" t="s">
        <v>226</v>
      </c>
    </row>
    <row r="5788" spans="2:23">
      <c r="B5788" s="1371" t="s">
        <v>11289</v>
      </c>
      <c r="C5788" s="1371">
        <v>903153038</v>
      </c>
      <c r="D5788" s="1371" t="s">
        <v>11290</v>
      </c>
      <c r="G5788" s="1371" t="s">
        <v>223</v>
      </c>
      <c r="H5788" s="1371" t="s">
        <v>245</v>
      </c>
      <c r="I5788" s="1371" t="s">
        <v>316</v>
      </c>
      <c r="J5788" s="1371" t="s">
        <v>221</v>
      </c>
      <c r="K5788" s="1371" t="s">
        <v>256</v>
      </c>
      <c r="L5788" s="1371" t="s">
        <v>256</v>
      </c>
      <c r="N5788" s="1371" t="s">
        <v>233</v>
      </c>
      <c r="O5788" s="1371" t="s">
        <v>236</v>
      </c>
      <c r="P5788" s="1371" t="s">
        <v>350</v>
      </c>
      <c r="W5788" s="1371" t="s">
        <v>226</v>
      </c>
    </row>
    <row r="5789" spans="2:23">
      <c r="B5789" s="1371" t="s">
        <v>11291</v>
      </c>
      <c r="C5789" s="1371">
        <v>993462191</v>
      </c>
      <c r="D5789" s="1371" t="s">
        <v>11292</v>
      </c>
      <c r="G5789" s="1371" t="s">
        <v>223</v>
      </c>
      <c r="H5789" s="1371" t="s">
        <v>245</v>
      </c>
      <c r="I5789" s="1371" t="s">
        <v>316</v>
      </c>
      <c r="J5789" s="1371" t="s">
        <v>221</v>
      </c>
      <c r="K5789" s="1371" t="s">
        <v>256</v>
      </c>
      <c r="L5789" s="1371" t="s">
        <v>256</v>
      </c>
      <c r="N5789" s="1371" t="s">
        <v>236</v>
      </c>
      <c r="O5789" s="1371" t="s">
        <v>236</v>
      </c>
      <c r="P5789" s="1371" t="s">
        <v>350</v>
      </c>
      <c r="W5789" s="1371" t="s">
        <v>226</v>
      </c>
    </row>
    <row r="5790" spans="2:23">
      <c r="B5790" s="1371" t="s">
        <v>11293</v>
      </c>
      <c r="C5790" s="1371">
        <v>914799404</v>
      </c>
      <c r="D5790" s="1371" t="s">
        <v>11294</v>
      </c>
      <c r="G5790" s="1371" t="s">
        <v>224</v>
      </c>
      <c r="H5790" s="1371" t="s">
        <v>238</v>
      </c>
      <c r="I5790" s="1371" t="s">
        <v>316</v>
      </c>
      <c r="J5790" s="1371" t="s">
        <v>221</v>
      </c>
      <c r="N5790" s="1371" t="s">
        <v>233</v>
      </c>
      <c r="O5790" s="1371" t="s">
        <v>233</v>
      </c>
      <c r="P5790" s="1371" t="s">
        <v>233</v>
      </c>
      <c r="W5790" s="1371" t="s">
        <v>226</v>
      </c>
    </row>
    <row r="5791" spans="2:23">
      <c r="B5791" s="1371" t="s">
        <v>11295</v>
      </c>
      <c r="C5791" s="1371">
        <v>997656653</v>
      </c>
      <c r="D5791" s="1371" t="s">
        <v>11296</v>
      </c>
      <c r="G5791" s="1371" t="s">
        <v>224</v>
      </c>
      <c r="H5791" s="1371" t="s">
        <v>245</v>
      </c>
      <c r="I5791" s="1371" t="s">
        <v>316</v>
      </c>
      <c r="J5791" s="1371" t="s">
        <v>221</v>
      </c>
      <c r="K5791" s="1371" t="s">
        <v>256</v>
      </c>
      <c r="L5791" s="1371" t="s">
        <v>256</v>
      </c>
      <c r="N5791" s="1371" t="s">
        <v>233</v>
      </c>
      <c r="O5791" s="1371" t="s">
        <v>233</v>
      </c>
      <c r="P5791" s="1371" t="s">
        <v>233</v>
      </c>
      <c r="W5791" s="1371" t="s">
        <v>226</v>
      </c>
    </row>
    <row r="5792" spans="2:23">
      <c r="B5792" s="1371" t="s">
        <v>6536</v>
      </c>
      <c r="C5792" s="1371">
        <v>51936896456</v>
      </c>
      <c r="D5792" s="1371" t="s">
        <v>6537</v>
      </c>
      <c r="G5792" s="1371" t="s">
        <v>224</v>
      </c>
      <c r="H5792" s="1371" t="s">
        <v>245</v>
      </c>
      <c r="I5792" s="1371" t="s">
        <v>316</v>
      </c>
      <c r="J5792" s="1371" t="s">
        <v>221</v>
      </c>
      <c r="K5792" s="1371" t="s">
        <v>256</v>
      </c>
      <c r="L5792" s="1371" t="s">
        <v>256</v>
      </c>
      <c r="N5792" s="1371" t="s">
        <v>233</v>
      </c>
      <c r="O5792" s="1371" t="s">
        <v>233</v>
      </c>
      <c r="P5792" s="1371" t="s">
        <v>233</v>
      </c>
      <c r="W5792" s="1371" t="s">
        <v>226</v>
      </c>
    </row>
    <row r="5793" spans="2:23">
      <c r="B5793" s="1371" t="s">
        <v>11297</v>
      </c>
      <c r="C5793" s="1371">
        <v>51945140830</v>
      </c>
      <c r="D5793" s="1371" t="s">
        <v>11298</v>
      </c>
      <c r="G5793" s="1371" t="s">
        <v>224</v>
      </c>
      <c r="H5793" s="1371" t="s">
        <v>245</v>
      </c>
      <c r="I5793" s="1371" t="s">
        <v>316</v>
      </c>
      <c r="J5793" s="1371" t="s">
        <v>221</v>
      </c>
      <c r="K5793" s="1371" t="s">
        <v>256</v>
      </c>
      <c r="L5793" s="1371" t="s">
        <v>256</v>
      </c>
      <c r="N5793" s="1371" t="s">
        <v>233</v>
      </c>
      <c r="O5793" s="1371" t="s">
        <v>233</v>
      </c>
      <c r="P5793" s="1371" t="s">
        <v>233</v>
      </c>
      <c r="W5793" s="1371" t="s">
        <v>226</v>
      </c>
    </row>
    <row r="5794" spans="2:23">
      <c r="B5794" s="1371" t="s">
        <v>11299</v>
      </c>
      <c r="C5794" s="1371">
        <v>997669452</v>
      </c>
      <c r="D5794" s="1371" t="s">
        <v>11300</v>
      </c>
      <c r="G5794" s="1371" t="s">
        <v>224</v>
      </c>
      <c r="H5794" s="1371" t="s">
        <v>245</v>
      </c>
      <c r="I5794" s="1371" t="s">
        <v>316</v>
      </c>
      <c r="J5794" s="1371" t="s">
        <v>221</v>
      </c>
      <c r="K5794" s="1371" t="s">
        <v>256</v>
      </c>
      <c r="L5794" s="1371" t="s">
        <v>256</v>
      </c>
      <c r="N5794" s="1371" t="s">
        <v>233</v>
      </c>
      <c r="O5794" s="1371" t="s">
        <v>236</v>
      </c>
      <c r="P5794" s="1371" t="s">
        <v>350</v>
      </c>
      <c r="W5794" s="1371" t="s">
        <v>226</v>
      </c>
    </row>
    <row r="5795" spans="2:23">
      <c r="B5795" s="1371" t="s">
        <v>11301</v>
      </c>
      <c r="C5795" s="1371">
        <v>994877319</v>
      </c>
      <c r="D5795" s="1371" t="s">
        <v>11302</v>
      </c>
      <c r="G5795" s="1371" t="s">
        <v>224</v>
      </c>
      <c r="H5795" s="1371" t="s">
        <v>245</v>
      </c>
      <c r="I5795" s="1371" t="s">
        <v>316</v>
      </c>
      <c r="J5795" s="1371" t="s">
        <v>221</v>
      </c>
      <c r="K5795" s="1371" t="s">
        <v>256</v>
      </c>
      <c r="L5795" s="1371" t="s">
        <v>256</v>
      </c>
      <c r="N5795" s="1371" t="s">
        <v>233</v>
      </c>
      <c r="O5795" s="1371" t="s">
        <v>236</v>
      </c>
      <c r="P5795" s="1371" t="s">
        <v>350</v>
      </c>
      <c r="W5795" s="1371" t="s">
        <v>226</v>
      </c>
    </row>
    <row r="5796" spans="2:23">
      <c r="B5796" s="1371" t="s">
        <v>11303</v>
      </c>
      <c r="C5796" s="1371">
        <v>913205310</v>
      </c>
      <c r="D5796" s="1371" t="s">
        <v>11304</v>
      </c>
      <c r="G5796" s="1371" t="s">
        <v>224</v>
      </c>
      <c r="H5796" s="1371" t="s">
        <v>245</v>
      </c>
      <c r="I5796" s="1371" t="s">
        <v>316</v>
      </c>
      <c r="J5796" s="1371" t="s">
        <v>221</v>
      </c>
      <c r="K5796" s="1371" t="s">
        <v>256</v>
      </c>
      <c r="L5796" s="1371" t="s">
        <v>256</v>
      </c>
      <c r="N5796" s="1371" t="s">
        <v>233</v>
      </c>
      <c r="O5796" s="1371" t="s">
        <v>236</v>
      </c>
      <c r="P5796" s="1371" t="s">
        <v>350</v>
      </c>
      <c r="W5796" s="1371" t="s">
        <v>226</v>
      </c>
    </row>
    <row r="5797" spans="2:23">
      <c r="B5797" s="1371" t="s">
        <v>11305</v>
      </c>
      <c r="C5797" s="1371">
        <v>985040891</v>
      </c>
      <c r="D5797" s="1371" t="s">
        <v>11306</v>
      </c>
      <c r="G5797" s="1371" t="s">
        <v>224</v>
      </c>
      <c r="H5797" s="1371" t="s">
        <v>245</v>
      </c>
      <c r="I5797" s="1371" t="s">
        <v>316</v>
      </c>
      <c r="J5797" s="1371" t="s">
        <v>221</v>
      </c>
      <c r="K5797" s="1371" t="s">
        <v>256</v>
      </c>
      <c r="L5797" s="1371" t="s">
        <v>256</v>
      </c>
      <c r="N5797" s="1371" t="s">
        <v>233</v>
      </c>
      <c r="O5797" s="1371" t="s">
        <v>236</v>
      </c>
      <c r="P5797" s="1371" t="s">
        <v>350</v>
      </c>
      <c r="W5797" s="1371" t="s">
        <v>226</v>
      </c>
    </row>
    <row r="5798" spans="2:23">
      <c r="B5798" s="1371" t="s">
        <v>11307</v>
      </c>
      <c r="C5798" s="1371">
        <v>972740041</v>
      </c>
      <c r="D5798" s="1371" t="s">
        <v>6148</v>
      </c>
      <c r="G5798" s="1371" t="s">
        <v>224</v>
      </c>
      <c r="H5798" s="1371" t="s">
        <v>245</v>
      </c>
      <c r="I5798" s="1371" t="s">
        <v>316</v>
      </c>
      <c r="J5798" s="1371" t="s">
        <v>221</v>
      </c>
      <c r="K5798" s="1371" t="s">
        <v>256</v>
      </c>
      <c r="L5798" s="1371" t="s">
        <v>256</v>
      </c>
      <c r="N5798" s="1371" t="s">
        <v>233</v>
      </c>
      <c r="O5798" s="1371" t="s">
        <v>236</v>
      </c>
      <c r="P5798" s="1371" t="s">
        <v>350</v>
      </c>
      <c r="W5798" s="1371" t="s">
        <v>226</v>
      </c>
    </row>
    <row r="5799" spans="2:23">
      <c r="B5799" s="1371" t="s">
        <v>11308</v>
      </c>
      <c r="C5799" s="1371">
        <v>998277221</v>
      </c>
      <c r="D5799" s="1371" t="s">
        <v>11309</v>
      </c>
      <c r="E5799" s="1371" t="s">
        <v>11310</v>
      </c>
      <c r="G5799" s="1371" t="s">
        <v>224</v>
      </c>
      <c r="H5799" s="1371" t="s">
        <v>245</v>
      </c>
      <c r="I5799" s="1371" t="s">
        <v>316</v>
      </c>
      <c r="J5799" s="1371" t="s">
        <v>221</v>
      </c>
      <c r="K5799" s="1371" t="s">
        <v>256</v>
      </c>
      <c r="L5799" s="1371" t="s">
        <v>256</v>
      </c>
      <c r="N5799" s="1371" t="s">
        <v>233</v>
      </c>
      <c r="O5799" s="1371" t="s">
        <v>236</v>
      </c>
      <c r="P5799" s="1371" t="s">
        <v>233</v>
      </c>
      <c r="W5799" s="1371" t="s">
        <v>226</v>
      </c>
    </row>
    <row r="5800" spans="2:23">
      <c r="B5800" s="1371" t="s">
        <v>11311</v>
      </c>
      <c r="C5800" s="1371">
        <v>952336980</v>
      </c>
      <c r="D5800" s="1371" t="s">
        <v>11312</v>
      </c>
      <c r="G5800" s="1371" t="s">
        <v>224</v>
      </c>
      <c r="H5800" s="1371" t="s">
        <v>245</v>
      </c>
      <c r="I5800" s="1371" t="s">
        <v>316</v>
      </c>
      <c r="J5800" s="1371" t="s">
        <v>221</v>
      </c>
      <c r="K5800" s="1371" t="s">
        <v>256</v>
      </c>
      <c r="L5800" s="1371" t="s">
        <v>256</v>
      </c>
      <c r="N5800" s="1371" t="s">
        <v>233</v>
      </c>
      <c r="O5800" s="1371" t="s">
        <v>236</v>
      </c>
      <c r="P5800" s="1371" t="s">
        <v>350</v>
      </c>
      <c r="W5800" s="1371" t="s">
        <v>226</v>
      </c>
    </row>
    <row r="5801" spans="2:23">
      <c r="B5801" s="1371" t="s">
        <v>11313</v>
      </c>
      <c r="C5801" s="1371">
        <v>986261055</v>
      </c>
      <c r="D5801" s="1371" t="s">
        <v>11004</v>
      </c>
      <c r="G5801" s="1371" t="s">
        <v>224</v>
      </c>
      <c r="H5801" s="1371" t="s">
        <v>245</v>
      </c>
      <c r="I5801" s="1371" t="s">
        <v>316</v>
      </c>
      <c r="J5801" s="1371" t="s">
        <v>221</v>
      </c>
      <c r="K5801" s="1371" t="s">
        <v>256</v>
      </c>
      <c r="L5801" s="1371" t="s">
        <v>256</v>
      </c>
      <c r="N5801" s="1371" t="s">
        <v>233</v>
      </c>
      <c r="O5801" s="1371" t="s">
        <v>236</v>
      </c>
      <c r="P5801" s="1371" t="s">
        <v>350</v>
      </c>
      <c r="W5801" s="1371" t="s">
        <v>226</v>
      </c>
    </row>
    <row r="5802" spans="2:23">
      <c r="B5802" s="1371" t="s">
        <v>11314</v>
      </c>
      <c r="C5802" s="1371">
        <v>51979772284</v>
      </c>
      <c r="D5802" s="1371" t="s">
        <v>4956</v>
      </c>
      <c r="G5802" s="1371" t="s">
        <v>225</v>
      </c>
      <c r="H5802" s="1371" t="s">
        <v>245</v>
      </c>
      <c r="I5802" s="1371" t="s">
        <v>316</v>
      </c>
      <c r="J5802" s="1371" t="s">
        <v>221</v>
      </c>
      <c r="K5802" s="1371" t="s">
        <v>256</v>
      </c>
      <c r="L5802" s="1371" t="s">
        <v>256</v>
      </c>
      <c r="N5802" s="1371" t="s">
        <v>231</v>
      </c>
      <c r="O5802" s="1371" t="s">
        <v>231</v>
      </c>
      <c r="P5802" s="1371" t="s">
        <v>231</v>
      </c>
      <c r="W5802" s="1371" t="s">
        <v>226</v>
      </c>
    </row>
    <row r="5803" spans="2:23">
      <c r="B5803" s="1371" t="s">
        <v>11315</v>
      </c>
      <c r="C5803" s="1371">
        <v>51944887123</v>
      </c>
      <c r="D5803" s="1371" t="s">
        <v>11316</v>
      </c>
      <c r="G5803" s="1371" t="s">
        <v>225</v>
      </c>
      <c r="H5803" s="1371" t="s">
        <v>245</v>
      </c>
      <c r="I5803" s="1371" t="s">
        <v>316</v>
      </c>
      <c r="J5803" s="1371" t="s">
        <v>221</v>
      </c>
      <c r="K5803" s="1371" t="s">
        <v>256</v>
      </c>
      <c r="L5803" s="1371" t="s">
        <v>256</v>
      </c>
      <c r="N5803" s="1371" t="s">
        <v>233</v>
      </c>
      <c r="O5803" s="1371" t="s">
        <v>236</v>
      </c>
      <c r="P5803" s="1371" t="s">
        <v>350</v>
      </c>
      <c r="W5803" s="1371" t="s">
        <v>226</v>
      </c>
    </row>
    <row r="5804" spans="2:23">
      <c r="B5804" s="1371" t="s">
        <v>11317</v>
      </c>
      <c r="C5804" s="1371">
        <v>969593870</v>
      </c>
      <c r="D5804" s="1371" t="s">
        <v>11318</v>
      </c>
      <c r="G5804" s="1371" t="s">
        <v>225</v>
      </c>
      <c r="H5804" s="1371" t="s">
        <v>245</v>
      </c>
      <c r="I5804" s="1371" t="s">
        <v>316</v>
      </c>
      <c r="J5804" s="1371" t="s">
        <v>221</v>
      </c>
      <c r="K5804" s="1371" t="s">
        <v>256</v>
      </c>
      <c r="L5804" s="1371" t="s">
        <v>256</v>
      </c>
      <c r="N5804" s="1371" t="s">
        <v>233</v>
      </c>
      <c r="O5804" s="1371" t="s">
        <v>236</v>
      </c>
      <c r="P5804" s="1371" t="s">
        <v>350</v>
      </c>
      <c r="W5804" s="1371" t="s">
        <v>226</v>
      </c>
    </row>
    <row r="5805" spans="2:23">
      <c r="B5805" s="1371" t="s">
        <v>11319</v>
      </c>
      <c r="C5805" s="1371">
        <v>969831175</v>
      </c>
      <c r="D5805" s="1371" t="s">
        <v>11320</v>
      </c>
      <c r="G5805" s="1371" t="s">
        <v>225</v>
      </c>
      <c r="H5805" s="1371" t="s">
        <v>245</v>
      </c>
      <c r="I5805" s="1371" t="s">
        <v>316</v>
      </c>
      <c r="J5805" s="1371" t="s">
        <v>221</v>
      </c>
      <c r="K5805" s="1371" t="s">
        <v>256</v>
      </c>
      <c r="L5805" s="1371" t="s">
        <v>256</v>
      </c>
      <c r="N5805" s="1371" t="s">
        <v>231</v>
      </c>
      <c r="O5805" s="1371" t="s">
        <v>236</v>
      </c>
      <c r="P5805" s="1371" t="s">
        <v>350</v>
      </c>
      <c r="W5805" s="1371" t="s">
        <v>226</v>
      </c>
    </row>
    <row r="5806" spans="2:23">
      <c r="B5806" s="1371" t="s">
        <v>11321</v>
      </c>
      <c r="C5806" s="1371">
        <v>978353526</v>
      </c>
      <c r="D5806" s="1371" t="s">
        <v>11322</v>
      </c>
      <c r="G5806" s="1371" t="s">
        <v>225</v>
      </c>
      <c r="H5806" s="1371" t="s">
        <v>245</v>
      </c>
      <c r="I5806" s="1371" t="s">
        <v>316</v>
      </c>
      <c r="J5806" s="1371" t="s">
        <v>221</v>
      </c>
      <c r="K5806" s="1371" t="s">
        <v>256</v>
      </c>
      <c r="L5806" s="1371" t="s">
        <v>256</v>
      </c>
      <c r="N5806" s="1371" t="s">
        <v>233</v>
      </c>
      <c r="O5806" s="1371" t="s">
        <v>236</v>
      </c>
      <c r="P5806" s="1371" t="s">
        <v>350</v>
      </c>
      <c r="W5806" s="1371" t="s">
        <v>226</v>
      </c>
    </row>
    <row r="5807" spans="2:23">
      <c r="B5807" s="1371" t="s">
        <v>11323</v>
      </c>
      <c r="C5807" s="1371">
        <v>937015001</v>
      </c>
      <c r="D5807" s="1371" t="s">
        <v>11324</v>
      </c>
      <c r="G5807" s="1371" t="s">
        <v>225</v>
      </c>
      <c r="H5807" s="1371" t="s">
        <v>245</v>
      </c>
      <c r="I5807" s="1371" t="s">
        <v>316</v>
      </c>
      <c r="J5807" s="1371" t="s">
        <v>221</v>
      </c>
      <c r="K5807" s="1371" t="s">
        <v>256</v>
      </c>
      <c r="L5807" s="1371" t="s">
        <v>256</v>
      </c>
      <c r="N5807" s="1371" t="s">
        <v>233</v>
      </c>
      <c r="O5807" s="1371" t="s">
        <v>233</v>
      </c>
      <c r="P5807" s="1371" t="s">
        <v>233</v>
      </c>
      <c r="W5807" s="1371" t="s">
        <v>226</v>
      </c>
    </row>
    <row r="5808" spans="2:23">
      <c r="B5808" s="1371" t="s">
        <v>8329</v>
      </c>
      <c r="C5808" s="1371">
        <v>987239928</v>
      </c>
      <c r="D5808" s="1371" t="s">
        <v>8330</v>
      </c>
      <c r="G5808" s="1371" t="s">
        <v>223</v>
      </c>
      <c r="H5808" s="1371" t="s">
        <v>245</v>
      </c>
      <c r="I5808" s="1371" t="s">
        <v>316</v>
      </c>
      <c r="J5808" s="1371" t="s">
        <v>221</v>
      </c>
      <c r="K5808" s="1371" t="s">
        <v>256</v>
      </c>
      <c r="L5808" s="1371" t="s">
        <v>256</v>
      </c>
      <c r="N5808" s="1371" t="s">
        <v>233</v>
      </c>
      <c r="O5808" s="1371" t="s">
        <v>236</v>
      </c>
      <c r="P5808" s="1371" t="s">
        <v>350</v>
      </c>
      <c r="W5808" s="1371" t="s">
        <v>226</v>
      </c>
    </row>
    <row r="5809" spans="2:23">
      <c r="B5809" s="1371" t="s">
        <v>7865</v>
      </c>
      <c r="C5809" s="1371">
        <v>976248519</v>
      </c>
      <c r="D5809" s="1371" t="s">
        <v>11325</v>
      </c>
      <c r="G5809" s="1371" t="s">
        <v>224</v>
      </c>
      <c r="H5809" s="1371" t="s">
        <v>245</v>
      </c>
      <c r="I5809" s="1371" t="s">
        <v>316</v>
      </c>
      <c r="J5809" s="1371" t="s">
        <v>221</v>
      </c>
      <c r="K5809" s="1371" t="s">
        <v>256</v>
      </c>
      <c r="L5809" s="1371" t="s">
        <v>256</v>
      </c>
      <c r="N5809" s="1371" t="s">
        <v>233</v>
      </c>
      <c r="O5809" s="1371" t="s">
        <v>236</v>
      </c>
      <c r="P5809" s="1371" t="s">
        <v>350</v>
      </c>
      <c r="W5809" s="1371" t="s">
        <v>226</v>
      </c>
    </row>
    <row r="5810" spans="2:23">
      <c r="B5810" s="1371" t="s">
        <v>11326</v>
      </c>
      <c r="C5810" s="1371">
        <v>986287071</v>
      </c>
      <c r="D5810" s="1371" t="s">
        <v>10035</v>
      </c>
      <c r="G5810" s="1371" t="s">
        <v>223</v>
      </c>
      <c r="H5810" s="1371" t="s">
        <v>245</v>
      </c>
      <c r="I5810" s="1371" t="s">
        <v>316</v>
      </c>
      <c r="J5810" s="1371" t="s">
        <v>221</v>
      </c>
      <c r="K5810" s="1371" t="s">
        <v>256</v>
      </c>
      <c r="L5810" s="1371" t="s">
        <v>256</v>
      </c>
      <c r="N5810" s="1371" t="s">
        <v>233</v>
      </c>
      <c r="O5810" s="1371" t="s">
        <v>236</v>
      </c>
      <c r="P5810" s="1371" t="s">
        <v>350</v>
      </c>
      <c r="W5810" s="1371" t="s">
        <v>226</v>
      </c>
    </row>
    <row r="5811" spans="2:23">
      <c r="B5811" s="1371" t="s">
        <v>11327</v>
      </c>
      <c r="C5811" s="1371">
        <v>943043962</v>
      </c>
      <c r="D5811" s="1371" t="s">
        <v>1889</v>
      </c>
      <c r="G5811" s="1371" t="s">
        <v>223</v>
      </c>
      <c r="H5811" s="1371" t="s">
        <v>245</v>
      </c>
      <c r="I5811" s="1371" t="s">
        <v>316</v>
      </c>
      <c r="J5811" s="1371" t="s">
        <v>221</v>
      </c>
      <c r="K5811" s="1371" t="s">
        <v>271</v>
      </c>
      <c r="L5811" s="1371" t="s">
        <v>271</v>
      </c>
      <c r="N5811" s="1371" t="s">
        <v>231</v>
      </c>
      <c r="O5811" s="1371" t="s">
        <v>329</v>
      </c>
      <c r="W5811" s="1371" t="s">
        <v>226</v>
      </c>
    </row>
    <row r="5812" spans="2:23">
      <c r="B5812" s="1371" t="s">
        <v>11328</v>
      </c>
      <c r="C5812" s="1371">
        <v>969615396</v>
      </c>
      <c r="D5812" s="1371" t="s">
        <v>11329</v>
      </c>
      <c r="G5812" s="1371" t="s">
        <v>223</v>
      </c>
      <c r="H5812" s="1371" t="s">
        <v>245</v>
      </c>
      <c r="I5812" s="1371" t="s">
        <v>316</v>
      </c>
      <c r="J5812" s="1371" t="s">
        <v>221</v>
      </c>
      <c r="K5812" s="1371" t="s">
        <v>256</v>
      </c>
      <c r="L5812" s="1371" t="s">
        <v>256</v>
      </c>
      <c r="N5812" s="1371" t="s">
        <v>233</v>
      </c>
      <c r="O5812" s="1371" t="s">
        <v>236</v>
      </c>
      <c r="P5812" s="1371" t="s">
        <v>350</v>
      </c>
      <c r="W5812" s="1371" t="s">
        <v>226</v>
      </c>
    </row>
    <row r="5813" spans="2:23">
      <c r="B5813" s="1371" t="s">
        <v>11330</v>
      </c>
      <c r="C5813" s="1371">
        <v>943445798</v>
      </c>
      <c r="D5813" s="1371" t="s">
        <v>11331</v>
      </c>
      <c r="G5813" s="1371" t="s">
        <v>223</v>
      </c>
      <c r="H5813" s="1371" t="s">
        <v>245</v>
      </c>
      <c r="I5813" s="1371" t="s">
        <v>316</v>
      </c>
      <c r="J5813" s="1371" t="s">
        <v>221</v>
      </c>
      <c r="K5813" s="1371" t="s">
        <v>256</v>
      </c>
      <c r="L5813" s="1371" t="s">
        <v>256</v>
      </c>
      <c r="N5813" s="1371" t="s">
        <v>233</v>
      </c>
      <c r="O5813" s="1371" t="s">
        <v>231</v>
      </c>
      <c r="P5813" s="1371" t="s">
        <v>231</v>
      </c>
      <c r="W5813" s="1371" t="s">
        <v>226</v>
      </c>
    </row>
    <row r="5814" spans="2:23">
      <c r="B5814" s="1371" t="s">
        <v>11332</v>
      </c>
      <c r="C5814" s="1371">
        <v>934778650</v>
      </c>
      <c r="D5814" s="1371" t="s">
        <v>11333</v>
      </c>
      <c r="G5814" s="1371" t="s">
        <v>224</v>
      </c>
      <c r="H5814" s="1371" t="s">
        <v>245</v>
      </c>
      <c r="I5814" s="1371" t="s">
        <v>316</v>
      </c>
      <c r="J5814" s="1371" t="s">
        <v>221</v>
      </c>
      <c r="K5814" s="1371" t="s">
        <v>256</v>
      </c>
      <c r="L5814" s="1371" t="s">
        <v>256</v>
      </c>
      <c r="N5814" s="1371" t="s">
        <v>233</v>
      </c>
      <c r="O5814" s="1371" t="s">
        <v>236</v>
      </c>
      <c r="P5814" s="1371" t="s">
        <v>350</v>
      </c>
      <c r="W5814" s="1371" t="s">
        <v>226</v>
      </c>
    </row>
    <row r="5815" spans="2:23">
      <c r="B5815" s="1371" t="s">
        <v>11334</v>
      </c>
      <c r="C5815" s="1371">
        <v>983984979</v>
      </c>
      <c r="D5815" s="1371" t="s">
        <v>11335</v>
      </c>
      <c r="G5815" s="1371" t="s">
        <v>224</v>
      </c>
      <c r="H5815" s="1371" t="s">
        <v>243</v>
      </c>
      <c r="I5815" s="1371" t="s">
        <v>316</v>
      </c>
      <c r="J5815" s="1371" t="s">
        <v>221</v>
      </c>
      <c r="N5815" s="1371" t="s">
        <v>231</v>
      </c>
      <c r="O5815" s="1371" t="s">
        <v>231</v>
      </c>
      <c r="P5815" s="1371" t="s">
        <v>231</v>
      </c>
      <c r="W5815" s="1371" t="s">
        <v>226</v>
      </c>
    </row>
    <row r="5816" spans="2:23">
      <c r="B5816" s="1371" t="s">
        <v>11336</v>
      </c>
      <c r="C5816" s="1371">
        <v>914122168</v>
      </c>
      <c r="D5816" s="1371" t="s">
        <v>11337</v>
      </c>
      <c r="G5816" s="1371" t="s">
        <v>224</v>
      </c>
      <c r="H5816" s="1371" t="s">
        <v>243</v>
      </c>
      <c r="I5816" s="1371" t="s">
        <v>316</v>
      </c>
      <c r="J5816" s="1371" t="s">
        <v>221</v>
      </c>
      <c r="N5816" s="1371" t="s">
        <v>236</v>
      </c>
      <c r="O5816" s="1371" t="s">
        <v>236</v>
      </c>
      <c r="P5816" s="1371" t="s">
        <v>350</v>
      </c>
      <c r="W5816" s="1371" t="s">
        <v>226</v>
      </c>
    </row>
    <row r="5817" spans="2:23">
      <c r="B5817" s="1371" t="s">
        <v>11338</v>
      </c>
      <c r="C5817" s="1371">
        <v>949350530</v>
      </c>
      <c r="G5817" s="1371" t="s">
        <v>224</v>
      </c>
      <c r="H5817" s="1371" t="s">
        <v>242</v>
      </c>
      <c r="I5817" s="1371" t="s">
        <v>316</v>
      </c>
      <c r="J5817" s="1371" t="s">
        <v>221</v>
      </c>
      <c r="N5817" s="1371" t="s">
        <v>231</v>
      </c>
      <c r="O5817" s="1371" t="s">
        <v>231</v>
      </c>
      <c r="P5817" s="1371" t="s">
        <v>388</v>
      </c>
      <c r="W5817" s="1371" t="s">
        <v>226</v>
      </c>
    </row>
    <row r="5818" spans="2:23">
      <c r="B5818" s="1371" t="s">
        <v>11339</v>
      </c>
      <c r="C5818" s="1371" t="s">
        <v>11340</v>
      </c>
      <c r="D5818" s="1371" t="s">
        <v>11341</v>
      </c>
      <c r="G5818" s="1371" t="s">
        <v>224</v>
      </c>
      <c r="H5818" s="1371" t="s">
        <v>245</v>
      </c>
      <c r="I5818" s="1371" t="s">
        <v>316</v>
      </c>
      <c r="J5818" s="1371" t="s">
        <v>221</v>
      </c>
      <c r="K5818" s="1371" t="s">
        <v>269</v>
      </c>
      <c r="L5818" s="1371" t="s">
        <v>269</v>
      </c>
      <c r="N5818" s="1371" t="s">
        <v>233</v>
      </c>
      <c r="O5818" s="1371" t="s">
        <v>231</v>
      </c>
      <c r="P5818" s="1371" t="s">
        <v>231</v>
      </c>
      <c r="W5818" s="1371" t="s">
        <v>226</v>
      </c>
    </row>
    <row r="5819" spans="2:23">
      <c r="B5819" s="1371" t="s">
        <v>11342</v>
      </c>
      <c r="C5819" s="1371">
        <v>913896552</v>
      </c>
      <c r="D5819" s="1371" t="s">
        <v>11343</v>
      </c>
      <c r="G5819" s="1371" t="s">
        <v>224</v>
      </c>
      <c r="H5819" s="1371" t="s">
        <v>245</v>
      </c>
      <c r="I5819" s="1371" t="s">
        <v>316</v>
      </c>
      <c r="J5819" s="1371" t="s">
        <v>221</v>
      </c>
      <c r="K5819" s="1371" t="s">
        <v>256</v>
      </c>
      <c r="L5819" s="1371" t="s">
        <v>256</v>
      </c>
      <c r="N5819" s="1371" t="s">
        <v>233</v>
      </c>
      <c r="O5819" s="1371" t="s">
        <v>236</v>
      </c>
      <c r="P5819" s="1371" t="s">
        <v>350</v>
      </c>
      <c r="W5819" s="1371" t="s">
        <v>226</v>
      </c>
    </row>
    <row r="5820" spans="2:23">
      <c r="B5820" s="1371" t="s">
        <v>11344</v>
      </c>
      <c r="C5820" s="1371">
        <v>927641705</v>
      </c>
      <c r="D5820" s="1371" t="s">
        <v>11345</v>
      </c>
      <c r="G5820" s="1371" t="s">
        <v>224</v>
      </c>
      <c r="H5820" s="1371" t="s">
        <v>245</v>
      </c>
      <c r="I5820" s="1371" t="s">
        <v>316</v>
      </c>
      <c r="J5820" s="1371" t="s">
        <v>221</v>
      </c>
      <c r="K5820" s="1371" t="s">
        <v>269</v>
      </c>
      <c r="L5820" s="1371" t="s">
        <v>269</v>
      </c>
      <c r="N5820" s="1371" t="s">
        <v>233</v>
      </c>
      <c r="O5820" s="1371" t="s">
        <v>236</v>
      </c>
      <c r="P5820" s="1371" t="s">
        <v>350</v>
      </c>
      <c r="W5820" s="1371" t="s">
        <v>226</v>
      </c>
    </row>
    <row r="5821" spans="2:23">
      <c r="B5821" s="1371" t="s">
        <v>11346</v>
      </c>
      <c r="C5821" s="1371">
        <v>953394038</v>
      </c>
      <c r="D5821" s="1371" t="s">
        <v>11347</v>
      </c>
      <c r="E5821" s="1371" t="s">
        <v>11348</v>
      </c>
      <c r="G5821" s="1371" t="s">
        <v>225</v>
      </c>
      <c r="H5821" s="1371" t="s">
        <v>245</v>
      </c>
      <c r="I5821" s="1371" t="s">
        <v>316</v>
      </c>
      <c r="J5821" s="1371" t="s">
        <v>221</v>
      </c>
      <c r="K5821" s="1371" t="s">
        <v>256</v>
      </c>
      <c r="L5821" s="1371" t="s">
        <v>256</v>
      </c>
      <c r="N5821" s="1371" t="s">
        <v>231</v>
      </c>
      <c r="O5821" s="1371" t="s">
        <v>231</v>
      </c>
      <c r="P5821" s="1371" t="s">
        <v>231</v>
      </c>
      <c r="W5821" s="1371" t="s">
        <v>226</v>
      </c>
    </row>
    <row r="5822" spans="2:23">
      <c r="B5822" s="1371" t="s">
        <v>11349</v>
      </c>
      <c r="C5822" s="1371">
        <v>96088363</v>
      </c>
      <c r="D5822" s="1371" t="s">
        <v>11350</v>
      </c>
      <c r="G5822" s="1371" t="s">
        <v>225</v>
      </c>
      <c r="H5822" s="1371" t="s">
        <v>245</v>
      </c>
      <c r="I5822" s="1371" t="s">
        <v>316</v>
      </c>
      <c r="J5822" s="1371" t="s">
        <v>221</v>
      </c>
      <c r="K5822" s="1371" t="s">
        <v>256</v>
      </c>
      <c r="L5822" s="1371" t="s">
        <v>256</v>
      </c>
      <c r="N5822" s="1371" t="s">
        <v>237</v>
      </c>
      <c r="O5822" s="1371" t="s">
        <v>237</v>
      </c>
      <c r="P5822" s="1371" t="s">
        <v>237</v>
      </c>
      <c r="W5822" s="1371" t="s">
        <v>226</v>
      </c>
    </row>
    <row r="5823" spans="2:23">
      <c r="B5823" s="1371" t="s">
        <v>8391</v>
      </c>
      <c r="C5823" s="1371">
        <v>51991929139</v>
      </c>
      <c r="D5823" s="1371" t="s">
        <v>11351</v>
      </c>
      <c r="G5823" s="1371" t="s">
        <v>225</v>
      </c>
      <c r="H5823" s="1371" t="s">
        <v>245</v>
      </c>
      <c r="I5823" s="1371" t="s">
        <v>316</v>
      </c>
      <c r="J5823" s="1371" t="s">
        <v>221</v>
      </c>
      <c r="K5823" s="1371" t="s">
        <v>256</v>
      </c>
      <c r="L5823" s="1371" t="s">
        <v>256</v>
      </c>
      <c r="N5823" s="1371" t="s">
        <v>233</v>
      </c>
      <c r="O5823" s="1371" t="s">
        <v>236</v>
      </c>
      <c r="P5823" s="1371" t="s">
        <v>350</v>
      </c>
      <c r="W5823" s="1371" t="s">
        <v>226</v>
      </c>
    </row>
    <row r="5824" spans="2:23">
      <c r="B5824" s="1371" t="s">
        <v>11352</v>
      </c>
      <c r="C5824" s="1371">
        <v>989823916</v>
      </c>
      <c r="G5824" s="1371" t="s">
        <v>225</v>
      </c>
      <c r="H5824" s="1371" t="s">
        <v>245</v>
      </c>
      <c r="I5824" s="1371" t="s">
        <v>316</v>
      </c>
      <c r="J5824" s="1371" t="s">
        <v>221</v>
      </c>
      <c r="K5824" s="1371" t="s">
        <v>256</v>
      </c>
      <c r="L5824" s="1371" t="s">
        <v>256</v>
      </c>
      <c r="N5824" s="1371" t="s">
        <v>231</v>
      </c>
      <c r="O5824" s="1371" t="s">
        <v>231</v>
      </c>
      <c r="P5824" s="1371" t="s">
        <v>231</v>
      </c>
      <c r="W5824" s="1371" t="s">
        <v>226</v>
      </c>
    </row>
    <row r="5825" spans="2:23">
      <c r="B5825" s="1371" t="s">
        <v>3702</v>
      </c>
      <c r="C5825" s="1371" t="s">
        <v>11353</v>
      </c>
      <c r="D5825" s="1371" t="s">
        <v>11354</v>
      </c>
      <c r="G5825" s="1371" t="s">
        <v>224</v>
      </c>
      <c r="H5825" s="1371" t="s">
        <v>245</v>
      </c>
      <c r="I5825" s="1371" t="s">
        <v>316</v>
      </c>
      <c r="J5825" s="1371" t="s">
        <v>221</v>
      </c>
      <c r="K5825" s="1371" t="s">
        <v>269</v>
      </c>
      <c r="L5825" s="1371" t="s">
        <v>269</v>
      </c>
      <c r="N5825" s="1371" t="s">
        <v>233</v>
      </c>
      <c r="O5825" s="1371" t="s">
        <v>236</v>
      </c>
      <c r="P5825" s="1371" t="s">
        <v>350</v>
      </c>
      <c r="W5825" s="1371" t="s">
        <v>226</v>
      </c>
    </row>
    <row r="5826" spans="2:23">
      <c r="B5826" s="1371" t="s">
        <v>11355</v>
      </c>
      <c r="C5826" s="1371">
        <v>964391954</v>
      </c>
      <c r="D5826" s="1371" t="s">
        <v>11356</v>
      </c>
      <c r="E5826" s="1371" t="s">
        <v>11357</v>
      </c>
      <c r="G5826" s="1371" t="s">
        <v>225</v>
      </c>
      <c r="H5826" s="1371" t="s">
        <v>245</v>
      </c>
      <c r="I5826" s="1371" t="s">
        <v>316</v>
      </c>
      <c r="J5826" s="1371" t="s">
        <v>221</v>
      </c>
      <c r="K5826" s="1371" t="s">
        <v>256</v>
      </c>
      <c r="L5826" s="1371" t="s">
        <v>256</v>
      </c>
      <c r="N5826" s="1371" t="s">
        <v>233</v>
      </c>
      <c r="O5826" s="1371" t="s">
        <v>231</v>
      </c>
      <c r="P5826" s="1371" t="s">
        <v>231</v>
      </c>
      <c r="W5826" s="1371" t="s">
        <v>226</v>
      </c>
    </row>
    <row r="5827" spans="2:23">
      <c r="B5827" s="1371" t="s">
        <v>11358</v>
      </c>
      <c r="C5827" s="1371" t="s">
        <v>11359</v>
      </c>
      <c r="D5827" s="1371" t="s">
        <v>11360</v>
      </c>
      <c r="E5827" s="1371" t="s">
        <v>685</v>
      </c>
      <c r="G5827" s="1371" t="s">
        <v>224</v>
      </c>
      <c r="H5827" s="1371" t="s">
        <v>245</v>
      </c>
      <c r="I5827" s="1371" t="s">
        <v>316</v>
      </c>
      <c r="J5827" s="1371" t="s">
        <v>221</v>
      </c>
      <c r="N5827" s="1371" t="s">
        <v>233</v>
      </c>
      <c r="O5827" s="1371" t="s">
        <v>236</v>
      </c>
      <c r="P5827" s="1371" t="s">
        <v>236</v>
      </c>
      <c r="W5827" s="1371" t="s">
        <v>226</v>
      </c>
    </row>
    <row r="5828" spans="2:23">
      <c r="B5828" s="1371" t="s">
        <v>11361</v>
      </c>
      <c r="C5828" s="1371">
        <v>979749411</v>
      </c>
      <c r="D5828" s="1371" t="s">
        <v>11362</v>
      </c>
      <c r="E5828" s="1371" t="s">
        <v>2817</v>
      </c>
      <c r="G5828" s="1371" t="s">
        <v>223</v>
      </c>
      <c r="H5828" s="1371" t="s">
        <v>243</v>
      </c>
      <c r="I5828" s="1371" t="s">
        <v>316</v>
      </c>
      <c r="J5828" s="1371" t="s">
        <v>221</v>
      </c>
      <c r="N5828" s="1371" t="s">
        <v>233</v>
      </c>
      <c r="O5828" s="1371" t="s">
        <v>236</v>
      </c>
      <c r="P5828" s="1371" t="s">
        <v>236</v>
      </c>
      <c r="W5828" s="1371" t="s">
        <v>226</v>
      </c>
    </row>
    <row r="5829" spans="2:23">
      <c r="B5829" s="1371" t="s">
        <v>11363</v>
      </c>
      <c r="C5829" s="1371">
        <v>916649073</v>
      </c>
      <c r="D5829" s="1371" t="s">
        <v>11364</v>
      </c>
      <c r="E5829" s="1371" t="s">
        <v>2817</v>
      </c>
      <c r="G5829" s="1371" t="s">
        <v>224</v>
      </c>
      <c r="H5829" s="1371" t="s">
        <v>243</v>
      </c>
      <c r="I5829" s="1371" t="s">
        <v>316</v>
      </c>
      <c r="J5829" s="1371" t="s">
        <v>221</v>
      </c>
      <c r="N5829" s="1371" t="s">
        <v>233</v>
      </c>
      <c r="O5829" s="1371" t="s">
        <v>233</v>
      </c>
      <c r="P5829" s="1371" t="s">
        <v>233</v>
      </c>
      <c r="W5829" s="1371" t="s">
        <v>226</v>
      </c>
    </row>
    <row r="5830" spans="2:23">
      <c r="B5830" s="1371" t="s">
        <v>11365</v>
      </c>
      <c r="C5830" s="1371">
        <v>957108638</v>
      </c>
      <c r="D5830" s="1371" t="s">
        <v>11366</v>
      </c>
      <c r="E5830" s="1371" t="s">
        <v>2817</v>
      </c>
      <c r="G5830" s="1371" t="s">
        <v>225</v>
      </c>
      <c r="H5830" s="1371" t="s">
        <v>243</v>
      </c>
      <c r="I5830" s="1371" t="s">
        <v>316</v>
      </c>
      <c r="J5830" s="1371" t="s">
        <v>221</v>
      </c>
      <c r="N5830" s="1371" t="s">
        <v>233</v>
      </c>
      <c r="O5830" s="1371" t="s">
        <v>239</v>
      </c>
      <c r="P5830" s="1371" t="s">
        <v>231</v>
      </c>
      <c r="W5830" s="1371" t="s">
        <v>226</v>
      </c>
    </row>
    <row r="5831" spans="2:23">
      <c r="B5831" s="1371" t="s">
        <v>11367</v>
      </c>
      <c r="C5831" s="1371">
        <v>51925407413</v>
      </c>
      <c r="D5831" s="1371" t="s">
        <v>362</v>
      </c>
      <c r="G5831" s="1371" t="s">
        <v>223</v>
      </c>
      <c r="H5831" s="1371" t="s">
        <v>11</v>
      </c>
      <c r="J5831" s="1371" t="s">
        <v>221</v>
      </c>
      <c r="M5831" s="1372">
        <v>45841</v>
      </c>
      <c r="N5831" s="1371" t="s">
        <v>233</v>
      </c>
      <c r="O5831" s="1371" t="s">
        <v>236</v>
      </c>
      <c r="P5831" s="1371" t="s">
        <v>350</v>
      </c>
      <c r="V5831" s="1371" t="s">
        <v>11</v>
      </c>
      <c r="W5831" s="1371" t="s">
        <v>226</v>
      </c>
    </row>
    <row r="5832" spans="2:23">
      <c r="B5832" s="1371" t="s">
        <v>11368</v>
      </c>
      <c r="C5832" s="1371">
        <v>51990874211</v>
      </c>
      <c r="D5832" s="1371" t="s">
        <v>362</v>
      </c>
      <c r="G5832" s="1371" t="s">
        <v>224</v>
      </c>
      <c r="H5832" s="1371" t="s">
        <v>11</v>
      </c>
      <c r="J5832" s="1371" t="s">
        <v>221</v>
      </c>
      <c r="M5832" s="1372">
        <v>45841</v>
      </c>
      <c r="N5832" s="1371" t="s">
        <v>233</v>
      </c>
      <c r="O5832" s="1371" t="s">
        <v>236</v>
      </c>
      <c r="P5832" s="1371" t="s">
        <v>350</v>
      </c>
      <c r="V5832" s="1371" t="s">
        <v>11</v>
      </c>
      <c r="W5832" s="1371" t="s">
        <v>226</v>
      </c>
    </row>
    <row r="5833" spans="2:23">
      <c r="B5833" s="1371" t="s">
        <v>11369</v>
      </c>
      <c r="C5833" s="1371">
        <v>51981105885</v>
      </c>
      <c r="D5833" s="1371" t="s">
        <v>11370</v>
      </c>
      <c r="G5833" s="1371" t="s">
        <v>224</v>
      </c>
      <c r="H5833" s="1371" t="s">
        <v>11</v>
      </c>
      <c r="J5833" s="1371" t="s">
        <v>221</v>
      </c>
      <c r="M5833" s="1372">
        <v>45841</v>
      </c>
      <c r="N5833" s="1371" t="s">
        <v>233</v>
      </c>
      <c r="O5833" s="1371" t="s">
        <v>236</v>
      </c>
      <c r="P5833" s="1371" t="s">
        <v>350</v>
      </c>
      <c r="V5833" s="1371" t="s">
        <v>11</v>
      </c>
      <c r="W5833" s="1371" t="s">
        <v>226</v>
      </c>
    </row>
    <row r="5834" spans="2:23">
      <c r="B5834" s="1371" t="s">
        <v>11371</v>
      </c>
      <c r="C5834" s="1371">
        <v>51954122102</v>
      </c>
      <c r="D5834" s="1371" t="s">
        <v>362</v>
      </c>
      <c r="G5834" s="1371" t="s">
        <v>224</v>
      </c>
      <c r="H5834" s="1371" t="s">
        <v>11</v>
      </c>
      <c r="J5834" s="1371" t="s">
        <v>221</v>
      </c>
      <c r="M5834" s="1372">
        <v>45841</v>
      </c>
      <c r="N5834" s="1371" t="s">
        <v>233</v>
      </c>
      <c r="O5834" s="1371" t="s">
        <v>236</v>
      </c>
      <c r="P5834" s="1371" t="s">
        <v>350</v>
      </c>
      <c r="V5834" s="1371" t="s">
        <v>11</v>
      </c>
      <c r="W5834" s="1371" t="s">
        <v>226</v>
      </c>
    </row>
    <row r="5835" spans="2:23">
      <c r="B5835" s="1371" t="s">
        <v>11372</v>
      </c>
      <c r="C5835" s="1371">
        <v>51924101875</v>
      </c>
      <c r="D5835" s="1371" t="s">
        <v>362</v>
      </c>
      <c r="G5835" s="1371" t="s">
        <v>224</v>
      </c>
      <c r="H5835" s="1371" t="s">
        <v>11</v>
      </c>
      <c r="J5835" s="1371" t="s">
        <v>221</v>
      </c>
      <c r="M5835" s="1372">
        <v>45841</v>
      </c>
      <c r="N5835" s="1371" t="s">
        <v>233</v>
      </c>
      <c r="O5835" s="1371" t="s">
        <v>236</v>
      </c>
      <c r="P5835" s="1371" t="s">
        <v>350</v>
      </c>
      <c r="V5835" s="1371" t="s">
        <v>11</v>
      </c>
      <c r="W5835" s="1371" t="s">
        <v>226</v>
      </c>
    </row>
    <row r="5836" spans="2:23">
      <c r="B5836" s="1371" t="s">
        <v>11373</v>
      </c>
      <c r="C5836" s="1371">
        <v>51907153336</v>
      </c>
      <c r="D5836" s="1371" t="s">
        <v>362</v>
      </c>
      <c r="G5836" s="1371" t="s">
        <v>224</v>
      </c>
      <c r="H5836" s="1371" t="s">
        <v>11</v>
      </c>
      <c r="J5836" s="1371" t="s">
        <v>221</v>
      </c>
      <c r="M5836" s="1372">
        <v>45841</v>
      </c>
      <c r="N5836" s="1371" t="s">
        <v>233</v>
      </c>
      <c r="O5836" s="1371" t="s">
        <v>236</v>
      </c>
      <c r="P5836" s="1371" t="s">
        <v>350</v>
      </c>
      <c r="V5836" s="1371" t="s">
        <v>11</v>
      </c>
      <c r="W5836" s="1371" t="s">
        <v>226</v>
      </c>
    </row>
    <row r="5837" spans="2:23">
      <c r="B5837" s="1371" t="s">
        <v>11374</v>
      </c>
      <c r="C5837" s="1371">
        <v>51955492244</v>
      </c>
      <c r="D5837" s="1371" t="s">
        <v>362</v>
      </c>
      <c r="G5837" s="1371" t="s">
        <v>224</v>
      </c>
      <c r="H5837" s="1371" t="s">
        <v>11</v>
      </c>
      <c r="J5837" s="1371" t="s">
        <v>221</v>
      </c>
      <c r="M5837" s="1372">
        <v>45841</v>
      </c>
      <c r="N5837" s="1371" t="s">
        <v>233</v>
      </c>
      <c r="O5837" s="1371" t="s">
        <v>236</v>
      </c>
      <c r="P5837" s="1371" t="s">
        <v>350</v>
      </c>
      <c r="V5837" s="1371" t="s">
        <v>11</v>
      </c>
      <c r="W5837" s="1371" t="s">
        <v>226</v>
      </c>
    </row>
    <row r="5838" spans="2:23">
      <c r="B5838" s="1371" t="s">
        <v>11375</v>
      </c>
      <c r="C5838" s="1371">
        <v>51957204628</v>
      </c>
      <c r="D5838" s="1371" t="s">
        <v>362</v>
      </c>
      <c r="G5838" s="1371" t="s">
        <v>225</v>
      </c>
      <c r="H5838" s="1371" t="s">
        <v>11</v>
      </c>
      <c r="J5838" s="1371" t="s">
        <v>221</v>
      </c>
      <c r="M5838" s="1372">
        <v>45841</v>
      </c>
      <c r="N5838" s="1371" t="s">
        <v>233</v>
      </c>
      <c r="O5838" s="1371" t="s">
        <v>241</v>
      </c>
      <c r="P5838" s="1371" t="s">
        <v>241</v>
      </c>
      <c r="V5838" s="1371" t="s">
        <v>11</v>
      </c>
      <c r="W5838" s="1371" t="s">
        <v>226</v>
      </c>
    </row>
    <row r="5839" spans="2:23">
      <c r="B5839" s="1371" t="s">
        <v>11376</v>
      </c>
      <c r="C5839" s="1371" t="s">
        <v>11377</v>
      </c>
      <c r="D5839" s="1371" t="s">
        <v>362</v>
      </c>
      <c r="G5839" s="1371" t="s">
        <v>223</v>
      </c>
      <c r="H5839" s="1371" t="s">
        <v>11</v>
      </c>
      <c r="J5839" s="1371" t="s">
        <v>221</v>
      </c>
      <c r="M5839" s="1372">
        <v>45841</v>
      </c>
      <c r="N5839" s="1371" t="s">
        <v>233</v>
      </c>
      <c r="O5839" s="1371" t="s">
        <v>236</v>
      </c>
      <c r="P5839" s="1371" t="s">
        <v>350</v>
      </c>
      <c r="V5839" s="1371" t="s">
        <v>11</v>
      </c>
      <c r="W5839" s="1371" t="s">
        <v>226</v>
      </c>
    </row>
    <row r="5840" spans="2:23">
      <c r="B5840" s="1371" t="s">
        <v>11378</v>
      </c>
      <c r="C5840" s="1371">
        <v>920652256</v>
      </c>
      <c r="D5840" s="1371" t="s">
        <v>11379</v>
      </c>
      <c r="G5840" s="1371" t="s">
        <v>223</v>
      </c>
      <c r="H5840" s="1371" t="s">
        <v>11</v>
      </c>
      <c r="J5840" s="1371" t="s">
        <v>221</v>
      </c>
      <c r="M5840" s="1372">
        <v>45841</v>
      </c>
      <c r="N5840" s="1371" t="s">
        <v>233</v>
      </c>
      <c r="O5840" s="1371" t="s">
        <v>236</v>
      </c>
      <c r="P5840" s="1371" t="s">
        <v>350</v>
      </c>
      <c r="V5840" s="1371" t="s">
        <v>11</v>
      </c>
      <c r="W5840" s="1371" t="s">
        <v>226</v>
      </c>
    </row>
    <row r="5841" spans="2:23">
      <c r="B5841" s="1371" t="s">
        <v>11380</v>
      </c>
      <c r="C5841" s="1371">
        <v>952326086</v>
      </c>
      <c r="D5841" s="1371" t="s">
        <v>362</v>
      </c>
      <c r="G5841" s="1371" t="s">
        <v>223</v>
      </c>
      <c r="H5841" s="1371" t="s">
        <v>11</v>
      </c>
      <c r="J5841" s="1371" t="s">
        <v>221</v>
      </c>
      <c r="M5841" s="1372">
        <v>45841</v>
      </c>
      <c r="N5841" s="1371" t="s">
        <v>233</v>
      </c>
      <c r="O5841" s="1371" t="s">
        <v>236</v>
      </c>
      <c r="P5841" s="1371" t="s">
        <v>350</v>
      </c>
      <c r="V5841" s="1371" t="s">
        <v>11</v>
      </c>
      <c r="W5841" s="1371" t="s">
        <v>226</v>
      </c>
    </row>
    <row r="5842" spans="2:23">
      <c r="B5842" s="1371" t="s">
        <v>11381</v>
      </c>
      <c r="C5842" s="1371">
        <v>953104720</v>
      </c>
      <c r="D5842" s="1371" t="s">
        <v>362</v>
      </c>
      <c r="G5842" s="1371" t="s">
        <v>225</v>
      </c>
      <c r="H5842" s="1371" t="s">
        <v>11</v>
      </c>
      <c r="J5842" s="1371" t="s">
        <v>221</v>
      </c>
      <c r="M5842" s="1372">
        <v>45841</v>
      </c>
      <c r="N5842" s="1371" t="s">
        <v>233</v>
      </c>
      <c r="O5842" s="1371" t="s">
        <v>236</v>
      </c>
      <c r="P5842" s="1371" t="s">
        <v>350</v>
      </c>
      <c r="V5842" s="1371" t="s">
        <v>11</v>
      </c>
      <c r="W5842" s="1371" t="s">
        <v>226</v>
      </c>
    </row>
    <row r="5843" spans="2:23">
      <c r="B5843" s="1371" t="s">
        <v>11382</v>
      </c>
      <c r="C5843" s="1371">
        <v>912715560</v>
      </c>
      <c r="D5843" s="1371" t="s">
        <v>11383</v>
      </c>
      <c r="G5843" s="1371" t="s">
        <v>225</v>
      </c>
      <c r="H5843" s="1371" t="s">
        <v>11</v>
      </c>
      <c r="J5843" s="1371" t="s">
        <v>221</v>
      </c>
      <c r="M5843" s="1372">
        <v>45841</v>
      </c>
      <c r="N5843" s="1371" t="s">
        <v>233</v>
      </c>
      <c r="O5843" s="1371" t="s">
        <v>236</v>
      </c>
      <c r="P5843" s="1371" t="s">
        <v>350</v>
      </c>
      <c r="V5843" s="1371" t="s">
        <v>11</v>
      </c>
      <c r="W5843" s="1371" t="s">
        <v>226</v>
      </c>
    </row>
    <row r="5844" spans="2:23">
      <c r="B5844" s="1371" t="s">
        <v>11384</v>
      </c>
      <c r="C5844" s="1371">
        <v>959286932</v>
      </c>
      <c r="D5844" s="1371" t="s">
        <v>362</v>
      </c>
      <c r="G5844" s="1371" t="s">
        <v>223</v>
      </c>
      <c r="H5844" s="1371" t="s">
        <v>11</v>
      </c>
      <c r="J5844" s="1371" t="s">
        <v>221</v>
      </c>
      <c r="M5844" s="1372">
        <v>45841</v>
      </c>
      <c r="N5844" s="1371" t="s">
        <v>233</v>
      </c>
      <c r="O5844" s="1371" t="s">
        <v>236</v>
      </c>
      <c r="P5844" s="1371" t="s">
        <v>350</v>
      </c>
      <c r="V5844" s="1371" t="s">
        <v>11</v>
      </c>
      <c r="W5844" s="1371" t="s">
        <v>226</v>
      </c>
    </row>
    <row r="5845" spans="2:23">
      <c r="B5845" s="1371" t="s">
        <v>11385</v>
      </c>
      <c r="C5845" s="1371">
        <v>949551716</v>
      </c>
      <c r="D5845" s="1371" t="s">
        <v>11386</v>
      </c>
      <c r="G5845" s="1371" t="s">
        <v>224</v>
      </c>
      <c r="H5845" s="1371" t="s">
        <v>11</v>
      </c>
      <c r="J5845" s="1371" t="s">
        <v>221</v>
      </c>
      <c r="M5845" s="1372">
        <v>45841</v>
      </c>
      <c r="N5845" s="1371" t="s">
        <v>233</v>
      </c>
      <c r="O5845" s="1371" t="s">
        <v>236</v>
      </c>
      <c r="P5845" s="1371" t="s">
        <v>350</v>
      </c>
      <c r="V5845" s="1371" t="s">
        <v>11</v>
      </c>
      <c r="W5845" s="1371" t="s">
        <v>226</v>
      </c>
    </row>
    <row r="5846" spans="2:23">
      <c r="B5846" s="1371" t="s">
        <v>11387</v>
      </c>
      <c r="C5846" s="1371" t="s">
        <v>11388</v>
      </c>
      <c r="D5846" s="1371" t="s">
        <v>11389</v>
      </c>
      <c r="G5846" s="1371" t="s">
        <v>224</v>
      </c>
      <c r="H5846" s="1371" t="s">
        <v>11</v>
      </c>
      <c r="J5846" s="1371" t="s">
        <v>221</v>
      </c>
      <c r="M5846" s="1372">
        <v>45841</v>
      </c>
      <c r="N5846" s="1371" t="s">
        <v>233</v>
      </c>
      <c r="O5846" s="1371" t="s">
        <v>236</v>
      </c>
      <c r="P5846" s="1371" t="s">
        <v>350</v>
      </c>
      <c r="V5846" s="1371" t="s">
        <v>11</v>
      </c>
      <c r="W5846" s="1371" t="s">
        <v>226</v>
      </c>
    </row>
    <row r="5847" spans="2:23">
      <c r="B5847" s="1371" t="s">
        <v>11390</v>
      </c>
      <c r="C5847" s="1371">
        <v>907302446</v>
      </c>
      <c r="D5847" s="1371" t="s">
        <v>362</v>
      </c>
      <c r="G5847" s="1371" t="s">
        <v>224</v>
      </c>
      <c r="H5847" s="1371" t="s">
        <v>11</v>
      </c>
      <c r="J5847" s="1371" t="s">
        <v>221</v>
      </c>
      <c r="M5847" s="1372">
        <v>45841</v>
      </c>
      <c r="N5847" s="1371" t="s">
        <v>233</v>
      </c>
      <c r="O5847" s="1371" t="s">
        <v>236</v>
      </c>
      <c r="P5847" s="1371" t="s">
        <v>350</v>
      </c>
      <c r="V5847" s="1371" t="s">
        <v>11</v>
      </c>
      <c r="W5847" s="1371" t="s">
        <v>226</v>
      </c>
    </row>
    <row r="5848" spans="2:23">
      <c r="B5848" s="1371" t="s">
        <v>11391</v>
      </c>
      <c r="C5848" s="1371">
        <v>51962783276</v>
      </c>
      <c r="D5848" s="1371" t="s">
        <v>362</v>
      </c>
      <c r="G5848" s="1371" t="s">
        <v>223</v>
      </c>
      <c r="H5848" s="1371" t="s">
        <v>11</v>
      </c>
      <c r="J5848" s="1371" t="s">
        <v>221</v>
      </c>
      <c r="M5848" s="1372">
        <v>45841</v>
      </c>
      <c r="N5848" s="1371" t="s">
        <v>233</v>
      </c>
      <c r="O5848" s="1371" t="s">
        <v>236</v>
      </c>
      <c r="P5848" s="1371" t="s">
        <v>350</v>
      </c>
      <c r="V5848" s="1371" t="s">
        <v>11</v>
      </c>
      <c r="W5848" s="1371" t="s">
        <v>226</v>
      </c>
    </row>
    <row r="5849" spans="2:23">
      <c r="B5849" s="1371" t="s">
        <v>11392</v>
      </c>
      <c r="C5849" s="1371">
        <v>51946609314</v>
      </c>
      <c r="D5849" s="1371" t="s">
        <v>362</v>
      </c>
      <c r="G5849" s="1371" t="s">
        <v>224</v>
      </c>
      <c r="H5849" s="1371" t="s">
        <v>11</v>
      </c>
      <c r="J5849" s="1371" t="s">
        <v>221</v>
      </c>
      <c r="M5849" s="1372">
        <v>45841</v>
      </c>
      <c r="N5849" s="1371" t="s">
        <v>233</v>
      </c>
      <c r="O5849" s="1371" t="s">
        <v>236</v>
      </c>
      <c r="P5849" s="1371" t="s">
        <v>350</v>
      </c>
      <c r="V5849" s="1371" t="s">
        <v>11</v>
      </c>
      <c r="W5849" s="1371" t="s">
        <v>226</v>
      </c>
    </row>
    <row r="5850" spans="2:23">
      <c r="B5850" s="1371" t="s">
        <v>11393</v>
      </c>
      <c r="C5850" s="1371">
        <v>962230642</v>
      </c>
      <c r="D5850" s="1371" t="s">
        <v>362</v>
      </c>
      <c r="G5850" s="1371" t="s">
        <v>224</v>
      </c>
      <c r="H5850" s="1371" t="s">
        <v>11</v>
      </c>
      <c r="J5850" s="1371" t="s">
        <v>221</v>
      </c>
      <c r="M5850" s="1372">
        <v>45841</v>
      </c>
      <c r="N5850" s="1371" t="s">
        <v>233</v>
      </c>
      <c r="O5850" s="1371" t="s">
        <v>236</v>
      </c>
      <c r="P5850" s="1371" t="s">
        <v>350</v>
      </c>
      <c r="V5850" s="1371" t="s">
        <v>11</v>
      </c>
      <c r="W5850" s="1371" t="s">
        <v>226</v>
      </c>
    </row>
    <row r="5851" spans="2:23">
      <c r="B5851" s="1371" t="s">
        <v>11394</v>
      </c>
      <c r="C5851" s="1371">
        <v>946908303</v>
      </c>
      <c r="D5851" s="1371" t="s">
        <v>11395</v>
      </c>
      <c r="G5851" s="1371" t="s">
        <v>223</v>
      </c>
      <c r="H5851" s="1371" t="s">
        <v>11</v>
      </c>
      <c r="J5851" s="1371" t="s">
        <v>221</v>
      </c>
      <c r="M5851" s="1372">
        <v>45841</v>
      </c>
      <c r="N5851" s="1371" t="s">
        <v>233</v>
      </c>
      <c r="O5851" s="1371" t="s">
        <v>236</v>
      </c>
      <c r="P5851" s="1371" t="s">
        <v>350</v>
      </c>
      <c r="V5851" s="1371" t="s">
        <v>11</v>
      </c>
      <c r="W5851" s="1371" t="s">
        <v>226</v>
      </c>
    </row>
    <row r="5852" spans="2:23">
      <c r="B5852" s="1371" t="s">
        <v>11396</v>
      </c>
      <c r="C5852" s="1371">
        <v>51983263376</v>
      </c>
      <c r="D5852" s="1371" t="s">
        <v>362</v>
      </c>
      <c r="G5852" s="1371" t="s">
        <v>223</v>
      </c>
      <c r="H5852" s="1371" t="s">
        <v>11</v>
      </c>
      <c r="J5852" s="1371" t="s">
        <v>221</v>
      </c>
      <c r="M5852" s="1372">
        <v>45841</v>
      </c>
      <c r="N5852" s="1371" t="s">
        <v>233</v>
      </c>
      <c r="O5852" s="1371" t="s">
        <v>236</v>
      </c>
      <c r="P5852" s="1371" t="s">
        <v>350</v>
      </c>
      <c r="V5852" s="1371" t="s">
        <v>11</v>
      </c>
      <c r="W5852" s="1371" t="s">
        <v>226</v>
      </c>
    </row>
    <row r="5853" spans="2:23">
      <c r="B5853" s="1371" t="s">
        <v>11397</v>
      </c>
      <c r="C5853" s="1371">
        <v>963173198</v>
      </c>
      <c r="D5853" s="1371" t="s">
        <v>11398</v>
      </c>
      <c r="G5853" s="1371" t="s">
        <v>224</v>
      </c>
      <c r="H5853" s="1371" t="s">
        <v>11</v>
      </c>
      <c r="J5853" s="1371" t="s">
        <v>221</v>
      </c>
      <c r="M5853" s="1372">
        <v>45841</v>
      </c>
      <c r="N5853" s="1371" t="s">
        <v>233</v>
      </c>
      <c r="O5853" s="1371" t="s">
        <v>236</v>
      </c>
      <c r="P5853" s="1371" t="s">
        <v>350</v>
      </c>
      <c r="V5853" s="1371" t="s">
        <v>11</v>
      </c>
      <c r="W5853" s="1371" t="s">
        <v>226</v>
      </c>
    </row>
    <row r="5854" spans="2:23">
      <c r="B5854" s="1371" t="s">
        <v>11399</v>
      </c>
      <c r="C5854" s="1371">
        <v>931890904</v>
      </c>
      <c r="D5854" s="1371" t="s">
        <v>11400</v>
      </c>
      <c r="G5854" s="1371" t="s">
        <v>223</v>
      </c>
      <c r="H5854" s="1371" t="s">
        <v>11</v>
      </c>
      <c r="J5854" s="1371" t="s">
        <v>221</v>
      </c>
      <c r="M5854" s="1372">
        <v>45841</v>
      </c>
      <c r="N5854" s="1371" t="s">
        <v>233</v>
      </c>
      <c r="O5854" s="1371" t="s">
        <v>236</v>
      </c>
      <c r="P5854" s="1371" t="s">
        <v>350</v>
      </c>
      <c r="V5854" s="1371" t="s">
        <v>11</v>
      </c>
      <c r="W5854" s="1371" t="s">
        <v>226</v>
      </c>
    </row>
    <row r="5855" spans="2:23">
      <c r="B5855" s="1371" t="s">
        <v>11401</v>
      </c>
      <c r="C5855" s="1371">
        <v>981099380</v>
      </c>
      <c r="D5855" s="1371" t="s">
        <v>11402</v>
      </c>
      <c r="G5855" s="1371" t="s">
        <v>224</v>
      </c>
      <c r="H5855" s="1371" t="s">
        <v>11</v>
      </c>
      <c r="J5855" s="1371" t="s">
        <v>221</v>
      </c>
      <c r="M5855" s="1372">
        <v>45841</v>
      </c>
      <c r="N5855" s="1371" t="s">
        <v>233</v>
      </c>
      <c r="O5855" s="1371" t="s">
        <v>236</v>
      </c>
      <c r="P5855" s="1371" t="s">
        <v>350</v>
      </c>
      <c r="V5855" s="1371" t="s">
        <v>11</v>
      </c>
      <c r="W5855" s="1371" t="s">
        <v>226</v>
      </c>
    </row>
    <row r="5856" spans="2:23">
      <c r="B5856" s="1371" t="s">
        <v>11403</v>
      </c>
      <c r="C5856" s="1371">
        <v>943078758</v>
      </c>
      <c r="D5856" s="1371" t="s">
        <v>11404</v>
      </c>
      <c r="G5856" s="1371" t="s">
        <v>224</v>
      </c>
      <c r="H5856" s="1371" t="s">
        <v>11</v>
      </c>
      <c r="J5856" s="1371" t="s">
        <v>221</v>
      </c>
      <c r="M5856" s="1372">
        <v>45841</v>
      </c>
      <c r="N5856" s="1371" t="s">
        <v>233</v>
      </c>
      <c r="O5856" s="1371" t="s">
        <v>236</v>
      </c>
      <c r="P5856" s="1371" t="s">
        <v>350</v>
      </c>
      <c r="V5856" s="1371" t="s">
        <v>11</v>
      </c>
      <c r="W5856" s="1371" t="s">
        <v>226</v>
      </c>
    </row>
    <row r="5857" spans="2:23">
      <c r="B5857" s="1371" t="s">
        <v>11405</v>
      </c>
      <c r="C5857" s="1371">
        <v>912295003</v>
      </c>
      <c r="D5857" s="1371" t="s">
        <v>11406</v>
      </c>
      <c r="G5857" s="1371" t="s">
        <v>224</v>
      </c>
      <c r="H5857" s="1371" t="s">
        <v>11</v>
      </c>
      <c r="J5857" s="1371" t="s">
        <v>221</v>
      </c>
      <c r="M5857" s="1372">
        <v>45841</v>
      </c>
      <c r="N5857" s="1371" t="s">
        <v>233</v>
      </c>
      <c r="O5857" s="1371" t="s">
        <v>239</v>
      </c>
      <c r="P5857" s="1371" t="s">
        <v>239</v>
      </c>
      <c r="V5857" s="1371" t="s">
        <v>11</v>
      </c>
      <c r="W5857" s="1371" t="s">
        <v>226</v>
      </c>
    </row>
    <row r="5858" spans="2:23">
      <c r="B5858" s="1371" t="s">
        <v>11407</v>
      </c>
      <c r="C5858" s="1371">
        <v>956426024</v>
      </c>
      <c r="D5858" s="1371" t="s">
        <v>11408</v>
      </c>
      <c r="G5858" s="1371" t="s">
        <v>223</v>
      </c>
      <c r="H5858" s="1371" t="s">
        <v>11</v>
      </c>
      <c r="J5858" s="1371" t="s">
        <v>221</v>
      </c>
      <c r="M5858" s="1372">
        <v>45841</v>
      </c>
      <c r="N5858" s="1371" t="s">
        <v>233</v>
      </c>
      <c r="O5858" s="1371" t="s">
        <v>236</v>
      </c>
      <c r="P5858" s="1371" t="s">
        <v>350</v>
      </c>
      <c r="V5858" s="1371" t="s">
        <v>11</v>
      </c>
      <c r="W5858" s="1371" t="s">
        <v>226</v>
      </c>
    </row>
    <row r="5859" spans="2:23">
      <c r="B5859" s="1371" t="s">
        <v>11409</v>
      </c>
      <c r="C5859" s="1371">
        <v>966479008</v>
      </c>
      <c r="D5859" s="1371" t="s">
        <v>11410</v>
      </c>
      <c r="G5859" s="1371" t="s">
        <v>223</v>
      </c>
      <c r="H5859" s="1371" t="s">
        <v>11</v>
      </c>
      <c r="J5859" s="1371" t="s">
        <v>221</v>
      </c>
      <c r="M5859" s="1372">
        <v>45841</v>
      </c>
      <c r="N5859" s="1371" t="s">
        <v>233</v>
      </c>
      <c r="O5859" s="1371" t="s">
        <v>236</v>
      </c>
      <c r="P5859" s="1371" t="s">
        <v>350</v>
      </c>
      <c r="V5859" s="1371" t="s">
        <v>11</v>
      </c>
      <c r="W5859" s="1371" t="s">
        <v>226</v>
      </c>
    </row>
    <row r="5860" spans="2:23">
      <c r="B5860" s="1371" t="s">
        <v>11411</v>
      </c>
      <c r="C5860" s="1371">
        <v>912617868</v>
      </c>
      <c r="D5860" s="1371" t="s">
        <v>11412</v>
      </c>
      <c r="E5860" s="1371" t="s">
        <v>1104</v>
      </c>
      <c r="G5860" s="1371" t="s">
        <v>225</v>
      </c>
      <c r="H5860" s="1371" t="s">
        <v>243</v>
      </c>
      <c r="I5860" s="1371" t="s">
        <v>316</v>
      </c>
      <c r="J5860" s="1371" t="s">
        <v>249</v>
      </c>
      <c r="N5860" s="1371" t="s">
        <v>231</v>
      </c>
      <c r="O5860" s="1371" t="s">
        <v>231</v>
      </c>
      <c r="P5860" s="1371" t="s">
        <v>231</v>
      </c>
      <c r="W5860" s="1371" t="s">
        <v>226</v>
      </c>
    </row>
    <row r="5861" spans="2:23">
      <c r="B5861" s="1371" t="s">
        <v>11413</v>
      </c>
      <c r="C5861" s="1371" t="s">
        <v>11414</v>
      </c>
      <c r="G5861" s="1371" t="s">
        <v>224</v>
      </c>
      <c r="H5861" s="1371" t="s">
        <v>243</v>
      </c>
      <c r="I5861" s="1371" t="s">
        <v>316</v>
      </c>
      <c r="J5861" s="1371" t="s">
        <v>249</v>
      </c>
      <c r="N5861" s="1371" t="s">
        <v>233</v>
      </c>
      <c r="O5861" s="1371" t="s">
        <v>231</v>
      </c>
      <c r="P5861" s="1371" t="s">
        <v>231</v>
      </c>
      <c r="W5861" s="1371" t="s">
        <v>226</v>
      </c>
    </row>
    <row r="5862" spans="2:23">
      <c r="B5862" s="1371" t="s">
        <v>11415</v>
      </c>
      <c r="C5862" s="1371">
        <v>93586338</v>
      </c>
      <c r="E5862" s="1371" t="s">
        <v>2306</v>
      </c>
      <c r="G5862" s="1371" t="s">
        <v>224</v>
      </c>
      <c r="H5862" s="1371" t="s">
        <v>243</v>
      </c>
      <c r="I5862" s="1371" t="s">
        <v>316</v>
      </c>
      <c r="J5862" s="1371" t="s">
        <v>249</v>
      </c>
      <c r="N5862" s="1371" t="s">
        <v>236</v>
      </c>
      <c r="O5862" s="1371" t="s">
        <v>236</v>
      </c>
      <c r="P5862" s="1371" t="s">
        <v>236</v>
      </c>
      <c r="W5862" s="1371" t="s">
        <v>226</v>
      </c>
    </row>
    <row r="5863" spans="2:23">
      <c r="B5863" s="1371" t="s">
        <v>11416</v>
      </c>
      <c r="C5863" s="1371">
        <v>933318315</v>
      </c>
      <c r="E5863" s="1371" t="s">
        <v>1104</v>
      </c>
      <c r="G5863" s="1371" t="s">
        <v>224</v>
      </c>
      <c r="H5863" s="1371" t="s">
        <v>243</v>
      </c>
      <c r="I5863" s="1371" t="s">
        <v>316</v>
      </c>
      <c r="J5863" s="1371" t="s">
        <v>249</v>
      </c>
      <c r="N5863" s="1371" t="s">
        <v>236</v>
      </c>
      <c r="O5863" s="1371" t="s">
        <v>236</v>
      </c>
      <c r="P5863" s="1371" t="s">
        <v>236</v>
      </c>
      <c r="W5863" s="1371" t="s">
        <v>226</v>
      </c>
    </row>
    <row r="5864" spans="2:23">
      <c r="B5864" s="1371" t="s">
        <v>11417</v>
      </c>
      <c r="C5864" s="1371">
        <v>945308515</v>
      </c>
      <c r="E5864" s="1371" t="s">
        <v>2306</v>
      </c>
      <c r="G5864" s="1371" t="s">
        <v>224</v>
      </c>
      <c r="H5864" s="1371" t="s">
        <v>243</v>
      </c>
      <c r="I5864" s="1371" t="s">
        <v>316</v>
      </c>
      <c r="J5864" s="1371" t="s">
        <v>249</v>
      </c>
      <c r="N5864" s="1371" t="s">
        <v>236</v>
      </c>
      <c r="O5864" s="1371" t="s">
        <v>236</v>
      </c>
      <c r="P5864" s="1371" t="s">
        <v>236</v>
      </c>
      <c r="W5864" s="1371" t="s">
        <v>226</v>
      </c>
    </row>
    <row r="5865" spans="2:23">
      <c r="B5865" s="1371" t="s">
        <v>11418</v>
      </c>
      <c r="C5865" s="1371">
        <v>945308515</v>
      </c>
      <c r="G5865" s="1371" t="s">
        <v>224</v>
      </c>
      <c r="H5865" s="1371" t="s">
        <v>243</v>
      </c>
      <c r="I5865" s="1371" t="s">
        <v>316</v>
      </c>
      <c r="J5865" s="1371" t="s">
        <v>249</v>
      </c>
      <c r="N5865" s="1371" t="s">
        <v>231</v>
      </c>
      <c r="O5865" s="1371" t="s">
        <v>236</v>
      </c>
      <c r="P5865" s="1371" t="s">
        <v>236</v>
      </c>
      <c r="W5865" s="1371" t="s">
        <v>226</v>
      </c>
    </row>
    <row r="5866" spans="2:23">
      <c r="B5866" s="1371" t="s">
        <v>11419</v>
      </c>
      <c r="C5866" s="1371">
        <v>917317542</v>
      </c>
      <c r="D5866" s="1371" t="s">
        <v>11420</v>
      </c>
      <c r="E5866" s="1371" t="s">
        <v>11421</v>
      </c>
      <c r="F5866" s="1371" t="s">
        <v>3724</v>
      </c>
      <c r="G5866" s="1371" t="s">
        <v>225</v>
      </c>
      <c r="H5866" s="1371" t="s">
        <v>243</v>
      </c>
      <c r="I5866" s="1371" t="s">
        <v>316</v>
      </c>
      <c r="J5866" s="1371" t="s">
        <v>249</v>
      </c>
      <c r="N5866" s="1371" t="s">
        <v>233</v>
      </c>
      <c r="O5866" s="1371" t="s">
        <v>236</v>
      </c>
      <c r="P5866" s="1371" t="s">
        <v>236</v>
      </c>
      <c r="W5866" s="1371" t="s">
        <v>226</v>
      </c>
    </row>
    <row r="5867" spans="2:23">
      <c r="B5867" s="1371" t="s">
        <v>11422</v>
      </c>
      <c r="C5867" s="1371">
        <v>924806204</v>
      </c>
      <c r="E5867" s="1371" t="s">
        <v>1104</v>
      </c>
      <c r="H5867" s="1371" t="s">
        <v>243</v>
      </c>
      <c r="I5867" s="1371" t="s">
        <v>316</v>
      </c>
      <c r="J5867" s="1371" t="s">
        <v>249</v>
      </c>
      <c r="N5867" s="1371" t="s">
        <v>233</v>
      </c>
      <c r="O5867" s="1371" t="s">
        <v>236</v>
      </c>
      <c r="P5867" s="1371" t="s">
        <v>236</v>
      </c>
      <c r="W5867" s="1371" t="s">
        <v>226</v>
      </c>
    </row>
    <row r="5868" spans="2:23">
      <c r="B5868" s="1371" t="s">
        <v>11423</v>
      </c>
      <c r="C5868" s="1371">
        <v>945591147</v>
      </c>
      <c r="D5868" s="1371" t="s">
        <v>11424</v>
      </c>
      <c r="E5868" s="1371" t="s">
        <v>1104</v>
      </c>
      <c r="G5868" s="1371" t="s">
        <v>223</v>
      </c>
      <c r="H5868" s="1371" t="s">
        <v>243</v>
      </c>
      <c r="I5868" s="1371" t="s">
        <v>316</v>
      </c>
      <c r="J5868" s="1371" t="s">
        <v>249</v>
      </c>
      <c r="N5868" s="1371" t="s">
        <v>233</v>
      </c>
      <c r="O5868" s="1371" t="s">
        <v>236</v>
      </c>
      <c r="P5868" s="1371" t="s">
        <v>236</v>
      </c>
      <c r="W5868" s="1371" t="s">
        <v>226</v>
      </c>
    </row>
    <row r="5869" spans="2:23">
      <c r="B5869" s="1371" t="s">
        <v>11425</v>
      </c>
      <c r="C5869" s="1371">
        <v>977359419</v>
      </c>
      <c r="D5869" s="1371" t="s">
        <v>11426</v>
      </c>
      <c r="E5869" s="1371" t="s">
        <v>1104</v>
      </c>
      <c r="G5869" s="1371" t="s">
        <v>224</v>
      </c>
      <c r="H5869" s="1371" t="s">
        <v>243</v>
      </c>
      <c r="I5869" s="1371" t="s">
        <v>316</v>
      </c>
      <c r="J5869" s="1371" t="s">
        <v>249</v>
      </c>
      <c r="N5869" s="1371" t="s">
        <v>233</v>
      </c>
      <c r="O5869" s="1371" t="s">
        <v>236</v>
      </c>
      <c r="P5869" s="1371" t="s">
        <v>236</v>
      </c>
      <c r="W5869" s="1371" t="s">
        <v>226</v>
      </c>
    </row>
    <row r="5870" spans="2:23">
      <c r="B5870" s="1371" t="s">
        <v>11427</v>
      </c>
      <c r="C5870" s="1371">
        <v>990996906</v>
      </c>
      <c r="D5870" s="1371" t="s">
        <v>11428</v>
      </c>
      <c r="E5870" s="1371" t="s">
        <v>1104</v>
      </c>
      <c r="G5870" s="1371" t="s">
        <v>224</v>
      </c>
      <c r="H5870" s="1371" t="s">
        <v>243</v>
      </c>
      <c r="I5870" s="1371" t="s">
        <v>316</v>
      </c>
      <c r="J5870" s="1371" t="s">
        <v>249</v>
      </c>
      <c r="N5870" s="1371" t="s">
        <v>233</v>
      </c>
      <c r="O5870" s="1371" t="s">
        <v>236</v>
      </c>
      <c r="P5870" s="1371" t="s">
        <v>236</v>
      </c>
      <c r="W5870" s="1371" t="s">
        <v>226</v>
      </c>
    </row>
    <row r="5871" spans="2:23">
      <c r="B5871" s="1371" t="s">
        <v>11429</v>
      </c>
      <c r="C5871" s="1371">
        <v>912995114</v>
      </c>
      <c r="E5871" s="1371" t="s">
        <v>2306</v>
      </c>
      <c r="G5871" s="1371" t="s">
        <v>224</v>
      </c>
      <c r="H5871" s="1371" t="s">
        <v>243</v>
      </c>
      <c r="I5871" s="1371" t="s">
        <v>316</v>
      </c>
      <c r="J5871" s="1371" t="s">
        <v>249</v>
      </c>
      <c r="N5871" s="1371" t="s">
        <v>233</v>
      </c>
      <c r="O5871" s="1371" t="s">
        <v>233</v>
      </c>
      <c r="P5871" s="1371" t="s">
        <v>236</v>
      </c>
      <c r="W5871" s="1371" t="s">
        <v>226</v>
      </c>
    </row>
    <row r="5872" spans="2:23">
      <c r="B5872" s="1371" t="s">
        <v>11430</v>
      </c>
      <c r="C5872" s="1371">
        <v>919157101</v>
      </c>
      <c r="D5872" s="1371" t="s">
        <v>11431</v>
      </c>
      <c r="E5872" s="1371" t="s">
        <v>2306</v>
      </c>
      <c r="G5872" s="1371" t="s">
        <v>224</v>
      </c>
      <c r="H5872" s="1371" t="s">
        <v>243</v>
      </c>
      <c r="I5872" s="1371" t="s">
        <v>316</v>
      </c>
      <c r="J5872" s="1371" t="s">
        <v>249</v>
      </c>
      <c r="N5872" s="1371" t="s">
        <v>233</v>
      </c>
      <c r="O5872" s="1371" t="s">
        <v>236</v>
      </c>
      <c r="P5872" s="1371" t="s">
        <v>236</v>
      </c>
      <c r="W5872" s="1371" t="s">
        <v>226</v>
      </c>
    </row>
    <row r="5873" spans="2:23">
      <c r="B5873" s="1371" t="s">
        <v>11432</v>
      </c>
      <c r="C5873" s="1371">
        <v>978346436</v>
      </c>
      <c r="D5873" s="1371" t="s">
        <v>11433</v>
      </c>
      <c r="E5873" s="1371" t="s">
        <v>2306</v>
      </c>
      <c r="G5873" s="1371" t="s">
        <v>224</v>
      </c>
      <c r="H5873" s="1371" t="s">
        <v>243</v>
      </c>
      <c r="I5873" s="1371" t="s">
        <v>316</v>
      </c>
      <c r="J5873" s="1371" t="s">
        <v>249</v>
      </c>
      <c r="N5873" s="1371" t="s">
        <v>233</v>
      </c>
      <c r="O5873" s="1371" t="s">
        <v>236</v>
      </c>
      <c r="P5873" s="1371" t="s">
        <v>236</v>
      </c>
      <c r="W5873" s="1371" t="s">
        <v>226</v>
      </c>
    </row>
    <row r="5874" spans="2:23">
      <c r="B5874" s="1371" t="s">
        <v>11434</v>
      </c>
      <c r="C5874" s="1371">
        <v>949353109</v>
      </c>
      <c r="D5874" s="1371" t="s">
        <v>11435</v>
      </c>
      <c r="E5874" s="1371" t="s">
        <v>2306</v>
      </c>
      <c r="G5874" s="1371" t="s">
        <v>224</v>
      </c>
      <c r="H5874" s="1371" t="s">
        <v>243</v>
      </c>
      <c r="I5874" s="1371" t="s">
        <v>316</v>
      </c>
      <c r="J5874" s="1371" t="s">
        <v>249</v>
      </c>
      <c r="N5874" s="1371" t="s">
        <v>233</v>
      </c>
      <c r="O5874" s="1371" t="s">
        <v>233</v>
      </c>
      <c r="P5874" s="1371" t="s">
        <v>330</v>
      </c>
      <c r="W5874" s="1371" t="s">
        <v>226</v>
      </c>
    </row>
    <row r="5875" spans="2:23">
      <c r="B5875" s="1371" t="s">
        <v>11436</v>
      </c>
      <c r="C5875" s="1371" t="s">
        <v>11437</v>
      </c>
      <c r="E5875" s="1371" t="s">
        <v>1104</v>
      </c>
      <c r="G5875" s="1371" t="s">
        <v>224</v>
      </c>
      <c r="H5875" s="1371" t="s">
        <v>243</v>
      </c>
      <c r="I5875" s="1371" t="s">
        <v>316</v>
      </c>
      <c r="J5875" s="1371" t="s">
        <v>249</v>
      </c>
      <c r="N5875" s="1371" t="s">
        <v>233</v>
      </c>
      <c r="O5875" s="1371" t="s">
        <v>236</v>
      </c>
      <c r="P5875" s="1371" t="s">
        <v>236</v>
      </c>
      <c r="W5875" s="1371" t="s">
        <v>226</v>
      </c>
    </row>
    <row r="5876" spans="2:23">
      <c r="B5876" s="1371" t="s">
        <v>11438</v>
      </c>
      <c r="C5876" s="1371" t="s">
        <v>11439</v>
      </c>
      <c r="D5876" s="1371" t="s">
        <v>11440</v>
      </c>
      <c r="E5876" s="1371" t="s">
        <v>1104</v>
      </c>
      <c r="G5876" s="1371" t="s">
        <v>224</v>
      </c>
      <c r="H5876" s="1371" t="s">
        <v>243</v>
      </c>
      <c r="I5876" s="1371" t="s">
        <v>316</v>
      </c>
      <c r="J5876" s="1371" t="s">
        <v>249</v>
      </c>
      <c r="N5876" s="1371" t="s">
        <v>233</v>
      </c>
      <c r="O5876" s="1371" t="s">
        <v>236</v>
      </c>
      <c r="P5876" s="1371" t="s">
        <v>236</v>
      </c>
      <c r="W5876" s="1371" t="s">
        <v>226</v>
      </c>
    </row>
    <row r="5877" spans="2:23">
      <c r="B5877" s="1371" t="s">
        <v>11441</v>
      </c>
      <c r="C5877" s="1371" t="s">
        <v>11442</v>
      </c>
      <c r="D5877" s="1371" t="s">
        <v>11443</v>
      </c>
      <c r="E5877" s="1371" t="s">
        <v>1104</v>
      </c>
      <c r="G5877" s="1371" t="s">
        <v>224</v>
      </c>
      <c r="H5877" s="1371" t="s">
        <v>243</v>
      </c>
      <c r="I5877" s="1371" t="s">
        <v>316</v>
      </c>
      <c r="J5877" s="1371" t="s">
        <v>249</v>
      </c>
      <c r="N5877" s="1371" t="s">
        <v>239</v>
      </c>
      <c r="O5877" s="1371" t="s">
        <v>239</v>
      </c>
      <c r="P5877" s="1371" t="s">
        <v>239</v>
      </c>
      <c r="W5877" s="1371" t="s">
        <v>226</v>
      </c>
    </row>
    <row r="5878" spans="2:23">
      <c r="B5878" s="1371" t="s">
        <v>11444</v>
      </c>
      <c r="C5878" s="1371">
        <v>963459522</v>
      </c>
      <c r="D5878" s="1371" t="s">
        <v>3724</v>
      </c>
      <c r="E5878" s="1371" t="s">
        <v>4239</v>
      </c>
      <c r="G5878" s="1371" t="s">
        <v>224</v>
      </c>
      <c r="H5878" s="1371" t="s">
        <v>243</v>
      </c>
      <c r="I5878" s="1371" t="s">
        <v>316</v>
      </c>
      <c r="J5878" s="1371" t="s">
        <v>249</v>
      </c>
      <c r="N5878" s="1371" t="s">
        <v>233</v>
      </c>
      <c r="O5878" s="1371" t="s">
        <v>239</v>
      </c>
      <c r="P5878" s="1371" t="s">
        <v>239</v>
      </c>
      <c r="W5878" s="1371" t="s">
        <v>226</v>
      </c>
    </row>
    <row r="5879" spans="2:23">
      <c r="B5879" s="1371" t="s">
        <v>11445</v>
      </c>
      <c r="C5879" s="1371">
        <v>926823075</v>
      </c>
      <c r="D5879" s="1371" t="s">
        <v>11446</v>
      </c>
      <c r="E5879" s="1371" t="s">
        <v>874</v>
      </c>
      <c r="G5879" s="1371" t="s">
        <v>223</v>
      </c>
      <c r="H5879" s="1371" t="s">
        <v>243</v>
      </c>
      <c r="I5879" s="1371" t="s">
        <v>316</v>
      </c>
      <c r="J5879" s="1371" t="s">
        <v>249</v>
      </c>
      <c r="N5879" s="1371" t="s">
        <v>233</v>
      </c>
      <c r="O5879" s="1371" t="s">
        <v>236</v>
      </c>
      <c r="P5879" s="1371" t="s">
        <v>332</v>
      </c>
      <c r="W5879" s="1371" t="s">
        <v>226</v>
      </c>
    </row>
    <row r="5880" spans="2:23">
      <c r="B5880" s="1371" t="s">
        <v>11447</v>
      </c>
      <c r="C5880" s="1371">
        <v>930651405</v>
      </c>
      <c r="D5880" s="1371" t="s">
        <v>3724</v>
      </c>
      <c r="E5880" s="1371" t="s">
        <v>4239</v>
      </c>
      <c r="G5880" s="1371" t="s">
        <v>223</v>
      </c>
      <c r="H5880" s="1371" t="s">
        <v>243</v>
      </c>
      <c r="I5880" s="1371" t="s">
        <v>316</v>
      </c>
      <c r="J5880" s="1371" t="s">
        <v>249</v>
      </c>
      <c r="N5880" s="1371" t="s">
        <v>233</v>
      </c>
      <c r="O5880" s="1371" t="s">
        <v>236</v>
      </c>
      <c r="P5880" s="1371" t="s">
        <v>236</v>
      </c>
      <c r="W5880" s="1371" t="s">
        <v>226</v>
      </c>
    </row>
    <row r="5881" spans="2:23">
      <c r="B5881" s="1371" t="s">
        <v>11448</v>
      </c>
      <c r="C5881" s="1371">
        <v>953024773</v>
      </c>
      <c r="D5881" s="1371" t="s">
        <v>11449</v>
      </c>
      <c r="E5881" s="1371" t="s">
        <v>4239</v>
      </c>
      <c r="G5881" s="1371" t="s">
        <v>225</v>
      </c>
      <c r="H5881" s="1371" t="s">
        <v>243</v>
      </c>
      <c r="I5881" s="1371" t="s">
        <v>316</v>
      </c>
      <c r="J5881" s="1371" t="s">
        <v>249</v>
      </c>
      <c r="N5881" s="1371" t="s">
        <v>233</v>
      </c>
      <c r="O5881" s="1371" t="s">
        <v>236</v>
      </c>
      <c r="P5881" s="1371" t="s">
        <v>236</v>
      </c>
      <c r="W5881" s="1371" t="s">
        <v>226</v>
      </c>
    </row>
    <row r="5882" spans="2:23">
      <c r="B5882" s="1371" t="s">
        <v>11450</v>
      </c>
      <c r="C5882" s="1371">
        <v>996657057</v>
      </c>
      <c r="D5882" s="1371" t="s">
        <v>11451</v>
      </c>
      <c r="E5882" s="1371" t="s">
        <v>4239</v>
      </c>
      <c r="G5882" s="1371" t="s">
        <v>224</v>
      </c>
      <c r="H5882" s="1371" t="s">
        <v>243</v>
      </c>
      <c r="I5882" s="1371" t="s">
        <v>316</v>
      </c>
      <c r="J5882" s="1371" t="s">
        <v>249</v>
      </c>
      <c r="N5882" s="1371" t="s">
        <v>233</v>
      </c>
      <c r="O5882" s="1371" t="s">
        <v>236</v>
      </c>
      <c r="P5882" s="1371" t="s">
        <v>236</v>
      </c>
      <c r="W5882" s="1371" t="s">
        <v>226</v>
      </c>
    </row>
    <row r="5883" spans="2:23">
      <c r="B5883" s="1371" t="s">
        <v>11452</v>
      </c>
      <c r="C5883" s="1371">
        <v>986986800</v>
      </c>
      <c r="D5883" s="1371" t="s">
        <v>3724</v>
      </c>
      <c r="E5883" s="1371" t="s">
        <v>4239</v>
      </c>
      <c r="G5883" s="1371" t="s">
        <v>224</v>
      </c>
      <c r="H5883" s="1371" t="s">
        <v>243</v>
      </c>
      <c r="I5883" s="1371" t="s">
        <v>316</v>
      </c>
      <c r="J5883" s="1371" t="s">
        <v>249</v>
      </c>
      <c r="N5883" s="1371" t="s">
        <v>233</v>
      </c>
      <c r="O5883" s="1371" t="s">
        <v>236</v>
      </c>
      <c r="P5883" s="1371" t="s">
        <v>236</v>
      </c>
      <c r="W5883" s="1371" t="s">
        <v>226</v>
      </c>
    </row>
    <row r="5884" spans="2:23">
      <c r="B5884" s="1371" t="s">
        <v>11453</v>
      </c>
      <c r="C5884" s="1371">
        <v>937145684</v>
      </c>
      <c r="D5884" s="1371" t="s">
        <v>3724</v>
      </c>
      <c r="E5884" s="1371" t="s">
        <v>4239</v>
      </c>
      <c r="G5884" s="1371" t="s">
        <v>224</v>
      </c>
      <c r="H5884" s="1371" t="s">
        <v>243</v>
      </c>
      <c r="I5884" s="1371" t="s">
        <v>316</v>
      </c>
      <c r="J5884" s="1371" t="s">
        <v>249</v>
      </c>
      <c r="N5884" s="1371" t="s">
        <v>233</v>
      </c>
      <c r="O5884" s="1371" t="s">
        <v>236</v>
      </c>
      <c r="P5884" s="1371" t="s">
        <v>236</v>
      </c>
      <c r="W5884" s="1371" t="s">
        <v>226</v>
      </c>
    </row>
    <row r="5885" spans="2:23">
      <c r="B5885" s="1371" t="s">
        <v>11454</v>
      </c>
      <c r="C5885" s="1371">
        <v>990057236</v>
      </c>
      <c r="D5885" s="1371" t="s">
        <v>11455</v>
      </c>
      <c r="E5885" s="1371" t="s">
        <v>4239</v>
      </c>
      <c r="G5885" s="1371" t="s">
        <v>225</v>
      </c>
      <c r="H5885" s="1371" t="s">
        <v>245</v>
      </c>
      <c r="I5885" s="1371" t="s">
        <v>316</v>
      </c>
      <c r="J5885" s="1371" t="s">
        <v>249</v>
      </c>
      <c r="N5885" s="1371" t="s">
        <v>233</v>
      </c>
      <c r="O5885" s="1371" t="s">
        <v>236</v>
      </c>
      <c r="P5885" s="1371" t="s">
        <v>236</v>
      </c>
      <c r="W5885" s="1371" t="s">
        <v>226</v>
      </c>
    </row>
    <row r="5886" spans="2:23">
      <c r="B5886" s="1371" t="s">
        <v>11456</v>
      </c>
      <c r="C5886" s="1371">
        <v>962725248</v>
      </c>
      <c r="D5886" s="1371" t="s">
        <v>11457</v>
      </c>
      <c r="E5886" s="1371" t="s">
        <v>4239</v>
      </c>
      <c r="G5886" s="1371" t="s">
        <v>225</v>
      </c>
      <c r="H5886" s="1371" t="s">
        <v>243</v>
      </c>
      <c r="I5886" s="1371" t="s">
        <v>316</v>
      </c>
      <c r="J5886" s="1371" t="s">
        <v>249</v>
      </c>
      <c r="N5886" s="1371" t="s">
        <v>233</v>
      </c>
      <c r="O5886" s="1371" t="s">
        <v>236</v>
      </c>
      <c r="P5886" s="1371" t="s">
        <v>236</v>
      </c>
      <c r="W5886" s="1371" t="s">
        <v>226</v>
      </c>
    </row>
    <row r="5887" spans="2:23">
      <c r="B5887" s="1371" t="s">
        <v>11458</v>
      </c>
      <c r="C5887" s="1371">
        <v>932616044</v>
      </c>
      <c r="D5887" s="1371" t="s">
        <v>11459</v>
      </c>
      <c r="E5887" s="1371" t="s">
        <v>373</v>
      </c>
      <c r="G5887" s="1371" t="s">
        <v>225</v>
      </c>
      <c r="H5887" s="1371" t="s">
        <v>243</v>
      </c>
      <c r="I5887" s="1371" t="s">
        <v>316</v>
      </c>
      <c r="J5887" s="1371" t="s">
        <v>249</v>
      </c>
      <c r="N5887" s="1371" t="s">
        <v>233</v>
      </c>
      <c r="O5887" s="1371" t="s">
        <v>231</v>
      </c>
      <c r="P5887" s="1371" t="s">
        <v>231</v>
      </c>
      <c r="W5887" s="1371" t="s">
        <v>226</v>
      </c>
    </row>
    <row r="5888" spans="2:23">
      <c r="B5888" s="1371" t="s">
        <v>11460</v>
      </c>
      <c r="C5888" s="1371">
        <v>923473952</v>
      </c>
      <c r="E5888" s="1371" t="s">
        <v>874</v>
      </c>
      <c r="G5888" s="1371" t="s">
        <v>225</v>
      </c>
      <c r="H5888" s="1371" t="s">
        <v>243</v>
      </c>
      <c r="I5888" s="1371" t="s">
        <v>316</v>
      </c>
      <c r="J5888" s="1371" t="s">
        <v>249</v>
      </c>
      <c r="N5888" s="1371" t="s">
        <v>233</v>
      </c>
      <c r="O5888" s="1371" t="s">
        <v>236</v>
      </c>
      <c r="P5888" s="1371" t="s">
        <v>236</v>
      </c>
      <c r="W5888" s="1371" t="s">
        <v>226</v>
      </c>
    </row>
    <row r="5889" spans="2:23">
      <c r="B5889" s="1371" t="s">
        <v>11461</v>
      </c>
      <c r="C5889" s="1371">
        <v>997248025</v>
      </c>
      <c r="D5889" s="1371" t="s">
        <v>11462</v>
      </c>
      <c r="E5889" s="1371" t="s">
        <v>874</v>
      </c>
      <c r="G5889" s="1371" t="s">
        <v>225</v>
      </c>
      <c r="H5889" s="1371" t="s">
        <v>243</v>
      </c>
      <c r="I5889" s="1371" t="s">
        <v>316</v>
      </c>
      <c r="J5889" s="1371" t="s">
        <v>249</v>
      </c>
      <c r="N5889" s="1371" t="s">
        <v>233</v>
      </c>
      <c r="O5889" s="1371" t="s">
        <v>236</v>
      </c>
      <c r="P5889" s="1371" t="s">
        <v>236</v>
      </c>
      <c r="W5889" s="1371" t="s">
        <v>226</v>
      </c>
    </row>
    <row r="5890" spans="2:23">
      <c r="B5890" s="1371" t="s">
        <v>11463</v>
      </c>
      <c r="C5890" s="1371">
        <v>919612916</v>
      </c>
      <c r="E5890" s="1371" t="s">
        <v>362</v>
      </c>
      <c r="G5890" s="1371" t="s">
        <v>225</v>
      </c>
      <c r="H5890" s="1371" t="s">
        <v>243</v>
      </c>
      <c r="I5890" s="1371" t="s">
        <v>316</v>
      </c>
      <c r="J5890" s="1371" t="s">
        <v>249</v>
      </c>
      <c r="N5890" s="1371" t="s">
        <v>233</v>
      </c>
      <c r="O5890" s="1371" t="s">
        <v>236</v>
      </c>
      <c r="P5890" s="1371" t="s">
        <v>236</v>
      </c>
      <c r="W5890" s="1371" t="s">
        <v>226</v>
      </c>
    </row>
    <row r="5891" spans="2:23">
      <c r="B5891" s="1371" t="s">
        <v>11464</v>
      </c>
      <c r="C5891" s="1371">
        <v>907980328</v>
      </c>
      <c r="E5891" s="1371" t="s">
        <v>373</v>
      </c>
      <c r="G5891" s="1371" t="s">
        <v>225</v>
      </c>
      <c r="H5891" s="1371" t="s">
        <v>243</v>
      </c>
      <c r="I5891" s="1371" t="s">
        <v>316</v>
      </c>
      <c r="J5891" s="1371" t="s">
        <v>249</v>
      </c>
      <c r="N5891" s="1371" t="s">
        <v>233</v>
      </c>
      <c r="O5891" s="1371" t="s">
        <v>231</v>
      </c>
      <c r="P5891" s="1371" t="s">
        <v>231</v>
      </c>
      <c r="W5891" s="1371" t="s">
        <v>226</v>
      </c>
    </row>
    <row r="5892" spans="2:23">
      <c r="B5892" s="1371" t="s">
        <v>11465</v>
      </c>
      <c r="C5892" s="1371">
        <v>939992189</v>
      </c>
      <c r="E5892" s="1371" t="s">
        <v>373</v>
      </c>
      <c r="G5892" s="1371" t="s">
        <v>225</v>
      </c>
      <c r="H5892" s="1371" t="s">
        <v>243</v>
      </c>
      <c r="I5892" s="1371" t="s">
        <v>316</v>
      </c>
      <c r="J5892" s="1371" t="s">
        <v>249</v>
      </c>
      <c r="N5892" s="1371" t="s">
        <v>233</v>
      </c>
      <c r="O5892" s="1371" t="s">
        <v>236</v>
      </c>
      <c r="P5892" s="1371" t="s">
        <v>236</v>
      </c>
      <c r="W5892" s="1371" t="s">
        <v>226</v>
      </c>
    </row>
    <row r="5893" spans="2:23">
      <c r="B5893" s="1371" t="s">
        <v>11466</v>
      </c>
      <c r="C5893" s="1371">
        <v>903398616</v>
      </c>
      <c r="D5893" s="1371" t="s">
        <v>11467</v>
      </c>
      <c r="E5893" s="1371" t="s">
        <v>373</v>
      </c>
      <c r="G5893" s="1371" t="s">
        <v>224</v>
      </c>
      <c r="H5893" s="1371" t="s">
        <v>243</v>
      </c>
      <c r="I5893" s="1371" t="s">
        <v>316</v>
      </c>
      <c r="J5893" s="1371" t="s">
        <v>249</v>
      </c>
      <c r="N5893" s="1371" t="s">
        <v>233</v>
      </c>
      <c r="O5893" s="1371" t="s">
        <v>236</v>
      </c>
      <c r="P5893" s="1371" t="s">
        <v>236</v>
      </c>
      <c r="W5893" s="1371" t="s">
        <v>226</v>
      </c>
    </row>
    <row r="5894" spans="2:23">
      <c r="B5894" s="1371" t="s">
        <v>11468</v>
      </c>
      <c r="C5894" s="1371">
        <v>994569939</v>
      </c>
      <c r="E5894" s="1371" t="s">
        <v>373</v>
      </c>
      <c r="G5894" s="1371" t="s">
        <v>224</v>
      </c>
      <c r="H5894" s="1371" t="s">
        <v>243</v>
      </c>
      <c r="I5894" s="1371" t="s">
        <v>316</v>
      </c>
      <c r="J5894" s="1371" t="s">
        <v>249</v>
      </c>
      <c r="N5894" s="1371" t="s">
        <v>233</v>
      </c>
      <c r="O5894" s="1371" t="s">
        <v>236</v>
      </c>
      <c r="P5894" s="1371" t="s">
        <v>236</v>
      </c>
      <c r="W5894" s="1371" t="s">
        <v>226</v>
      </c>
    </row>
    <row r="5895" spans="2:23">
      <c r="B5895" s="1371" t="s">
        <v>11469</v>
      </c>
      <c r="C5895" s="1371">
        <v>917088095</v>
      </c>
      <c r="D5895" s="1371" t="s">
        <v>11470</v>
      </c>
      <c r="E5895" s="1371" t="s">
        <v>373</v>
      </c>
      <c r="G5895" s="1371" t="s">
        <v>224</v>
      </c>
      <c r="H5895" s="1371" t="s">
        <v>243</v>
      </c>
      <c r="I5895" s="1371" t="s">
        <v>316</v>
      </c>
      <c r="J5895" s="1371" t="s">
        <v>249</v>
      </c>
      <c r="N5895" s="1371" t="s">
        <v>233</v>
      </c>
      <c r="O5895" s="1371" t="s">
        <v>236</v>
      </c>
      <c r="P5895" s="1371" t="s">
        <v>236</v>
      </c>
      <c r="W5895" s="1371" t="s">
        <v>226</v>
      </c>
    </row>
    <row r="5896" spans="2:23">
      <c r="B5896" s="1371" t="s">
        <v>11471</v>
      </c>
      <c r="C5896" s="1371" t="s">
        <v>362</v>
      </c>
      <c r="E5896" s="1371" t="s">
        <v>373</v>
      </c>
      <c r="G5896" s="1371" t="s">
        <v>224</v>
      </c>
      <c r="H5896" s="1371" t="s">
        <v>243</v>
      </c>
      <c r="I5896" s="1371" t="s">
        <v>316</v>
      </c>
      <c r="J5896" s="1371" t="s">
        <v>249</v>
      </c>
      <c r="N5896" s="1371" t="s">
        <v>233</v>
      </c>
      <c r="O5896" s="1371" t="s">
        <v>236</v>
      </c>
      <c r="P5896" s="1371" t="s">
        <v>236</v>
      </c>
      <c r="W5896" s="1371" t="s">
        <v>226</v>
      </c>
    </row>
    <row r="5897" spans="2:23">
      <c r="B5897" s="1371" t="s">
        <v>11472</v>
      </c>
      <c r="C5897" s="1371">
        <v>943829157</v>
      </c>
      <c r="E5897" s="1371" t="s">
        <v>373</v>
      </c>
      <c r="G5897" s="1371" t="s">
        <v>224</v>
      </c>
      <c r="H5897" s="1371" t="s">
        <v>243</v>
      </c>
      <c r="I5897" s="1371" t="s">
        <v>316</v>
      </c>
      <c r="J5897" s="1371" t="s">
        <v>249</v>
      </c>
      <c r="N5897" s="1371" t="s">
        <v>233</v>
      </c>
      <c r="O5897" s="1371" t="s">
        <v>236</v>
      </c>
      <c r="P5897" s="1371" t="s">
        <v>236</v>
      </c>
      <c r="W5897" s="1371" t="s">
        <v>226</v>
      </c>
    </row>
    <row r="5898" spans="2:23">
      <c r="B5898" s="1371" t="s">
        <v>11473</v>
      </c>
      <c r="C5898" s="1371">
        <v>942103066</v>
      </c>
      <c r="D5898" s="1371" t="s">
        <v>11474</v>
      </c>
      <c r="E5898" s="1371" t="s">
        <v>373</v>
      </c>
      <c r="G5898" s="1371" t="s">
        <v>224</v>
      </c>
      <c r="H5898" s="1371" t="s">
        <v>243</v>
      </c>
      <c r="I5898" s="1371" t="s">
        <v>316</v>
      </c>
      <c r="J5898" s="1371" t="s">
        <v>249</v>
      </c>
      <c r="N5898" s="1371" t="s">
        <v>233</v>
      </c>
      <c r="O5898" s="1371" t="s">
        <v>239</v>
      </c>
      <c r="P5898" s="1371" t="s">
        <v>236</v>
      </c>
      <c r="W5898" s="1371" t="s">
        <v>226</v>
      </c>
    </row>
    <row r="5899" spans="2:23">
      <c r="B5899" s="1371" t="s">
        <v>11475</v>
      </c>
      <c r="C5899" s="1371">
        <v>907307003</v>
      </c>
      <c r="E5899" s="1371" t="s">
        <v>373</v>
      </c>
      <c r="G5899" s="1371" t="s">
        <v>224</v>
      </c>
      <c r="H5899" s="1371" t="s">
        <v>243</v>
      </c>
      <c r="I5899" s="1371" t="s">
        <v>316</v>
      </c>
      <c r="J5899" s="1371" t="s">
        <v>249</v>
      </c>
      <c r="N5899" s="1371" t="s">
        <v>233</v>
      </c>
      <c r="O5899" s="1371" t="s">
        <v>236</v>
      </c>
      <c r="P5899" s="1371" t="s">
        <v>236</v>
      </c>
      <c r="W5899" s="1371" t="s">
        <v>226</v>
      </c>
    </row>
    <row r="5900" spans="2:23">
      <c r="B5900" s="1371" t="s">
        <v>11476</v>
      </c>
      <c r="C5900" s="1371">
        <v>995694239</v>
      </c>
      <c r="E5900" s="1371" t="s">
        <v>373</v>
      </c>
      <c r="G5900" s="1371" t="s">
        <v>223</v>
      </c>
      <c r="H5900" s="1371" t="s">
        <v>243</v>
      </c>
      <c r="I5900" s="1371" t="s">
        <v>316</v>
      </c>
      <c r="J5900" s="1371" t="s">
        <v>249</v>
      </c>
      <c r="N5900" s="1371" t="s">
        <v>233</v>
      </c>
      <c r="O5900" s="1371" t="s">
        <v>236</v>
      </c>
      <c r="P5900" s="1371" t="s">
        <v>236</v>
      </c>
      <c r="W5900" s="1371" t="s">
        <v>226</v>
      </c>
    </row>
    <row r="5901" spans="2:23">
      <c r="B5901" s="1371" t="s">
        <v>11477</v>
      </c>
      <c r="C5901" s="1371" t="s">
        <v>5546</v>
      </c>
      <c r="D5901" s="1371" t="s">
        <v>11478</v>
      </c>
      <c r="E5901" s="1371" t="s">
        <v>373</v>
      </c>
      <c r="G5901" s="1371" t="s">
        <v>224</v>
      </c>
      <c r="H5901" s="1371" t="s">
        <v>243</v>
      </c>
      <c r="I5901" s="1371" t="s">
        <v>316</v>
      </c>
      <c r="J5901" s="1371" t="s">
        <v>249</v>
      </c>
      <c r="N5901" s="1371" t="s">
        <v>233</v>
      </c>
      <c r="O5901" s="1371" t="s">
        <v>236</v>
      </c>
      <c r="P5901" s="1371" t="s">
        <v>236</v>
      </c>
      <c r="W5901" s="1371" t="s">
        <v>226</v>
      </c>
    </row>
    <row r="5902" spans="2:23">
      <c r="B5902" s="1371" t="s">
        <v>11479</v>
      </c>
      <c r="C5902" s="1371">
        <v>991515168</v>
      </c>
      <c r="D5902" s="1371" t="s">
        <v>11480</v>
      </c>
      <c r="E5902" s="1371" t="s">
        <v>373</v>
      </c>
      <c r="G5902" s="1371" t="s">
        <v>224</v>
      </c>
      <c r="H5902" s="1371" t="s">
        <v>243</v>
      </c>
      <c r="I5902" s="1371" t="s">
        <v>316</v>
      </c>
      <c r="J5902" s="1371" t="s">
        <v>249</v>
      </c>
      <c r="N5902" s="1371" t="s">
        <v>231</v>
      </c>
      <c r="O5902" s="1371" t="s">
        <v>231</v>
      </c>
      <c r="P5902" s="1371" t="s">
        <v>231</v>
      </c>
      <c r="W5902" s="1371" t="s">
        <v>226</v>
      </c>
    </row>
    <row r="5903" spans="2:23">
      <c r="B5903" s="1371" t="s">
        <v>11481</v>
      </c>
      <c r="C5903" s="1371">
        <v>906225255</v>
      </c>
      <c r="E5903" s="1371" t="s">
        <v>373</v>
      </c>
      <c r="G5903" s="1371" t="s">
        <v>224</v>
      </c>
      <c r="H5903" s="1371" t="s">
        <v>243</v>
      </c>
      <c r="I5903" s="1371" t="s">
        <v>316</v>
      </c>
      <c r="J5903" s="1371" t="s">
        <v>249</v>
      </c>
      <c r="N5903" s="1371" t="s">
        <v>233</v>
      </c>
      <c r="O5903" s="1371" t="s">
        <v>236</v>
      </c>
      <c r="P5903" s="1371" t="s">
        <v>236</v>
      </c>
      <c r="W5903" s="1371" t="s">
        <v>226</v>
      </c>
    </row>
    <row r="5904" spans="2:23">
      <c r="B5904" s="1371" t="s">
        <v>11482</v>
      </c>
      <c r="C5904" s="1371">
        <v>926294167</v>
      </c>
      <c r="D5904" s="1371" t="s">
        <v>11483</v>
      </c>
      <c r="E5904" s="1371" t="s">
        <v>373</v>
      </c>
      <c r="G5904" s="1371" t="s">
        <v>224</v>
      </c>
      <c r="H5904" s="1371" t="s">
        <v>243</v>
      </c>
      <c r="I5904" s="1371" t="s">
        <v>316</v>
      </c>
      <c r="J5904" s="1371" t="s">
        <v>249</v>
      </c>
      <c r="N5904" s="1371" t="s">
        <v>233</v>
      </c>
      <c r="O5904" s="1371" t="s">
        <v>236</v>
      </c>
      <c r="P5904" s="1371" t="s">
        <v>236</v>
      </c>
      <c r="W5904" s="1371" t="s">
        <v>226</v>
      </c>
    </row>
    <row r="5905" spans="2:23">
      <c r="B5905" s="1371" t="s">
        <v>11484</v>
      </c>
      <c r="C5905" s="1371">
        <v>924563914</v>
      </c>
      <c r="D5905" s="1371" t="s">
        <v>11485</v>
      </c>
      <c r="E5905" s="1371" t="s">
        <v>373</v>
      </c>
      <c r="G5905" s="1371" t="s">
        <v>224</v>
      </c>
      <c r="H5905" s="1371" t="s">
        <v>243</v>
      </c>
      <c r="I5905" s="1371" t="s">
        <v>316</v>
      </c>
      <c r="J5905" s="1371" t="s">
        <v>249</v>
      </c>
      <c r="N5905" s="1371" t="s">
        <v>233</v>
      </c>
      <c r="O5905" s="1371" t="s">
        <v>236</v>
      </c>
      <c r="P5905" s="1371" t="s">
        <v>236</v>
      </c>
      <c r="W5905" s="1371" t="s">
        <v>226</v>
      </c>
    </row>
    <row r="5906" spans="2:23">
      <c r="B5906" s="1371" t="s">
        <v>11486</v>
      </c>
      <c r="C5906" s="1371">
        <v>935999335</v>
      </c>
      <c r="D5906" s="1371" t="s">
        <v>11487</v>
      </c>
      <c r="E5906" s="1371" t="s">
        <v>373</v>
      </c>
      <c r="G5906" s="1371" t="s">
        <v>224</v>
      </c>
      <c r="H5906" s="1371" t="s">
        <v>243</v>
      </c>
      <c r="I5906" s="1371" t="s">
        <v>316</v>
      </c>
      <c r="J5906" s="1371" t="s">
        <v>249</v>
      </c>
      <c r="N5906" s="1371" t="s">
        <v>233</v>
      </c>
      <c r="O5906" s="1371" t="s">
        <v>236</v>
      </c>
      <c r="P5906" s="1371" t="s">
        <v>236</v>
      </c>
      <c r="W5906" s="1371" t="s">
        <v>226</v>
      </c>
    </row>
    <row r="5907" spans="2:23">
      <c r="B5907" s="1371" t="s">
        <v>11488</v>
      </c>
      <c r="C5907" s="1371">
        <v>955910107</v>
      </c>
      <c r="E5907" s="1371" t="s">
        <v>874</v>
      </c>
      <c r="G5907" s="1371" t="s">
        <v>224</v>
      </c>
      <c r="H5907" s="1371" t="s">
        <v>243</v>
      </c>
      <c r="I5907" s="1371" t="s">
        <v>316</v>
      </c>
      <c r="J5907" s="1371" t="s">
        <v>249</v>
      </c>
      <c r="N5907" s="1371" t="s">
        <v>233</v>
      </c>
      <c r="O5907" s="1371" t="s">
        <v>239</v>
      </c>
      <c r="P5907" s="1371" t="s">
        <v>239</v>
      </c>
      <c r="W5907" s="1371" t="s">
        <v>226</v>
      </c>
    </row>
    <row r="5908" spans="2:23">
      <c r="B5908" s="1371" t="s">
        <v>11489</v>
      </c>
      <c r="C5908" s="1371" t="s">
        <v>11490</v>
      </c>
      <c r="E5908" s="1371" t="s">
        <v>373</v>
      </c>
      <c r="G5908" s="1371" t="s">
        <v>224</v>
      </c>
      <c r="H5908" s="1371" t="s">
        <v>243</v>
      </c>
      <c r="I5908" s="1371" t="s">
        <v>316</v>
      </c>
      <c r="J5908" s="1371" t="s">
        <v>249</v>
      </c>
      <c r="N5908" s="1371" t="s">
        <v>233</v>
      </c>
      <c r="O5908" s="1371" t="s">
        <v>236</v>
      </c>
      <c r="P5908" s="1371" t="s">
        <v>236</v>
      </c>
      <c r="W5908" s="1371" t="s">
        <v>226</v>
      </c>
    </row>
    <row r="5909" spans="2:23">
      <c r="B5909" s="1371" t="s">
        <v>11491</v>
      </c>
      <c r="C5909" s="1371">
        <v>964628524</v>
      </c>
      <c r="E5909" s="1371" t="s">
        <v>373</v>
      </c>
      <c r="G5909" s="1371" t="s">
        <v>224</v>
      </c>
      <c r="H5909" s="1371" t="s">
        <v>243</v>
      </c>
      <c r="I5909" s="1371" t="s">
        <v>316</v>
      </c>
      <c r="J5909" s="1371" t="s">
        <v>249</v>
      </c>
      <c r="N5909" s="1371" t="s">
        <v>233</v>
      </c>
      <c r="O5909" s="1371" t="s">
        <v>236</v>
      </c>
      <c r="P5909" s="1371" t="s">
        <v>236</v>
      </c>
      <c r="W5909" s="1371" t="s">
        <v>226</v>
      </c>
    </row>
    <row r="5910" spans="2:23">
      <c r="B5910" s="1371" t="s">
        <v>11492</v>
      </c>
      <c r="C5910" s="1371">
        <v>943829187</v>
      </c>
      <c r="D5910" s="1371" t="s">
        <v>11493</v>
      </c>
      <c r="H5910" s="1371" t="s">
        <v>243</v>
      </c>
      <c r="I5910" s="1371" t="s">
        <v>316</v>
      </c>
      <c r="J5910" s="1371" t="s">
        <v>249</v>
      </c>
      <c r="N5910" s="1371" t="s">
        <v>233</v>
      </c>
      <c r="O5910" s="1371" t="s">
        <v>236</v>
      </c>
      <c r="P5910" s="1371" t="s">
        <v>236</v>
      </c>
      <c r="W5910" s="1371" t="s">
        <v>226</v>
      </c>
    </row>
    <row r="5911" spans="2:23">
      <c r="B5911" s="1371" t="s">
        <v>11494</v>
      </c>
      <c r="D5911" s="1371" t="s">
        <v>11495</v>
      </c>
      <c r="E5911" s="1371" t="s">
        <v>874</v>
      </c>
      <c r="G5911" s="1371" t="s">
        <v>224</v>
      </c>
      <c r="H5911" s="1371" t="s">
        <v>246</v>
      </c>
      <c r="I5911" s="1371" t="s">
        <v>316</v>
      </c>
      <c r="J5911" s="1371" t="s">
        <v>249</v>
      </c>
      <c r="N5911" s="1371" t="s">
        <v>233</v>
      </c>
      <c r="O5911" s="1371" t="s">
        <v>236</v>
      </c>
      <c r="P5911" s="1371" t="s">
        <v>350</v>
      </c>
      <c r="W5911" s="1371" t="s">
        <v>226</v>
      </c>
    </row>
    <row r="5912" spans="2:23">
      <c r="B5912" s="1371" t="s">
        <v>11496</v>
      </c>
      <c r="C5912" s="1371">
        <v>922211723</v>
      </c>
      <c r="D5912" s="1371" t="s">
        <v>11497</v>
      </c>
      <c r="E5912" s="1371" t="s">
        <v>373</v>
      </c>
      <c r="G5912" s="1371" t="s">
        <v>223</v>
      </c>
      <c r="H5912" s="1371" t="s">
        <v>246</v>
      </c>
      <c r="I5912" s="1371" t="s">
        <v>316</v>
      </c>
      <c r="J5912" s="1371" t="s">
        <v>249</v>
      </c>
      <c r="N5912" s="1371" t="s">
        <v>233</v>
      </c>
      <c r="O5912" s="1371" t="s">
        <v>236</v>
      </c>
      <c r="P5912" s="1371" t="s">
        <v>350</v>
      </c>
      <c r="W5912" s="1371" t="s">
        <v>226</v>
      </c>
    </row>
    <row r="5913" spans="2:23">
      <c r="B5913" s="1371" t="s">
        <v>11498</v>
      </c>
      <c r="C5913" s="1371">
        <v>920108274</v>
      </c>
      <c r="D5913" s="1371" t="s">
        <v>11499</v>
      </c>
      <c r="E5913" s="1371" t="s">
        <v>874</v>
      </c>
      <c r="G5913" s="1371" t="s">
        <v>223</v>
      </c>
      <c r="H5913" s="1371" t="s">
        <v>246</v>
      </c>
      <c r="I5913" s="1371" t="s">
        <v>316</v>
      </c>
      <c r="J5913" s="1371" t="s">
        <v>249</v>
      </c>
      <c r="N5913" s="1371" t="s">
        <v>233</v>
      </c>
      <c r="O5913" s="1371" t="s">
        <v>236</v>
      </c>
      <c r="P5913" s="1371" t="s">
        <v>350</v>
      </c>
      <c r="W5913" s="1371" t="s">
        <v>226</v>
      </c>
    </row>
    <row r="5914" spans="2:23">
      <c r="B5914" s="1371" t="s">
        <v>11500</v>
      </c>
      <c r="C5914" s="1371">
        <v>995081530</v>
      </c>
      <c r="D5914" s="1371" t="s">
        <v>11501</v>
      </c>
      <c r="E5914" s="1371" t="s">
        <v>11502</v>
      </c>
      <c r="G5914" s="1371" t="s">
        <v>223</v>
      </c>
      <c r="H5914" s="1371" t="s">
        <v>243</v>
      </c>
      <c r="N5914" s="1371" t="s">
        <v>368</v>
      </c>
      <c r="O5914" s="1371" t="s">
        <v>350</v>
      </c>
      <c r="P5914" s="1371" t="s">
        <v>350</v>
      </c>
      <c r="W5914" s="1371" t="s">
        <v>226</v>
      </c>
    </row>
    <row r="5915" spans="2:23">
      <c r="B5915" s="1371" t="s">
        <v>11503</v>
      </c>
      <c r="C5915" s="1371">
        <v>953604984</v>
      </c>
      <c r="D5915" s="1371" t="s">
        <v>11504</v>
      </c>
      <c r="E5915" s="1371" t="s">
        <v>11502</v>
      </c>
      <c r="G5915" s="1371" t="s">
        <v>224</v>
      </c>
      <c r="H5915" s="1371" t="s">
        <v>243</v>
      </c>
      <c r="N5915" s="1371" t="s">
        <v>368</v>
      </c>
      <c r="O5915" s="1371" t="s">
        <v>350</v>
      </c>
      <c r="P5915" s="1371" t="s">
        <v>350</v>
      </c>
      <c r="W5915" s="1371" t="s">
        <v>226</v>
      </c>
    </row>
    <row r="5916" spans="2:23">
      <c r="B5916" s="1371" t="s">
        <v>11505</v>
      </c>
      <c r="C5916" s="1371">
        <v>962347481</v>
      </c>
      <c r="E5916" s="1371" t="s">
        <v>11506</v>
      </c>
      <c r="G5916" s="1371" t="s">
        <v>224</v>
      </c>
      <c r="H5916" s="1371" t="s">
        <v>243</v>
      </c>
      <c r="N5916" s="1371" t="s">
        <v>368</v>
      </c>
      <c r="O5916" s="1371" t="s">
        <v>350</v>
      </c>
      <c r="P5916" s="1371" t="s">
        <v>350</v>
      </c>
      <c r="W5916" s="1371" t="s">
        <v>226</v>
      </c>
    </row>
    <row r="5917" spans="2:23">
      <c r="B5917" s="1371" t="s">
        <v>11507</v>
      </c>
      <c r="C5917" s="1371">
        <v>934883635</v>
      </c>
      <c r="D5917" s="1371" t="s">
        <v>11508</v>
      </c>
      <c r="E5917" s="1371" t="s">
        <v>11509</v>
      </c>
      <c r="G5917" s="1371" t="s">
        <v>224</v>
      </c>
      <c r="H5917" s="1371" t="s">
        <v>246</v>
      </c>
      <c r="M5917" s="1372">
        <v>45853</v>
      </c>
      <c r="N5917" s="1371" t="s">
        <v>368</v>
      </c>
      <c r="O5917" s="1371" t="s">
        <v>236</v>
      </c>
      <c r="P5917" s="1371" t="s">
        <v>350</v>
      </c>
      <c r="W5917" s="1371" t="s">
        <v>226</v>
      </c>
    </row>
    <row r="5918" spans="2:23">
      <c r="B5918" s="1371" t="s">
        <v>11510</v>
      </c>
      <c r="C5918" s="1371">
        <v>963252223</v>
      </c>
      <c r="D5918" s="1371" t="s">
        <v>11511</v>
      </c>
      <c r="E5918" s="1371" t="s">
        <v>11509</v>
      </c>
      <c r="G5918" s="1371" t="s">
        <v>225</v>
      </c>
      <c r="H5918" s="1371" t="s">
        <v>246</v>
      </c>
      <c r="M5918" s="1372">
        <v>45853</v>
      </c>
      <c r="N5918" s="1371" t="s">
        <v>368</v>
      </c>
      <c r="O5918" s="1371" t="s">
        <v>236</v>
      </c>
      <c r="P5918" s="1371" t="s">
        <v>330</v>
      </c>
      <c r="W5918" s="1371" t="s">
        <v>226</v>
      </c>
    </row>
    <row r="5919" spans="2:23">
      <c r="B5919" s="1371" t="s">
        <v>11512</v>
      </c>
      <c r="C5919" s="1371">
        <v>923630276</v>
      </c>
      <c r="D5919" s="1371" t="s">
        <v>11513</v>
      </c>
      <c r="E5919" s="1371" t="s">
        <v>11509</v>
      </c>
      <c r="G5919" s="1371" t="s">
        <v>225</v>
      </c>
      <c r="H5919" s="1371" t="s">
        <v>246</v>
      </c>
      <c r="M5919" s="1372">
        <v>45853</v>
      </c>
      <c r="N5919" s="1371" t="s">
        <v>368</v>
      </c>
      <c r="O5919" s="1371" t="s">
        <v>236</v>
      </c>
      <c r="P5919" s="1371" t="s">
        <v>350</v>
      </c>
      <c r="W5919" s="1371" t="s">
        <v>226</v>
      </c>
    </row>
    <row r="5920" spans="2:23">
      <c r="B5920" s="1371" t="s">
        <v>11514</v>
      </c>
      <c r="C5920" s="1371">
        <v>977914521</v>
      </c>
      <c r="D5920" s="1371" t="s">
        <v>11515</v>
      </c>
      <c r="E5920" s="1371" t="s">
        <v>11509</v>
      </c>
      <c r="G5920" s="1371" t="s">
        <v>224</v>
      </c>
      <c r="H5920" s="1371" t="s">
        <v>246</v>
      </c>
      <c r="M5920" s="1372">
        <v>45853</v>
      </c>
      <c r="N5920" s="1371" t="s">
        <v>368</v>
      </c>
      <c r="O5920" s="1371" t="s">
        <v>236</v>
      </c>
      <c r="P5920" s="1371" t="s">
        <v>350</v>
      </c>
      <c r="W5920" s="1371" t="s">
        <v>226</v>
      </c>
    </row>
    <row r="5921" spans="2:23">
      <c r="B5921" s="1371" t="s">
        <v>11516</v>
      </c>
      <c r="C5921" s="1371">
        <v>908850832</v>
      </c>
      <c r="D5921" s="1371" t="s">
        <v>11517</v>
      </c>
      <c r="E5921" s="1371" t="s">
        <v>11509</v>
      </c>
      <c r="G5921" s="1371" t="s">
        <v>223</v>
      </c>
      <c r="H5921" s="1371" t="s">
        <v>246</v>
      </c>
      <c r="M5921" s="1372">
        <v>45853</v>
      </c>
      <c r="N5921" s="1371" t="s">
        <v>368</v>
      </c>
      <c r="O5921" s="1371" t="s">
        <v>331</v>
      </c>
      <c r="P5921" s="1371" t="s">
        <v>331</v>
      </c>
      <c r="W5921" s="1371" t="s">
        <v>226</v>
      </c>
    </row>
    <row r="5922" spans="2:23">
      <c r="B5922" s="1371" t="s">
        <v>11518</v>
      </c>
      <c r="C5922" s="1371">
        <v>969061732</v>
      </c>
      <c r="D5922" s="1371" t="s">
        <v>11519</v>
      </c>
      <c r="E5922" s="1371" t="s">
        <v>11509</v>
      </c>
      <c r="G5922" s="1371" t="s">
        <v>224</v>
      </c>
      <c r="H5922" s="1371" t="s">
        <v>246</v>
      </c>
      <c r="M5922" s="1372">
        <v>45853</v>
      </c>
      <c r="N5922" s="1371" t="s">
        <v>368</v>
      </c>
      <c r="O5922" s="1371" t="s">
        <v>236</v>
      </c>
      <c r="P5922" s="1371" t="s">
        <v>350</v>
      </c>
      <c r="W5922" s="1371" t="s">
        <v>226</v>
      </c>
    </row>
    <row r="5923" spans="2:23">
      <c r="B5923" s="1371" t="s">
        <v>11520</v>
      </c>
      <c r="C5923" s="1371">
        <v>974873447</v>
      </c>
      <c r="D5923" s="1371" t="s">
        <v>11521</v>
      </c>
      <c r="E5923" s="1371" t="s">
        <v>11509</v>
      </c>
      <c r="G5923" s="1371" t="s">
        <v>224</v>
      </c>
      <c r="H5923" s="1371" t="s">
        <v>246</v>
      </c>
      <c r="M5923" s="1372">
        <v>45853</v>
      </c>
      <c r="N5923" s="1371" t="s">
        <v>368</v>
      </c>
      <c r="O5923" s="1371" t="s">
        <v>236</v>
      </c>
      <c r="P5923" s="1371" t="s">
        <v>350</v>
      </c>
      <c r="W5923" s="1371" t="s">
        <v>226</v>
      </c>
    </row>
    <row r="5924" spans="2:23">
      <c r="B5924" s="1371" t="s">
        <v>11522</v>
      </c>
      <c r="C5924" s="1371">
        <v>946033208</v>
      </c>
      <c r="D5924" s="1371" t="s">
        <v>11523</v>
      </c>
      <c r="E5924" s="1371" t="s">
        <v>11509</v>
      </c>
      <c r="G5924" s="1371" t="s">
        <v>224</v>
      </c>
      <c r="H5924" s="1371" t="s">
        <v>246</v>
      </c>
      <c r="M5924" s="1372">
        <v>45853</v>
      </c>
      <c r="N5924" s="1371" t="s">
        <v>368</v>
      </c>
      <c r="O5924" s="1371" t="s">
        <v>236</v>
      </c>
      <c r="P5924" s="1371" t="s">
        <v>350</v>
      </c>
      <c r="W5924" s="1371" t="s">
        <v>226</v>
      </c>
    </row>
    <row r="5925" spans="2:23">
      <c r="B5925" s="1371" t="s">
        <v>11524</v>
      </c>
      <c r="C5925" s="1371">
        <v>906554013</v>
      </c>
      <c r="D5925" s="1371" t="s">
        <v>11525</v>
      </c>
      <c r="E5925" s="1371" t="s">
        <v>11509</v>
      </c>
      <c r="G5925" s="1371" t="s">
        <v>224</v>
      </c>
      <c r="H5925" s="1371" t="s">
        <v>246</v>
      </c>
      <c r="L5925" s="1371" t="s">
        <v>271</v>
      </c>
      <c r="M5925" s="1372">
        <v>45853</v>
      </c>
      <c r="N5925" s="1371" t="s">
        <v>388</v>
      </c>
      <c r="O5925" s="1371" t="s">
        <v>388</v>
      </c>
      <c r="W5925" s="1371" t="s">
        <v>226</v>
      </c>
    </row>
    <row r="5926" spans="2:23">
      <c r="B5926" s="1371" t="s">
        <v>11526</v>
      </c>
      <c r="C5926" s="1371">
        <v>942486738</v>
      </c>
      <c r="D5926" s="1371" t="s">
        <v>11527</v>
      </c>
      <c r="E5926" s="1371" t="s">
        <v>11509</v>
      </c>
      <c r="G5926" s="1371" t="s">
        <v>224</v>
      </c>
      <c r="H5926" s="1371" t="s">
        <v>246</v>
      </c>
      <c r="M5926" s="1372">
        <v>45853</v>
      </c>
      <c r="N5926" s="1371" t="s">
        <v>368</v>
      </c>
      <c r="O5926" s="1371" t="s">
        <v>236</v>
      </c>
      <c r="P5926" s="1371" t="s">
        <v>350</v>
      </c>
      <c r="W5926" s="1371" t="s">
        <v>226</v>
      </c>
    </row>
    <row r="5927" spans="2:23">
      <c r="B5927" s="1371" t="s">
        <v>11528</v>
      </c>
      <c r="C5927" s="1371">
        <v>994650986</v>
      </c>
      <c r="D5927" s="1371" t="s">
        <v>11529</v>
      </c>
      <c r="E5927" s="1371" t="s">
        <v>11509</v>
      </c>
      <c r="G5927" s="1371" t="s">
        <v>224</v>
      </c>
      <c r="H5927" s="1371" t="s">
        <v>246</v>
      </c>
      <c r="M5927" s="1372">
        <v>45853</v>
      </c>
      <c r="N5927" s="1371" t="s">
        <v>368</v>
      </c>
      <c r="O5927" s="1371" t="s">
        <v>236</v>
      </c>
      <c r="P5927" s="1371" t="s">
        <v>350</v>
      </c>
      <c r="W5927" s="1371" t="s">
        <v>226</v>
      </c>
    </row>
    <row r="5928" spans="2:23">
      <c r="B5928" s="1371" t="s">
        <v>11530</v>
      </c>
      <c r="C5928" s="1371">
        <v>962631769</v>
      </c>
      <c r="D5928" s="1371" t="s">
        <v>11531</v>
      </c>
      <c r="G5928" s="1371" t="s">
        <v>223</v>
      </c>
      <c r="H5928" s="1371" t="s">
        <v>11</v>
      </c>
      <c r="L5928" s="1371" t="s">
        <v>271</v>
      </c>
      <c r="M5928" s="1372">
        <v>45854</v>
      </c>
      <c r="N5928" s="1371" t="s">
        <v>368</v>
      </c>
      <c r="O5928" s="1371" t="s">
        <v>236</v>
      </c>
      <c r="W5928" s="1371" t="s">
        <v>226</v>
      </c>
    </row>
    <row r="5929" spans="2:23">
      <c r="B5929" s="1371" t="s">
        <v>8534</v>
      </c>
      <c r="C5929" s="1371">
        <v>992795618</v>
      </c>
      <c r="G5929" s="1371" t="s">
        <v>223</v>
      </c>
      <c r="H5929" s="1371" t="s">
        <v>11</v>
      </c>
      <c r="L5929" s="1371" t="s">
        <v>271</v>
      </c>
      <c r="M5929" s="1372">
        <v>45854</v>
      </c>
      <c r="N5929" s="1371" t="s">
        <v>368</v>
      </c>
      <c r="O5929" s="1371" t="s">
        <v>236</v>
      </c>
      <c r="W5929" s="1371" t="s">
        <v>226</v>
      </c>
    </row>
    <row r="5930" spans="2:23">
      <c r="B5930" s="1371" t="s">
        <v>11532</v>
      </c>
      <c r="C5930" s="1371">
        <v>997865801</v>
      </c>
      <c r="G5930" s="1371" t="s">
        <v>223</v>
      </c>
      <c r="H5930" s="1371" t="s">
        <v>11</v>
      </c>
      <c r="L5930" s="1371" t="s">
        <v>271</v>
      </c>
      <c r="M5930" s="1372">
        <v>45854</v>
      </c>
      <c r="N5930" s="1371" t="s">
        <v>368</v>
      </c>
      <c r="O5930" s="1371" t="s">
        <v>236</v>
      </c>
      <c r="W5930" s="1371" t="s">
        <v>226</v>
      </c>
    </row>
    <row r="5931" spans="2:23">
      <c r="B5931" s="1371" t="s">
        <v>11533</v>
      </c>
      <c r="C5931" s="1371">
        <v>935434414</v>
      </c>
      <c r="G5931" s="1371" t="s">
        <v>225</v>
      </c>
      <c r="H5931" s="1371" t="s">
        <v>11</v>
      </c>
      <c r="L5931" s="1371" t="s">
        <v>271</v>
      </c>
      <c r="M5931" s="1372">
        <v>45854</v>
      </c>
      <c r="N5931" s="1371" t="s">
        <v>368</v>
      </c>
      <c r="O5931" s="1371" t="s">
        <v>236</v>
      </c>
      <c r="W5931" s="1371" t="s">
        <v>226</v>
      </c>
    </row>
    <row r="5932" spans="2:23">
      <c r="B5932" s="1371" t="s">
        <v>11534</v>
      </c>
      <c r="C5932" s="1371">
        <v>913876366</v>
      </c>
      <c r="G5932" s="1371" t="s">
        <v>225</v>
      </c>
      <c r="H5932" s="1371" t="s">
        <v>11</v>
      </c>
      <c r="L5932" s="1371" t="s">
        <v>271</v>
      </c>
      <c r="M5932" s="1372">
        <v>45854</v>
      </c>
      <c r="N5932" s="1371" t="s">
        <v>368</v>
      </c>
      <c r="O5932" s="1371" t="s">
        <v>239</v>
      </c>
      <c r="W5932" s="1371" t="s">
        <v>226</v>
      </c>
    </row>
    <row r="5933" spans="2:23">
      <c r="B5933" s="1371" t="s">
        <v>11535</v>
      </c>
      <c r="C5933" s="1371">
        <v>940770707</v>
      </c>
      <c r="G5933" s="1371" t="s">
        <v>225</v>
      </c>
      <c r="H5933" s="1371" t="s">
        <v>11</v>
      </c>
      <c r="L5933" s="1371" t="s">
        <v>271</v>
      </c>
      <c r="M5933" s="1372">
        <v>45854</v>
      </c>
      <c r="N5933" s="1371" t="s">
        <v>368</v>
      </c>
      <c r="O5933" s="1371" t="s">
        <v>236</v>
      </c>
      <c r="W5933" s="1371" t="s">
        <v>226</v>
      </c>
    </row>
    <row r="5934" spans="2:23">
      <c r="B5934" s="1371" t="s">
        <v>11536</v>
      </c>
      <c r="C5934" s="1371">
        <v>912971826</v>
      </c>
      <c r="G5934" s="1371" t="s">
        <v>225</v>
      </c>
      <c r="H5934" s="1371" t="s">
        <v>11</v>
      </c>
      <c r="L5934" s="1371" t="s">
        <v>271</v>
      </c>
      <c r="M5934" s="1372">
        <v>45854</v>
      </c>
      <c r="N5934" s="1371" t="s">
        <v>368</v>
      </c>
      <c r="O5934" s="1371" t="s">
        <v>236</v>
      </c>
      <c r="W5934" s="1371" t="s">
        <v>226</v>
      </c>
    </row>
    <row r="5935" spans="2:23">
      <c r="B5935" s="1371" t="s">
        <v>11537</v>
      </c>
      <c r="C5935" s="1371">
        <v>981696583</v>
      </c>
      <c r="G5935" s="1371" t="s">
        <v>225</v>
      </c>
      <c r="H5935" s="1371" t="s">
        <v>11</v>
      </c>
      <c r="L5935" s="1371" t="s">
        <v>271</v>
      </c>
      <c r="M5935" s="1372">
        <v>45854</v>
      </c>
      <c r="N5935" s="1371" t="s">
        <v>368</v>
      </c>
      <c r="O5935" s="1371" t="s">
        <v>236</v>
      </c>
      <c r="W5935" s="1371" t="s">
        <v>226</v>
      </c>
    </row>
    <row r="5936" spans="2:23">
      <c r="B5936" s="1371" t="s">
        <v>11538</v>
      </c>
      <c r="C5936" s="1371">
        <v>991219437</v>
      </c>
      <c r="G5936" s="1371" t="s">
        <v>225</v>
      </c>
      <c r="H5936" s="1371" t="s">
        <v>11</v>
      </c>
      <c r="L5936" s="1371" t="s">
        <v>271</v>
      </c>
      <c r="M5936" s="1372">
        <v>45854</v>
      </c>
      <c r="N5936" s="1371" t="s">
        <v>368</v>
      </c>
      <c r="O5936" s="1371" t="s">
        <v>236</v>
      </c>
      <c r="W5936" s="1371" t="s">
        <v>226</v>
      </c>
    </row>
    <row r="5937" spans="2:23">
      <c r="B5937" s="1371" t="s">
        <v>11539</v>
      </c>
      <c r="C5937" s="1371">
        <v>928172817</v>
      </c>
      <c r="G5937" s="1371" t="s">
        <v>225</v>
      </c>
      <c r="H5937" s="1371" t="s">
        <v>11</v>
      </c>
      <c r="L5937" s="1371" t="s">
        <v>271</v>
      </c>
      <c r="M5937" s="1372">
        <v>45854</v>
      </c>
      <c r="N5937" s="1371" t="s">
        <v>368</v>
      </c>
      <c r="O5937" s="1371" t="s">
        <v>236</v>
      </c>
      <c r="W5937" s="1371" t="s">
        <v>226</v>
      </c>
    </row>
    <row r="5938" spans="2:23">
      <c r="B5938" s="1371" t="s">
        <v>11540</v>
      </c>
      <c r="C5938" s="1371">
        <v>962588500</v>
      </c>
      <c r="G5938" s="1371" t="s">
        <v>225</v>
      </c>
      <c r="H5938" s="1371" t="s">
        <v>11</v>
      </c>
      <c r="L5938" s="1371" t="s">
        <v>271</v>
      </c>
      <c r="M5938" s="1372">
        <v>45854</v>
      </c>
      <c r="N5938" s="1371" t="s">
        <v>388</v>
      </c>
      <c r="O5938" s="1371" t="s">
        <v>231</v>
      </c>
      <c r="W5938" s="1371" t="s">
        <v>226</v>
      </c>
    </row>
    <row r="5939" spans="2:23">
      <c r="B5939" s="1371" t="s">
        <v>11541</v>
      </c>
      <c r="C5939" s="1371">
        <v>926256804</v>
      </c>
      <c r="G5939" s="1371" t="s">
        <v>225</v>
      </c>
      <c r="H5939" s="1371" t="s">
        <v>11</v>
      </c>
      <c r="L5939" s="1371" t="s">
        <v>271</v>
      </c>
      <c r="M5939" s="1372">
        <v>45854</v>
      </c>
      <c r="N5939" s="1371" t="s">
        <v>368</v>
      </c>
      <c r="O5939" s="1371" t="s">
        <v>236</v>
      </c>
      <c r="W5939" s="1371" t="s">
        <v>226</v>
      </c>
    </row>
    <row r="5940" spans="2:23">
      <c r="B5940" s="1371" t="s">
        <v>11542</v>
      </c>
      <c r="C5940" s="1371">
        <v>947134904</v>
      </c>
      <c r="G5940" s="1371" t="s">
        <v>225</v>
      </c>
      <c r="H5940" s="1371" t="s">
        <v>11</v>
      </c>
      <c r="L5940" s="1371" t="s">
        <v>271</v>
      </c>
      <c r="M5940" s="1372">
        <v>45854</v>
      </c>
      <c r="N5940" s="1371" t="s">
        <v>388</v>
      </c>
      <c r="O5940" s="1371" t="s">
        <v>329</v>
      </c>
      <c r="W5940" s="1371" t="s">
        <v>226</v>
      </c>
    </row>
    <row r="5941" spans="2:23">
      <c r="B5941" s="1371" t="s">
        <v>11543</v>
      </c>
      <c r="C5941" s="1371">
        <v>994279040</v>
      </c>
      <c r="G5941" s="1371" t="s">
        <v>225</v>
      </c>
      <c r="H5941" s="1371" t="s">
        <v>11</v>
      </c>
      <c r="L5941" s="1371" t="s">
        <v>271</v>
      </c>
      <c r="M5941" s="1372">
        <v>45854</v>
      </c>
      <c r="N5941" s="1371" t="s">
        <v>368</v>
      </c>
      <c r="O5941" s="1371" t="s">
        <v>236</v>
      </c>
      <c r="W5941" s="1371" t="s">
        <v>226</v>
      </c>
    </row>
    <row r="5942" spans="2:23">
      <c r="B5942" s="1371" t="s">
        <v>11544</v>
      </c>
      <c r="C5942" s="1371">
        <v>918146240</v>
      </c>
      <c r="G5942" s="1371" t="s">
        <v>225</v>
      </c>
      <c r="H5942" s="1371" t="s">
        <v>11</v>
      </c>
      <c r="L5942" s="1371" t="s">
        <v>271</v>
      </c>
      <c r="M5942" s="1372">
        <v>45854</v>
      </c>
      <c r="N5942" s="1371" t="s">
        <v>388</v>
      </c>
      <c r="O5942" s="1371" t="s">
        <v>231</v>
      </c>
      <c r="W5942" s="1371" t="s">
        <v>226</v>
      </c>
    </row>
    <row r="5943" spans="2:23">
      <c r="B5943" s="1371" t="s">
        <v>11545</v>
      </c>
      <c r="C5943" s="1371">
        <v>981693043</v>
      </c>
      <c r="G5943" s="1371" t="s">
        <v>225</v>
      </c>
      <c r="H5943" s="1371" t="s">
        <v>11</v>
      </c>
      <c r="L5943" s="1371" t="s">
        <v>271</v>
      </c>
      <c r="M5943" s="1372">
        <v>45854</v>
      </c>
      <c r="N5943" s="1371" t="s">
        <v>368</v>
      </c>
      <c r="O5943" s="1371" t="s">
        <v>236</v>
      </c>
      <c r="W5943" s="1371" t="s">
        <v>226</v>
      </c>
    </row>
    <row r="5944" spans="2:23">
      <c r="B5944" s="1371" t="s">
        <v>11546</v>
      </c>
      <c r="C5944" s="1371">
        <v>945705014</v>
      </c>
      <c r="G5944" s="1371" t="s">
        <v>225</v>
      </c>
      <c r="H5944" s="1371" t="s">
        <v>11</v>
      </c>
      <c r="L5944" s="1371" t="s">
        <v>271</v>
      </c>
      <c r="M5944" s="1372">
        <v>45854</v>
      </c>
      <c r="N5944" s="1371" t="s">
        <v>368</v>
      </c>
      <c r="O5944" s="1371" t="s">
        <v>236</v>
      </c>
      <c r="W5944" s="1371" t="s">
        <v>226</v>
      </c>
    </row>
    <row r="5945" spans="2:23">
      <c r="B5945" s="1371" t="s">
        <v>11547</v>
      </c>
      <c r="C5945" s="1371">
        <v>991000822</v>
      </c>
      <c r="G5945" s="1371" t="s">
        <v>225</v>
      </c>
      <c r="H5945" s="1371" t="s">
        <v>11</v>
      </c>
      <c r="L5945" s="1371" t="s">
        <v>271</v>
      </c>
      <c r="M5945" s="1372">
        <v>45854</v>
      </c>
      <c r="N5945" s="1371" t="s">
        <v>368</v>
      </c>
      <c r="O5945" s="1371" t="s">
        <v>236</v>
      </c>
      <c r="W5945" s="1371" t="s">
        <v>226</v>
      </c>
    </row>
    <row r="5946" spans="2:23">
      <c r="B5946" s="1371" t="s">
        <v>11548</v>
      </c>
      <c r="C5946" s="1371">
        <v>929425408</v>
      </c>
      <c r="G5946" s="1371" t="s">
        <v>225</v>
      </c>
      <c r="H5946" s="1371" t="s">
        <v>11</v>
      </c>
      <c r="L5946" s="1371" t="s">
        <v>271</v>
      </c>
      <c r="M5946" s="1372">
        <v>45854</v>
      </c>
      <c r="N5946" s="1371" t="s">
        <v>368</v>
      </c>
      <c r="O5946" s="1371" t="s">
        <v>236</v>
      </c>
      <c r="W5946" s="1371" t="s">
        <v>226</v>
      </c>
    </row>
    <row r="5947" spans="2:23">
      <c r="B5947" s="1371" t="s">
        <v>11549</v>
      </c>
      <c r="C5947" s="1371">
        <v>959213997</v>
      </c>
      <c r="D5947" s="1371" t="s">
        <v>11550</v>
      </c>
      <c r="E5947" s="1371" t="s">
        <v>11502</v>
      </c>
      <c r="G5947" s="1371" t="s">
        <v>225</v>
      </c>
      <c r="H5947" s="1371" t="s">
        <v>246</v>
      </c>
      <c r="N5947" s="1371" t="s">
        <v>368</v>
      </c>
      <c r="O5947" s="1371" t="s">
        <v>231</v>
      </c>
      <c r="P5947" s="1371" t="s">
        <v>231</v>
      </c>
      <c r="W5947" s="1371" t="s">
        <v>226</v>
      </c>
    </row>
    <row r="5948" spans="2:23">
      <c r="B5948" s="1371" t="s">
        <v>11551</v>
      </c>
      <c r="C5948" s="1371">
        <v>959322438</v>
      </c>
      <c r="D5948" s="1371" t="s">
        <v>11552</v>
      </c>
      <c r="E5948" s="1371" t="s">
        <v>11502</v>
      </c>
      <c r="G5948" s="1371" t="s">
        <v>225</v>
      </c>
      <c r="H5948" s="1371" t="s">
        <v>246</v>
      </c>
      <c r="N5948" s="1371" t="s">
        <v>368</v>
      </c>
      <c r="O5948" s="1371" t="s">
        <v>236</v>
      </c>
      <c r="P5948" s="1371" t="s">
        <v>350</v>
      </c>
      <c r="W5948" s="1371" t="s">
        <v>226</v>
      </c>
    </row>
    <row r="5949" spans="2:23">
      <c r="B5949" s="1371" t="s">
        <v>11553</v>
      </c>
      <c r="C5949" s="1371">
        <v>992319753</v>
      </c>
      <c r="D5949" s="1371" t="s">
        <v>11554</v>
      </c>
      <c r="E5949" s="1371" t="s">
        <v>11502</v>
      </c>
      <c r="G5949" s="1371" t="s">
        <v>224</v>
      </c>
      <c r="H5949" s="1371" t="s">
        <v>246</v>
      </c>
      <c r="N5949" s="1371" t="s">
        <v>368</v>
      </c>
      <c r="W5949" s="1371" t="s">
        <v>226</v>
      </c>
    </row>
    <row r="5950" spans="2:23">
      <c r="B5950" s="1371" t="s">
        <v>11555</v>
      </c>
      <c r="C5950" s="1371">
        <v>962799073</v>
      </c>
      <c r="D5950" s="1371" t="s">
        <v>11556</v>
      </c>
      <c r="E5950" s="1371" t="s">
        <v>11502</v>
      </c>
      <c r="G5950" s="1371" t="s">
        <v>225</v>
      </c>
      <c r="H5950" s="1371" t="s">
        <v>246</v>
      </c>
      <c r="N5950" s="1371" t="s">
        <v>368</v>
      </c>
      <c r="W5950" s="1371" t="s">
        <v>226</v>
      </c>
    </row>
    <row r="5951" spans="2:23">
      <c r="B5951" s="1371" t="s">
        <v>11557</v>
      </c>
      <c r="C5951" s="1371">
        <v>917059236</v>
      </c>
      <c r="E5951" s="1371" t="s">
        <v>11502</v>
      </c>
      <c r="G5951" s="1371" t="s">
        <v>225</v>
      </c>
      <c r="H5951" s="1371" t="s">
        <v>246</v>
      </c>
      <c r="N5951" s="1371" t="s">
        <v>368</v>
      </c>
      <c r="W5951" s="1371" t="s">
        <v>226</v>
      </c>
    </row>
    <row r="5952" spans="2:23">
      <c r="B5952" s="1371" t="s">
        <v>11558</v>
      </c>
      <c r="C5952" s="1371">
        <v>972162567</v>
      </c>
      <c r="D5952" s="1371" t="s">
        <v>11559</v>
      </c>
      <c r="E5952" s="1371" t="s">
        <v>11502</v>
      </c>
      <c r="G5952" s="1371" t="s">
        <v>225</v>
      </c>
      <c r="H5952" s="1371" t="s">
        <v>246</v>
      </c>
      <c r="N5952" s="1371" t="s">
        <v>368</v>
      </c>
      <c r="W5952" s="1371" t="s">
        <v>226</v>
      </c>
    </row>
    <row r="5953" spans="2:23">
      <c r="B5953" s="1371" t="s">
        <v>11560</v>
      </c>
      <c r="C5953" s="1371">
        <v>986178423</v>
      </c>
      <c r="E5953" s="1371" t="s">
        <v>11502</v>
      </c>
      <c r="G5953" s="1371" t="s">
        <v>224</v>
      </c>
      <c r="H5953" s="1371" t="s">
        <v>246</v>
      </c>
      <c r="N5953" s="1371" t="s">
        <v>368</v>
      </c>
      <c r="O5953" s="1371" t="s">
        <v>239</v>
      </c>
      <c r="P5953" s="1371" t="s">
        <v>239</v>
      </c>
      <c r="W5953" s="1371" t="s">
        <v>226</v>
      </c>
    </row>
    <row r="5954" spans="2:23">
      <c r="B5954" s="1371" t="s">
        <v>11561</v>
      </c>
      <c r="C5954" s="1371">
        <v>960369716</v>
      </c>
      <c r="D5954" s="1371" t="s">
        <v>11562</v>
      </c>
      <c r="E5954" s="1371" t="s">
        <v>11502</v>
      </c>
      <c r="G5954" s="1371" t="s">
        <v>225</v>
      </c>
      <c r="H5954" s="1371" t="s">
        <v>246</v>
      </c>
      <c r="N5954" s="1371" t="s">
        <v>368</v>
      </c>
      <c r="O5954" s="1371" t="s">
        <v>239</v>
      </c>
      <c r="P5954" s="1371" t="s">
        <v>239</v>
      </c>
      <c r="W5954" s="1371" t="s">
        <v>226</v>
      </c>
    </row>
    <row r="5955" spans="2:23">
      <c r="B5955" s="1371" t="s">
        <v>679</v>
      </c>
      <c r="C5955" s="1371">
        <v>914985745</v>
      </c>
      <c r="D5955" s="1371" t="s">
        <v>680</v>
      </c>
      <c r="E5955" s="1371" t="s">
        <v>347</v>
      </c>
      <c r="G5955" s="1371" t="s">
        <v>225</v>
      </c>
      <c r="H5955" s="1371" t="s">
        <v>245</v>
      </c>
      <c r="K5955" s="1371" t="s">
        <v>271</v>
      </c>
      <c r="L5955" s="1371" t="s">
        <v>271</v>
      </c>
      <c r="M5955" s="1372">
        <v>45856</v>
      </c>
      <c r="N5955" s="1371" t="s">
        <v>388</v>
      </c>
      <c r="O5955" s="1371" t="s">
        <v>329</v>
      </c>
      <c r="V5955" s="1371" t="s">
        <v>2754</v>
      </c>
      <c r="W5955" s="1371" t="s">
        <v>226</v>
      </c>
    </row>
    <row r="5956" spans="2:23">
      <c r="B5956" s="1371" t="s">
        <v>11563</v>
      </c>
      <c r="C5956" s="1371">
        <v>957508120</v>
      </c>
      <c r="D5956" s="1371" t="s">
        <v>11564</v>
      </c>
      <c r="E5956" s="1371" t="s">
        <v>11509</v>
      </c>
      <c r="G5956" s="1371" t="s">
        <v>224</v>
      </c>
      <c r="H5956" s="1371" t="s">
        <v>244</v>
      </c>
      <c r="N5956" s="1371" t="s">
        <v>368</v>
      </c>
      <c r="O5956" s="1371" t="s">
        <v>236</v>
      </c>
      <c r="P5956" s="1371" t="s">
        <v>350</v>
      </c>
      <c r="W5956" s="1371" t="s">
        <v>226</v>
      </c>
    </row>
    <row r="5957" spans="2:23">
      <c r="B5957" s="1371" t="s">
        <v>11565</v>
      </c>
      <c r="C5957" s="1371">
        <v>959952150</v>
      </c>
      <c r="D5957" s="1371" t="s">
        <v>11566</v>
      </c>
      <c r="E5957" s="1371" t="s">
        <v>11502</v>
      </c>
      <c r="G5957" s="1371" t="s">
        <v>223</v>
      </c>
      <c r="H5957" s="1371" t="s">
        <v>244</v>
      </c>
      <c r="N5957" s="1371" t="s">
        <v>368</v>
      </c>
      <c r="O5957" s="1371" t="s">
        <v>236</v>
      </c>
      <c r="P5957" s="1371" t="s">
        <v>350</v>
      </c>
      <c r="W5957" s="1371" t="s">
        <v>226</v>
      </c>
    </row>
    <row r="5958" spans="2:23">
      <c r="B5958" s="1371" t="s">
        <v>11567</v>
      </c>
      <c r="C5958" s="1371">
        <v>992036278</v>
      </c>
      <c r="D5958" s="1371" t="s">
        <v>11568</v>
      </c>
      <c r="E5958" s="1371" t="s">
        <v>11502</v>
      </c>
      <c r="G5958" s="1371" t="s">
        <v>224</v>
      </c>
      <c r="H5958" s="1371" t="s">
        <v>244</v>
      </c>
      <c r="N5958" s="1371" t="s">
        <v>368</v>
      </c>
      <c r="O5958" s="1371" t="s">
        <v>236</v>
      </c>
      <c r="P5958" s="1371" t="s">
        <v>350</v>
      </c>
      <c r="W5958" s="1371" t="s">
        <v>226</v>
      </c>
    </row>
    <row r="5959" spans="2:23">
      <c r="B5959" s="1371" t="s">
        <v>11569</v>
      </c>
      <c r="C5959" s="1371">
        <v>901381698</v>
      </c>
      <c r="G5959" s="1371" t="s">
        <v>223</v>
      </c>
      <c r="M5959" s="1372">
        <v>45859</v>
      </c>
      <c r="N5959" s="1371" t="s">
        <v>368</v>
      </c>
      <c r="O5959" s="1371" t="s">
        <v>236</v>
      </c>
      <c r="P5959" s="1371" t="s">
        <v>350</v>
      </c>
      <c r="W5959" s="1371" t="s">
        <v>226</v>
      </c>
    </row>
    <row r="5960" spans="2:23">
      <c r="B5960" s="1371" t="s">
        <v>11570</v>
      </c>
      <c r="C5960" s="1371">
        <v>901661027</v>
      </c>
      <c r="G5960" s="1371" t="s">
        <v>223</v>
      </c>
      <c r="M5960" s="1372">
        <v>45859</v>
      </c>
      <c r="N5960" s="1371" t="s">
        <v>388</v>
      </c>
      <c r="O5960" s="1371" t="s">
        <v>231</v>
      </c>
      <c r="P5960" s="1371" t="s">
        <v>231</v>
      </c>
      <c r="W5960" s="1371" t="s">
        <v>226</v>
      </c>
    </row>
    <row r="5961" spans="2:23">
      <c r="B5961" s="1371" t="s">
        <v>11571</v>
      </c>
      <c r="C5961" s="1371">
        <v>902207312</v>
      </c>
      <c r="G5961" s="1371" t="s">
        <v>223</v>
      </c>
      <c r="M5961" s="1372">
        <v>45859</v>
      </c>
      <c r="N5961" s="1371" t="s">
        <v>368</v>
      </c>
      <c r="O5961" s="1371" t="s">
        <v>236</v>
      </c>
      <c r="P5961" s="1371" t="s">
        <v>350</v>
      </c>
      <c r="W5961" s="1371" t="s">
        <v>226</v>
      </c>
    </row>
    <row r="5962" spans="2:23">
      <c r="B5962" s="1371" t="s">
        <v>11572</v>
      </c>
      <c r="C5962" s="1371">
        <v>912074287</v>
      </c>
      <c r="G5962" s="1371" t="s">
        <v>223</v>
      </c>
      <c r="M5962" s="1372">
        <v>45859</v>
      </c>
      <c r="N5962" s="1371" t="s">
        <v>368</v>
      </c>
      <c r="O5962" s="1371" t="s">
        <v>236</v>
      </c>
      <c r="P5962" s="1371" t="s">
        <v>350</v>
      </c>
      <c r="W5962" s="1371" t="s">
        <v>226</v>
      </c>
    </row>
    <row r="5963" spans="2:23">
      <c r="B5963" s="1371" t="s">
        <v>11573</v>
      </c>
      <c r="C5963" s="1371">
        <v>931171180</v>
      </c>
      <c r="G5963" s="1371" t="s">
        <v>223</v>
      </c>
      <c r="M5963" s="1372">
        <v>45859</v>
      </c>
      <c r="N5963" s="1371" t="s">
        <v>368</v>
      </c>
      <c r="O5963" s="1371" t="s">
        <v>239</v>
      </c>
      <c r="P5963" s="1371" t="s">
        <v>239</v>
      </c>
      <c r="W5963" s="1371" t="s">
        <v>226</v>
      </c>
    </row>
    <row r="5964" spans="2:23">
      <c r="B5964" s="1371" t="s">
        <v>11574</v>
      </c>
      <c r="C5964" s="1371">
        <v>934202357</v>
      </c>
      <c r="G5964" s="1371" t="s">
        <v>223</v>
      </c>
      <c r="M5964" s="1372">
        <v>45859</v>
      </c>
      <c r="N5964" s="1371" t="s">
        <v>368</v>
      </c>
      <c r="O5964" s="1371" t="s">
        <v>236</v>
      </c>
      <c r="P5964" s="1371" t="s">
        <v>350</v>
      </c>
      <c r="W5964" s="1371" t="s">
        <v>226</v>
      </c>
    </row>
    <row r="5965" spans="2:23">
      <c r="B5965" s="1371" t="s">
        <v>11575</v>
      </c>
      <c r="C5965" s="1371">
        <v>969256852</v>
      </c>
      <c r="G5965" s="1371" t="s">
        <v>224</v>
      </c>
      <c r="M5965" s="1372">
        <v>45859</v>
      </c>
      <c r="N5965" s="1371" t="s">
        <v>368</v>
      </c>
      <c r="O5965" s="1371" t="s">
        <v>236</v>
      </c>
      <c r="P5965" s="1371" t="s">
        <v>350</v>
      </c>
      <c r="W5965" s="1371" t="s">
        <v>226</v>
      </c>
    </row>
    <row r="5966" spans="2:23">
      <c r="B5966" s="1371" t="s">
        <v>11576</v>
      </c>
      <c r="C5966" s="1371">
        <v>974316001</v>
      </c>
      <c r="G5966" s="1371" t="s">
        <v>224</v>
      </c>
      <c r="M5966" s="1372">
        <v>45859</v>
      </c>
      <c r="N5966" s="1371" t="s">
        <v>388</v>
      </c>
      <c r="O5966" s="1371" t="s">
        <v>231</v>
      </c>
      <c r="P5966" s="1371" t="s">
        <v>231</v>
      </c>
      <c r="W5966" s="1371" t="s">
        <v>226</v>
      </c>
    </row>
    <row r="5967" spans="2:23">
      <c r="B5967" s="1371" t="s">
        <v>11577</v>
      </c>
      <c r="C5967" s="1371">
        <v>976702597</v>
      </c>
      <c r="G5967" s="1371" t="s">
        <v>224</v>
      </c>
      <c r="M5967" s="1372">
        <v>45859</v>
      </c>
      <c r="N5967" s="1371" t="s">
        <v>368</v>
      </c>
      <c r="O5967" s="1371" t="s">
        <v>236</v>
      </c>
      <c r="P5967" s="1371" t="s">
        <v>350</v>
      </c>
      <c r="W5967" s="1371" t="s">
        <v>226</v>
      </c>
    </row>
    <row r="5968" spans="2:23">
      <c r="B5968" s="1371" t="s">
        <v>11578</v>
      </c>
      <c r="C5968" s="1371">
        <v>983303000</v>
      </c>
      <c r="G5968" s="1371" t="s">
        <v>224</v>
      </c>
      <c r="M5968" s="1372">
        <v>45859</v>
      </c>
      <c r="N5968" s="1371" t="s">
        <v>368</v>
      </c>
      <c r="O5968" s="1371" t="s">
        <v>236</v>
      </c>
      <c r="P5968" s="1371" t="s">
        <v>350</v>
      </c>
      <c r="W5968" s="1371" t="s">
        <v>226</v>
      </c>
    </row>
    <row r="5969" spans="2:23">
      <c r="B5969" s="1371" t="s">
        <v>11579</v>
      </c>
      <c r="C5969" s="1371">
        <v>986644715</v>
      </c>
      <c r="G5969" s="1371" t="s">
        <v>224</v>
      </c>
      <c r="M5969" s="1372">
        <v>45859</v>
      </c>
      <c r="N5969" s="1371" t="s">
        <v>388</v>
      </c>
      <c r="O5969" s="1371" t="s">
        <v>231</v>
      </c>
      <c r="P5969" s="1371" t="s">
        <v>231</v>
      </c>
      <c r="W5969" s="1371" t="s">
        <v>226</v>
      </c>
    </row>
    <row r="5970" spans="2:23">
      <c r="B5970" s="1371" t="s">
        <v>11580</v>
      </c>
      <c r="C5970" s="1371">
        <v>986699712</v>
      </c>
      <c r="G5970" s="1371" t="s">
        <v>224</v>
      </c>
      <c r="M5970" s="1372">
        <v>45859</v>
      </c>
      <c r="N5970" s="1371" t="s">
        <v>368</v>
      </c>
      <c r="O5970" s="1371" t="s">
        <v>236</v>
      </c>
      <c r="P5970" s="1371" t="s">
        <v>350</v>
      </c>
      <c r="W5970" s="1371" t="s">
        <v>226</v>
      </c>
    </row>
    <row r="5971" spans="2:23">
      <c r="B5971" s="1371" t="s">
        <v>11581</v>
      </c>
      <c r="C5971" s="1371">
        <v>924366091</v>
      </c>
      <c r="G5971" s="1371" t="s">
        <v>225</v>
      </c>
      <c r="M5971" s="1372">
        <v>45859</v>
      </c>
      <c r="N5971" s="1371" t="s">
        <v>368</v>
      </c>
      <c r="O5971" s="1371" t="s">
        <v>236</v>
      </c>
      <c r="P5971" s="1371" t="s">
        <v>350</v>
      </c>
      <c r="W5971" s="1371" t="s">
        <v>226</v>
      </c>
    </row>
    <row r="5972" spans="2:23">
      <c r="B5972" s="1371" t="s">
        <v>11582</v>
      </c>
      <c r="C5972" s="1371">
        <v>948710916</v>
      </c>
      <c r="G5972" s="1371" t="s">
        <v>225</v>
      </c>
      <c r="M5972" s="1372">
        <v>45859</v>
      </c>
      <c r="N5972" s="1371" t="s">
        <v>368</v>
      </c>
      <c r="O5972" s="1371" t="s">
        <v>236</v>
      </c>
      <c r="P5972" s="1371" t="s">
        <v>350</v>
      </c>
      <c r="W5972" s="1371" t="s">
        <v>226</v>
      </c>
    </row>
    <row r="5973" spans="2:23">
      <c r="B5973" s="1371" t="s">
        <v>11583</v>
      </c>
      <c r="C5973" s="1371">
        <v>960976724</v>
      </c>
      <c r="G5973" s="1371" t="s">
        <v>225</v>
      </c>
      <c r="M5973" s="1372">
        <v>45859</v>
      </c>
      <c r="N5973" s="1371" t="s">
        <v>368</v>
      </c>
      <c r="O5973" s="1371" t="s">
        <v>236</v>
      </c>
      <c r="P5973" s="1371" t="s">
        <v>350</v>
      </c>
      <c r="W5973" s="1371" t="s">
        <v>226</v>
      </c>
    </row>
    <row r="5974" spans="2:23">
      <c r="B5974" s="1371" t="s">
        <v>11584</v>
      </c>
      <c r="C5974" s="1371">
        <v>980024292</v>
      </c>
      <c r="G5974" s="1371" t="s">
        <v>225</v>
      </c>
      <c r="M5974" s="1372">
        <v>45859</v>
      </c>
      <c r="N5974" s="1371" t="s">
        <v>239</v>
      </c>
      <c r="O5974" s="1371" t="s">
        <v>239</v>
      </c>
      <c r="P5974" s="1371" t="s">
        <v>239</v>
      </c>
      <c r="W5974" s="1371" t="s">
        <v>226</v>
      </c>
    </row>
    <row r="5975" spans="2:23">
      <c r="B5975" s="1371" t="s">
        <v>11585</v>
      </c>
      <c r="C5975" s="1371">
        <v>995522068</v>
      </c>
      <c r="G5975" s="1371" t="s">
        <v>223</v>
      </c>
      <c r="H5975" s="1371" t="s">
        <v>11</v>
      </c>
      <c r="L5975" s="1371" t="s">
        <v>262</v>
      </c>
      <c r="M5975" s="1372">
        <v>45880</v>
      </c>
      <c r="N5975" s="1371" t="s">
        <v>368</v>
      </c>
      <c r="W5975" s="1371" t="s">
        <v>226</v>
      </c>
    </row>
    <row r="5976" spans="2:23">
      <c r="B5976" s="1371" t="s">
        <v>11586</v>
      </c>
      <c r="C5976" s="1371">
        <v>966479008</v>
      </c>
      <c r="D5976" s="1371" t="s">
        <v>11587</v>
      </c>
      <c r="G5976" s="1371" t="s">
        <v>223</v>
      </c>
      <c r="H5976" s="1371" t="s">
        <v>245</v>
      </c>
      <c r="I5976" s="1371" t="s">
        <v>316</v>
      </c>
      <c r="J5976" s="1371" t="s">
        <v>221</v>
      </c>
      <c r="N5976" s="1371" t="s">
        <v>233</v>
      </c>
      <c r="O5976" s="1371" t="s">
        <v>236</v>
      </c>
      <c r="P5976" s="1371" t="s">
        <v>231</v>
      </c>
      <c r="S5976" s="1371" t="s">
        <v>318</v>
      </c>
      <c r="T5976" s="1371" t="s">
        <v>323</v>
      </c>
      <c r="U5976" s="1371" t="s">
        <v>258</v>
      </c>
      <c r="W5976" s="1371" t="s">
        <v>229</v>
      </c>
    </row>
    <row r="5977" spans="2:23">
      <c r="B5977" s="1371" t="s">
        <v>11588</v>
      </c>
      <c r="C5977" s="1371">
        <v>985645048</v>
      </c>
      <c r="D5977" s="1371" t="s">
        <v>11589</v>
      </c>
      <c r="G5977" s="1371" t="s">
        <v>223</v>
      </c>
      <c r="H5977" s="1371" t="s">
        <v>245</v>
      </c>
      <c r="I5977" s="1371" t="s">
        <v>316</v>
      </c>
      <c r="J5977" s="1371" t="s">
        <v>221</v>
      </c>
      <c r="N5977" s="1371" t="s">
        <v>231</v>
      </c>
      <c r="O5977" s="1371" t="s">
        <v>231</v>
      </c>
      <c r="P5977" s="1371" t="s">
        <v>231</v>
      </c>
      <c r="W5977" s="1371" t="s">
        <v>229</v>
      </c>
    </row>
    <row r="5978" spans="2:23">
      <c r="B5978" s="1371" t="s">
        <v>11590</v>
      </c>
      <c r="C5978" s="1371">
        <v>953800626</v>
      </c>
      <c r="D5978" s="1371" t="s">
        <v>11591</v>
      </c>
      <c r="G5978" s="1371" t="s">
        <v>223</v>
      </c>
      <c r="H5978" s="1371" t="s">
        <v>245</v>
      </c>
      <c r="I5978" s="1371" t="s">
        <v>316</v>
      </c>
      <c r="J5978" s="1371" t="s">
        <v>221</v>
      </c>
      <c r="N5978" s="1371" t="s">
        <v>236</v>
      </c>
      <c r="O5978" s="1371" t="s">
        <v>236</v>
      </c>
      <c r="P5978" s="1371" t="s">
        <v>237</v>
      </c>
      <c r="W5978" s="1371" t="s">
        <v>229</v>
      </c>
    </row>
    <row r="5979" spans="2:23">
      <c r="B5979" s="1371" t="s">
        <v>11592</v>
      </c>
      <c r="C5979" s="1371">
        <v>936479486</v>
      </c>
      <c r="D5979" s="1371" t="s">
        <v>11593</v>
      </c>
      <c r="G5979" s="1371" t="s">
        <v>223</v>
      </c>
      <c r="H5979" s="1371" t="s">
        <v>245</v>
      </c>
      <c r="I5979" s="1371" t="s">
        <v>316</v>
      </c>
      <c r="J5979" s="1371" t="s">
        <v>221</v>
      </c>
      <c r="N5979" s="1371" t="s">
        <v>233</v>
      </c>
      <c r="O5979" s="1371" t="s">
        <v>231</v>
      </c>
      <c r="P5979" s="1371" t="s">
        <v>231</v>
      </c>
      <c r="W5979" s="1371" t="s">
        <v>229</v>
      </c>
    </row>
    <row r="5980" spans="2:23">
      <c r="B5980" s="1371" t="s">
        <v>11594</v>
      </c>
      <c r="C5980" s="1371">
        <v>902280258</v>
      </c>
      <c r="D5980" s="1371" t="s">
        <v>11595</v>
      </c>
      <c r="G5980" s="1371" t="s">
        <v>223</v>
      </c>
      <c r="H5980" s="1371" t="s">
        <v>245</v>
      </c>
      <c r="I5980" s="1371" t="s">
        <v>316</v>
      </c>
      <c r="J5980" s="1371" t="s">
        <v>221</v>
      </c>
      <c r="N5980" s="1371" t="s">
        <v>233</v>
      </c>
      <c r="O5980" s="1371" t="s">
        <v>231</v>
      </c>
      <c r="P5980" s="1371" t="s">
        <v>231</v>
      </c>
      <c r="W5980" s="1371" t="s">
        <v>229</v>
      </c>
    </row>
    <row r="5981" spans="2:23">
      <c r="B5981" s="1371" t="s">
        <v>11596</v>
      </c>
      <c r="C5981" s="1371">
        <v>975458726</v>
      </c>
      <c r="D5981" s="1371" t="s">
        <v>6798</v>
      </c>
      <c r="G5981" s="1371" t="s">
        <v>223</v>
      </c>
      <c r="H5981" s="1371" t="s">
        <v>245</v>
      </c>
      <c r="I5981" s="1371" t="s">
        <v>316</v>
      </c>
      <c r="J5981" s="1371" t="s">
        <v>221</v>
      </c>
      <c r="N5981" s="1371" t="s">
        <v>236</v>
      </c>
      <c r="O5981" s="1371" t="s">
        <v>236</v>
      </c>
      <c r="P5981" s="1371" t="s">
        <v>350</v>
      </c>
      <c r="W5981" s="1371" t="s">
        <v>229</v>
      </c>
    </row>
    <row r="5982" spans="2:23">
      <c r="B5982" s="1371" t="s">
        <v>11597</v>
      </c>
      <c r="C5982" s="1371">
        <v>956364110</v>
      </c>
      <c r="D5982" s="1371" t="s">
        <v>11598</v>
      </c>
      <c r="G5982" s="1371" t="s">
        <v>223</v>
      </c>
      <c r="H5982" s="1371" t="s">
        <v>245</v>
      </c>
      <c r="I5982" s="1371" t="s">
        <v>316</v>
      </c>
      <c r="J5982" s="1371" t="s">
        <v>221</v>
      </c>
      <c r="N5982" s="1371" t="s">
        <v>236</v>
      </c>
      <c r="O5982" s="1371" t="s">
        <v>236</v>
      </c>
      <c r="P5982" s="1371" t="s">
        <v>350</v>
      </c>
      <c r="W5982" s="1371" t="s">
        <v>229</v>
      </c>
    </row>
    <row r="5983" spans="2:23">
      <c r="B5983" s="1371" t="s">
        <v>11599</v>
      </c>
      <c r="C5983" s="1371">
        <v>934036246</v>
      </c>
      <c r="D5983" s="1371" t="s">
        <v>11600</v>
      </c>
      <c r="G5983" s="1371" t="s">
        <v>223</v>
      </c>
      <c r="H5983" s="1371" t="s">
        <v>245</v>
      </c>
      <c r="I5983" s="1371" t="s">
        <v>316</v>
      </c>
      <c r="J5983" s="1371" t="s">
        <v>221</v>
      </c>
      <c r="N5983" s="1371" t="s">
        <v>233</v>
      </c>
      <c r="O5983" s="1371" t="s">
        <v>236</v>
      </c>
      <c r="P5983" s="1371" t="s">
        <v>236</v>
      </c>
      <c r="W5983" s="1371" t="s">
        <v>229</v>
      </c>
    </row>
    <row r="5984" spans="2:23">
      <c r="B5984" s="1371" t="s">
        <v>11601</v>
      </c>
      <c r="C5984" s="1371" t="s">
        <v>11602</v>
      </c>
      <c r="G5984" s="1371" t="s">
        <v>223</v>
      </c>
      <c r="H5984" s="1371" t="s">
        <v>245</v>
      </c>
      <c r="I5984" s="1371" t="s">
        <v>316</v>
      </c>
      <c r="J5984" s="1371" t="s">
        <v>221</v>
      </c>
      <c r="N5984" s="1371" t="s">
        <v>233</v>
      </c>
      <c r="O5984" s="1371" t="s">
        <v>236</v>
      </c>
      <c r="P5984" s="1371" t="s">
        <v>350</v>
      </c>
      <c r="W5984" s="1371" t="s">
        <v>229</v>
      </c>
    </row>
    <row r="5985" spans="2:23">
      <c r="B5985" s="1371" t="s">
        <v>11603</v>
      </c>
      <c r="C5985" s="1371">
        <v>936236347</v>
      </c>
      <c r="D5985" s="1371" t="s">
        <v>11246</v>
      </c>
      <c r="G5985" s="1371" t="s">
        <v>223</v>
      </c>
      <c r="H5985" s="1371" t="s">
        <v>245</v>
      </c>
      <c r="I5985" s="1371" t="s">
        <v>316</v>
      </c>
      <c r="J5985" s="1371" t="s">
        <v>221</v>
      </c>
      <c r="N5985" s="1371" t="s">
        <v>233</v>
      </c>
      <c r="O5985" s="1371" t="s">
        <v>236</v>
      </c>
      <c r="P5985" s="1371" t="s">
        <v>350</v>
      </c>
      <c r="W5985" s="1371" t="s">
        <v>229</v>
      </c>
    </row>
    <row r="5986" spans="2:23">
      <c r="B5986" s="1371" t="s">
        <v>11604</v>
      </c>
      <c r="C5986" s="1371">
        <v>986763600</v>
      </c>
      <c r="D5986" s="1371" t="s">
        <v>7722</v>
      </c>
      <c r="G5986" s="1371" t="s">
        <v>223</v>
      </c>
      <c r="H5986" s="1371" t="s">
        <v>245</v>
      </c>
      <c r="I5986" s="1371" t="s">
        <v>316</v>
      </c>
      <c r="J5986" s="1371" t="s">
        <v>221</v>
      </c>
      <c r="N5986" s="1371" t="s">
        <v>236</v>
      </c>
      <c r="O5986" s="1371" t="s">
        <v>236</v>
      </c>
      <c r="P5986" s="1371" t="s">
        <v>350</v>
      </c>
      <c r="W5986" s="1371" t="s">
        <v>229</v>
      </c>
    </row>
    <row r="5987" spans="2:23">
      <c r="B5987" s="1371" t="s">
        <v>11605</v>
      </c>
      <c r="C5987" s="1371">
        <v>920652445</v>
      </c>
      <c r="D5987" s="1371" t="s">
        <v>11606</v>
      </c>
      <c r="G5987" s="1371" t="s">
        <v>223</v>
      </c>
      <c r="H5987" s="1371" t="s">
        <v>245</v>
      </c>
      <c r="I5987" s="1371" t="s">
        <v>316</v>
      </c>
      <c r="J5987" s="1371" t="s">
        <v>221</v>
      </c>
      <c r="N5987" s="1371" t="s">
        <v>236</v>
      </c>
      <c r="O5987" s="1371" t="s">
        <v>236</v>
      </c>
      <c r="P5987" s="1371" t="s">
        <v>350</v>
      </c>
      <c r="W5987" s="1371" t="s">
        <v>229</v>
      </c>
    </row>
    <row r="5988" spans="2:23">
      <c r="B5988" s="1371" t="s">
        <v>11607</v>
      </c>
      <c r="C5988" s="1371" t="s">
        <v>11608</v>
      </c>
      <c r="F5988" s="1371" t="s">
        <v>254</v>
      </c>
      <c r="G5988" s="1371" t="s">
        <v>223</v>
      </c>
      <c r="H5988" s="1371" t="s">
        <v>238</v>
      </c>
      <c r="I5988" s="1371" t="s">
        <v>316</v>
      </c>
      <c r="J5988" s="1371" t="s">
        <v>221</v>
      </c>
      <c r="N5988" s="1371" t="s">
        <v>233</v>
      </c>
      <c r="O5988" s="1371" t="s">
        <v>236</v>
      </c>
      <c r="P5988" s="1371" t="s">
        <v>350</v>
      </c>
      <c r="Q5988" s="1371" t="s">
        <v>445</v>
      </c>
      <c r="R5988" s="1371" t="s">
        <v>232</v>
      </c>
      <c r="S5988" s="1371" t="s">
        <v>318</v>
      </c>
      <c r="T5988" s="1371" t="s">
        <v>323</v>
      </c>
      <c r="U5988" s="1371" t="s">
        <v>258</v>
      </c>
      <c r="W5988" s="1371" t="s">
        <v>229</v>
      </c>
    </row>
    <row r="5989" spans="2:23">
      <c r="B5989" s="1371" t="s">
        <v>11609</v>
      </c>
      <c r="C5989" s="1371" t="s">
        <v>11610</v>
      </c>
      <c r="F5989" s="1371" t="s">
        <v>254</v>
      </c>
      <c r="G5989" s="1371" t="s">
        <v>224</v>
      </c>
      <c r="H5989" s="1371" t="s">
        <v>245</v>
      </c>
      <c r="I5989" s="1371" t="s">
        <v>316</v>
      </c>
      <c r="J5989" s="1371" t="s">
        <v>221</v>
      </c>
      <c r="N5989" s="1371" t="s">
        <v>231</v>
      </c>
      <c r="O5989" s="1371" t="s">
        <v>231</v>
      </c>
      <c r="W5989" s="1371" t="s">
        <v>229</v>
      </c>
    </row>
    <row r="5990" spans="2:23">
      <c r="B5990" s="1371" t="s">
        <v>11611</v>
      </c>
      <c r="C5990" s="1371" t="s">
        <v>11612</v>
      </c>
      <c r="F5990" s="1371" t="s">
        <v>254</v>
      </c>
      <c r="G5990" s="1371" t="s">
        <v>223</v>
      </c>
      <c r="H5990" s="1371" t="s">
        <v>238</v>
      </c>
      <c r="I5990" s="1371" t="s">
        <v>316</v>
      </c>
      <c r="J5990" s="1371" t="s">
        <v>221</v>
      </c>
      <c r="N5990" s="1371" t="s">
        <v>231</v>
      </c>
      <c r="O5990" s="1371" t="s">
        <v>231</v>
      </c>
      <c r="P5990" s="1371" t="s">
        <v>231</v>
      </c>
      <c r="W5990" s="1371" t="s">
        <v>229</v>
      </c>
    </row>
    <row r="5991" spans="2:23">
      <c r="B5991" s="1371" t="s">
        <v>11613</v>
      </c>
      <c r="C5991" s="1371" t="s">
        <v>11614</v>
      </c>
      <c r="F5991" s="1371" t="s">
        <v>247</v>
      </c>
      <c r="G5991" s="1371" t="s">
        <v>223</v>
      </c>
      <c r="H5991" s="1371" t="s">
        <v>238</v>
      </c>
      <c r="I5991" s="1371" t="s">
        <v>316</v>
      </c>
      <c r="J5991" s="1371" t="s">
        <v>221</v>
      </c>
      <c r="N5991" s="1371" t="s">
        <v>231</v>
      </c>
      <c r="O5991" s="1371" t="s">
        <v>231</v>
      </c>
      <c r="P5991" s="1371" t="s">
        <v>231</v>
      </c>
      <c r="W5991" s="1371" t="s">
        <v>229</v>
      </c>
    </row>
    <row r="5992" spans="2:23">
      <c r="B5992" s="1371" t="s">
        <v>11615</v>
      </c>
      <c r="C5992" s="1371" t="s">
        <v>11616</v>
      </c>
      <c r="F5992" s="1371" t="s">
        <v>254</v>
      </c>
      <c r="G5992" s="1371" t="s">
        <v>224</v>
      </c>
      <c r="H5992" s="1371" t="s">
        <v>238</v>
      </c>
      <c r="I5992" s="1371" t="s">
        <v>316</v>
      </c>
      <c r="J5992" s="1371" t="s">
        <v>221</v>
      </c>
      <c r="N5992" s="1371" t="s">
        <v>233</v>
      </c>
      <c r="O5992" s="1371" t="s">
        <v>239</v>
      </c>
      <c r="W5992" s="1371" t="s">
        <v>229</v>
      </c>
    </row>
    <row r="5993" spans="2:23">
      <c r="B5993" s="1371" t="s">
        <v>11617</v>
      </c>
      <c r="C5993" s="1371" t="s">
        <v>11618</v>
      </c>
      <c r="F5993" s="1371" t="s">
        <v>254</v>
      </c>
      <c r="G5993" s="1371" t="s">
        <v>223</v>
      </c>
      <c r="H5993" s="1371" t="s">
        <v>238</v>
      </c>
      <c r="I5993" s="1371" t="s">
        <v>316</v>
      </c>
      <c r="J5993" s="1371" t="s">
        <v>221</v>
      </c>
      <c r="N5993" s="1371" t="s">
        <v>231</v>
      </c>
      <c r="O5993" s="1371" t="s">
        <v>231</v>
      </c>
      <c r="P5993" s="1371" t="s">
        <v>231</v>
      </c>
      <c r="W5993" s="1371" t="s">
        <v>229</v>
      </c>
    </row>
    <row r="5994" spans="2:23">
      <c r="B5994" s="1371" t="s">
        <v>11619</v>
      </c>
      <c r="C5994" s="1371">
        <v>930344718</v>
      </c>
      <c r="F5994" s="1371" t="s">
        <v>254</v>
      </c>
      <c r="G5994" s="1371" t="s">
        <v>225</v>
      </c>
      <c r="H5994" s="1371" t="s">
        <v>238</v>
      </c>
      <c r="I5994" s="1371" t="s">
        <v>316</v>
      </c>
      <c r="J5994" s="1371" t="s">
        <v>221</v>
      </c>
      <c r="N5994" s="1371" t="s">
        <v>233</v>
      </c>
      <c r="O5994" s="1371" t="s">
        <v>236</v>
      </c>
      <c r="P5994" s="1371" t="s">
        <v>350</v>
      </c>
      <c r="W5994" s="1371" t="s">
        <v>229</v>
      </c>
    </row>
    <row r="5995" spans="2:23">
      <c r="B5995" s="1371" t="s">
        <v>7833</v>
      </c>
      <c r="C5995" s="1371">
        <v>919690182</v>
      </c>
      <c r="G5995" s="1371" t="s">
        <v>224</v>
      </c>
      <c r="H5995" s="1371" t="s">
        <v>242</v>
      </c>
      <c r="I5995" s="1371" t="s">
        <v>316</v>
      </c>
      <c r="J5995" s="1371" t="s">
        <v>221</v>
      </c>
      <c r="N5995" s="1371" t="s">
        <v>233</v>
      </c>
      <c r="O5995" s="1371" t="s">
        <v>231</v>
      </c>
      <c r="P5995" s="1371" t="s">
        <v>231</v>
      </c>
      <c r="Q5995" s="1371" t="s">
        <v>445</v>
      </c>
      <c r="R5995" s="1371" t="s">
        <v>232</v>
      </c>
      <c r="S5995" s="1371" t="s">
        <v>318</v>
      </c>
      <c r="T5995" s="1371" t="s">
        <v>628</v>
      </c>
      <c r="U5995" s="1371" t="s">
        <v>255</v>
      </c>
      <c r="W5995" s="1371" t="s">
        <v>229</v>
      </c>
    </row>
    <row r="5996" spans="2:23">
      <c r="B5996" s="1371" t="s">
        <v>11620</v>
      </c>
      <c r="C5996" s="1371">
        <v>973537748</v>
      </c>
      <c r="D5996" s="1371" t="s">
        <v>11621</v>
      </c>
      <c r="G5996" s="1371" t="s">
        <v>224</v>
      </c>
      <c r="H5996" s="1371" t="s">
        <v>245</v>
      </c>
      <c r="I5996" s="1371" t="s">
        <v>316</v>
      </c>
      <c r="J5996" s="1371" t="s">
        <v>221</v>
      </c>
      <c r="N5996" s="1371" t="s">
        <v>233</v>
      </c>
      <c r="O5996" s="1371" t="s">
        <v>236</v>
      </c>
      <c r="W5996" s="1371" t="s">
        <v>229</v>
      </c>
    </row>
    <row r="5997" spans="2:23">
      <c r="B5997" s="1371" t="s">
        <v>11622</v>
      </c>
      <c r="C5997" s="1371">
        <v>906902387</v>
      </c>
      <c r="D5997" s="1371" t="s">
        <v>11623</v>
      </c>
      <c r="G5997" s="1371" t="s">
        <v>224</v>
      </c>
      <c r="H5997" s="1371" t="s">
        <v>245</v>
      </c>
      <c r="I5997" s="1371" t="s">
        <v>316</v>
      </c>
      <c r="J5997" s="1371" t="s">
        <v>221</v>
      </c>
      <c r="N5997" s="1371" t="s">
        <v>233</v>
      </c>
      <c r="O5997" s="1371" t="s">
        <v>236</v>
      </c>
      <c r="W5997" s="1371" t="s">
        <v>229</v>
      </c>
    </row>
    <row r="5998" spans="2:23">
      <c r="B5998" s="1371" t="s">
        <v>11624</v>
      </c>
      <c r="C5998" s="1371" t="s">
        <v>11625</v>
      </c>
      <c r="D5998" s="1371" t="s">
        <v>11626</v>
      </c>
      <c r="G5998" s="1371" t="s">
        <v>224</v>
      </c>
      <c r="H5998" s="1371" t="s">
        <v>245</v>
      </c>
      <c r="I5998" s="1371" t="s">
        <v>316</v>
      </c>
      <c r="J5998" s="1371" t="s">
        <v>221</v>
      </c>
      <c r="N5998" s="1371" t="s">
        <v>231</v>
      </c>
      <c r="O5998" s="1371" t="s">
        <v>231</v>
      </c>
      <c r="W5998" s="1371" t="s">
        <v>229</v>
      </c>
    </row>
    <row r="5999" spans="2:23">
      <c r="B5999" s="1371" t="s">
        <v>11627</v>
      </c>
      <c r="C5999" s="1371">
        <v>915342838</v>
      </c>
      <c r="D5999" s="1371" t="s">
        <v>11628</v>
      </c>
      <c r="G5999" s="1371" t="s">
        <v>224</v>
      </c>
      <c r="H5999" s="1371" t="s">
        <v>245</v>
      </c>
      <c r="I5999" s="1371" t="s">
        <v>316</v>
      </c>
      <c r="J5999" s="1371" t="s">
        <v>221</v>
      </c>
      <c r="N5999" s="1371" t="s">
        <v>233</v>
      </c>
      <c r="O5999" s="1371" t="s">
        <v>236</v>
      </c>
      <c r="W5999" s="1371" t="s">
        <v>229</v>
      </c>
    </row>
    <row r="6000" spans="2:23">
      <c r="B6000" s="1371" t="s">
        <v>11629</v>
      </c>
      <c r="C6000" s="1371">
        <v>949101442</v>
      </c>
      <c r="D6000" s="1371" t="s">
        <v>11285</v>
      </c>
      <c r="G6000" s="1371" t="s">
        <v>223</v>
      </c>
      <c r="H6000" s="1371" t="s">
        <v>245</v>
      </c>
      <c r="I6000" s="1371" t="s">
        <v>316</v>
      </c>
      <c r="J6000" s="1371" t="s">
        <v>221</v>
      </c>
      <c r="N6000" s="1371" t="s">
        <v>233</v>
      </c>
      <c r="O6000" s="1371" t="s">
        <v>236</v>
      </c>
      <c r="P6000" s="1371" t="s">
        <v>350</v>
      </c>
      <c r="W6000" s="1371" t="s">
        <v>229</v>
      </c>
    </row>
    <row r="6001" spans="2:23">
      <c r="B6001" s="1371" t="s">
        <v>11630</v>
      </c>
      <c r="C6001" s="1371">
        <v>998493118</v>
      </c>
      <c r="D6001" s="1371" t="s">
        <v>4204</v>
      </c>
      <c r="G6001" s="1371" t="s">
        <v>223</v>
      </c>
      <c r="H6001" s="1371" t="s">
        <v>245</v>
      </c>
      <c r="I6001" s="1371" t="s">
        <v>316</v>
      </c>
      <c r="J6001" s="1371" t="s">
        <v>221</v>
      </c>
      <c r="N6001" s="1371" t="s">
        <v>233</v>
      </c>
      <c r="O6001" s="1371" t="s">
        <v>236</v>
      </c>
      <c r="P6001" s="1371" t="s">
        <v>350</v>
      </c>
      <c r="W6001" s="1371" t="s">
        <v>229</v>
      </c>
    </row>
    <row r="6002" spans="2:23">
      <c r="B6002" s="1371" t="s">
        <v>7024</v>
      </c>
      <c r="C6002" s="1371">
        <v>914182253</v>
      </c>
      <c r="D6002" s="1371" t="s">
        <v>10647</v>
      </c>
      <c r="G6002" s="1371" t="s">
        <v>223</v>
      </c>
      <c r="H6002" s="1371" t="s">
        <v>245</v>
      </c>
      <c r="I6002" s="1371" t="s">
        <v>316</v>
      </c>
      <c r="J6002" s="1371" t="s">
        <v>221</v>
      </c>
      <c r="N6002" s="1371" t="s">
        <v>231</v>
      </c>
      <c r="O6002" s="1371" t="s">
        <v>231</v>
      </c>
      <c r="P6002" s="1371" t="s">
        <v>231</v>
      </c>
      <c r="W6002" s="1371" t="s">
        <v>229</v>
      </c>
    </row>
    <row r="6003" spans="2:23">
      <c r="B6003" s="1371" t="s">
        <v>11631</v>
      </c>
      <c r="C6003" s="1371">
        <v>946406937</v>
      </c>
      <c r="D6003" s="1371" t="s">
        <v>11632</v>
      </c>
      <c r="G6003" s="1371" t="s">
        <v>223</v>
      </c>
      <c r="H6003" s="1371" t="s">
        <v>245</v>
      </c>
      <c r="I6003" s="1371" t="s">
        <v>316</v>
      </c>
      <c r="J6003" s="1371" t="s">
        <v>221</v>
      </c>
      <c r="N6003" s="1371" t="s">
        <v>231</v>
      </c>
      <c r="O6003" s="1371" t="s">
        <v>231</v>
      </c>
      <c r="P6003" s="1371" t="s">
        <v>231</v>
      </c>
      <c r="W6003" s="1371" t="s">
        <v>229</v>
      </c>
    </row>
    <row r="6004" spans="2:23">
      <c r="B6004" s="1371" t="s">
        <v>11633</v>
      </c>
      <c r="C6004" s="1371">
        <v>934001205</v>
      </c>
      <c r="D6004" s="1371" t="s">
        <v>11634</v>
      </c>
      <c r="G6004" s="1371" t="s">
        <v>223</v>
      </c>
      <c r="H6004" s="1371" t="s">
        <v>245</v>
      </c>
      <c r="I6004" s="1371" t="s">
        <v>316</v>
      </c>
      <c r="J6004" s="1371" t="s">
        <v>221</v>
      </c>
      <c r="N6004" s="1371" t="s">
        <v>233</v>
      </c>
      <c r="O6004" s="1371" t="s">
        <v>237</v>
      </c>
      <c r="P6004" s="1371" t="s">
        <v>237</v>
      </c>
      <c r="W6004" s="1371" t="s">
        <v>229</v>
      </c>
    </row>
    <row r="6005" spans="2:23">
      <c r="B6005" s="1371" t="s">
        <v>11635</v>
      </c>
      <c r="C6005" s="1371">
        <v>995740628</v>
      </c>
      <c r="D6005" s="1371" t="s">
        <v>11636</v>
      </c>
      <c r="G6005" s="1371" t="s">
        <v>223</v>
      </c>
      <c r="H6005" s="1371" t="s">
        <v>245</v>
      </c>
      <c r="I6005" s="1371" t="s">
        <v>316</v>
      </c>
      <c r="J6005" s="1371" t="s">
        <v>221</v>
      </c>
      <c r="N6005" s="1371" t="s">
        <v>233</v>
      </c>
      <c r="O6005" s="1371" t="s">
        <v>236</v>
      </c>
      <c r="P6005" s="1371" t="s">
        <v>350</v>
      </c>
      <c r="W6005" s="1371" t="s">
        <v>229</v>
      </c>
    </row>
    <row r="6006" spans="2:23">
      <c r="B6006" s="1371" t="s">
        <v>11637</v>
      </c>
      <c r="C6006" s="1371">
        <v>933687200</v>
      </c>
      <c r="D6006" s="1371" t="s">
        <v>11638</v>
      </c>
      <c r="G6006" s="1371" t="s">
        <v>223</v>
      </c>
      <c r="H6006" s="1371" t="s">
        <v>245</v>
      </c>
      <c r="I6006" s="1371" t="s">
        <v>316</v>
      </c>
      <c r="J6006" s="1371" t="s">
        <v>221</v>
      </c>
      <c r="N6006" s="1371" t="s">
        <v>233</v>
      </c>
      <c r="O6006" s="1371" t="s">
        <v>236</v>
      </c>
      <c r="P6006" s="1371" t="s">
        <v>350</v>
      </c>
      <c r="W6006" s="1371" t="s">
        <v>229</v>
      </c>
    </row>
    <row r="6007" spans="2:23">
      <c r="B6007" s="1371" t="s">
        <v>11639</v>
      </c>
      <c r="C6007" s="1371" t="s">
        <v>11618</v>
      </c>
      <c r="D6007" s="1371" t="s">
        <v>11640</v>
      </c>
      <c r="G6007" s="1371" t="s">
        <v>223</v>
      </c>
      <c r="H6007" s="1371" t="s">
        <v>245</v>
      </c>
      <c r="I6007" s="1371" t="s">
        <v>316</v>
      </c>
      <c r="J6007" s="1371" t="s">
        <v>221</v>
      </c>
      <c r="N6007" s="1371" t="s">
        <v>231</v>
      </c>
      <c r="O6007" s="1371" t="s">
        <v>231</v>
      </c>
      <c r="P6007" s="1371" t="s">
        <v>231</v>
      </c>
      <c r="W6007" s="1371" t="s">
        <v>229</v>
      </c>
    </row>
    <row r="6008" spans="2:23">
      <c r="B6008" s="1371" t="s">
        <v>11641</v>
      </c>
      <c r="C6008" s="1371">
        <v>922521210</v>
      </c>
      <c r="D6008" s="1371" t="s">
        <v>11642</v>
      </c>
      <c r="G6008" s="1371" t="s">
        <v>223</v>
      </c>
      <c r="H6008" s="1371" t="s">
        <v>245</v>
      </c>
      <c r="I6008" s="1371" t="s">
        <v>316</v>
      </c>
      <c r="J6008" s="1371" t="s">
        <v>221</v>
      </c>
      <c r="N6008" s="1371" t="s">
        <v>233</v>
      </c>
      <c r="O6008" s="1371" t="s">
        <v>231</v>
      </c>
      <c r="P6008" s="1371" t="s">
        <v>231</v>
      </c>
      <c r="W6008" s="1371" t="s">
        <v>229</v>
      </c>
    </row>
    <row r="6009" spans="2:23">
      <c r="B6009" s="1371" t="s">
        <v>11643</v>
      </c>
      <c r="C6009" s="1371">
        <v>965156715</v>
      </c>
      <c r="D6009" s="1371" t="s">
        <v>11644</v>
      </c>
      <c r="G6009" s="1371" t="s">
        <v>223</v>
      </c>
      <c r="H6009" s="1371" t="s">
        <v>245</v>
      </c>
      <c r="I6009" s="1371" t="s">
        <v>316</v>
      </c>
      <c r="J6009" s="1371" t="s">
        <v>221</v>
      </c>
      <c r="N6009" s="1371" t="s">
        <v>233</v>
      </c>
      <c r="O6009" s="1371" t="s">
        <v>236</v>
      </c>
      <c r="P6009" s="1371" t="s">
        <v>350</v>
      </c>
      <c r="W6009" s="1371" t="s">
        <v>229</v>
      </c>
    </row>
    <row r="6010" spans="2:23">
      <c r="B6010" s="1371" t="s">
        <v>11645</v>
      </c>
      <c r="C6010" s="1371">
        <v>988180114</v>
      </c>
      <c r="D6010" s="1371" t="s">
        <v>7770</v>
      </c>
      <c r="G6010" s="1371" t="s">
        <v>224</v>
      </c>
      <c r="H6010" s="1371" t="s">
        <v>245</v>
      </c>
      <c r="I6010" s="1371" t="s">
        <v>316</v>
      </c>
      <c r="J6010" s="1371" t="s">
        <v>221</v>
      </c>
      <c r="N6010" s="1371" t="s">
        <v>233</v>
      </c>
      <c r="O6010" s="1371" t="s">
        <v>236</v>
      </c>
      <c r="W6010" s="1371" t="s">
        <v>229</v>
      </c>
    </row>
    <row r="6011" spans="2:23">
      <c r="B6011" s="1371" t="s">
        <v>11646</v>
      </c>
      <c r="C6011" s="1371">
        <v>925488689</v>
      </c>
      <c r="D6011" s="1371" t="s">
        <v>11647</v>
      </c>
      <c r="G6011" s="1371" t="s">
        <v>224</v>
      </c>
      <c r="H6011" s="1371" t="s">
        <v>245</v>
      </c>
      <c r="I6011" s="1371" t="s">
        <v>316</v>
      </c>
      <c r="J6011" s="1371" t="s">
        <v>221</v>
      </c>
      <c r="N6011" s="1371" t="s">
        <v>233</v>
      </c>
      <c r="O6011" s="1371" t="s">
        <v>231</v>
      </c>
      <c r="W6011" s="1371" t="s">
        <v>229</v>
      </c>
    </row>
    <row r="6012" spans="2:23">
      <c r="B6012" s="1371" t="s">
        <v>11648</v>
      </c>
      <c r="C6012" s="1371">
        <v>962254935</v>
      </c>
      <c r="D6012" s="1371" t="s">
        <v>11649</v>
      </c>
      <c r="G6012" s="1371" t="s">
        <v>224</v>
      </c>
      <c r="H6012" s="1371" t="s">
        <v>245</v>
      </c>
      <c r="I6012" s="1371" t="s">
        <v>316</v>
      </c>
      <c r="J6012" s="1371" t="s">
        <v>221</v>
      </c>
      <c r="N6012" s="1371" t="s">
        <v>233</v>
      </c>
      <c r="O6012" s="1371" t="s">
        <v>236</v>
      </c>
      <c r="W6012" s="1371" t="s">
        <v>229</v>
      </c>
    </row>
    <row r="6013" spans="2:23">
      <c r="B6013" s="1371" t="s">
        <v>11650</v>
      </c>
      <c r="C6013" s="1371">
        <v>934012048</v>
      </c>
      <c r="D6013" s="1371" t="s">
        <v>11651</v>
      </c>
      <c r="G6013" s="1371" t="s">
        <v>224</v>
      </c>
      <c r="H6013" s="1371" t="s">
        <v>245</v>
      </c>
      <c r="I6013" s="1371" t="s">
        <v>316</v>
      </c>
      <c r="J6013" s="1371" t="s">
        <v>221</v>
      </c>
      <c r="N6013" s="1371" t="s">
        <v>233</v>
      </c>
      <c r="O6013" s="1371" t="s">
        <v>236</v>
      </c>
      <c r="W6013" s="1371" t="s">
        <v>229</v>
      </c>
    </row>
    <row r="6014" spans="2:23">
      <c r="B6014" s="1371" t="s">
        <v>11652</v>
      </c>
      <c r="C6014" s="1371">
        <v>914923912</v>
      </c>
      <c r="D6014" s="1371" t="s">
        <v>11653</v>
      </c>
      <c r="G6014" s="1371" t="s">
        <v>224</v>
      </c>
      <c r="H6014" s="1371" t="s">
        <v>245</v>
      </c>
      <c r="I6014" s="1371" t="s">
        <v>316</v>
      </c>
      <c r="J6014" s="1371" t="s">
        <v>221</v>
      </c>
      <c r="N6014" s="1371" t="s">
        <v>233</v>
      </c>
      <c r="O6014" s="1371" t="s">
        <v>236</v>
      </c>
      <c r="W6014" s="1371" t="s">
        <v>229</v>
      </c>
    </row>
    <row r="6015" spans="2:23">
      <c r="B6015" s="1371" t="s">
        <v>11654</v>
      </c>
      <c r="C6015" s="1371">
        <v>960269225</v>
      </c>
      <c r="D6015" s="1371" t="s">
        <v>11655</v>
      </c>
      <c r="G6015" s="1371" t="s">
        <v>224</v>
      </c>
      <c r="H6015" s="1371" t="s">
        <v>245</v>
      </c>
      <c r="I6015" s="1371" t="s">
        <v>316</v>
      </c>
      <c r="J6015" s="1371" t="s">
        <v>221</v>
      </c>
      <c r="N6015" s="1371" t="s">
        <v>233</v>
      </c>
      <c r="O6015" s="1371" t="s">
        <v>236</v>
      </c>
      <c r="W6015" s="1371" t="s">
        <v>229</v>
      </c>
    </row>
    <row r="6016" spans="2:23">
      <c r="B6016" s="1371" t="s">
        <v>11656</v>
      </c>
      <c r="C6016" s="1371">
        <v>978684991</v>
      </c>
      <c r="D6016" s="1371" t="s">
        <v>11657</v>
      </c>
      <c r="G6016" s="1371" t="s">
        <v>224</v>
      </c>
      <c r="H6016" s="1371" t="s">
        <v>245</v>
      </c>
      <c r="I6016" s="1371" t="s">
        <v>316</v>
      </c>
      <c r="J6016" s="1371" t="s">
        <v>221</v>
      </c>
      <c r="N6016" s="1371" t="s">
        <v>233</v>
      </c>
      <c r="O6016" s="1371" t="s">
        <v>236</v>
      </c>
      <c r="W6016" s="1371" t="s">
        <v>229</v>
      </c>
    </row>
    <row r="6017" spans="2:23">
      <c r="B6017" s="1371" t="s">
        <v>11658</v>
      </c>
      <c r="C6017" s="1371">
        <v>932432144</v>
      </c>
      <c r="D6017" s="1371" t="s">
        <v>11659</v>
      </c>
      <c r="G6017" s="1371" t="s">
        <v>224</v>
      </c>
      <c r="H6017" s="1371" t="s">
        <v>245</v>
      </c>
      <c r="I6017" s="1371" t="s">
        <v>316</v>
      </c>
      <c r="J6017" s="1371" t="s">
        <v>221</v>
      </c>
      <c r="N6017" s="1371" t="s">
        <v>231</v>
      </c>
      <c r="O6017" s="1371" t="s">
        <v>231</v>
      </c>
      <c r="W6017" s="1371" t="s">
        <v>229</v>
      </c>
    </row>
    <row r="6018" spans="2:23">
      <c r="B6018" s="1371" t="s">
        <v>11660</v>
      </c>
      <c r="C6018" s="1371" t="s">
        <v>11661</v>
      </c>
      <c r="D6018" s="1371" t="s">
        <v>11662</v>
      </c>
      <c r="G6018" s="1371" t="s">
        <v>224</v>
      </c>
      <c r="H6018" s="1371" t="s">
        <v>245</v>
      </c>
      <c r="I6018" s="1371" t="s">
        <v>316</v>
      </c>
      <c r="J6018" s="1371" t="s">
        <v>221</v>
      </c>
      <c r="N6018" s="1371" t="s">
        <v>231</v>
      </c>
      <c r="O6018" s="1371" t="s">
        <v>231</v>
      </c>
      <c r="W6018" s="1371" t="s">
        <v>229</v>
      </c>
    </row>
    <row r="6019" spans="2:23">
      <c r="B6019" s="1371" t="s">
        <v>11663</v>
      </c>
      <c r="C6019" s="1371">
        <v>972229170</v>
      </c>
      <c r="D6019" s="1371" t="s">
        <v>11664</v>
      </c>
      <c r="G6019" s="1371" t="s">
        <v>224</v>
      </c>
      <c r="H6019" s="1371" t="s">
        <v>245</v>
      </c>
      <c r="I6019" s="1371" t="s">
        <v>316</v>
      </c>
      <c r="J6019" s="1371" t="s">
        <v>221</v>
      </c>
      <c r="N6019" s="1371" t="s">
        <v>233</v>
      </c>
      <c r="O6019" s="1371" t="s">
        <v>236</v>
      </c>
      <c r="W6019" s="1371" t="s">
        <v>229</v>
      </c>
    </row>
    <row r="6020" spans="2:23">
      <c r="B6020" s="1371" t="s">
        <v>11665</v>
      </c>
      <c r="C6020" s="1371">
        <v>987758229</v>
      </c>
      <c r="D6020" s="1371" t="s">
        <v>11666</v>
      </c>
      <c r="G6020" s="1371" t="s">
        <v>224</v>
      </c>
      <c r="H6020" s="1371" t="s">
        <v>245</v>
      </c>
      <c r="I6020" s="1371" t="s">
        <v>316</v>
      </c>
      <c r="J6020" s="1371" t="s">
        <v>221</v>
      </c>
      <c r="N6020" s="1371" t="s">
        <v>233</v>
      </c>
      <c r="O6020" s="1371" t="s">
        <v>231</v>
      </c>
      <c r="W6020" s="1371" t="s">
        <v>229</v>
      </c>
    </row>
    <row r="6021" spans="2:23">
      <c r="B6021" s="1371" t="s">
        <v>11667</v>
      </c>
      <c r="C6021" s="1371">
        <v>920427203</v>
      </c>
      <c r="D6021" s="1371" t="s">
        <v>11668</v>
      </c>
      <c r="G6021" s="1371" t="s">
        <v>224</v>
      </c>
      <c r="H6021" s="1371" t="s">
        <v>245</v>
      </c>
      <c r="I6021" s="1371" t="s">
        <v>316</v>
      </c>
      <c r="J6021" s="1371" t="s">
        <v>221</v>
      </c>
      <c r="N6021" s="1371" t="s">
        <v>231</v>
      </c>
      <c r="O6021" s="1371" t="s">
        <v>231</v>
      </c>
      <c r="W6021" s="1371" t="s">
        <v>229</v>
      </c>
    </row>
    <row r="6022" spans="2:23">
      <c r="B6022" s="1371" t="s">
        <v>11669</v>
      </c>
      <c r="C6022" s="1371">
        <v>919690182</v>
      </c>
      <c r="D6022" s="1371" t="s">
        <v>7835</v>
      </c>
      <c r="G6022" s="1371" t="s">
        <v>224</v>
      </c>
      <c r="H6022" s="1371" t="s">
        <v>245</v>
      </c>
      <c r="I6022" s="1371" t="s">
        <v>316</v>
      </c>
      <c r="J6022" s="1371" t="s">
        <v>221</v>
      </c>
      <c r="N6022" s="1371" t="s">
        <v>233</v>
      </c>
      <c r="O6022" s="1371" t="s">
        <v>236</v>
      </c>
      <c r="W6022" s="1371" t="s">
        <v>229</v>
      </c>
    </row>
    <row r="6023" spans="2:23">
      <c r="B6023" s="1371" t="s">
        <v>11670</v>
      </c>
      <c r="C6023" s="1371">
        <v>978612172</v>
      </c>
      <c r="D6023" s="1371" t="s">
        <v>11671</v>
      </c>
      <c r="G6023" s="1371" t="s">
        <v>224</v>
      </c>
      <c r="H6023" s="1371" t="s">
        <v>245</v>
      </c>
      <c r="I6023" s="1371" t="s">
        <v>316</v>
      </c>
      <c r="J6023" s="1371" t="s">
        <v>221</v>
      </c>
      <c r="N6023" s="1371" t="s">
        <v>233</v>
      </c>
      <c r="O6023" s="1371" t="s">
        <v>231</v>
      </c>
      <c r="W6023" s="1371" t="s">
        <v>229</v>
      </c>
    </row>
    <row r="6024" spans="2:23">
      <c r="B6024" s="1371" t="s">
        <v>11672</v>
      </c>
      <c r="C6024" s="1371">
        <v>963033213</v>
      </c>
      <c r="D6024" s="1371" t="s">
        <v>11673</v>
      </c>
      <c r="G6024" s="1371" t="s">
        <v>224</v>
      </c>
      <c r="H6024" s="1371" t="s">
        <v>245</v>
      </c>
      <c r="I6024" s="1371" t="s">
        <v>316</v>
      </c>
      <c r="J6024" s="1371" t="s">
        <v>221</v>
      </c>
      <c r="N6024" s="1371" t="s">
        <v>233</v>
      </c>
      <c r="O6024" s="1371" t="s">
        <v>236</v>
      </c>
      <c r="W6024" s="1371" t="s">
        <v>229</v>
      </c>
    </row>
    <row r="6025" spans="2:23">
      <c r="B6025" s="1371" t="s">
        <v>11674</v>
      </c>
      <c r="C6025" s="1371">
        <v>940172170</v>
      </c>
      <c r="D6025" s="1371" t="s">
        <v>11675</v>
      </c>
      <c r="G6025" s="1371" t="s">
        <v>224</v>
      </c>
      <c r="H6025" s="1371" t="s">
        <v>245</v>
      </c>
      <c r="I6025" s="1371" t="s">
        <v>316</v>
      </c>
      <c r="J6025" s="1371" t="s">
        <v>221</v>
      </c>
      <c r="N6025" s="1371" t="s">
        <v>233</v>
      </c>
      <c r="O6025" s="1371" t="s">
        <v>236</v>
      </c>
      <c r="W6025" s="1371" t="s">
        <v>229</v>
      </c>
    </row>
    <row r="6026" spans="2:23">
      <c r="B6026" s="1371" t="s">
        <v>11319</v>
      </c>
      <c r="C6026" s="1371">
        <v>969831175</v>
      </c>
      <c r="D6026" s="1371" t="s">
        <v>11320</v>
      </c>
      <c r="G6026" s="1371" t="s">
        <v>225</v>
      </c>
      <c r="H6026" s="1371" t="s">
        <v>245</v>
      </c>
      <c r="I6026" s="1371" t="s">
        <v>316</v>
      </c>
      <c r="J6026" s="1371" t="s">
        <v>221</v>
      </c>
      <c r="N6026" s="1371" t="s">
        <v>231</v>
      </c>
      <c r="O6026" s="1371" t="s">
        <v>231</v>
      </c>
      <c r="P6026" s="1371" t="s">
        <v>231</v>
      </c>
      <c r="W6026" s="1371" t="s">
        <v>229</v>
      </c>
    </row>
    <row r="6027" spans="2:23">
      <c r="B6027" s="1371" t="s">
        <v>11676</v>
      </c>
      <c r="C6027" s="1371">
        <v>934656799</v>
      </c>
      <c r="D6027" s="1371" t="s">
        <v>11677</v>
      </c>
      <c r="G6027" s="1371" t="s">
        <v>225</v>
      </c>
      <c r="H6027" s="1371" t="s">
        <v>245</v>
      </c>
      <c r="I6027" s="1371" t="s">
        <v>316</v>
      </c>
      <c r="J6027" s="1371" t="s">
        <v>221</v>
      </c>
      <c r="N6027" s="1371" t="s">
        <v>231</v>
      </c>
      <c r="O6027" s="1371" t="s">
        <v>231</v>
      </c>
      <c r="P6027" s="1371" t="s">
        <v>231</v>
      </c>
      <c r="W6027" s="1371" t="s">
        <v>229</v>
      </c>
    </row>
    <row r="6028" spans="2:23">
      <c r="B6028" s="1371" t="s">
        <v>11678</v>
      </c>
      <c r="C6028" s="1371">
        <v>983524955</v>
      </c>
      <c r="D6028" s="1371" t="s">
        <v>11679</v>
      </c>
      <c r="G6028" s="1371" t="s">
        <v>225</v>
      </c>
      <c r="H6028" s="1371" t="s">
        <v>245</v>
      </c>
      <c r="I6028" s="1371" t="s">
        <v>316</v>
      </c>
      <c r="J6028" s="1371" t="s">
        <v>221</v>
      </c>
      <c r="N6028" s="1371" t="s">
        <v>233</v>
      </c>
      <c r="O6028" s="1371" t="s">
        <v>236</v>
      </c>
      <c r="P6028" s="1371" t="s">
        <v>236</v>
      </c>
      <c r="W6028" s="1371" t="s">
        <v>229</v>
      </c>
    </row>
    <row r="6029" spans="2:23">
      <c r="B6029" s="1371" t="s">
        <v>11680</v>
      </c>
      <c r="C6029" s="1371">
        <v>970863279</v>
      </c>
      <c r="D6029" s="1371" t="s">
        <v>11681</v>
      </c>
      <c r="G6029" s="1371" t="s">
        <v>225</v>
      </c>
      <c r="H6029" s="1371" t="s">
        <v>245</v>
      </c>
      <c r="I6029" s="1371" t="s">
        <v>316</v>
      </c>
      <c r="J6029" s="1371" t="s">
        <v>221</v>
      </c>
      <c r="N6029" s="1371" t="s">
        <v>231</v>
      </c>
      <c r="O6029" s="1371" t="s">
        <v>231</v>
      </c>
      <c r="P6029" s="1371" t="s">
        <v>231</v>
      </c>
      <c r="W6029" s="1371" t="s">
        <v>229</v>
      </c>
    </row>
    <row r="6030" spans="2:23">
      <c r="B6030" s="1371" t="s">
        <v>7636</v>
      </c>
      <c r="C6030" s="1371">
        <v>994325619</v>
      </c>
      <c r="D6030" s="1371" t="s">
        <v>4758</v>
      </c>
      <c r="G6030" s="1371" t="s">
        <v>225</v>
      </c>
      <c r="H6030" s="1371" t="s">
        <v>245</v>
      </c>
      <c r="I6030" s="1371" t="s">
        <v>316</v>
      </c>
      <c r="J6030" s="1371" t="s">
        <v>221</v>
      </c>
      <c r="N6030" s="1371" t="s">
        <v>231</v>
      </c>
      <c r="O6030" s="1371" t="s">
        <v>236</v>
      </c>
      <c r="P6030" s="1371" t="s">
        <v>350</v>
      </c>
      <c r="W6030" s="1371" t="s">
        <v>229</v>
      </c>
    </row>
    <row r="6031" spans="2:23">
      <c r="B6031" s="1371" t="s">
        <v>11682</v>
      </c>
      <c r="C6031" s="1371">
        <v>958533937</v>
      </c>
      <c r="D6031" s="1371" t="s">
        <v>11683</v>
      </c>
      <c r="G6031" s="1371" t="s">
        <v>225</v>
      </c>
      <c r="H6031" s="1371" t="s">
        <v>245</v>
      </c>
      <c r="I6031" s="1371" t="s">
        <v>316</v>
      </c>
      <c r="J6031" s="1371" t="s">
        <v>221</v>
      </c>
      <c r="N6031" s="1371" t="s">
        <v>233</v>
      </c>
      <c r="O6031" s="1371" t="s">
        <v>236</v>
      </c>
      <c r="P6031" s="1371" t="s">
        <v>350</v>
      </c>
      <c r="W6031" s="1371" t="s">
        <v>229</v>
      </c>
    </row>
    <row r="6032" spans="2:23">
      <c r="B6032" s="1371" t="s">
        <v>11684</v>
      </c>
      <c r="C6032" s="1371">
        <v>969651216</v>
      </c>
      <c r="D6032" s="1371" t="s">
        <v>11685</v>
      </c>
      <c r="G6032" s="1371" t="s">
        <v>225</v>
      </c>
      <c r="H6032" s="1371" t="s">
        <v>245</v>
      </c>
      <c r="I6032" s="1371" t="s">
        <v>316</v>
      </c>
      <c r="J6032" s="1371" t="s">
        <v>221</v>
      </c>
      <c r="N6032" s="1371" t="s">
        <v>233</v>
      </c>
      <c r="O6032" s="1371" t="s">
        <v>236</v>
      </c>
      <c r="P6032" s="1371" t="s">
        <v>350</v>
      </c>
      <c r="W6032" s="1371" t="s">
        <v>229</v>
      </c>
    </row>
    <row r="6033" spans="2:23">
      <c r="B6033" s="1371" t="s">
        <v>11686</v>
      </c>
      <c r="C6033" s="1371">
        <v>930331489</v>
      </c>
      <c r="D6033" s="1371" t="s">
        <v>11687</v>
      </c>
      <c r="G6033" s="1371" t="s">
        <v>225</v>
      </c>
      <c r="H6033" s="1371" t="s">
        <v>245</v>
      </c>
      <c r="I6033" s="1371" t="s">
        <v>316</v>
      </c>
      <c r="J6033" s="1371" t="s">
        <v>221</v>
      </c>
      <c r="N6033" s="1371" t="s">
        <v>233</v>
      </c>
      <c r="O6033" s="1371" t="s">
        <v>236</v>
      </c>
      <c r="P6033" s="1371" t="s">
        <v>236</v>
      </c>
      <c r="W6033" s="1371" t="s">
        <v>229</v>
      </c>
    </row>
    <row r="6034" spans="2:23">
      <c r="B6034" s="1371" t="s">
        <v>11688</v>
      </c>
      <c r="C6034" s="1371">
        <v>973906520</v>
      </c>
      <c r="D6034" s="1371" t="s">
        <v>11689</v>
      </c>
      <c r="G6034" s="1371" t="s">
        <v>225</v>
      </c>
      <c r="H6034" s="1371" t="s">
        <v>245</v>
      </c>
      <c r="I6034" s="1371" t="s">
        <v>316</v>
      </c>
      <c r="J6034" s="1371" t="s">
        <v>221</v>
      </c>
      <c r="N6034" s="1371" t="s">
        <v>233</v>
      </c>
      <c r="O6034" s="1371" t="s">
        <v>236</v>
      </c>
      <c r="P6034" s="1371" t="s">
        <v>350</v>
      </c>
      <c r="W6034" s="1371" t="s">
        <v>229</v>
      </c>
    </row>
    <row r="6035" spans="2:23">
      <c r="B6035" s="1371" t="s">
        <v>11690</v>
      </c>
      <c r="C6035" s="1371">
        <v>907755430</v>
      </c>
      <c r="D6035" s="1371" t="s">
        <v>11691</v>
      </c>
      <c r="E6035" s="1371" t="s">
        <v>10895</v>
      </c>
      <c r="G6035" s="1371" t="s">
        <v>225</v>
      </c>
      <c r="H6035" s="1371" t="s">
        <v>245</v>
      </c>
      <c r="I6035" s="1371" t="s">
        <v>316</v>
      </c>
      <c r="J6035" s="1371" t="s">
        <v>221</v>
      </c>
      <c r="N6035" s="1371" t="s">
        <v>231</v>
      </c>
      <c r="O6035" s="1371" t="s">
        <v>231</v>
      </c>
      <c r="P6035" s="1371" t="s">
        <v>231</v>
      </c>
      <c r="W6035" s="1371" t="s">
        <v>229</v>
      </c>
    </row>
    <row r="6036" spans="2:23">
      <c r="B6036" s="1371" t="s">
        <v>11692</v>
      </c>
      <c r="C6036" s="1371">
        <v>989863537</v>
      </c>
      <c r="D6036" s="1371" t="s">
        <v>11693</v>
      </c>
      <c r="G6036" s="1371" t="s">
        <v>225</v>
      </c>
      <c r="H6036" s="1371" t="s">
        <v>245</v>
      </c>
      <c r="I6036" s="1371" t="s">
        <v>316</v>
      </c>
      <c r="J6036" s="1371" t="s">
        <v>221</v>
      </c>
      <c r="N6036" s="1371" t="s">
        <v>233</v>
      </c>
      <c r="O6036" s="1371" t="s">
        <v>236</v>
      </c>
      <c r="P6036" s="1371" t="s">
        <v>350</v>
      </c>
      <c r="W6036" s="1371" t="s">
        <v>229</v>
      </c>
    </row>
    <row r="6037" spans="2:23">
      <c r="B6037" s="1371" t="s">
        <v>11694</v>
      </c>
      <c r="C6037" s="1371">
        <v>906937285</v>
      </c>
      <c r="D6037" s="1371" t="s">
        <v>11695</v>
      </c>
      <c r="G6037" s="1371" t="s">
        <v>225</v>
      </c>
      <c r="H6037" s="1371" t="s">
        <v>245</v>
      </c>
      <c r="I6037" s="1371" t="s">
        <v>316</v>
      </c>
      <c r="J6037" s="1371" t="s">
        <v>221</v>
      </c>
      <c r="N6037" s="1371" t="s">
        <v>233</v>
      </c>
      <c r="O6037" s="1371" t="s">
        <v>236</v>
      </c>
      <c r="P6037" s="1371" t="s">
        <v>350</v>
      </c>
      <c r="W6037" s="1371" t="s">
        <v>229</v>
      </c>
    </row>
    <row r="6038" spans="2:23">
      <c r="B6038" s="1371" t="s">
        <v>11696</v>
      </c>
      <c r="C6038" s="1371">
        <v>51961262601</v>
      </c>
      <c r="D6038" s="1371" t="s">
        <v>4924</v>
      </c>
      <c r="G6038" s="1371" t="s">
        <v>224</v>
      </c>
      <c r="H6038" s="1371" t="s">
        <v>245</v>
      </c>
      <c r="I6038" s="1371" t="s">
        <v>316</v>
      </c>
      <c r="J6038" s="1371" t="s">
        <v>221</v>
      </c>
      <c r="N6038" s="1371" t="s">
        <v>233</v>
      </c>
      <c r="O6038" s="1371" t="s">
        <v>231</v>
      </c>
      <c r="W6038" s="1371" t="s">
        <v>229</v>
      </c>
    </row>
    <row r="6039" spans="2:23">
      <c r="B6039" s="1371" t="s">
        <v>11697</v>
      </c>
      <c r="C6039" s="1371">
        <v>948400545</v>
      </c>
      <c r="D6039" s="1371" t="s">
        <v>6909</v>
      </c>
      <c r="G6039" s="1371" t="s">
        <v>223</v>
      </c>
      <c r="H6039" s="1371" t="s">
        <v>245</v>
      </c>
      <c r="I6039" s="1371" t="s">
        <v>316</v>
      </c>
      <c r="J6039" s="1371" t="s">
        <v>221</v>
      </c>
      <c r="K6039" s="1371" t="s">
        <v>262</v>
      </c>
      <c r="L6039" s="1371" t="s">
        <v>262</v>
      </c>
      <c r="N6039" s="1371" t="s">
        <v>233</v>
      </c>
      <c r="O6039" s="1371" t="s">
        <v>231</v>
      </c>
      <c r="P6039" s="1371" t="s">
        <v>329</v>
      </c>
      <c r="W6039" s="1371" t="s">
        <v>229</v>
      </c>
    </row>
    <row r="6040" spans="2:23">
      <c r="B6040" s="1371" t="s">
        <v>8128</v>
      </c>
      <c r="C6040" s="1371">
        <v>51988743598</v>
      </c>
      <c r="D6040" s="1371" t="s">
        <v>8129</v>
      </c>
      <c r="G6040" s="1371" t="s">
        <v>223</v>
      </c>
      <c r="H6040" s="1371" t="s">
        <v>245</v>
      </c>
      <c r="I6040" s="1371" t="s">
        <v>316</v>
      </c>
      <c r="J6040" s="1371" t="s">
        <v>221</v>
      </c>
      <c r="N6040" s="1371" t="s">
        <v>233</v>
      </c>
      <c r="O6040" s="1371" t="s">
        <v>231</v>
      </c>
      <c r="P6040" s="1371" t="s">
        <v>231</v>
      </c>
      <c r="W6040" s="1371" t="s">
        <v>229</v>
      </c>
    </row>
    <row r="6041" spans="2:23">
      <c r="B6041" s="1371" t="s">
        <v>11698</v>
      </c>
      <c r="C6041" s="1371">
        <v>51926208244</v>
      </c>
      <c r="D6041" s="1371" t="s">
        <v>11699</v>
      </c>
      <c r="G6041" s="1371" t="s">
        <v>223</v>
      </c>
      <c r="H6041" s="1371" t="s">
        <v>245</v>
      </c>
      <c r="I6041" s="1371" t="s">
        <v>316</v>
      </c>
      <c r="J6041" s="1371" t="s">
        <v>221</v>
      </c>
      <c r="N6041" s="1371" t="s">
        <v>233</v>
      </c>
      <c r="O6041" s="1371" t="s">
        <v>231</v>
      </c>
      <c r="P6041" s="1371" t="s">
        <v>231</v>
      </c>
      <c r="W6041" s="1371" t="s">
        <v>229</v>
      </c>
    </row>
    <row r="6042" spans="2:23">
      <c r="B6042" s="1371" t="s">
        <v>11700</v>
      </c>
      <c r="C6042" s="1371">
        <v>51997573579</v>
      </c>
      <c r="D6042" s="1371" t="s">
        <v>11701</v>
      </c>
      <c r="G6042" s="1371" t="s">
        <v>223</v>
      </c>
      <c r="H6042" s="1371" t="s">
        <v>245</v>
      </c>
      <c r="I6042" s="1371" t="s">
        <v>316</v>
      </c>
      <c r="J6042" s="1371" t="s">
        <v>221</v>
      </c>
      <c r="N6042" s="1371" t="s">
        <v>233</v>
      </c>
      <c r="O6042" s="1371" t="s">
        <v>231</v>
      </c>
      <c r="P6042" s="1371" t="s">
        <v>231</v>
      </c>
      <c r="W6042" s="1371" t="s">
        <v>229</v>
      </c>
    </row>
    <row r="6043" spans="2:23">
      <c r="B6043" s="1371" t="s">
        <v>11702</v>
      </c>
      <c r="C6043" s="1371">
        <v>51963662970</v>
      </c>
      <c r="D6043" s="1371" t="s">
        <v>11703</v>
      </c>
      <c r="G6043" s="1371" t="s">
        <v>224</v>
      </c>
      <c r="H6043" s="1371" t="s">
        <v>245</v>
      </c>
      <c r="I6043" s="1371" t="s">
        <v>316</v>
      </c>
      <c r="J6043" s="1371" t="s">
        <v>221</v>
      </c>
      <c r="N6043" s="1371" t="s">
        <v>233</v>
      </c>
      <c r="O6043" s="1371" t="s">
        <v>236</v>
      </c>
      <c r="W6043" s="1371" t="s">
        <v>229</v>
      </c>
    </row>
    <row r="6044" spans="2:23">
      <c r="B6044" s="1371" t="s">
        <v>11704</v>
      </c>
      <c r="C6044" s="1371">
        <v>51971620399</v>
      </c>
      <c r="D6044" s="1371" t="s">
        <v>11705</v>
      </c>
      <c r="E6044" s="1371" t="s">
        <v>376</v>
      </c>
      <c r="G6044" s="1371" t="s">
        <v>224</v>
      </c>
      <c r="H6044" s="1371" t="s">
        <v>245</v>
      </c>
      <c r="I6044" s="1371" t="s">
        <v>316</v>
      </c>
      <c r="J6044" s="1371" t="s">
        <v>221</v>
      </c>
      <c r="N6044" s="1371" t="s">
        <v>233</v>
      </c>
      <c r="O6044" s="1371" t="s">
        <v>231</v>
      </c>
      <c r="W6044" s="1371" t="s">
        <v>229</v>
      </c>
    </row>
    <row r="6045" spans="2:23">
      <c r="B6045" s="1371" t="s">
        <v>1395</v>
      </c>
      <c r="C6045" s="1371">
        <v>51980928584</v>
      </c>
      <c r="D6045" s="1371" t="s">
        <v>1396</v>
      </c>
      <c r="E6045" s="1371" t="s">
        <v>376</v>
      </c>
      <c r="G6045" s="1371" t="s">
        <v>224</v>
      </c>
      <c r="H6045" s="1371" t="s">
        <v>245</v>
      </c>
      <c r="I6045" s="1371" t="s">
        <v>316</v>
      </c>
      <c r="J6045" s="1371" t="s">
        <v>221</v>
      </c>
      <c r="N6045" s="1371" t="s">
        <v>233</v>
      </c>
      <c r="O6045" s="1371" t="s">
        <v>231</v>
      </c>
      <c r="W6045" s="1371" t="s">
        <v>229</v>
      </c>
    </row>
    <row r="6046" spans="2:23">
      <c r="B6046" s="1371" t="s">
        <v>11706</v>
      </c>
      <c r="C6046" s="1371">
        <v>51963324844</v>
      </c>
      <c r="D6046" s="1371" t="s">
        <v>11707</v>
      </c>
      <c r="E6046" s="1371" t="s">
        <v>376</v>
      </c>
      <c r="G6046" s="1371" t="s">
        <v>224</v>
      </c>
      <c r="H6046" s="1371" t="s">
        <v>245</v>
      </c>
      <c r="I6046" s="1371" t="s">
        <v>316</v>
      </c>
      <c r="J6046" s="1371" t="s">
        <v>221</v>
      </c>
      <c r="N6046" s="1371" t="s">
        <v>233</v>
      </c>
      <c r="O6046" s="1371" t="s">
        <v>237</v>
      </c>
      <c r="W6046" s="1371" t="s">
        <v>229</v>
      </c>
    </row>
    <row r="6047" spans="2:23">
      <c r="B6047" s="1371" t="s">
        <v>11708</v>
      </c>
      <c r="C6047" s="1371" t="s">
        <v>11709</v>
      </c>
      <c r="G6047" s="1371" t="s">
        <v>224</v>
      </c>
      <c r="H6047" s="1371" t="s">
        <v>238</v>
      </c>
      <c r="I6047" s="1371" t="s">
        <v>316</v>
      </c>
      <c r="J6047" s="1371" t="s">
        <v>221</v>
      </c>
      <c r="N6047" s="1371" t="s">
        <v>233</v>
      </c>
      <c r="O6047" s="1371" t="s">
        <v>236</v>
      </c>
      <c r="P6047" s="1371" t="s">
        <v>236</v>
      </c>
      <c r="Q6047" s="1371" t="s">
        <v>445</v>
      </c>
      <c r="R6047" s="1371" t="s">
        <v>232</v>
      </c>
      <c r="W6047" s="1371" t="s">
        <v>229</v>
      </c>
    </row>
    <row r="6048" spans="2:23">
      <c r="B6048" s="1371" t="s">
        <v>11710</v>
      </c>
      <c r="C6048" s="1371" t="s">
        <v>11711</v>
      </c>
      <c r="G6048" s="1371" t="s">
        <v>224</v>
      </c>
      <c r="H6048" s="1371" t="s">
        <v>238</v>
      </c>
      <c r="I6048" s="1371" t="s">
        <v>316</v>
      </c>
      <c r="J6048" s="1371" t="s">
        <v>221</v>
      </c>
      <c r="N6048" s="1371" t="s">
        <v>233</v>
      </c>
      <c r="O6048" s="1371" t="s">
        <v>236</v>
      </c>
      <c r="W6048" s="1371" t="s">
        <v>229</v>
      </c>
    </row>
    <row r="6049" spans="2:23">
      <c r="B6049" s="1371" t="s">
        <v>11712</v>
      </c>
      <c r="C6049" s="1371" t="s">
        <v>11610</v>
      </c>
      <c r="G6049" s="1371" t="s">
        <v>224</v>
      </c>
      <c r="H6049" s="1371" t="s">
        <v>238</v>
      </c>
      <c r="I6049" s="1371" t="s">
        <v>316</v>
      </c>
      <c r="J6049" s="1371" t="s">
        <v>221</v>
      </c>
      <c r="N6049" s="1371" t="s">
        <v>233</v>
      </c>
      <c r="O6049" s="1371" t="s">
        <v>231</v>
      </c>
      <c r="W6049" s="1371" t="s">
        <v>229</v>
      </c>
    </row>
    <row r="6050" spans="2:23">
      <c r="B6050" s="1371" t="s">
        <v>11713</v>
      </c>
      <c r="C6050" s="1371">
        <v>925477241</v>
      </c>
      <c r="D6050" s="1371" t="s">
        <v>11714</v>
      </c>
      <c r="G6050" s="1371" t="s">
        <v>224</v>
      </c>
      <c r="H6050" s="1371" t="s">
        <v>245</v>
      </c>
      <c r="I6050" s="1371" t="s">
        <v>316</v>
      </c>
      <c r="J6050" s="1371" t="s">
        <v>221</v>
      </c>
      <c r="N6050" s="1371" t="s">
        <v>233</v>
      </c>
      <c r="O6050" s="1371" t="s">
        <v>236</v>
      </c>
      <c r="W6050" s="1371" t="s">
        <v>229</v>
      </c>
    </row>
    <row r="6051" spans="2:23">
      <c r="B6051" s="1371" t="s">
        <v>11715</v>
      </c>
      <c r="C6051" s="1371" t="s">
        <v>11716</v>
      </c>
      <c r="G6051" s="1371" t="s">
        <v>225</v>
      </c>
      <c r="H6051" s="1371" t="s">
        <v>243</v>
      </c>
      <c r="I6051" s="1371" t="s">
        <v>316</v>
      </c>
      <c r="J6051" s="1371" t="s">
        <v>221</v>
      </c>
      <c r="N6051" s="1371" t="s">
        <v>231</v>
      </c>
      <c r="O6051" s="1371" t="s">
        <v>231</v>
      </c>
      <c r="P6051" s="1371" t="s">
        <v>231</v>
      </c>
      <c r="W6051" s="1371" t="s">
        <v>229</v>
      </c>
    </row>
    <row r="6052" spans="2:23">
      <c r="B6052" s="1371" t="s">
        <v>11717</v>
      </c>
      <c r="C6052" s="1371">
        <v>987716356</v>
      </c>
      <c r="D6052" s="1371" t="s">
        <v>11718</v>
      </c>
      <c r="G6052" s="1371" t="s">
        <v>224</v>
      </c>
      <c r="H6052" s="1371" t="s">
        <v>245</v>
      </c>
      <c r="I6052" s="1371" t="s">
        <v>316</v>
      </c>
      <c r="J6052" s="1371" t="s">
        <v>221</v>
      </c>
      <c r="N6052" s="1371" t="s">
        <v>233</v>
      </c>
      <c r="O6052" s="1371" t="s">
        <v>236</v>
      </c>
      <c r="W6052" s="1371" t="s">
        <v>229</v>
      </c>
    </row>
    <row r="6053" spans="2:23">
      <c r="B6053" s="1371" t="s">
        <v>11719</v>
      </c>
      <c r="C6053" s="1371">
        <v>956303546</v>
      </c>
      <c r="G6053" s="1371" t="s">
        <v>225</v>
      </c>
      <c r="H6053" s="1371" t="s">
        <v>243</v>
      </c>
      <c r="I6053" s="1371" t="s">
        <v>316</v>
      </c>
      <c r="J6053" s="1371" t="s">
        <v>221</v>
      </c>
      <c r="N6053" s="1371" t="s">
        <v>231</v>
      </c>
      <c r="O6053" s="1371" t="s">
        <v>231</v>
      </c>
      <c r="P6053" s="1371" t="s">
        <v>231</v>
      </c>
      <c r="W6053" s="1371" t="s">
        <v>229</v>
      </c>
    </row>
    <row r="6054" spans="2:23">
      <c r="B6054" s="1371" t="s">
        <v>11720</v>
      </c>
      <c r="C6054" s="1371">
        <v>51902578310</v>
      </c>
      <c r="D6054" s="1371" t="s">
        <v>8375</v>
      </c>
      <c r="E6054" s="1371" t="s">
        <v>376</v>
      </c>
      <c r="G6054" s="1371" t="s">
        <v>224</v>
      </c>
      <c r="H6054" s="1371" t="s">
        <v>245</v>
      </c>
      <c r="I6054" s="1371" t="s">
        <v>316</v>
      </c>
      <c r="J6054" s="1371" t="s">
        <v>221</v>
      </c>
      <c r="N6054" s="1371" t="s">
        <v>233</v>
      </c>
      <c r="O6054" s="1371" t="s">
        <v>233</v>
      </c>
      <c r="W6054" s="1371" t="s">
        <v>229</v>
      </c>
    </row>
    <row r="6055" spans="2:23">
      <c r="B6055" s="1371" t="s">
        <v>6876</v>
      </c>
      <c r="C6055" s="1371">
        <v>51948212046</v>
      </c>
      <c r="D6055" s="1371" t="s">
        <v>5231</v>
      </c>
      <c r="E6055" s="1371" t="s">
        <v>376</v>
      </c>
      <c r="G6055" s="1371" t="s">
        <v>223</v>
      </c>
      <c r="H6055" s="1371" t="s">
        <v>245</v>
      </c>
      <c r="I6055" s="1371" t="s">
        <v>316</v>
      </c>
      <c r="J6055" s="1371" t="s">
        <v>221</v>
      </c>
      <c r="N6055" s="1371" t="s">
        <v>237</v>
      </c>
      <c r="O6055" s="1371" t="s">
        <v>237</v>
      </c>
      <c r="P6055" s="1371" t="s">
        <v>237</v>
      </c>
      <c r="W6055" s="1371" t="s">
        <v>229</v>
      </c>
    </row>
    <row r="6056" spans="2:23">
      <c r="B6056" s="1371" t="s">
        <v>11721</v>
      </c>
      <c r="C6056" s="1371">
        <v>51993186397</v>
      </c>
      <c r="D6056" s="1371" t="s">
        <v>11722</v>
      </c>
      <c r="E6056" s="1371" t="s">
        <v>376</v>
      </c>
      <c r="G6056" s="1371" t="s">
        <v>224</v>
      </c>
      <c r="H6056" s="1371" t="s">
        <v>245</v>
      </c>
      <c r="I6056" s="1371" t="s">
        <v>316</v>
      </c>
      <c r="J6056" s="1371" t="s">
        <v>221</v>
      </c>
      <c r="N6056" s="1371" t="s">
        <v>233</v>
      </c>
      <c r="O6056" s="1371" t="s">
        <v>236</v>
      </c>
      <c r="W6056" s="1371" t="s">
        <v>229</v>
      </c>
    </row>
    <row r="6057" spans="2:23">
      <c r="B6057" s="1371" t="s">
        <v>11723</v>
      </c>
      <c r="C6057" s="1371">
        <v>51994794625</v>
      </c>
      <c r="D6057" s="1371" t="s">
        <v>11724</v>
      </c>
      <c r="E6057" s="1371" t="s">
        <v>376</v>
      </c>
      <c r="G6057" s="1371" t="s">
        <v>224</v>
      </c>
      <c r="H6057" s="1371" t="s">
        <v>245</v>
      </c>
      <c r="I6057" s="1371" t="s">
        <v>316</v>
      </c>
      <c r="J6057" s="1371" t="s">
        <v>221</v>
      </c>
      <c r="N6057" s="1371" t="s">
        <v>233</v>
      </c>
      <c r="O6057" s="1371" t="s">
        <v>236</v>
      </c>
      <c r="W6057" s="1371" t="s">
        <v>229</v>
      </c>
    </row>
    <row r="6058" spans="2:23">
      <c r="B6058" s="1371" t="s">
        <v>11725</v>
      </c>
      <c r="C6058" s="1371">
        <v>51980473079</v>
      </c>
      <c r="D6058" s="1371" t="s">
        <v>11726</v>
      </c>
      <c r="G6058" s="1371" t="s">
        <v>224</v>
      </c>
      <c r="H6058" s="1371" t="s">
        <v>245</v>
      </c>
      <c r="I6058" s="1371" t="s">
        <v>316</v>
      </c>
      <c r="J6058" s="1371" t="s">
        <v>221</v>
      </c>
      <c r="N6058" s="1371" t="s">
        <v>233</v>
      </c>
      <c r="O6058" s="1371" t="s">
        <v>231</v>
      </c>
      <c r="W6058" s="1371" t="s">
        <v>229</v>
      </c>
    </row>
    <row r="6059" spans="2:23">
      <c r="B6059" s="1371" t="s">
        <v>11022</v>
      </c>
      <c r="C6059" s="1371">
        <v>991845897</v>
      </c>
      <c r="D6059" s="1371" t="s">
        <v>11727</v>
      </c>
      <c r="G6059" s="1371" t="s">
        <v>224</v>
      </c>
      <c r="H6059" s="1371" t="s">
        <v>245</v>
      </c>
      <c r="I6059" s="1371" t="s">
        <v>316</v>
      </c>
      <c r="J6059" s="1371" t="s">
        <v>221</v>
      </c>
      <c r="N6059" s="1371" t="s">
        <v>236</v>
      </c>
      <c r="O6059" s="1371" t="s">
        <v>236</v>
      </c>
      <c r="W6059" s="1371" t="s">
        <v>229</v>
      </c>
    </row>
    <row r="6060" spans="2:23">
      <c r="B6060" s="1371" t="s">
        <v>11728</v>
      </c>
      <c r="C6060" s="1371">
        <v>952711678</v>
      </c>
      <c r="D6060" s="1371" t="s">
        <v>11729</v>
      </c>
      <c r="G6060" s="1371" t="s">
        <v>224</v>
      </c>
      <c r="H6060" s="1371" t="s">
        <v>245</v>
      </c>
      <c r="I6060" s="1371" t="s">
        <v>316</v>
      </c>
      <c r="J6060" s="1371" t="s">
        <v>221</v>
      </c>
      <c r="N6060" s="1371" t="s">
        <v>233</v>
      </c>
      <c r="O6060" s="1371" t="s">
        <v>236</v>
      </c>
      <c r="W6060" s="1371" t="s">
        <v>229</v>
      </c>
    </row>
    <row r="6061" spans="2:23">
      <c r="B6061" s="1371" t="s">
        <v>11730</v>
      </c>
      <c r="C6061" s="1371">
        <v>51907707819</v>
      </c>
      <c r="D6061" s="1371" t="s">
        <v>11731</v>
      </c>
      <c r="F6061" s="1371" t="s">
        <v>268</v>
      </c>
      <c r="G6061" s="1371" t="s">
        <v>224</v>
      </c>
      <c r="H6061" s="1371" t="s">
        <v>245</v>
      </c>
      <c r="I6061" s="1371" t="s">
        <v>316</v>
      </c>
      <c r="J6061" s="1371" t="s">
        <v>221</v>
      </c>
      <c r="N6061" s="1371" t="s">
        <v>233</v>
      </c>
      <c r="O6061" s="1371" t="s">
        <v>231</v>
      </c>
      <c r="W6061" s="1371" t="s">
        <v>229</v>
      </c>
    </row>
    <row r="6062" spans="2:23">
      <c r="B6062" s="1371" t="s">
        <v>11732</v>
      </c>
      <c r="C6062" s="1371">
        <v>51936320666</v>
      </c>
      <c r="D6062" s="1371" t="s">
        <v>11733</v>
      </c>
      <c r="F6062" s="1371" t="s">
        <v>268</v>
      </c>
      <c r="G6062" s="1371" t="s">
        <v>224</v>
      </c>
      <c r="H6062" s="1371" t="s">
        <v>245</v>
      </c>
      <c r="I6062" s="1371" t="s">
        <v>316</v>
      </c>
      <c r="J6062" s="1371" t="s">
        <v>221</v>
      </c>
      <c r="N6062" s="1371" t="s">
        <v>233</v>
      </c>
      <c r="O6062" s="1371" t="s">
        <v>231</v>
      </c>
      <c r="W6062" s="1371" t="s">
        <v>229</v>
      </c>
    </row>
    <row r="6063" spans="2:23">
      <c r="B6063" s="1371" t="s">
        <v>11734</v>
      </c>
      <c r="C6063" s="1371">
        <v>51932352055</v>
      </c>
      <c r="D6063" s="1371" t="s">
        <v>11735</v>
      </c>
      <c r="F6063" s="1371" t="s">
        <v>268</v>
      </c>
      <c r="G6063" s="1371" t="s">
        <v>224</v>
      </c>
      <c r="H6063" s="1371" t="s">
        <v>245</v>
      </c>
      <c r="I6063" s="1371" t="s">
        <v>316</v>
      </c>
      <c r="J6063" s="1371" t="s">
        <v>221</v>
      </c>
      <c r="N6063" s="1371" t="s">
        <v>233</v>
      </c>
      <c r="O6063" s="1371" t="s">
        <v>231</v>
      </c>
      <c r="W6063" s="1371" t="s">
        <v>229</v>
      </c>
    </row>
    <row r="6064" spans="2:23">
      <c r="B6064" s="1371" t="s">
        <v>11736</v>
      </c>
      <c r="C6064" s="1371">
        <v>947534831</v>
      </c>
      <c r="D6064" s="1371" t="s">
        <v>11737</v>
      </c>
      <c r="F6064" s="1371" t="s">
        <v>240</v>
      </c>
      <c r="G6064" s="1371" t="s">
        <v>225</v>
      </c>
      <c r="H6064" s="1371" t="s">
        <v>245</v>
      </c>
      <c r="I6064" s="1371" t="s">
        <v>316</v>
      </c>
      <c r="J6064" s="1371" t="s">
        <v>221</v>
      </c>
      <c r="N6064" s="1371" t="s">
        <v>233</v>
      </c>
      <c r="O6064" s="1371" t="s">
        <v>231</v>
      </c>
      <c r="P6064" s="1371" t="s">
        <v>231</v>
      </c>
      <c r="W6064" s="1371" t="s">
        <v>229</v>
      </c>
    </row>
    <row r="6065" spans="2:23">
      <c r="B6065" s="1371" t="s">
        <v>11738</v>
      </c>
      <c r="C6065" s="1371">
        <v>964557280</v>
      </c>
      <c r="D6065" s="1371" t="s">
        <v>2377</v>
      </c>
      <c r="F6065" s="1371" t="s">
        <v>240</v>
      </c>
      <c r="G6065" s="1371" t="s">
        <v>225</v>
      </c>
      <c r="H6065" s="1371" t="s">
        <v>245</v>
      </c>
      <c r="I6065" s="1371" t="s">
        <v>316</v>
      </c>
      <c r="J6065" s="1371" t="s">
        <v>221</v>
      </c>
      <c r="N6065" s="1371" t="s">
        <v>233</v>
      </c>
      <c r="O6065" s="1371" t="s">
        <v>231</v>
      </c>
      <c r="P6065" s="1371" t="s">
        <v>231</v>
      </c>
      <c r="W6065" s="1371" t="s">
        <v>229</v>
      </c>
    </row>
    <row r="6066" spans="2:23">
      <c r="B6066" s="1371" t="s">
        <v>11739</v>
      </c>
      <c r="C6066" s="1371">
        <v>956706573</v>
      </c>
      <c r="D6066" s="1371" t="s">
        <v>11740</v>
      </c>
      <c r="F6066" s="1371" t="s">
        <v>240</v>
      </c>
      <c r="G6066" s="1371" t="s">
        <v>225</v>
      </c>
      <c r="H6066" s="1371" t="s">
        <v>245</v>
      </c>
      <c r="I6066" s="1371" t="s">
        <v>316</v>
      </c>
      <c r="J6066" s="1371" t="s">
        <v>221</v>
      </c>
      <c r="N6066" s="1371" t="s">
        <v>233</v>
      </c>
      <c r="O6066" s="1371" t="s">
        <v>231</v>
      </c>
      <c r="P6066" s="1371" t="s">
        <v>231</v>
      </c>
      <c r="W6066" s="1371" t="s">
        <v>229</v>
      </c>
    </row>
    <row r="6067" spans="2:23">
      <c r="B6067" s="1371" t="s">
        <v>11741</v>
      </c>
      <c r="C6067" s="1371">
        <v>51942091516</v>
      </c>
      <c r="D6067" s="1371" t="s">
        <v>2369</v>
      </c>
      <c r="F6067" s="1371" t="s">
        <v>240</v>
      </c>
      <c r="G6067" s="1371" t="s">
        <v>223</v>
      </c>
      <c r="H6067" s="1371" t="s">
        <v>245</v>
      </c>
      <c r="I6067" s="1371" t="s">
        <v>316</v>
      </c>
      <c r="J6067" s="1371" t="s">
        <v>221</v>
      </c>
      <c r="N6067" s="1371" t="s">
        <v>233</v>
      </c>
      <c r="O6067" s="1371" t="s">
        <v>231</v>
      </c>
      <c r="P6067" s="1371" t="s">
        <v>236</v>
      </c>
      <c r="W6067" s="1371" t="s">
        <v>229</v>
      </c>
    </row>
    <row r="6068" spans="2:23">
      <c r="B6068" s="1371" t="s">
        <v>11742</v>
      </c>
      <c r="C6068" s="1371">
        <v>992875332</v>
      </c>
      <c r="D6068" s="1371" t="s">
        <v>5724</v>
      </c>
      <c r="G6068" s="1371" t="s">
        <v>224</v>
      </c>
      <c r="H6068" s="1371" t="s">
        <v>245</v>
      </c>
      <c r="I6068" s="1371" t="s">
        <v>316</v>
      </c>
      <c r="J6068" s="1371" t="s">
        <v>221</v>
      </c>
      <c r="N6068" s="1371" t="s">
        <v>236</v>
      </c>
      <c r="O6068" s="1371" t="s">
        <v>236</v>
      </c>
      <c r="W6068" s="1371" t="s">
        <v>229</v>
      </c>
    </row>
    <row r="6069" spans="2:23">
      <c r="B6069" s="1371" t="s">
        <v>11743</v>
      </c>
      <c r="C6069" s="1371">
        <v>934858423</v>
      </c>
      <c r="D6069" s="1371" t="s">
        <v>7475</v>
      </c>
      <c r="F6069" s="1371" t="s">
        <v>268</v>
      </c>
      <c r="G6069" s="1371" t="s">
        <v>224</v>
      </c>
      <c r="H6069" s="1371" t="s">
        <v>245</v>
      </c>
      <c r="I6069" s="1371" t="s">
        <v>316</v>
      </c>
      <c r="J6069" s="1371" t="s">
        <v>221</v>
      </c>
      <c r="N6069" s="1371" t="s">
        <v>233</v>
      </c>
      <c r="O6069" s="1371" t="s">
        <v>236</v>
      </c>
      <c r="W6069" s="1371" t="s">
        <v>229</v>
      </c>
    </row>
    <row r="6070" spans="2:23">
      <c r="B6070" s="1371" t="s">
        <v>11744</v>
      </c>
      <c r="C6070" s="1371">
        <v>972403311</v>
      </c>
      <c r="D6070" s="1371" t="s">
        <v>3860</v>
      </c>
      <c r="F6070" s="1371" t="s">
        <v>268</v>
      </c>
      <c r="G6070" s="1371" t="s">
        <v>224</v>
      </c>
      <c r="H6070" s="1371" t="s">
        <v>245</v>
      </c>
      <c r="I6070" s="1371" t="s">
        <v>316</v>
      </c>
      <c r="J6070" s="1371" t="s">
        <v>221</v>
      </c>
      <c r="N6070" s="1371" t="s">
        <v>233</v>
      </c>
      <c r="O6070" s="1371" t="s">
        <v>236</v>
      </c>
      <c r="W6070" s="1371" t="s">
        <v>229</v>
      </c>
    </row>
    <row r="6071" spans="2:23">
      <c r="B6071" s="1371" t="s">
        <v>11745</v>
      </c>
      <c r="C6071" s="1371">
        <v>953471446</v>
      </c>
      <c r="D6071" s="1371" t="s">
        <v>11746</v>
      </c>
      <c r="F6071" s="1371" t="s">
        <v>254</v>
      </c>
      <c r="G6071" s="1371" t="s">
        <v>223</v>
      </c>
      <c r="H6071" s="1371" t="s">
        <v>245</v>
      </c>
      <c r="I6071" s="1371" t="s">
        <v>316</v>
      </c>
      <c r="J6071" s="1371" t="s">
        <v>221</v>
      </c>
      <c r="N6071" s="1371" t="s">
        <v>233</v>
      </c>
      <c r="O6071" s="1371" t="s">
        <v>239</v>
      </c>
      <c r="P6071" s="1371" t="s">
        <v>239</v>
      </c>
      <c r="W6071" s="1371" t="s">
        <v>229</v>
      </c>
    </row>
    <row r="6072" spans="2:23">
      <c r="B6072" s="1371" t="s">
        <v>11747</v>
      </c>
      <c r="C6072" s="1371">
        <v>942008244</v>
      </c>
      <c r="D6072" s="1371" t="s">
        <v>11748</v>
      </c>
      <c r="F6072" s="1371" t="s">
        <v>268</v>
      </c>
      <c r="G6072" s="1371" t="s">
        <v>224</v>
      </c>
      <c r="H6072" s="1371" t="s">
        <v>245</v>
      </c>
      <c r="I6072" s="1371" t="s">
        <v>316</v>
      </c>
      <c r="J6072" s="1371" t="s">
        <v>221</v>
      </c>
      <c r="N6072" s="1371" t="s">
        <v>233</v>
      </c>
      <c r="O6072" s="1371" t="s">
        <v>236</v>
      </c>
      <c r="W6072" s="1371" t="s">
        <v>229</v>
      </c>
    </row>
    <row r="6073" spans="2:23">
      <c r="B6073" s="1371" t="s">
        <v>4792</v>
      </c>
      <c r="C6073" s="1371">
        <v>970677239</v>
      </c>
      <c r="D6073" s="1371" t="s">
        <v>11749</v>
      </c>
      <c r="G6073" s="1371" t="s">
        <v>224</v>
      </c>
      <c r="H6073" s="1371" t="s">
        <v>245</v>
      </c>
      <c r="I6073" s="1371" t="s">
        <v>316</v>
      </c>
      <c r="J6073" s="1371" t="s">
        <v>221</v>
      </c>
      <c r="N6073" s="1371" t="s">
        <v>233</v>
      </c>
      <c r="O6073" s="1371" t="s">
        <v>236</v>
      </c>
      <c r="W6073" s="1371" t="s">
        <v>229</v>
      </c>
    </row>
    <row r="6074" spans="2:23">
      <c r="B6074" s="1371" t="s">
        <v>11750</v>
      </c>
      <c r="C6074" s="1371">
        <v>952881822</v>
      </c>
      <c r="D6074" s="1371" t="s">
        <v>4335</v>
      </c>
      <c r="G6074" s="1371" t="s">
        <v>224</v>
      </c>
      <c r="H6074" s="1371" t="s">
        <v>245</v>
      </c>
      <c r="I6074" s="1371" t="s">
        <v>316</v>
      </c>
      <c r="J6074" s="1371" t="s">
        <v>221</v>
      </c>
      <c r="N6074" s="1371" t="s">
        <v>233</v>
      </c>
      <c r="O6074" s="1371" t="s">
        <v>231</v>
      </c>
      <c r="W6074" s="1371" t="s">
        <v>229</v>
      </c>
    </row>
    <row r="6075" spans="2:23">
      <c r="B6075" s="1371" t="s">
        <v>11751</v>
      </c>
      <c r="C6075" s="1371">
        <v>934386796</v>
      </c>
      <c r="D6075" s="1371" t="s">
        <v>4090</v>
      </c>
      <c r="G6075" s="1371" t="s">
        <v>224</v>
      </c>
      <c r="H6075" s="1371" t="s">
        <v>245</v>
      </c>
      <c r="I6075" s="1371" t="s">
        <v>316</v>
      </c>
      <c r="J6075" s="1371" t="s">
        <v>221</v>
      </c>
      <c r="N6075" s="1371" t="s">
        <v>233</v>
      </c>
      <c r="O6075" s="1371" t="s">
        <v>236</v>
      </c>
      <c r="W6075" s="1371" t="s">
        <v>229</v>
      </c>
    </row>
    <row r="6076" spans="2:23">
      <c r="B6076" s="1371" t="s">
        <v>11752</v>
      </c>
      <c r="C6076" s="1371">
        <v>978412713</v>
      </c>
      <c r="D6076" s="1371" t="s">
        <v>11753</v>
      </c>
      <c r="G6076" s="1371" t="s">
        <v>224</v>
      </c>
      <c r="H6076" s="1371" t="s">
        <v>245</v>
      </c>
      <c r="I6076" s="1371" t="s">
        <v>316</v>
      </c>
      <c r="J6076" s="1371" t="s">
        <v>221</v>
      </c>
      <c r="N6076" s="1371" t="s">
        <v>231</v>
      </c>
      <c r="O6076" s="1371" t="s">
        <v>231</v>
      </c>
      <c r="P6076" s="1371" t="s">
        <v>231</v>
      </c>
      <c r="Q6076" s="1371" t="s">
        <v>445</v>
      </c>
      <c r="R6076" s="1371" t="s">
        <v>232</v>
      </c>
      <c r="S6076" s="1371" t="s">
        <v>318</v>
      </c>
      <c r="T6076" s="1371" t="s">
        <v>323</v>
      </c>
      <c r="U6076" s="1371" t="s">
        <v>255</v>
      </c>
      <c r="W6076" s="1371" t="s">
        <v>229</v>
      </c>
    </row>
    <row r="6077" spans="2:23">
      <c r="B6077" s="1371" t="s">
        <v>11754</v>
      </c>
      <c r="C6077" s="1371">
        <v>900171670</v>
      </c>
      <c r="D6077" s="1371" t="s">
        <v>11755</v>
      </c>
      <c r="F6077" s="1371" t="s">
        <v>254</v>
      </c>
      <c r="G6077" s="1371" t="s">
        <v>225</v>
      </c>
      <c r="H6077" s="1371" t="s">
        <v>238</v>
      </c>
      <c r="I6077" s="1371" t="s">
        <v>316</v>
      </c>
      <c r="J6077" s="1371" t="s">
        <v>221</v>
      </c>
      <c r="N6077" s="1371" t="s">
        <v>233</v>
      </c>
      <c r="O6077" s="1371" t="s">
        <v>231</v>
      </c>
      <c r="P6077" s="1371" t="s">
        <v>231</v>
      </c>
      <c r="Q6077" s="1371" t="s">
        <v>445</v>
      </c>
      <c r="R6077" s="1371" t="s">
        <v>232</v>
      </c>
      <c r="S6077" s="1371" t="s">
        <v>318</v>
      </c>
      <c r="T6077" s="1371" t="s">
        <v>323</v>
      </c>
      <c r="U6077" s="1371" t="s">
        <v>255</v>
      </c>
      <c r="W6077" s="1371" t="s">
        <v>229</v>
      </c>
    </row>
    <row r="6078" spans="2:23">
      <c r="B6078" s="1371" t="s">
        <v>11756</v>
      </c>
      <c r="C6078" s="1371">
        <v>998892590</v>
      </c>
      <c r="D6078" s="1371" t="s">
        <v>11757</v>
      </c>
      <c r="G6078" s="1371" t="s">
        <v>225</v>
      </c>
      <c r="H6078" s="1371" t="s">
        <v>245</v>
      </c>
      <c r="I6078" s="1371" t="s">
        <v>316</v>
      </c>
      <c r="J6078" s="1371" t="s">
        <v>221</v>
      </c>
      <c r="N6078" s="1371" t="s">
        <v>233</v>
      </c>
      <c r="O6078" s="1371" t="s">
        <v>236</v>
      </c>
      <c r="P6078" s="1371" t="s">
        <v>350</v>
      </c>
      <c r="W6078" s="1371" t="s">
        <v>229</v>
      </c>
    </row>
    <row r="6079" spans="2:23">
      <c r="B6079" s="1371" t="s">
        <v>11758</v>
      </c>
      <c r="C6079" s="1371">
        <v>991403257</v>
      </c>
      <c r="D6079" s="1371" t="s">
        <v>11759</v>
      </c>
      <c r="G6079" s="1371" t="s">
        <v>225</v>
      </c>
      <c r="H6079" s="1371" t="s">
        <v>245</v>
      </c>
      <c r="I6079" s="1371" t="s">
        <v>316</v>
      </c>
      <c r="J6079" s="1371" t="s">
        <v>221</v>
      </c>
      <c r="N6079" s="1371" t="s">
        <v>233</v>
      </c>
      <c r="O6079" s="1371" t="s">
        <v>236</v>
      </c>
      <c r="P6079" s="1371" t="s">
        <v>350</v>
      </c>
      <c r="W6079" s="1371" t="s">
        <v>229</v>
      </c>
    </row>
    <row r="6080" spans="2:23">
      <c r="B6080" s="1371" t="s">
        <v>11760</v>
      </c>
      <c r="C6080" s="1371" t="s">
        <v>11761</v>
      </c>
      <c r="G6080" s="1371" t="s">
        <v>225</v>
      </c>
      <c r="H6080" s="1371" t="s">
        <v>245</v>
      </c>
      <c r="I6080" s="1371" t="s">
        <v>316</v>
      </c>
      <c r="J6080" s="1371" t="s">
        <v>221</v>
      </c>
      <c r="N6080" s="1371" t="s">
        <v>237</v>
      </c>
      <c r="O6080" s="1371" t="s">
        <v>332</v>
      </c>
      <c r="P6080" s="1371" t="s">
        <v>332</v>
      </c>
      <c r="W6080" s="1371" t="s">
        <v>229</v>
      </c>
    </row>
    <row r="6081" spans="2:23">
      <c r="B6081" s="1371" t="s">
        <v>11762</v>
      </c>
      <c r="C6081" s="1371">
        <v>989823916</v>
      </c>
      <c r="D6081" s="1371" t="s">
        <v>11763</v>
      </c>
      <c r="G6081" s="1371" t="s">
        <v>225</v>
      </c>
      <c r="H6081" s="1371" t="s">
        <v>245</v>
      </c>
      <c r="I6081" s="1371" t="s">
        <v>316</v>
      </c>
      <c r="J6081" s="1371" t="s">
        <v>221</v>
      </c>
      <c r="N6081" s="1371" t="s">
        <v>233</v>
      </c>
      <c r="O6081" s="1371" t="s">
        <v>236</v>
      </c>
      <c r="P6081" s="1371" t="s">
        <v>350</v>
      </c>
      <c r="W6081" s="1371" t="s">
        <v>229</v>
      </c>
    </row>
    <row r="6082" spans="2:23">
      <c r="B6082" s="1371" t="s">
        <v>7779</v>
      </c>
      <c r="C6082" s="1371">
        <v>995869753</v>
      </c>
      <c r="D6082" s="1371" t="s">
        <v>9723</v>
      </c>
      <c r="G6082" s="1371" t="s">
        <v>225</v>
      </c>
      <c r="H6082" s="1371" t="s">
        <v>245</v>
      </c>
      <c r="I6082" s="1371" t="s">
        <v>316</v>
      </c>
      <c r="J6082" s="1371" t="s">
        <v>221</v>
      </c>
      <c r="N6082" s="1371" t="s">
        <v>233</v>
      </c>
      <c r="O6082" s="1371" t="s">
        <v>236</v>
      </c>
      <c r="P6082" s="1371" t="s">
        <v>350</v>
      </c>
      <c r="W6082" s="1371" t="s">
        <v>229</v>
      </c>
    </row>
    <row r="6083" spans="2:23">
      <c r="B6083" s="1371" t="s">
        <v>11269</v>
      </c>
      <c r="C6083" s="1371">
        <v>928334697</v>
      </c>
      <c r="D6083" s="1371" t="s">
        <v>11764</v>
      </c>
      <c r="G6083" s="1371" t="s">
        <v>225</v>
      </c>
      <c r="H6083" s="1371" t="s">
        <v>245</v>
      </c>
      <c r="I6083" s="1371" t="s">
        <v>316</v>
      </c>
      <c r="J6083" s="1371" t="s">
        <v>221</v>
      </c>
      <c r="N6083" s="1371" t="s">
        <v>233</v>
      </c>
      <c r="O6083" s="1371" t="s">
        <v>236</v>
      </c>
      <c r="P6083" s="1371" t="s">
        <v>350</v>
      </c>
      <c r="W6083" s="1371" t="s">
        <v>229</v>
      </c>
    </row>
    <row r="6084" spans="2:23">
      <c r="B6084" s="1371" t="s">
        <v>11765</v>
      </c>
      <c r="C6084" s="1371">
        <v>978412713</v>
      </c>
      <c r="G6084" s="1371" t="s">
        <v>225</v>
      </c>
      <c r="H6084" s="1371" t="s">
        <v>243</v>
      </c>
      <c r="I6084" s="1371" t="s">
        <v>316</v>
      </c>
      <c r="J6084" s="1371" t="s">
        <v>221</v>
      </c>
      <c r="N6084" s="1371" t="s">
        <v>231</v>
      </c>
      <c r="O6084" s="1371" t="s">
        <v>231</v>
      </c>
      <c r="P6084" s="1371" t="s">
        <v>231</v>
      </c>
      <c r="Q6084" s="1371" t="s">
        <v>445</v>
      </c>
      <c r="R6084" s="1371" t="s">
        <v>232</v>
      </c>
      <c r="S6084" s="1371" t="s">
        <v>318</v>
      </c>
      <c r="T6084" s="1371" t="s">
        <v>323</v>
      </c>
      <c r="U6084" s="1371" t="s">
        <v>255</v>
      </c>
      <c r="W6084" s="1371" t="s">
        <v>229</v>
      </c>
    </row>
    <row r="6085" spans="2:23">
      <c r="B6085" s="1371" t="s">
        <v>11766</v>
      </c>
      <c r="C6085" s="1371">
        <v>993053254</v>
      </c>
      <c r="D6085" s="1371" t="s">
        <v>11767</v>
      </c>
      <c r="E6085" s="1371" t="s">
        <v>11768</v>
      </c>
      <c r="G6085" s="1371" t="s">
        <v>224</v>
      </c>
      <c r="H6085" s="1371" t="s">
        <v>245</v>
      </c>
      <c r="I6085" s="1371" t="s">
        <v>316</v>
      </c>
      <c r="J6085" s="1371" t="s">
        <v>221</v>
      </c>
      <c r="N6085" s="1371" t="s">
        <v>233</v>
      </c>
      <c r="O6085" s="1371" t="s">
        <v>236</v>
      </c>
      <c r="W6085" s="1371" t="s">
        <v>229</v>
      </c>
    </row>
    <row r="6086" spans="2:23">
      <c r="B6086" s="1371" t="s">
        <v>11769</v>
      </c>
      <c r="C6086" s="1371">
        <v>989978620</v>
      </c>
      <c r="D6086" s="1371" t="s">
        <v>5147</v>
      </c>
      <c r="E6086" s="1371" t="s">
        <v>11770</v>
      </c>
      <c r="G6086" s="1371" t="s">
        <v>224</v>
      </c>
      <c r="H6086" s="1371" t="s">
        <v>245</v>
      </c>
      <c r="I6086" s="1371" t="s">
        <v>316</v>
      </c>
      <c r="J6086" s="1371" t="s">
        <v>221</v>
      </c>
      <c r="N6086" s="1371" t="s">
        <v>233</v>
      </c>
      <c r="O6086" s="1371" t="s">
        <v>236</v>
      </c>
      <c r="W6086" s="1371" t="s">
        <v>229</v>
      </c>
    </row>
    <row r="6087" spans="2:23">
      <c r="B6087" s="1371" t="s">
        <v>11771</v>
      </c>
      <c r="C6087" s="1371">
        <v>961724801</v>
      </c>
      <c r="D6087" s="1371" t="s">
        <v>11772</v>
      </c>
      <c r="G6087" s="1371" t="s">
        <v>224</v>
      </c>
      <c r="H6087" s="1371" t="s">
        <v>245</v>
      </c>
      <c r="I6087" s="1371" t="s">
        <v>316</v>
      </c>
      <c r="J6087" s="1371" t="s">
        <v>221</v>
      </c>
      <c r="N6087" s="1371" t="s">
        <v>233</v>
      </c>
      <c r="O6087" s="1371" t="s">
        <v>231</v>
      </c>
      <c r="W6087" s="1371" t="s">
        <v>229</v>
      </c>
    </row>
    <row r="6088" spans="2:23">
      <c r="B6088" s="1371" t="s">
        <v>11773</v>
      </c>
      <c r="C6088" s="1371">
        <v>912785451</v>
      </c>
      <c r="D6088" s="1371" t="s">
        <v>11679</v>
      </c>
      <c r="G6088" s="1371" t="s">
        <v>225</v>
      </c>
      <c r="H6088" s="1371" t="s">
        <v>245</v>
      </c>
      <c r="I6088" s="1371" t="s">
        <v>316</v>
      </c>
      <c r="J6088" s="1371" t="s">
        <v>221</v>
      </c>
      <c r="N6088" s="1371" t="s">
        <v>233</v>
      </c>
      <c r="O6088" s="1371" t="s">
        <v>236</v>
      </c>
      <c r="P6088" s="1371" t="s">
        <v>236</v>
      </c>
      <c r="W6088" s="1371" t="s">
        <v>229</v>
      </c>
    </row>
    <row r="6089" spans="2:23">
      <c r="N6089" s="1371" t="s">
        <v>233</v>
      </c>
      <c r="W6089" s="1371" t="s">
        <v>229</v>
      </c>
    </row>
    <row r="6090" spans="2:23">
      <c r="B6090" s="1371" t="s">
        <v>8329</v>
      </c>
      <c r="C6090" s="1371">
        <v>987239928</v>
      </c>
      <c r="D6090" s="1371" t="s">
        <v>8330</v>
      </c>
      <c r="G6090" s="1371" t="s">
        <v>223</v>
      </c>
      <c r="H6090" s="1371" t="s">
        <v>245</v>
      </c>
      <c r="I6090" s="1371" t="s">
        <v>316</v>
      </c>
      <c r="J6090" s="1371" t="s">
        <v>249</v>
      </c>
      <c r="N6090" s="1371" t="s">
        <v>237</v>
      </c>
      <c r="O6090" s="1371" t="s">
        <v>237</v>
      </c>
      <c r="P6090" s="1371" t="s">
        <v>237</v>
      </c>
      <c r="W6090" s="1371" t="s">
        <v>229</v>
      </c>
    </row>
    <row r="6091" spans="2:23">
      <c r="B6091" s="1371" t="s">
        <v>6536</v>
      </c>
      <c r="C6091" s="1371">
        <v>936896456</v>
      </c>
      <c r="D6091" s="1371" t="s">
        <v>6537</v>
      </c>
      <c r="G6091" s="1371" t="s">
        <v>224</v>
      </c>
      <c r="H6091" s="1371" t="s">
        <v>245</v>
      </c>
      <c r="I6091" s="1371" t="s">
        <v>316</v>
      </c>
      <c r="J6091" s="1371" t="s">
        <v>249</v>
      </c>
      <c r="N6091" s="1371" t="s">
        <v>237</v>
      </c>
      <c r="O6091" s="1371" t="s">
        <v>237</v>
      </c>
      <c r="R6091" s="1371" t="s">
        <v>312</v>
      </c>
      <c r="W6091" s="1371" t="s">
        <v>229</v>
      </c>
    </row>
    <row r="6092" spans="2:23">
      <c r="B6092" s="1371" t="s">
        <v>11774</v>
      </c>
      <c r="C6092" s="1371">
        <v>944413624</v>
      </c>
      <c r="D6092" s="1371" t="s">
        <v>11775</v>
      </c>
      <c r="G6092" s="1371" t="s">
        <v>224</v>
      </c>
      <c r="H6092" s="1371" t="s">
        <v>242</v>
      </c>
      <c r="I6092" s="1371" t="s">
        <v>316</v>
      </c>
      <c r="J6092" s="1371" t="s">
        <v>249</v>
      </c>
      <c r="N6092" s="1371" t="s">
        <v>233</v>
      </c>
      <c r="O6092" s="1371" t="s">
        <v>231</v>
      </c>
      <c r="W6092" s="1371" t="s">
        <v>229</v>
      </c>
    </row>
    <row r="6093" spans="2:23">
      <c r="B6093" s="1371" t="s">
        <v>11776</v>
      </c>
      <c r="C6093" s="1371" t="s">
        <v>11777</v>
      </c>
      <c r="G6093" s="1371" t="s">
        <v>224</v>
      </c>
      <c r="H6093" s="1371" t="s">
        <v>242</v>
      </c>
      <c r="I6093" s="1371" t="s">
        <v>316</v>
      </c>
      <c r="J6093" s="1371" t="s">
        <v>249</v>
      </c>
      <c r="N6093" s="1371" t="s">
        <v>233</v>
      </c>
      <c r="O6093" s="1371" t="s">
        <v>231</v>
      </c>
      <c r="W6093" s="1371" t="s">
        <v>229</v>
      </c>
    </row>
    <row r="6094" spans="2:23">
      <c r="B6094" s="1371" t="s">
        <v>11778</v>
      </c>
      <c r="C6094" s="1371">
        <v>983303000</v>
      </c>
      <c r="G6094" s="1371" t="s">
        <v>224</v>
      </c>
      <c r="H6094" s="1371" t="s">
        <v>242</v>
      </c>
      <c r="I6094" s="1371" t="s">
        <v>316</v>
      </c>
      <c r="J6094" s="1371" t="s">
        <v>249</v>
      </c>
      <c r="N6094" s="1371" t="s">
        <v>233</v>
      </c>
      <c r="O6094" s="1371" t="s">
        <v>231</v>
      </c>
      <c r="W6094" s="1371" t="s">
        <v>229</v>
      </c>
    </row>
    <row r="6095" spans="2:23">
      <c r="B6095" s="1371" t="s">
        <v>11779</v>
      </c>
      <c r="C6095" s="1371">
        <v>978530446</v>
      </c>
      <c r="D6095" s="1371" t="s">
        <v>11780</v>
      </c>
      <c r="G6095" s="1371" t="s">
        <v>224</v>
      </c>
      <c r="H6095" s="1371" t="s">
        <v>242</v>
      </c>
      <c r="I6095" s="1371" t="s">
        <v>316</v>
      </c>
      <c r="J6095" s="1371" t="s">
        <v>249</v>
      </c>
      <c r="N6095" s="1371" t="s">
        <v>233</v>
      </c>
      <c r="O6095" s="1371" t="s">
        <v>231</v>
      </c>
      <c r="W6095" s="1371" t="s">
        <v>229</v>
      </c>
    </row>
    <row r="6096" spans="2:23">
      <c r="B6096" s="1371" t="s">
        <v>11781</v>
      </c>
      <c r="C6096" s="1371">
        <v>986899712</v>
      </c>
      <c r="G6096" s="1371" t="s">
        <v>224</v>
      </c>
      <c r="H6096" s="1371" t="s">
        <v>242</v>
      </c>
      <c r="I6096" s="1371" t="s">
        <v>316</v>
      </c>
      <c r="J6096" s="1371" t="s">
        <v>249</v>
      </c>
      <c r="N6096" s="1371" t="s">
        <v>233</v>
      </c>
      <c r="O6096" s="1371" t="s">
        <v>231</v>
      </c>
      <c r="W6096" s="1371" t="s">
        <v>229</v>
      </c>
    </row>
    <row r="6097" spans="2:23">
      <c r="B6097" s="1371" t="s">
        <v>11782</v>
      </c>
      <c r="C6097" s="1371" t="s">
        <v>11783</v>
      </c>
      <c r="G6097" s="1371" t="s">
        <v>224</v>
      </c>
      <c r="H6097" s="1371" t="s">
        <v>242</v>
      </c>
      <c r="I6097" s="1371" t="s">
        <v>316</v>
      </c>
      <c r="J6097" s="1371" t="s">
        <v>249</v>
      </c>
      <c r="N6097" s="1371" t="s">
        <v>233</v>
      </c>
      <c r="O6097" s="1371" t="s">
        <v>231</v>
      </c>
      <c r="W6097" s="1371" t="s">
        <v>229</v>
      </c>
    </row>
    <row r="6098" spans="2:23">
      <c r="B6098" s="1371" t="s">
        <v>11784</v>
      </c>
      <c r="C6098" s="1371">
        <v>943316253</v>
      </c>
      <c r="E6098" s="1371" t="s">
        <v>2306</v>
      </c>
      <c r="G6098" s="1371" t="s">
        <v>223</v>
      </c>
      <c r="H6098" s="1371" t="s">
        <v>243</v>
      </c>
      <c r="I6098" s="1371" t="s">
        <v>316</v>
      </c>
      <c r="J6098" s="1371" t="s">
        <v>249</v>
      </c>
      <c r="N6098" s="1371" t="s">
        <v>233</v>
      </c>
      <c r="W6098" s="1371" t="s">
        <v>229</v>
      </c>
    </row>
    <row r="6099" spans="2:23">
      <c r="B6099" s="1371" t="s">
        <v>11785</v>
      </c>
      <c r="C6099" s="1371" t="s">
        <v>11786</v>
      </c>
      <c r="G6099" s="1371" t="s">
        <v>223</v>
      </c>
      <c r="H6099" s="1371" t="s">
        <v>243</v>
      </c>
      <c r="I6099" s="1371" t="s">
        <v>316</v>
      </c>
      <c r="J6099" s="1371" t="s">
        <v>249</v>
      </c>
      <c r="N6099" s="1371" t="s">
        <v>233</v>
      </c>
      <c r="O6099" s="1371" t="s">
        <v>231</v>
      </c>
      <c r="P6099" s="1371" t="s">
        <v>231</v>
      </c>
      <c r="W6099" s="1371" t="s">
        <v>229</v>
      </c>
    </row>
    <row r="6100" spans="2:23">
      <c r="B6100" s="1371" t="s">
        <v>11787</v>
      </c>
      <c r="C6100" s="1371">
        <v>942441214</v>
      </c>
      <c r="H6100" s="1371" t="s">
        <v>243</v>
      </c>
      <c r="I6100" s="1371" t="s">
        <v>316</v>
      </c>
      <c r="J6100" s="1371" t="s">
        <v>249</v>
      </c>
      <c r="N6100" s="1371" t="s">
        <v>233</v>
      </c>
      <c r="O6100" s="1371" t="s">
        <v>231</v>
      </c>
      <c r="P6100" s="1371" t="s">
        <v>231</v>
      </c>
      <c r="W6100" s="1371" t="s">
        <v>229</v>
      </c>
    </row>
    <row r="6101" spans="2:23">
      <c r="B6101" s="1371" t="s">
        <v>11788</v>
      </c>
      <c r="C6101" s="1371" t="s">
        <v>11789</v>
      </c>
      <c r="G6101" s="1371" t="s">
        <v>225</v>
      </c>
      <c r="H6101" s="1371" t="s">
        <v>243</v>
      </c>
      <c r="I6101" s="1371" t="s">
        <v>316</v>
      </c>
      <c r="J6101" s="1371" t="s">
        <v>249</v>
      </c>
      <c r="N6101" s="1371" t="s">
        <v>233</v>
      </c>
      <c r="O6101" s="1371" t="s">
        <v>236</v>
      </c>
      <c r="W6101" s="1371" t="s">
        <v>229</v>
      </c>
    </row>
    <row r="6102" spans="2:23">
      <c r="B6102" s="1371" t="s">
        <v>11790</v>
      </c>
      <c r="C6102" s="1371" t="s">
        <v>11791</v>
      </c>
      <c r="G6102" s="1371" t="s">
        <v>223</v>
      </c>
      <c r="H6102" s="1371" t="s">
        <v>243</v>
      </c>
      <c r="I6102" s="1371" t="s">
        <v>316</v>
      </c>
      <c r="J6102" s="1371" t="s">
        <v>249</v>
      </c>
      <c r="N6102" s="1371" t="s">
        <v>233</v>
      </c>
      <c r="O6102" s="1371" t="s">
        <v>236</v>
      </c>
      <c r="P6102" s="1371" t="s">
        <v>231</v>
      </c>
      <c r="W6102" s="1371" t="s">
        <v>229</v>
      </c>
    </row>
    <row r="6103" spans="2:23">
      <c r="B6103" s="1371" t="s">
        <v>11792</v>
      </c>
      <c r="C6103" s="1371" t="s">
        <v>11793</v>
      </c>
      <c r="G6103" s="1371" t="s">
        <v>225</v>
      </c>
      <c r="H6103" s="1371" t="s">
        <v>243</v>
      </c>
      <c r="I6103" s="1371" t="s">
        <v>316</v>
      </c>
      <c r="J6103" s="1371" t="s">
        <v>249</v>
      </c>
      <c r="N6103" s="1371" t="s">
        <v>233</v>
      </c>
      <c r="O6103" s="1371" t="s">
        <v>236</v>
      </c>
      <c r="W6103" s="1371" t="s">
        <v>229</v>
      </c>
    </row>
    <row r="6104" spans="2:23">
      <c r="B6104" s="1371" t="s">
        <v>11794</v>
      </c>
      <c r="C6104" s="1371" t="s">
        <v>11795</v>
      </c>
      <c r="G6104" s="1371" t="s">
        <v>223</v>
      </c>
      <c r="H6104" s="1371" t="s">
        <v>243</v>
      </c>
      <c r="I6104" s="1371" t="s">
        <v>316</v>
      </c>
      <c r="J6104" s="1371" t="s">
        <v>249</v>
      </c>
      <c r="N6104" s="1371" t="s">
        <v>233</v>
      </c>
      <c r="O6104" s="1371" t="s">
        <v>231</v>
      </c>
      <c r="P6104" s="1371" t="s">
        <v>231</v>
      </c>
      <c r="W6104" s="1371" t="s">
        <v>229</v>
      </c>
    </row>
    <row r="6105" spans="2:23">
      <c r="B6105" s="1371" t="s">
        <v>11796</v>
      </c>
      <c r="C6105" s="1371">
        <v>958182366</v>
      </c>
      <c r="G6105" s="1371" t="s">
        <v>223</v>
      </c>
      <c r="H6105" s="1371" t="s">
        <v>243</v>
      </c>
      <c r="I6105" s="1371" t="s">
        <v>316</v>
      </c>
      <c r="J6105" s="1371" t="s">
        <v>249</v>
      </c>
      <c r="N6105" s="1371" t="s">
        <v>233</v>
      </c>
      <c r="O6105" s="1371" t="s">
        <v>231</v>
      </c>
      <c r="P6105" s="1371" t="s">
        <v>231</v>
      </c>
      <c r="W6105" s="1371" t="s">
        <v>229</v>
      </c>
    </row>
    <row r="6106" spans="2:23">
      <c r="B6106" s="1371" t="s">
        <v>11797</v>
      </c>
      <c r="C6106" s="1371" t="s">
        <v>11798</v>
      </c>
      <c r="G6106" s="1371" t="s">
        <v>223</v>
      </c>
      <c r="H6106" s="1371" t="s">
        <v>243</v>
      </c>
      <c r="I6106" s="1371" t="s">
        <v>316</v>
      </c>
      <c r="J6106" s="1371" t="s">
        <v>249</v>
      </c>
      <c r="N6106" s="1371" t="s">
        <v>233</v>
      </c>
      <c r="O6106" s="1371" t="s">
        <v>236</v>
      </c>
      <c r="P6106" s="1371" t="s">
        <v>231</v>
      </c>
      <c r="W6106" s="1371" t="s">
        <v>229</v>
      </c>
    </row>
    <row r="6107" spans="2:23">
      <c r="B6107" s="1371" t="s">
        <v>11799</v>
      </c>
      <c r="C6107" s="1371">
        <v>902210559</v>
      </c>
      <c r="G6107" s="1371" t="s">
        <v>223</v>
      </c>
      <c r="H6107" s="1371" t="s">
        <v>243</v>
      </c>
      <c r="I6107" s="1371" t="s">
        <v>316</v>
      </c>
      <c r="J6107" s="1371" t="s">
        <v>249</v>
      </c>
      <c r="N6107" s="1371" t="s">
        <v>233</v>
      </c>
      <c r="O6107" s="1371" t="s">
        <v>236</v>
      </c>
      <c r="P6107" s="1371" t="s">
        <v>231</v>
      </c>
      <c r="W6107" s="1371" t="s">
        <v>229</v>
      </c>
    </row>
    <row r="6108" spans="2:23">
      <c r="B6108" s="1371" t="s">
        <v>11800</v>
      </c>
      <c r="C6108" s="1371" t="s">
        <v>11801</v>
      </c>
      <c r="E6108" s="1371" t="s">
        <v>4414</v>
      </c>
      <c r="G6108" s="1371" t="s">
        <v>224</v>
      </c>
      <c r="H6108" s="1371" t="s">
        <v>243</v>
      </c>
      <c r="I6108" s="1371" t="s">
        <v>316</v>
      </c>
      <c r="J6108" s="1371" t="s">
        <v>249</v>
      </c>
      <c r="N6108" s="1371" t="s">
        <v>233</v>
      </c>
      <c r="O6108" s="1371" t="s">
        <v>236</v>
      </c>
      <c r="W6108" s="1371" t="s">
        <v>229</v>
      </c>
    </row>
    <row r="6109" spans="2:23">
      <c r="B6109" s="1371" t="s">
        <v>11802</v>
      </c>
      <c r="C6109" s="1371">
        <v>955214336</v>
      </c>
      <c r="G6109" s="1371" t="s">
        <v>223</v>
      </c>
      <c r="H6109" s="1371" t="s">
        <v>243</v>
      </c>
      <c r="I6109" s="1371" t="s">
        <v>316</v>
      </c>
      <c r="J6109" s="1371" t="s">
        <v>249</v>
      </c>
      <c r="N6109" s="1371" t="s">
        <v>233</v>
      </c>
      <c r="O6109" s="1371" t="s">
        <v>236</v>
      </c>
      <c r="P6109" s="1371" t="s">
        <v>231</v>
      </c>
      <c r="W6109" s="1371" t="s">
        <v>229</v>
      </c>
    </row>
    <row r="6110" spans="2:23">
      <c r="B6110" s="1371" t="s">
        <v>11803</v>
      </c>
      <c r="C6110" s="1371">
        <v>988856449</v>
      </c>
      <c r="G6110" s="1371" t="s">
        <v>223</v>
      </c>
      <c r="H6110" s="1371" t="s">
        <v>243</v>
      </c>
      <c r="I6110" s="1371" t="s">
        <v>316</v>
      </c>
      <c r="J6110" s="1371" t="s">
        <v>249</v>
      </c>
      <c r="N6110" s="1371" t="s">
        <v>233</v>
      </c>
      <c r="O6110" s="1371" t="s">
        <v>236</v>
      </c>
      <c r="P6110" s="1371" t="s">
        <v>231</v>
      </c>
      <c r="W6110" s="1371" t="s">
        <v>229</v>
      </c>
    </row>
    <row r="6111" spans="2:23">
      <c r="B6111" s="1371" t="s">
        <v>11804</v>
      </c>
      <c r="C6111" s="1371">
        <v>916243141</v>
      </c>
      <c r="D6111" s="1371" t="s">
        <v>11805</v>
      </c>
      <c r="E6111" s="1371" t="s">
        <v>4239</v>
      </c>
      <c r="G6111" s="1371" t="s">
        <v>223</v>
      </c>
      <c r="H6111" s="1371" t="s">
        <v>243</v>
      </c>
      <c r="I6111" s="1371" t="s">
        <v>316</v>
      </c>
      <c r="J6111" s="1371" t="s">
        <v>249</v>
      </c>
      <c r="N6111" s="1371" t="s">
        <v>233</v>
      </c>
      <c r="O6111" s="1371" t="s">
        <v>231</v>
      </c>
      <c r="W6111" s="1371" t="s">
        <v>229</v>
      </c>
    </row>
    <row r="6112" spans="2:23">
      <c r="B6112" s="1371" t="s">
        <v>11806</v>
      </c>
      <c r="C6112" s="1371">
        <v>970367347</v>
      </c>
      <c r="D6112" s="1371" t="s">
        <v>3724</v>
      </c>
      <c r="E6112" s="1371" t="s">
        <v>4239</v>
      </c>
      <c r="G6112" s="1371" t="s">
        <v>223</v>
      </c>
      <c r="H6112" s="1371" t="s">
        <v>243</v>
      </c>
      <c r="I6112" s="1371" t="s">
        <v>316</v>
      </c>
      <c r="J6112" s="1371" t="s">
        <v>249</v>
      </c>
      <c r="N6112" s="1371" t="s">
        <v>233</v>
      </c>
      <c r="O6112" s="1371" t="s">
        <v>231</v>
      </c>
      <c r="W6112" s="1371" t="s">
        <v>229</v>
      </c>
    </row>
    <row r="6113" spans="2:23">
      <c r="B6113" s="1371" t="s">
        <v>11807</v>
      </c>
      <c r="C6113" s="1371">
        <v>982970783</v>
      </c>
      <c r="D6113" s="1371" t="s">
        <v>11808</v>
      </c>
      <c r="E6113" s="1371" t="s">
        <v>4239</v>
      </c>
      <c r="G6113" s="1371" t="s">
        <v>223</v>
      </c>
      <c r="H6113" s="1371" t="s">
        <v>243</v>
      </c>
      <c r="I6113" s="1371" t="s">
        <v>316</v>
      </c>
      <c r="J6113" s="1371" t="s">
        <v>249</v>
      </c>
      <c r="N6113" s="1371" t="s">
        <v>233</v>
      </c>
      <c r="O6113" s="1371" t="s">
        <v>231</v>
      </c>
      <c r="W6113" s="1371" t="s">
        <v>229</v>
      </c>
    </row>
    <row r="6114" spans="2:23">
      <c r="B6114" s="1371" t="s">
        <v>11809</v>
      </c>
      <c r="D6114" s="1371" t="s">
        <v>11810</v>
      </c>
      <c r="E6114" s="1371" t="s">
        <v>4239</v>
      </c>
      <c r="G6114" s="1371" t="s">
        <v>224</v>
      </c>
      <c r="H6114" s="1371" t="s">
        <v>243</v>
      </c>
      <c r="I6114" s="1371" t="s">
        <v>316</v>
      </c>
      <c r="J6114" s="1371" t="s">
        <v>249</v>
      </c>
      <c r="N6114" s="1371" t="s">
        <v>233</v>
      </c>
      <c r="O6114" s="1371" t="s">
        <v>231</v>
      </c>
      <c r="W6114" s="1371" t="s">
        <v>229</v>
      </c>
    </row>
    <row r="6115" spans="2:23">
      <c r="B6115" s="1371" t="s">
        <v>11811</v>
      </c>
      <c r="C6115" s="1371">
        <v>982149425</v>
      </c>
      <c r="D6115" s="1371" t="s">
        <v>3724</v>
      </c>
      <c r="E6115" s="1371" t="s">
        <v>4239</v>
      </c>
      <c r="G6115" s="1371" t="s">
        <v>223</v>
      </c>
      <c r="H6115" s="1371" t="s">
        <v>243</v>
      </c>
      <c r="I6115" s="1371" t="s">
        <v>316</v>
      </c>
      <c r="J6115" s="1371" t="s">
        <v>249</v>
      </c>
      <c r="N6115" s="1371" t="s">
        <v>233</v>
      </c>
      <c r="O6115" s="1371" t="s">
        <v>231</v>
      </c>
      <c r="W6115" s="1371" t="s">
        <v>229</v>
      </c>
    </row>
    <row r="6116" spans="2:23">
      <c r="B6116" s="1371" t="s">
        <v>11812</v>
      </c>
      <c r="C6116" s="1371">
        <v>934485644</v>
      </c>
      <c r="D6116" s="1371" t="s">
        <v>11813</v>
      </c>
      <c r="E6116" s="1371" t="s">
        <v>4239</v>
      </c>
      <c r="G6116" s="1371" t="s">
        <v>224</v>
      </c>
      <c r="H6116" s="1371" t="s">
        <v>243</v>
      </c>
      <c r="I6116" s="1371" t="s">
        <v>316</v>
      </c>
      <c r="J6116" s="1371" t="s">
        <v>249</v>
      </c>
      <c r="N6116" s="1371" t="s">
        <v>233</v>
      </c>
      <c r="O6116" s="1371" t="s">
        <v>231</v>
      </c>
      <c r="W6116" s="1371" t="s">
        <v>229</v>
      </c>
    </row>
    <row r="6117" spans="2:23">
      <c r="B6117" s="1371" t="s">
        <v>11814</v>
      </c>
      <c r="C6117" s="1371">
        <v>971760788</v>
      </c>
      <c r="D6117" s="1371" t="s">
        <v>11815</v>
      </c>
      <c r="E6117" s="1371" t="s">
        <v>2817</v>
      </c>
      <c r="G6117" s="1371" t="s">
        <v>225</v>
      </c>
      <c r="H6117" s="1371" t="s">
        <v>243</v>
      </c>
      <c r="I6117" s="1371" t="s">
        <v>316</v>
      </c>
      <c r="J6117" s="1371" t="s">
        <v>249</v>
      </c>
      <c r="N6117" s="1371" t="s">
        <v>233</v>
      </c>
      <c r="O6117" s="1371" t="s">
        <v>231</v>
      </c>
      <c r="W6117" s="1371" t="s">
        <v>229</v>
      </c>
    </row>
    <row r="6118" spans="2:23">
      <c r="B6118" s="1371" t="s">
        <v>11816</v>
      </c>
      <c r="C6118" s="1371">
        <v>928298665</v>
      </c>
      <c r="D6118" s="1371" t="s">
        <v>11817</v>
      </c>
      <c r="E6118" s="1371" t="s">
        <v>4239</v>
      </c>
      <c r="G6118" s="1371" t="s">
        <v>225</v>
      </c>
      <c r="H6118" s="1371" t="s">
        <v>243</v>
      </c>
      <c r="I6118" s="1371" t="s">
        <v>316</v>
      </c>
      <c r="J6118" s="1371" t="s">
        <v>249</v>
      </c>
      <c r="N6118" s="1371" t="s">
        <v>233</v>
      </c>
      <c r="O6118" s="1371" t="s">
        <v>231</v>
      </c>
      <c r="W6118" s="1371" t="s">
        <v>229</v>
      </c>
    </row>
    <row r="6119" spans="2:23">
      <c r="B6119" s="1371" t="s">
        <v>11818</v>
      </c>
      <c r="C6119" s="1371">
        <v>947268481</v>
      </c>
      <c r="D6119" s="1371" t="s">
        <v>3724</v>
      </c>
      <c r="E6119" s="1371" t="s">
        <v>4239</v>
      </c>
      <c r="G6119" s="1371" t="s">
        <v>224</v>
      </c>
      <c r="H6119" s="1371" t="s">
        <v>243</v>
      </c>
      <c r="I6119" s="1371" t="s">
        <v>316</v>
      </c>
      <c r="J6119" s="1371" t="s">
        <v>249</v>
      </c>
      <c r="N6119" s="1371" t="s">
        <v>233</v>
      </c>
      <c r="O6119" s="1371" t="s">
        <v>231</v>
      </c>
      <c r="W6119" s="1371" t="s">
        <v>229</v>
      </c>
    </row>
    <row r="6120" spans="2:23">
      <c r="B6120" s="1371" t="s">
        <v>11819</v>
      </c>
      <c r="C6120" s="1371">
        <v>924144769</v>
      </c>
      <c r="D6120" s="1371" t="s">
        <v>11820</v>
      </c>
      <c r="E6120" s="1371" t="s">
        <v>4239</v>
      </c>
      <c r="G6120" s="1371" t="s">
        <v>225</v>
      </c>
      <c r="H6120" s="1371" t="s">
        <v>243</v>
      </c>
      <c r="I6120" s="1371" t="s">
        <v>316</v>
      </c>
      <c r="J6120" s="1371" t="s">
        <v>249</v>
      </c>
      <c r="N6120" s="1371" t="s">
        <v>233</v>
      </c>
      <c r="O6120" s="1371" t="s">
        <v>231</v>
      </c>
      <c r="W6120" s="1371" t="s">
        <v>229</v>
      </c>
    </row>
    <row r="6121" spans="2:23">
      <c r="B6121" s="1371" t="s">
        <v>11821</v>
      </c>
      <c r="C6121" s="1371">
        <v>981542553</v>
      </c>
      <c r="D6121" s="1371" t="s">
        <v>11822</v>
      </c>
      <c r="E6121" s="1371" t="s">
        <v>4239</v>
      </c>
      <c r="G6121" s="1371" t="s">
        <v>224</v>
      </c>
      <c r="H6121" s="1371" t="s">
        <v>243</v>
      </c>
      <c r="I6121" s="1371" t="s">
        <v>316</v>
      </c>
      <c r="J6121" s="1371" t="s">
        <v>249</v>
      </c>
      <c r="N6121" s="1371" t="s">
        <v>233</v>
      </c>
      <c r="O6121" s="1371" t="s">
        <v>231</v>
      </c>
      <c r="W6121" s="1371" t="s">
        <v>229</v>
      </c>
    </row>
    <row r="6122" spans="2:23">
      <c r="B6122" s="1371" t="s">
        <v>11823</v>
      </c>
      <c r="C6122" s="1371">
        <v>955541564</v>
      </c>
      <c r="D6122" s="1371" t="s">
        <v>11824</v>
      </c>
      <c r="E6122" s="1371" t="s">
        <v>4239</v>
      </c>
      <c r="G6122" s="1371" t="s">
        <v>224</v>
      </c>
      <c r="H6122" s="1371" t="s">
        <v>243</v>
      </c>
      <c r="I6122" s="1371" t="s">
        <v>316</v>
      </c>
      <c r="J6122" s="1371" t="s">
        <v>249</v>
      </c>
      <c r="N6122" s="1371" t="s">
        <v>233</v>
      </c>
      <c r="O6122" s="1371" t="s">
        <v>231</v>
      </c>
      <c r="W6122" s="1371" t="s">
        <v>229</v>
      </c>
    </row>
    <row r="6123" spans="2:23">
      <c r="B6123" s="1371" t="s">
        <v>11825</v>
      </c>
      <c r="C6123" s="1371" t="s">
        <v>362</v>
      </c>
      <c r="D6123" s="1371" t="s">
        <v>11826</v>
      </c>
      <c r="E6123" s="1371" t="s">
        <v>4239</v>
      </c>
      <c r="G6123" s="1371" t="s">
        <v>225</v>
      </c>
      <c r="H6123" s="1371" t="s">
        <v>243</v>
      </c>
      <c r="I6123" s="1371" t="s">
        <v>316</v>
      </c>
      <c r="J6123" s="1371" t="s">
        <v>249</v>
      </c>
      <c r="N6123" s="1371" t="s">
        <v>233</v>
      </c>
      <c r="O6123" s="1371" t="s">
        <v>231</v>
      </c>
      <c r="W6123" s="1371" t="s">
        <v>229</v>
      </c>
    </row>
    <row r="6124" spans="2:23">
      <c r="B6124" s="1371" t="s">
        <v>11827</v>
      </c>
      <c r="C6124" s="1371">
        <v>906447150</v>
      </c>
      <c r="E6124" s="1371" t="s">
        <v>373</v>
      </c>
      <c r="G6124" s="1371" t="s">
        <v>225</v>
      </c>
      <c r="H6124" s="1371" t="s">
        <v>243</v>
      </c>
      <c r="I6124" s="1371" t="s">
        <v>316</v>
      </c>
      <c r="J6124" s="1371" t="s">
        <v>249</v>
      </c>
      <c r="N6124" s="1371" t="s">
        <v>233</v>
      </c>
      <c r="O6124" s="1371" t="s">
        <v>231</v>
      </c>
      <c r="W6124" s="1371" t="s">
        <v>229</v>
      </c>
    </row>
    <row r="6125" spans="2:23">
      <c r="B6125" s="1371" t="s">
        <v>11828</v>
      </c>
      <c r="C6125" s="1371">
        <v>941578144</v>
      </c>
      <c r="D6125" s="1371" t="s">
        <v>11829</v>
      </c>
      <c r="E6125" s="1371" t="s">
        <v>874</v>
      </c>
      <c r="G6125" s="1371" t="s">
        <v>225</v>
      </c>
      <c r="H6125" s="1371" t="s">
        <v>243</v>
      </c>
      <c r="I6125" s="1371" t="s">
        <v>316</v>
      </c>
      <c r="J6125" s="1371" t="s">
        <v>249</v>
      </c>
      <c r="N6125" s="1371" t="s">
        <v>233</v>
      </c>
      <c r="O6125" s="1371" t="s">
        <v>231</v>
      </c>
      <c r="W6125" s="1371" t="s">
        <v>229</v>
      </c>
    </row>
    <row r="6126" spans="2:23">
      <c r="B6126" s="1371" t="s">
        <v>11830</v>
      </c>
      <c r="C6126" s="1371">
        <v>968816153</v>
      </c>
      <c r="E6126" s="1371" t="s">
        <v>373</v>
      </c>
      <c r="G6126" s="1371" t="s">
        <v>225</v>
      </c>
      <c r="H6126" s="1371" t="s">
        <v>243</v>
      </c>
      <c r="I6126" s="1371" t="s">
        <v>316</v>
      </c>
      <c r="J6126" s="1371" t="s">
        <v>249</v>
      </c>
      <c r="N6126" s="1371" t="s">
        <v>233</v>
      </c>
      <c r="O6126" s="1371" t="s">
        <v>231</v>
      </c>
      <c r="W6126" s="1371" t="s">
        <v>229</v>
      </c>
    </row>
    <row r="6127" spans="2:23">
      <c r="B6127" s="1371" t="s">
        <v>11831</v>
      </c>
      <c r="C6127" s="1371">
        <v>913115656</v>
      </c>
      <c r="D6127" s="1371" t="s">
        <v>33</v>
      </c>
      <c r="E6127" s="1371" t="s">
        <v>373</v>
      </c>
      <c r="G6127" s="1371" t="s">
        <v>225</v>
      </c>
      <c r="H6127" s="1371" t="s">
        <v>243</v>
      </c>
      <c r="I6127" s="1371" t="s">
        <v>316</v>
      </c>
      <c r="J6127" s="1371" t="s">
        <v>249</v>
      </c>
      <c r="N6127" s="1371" t="s">
        <v>233</v>
      </c>
      <c r="O6127" s="1371" t="s">
        <v>231</v>
      </c>
      <c r="W6127" s="1371" t="s">
        <v>229</v>
      </c>
    </row>
    <row r="6128" spans="2:23">
      <c r="B6128" s="1371" t="s">
        <v>11832</v>
      </c>
      <c r="C6128" s="1371">
        <v>920500523</v>
      </c>
      <c r="D6128" s="1371" t="s">
        <v>11833</v>
      </c>
      <c r="E6128" s="1371" t="s">
        <v>373</v>
      </c>
      <c r="G6128" s="1371" t="s">
        <v>225</v>
      </c>
      <c r="H6128" s="1371" t="s">
        <v>243</v>
      </c>
      <c r="I6128" s="1371" t="s">
        <v>316</v>
      </c>
      <c r="J6128" s="1371" t="s">
        <v>249</v>
      </c>
      <c r="N6128" s="1371" t="s">
        <v>233</v>
      </c>
      <c r="O6128" s="1371" t="s">
        <v>231</v>
      </c>
      <c r="W6128" s="1371" t="s">
        <v>229</v>
      </c>
    </row>
    <row r="6129" spans="2:23">
      <c r="B6129" s="1371" t="s">
        <v>11834</v>
      </c>
      <c r="C6129" s="1371">
        <v>987391301</v>
      </c>
      <c r="D6129" s="1371" t="s">
        <v>11835</v>
      </c>
      <c r="E6129" s="1371" t="s">
        <v>373</v>
      </c>
      <c r="G6129" s="1371" t="s">
        <v>225</v>
      </c>
      <c r="H6129" s="1371" t="s">
        <v>243</v>
      </c>
      <c r="I6129" s="1371" t="s">
        <v>316</v>
      </c>
      <c r="J6129" s="1371" t="s">
        <v>249</v>
      </c>
      <c r="N6129" s="1371" t="s">
        <v>233</v>
      </c>
      <c r="O6129" s="1371" t="s">
        <v>231</v>
      </c>
      <c r="W6129" s="1371" t="s">
        <v>229</v>
      </c>
    </row>
    <row r="6130" spans="2:23">
      <c r="B6130" s="1371" t="s">
        <v>11836</v>
      </c>
      <c r="C6130" s="1371">
        <v>991123004</v>
      </c>
      <c r="D6130" s="1371" t="s">
        <v>11837</v>
      </c>
      <c r="E6130" s="1371" t="s">
        <v>373</v>
      </c>
      <c r="G6130" s="1371" t="s">
        <v>225</v>
      </c>
      <c r="H6130" s="1371" t="s">
        <v>243</v>
      </c>
      <c r="I6130" s="1371" t="s">
        <v>316</v>
      </c>
      <c r="J6130" s="1371" t="s">
        <v>249</v>
      </c>
      <c r="N6130" s="1371" t="s">
        <v>233</v>
      </c>
      <c r="O6130" s="1371" t="s">
        <v>231</v>
      </c>
      <c r="W6130" s="1371" t="s">
        <v>229</v>
      </c>
    </row>
    <row r="6131" spans="2:23">
      <c r="B6131" s="1371" t="s">
        <v>11838</v>
      </c>
      <c r="C6131" s="1371">
        <v>933456760</v>
      </c>
      <c r="E6131" s="1371" t="s">
        <v>373</v>
      </c>
      <c r="G6131" s="1371" t="s">
        <v>224</v>
      </c>
      <c r="H6131" s="1371" t="s">
        <v>243</v>
      </c>
      <c r="I6131" s="1371" t="s">
        <v>316</v>
      </c>
      <c r="J6131" s="1371" t="s">
        <v>249</v>
      </c>
      <c r="N6131" s="1371" t="s">
        <v>233</v>
      </c>
      <c r="O6131" s="1371" t="s">
        <v>231</v>
      </c>
      <c r="W6131" s="1371" t="s">
        <v>229</v>
      </c>
    </row>
    <row r="6132" spans="2:23">
      <c r="B6132" s="1371" t="s">
        <v>11839</v>
      </c>
      <c r="C6132" s="1371">
        <v>996417399</v>
      </c>
      <c r="D6132" s="1371" t="s">
        <v>11840</v>
      </c>
      <c r="E6132" s="1371" t="s">
        <v>373</v>
      </c>
      <c r="G6132" s="1371" t="s">
        <v>224</v>
      </c>
      <c r="H6132" s="1371" t="s">
        <v>243</v>
      </c>
      <c r="I6132" s="1371" t="s">
        <v>316</v>
      </c>
      <c r="J6132" s="1371" t="s">
        <v>249</v>
      </c>
      <c r="N6132" s="1371" t="s">
        <v>233</v>
      </c>
      <c r="O6132" s="1371" t="s">
        <v>231</v>
      </c>
      <c r="W6132" s="1371" t="s">
        <v>229</v>
      </c>
    </row>
    <row r="6133" spans="2:23">
      <c r="B6133" s="1371" t="s">
        <v>11841</v>
      </c>
      <c r="C6133" s="1371">
        <v>999186589</v>
      </c>
      <c r="E6133" s="1371" t="s">
        <v>874</v>
      </c>
      <c r="G6133" s="1371" t="s">
        <v>224</v>
      </c>
      <c r="H6133" s="1371" t="s">
        <v>243</v>
      </c>
      <c r="I6133" s="1371" t="s">
        <v>316</v>
      </c>
      <c r="J6133" s="1371" t="s">
        <v>249</v>
      </c>
      <c r="N6133" s="1371" t="s">
        <v>233</v>
      </c>
      <c r="O6133" s="1371" t="s">
        <v>231</v>
      </c>
      <c r="W6133" s="1371" t="s">
        <v>229</v>
      </c>
    </row>
    <row r="6134" spans="2:23">
      <c r="B6134" s="1371" t="s">
        <v>11842</v>
      </c>
      <c r="C6134" s="1371">
        <v>977687904</v>
      </c>
      <c r="D6134" s="1371" t="s">
        <v>11843</v>
      </c>
      <c r="E6134" s="1371" t="s">
        <v>373</v>
      </c>
      <c r="G6134" s="1371" t="s">
        <v>224</v>
      </c>
      <c r="H6134" s="1371" t="s">
        <v>243</v>
      </c>
      <c r="I6134" s="1371" t="s">
        <v>316</v>
      </c>
      <c r="J6134" s="1371" t="s">
        <v>249</v>
      </c>
      <c r="N6134" s="1371" t="s">
        <v>233</v>
      </c>
      <c r="O6134" s="1371" t="s">
        <v>231</v>
      </c>
      <c r="W6134" s="1371" t="s">
        <v>229</v>
      </c>
    </row>
    <row r="6135" spans="2:23">
      <c r="B6135" s="1371" t="s">
        <v>11844</v>
      </c>
      <c r="C6135" s="1371">
        <v>979763025</v>
      </c>
      <c r="D6135" s="1371" t="s">
        <v>11845</v>
      </c>
      <c r="E6135" s="1371" t="s">
        <v>874</v>
      </c>
      <c r="G6135" s="1371" t="s">
        <v>224</v>
      </c>
      <c r="H6135" s="1371" t="s">
        <v>243</v>
      </c>
      <c r="I6135" s="1371" t="s">
        <v>316</v>
      </c>
      <c r="J6135" s="1371" t="s">
        <v>249</v>
      </c>
      <c r="N6135" s="1371" t="s">
        <v>233</v>
      </c>
      <c r="O6135" s="1371" t="s">
        <v>231</v>
      </c>
      <c r="W6135" s="1371" t="s">
        <v>229</v>
      </c>
    </row>
    <row r="6136" spans="2:23">
      <c r="B6136" s="1371" t="s">
        <v>11846</v>
      </c>
      <c r="C6136" s="1371">
        <v>955541564</v>
      </c>
      <c r="D6136" s="1371" t="s">
        <v>11847</v>
      </c>
      <c r="E6136" s="1371" t="s">
        <v>874</v>
      </c>
      <c r="G6136" s="1371" t="s">
        <v>224</v>
      </c>
      <c r="H6136" s="1371" t="s">
        <v>243</v>
      </c>
      <c r="I6136" s="1371" t="s">
        <v>316</v>
      </c>
      <c r="J6136" s="1371" t="s">
        <v>249</v>
      </c>
      <c r="N6136" s="1371" t="s">
        <v>233</v>
      </c>
      <c r="O6136" s="1371" t="s">
        <v>231</v>
      </c>
      <c r="W6136" s="1371" t="s">
        <v>229</v>
      </c>
    </row>
    <row r="6137" spans="2:23">
      <c r="B6137" s="1371" t="s">
        <v>11848</v>
      </c>
      <c r="C6137" s="1371">
        <v>92578565</v>
      </c>
      <c r="E6137" s="1371" t="s">
        <v>373</v>
      </c>
      <c r="G6137" s="1371" t="s">
        <v>362</v>
      </c>
      <c r="H6137" s="1371" t="s">
        <v>243</v>
      </c>
      <c r="I6137" s="1371" t="s">
        <v>316</v>
      </c>
      <c r="J6137" s="1371" t="s">
        <v>249</v>
      </c>
      <c r="N6137" s="1371" t="s">
        <v>233</v>
      </c>
      <c r="O6137" s="1371" t="s">
        <v>231</v>
      </c>
      <c r="W6137" s="1371" t="s">
        <v>229</v>
      </c>
    </row>
    <row r="6138" spans="2:23">
      <c r="B6138" s="1371" t="s">
        <v>11849</v>
      </c>
      <c r="C6138" s="1371">
        <v>967100051</v>
      </c>
      <c r="E6138" s="1371" t="s">
        <v>874</v>
      </c>
      <c r="G6138" s="1371" t="s">
        <v>224</v>
      </c>
      <c r="H6138" s="1371" t="s">
        <v>243</v>
      </c>
      <c r="I6138" s="1371" t="s">
        <v>316</v>
      </c>
      <c r="J6138" s="1371" t="s">
        <v>249</v>
      </c>
      <c r="N6138" s="1371" t="s">
        <v>233</v>
      </c>
      <c r="O6138" s="1371" t="s">
        <v>231</v>
      </c>
      <c r="W6138" s="1371" t="s">
        <v>229</v>
      </c>
    </row>
    <row r="6139" spans="2:23">
      <c r="B6139" s="1371" t="s">
        <v>11850</v>
      </c>
      <c r="C6139" s="1371">
        <v>936643921</v>
      </c>
      <c r="D6139" s="1371" t="s">
        <v>11851</v>
      </c>
      <c r="E6139" s="1371" t="s">
        <v>874</v>
      </c>
      <c r="G6139" s="1371" t="s">
        <v>224</v>
      </c>
      <c r="H6139" s="1371" t="s">
        <v>243</v>
      </c>
      <c r="I6139" s="1371" t="s">
        <v>316</v>
      </c>
      <c r="J6139" s="1371" t="s">
        <v>249</v>
      </c>
      <c r="N6139" s="1371" t="s">
        <v>233</v>
      </c>
      <c r="O6139" s="1371" t="s">
        <v>231</v>
      </c>
      <c r="W6139" s="1371" t="s">
        <v>229</v>
      </c>
    </row>
    <row r="6140" spans="2:23">
      <c r="B6140" s="1371" t="s">
        <v>11852</v>
      </c>
      <c r="C6140" s="1371">
        <v>936343872</v>
      </c>
      <c r="D6140" s="1371" t="s">
        <v>11853</v>
      </c>
      <c r="E6140" s="1371" t="s">
        <v>373</v>
      </c>
      <c r="G6140" s="1371" t="s">
        <v>224</v>
      </c>
      <c r="H6140" s="1371" t="s">
        <v>243</v>
      </c>
      <c r="I6140" s="1371" t="s">
        <v>316</v>
      </c>
      <c r="J6140" s="1371" t="s">
        <v>249</v>
      </c>
      <c r="N6140" s="1371" t="s">
        <v>233</v>
      </c>
      <c r="O6140" s="1371" t="s">
        <v>231</v>
      </c>
      <c r="W6140" s="1371" t="s">
        <v>229</v>
      </c>
    </row>
    <row r="6141" spans="2:23">
      <c r="B6141" s="1371" t="s">
        <v>11854</v>
      </c>
      <c r="C6141" s="1371">
        <v>995970004</v>
      </c>
      <c r="D6141" s="1371" t="s">
        <v>11855</v>
      </c>
      <c r="E6141" s="1371" t="s">
        <v>874</v>
      </c>
      <c r="G6141" s="1371" t="s">
        <v>224</v>
      </c>
      <c r="H6141" s="1371" t="s">
        <v>243</v>
      </c>
      <c r="I6141" s="1371" t="s">
        <v>316</v>
      </c>
      <c r="J6141" s="1371" t="s">
        <v>249</v>
      </c>
      <c r="N6141" s="1371" t="s">
        <v>233</v>
      </c>
      <c r="O6141" s="1371" t="s">
        <v>231</v>
      </c>
      <c r="W6141" s="1371" t="s">
        <v>229</v>
      </c>
    </row>
    <row r="6142" spans="2:23">
      <c r="C6142" s="1371">
        <v>954369915</v>
      </c>
      <c r="D6142" s="1371" t="s">
        <v>11856</v>
      </c>
      <c r="E6142" s="1371" t="s">
        <v>373</v>
      </c>
      <c r="G6142" s="1371" t="s">
        <v>224</v>
      </c>
      <c r="H6142" s="1371" t="s">
        <v>243</v>
      </c>
      <c r="I6142" s="1371" t="s">
        <v>316</v>
      </c>
      <c r="J6142" s="1371" t="s">
        <v>249</v>
      </c>
      <c r="N6142" s="1371" t="s">
        <v>233</v>
      </c>
      <c r="O6142" s="1371" t="s">
        <v>231</v>
      </c>
      <c r="W6142" s="1371" t="s">
        <v>229</v>
      </c>
    </row>
    <row r="6143" spans="2:23">
      <c r="B6143" s="1371" t="s">
        <v>11857</v>
      </c>
      <c r="C6143" s="1371">
        <v>900349719</v>
      </c>
      <c r="E6143" s="1371" t="s">
        <v>373</v>
      </c>
      <c r="G6143" s="1371" t="s">
        <v>224</v>
      </c>
      <c r="H6143" s="1371" t="s">
        <v>243</v>
      </c>
      <c r="I6143" s="1371" t="s">
        <v>316</v>
      </c>
      <c r="J6143" s="1371" t="s">
        <v>249</v>
      </c>
      <c r="N6143" s="1371" t="s">
        <v>233</v>
      </c>
      <c r="O6143" s="1371" t="s">
        <v>231</v>
      </c>
      <c r="W6143" s="1371" t="s">
        <v>229</v>
      </c>
    </row>
    <row r="6144" spans="2:23">
      <c r="B6144" s="1371" t="s">
        <v>11858</v>
      </c>
      <c r="C6144" s="1371">
        <v>972774753</v>
      </c>
      <c r="E6144" s="1371" t="s">
        <v>874</v>
      </c>
      <c r="G6144" s="1371" t="s">
        <v>224</v>
      </c>
      <c r="H6144" s="1371" t="s">
        <v>243</v>
      </c>
      <c r="I6144" s="1371" t="s">
        <v>316</v>
      </c>
      <c r="J6144" s="1371" t="s">
        <v>249</v>
      </c>
      <c r="N6144" s="1371" t="s">
        <v>233</v>
      </c>
      <c r="O6144" s="1371" t="s">
        <v>231</v>
      </c>
      <c r="W6144" s="1371" t="s">
        <v>229</v>
      </c>
    </row>
    <row r="6145" spans="2:23">
      <c r="B6145" s="1371" t="s">
        <v>11859</v>
      </c>
      <c r="C6145" s="1371">
        <v>943829187</v>
      </c>
      <c r="E6145" s="1371" t="s">
        <v>373</v>
      </c>
      <c r="G6145" s="1371" t="s">
        <v>362</v>
      </c>
      <c r="H6145" s="1371" t="s">
        <v>243</v>
      </c>
      <c r="I6145" s="1371" t="s">
        <v>316</v>
      </c>
      <c r="J6145" s="1371" t="s">
        <v>249</v>
      </c>
      <c r="N6145" s="1371" t="s">
        <v>233</v>
      </c>
      <c r="O6145" s="1371" t="s">
        <v>231</v>
      </c>
      <c r="W6145" s="1371" t="s">
        <v>229</v>
      </c>
    </row>
    <row r="6146" spans="2:23">
      <c r="W6146" s="1371" t="s">
        <v>229</v>
      </c>
    </row>
    <row r="6147" spans="2:23">
      <c r="B6147" s="1371" t="s">
        <v>11860</v>
      </c>
      <c r="C6147" s="1371">
        <v>991785098</v>
      </c>
      <c r="G6147" s="1371" t="s">
        <v>225</v>
      </c>
      <c r="J6147" s="1371" t="s">
        <v>249</v>
      </c>
      <c r="N6147" s="1371" t="s">
        <v>233</v>
      </c>
      <c r="O6147" s="1371" t="s">
        <v>331</v>
      </c>
      <c r="W6147" s="1371" t="s">
        <v>229</v>
      </c>
    </row>
    <row r="6148" spans="2:23">
      <c r="B6148" s="1371" t="s">
        <v>11861</v>
      </c>
      <c r="C6148" s="1371">
        <v>908795395</v>
      </c>
      <c r="G6148" s="1371" t="s">
        <v>223</v>
      </c>
      <c r="J6148" s="1371" t="s">
        <v>249</v>
      </c>
      <c r="N6148" s="1371" t="s">
        <v>233</v>
      </c>
      <c r="O6148" s="1371" t="s">
        <v>331</v>
      </c>
      <c r="W6148" s="1371" t="s">
        <v>229</v>
      </c>
    </row>
    <row r="6149" spans="2:23">
      <c r="B6149" s="1371" t="s">
        <v>11862</v>
      </c>
      <c r="C6149" s="1371">
        <v>903055975</v>
      </c>
      <c r="G6149" s="1371" t="s">
        <v>223</v>
      </c>
      <c r="J6149" s="1371" t="s">
        <v>249</v>
      </c>
      <c r="N6149" s="1371" t="s">
        <v>233</v>
      </c>
      <c r="O6149" s="1371" t="s">
        <v>331</v>
      </c>
      <c r="W6149" s="1371" t="s">
        <v>229</v>
      </c>
    </row>
    <row r="6150" spans="2:23">
      <c r="B6150" s="1371" t="s">
        <v>11863</v>
      </c>
      <c r="C6150" s="1371">
        <v>902933882</v>
      </c>
      <c r="G6150" s="1371" t="s">
        <v>223</v>
      </c>
      <c r="H6150" s="1371" t="s">
        <v>242</v>
      </c>
      <c r="J6150" s="1371" t="s">
        <v>249</v>
      </c>
      <c r="L6150" s="1371" t="s">
        <v>271</v>
      </c>
      <c r="N6150" s="1371" t="s">
        <v>231</v>
      </c>
      <c r="O6150" s="1371" t="s">
        <v>329</v>
      </c>
      <c r="W6150" s="1371" t="s">
        <v>229</v>
      </c>
    </row>
    <row r="6151" spans="2:23">
      <c r="B6151" s="1371" t="s">
        <v>11864</v>
      </c>
      <c r="C6151" s="1371">
        <v>992640343</v>
      </c>
      <c r="E6151" s="1371" t="s">
        <v>5611</v>
      </c>
      <c r="G6151" s="1371" t="s">
        <v>225</v>
      </c>
      <c r="H6151" s="1371" t="s">
        <v>11865</v>
      </c>
      <c r="N6151" s="1371" t="s">
        <v>233</v>
      </c>
      <c r="O6151" s="1371" t="s">
        <v>331</v>
      </c>
      <c r="W6151" s="1371" t="s">
        <v>229</v>
      </c>
    </row>
    <row r="6152" spans="2:23">
      <c r="B6152" s="1371" t="s">
        <v>11866</v>
      </c>
      <c r="C6152" s="1371">
        <v>938263473</v>
      </c>
      <c r="G6152" s="1371" t="s">
        <v>223</v>
      </c>
      <c r="H6152" s="1371" t="s">
        <v>11</v>
      </c>
      <c r="M6152" s="1372">
        <v>45854</v>
      </c>
      <c r="N6152" s="1371" t="s">
        <v>233</v>
      </c>
      <c r="O6152" s="1371" t="s">
        <v>331</v>
      </c>
      <c r="W6152" s="1371" t="s">
        <v>229</v>
      </c>
    </row>
    <row r="6153" spans="2:23">
      <c r="B6153" s="1371" t="s">
        <v>11867</v>
      </c>
      <c r="C6153" s="1371">
        <v>991875733</v>
      </c>
      <c r="G6153" s="1371" t="s">
        <v>223</v>
      </c>
      <c r="H6153" s="1371" t="s">
        <v>11</v>
      </c>
      <c r="M6153" s="1372">
        <v>45854</v>
      </c>
      <c r="N6153" s="1371" t="s">
        <v>233</v>
      </c>
      <c r="O6153" s="1371" t="s">
        <v>331</v>
      </c>
      <c r="W6153" s="1371" t="s">
        <v>229</v>
      </c>
    </row>
    <row r="6154" spans="2:23">
      <c r="B6154" s="1371" t="s">
        <v>11868</v>
      </c>
      <c r="C6154" s="1371">
        <v>997040668</v>
      </c>
      <c r="G6154" s="1371" t="s">
        <v>223</v>
      </c>
      <c r="H6154" s="1371" t="s">
        <v>11</v>
      </c>
      <c r="M6154" s="1372">
        <v>45854</v>
      </c>
      <c r="N6154" s="1371" t="s">
        <v>233</v>
      </c>
      <c r="O6154" s="1371" t="s">
        <v>331</v>
      </c>
      <c r="W6154" s="1371" t="s">
        <v>229</v>
      </c>
    </row>
    <row r="6155" spans="2:23">
      <c r="B6155" s="1371" t="s">
        <v>11869</v>
      </c>
      <c r="C6155" s="1371">
        <v>975261662</v>
      </c>
      <c r="G6155" s="1371" t="s">
        <v>223</v>
      </c>
      <c r="H6155" s="1371" t="s">
        <v>11</v>
      </c>
      <c r="M6155" s="1372">
        <v>45854</v>
      </c>
      <c r="N6155" s="1371" t="s">
        <v>233</v>
      </c>
      <c r="O6155" s="1371" t="s">
        <v>331</v>
      </c>
      <c r="W6155" s="1371" t="s">
        <v>229</v>
      </c>
    </row>
    <row r="6156" spans="2:23">
      <c r="B6156" s="1371" t="s">
        <v>11870</v>
      </c>
      <c r="C6156" s="1371">
        <v>946790347</v>
      </c>
      <c r="G6156" s="1371" t="s">
        <v>223</v>
      </c>
      <c r="H6156" s="1371" t="s">
        <v>11</v>
      </c>
      <c r="M6156" s="1372">
        <v>45854</v>
      </c>
      <c r="N6156" s="1371" t="s">
        <v>237</v>
      </c>
      <c r="O6156" s="1371" t="s">
        <v>237</v>
      </c>
      <c r="P6156" s="1371" t="s">
        <v>237</v>
      </c>
      <c r="W6156" s="1371" t="s">
        <v>229</v>
      </c>
    </row>
    <row r="6157" spans="2:23">
      <c r="B6157" s="1371" t="s">
        <v>11871</v>
      </c>
      <c r="C6157" s="1371">
        <v>991869664</v>
      </c>
      <c r="G6157" s="1371" t="s">
        <v>223</v>
      </c>
      <c r="H6157" s="1371" t="s">
        <v>11</v>
      </c>
      <c r="M6157" s="1372">
        <v>45854</v>
      </c>
      <c r="N6157" s="1371" t="s">
        <v>233</v>
      </c>
      <c r="O6157" s="1371" t="s">
        <v>331</v>
      </c>
      <c r="W6157" s="1371" t="s">
        <v>229</v>
      </c>
    </row>
    <row r="6158" spans="2:23">
      <c r="B6158" s="1371" t="s">
        <v>11872</v>
      </c>
      <c r="C6158" s="1371">
        <v>9487079089</v>
      </c>
      <c r="G6158" s="1371" t="s">
        <v>223</v>
      </c>
      <c r="H6158" s="1371" t="s">
        <v>11</v>
      </c>
      <c r="M6158" s="1372">
        <v>45854</v>
      </c>
      <c r="N6158" s="1371" t="s">
        <v>233</v>
      </c>
      <c r="O6158" s="1371" t="s">
        <v>331</v>
      </c>
      <c r="W6158" s="1371" t="s">
        <v>229</v>
      </c>
    </row>
    <row r="6159" spans="2:23">
      <c r="B6159" s="1371" t="s">
        <v>11873</v>
      </c>
      <c r="C6159" s="1371">
        <v>932488152</v>
      </c>
      <c r="G6159" s="1371" t="s">
        <v>223</v>
      </c>
      <c r="H6159" s="1371" t="s">
        <v>11</v>
      </c>
      <c r="M6159" s="1372">
        <v>45854</v>
      </c>
      <c r="N6159" s="1371" t="s">
        <v>233</v>
      </c>
      <c r="O6159" s="1371" t="s">
        <v>331</v>
      </c>
      <c r="W6159" s="1371" t="s">
        <v>229</v>
      </c>
    </row>
    <row r="6160" spans="2:23">
      <c r="B6160" s="1371" t="s">
        <v>11874</v>
      </c>
      <c r="C6160" s="1371">
        <v>953372717</v>
      </c>
      <c r="G6160" s="1371" t="s">
        <v>223</v>
      </c>
      <c r="H6160" s="1371" t="s">
        <v>11</v>
      </c>
      <c r="M6160" s="1372">
        <v>45854</v>
      </c>
      <c r="N6160" s="1371" t="s">
        <v>233</v>
      </c>
      <c r="O6160" s="1371" t="s">
        <v>331</v>
      </c>
      <c r="W6160" s="1371" t="s">
        <v>229</v>
      </c>
    </row>
    <row r="6161" spans="2:23">
      <c r="B6161" s="1371" t="s">
        <v>11875</v>
      </c>
      <c r="C6161" s="1371">
        <v>986154700</v>
      </c>
      <c r="G6161" s="1371" t="s">
        <v>223</v>
      </c>
      <c r="H6161" s="1371" t="s">
        <v>11</v>
      </c>
      <c r="M6161" s="1372">
        <v>45854</v>
      </c>
      <c r="N6161" s="1371" t="s">
        <v>233</v>
      </c>
      <c r="O6161" s="1371" t="s">
        <v>331</v>
      </c>
      <c r="W6161" s="1371" t="s">
        <v>229</v>
      </c>
    </row>
    <row r="6162" spans="2:23">
      <c r="B6162" s="1371" t="s">
        <v>11876</v>
      </c>
      <c r="C6162" s="1371">
        <v>951152761</v>
      </c>
      <c r="G6162" s="1371" t="s">
        <v>223</v>
      </c>
      <c r="H6162" s="1371" t="s">
        <v>11</v>
      </c>
      <c r="M6162" s="1372">
        <v>45854</v>
      </c>
      <c r="N6162" s="1371" t="s">
        <v>233</v>
      </c>
      <c r="O6162" s="1371" t="s">
        <v>331</v>
      </c>
      <c r="W6162" s="1371" t="s">
        <v>229</v>
      </c>
    </row>
    <row r="6163" spans="2:23">
      <c r="B6163" s="1371" t="s">
        <v>11877</v>
      </c>
      <c r="C6163" s="1371">
        <v>930456368</v>
      </c>
      <c r="D6163" s="1371" t="s">
        <v>11878</v>
      </c>
      <c r="G6163" s="1371" t="s">
        <v>223</v>
      </c>
      <c r="H6163" s="1371" t="s">
        <v>11</v>
      </c>
      <c r="M6163" s="1372">
        <v>45854</v>
      </c>
      <c r="N6163" s="1371" t="s">
        <v>233</v>
      </c>
      <c r="W6163" s="1371" t="s">
        <v>229</v>
      </c>
    </row>
    <row r="6164" spans="2:23">
      <c r="B6164" s="1371" t="s">
        <v>11879</v>
      </c>
      <c r="C6164" s="1371">
        <v>994356788</v>
      </c>
      <c r="D6164" s="1371" t="s">
        <v>11880</v>
      </c>
      <c r="G6164" s="1371" t="s">
        <v>223</v>
      </c>
      <c r="H6164" s="1371" t="s">
        <v>11</v>
      </c>
      <c r="L6164" s="1371" t="s">
        <v>271</v>
      </c>
      <c r="M6164" s="1372">
        <v>45854</v>
      </c>
      <c r="N6164" s="1371" t="s">
        <v>233</v>
      </c>
      <c r="W6164" s="1371" t="s">
        <v>229</v>
      </c>
    </row>
    <row r="6165" spans="2:23">
      <c r="W6165" s="1371" t="s">
        <v>229</v>
      </c>
    </row>
    <row r="6166" spans="2:23">
      <c r="B6166" s="1371" t="s">
        <v>11881</v>
      </c>
      <c r="C6166" s="1371" t="s">
        <v>11882</v>
      </c>
      <c r="G6166" s="1371" t="s">
        <v>224</v>
      </c>
      <c r="H6166" s="1371" t="s">
        <v>245</v>
      </c>
      <c r="N6166" s="1371" t="s">
        <v>233</v>
      </c>
      <c r="O6166" s="1371" t="s">
        <v>331</v>
      </c>
      <c r="W6166" s="1371" t="s">
        <v>229</v>
      </c>
    </row>
    <row r="6167" spans="2:23">
      <c r="B6167" s="1371" t="s">
        <v>11883</v>
      </c>
      <c r="C6167" s="1371" t="s">
        <v>11884</v>
      </c>
      <c r="G6167" s="1371" t="s">
        <v>224</v>
      </c>
      <c r="H6167" s="1371" t="s">
        <v>245</v>
      </c>
      <c r="N6167" s="1371" t="s">
        <v>233</v>
      </c>
      <c r="O6167" s="1371" t="s">
        <v>331</v>
      </c>
      <c r="W6167" s="1371" t="s">
        <v>229</v>
      </c>
    </row>
    <row r="6168" spans="2:23">
      <c r="B6168" s="1371" t="s">
        <v>11885</v>
      </c>
      <c r="C6168" s="1371" t="s">
        <v>11886</v>
      </c>
      <c r="G6168" s="1371" t="s">
        <v>224</v>
      </c>
      <c r="H6168" s="1371" t="s">
        <v>245</v>
      </c>
      <c r="N6168" s="1371" t="s">
        <v>233</v>
      </c>
      <c r="O6168" s="1371" t="s">
        <v>331</v>
      </c>
      <c r="W6168" s="1371" t="s">
        <v>229</v>
      </c>
    </row>
    <row r="6169" spans="2:23">
      <c r="B6169" s="1371" t="s">
        <v>11887</v>
      </c>
      <c r="C6169" s="1371">
        <v>986587053</v>
      </c>
      <c r="G6169" s="1371" t="s">
        <v>223</v>
      </c>
      <c r="H6169" s="1371" t="s">
        <v>242</v>
      </c>
      <c r="J6169" s="1371" t="s">
        <v>249</v>
      </c>
      <c r="N6169" s="1371" t="s">
        <v>233</v>
      </c>
      <c r="O6169" s="1371" t="s">
        <v>231</v>
      </c>
      <c r="W6169" s="1371" t="s">
        <v>229</v>
      </c>
    </row>
    <row r="6170" spans="2:23">
      <c r="B6170" s="1371" t="s">
        <v>8644</v>
      </c>
      <c r="C6170" s="1371">
        <v>904829051</v>
      </c>
      <c r="G6170" s="1371" t="s">
        <v>224</v>
      </c>
      <c r="H6170" s="1371" t="s">
        <v>11</v>
      </c>
      <c r="M6170" s="1372">
        <v>45859</v>
      </c>
      <c r="N6170" s="1371" t="s">
        <v>233</v>
      </c>
      <c r="W6170" s="1371" t="s">
        <v>229</v>
      </c>
    </row>
    <row r="6171" spans="2:23">
      <c r="B6171" s="1371" t="s">
        <v>11888</v>
      </c>
      <c r="C6171" s="1371">
        <v>912535120</v>
      </c>
      <c r="G6171" s="1371" t="s">
        <v>224</v>
      </c>
      <c r="H6171" s="1371" t="s">
        <v>11</v>
      </c>
      <c r="M6171" s="1372">
        <v>45859</v>
      </c>
      <c r="N6171" s="1371" t="s">
        <v>233</v>
      </c>
      <c r="W6171" s="1371" t="s">
        <v>229</v>
      </c>
    </row>
    <row r="6172" spans="2:23">
      <c r="B6172" s="1371" t="s">
        <v>11889</v>
      </c>
      <c r="C6172" s="1371">
        <v>922500505</v>
      </c>
      <c r="G6172" s="1371" t="s">
        <v>224</v>
      </c>
      <c r="H6172" s="1371" t="s">
        <v>11</v>
      </c>
      <c r="M6172" s="1372">
        <v>45859</v>
      </c>
      <c r="N6172" s="1371" t="s">
        <v>233</v>
      </c>
      <c r="W6172" s="1371" t="s">
        <v>229</v>
      </c>
    </row>
    <row r="6173" spans="2:23">
      <c r="B6173" s="1371" t="s">
        <v>11890</v>
      </c>
      <c r="C6173" s="1371">
        <v>923353295</v>
      </c>
      <c r="G6173" s="1371" t="s">
        <v>224</v>
      </c>
      <c r="H6173" s="1371" t="s">
        <v>11</v>
      </c>
      <c r="M6173" s="1372">
        <v>45859</v>
      </c>
      <c r="N6173" s="1371" t="s">
        <v>233</v>
      </c>
      <c r="W6173" s="1371" t="s">
        <v>229</v>
      </c>
    </row>
    <row r="6174" spans="2:23">
      <c r="B6174" s="1371" t="s">
        <v>11891</v>
      </c>
      <c r="C6174" s="1371">
        <v>993031569</v>
      </c>
      <c r="G6174" s="1371" t="s">
        <v>224</v>
      </c>
      <c r="H6174" s="1371" t="s">
        <v>11</v>
      </c>
      <c r="M6174" s="1372">
        <v>45859</v>
      </c>
      <c r="N6174" s="1371" t="s">
        <v>233</v>
      </c>
      <c r="W6174" s="1371" t="s">
        <v>229</v>
      </c>
    </row>
    <row r="6175" spans="2:23">
      <c r="W6175" s="1371" t="s">
        <v>229</v>
      </c>
    </row>
    <row r="6176" spans="2:23">
      <c r="B6176" s="1371" t="s">
        <v>11892</v>
      </c>
      <c r="C6176" s="1371">
        <v>902701085</v>
      </c>
      <c r="G6176" s="1371" t="s">
        <v>224</v>
      </c>
      <c r="H6176" s="1371" t="s">
        <v>11</v>
      </c>
      <c r="M6176" s="1372">
        <v>45880</v>
      </c>
      <c r="N6176" s="1371" t="s">
        <v>233</v>
      </c>
      <c r="W6176" s="1371" t="s">
        <v>229</v>
      </c>
    </row>
    <row r="6177" spans="2:23">
      <c r="B6177" s="1371" t="s">
        <v>11893</v>
      </c>
      <c r="C6177" s="1371">
        <v>904899939</v>
      </c>
      <c r="G6177" s="1371" t="s">
        <v>225</v>
      </c>
      <c r="H6177" s="1371" t="s">
        <v>11</v>
      </c>
      <c r="M6177" s="1372">
        <v>45880</v>
      </c>
      <c r="N6177" s="1371" t="s">
        <v>233</v>
      </c>
      <c r="W6177" s="1371" t="s">
        <v>229</v>
      </c>
    </row>
    <row r="6178" spans="2:23">
      <c r="B6178" s="1371" t="s">
        <v>11894</v>
      </c>
      <c r="C6178" s="1371">
        <v>919016203</v>
      </c>
      <c r="G6178" s="1371" t="s">
        <v>224</v>
      </c>
      <c r="H6178" s="1371" t="s">
        <v>11</v>
      </c>
      <c r="M6178" s="1372">
        <v>45880</v>
      </c>
      <c r="N6178" s="1371" t="s">
        <v>233</v>
      </c>
      <c r="W6178" s="1371" t="s">
        <v>229</v>
      </c>
    </row>
    <row r="6179" spans="2:23">
      <c r="B6179" s="1371" t="s">
        <v>11895</v>
      </c>
      <c r="C6179" s="1371">
        <v>919647148</v>
      </c>
      <c r="G6179" s="1371" t="s">
        <v>223</v>
      </c>
      <c r="H6179" s="1371" t="s">
        <v>11</v>
      </c>
      <c r="M6179" s="1372">
        <v>45880</v>
      </c>
      <c r="N6179" s="1371" t="s">
        <v>233</v>
      </c>
      <c r="W6179" s="1371" t="s">
        <v>229</v>
      </c>
    </row>
    <row r="6180" spans="2:23">
      <c r="B6180" s="1371" t="s">
        <v>11896</v>
      </c>
      <c r="C6180" s="1371">
        <v>924359440</v>
      </c>
      <c r="G6180" s="1371" t="s">
        <v>224</v>
      </c>
      <c r="H6180" s="1371" t="s">
        <v>11</v>
      </c>
      <c r="M6180" s="1372">
        <v>45880</v>
      </c>
      <c r="N6180" s="1371" t="s">
        <v>233</v>
      </c>
      <c r="W6180" s="1371" t="s">
        <v>229</v>
      </c>
    </row>
    <row r="6181" spans="2:23">
      <c r="B6181" s="1371" t="s">
        <v>11897</v>
      </c>
      <c r="C6181" s="1371">
        <v>929043451</v>
      </c>
      <c r="G6181" s="1371" t="s">
        <v>225</v>
      </c>
      <c r="H6181" s="1371" t="s">
        <v>11</v>
      </c>
      <c r="M6181" s="1372">
        <v>45880</v>
      </c>
      <c r="N6181" s="1371" t="s">
        <v>233</v>
      </c>
      <c r="W6181" s="1371" t="s">
        <v>229</v>
      </c>
    </row>
    <row r="6182" spans="2:23">
      <c r="B6182" s="1371" t="s">
        <v>11898</v>
      </c>
      <c r="C6182" s="1371">
        <v>932904525</v>
      </c>
      <c r="G6182" s="1371" t="s">
        <v>225</v>
      </c>
      <c r="H6182" s="1371" t="s">
        <v>11</v>
      </c>
      <c r="M6182" s="1372">
        <v>45880</v>
      </c>
      <c r="N6182" s="1371" t="s">
        <v>233</v>
      </c>
      <c r="W6182" s="1371" t="s">
        <v>229</v>
      </c>
    </row>
    <row r="6183" spans="2:23">
      <c r="B6183" s="1371" t="s">
        <v>11899</v>
      </c>
      <c r="C6183" s="1371">
        <v>933525167</v>
      </c>
      <c r="G6183" s="1371" t="s">
        <v>225</v>
      </c>
      <c r="H6183" s="1371" t="s">
        <v>11</v>
      </c>
      <c r="M6183" s="1372">
        <v>45880</v>
      </c>
      <c r="N6183" s="1371" t="s">
        <v>237</v>
      </c>
      <c r="O6183" s="1371" t="s">
        <v>237</v>
      </c>
      <c r="P6183" s="1371" t="s">
        <v>237</v>
      </c>
      <c r="W6183" s="1371" t="s">
        <v>229</v>
      </c>
    </row>
    <row r="6184" spans="2:23">
      <c r="B6184" s="1371" t="s">
        <v>11900</v>
      </c>
      <c r="C6184" s="1371">
        <v>935255971</v>
      </c>
      <c r="G6184" s="1371" t="s">
        <v>224</v>
      </c>
      <c r="H6184" s="1371" t="s">
        <v>11</v>
      </c>
      <c r="M6184" s="1372">
        <v>45880</v>
      </c>
      <c r="N6184" s="1371" t="s">
        <v>233</v>
      </c>
      <c r="W6184" s="1371" t="s">
        <v>229</v>
      </c>
    </row>
    <row r="6185" spans="2:23">
      <c r="B6185" s="1371" t="s">
        <v>11901</v>
      </c>
      <c r="C6185" s="1371">
        <v>955311756</v>
      </c>
      <c r="G6185" s="1371" t="s">
        <v>224</v>
      </c>
      <c r="H6185" s="1371" t="s">
        <v>11</v>
      </c>
      <c r="M6185" s="1372">
        <v>45880</v>
      </c>
      <c r="N6185" s="1371" t="s">
        <v>233</v>
      </c>
      <c r="W6185" s="1371" t="s">
        <v>229</v>
      </c>
    </row>
    <row r="6186" spans="2:23">
      <c r="B6186" s="1371" t="s">
        <v>11902</v>
      </c>
      <c r="C6186" s="1371">
        <v>956726026</v>
      </c>
      <c r="G6186" s="1371" t="s">
        <v>223</v>
      </c>
      <c r="H6186" s="1371" t="s">
        <v>11</v>
      </c>
      <c r="M6186" s="1372">
        <v>45880</v>
      </c>
      <c r="N6186" s="1371" t="s">
        <v>233</v>
      </c>
      <c r="W6186" s="1371" t="s">
        <v>229</v>
      </c>
    </row>
    <row r="6187" spans="2:23">
      <c r="B6187" s="1371" t="s">
        <v>11903</v>
      </c>
      <c r="C6187" s="1371">
        <v>961776942</v>
      </c>
      <c r="G6187" s="1371" t="s">
        <v>225</v>
      </c>
      <c r="H6187" s="1371" t="s">
        <v>11</v>
      </c>
      <c r="M6187" s="1372">
        <v>45880</v>
      </c>
      <c r="N6187" s="1371" t="s">
        <v>233</v>
      </c>
      <c r="W6187" s="1371" t="s">
        <v>229</v>
      </c>
    </row>
    <row r="6188" spans="2:23">
      <c r="B6188" s="1371" t="s">
        <v>11904</v>
      </c>
      <c r="C6188" s="1371">
        <v>967237388</v>
      </c>
      <c r="G6188" s="1371" t="s">
        <v>225</v>
      </c>
      <c r="H6188" s="1371" t="s">
        <v>11</v>
      </c>
      <c r="M6188" s="1372">
        <v>45880</v>
      </c>
      <c r="N6188" s="1371" t="s">
        <v>233</v>
      </c>
      <c r="W6188" s="1371" t="s">
        <v>229</v>
      </c>
    </row>
    <row r="6189" spans="2:23">
      <c r="B6189" s="1371" t="s">
        <v>11905</v>
      </c>
      <c r="C6189" s="1371">
        <v>981217840</v>
      </c>
      <c r="G6189" s="1371" t="s">
        <v>224</v>
      </c>
      <c r="H6189" s="1371" t="s">
        <v>11</v>
      </c>
      <c r="M6189" s="1372">
        <v>45880</v>
      </c>
      <c r="N6189" s="1371" t="s">
        <v>233</v>
      </c>
      <c r="W6189" s="1371" t="s">
        <v>229</v>
      </c>
    </row>
    <row r="6190" spans="2:23">
      <c r="B6190" s="1371" t="s">
        <v>11906</v>
      </c>
      <c r="C6190" s="1371">
        <v>984441376</v>
      </c>
      <c r="G6190" s="1371" t="s">
        <v>224</v>
      </c>
      <c r="H6190" s="1371" t="s">
        <v>11</v>
      </c>
      <c r="M6190" s="1372">
        <v>45880</v>
      </c>
      <c r="N6190" s="1371" t="s">
        <v>233</v>
      </c>
      <c r="W6190" s="1371" t="s">
        <v>229</v>
      </c>
    </row>
    <row r="6191" spans="2:23">
      <c r="B6191" s="1371" t="s">
        <v>11907</v>
      </c>
      <c r="C6191" s="1371">
        <v>987171579</v>
      </c>
      <c r="G6191" s="1371" t="s">
        <v>223</v>
      </c>
      <c r="H6191" s="1371" t="s">
        <v>11</v>
      </c>
      <c r="M6191" s="1372">
        <v>45880</v>
      </c>
      <c r="N6191" s="1371" t="s">
        <v>233</v>
      </c>
      <c r="W6191" s="1371" t="s">
        <v>229</v>
      </c>
    </row>
    <row r="6192" spans="2:23">
      <c r="B6192" s="1371" t="s">
        <v>11908</v>
      </c>
      <c r="C6192" s="1371">
        <v>989649340</v>
      </c>
      <c r="G6192" s="1371" t="s">
        <v>225</v>
      </c>
      <c r="H6192" s="1371" t="s">
        <v>11</v>
      </c>
      <c r="M6192" s="1372">
        <v>45880</v>
      </c>
      <c r="N6192" s="1371" t="s">
        <v>233</v>
      </c>
      <c r="W6192" s="1371" t="s">
        <v>229</v>
      </c>
    </row>
    <row r="6193" spans="2:23">
      <c r="B6193" s="1371" t="s">
        <v>11909</v>
      </c>
      <c r="C6193" s="1371">
        <v>990811844</v>
      </c>
      <c r="D6193" s="1371" t="s">
        <v>11910</v>
      </c>
      <c r="G6193" s="1371" t="s">
        <v>223</v>
      </c>
      <c r="H6193" s="1371" t="s">
        <v>11</v>
      </c>
      <c r="M6193" s="1372">
        <v>45880</v>
      </c>
      <c r="N6193" s="1371" t="s">
        <v>233</v>
      </c>
      <c r="W6193" s="1371" t="s">
        <v>229</v>
      </c>
    </row>
    <row r="6194" spans="2:23">
      <c r="B6194" s="1371" t="s">
        <v>11911</v>
      </c>
      <c r="C6194" s="1371">
        <v>991920372</v>
      </c>
      <c r="G6194" s="1371" t="s">
        <v>223</v>
      </c>
      <c r="H6194" s="1371" t="s">
        <v>11</v>
      </c>
      <c r="M6194" s="1372">
        <v>45880</v>
      </c>
      <c r="N6194" s="1371" t="s">
        <v>233</v>
      </c>
      <c r="W6194" s="1371" t="s">
        <v>229</v>
      </c>
    </row>
    <row r="6195" spans="2:23">
      <c r="B6195" s="1371" t="s">
        <v>11912</v>
      </c>
      <c r="C6195" s="1371">
        <v>51929906915</v>
      </c>
      <c r="D6195" s="1371" t="s">
        <v>11913</v>
      </c>
      <c r="G6195" s="1371" t="s">
        <v>223</v>
      </c>
      <c r="H6195" s="1371" t="s">
        <v>245</v>
      </c>
      <c r="I6195" s="1371" t="s">
        <v>316</v>
      </c>
      <c r="J6195" s="1371" t="s">
        <v>221</v>
      </c>
      <c r="K6195" s="1371" t="s">
        <v>256</v>
      </c>
      <c r="L6195" s="1371" t="s">
        <v>256</v>
      </c>
      <c r="N6195" s="1371" t="s">
        <v>236</v>
      </c>
      <c r="O6195" s="1371" t="s">
        <v>236</v>
      </c>
      <c r="P6195" s="1371" t="s">
        <v>350</v>
      </c>
      <c r="W6195" s="1371" t="s">
        <v>228</v>
      </c>
    </row>
    <row r="6196" spans="2:23">
      <c r="B6196" s="1371" t="s">
        <v>11914</v>
      </c>
      <c r="C6196" s="1371" t="s">
        <v>11915</v>
      </c>
      <c r="G6196" s="1371" t="s">
        <v>223</v>
      </c>
      <c r="H6196" s="1371" t="s">
        <v>245</v>
      </c>
      <c r="I6196" s="1371" t="s">
        <v>316</v>
      </c>
      <c r="J6196" s="1371" t="s">
        <v>221</v>
      </c>
      <c r="K6196" s="1371" t="s">
        <v>256</v>
      </c>
      <c r="L6196" s="1371" t="s">
        <v>256</v>
      </c>
      <c r="N6196" s="1371" t="s">
        <v>236</v>
      </c>
      <c r="O6196" s="1371" t="s">
        <v>236</v>
      </c>
      <c r="P6196" s="1371" t="s">
        <v>350</v>
      </c>
      <c r="W6196" s="1371" t="s">
        <v>228</v>
      </c>
    </row>
    <row r="6197" spans="2:23">
      <c r="B6197" s="1371" t="s">
        <v>11916</v>
      </c>
      <c r="C6197" s="1371">
        <v>964853500</v>
      </c>
      <c r="D6197" s="1371" t="s">
        <v>11917</v>
      </c>
      <c r="G6197" s="1371" t="s">
        <v>223</v>
      </c>
      <c r="H6197" s="1371" t="s">
        <v>245</v>
      </c>
      <c r="I6197" s="1371" t="s">
        <v>316</v>
      </c>
      <c r="J6197" s="1371" t="s">
        <v>221</v>
      </c>
      <c r="K6197" s="1371" t="s">
        <v>256</v>
      </c>
      <c r="L6197" s="1371" t="s">
        <v>256</v>
      </c>
      <c r="N6197" s="1371" t="s">
        <v>236</v>
      </c>
      <c r="O6197" s="1371" t="s">
        <v>236</v>
      </c>
      <c r="P6197" s="1371" t="s">
        <v>350</v>
      </c>
      <c r="W6197" s="1371" t="s">
        <v>228</v>
      </c>
    </row>
    <row r="6198" spans="2:23">
      <c r="B6198" s="1371" t="s">
        <v>11918</v>
      </c>
      <c r="C6198" s="1371">
        <v>961605219</v>
      </c>
      <c r="D6198" s="1371" t="s">
        <v>5223</v>
      </c>
      <c r="G6198" s="1371" t="s">
        <v>223</v>
      </c>
      <c r="H6198" s="1371" t="s">
        <v>245</v>
      </c>
      <c r="I6198" s="1371" t="s">
        <v>316</v>
      </c>
      <c r="J6198" s="1371" t="s">
        <v>221</v>
      </c>
      <c r="K6198" s="1371" t="s">
        <v>256</v>
      </c>
      <c r="L6198" s="1371" t="s">
        <v>256</v>
      </c>
      <c r="N6198" s="1371" t="s">
        <v>236</v>
      </c>
      <c r="O6198" s="1371" t="s">
        <v>236</v>
      </c>
      <c r="P6198" s="1371" t="s">
        <v>350</v>
      </c>
      <c r="W6198" s="1371" t="s">
        <v>228</v>
      </c>
    </row>
    <row r="6199" spans="2:23">
      <c r="B6199" s="1371" t="s">
        <v>11919</v>
      </c>
      <c r="C6199" s="1371">
        <v>977250157</v>
      </c>
      <c r="D6199" s="1371" t="s">
        <v>11281</v>
      </c>
      <c r="G6199" s="1371" t="s">
        <v>223</v>
      </c>
      <c r="H6199" s="1371" t="s">
        <v>245</v>
      </c>
      <c r="I6199" s="1371" t="s">
        <v>316</v>
      </c>
      <c r="J6199" s="1371" t="s">
        <v>221</v>
      </c>
      <c r="K6199" s="1371" t="s">
        <v>256</v>
      </c>
      <c r="L6199" s="1371" t="s">
        <v>256</v>
      </c>
      <c r="N6199" s="1371" t="s">
        <v>236</v>
      </c>
      <c r="O6199" s="1371" t="s">
        <v>236</v>
      </c>
      <c r="P6199" s="1371" t="s">
        <v>350</v>
      </c>
      <c r="W6199" s="1371" t="s">
        <v>228</v>
      </c>
    </row>
    <row r="6200" spans="2:23">
      <c r="B6200" s="1371" t="s">
        <v>11920</v>
      </c>
      <c r="C6200" s="1371">
        <v>958804504</v>
      </c>
      <c r="D6200" s="1371" t="s">
        <v>8390</v>
      </c>
      <c r="G6200" s="1371" t="s">
        <v>223</v>
      </c>
      <c r="H6200" s="1371" t="s">
        <v>245</v>
      </c>
      <c r="I6200" s="1371" t="s">
        <v>316</v>
      </c>
      <c r="J6200" s="1371" t="s">
        <v>221</v>
      </c>
      <c r="K6200" s="1371" t="s">
        <v>256</v>
      </c>
      <c r="L6200" s="1371" t="s">
        <v>256</v>
      </c>
      <c r="N6200" s="1371" t="s">
        <v>236</v>
      </c>
      <c r="O6200" s="1371" t="s">
        <v>236</v>
      </c>
      <c r="P6200" s="1371" t="s">
        <v>350</v>
      </c>
      <c r="W6200" s="1371" t="s">
        <v>228</v>
      </c>
    </row>
    <row r="6201" spans="2:23">
      <c r="B6201" s="1371" t="s">
        <v>11921</v>
      </c>
      <c r="C6201" s="1371">
        <v>51936979089</v>
      </c>
      <c r="D6201" s="1371" t="s">
        <v>11922</v>
      </c>
      <c r="G6201" s="1371" t="s">
        <v>223</v>
      </c>
      <c r="H6201" s="1371" t="s">
        <v>243</v>
      </c>
      <c r="I6201" s="1371" t="s">
        <v>316</v>
      </c>
      <c r="J6201" s="1371" t="s">
        <v>221</v>
      </c>
      <c r="N6201" s="1371" t="s">
        <v>236</v>
      </c>
      <c r="O6201" s="1371" t="s">
        <v>236</v>
      </c>
      <c r="P6201" s="1371" t="s">
        <v>350</v>
      </c>
      <c r="W6201" s="1371" t="s">
        <v>228</v>
      </c>
    </row>
    <row r="6202" spans="2:23">
      <c r="B6202" s="1371" t="s">
        <v>11923</v>
      </c>
      <c r="C6202" s="1371">
        <v>51999896875</v>
      </c>
      <c r="D6202" s="1371" t="s">
        <v>11924</v>
      </c>
      <c r="G6202" s="1371" t="s">
        <v>223</v>
      </c>
      <c r="H6202" s="1371" t="s">
        <v>245</v>
      </c>
      <c r="I6202" s="1371" t="s">
        <v>316</v>
      </c>
      <c r="J6202" s="1371" t="s">
        <v>221</v>
      </c>
      <c r="K6202" s="1371" t="s">
        <v>256</v>
      </c>
      <c r="L6202" s="1371" t="s">
        <v>256</v>
      </c>
      <c r="N6202" s="1371" t="s">
        <v>236</v>
      </c>
      <c r="O6202" s="1371" t="s">
        <v>236</v>
      </c>
      <c r="P6202" s="1371" t="s">
        <v>350</v>
      </c>
      <c r="W6202" s="1371" t="s">
        <v>228</v>
      </c>
    </row>
    <row r="6203" spans="2:23">
      <c r="B6203" s="1371" t="s">
        <v>11925</v>
      </c>
      <c r="C6203" s="1371">
        <v>51960690387</v>
      </c>
      <c r="D6203" s="1371" t="s">
        <v>11926</v>
      </c>
      <c r="G6203" s="1371" t="s">
        <v>223</v>
      </c>
      <c r="H6203" s="1371" t="s">
        <v>245</v>
      </c>
      <c r="I6203" s="1371" t="s">
        <v>316</v>
      </c>
      <c r="J6203" s="1371" t="s">
        <v>221</v>
      </c>
      <c r="K6203" s="1371" t="s">
        <v>256</v>
      </c>
      <c r="L6203" s="1371" t="s">
        <v>256</v>
      </c>
      <c r="N6203" s="1371" t="s">
        <v>236</v>
      </c>
      <c r="O6203" s="1371" t="s">
        <v>236</v>
      </c>
      <c r="P6203" s="1371" t="s">
        <v>350</v>
      </c>
      <c r="W6203" s="1371" t="s">
        <v>228</v>
      </c>
    </row>
    <row r="6204" spans="2:23">
      <c r="B6204" s="1371" t="s">
        <v>11927</v>
      </c>
      <c r="C6204" s="1371">
        <v>51949456825</v>
      </c>
      <c r="D6204" s="1371" t="s">
        <v>11928</v>
      </c>
      <c r="G6204" s="1371" t="s">
        <v>224</v>
      </c>
      <c r="H6204" s="1371" t="s">
        <v>245</v>
      </c>
      <c r="I6204" s="1371" t="s">
        <v>316</v>
      </c>
      <c r="J6204" s="1371" t="s">
        <v>221</v>
      </c>
      <c r="K6204" s="1371" t="s">
        <v>256</v>
      </c>
      <c r="L6204" s="1371" t="s">
        <v>256</v>
      </c>
      <c r="N6204" s="1371" t="s">
        <v>236</v>
      </c>
      <c r="O6204" s="1371" t="s">
        <v>231</v>
      </c>
      <c r="P6204" s="1371" t="s">
        <v>233</v>
      </c>
      <c r="W6204" s="1371" t="s">
        <v>228</v>
      </c>
    </row>
    <row r="6205" spans="2:23">
      <c r="B6205" s="1371" t="s">
        <v>11929</v>
      </c>
      <c r="C6205" s="1371">
        <v>51976358383</v>
      </c>
      <c r="D6205" s="1371" t="s">
        <v>11930</v>
      </c>
      <c r="G6205" s="1371" t="s">
        <v>224</v>
      </c>
      <c r="H6205" s="1371" t="s">
        <v>245</v>
      </c>
      <c r="I6205" s="1371" t="s">
        <v>316</v>
      </c>
      <c r="J6205" s="1371" t="s">
        <v>221</v>
      </c>
      <c r="K6205" s="1371" t="s">
        <v>256</v>
      </c>
      <c r="L6205" s="1371" t="s">
        <v>256</v>
      </c>
      <c r="N6205" s="1371" t="s">
        <v>236</v>
      </c>
      <c r="O6205" s="1371" t="s">
        <v>236</v>
      </c>
      <c r="P6205" s="1371" t="s">
        <v>350</v>
      </c>
      <c r="W6205" s="1371" t="s">
        <v>228</v>
      </c>
    </row>
    <row r="6206" spans="2:23">
      <c r="B6206" s="1371" t="s">
        <v>11931</v>
      </c>
      <c r="C6206" s="1371">
        <v>51916157161</v>
      </c>
      <c r="D6206" s="1371" t="s">
        <v>11932</v>
      </c>
      <c r="G6206" s="1371" t="s">
        <v>224</v>
      </c>
      <c r="H6206" s="1371" t="s">
        <v>245</v>
      </c>
      <c r="I6206" s="1371" t="s">
        <v>316</v>
      </c>
      <c r="J6206" s="1371" t="s">
        <v>221</v>
      </c>
      <c r="K6206" s="1371" t="s">
        <v>256</v>
      </c>
      <c r="L6206" s="1371" t="s">
        <v>256</v>
      </c>
      <c r="N6206" s="1371" t="s">
        <v>236</v>
      </c>
      <c r="O6206" s="1371" t="s">
        <v>236</v>
      </c>
      <c r="P6206" s="1371" t="s">
        <v>350</v>
      </c>
      <c r="W6206" s="1371" t="s">
        <v>228</v>
      </c>
    </row>
    <row r="6207" spans="2:23">
      <c r="B6207" s="1371" t="s">
        <v>11933</v>
      </c>
      <c r="C6207" s="1371">
        <v>51976817335</v>
      </c>
      <c r="D6207" s="1371" t="s">
        <v>11934</v>
      </c>
      <c r="G6207" s="1371" t="s">
        <v>224</v>
      </c>
      <c r="H6207" s="1371" t="s">
        <v>245</v>
      </c>
      <c r="I6207" s="1371" t="s">
        <v>316</v>
      </c>
      <c r="J6207" s="1371" t="s">
        <v>221</v>
      </c>
      <c r="K6207" s="1371" t="s">
        <v>256</v>
      </c>
      <c r="L6207" s="1371" t="s">
        <v>256</v>
      </c>
      <c r="N6207" s="1371" t="s">
        <v>236</v>
      </c>
      <c r="O6207" s="1371" t="s">
        <v>236</v>
      </c>
      <c r="P6207" s="1371" t="s">
        <v>350</v>
      </c>
      <c r="W6207" s="1371" t="s">
        <v>228</v>
      </c>
    </row>
    <row r="6208" spans="2:23">
      <c r="B6208" s="1371" t="s">
        <v>11935</v>
      </c>
      <c r="C6208" s="1371">
        <v>952825195</v>
      </c>
      <c r="D6208" s="1371" t="s">
        <v>10986</v>
      </c>
      <c r="G6208" s="1371" t="s">
        <v>224</v>
      </c>
      <c r="H6208" s="1371" t="s">
        <v>245</v>
      </c>
      <c r="I6208" s="1371" t="s">
        <v>316</v>
      </c>
      <c r="J6208" s="1371" t="s">
        <v>221</v>
      </c>
      <c r="K6208" s="1371" t="s">
        <v>256</v>
      </c>
      <c r="L6208" s="1371" t="s">
        <v>256</v>
      </c>
      <c r="N6208" s="1371" t="s">
        <v>231</v>
      </c>
      <c r="O6208" s="1371" t="s">
        <v>231</v>
      </c>
      <c r="P6208" s="1371" t="s">
        <v>231</v>
      </c>
      <c r="W6208" s="1371" t="s">
        <v>228</v>
      </c>
    </row>
    <row r="6209" spans="2:23">
      <c r="B6209" s="1371" t="s">
        <v>11936</v>
      </c>
      <c r="C6209" s="1371">
        <v>51998560425</v>
      </c>
      <c r="D6209" s="1371" t="s">
        <v>11937</v>
      </c>
      <c r="G6209" s="1371" t="s">
        <v>224</v>
      </c>
      <c r="H6209" s="1371" t="s">
        <v>245</v>
      </c>
      <c r="I6209" s="1371" t="s">
        <v>316</v>
      </c>
      <c r="J6209" s="1371" t="s">
        <v>221</v>
      </c>
      <c r="K6209" s="1371" t="s">
        <v>256</v>
      </c>
      <c r="L6209" s="1371" t="s">
        <v>256</v>
      </c>
      <c r="N6209" s="1371" t="s">
        <v>237</v>
      </c>
      <c r="O6209" s="1371" t="s">
        <v>237</v>
      </c>
      <c r="P6209" s="1371" t="s">
        <v>237</v>
      </c>
      <c r="W6209" s="1371" t="s">
        <v>228</v>
      </c>
    </row>
    <row r="6210" spans="2:23">
      <c r="B6210" s="1371" t="s">
        <v>8258</v>
      </c>
      <c r="C6210" s="1371">
        <v>51971270851</v>
      </c>
      <c r="D6210" s="1371" t="s">
        <v>11938</v>
      </c>
      <c r="G6210" s="1371" t="s">
        <v>224</v>
      </c>
      <c r="H6210" s="1371" t="s">
        <v>245</v>
      </c>
      <c r="I6210" s="1371" t="s">
        <v>316</v>
      </c>
      <c r="J6210" s="1371" t="s">
        <v>221</v>
      </c>
      <c r="K6210" s="1371" t="s">
        <v>256</v>
      </c>
      <c r="L6210" s="1371" t="s">
        <v>256</v>
      </c>
      <c r="N6210" s="1371" t="s">
        <v>236</v>
      </c>
      <c r="O6210" s="1371" t="s">
        <v>236</v>
      </c>
      <c r="P6210" s="1371" t="s">
        <v>350</v>
      </c>
      <c r="W6210" s="1371" t="s">
        <v>228</v>
      </c>
    </row>
    <row r="6211" spans="2:23">
      <c r="B6211" s="1371" t="s">
        <v>11939</v>
      </c>
      <c r="C6211" s="1371">
        <v>51954168212</v>
      </c>
      <c r="D6211" s="1371" t="s">
        <v>11940</v>
      </c>
      <c r="G6211" s="1371" t="s">
        <v>224</v>
      </c>
      <c r="H6211" s="1371" t="s">
        <v>245</v>
      </c>
      <c r="I6211" s="1371" t="s">
        <v>316</v>
      </c>
      <c r="J6211" s="1371" t="s">
        <v>221</v>
      </c>
      <c r="K6211" s="1371" t="s">
        <v>256</v>
      </c>
      <c r="L6211" s="1371" t="s">
        <v>256</v>
      </c>
      <c r="N6211" s="1371" t="s">
        <v>236</v>
      </c>
      <c r="O6211" s="1371" t="s">
        <v>236</v>
      </c>
      <c r="P6211" s="1371" t="s">
        <v>350</v>
      </c>
      <c r="W6211" s="1371" t="s">
        <v>228</v>
      </c>
    </row>
    <row r="6212" spans="2:23">
      <c r="B6212" s="1371" t="s">
        <v>11941</v>
      </c>
      <c r="C6212" s="1371" t="s">
        <v>11942</v>
      </c>
      <c r="D6212" s="1371" t="s">
        <v>11943</v>
      </c>
      <c r="G6212" s="1371" t="s">
        <v>225</v>
      </c>
      <c r="H6212" s="1371" t="s">
        <v>245</v>
      </c>
      <c r="I6212" s="1371" t="s">
        <v>316</v>
      </c>
      <c r="J6212" s="1371" t="s">
        <v>221</v>
      </c>
      <c r="K6212" s="1371" t="s">
        <v>256</v>
      </c>
      <c r="L6212" s="1371" t="s">
        <v>256</v>
      </c>
      <c r="N6212" s="1371" t="s">
        <v>236</v>
      </c>
      <c r="W6212" s="1371" t="s">
        <v>228</v>
      </c>
    </row>
    <row r="6213" spans="2:23">
      <c r="B6213" s="1371" t="s">
        <v>11944</v>
      </c>
      <c r="C6213" s="1371">
        <v>51902175804</v>
      </c>
      <c r="D6213" s="1371" t="s">
        <v>11945</v>
      </c>
      <c r="G6213" s="1371" t="s">
        <v>225</v>
      </c>
      <c r="H6213" s="1371" t="s">
        <v>245</v>
      </c>
      <c r="I6213" s="1371" t="s">
        <v>316</v>
      </c>
      <c r="J6213" s="1371" t="s">
        <v>221</v>
      </c>
      <c r="K6213" s="1371" t="s">
        <v>256</v>
      </c>
      <c r="L6213" s="1371" t="s">
        <v>256</v>
      </c>
      <c r="N6213" s="1371" t="s">
        <v>236</v>
      </c>
      <c r="W6213" s="1371" t="s">
        <v>228</v>
      </c>
    </row>
    <row r="6214" spans="2:23">
      <c r="B6214" s="1371" t="s">
        <v>11946</v>
      </c>
      <c r="C6214" s="1371">
        <v>51954649999</v>
      </c>
      <c r="D6214" s="1371" t="s">
        <v>11947</v>
      </c>
      <c r="G6214" s="1371" t="s">
        <v>225</v>
      </c>
      <c r="H6214" s="1371" t="s">
        <v>245</v>
      </c>
      <c r="I6214" s="1371" t="s">
        <v>316</v>
      </c>
      <c r="J6214" s="1371" t="s">
        <v>221</v>
      </c>
      <c r="K6214" s="1371" t="s">
        <v>256</v>
      </c>
      <c r="L6214" s="1371" t="s">
        <v>256</v>
      </c>
      <c r="N6214" s="1371" t="s">
        <v>236</v>
      </c>
      <c r="W6214" s="1371" t="s">
        <v>228</v>
      </c>
    </row>
    <row r="6215" spans="2:23">
      <c r="B6215" s="1371" t="s">
        <v>11948</v>
      </c>
      <c r="C6215" s="1371">
        <v>51910738927</v>
      </c>
      <c r="D6215" s="1371" t="s">
        <v>11949</v>
      </c>
      <c r="G6215" s="1371" t="s">
        <v>225</v>
      </c>
      <c r="H6215" s="1371" t="s">
        <v>245</v>
      </c>
      <c r="I6215" s="1371" t="s">
        <v>316</v>
      </c>
      <c r="J6215" s="1371" t="s">
        <v>221</v>
      </c>
      <c r="K6215" s="1371" t="s">
        <v>256</v>
      </c>
      <c r="L6215" s="1371" t="s">
        <v>256</v>
      </c>
      <c r="N6215" s="1371" t="s">
        <v>236</v>
      </c>
      <c r="W6215" s="1371" t="s">
        <v>228</v>
      </c>
    </row>
    <row r="6216" spans="2:23">
      <c r="B6216" s="1371" t="s">
        <v>11950</v>
      </c>
      <c r="C6216" s="1371">
        <v>51952168081</v>
      </c>
      <c r="D6216" s="1371" t="s">
        <v>11951</v>
      </c>
      <c r="G6216" s="1371" t="s">
        <v>224</v>
      </c>
      <c r="H6216" s="1371" t="s">
        <v>245</v>
      </c>
      <c r="I6216" s="1371" t="s">
        <v>316</v>
      </c>
      <c r="J6216" s="1371" t="s">
        <v>221</v>
      </c>
      <c r="K6216" s="1371" t="s">
        <v>256</v>
      </c>
      <c r="L6216" s="1371" t="s">
        <v>256</v>
      </c>
      <c r="N6216" s="1371" t="s">
        <v>236</v>
      </c>
      <c r="O6216" s="1371" t="s">
        <v>236</v>
      </c>
      <c r="P6216" s="1371" t="s">
        <v>350</v>
      </c>
      <c r="W6216" s="1371" t="s">
        <v>228</v>
      </c>
    </row>
    <row r="6217" spans="2:23">
      <c r="B6217" s="1371" t="s">
        <v>11952</v>
      </c>
      <c r="C6217" s="1371">
        <v>51990713585</v>
      </c>
      <c r="D6217" s="1371" t="s">
        <v>11953</v>
      </c>
      <c r="G6217" s="1371" t="s">
        <v>223</v>
      </c>
      <c r="H6217" s="1371" t="s">
        <v>245</v>
      </c>
      <c r="I6217" s="1371" t="s">
        <v>316</v>
      </c>
      <c r="J6217" s="1371" t="s">
        <v>221</v>
      </c>
      <c r="K6217" s="1371" t="s">
        <v>256</v>
      </c>
      <c r="L6217" s="1371" t="s">
        <v>256</v>
      </c>
      <c r="N6217" s="1371" t="s">
        <v>237</v>
      </c>
      <c r="O6217" s="1371" t="s">
        <v>237</v>
      </c>
      <c r="P6217" s="1371" t="s">
        <v>237</v>
      </c>
      <c r="W6217" s="1371" t="s">
        <v>228</v>
      </c>
    </row>
    <row r="6218" spans="2:23">
      <c r="B6218" s="1371" t="s">
        <v>11954</v>
      </c>
      <c r="C6218" s="1371">
        <v>51957148465</v>
      </c>
      <c r="D6218" s="1371" t="s">
        <v>1730</v>
      </c>
      <c r="G6218" s="1371" t="s">
        <v>223</v>
      </c>
      <c r="H6218" s="1371" t="s">
        <v>245</v>
      </c>
      <c r="I6218" s="1371" t="s">
        <v>316</v>
      </c>
      <c r="J6218" s="1371" t="s">
        <v>221</v>
      </c>
      <c r="K6218" s="1371" t="s">
        <v>256</v>
      </c>
      <c r="L6218" s="1371" t="s">
        <v>256</v>
      </c>
      <c r="N6218" s="1371" t="s">
        <v>236</v>
      </c>
      <c r="O6218" s="1371" t="s">
        <v>236</v>
      </c>
      <c r="P6218" s="1371" t="s">
        <v>350</v>
      </c>
      <c r="W6218" s="1371" t="s">
        <v>228</v>
      </c>
    </row>
    <row r="6219" spans="2:23">
      <c r="B6219" s="1371" t="s">
        <v>11955</v>
      </c>
      <c r="C6219" s="1371">
        <v>51944540238</v>
      </c>
      <c r="D6219" s="1371" t="s">
        <v>11956</v>
      </c>
      <c r="G6219" s="1371" t="s">
        <v>225</v>
      </c>
      <c r="H6219" s="1371" t="s">
        <v>245</v>
      </c>
      <c r="I6219" s="1371" t="s">
        <v>316</v>
      </c>
      <c r="J6219" s="1371" t="s">
        <v>221</v>
      </c>
      <c r="K6219" s="1371" t="s">
        <v>256</v>
      </c>
      <c r="L6219" s="1371" t="s">
        <v>256</v>
      </c>
      <c r="N6219" s="1371" t="s">
        <v>236</v>
      </c>
      <c r="O6219" s="1371" t="s">
        <v>236</v>
      </c>
      <c r="P6219" s="1371" t="s">
        <v>350</v>
      </c>
      <c r="W6219" s="1371" t="s">
        <v>228</v>
      </c>
    </row>
    <row r="6220" spans="2:23">
      <c r="B6220" s="1371" t="s">
        <v>11957</v>
      </c>
      <c r="C6220" s="1371">
        <v>51967074202</v>
      </c>
      <c r="D6220" s="1371" t="s">
        <v>11958</v>
      </c>
      <c r="G6220" s="1371" t="s">
        <v>225</v>
      </c>
      <c r="H6220" s="1371" t="s">
        <v>245</v>
      </c>
      <c r="I6220" s="1371" t="s">
        <v>316</v>
      </c>
      <c r="J6220" s="1371" t="s">
        <v>221</v>
      </c>
      <c r="K6220" s="1371" t="s">
        <v>256</v>
      </c>
      <c r="L6220" s="1371" t="s">
        <v>256</v>
      </c>
      <c r="N6220" s="1371" t="s">
        <v>236</v>
      </c>
      <c r="O6220" s="1371" t="s">
        <v>236</v>
      </c>
      <c r="P6220" s="1371" t="s">
        <v>350</v>
      </c>
      <c r="W6220" s="1371" t="s">
        <v>228</v>
      </c>
    </row>
    <row r="6221" spans="2:23">
      <c r="B6221" s="1371" t="s">
        <v>7695</v>
      </c>
      <c r="C6221" s="1371">
        <v>51994359025</v>
      </c>
      <c r="D6221" s="1371" t="s">
        <v>7696</v>
      </c>
      <c r="G6221" s="1371" t="s">
        <v>223</v>
      </c>
      <c r="H6221" s="1371" t="s">
        <v>245</v>
      </c>
      <c r="I6221" s="1371" t="s">
        <v>316</v>
      </c>
      <c r="J6221" s="1371" t="s">
        <v>221</v>
      </c>
      <c r="K6221" s="1371" t="s">
        <v>256</v>
      </c>
      <c r="L6221" s="1371" t="s">
        <v>256</v>
      </c>
      <c r="N6221" s="1371" t="s">
        <v>236</v>
      </c>
      <c r="O6221" s="1371" t="s">
        <v>236</v>
      </c>
      <c r="P6221" s="1371" t="s">
        <v>350</v>
      </c>
      <c r="W6221" s="1371" t="s">
        <v>228</v>
      </c>
    </row>
    <row r="6222" spans="2:23">
      <c r="B6222" s="1371" t="s">
        <v>11959</v>
      </c>
      <c r="C6222" s="1371">
        <v>51902501921</v>
      </c>
      <c r="D6222" s="1371" t="s">
        <v>11960</v>
      </c>
      <c r="G6222" s="1371" t="s">
        <v>225</v>
      </c>
      <c r="H6222" s="1371" t="s">
        <v>245</v>
      </c>
      <c r="I6222" s="1371" t="s">
        <v>316</v>
      </c>
      <c r="J6222" s="1371" t="s">
        <v>221</v>
      </c>
      <c r="K6222" s="1371" t="s">
        <v>256</v>
      </c>
      <c r="L6222" s="1371" t="s">
        <v>256</v>
      </c>
      <c r="N6222" s="1371" t="s">
        <v>237</v>
      </c>
      <c r="O6222" s="1371" t="s">
        <v>236</v>
      </c>
      <c r="P6222" s="1371" t="s">
        <v>350</v>
      </c>
      <c r="W6222" s="1371" t="s">
        <v>228</v>
      </c>
    </row>
    <row r="6223" spans="2:23">
      <c r="B6223" s="1371" t="s">
        <v>11961</v>
      </c>
      <c r="C6223" s="1371">
        <v>51986885866</v>
      </c>
      <c r="D6223" s="1371" t="s">
        <v>11962</v>
      </c>
      <c r="G6223" s="1371" t="s">
        <v>225</v>
      </c>
      <c r="H6223" s="1371" t="s">
        <v>245</v>
      </c>
      <c r="I6223" s="1371" t="s">
        <v>316</v>
      </c>
      <c r="J6223" s="1371" t="s">
        <v>221</v>
      </c>
      <c r="K6223" s="1371" t="s">
        <v>256</v>
      </c>
      <c r="L6223" s="1371" t="s">
        <v>256</v>
      </c>
      <c r="N6223" s="1371" t="s">
        <v>233</v>
      </c>
      <c r="W6223" s="1371" t="s">
        <v>228</v>
      </c>
    </row>
    <row r="6224" spans="2:23">
      <c r="B6224" s="1371" t="s">
        <v>11963</v>
      </c>
      <c r="C6224" s="1371">
        <v>51936804007</v>
      </c>
      <c r="D6224" s="1371" t="s">
        <v>11964</v>
      </c>
      <c r="G6224" s="1371" t="s">
        <v>223</v>
      </c>
      <c r="H6224" s="1371" t="s">
        <v>245</v>
      </c>
      <c r="I6224" s="1371" t="s">
        <v>316</v>
      </c>
      <c r="J6224" s="1371" t="s">
        <v>221</v>
      </c>
      <c r="K6224" s="1371" t="s">
        <v>256</v>
      </c>
      <c r="L6224" s="1371" t="s">
        <v>256</v>
      </c>
      <c r="N6224" s="1371" t="s">
        <v>233</v>
      </c>
      <c r="W6224" s="1371" t="s">
        <v>228</v>
      </c>
    </row>
    <row r="6225" spans="2:23">
      <c r="B6225" s="1371" t="s">
        <v>11965</v>
      </c>
      <c r="C6225" s="1371">
        <v>51982852529</v>
      </c>
      <c r="D6225" s="1371" t="s">
        <v>11966</v>
      </c>
      <c r="G6225" s="1371" t="s">
        <v>223</v>
      </c>
      <c r="H6225" s="1371" t="s">
        <v>245</v>
      </c>
      <c r="I6225" s="1371" t="s">
        <v>316</v>
      </c>
      <c r="J6225" s="1371" t="s">
        <v>221</v>
      </c>
      <c r="K6225" s="1371" t="s">
        <v>256</v>
      </c>
      <c r="L6225" s="1371" t="s">
        <v>256</v>
      </c>
      <c r="N6225" s="1371" t="s">
        <v>233</v>
      </c>
      <c r="W6225" s="1371" t="s">
        <v>228</v>
      </c>
    </row>
    <row r="6226" spans="2:23">
      <c r="B6226" s="1371" t="s">
        <v>893</v>
      </c>
      <c r="C6226" s="1371">
        <v>51969400070</v>
      </c>
      <c r="D6226" s="1371" t="s">
        <v>894</v>
      </c>
      <c r="G6226" s="1371" t="s">
        <v>223</v>
      </c>
      <c r="H6226" s="1371" t="s">
        <v>245</v>
      </c>
      <c r="I6226" s="1371" t="s">
        <v>316</v>
      </c>
      <c r="J6226" s="1371" t="s">
        <v>221</v>
      </c>
      <c r="K6226" s="1371" t="s">
        <v>256</v>
      </c>
      <c r="L6226" s="1371" t="s">
        <v>256</v>
      </c>
      <c r="N6226" s="1371" t="s">
        <v>233</v>
      </c>
      <c r="W6226" s="1371" t="s">
        <v>228</v>
      </c>
    </row>
    <row r="6227" spans="2:23">
      <c r="B6227" s="1371" t="s">
        <v>11967</v>
      </c>
      <c r="C6227" s="1371">
        <v>51982264219</v>
      </c>
      <c r="D6227" s="1371" t="s">
        <v>11968</v>
      </c>
      <c r="G6227" s="1371" t="s">
        <v>224</v>
      </c>
      <c r="H6227" s="1371" t="s">
        <v>245</v>
      </c>
      <c r="I6227" s="1371" t="s">
        <v>10</v>
      </c>
      <c r="J6227" s="1371" t="s">
        <v>221</v>
      </c>
      <c r="K6227" s="1371" t="s">
        <v>256</v>
      </c>
      <c r="L6227" s="1371" t="s">
        <v>256</v>
      </c>
      <c r="N6227" s="1371" t="s">
        <v>233</v>
      </c>
      <c r="W6227" s="1371" t="s">
        <v>228</v>
      </c>
    </row>
    <row r="6228" spans="2:23">
      <c r="B6228" s="1371" t="s">
        <v>11969</v>
      </c>
      <c r="C6228" s="1371">
        <v>51926252319</v>
      </c>
      <c r="D6228" s="1371" t="s">
        <v>11970</v>
      </c>
      <c r="G6228" s="1371" t="s">
        <v>225</v>
      </c>
      <c r="H6228" s="1371" t="s">
        <v>245</v>
      </c>
      <c r="I6228" s="1371" t="s">
        <v>316</v>
      </c>
      <c r="J6228" s="1371" t="s">
        <v>221</v>
      </c>
      <c r="K6228" s="1371" t="s">
        <v>256</v>
      </c>
      <c r="L6228" s="1371" t="s">
        <v>256</v>
      </c>
      <c r="N6228" s="1371" t="s">
        <v>236</v>
      </c>
      <c r="O6228" s="1371" t="s">
        <v>236</v>
      </c>
      <c r="P6228" s="1371" t="s">
        <v>350</v>
      </c>
      <c r="W6228" s="1371" t="s">
        <v>228</v>
      </c>
    </row>
    <row r="6229" spans="2:23">
      <c r="B6229" s="1371" t="s">
        <v>11971</v>
      </c>
      <c r="C6229" s="1371">
        <v>51927444301</v>
      </c>
      <c r="D6229" s="1371" t="s">
        <v>11972</v>
      </c>
      <c r="G6229" s="1371" t="s">
        <v>223</v>
      </c>
      <c r="H6229" s="1371" t="s">
        <v>245</v>
      </c>
      <c r="I6229" s="1371" t="s">
        <v>316</v>
      </c>
      <c r="J6229" s="1371" t="s">
        <v>221</v>
      </c>
      <c r="K6229" s="1371" t="s">
        <v>256</v>
      </c>
      <c r="L6229" s="1371" t="s">
        <v>256</v>
      </c>
      <c r="N6229" s="1371" t="s">
        <v>236</v>
      </c>
      <c r="O6229" s="1371" t="s">
        <v>236</v>
      </c>
      <c r="P6229" s="1371" t="s">
        <v>350</v>
      </c>
      <c r="W6229" s="1371" t="s">
        <v>228</v>
      </c>
    </row>
    <row r="6230" spans="2:23">
      <c r="B6230" s="1371" t="s">
        <v>11973</v>
      </c>
      <c r="C6230" s="1371">
        <v>51903239763</v>
      </c>
      <c r="D6230" s="1371" t="s">
        <v>11974</v>
      </c>
      <c r="G6230" s="1371" t="s">
        <v>224</v>
      </c>
      <c r="H6230" s="1371" t="s">
        <v>245</v>
      </c>
      <c r="I6230" s="1371" t="s">
        <v>316</v>
      </c>
      <c r="J6230" s="1371" t="s">
        <v>221</v>
      </c>
      <c r="K6230" s="1371" t="s">
        <v>256</v>
      </c>
      <c r="L6230" s="1371" t="s">
        <v>256</v>
      </c>
      <c r="N6230" s="1371" t="s">
        <v>241</v>
      </c>
      <c r="W6230" s="1371" t="s">
        <v>228</v>
      </c>
    </row>
    <row r="6231" spans="2:23">
      <c r="B6231" s="1371" t="s">
        <v>11975</v>
      </c>
      <c r="C6231" s="1371">
        <v>980359236</v>
      </c>
      <c r="G6231" s="1371" t="s">
        <v>223</v>
      </c>
      <c r="H6231" s="1371" t="s">
        <v>243</v>
      </c>
      <c r="I6231" s="1371" t="s">
        <v>316</v>
      </c>
      <c r="J6231" s="1371" t="s">
        <v>221</v>
      </c>
      <c r="N6231" s="1371" t="s">
        <v>236</v>
      </c>
      <c r="W6231" s="1371" t="s">
        <v>228</v>
      </c>
    </row>
    <row r="6232" spans="2:23">
      <c r="B6232" s="1371" t="s">
        <v>11976</v>
      </c>
      <c r="C6232" s="1371">
        <v>913263798</v>
      </c>
      <c r="G6232" s="1371" t="s">
        <v>223</v>
      </c>
      <c r="H6232" s="1371" t="s">
        <v>243</v>
      </c>
      <c r="I6232" s="1371" t="s">
        <v>316</v>
      </c>
      <c r="J6232" s="1371" t="s">
        <v>221</v>
      </c>
      <c r="N6232" s="1371" t="s">
        <v>237</v>
      </c>
      <c r="O6232" s="1371" t="s">
        <v>236</v>
      </c>
      <c r="P6232" s="1371" t="s">
        <v>350</v>
      </c>
      <c r="W6232" s="1371" t="s">
        <v>228</v>
      </c>
    </row>
    <row r="6233" spans="2:23">
      <c r="B6233" s="1371" t="s">
        <v>11977</v>
      </c>
      <c r="C6233" s="1371">
        <v>933583610</v>
      </c>
      <c r="G6233" s="1371" t="s">
        <v>223</v>
      </c>
      <c r="H6233" s="1371" t="s">
        <v>243</v>
      </c>
      <c r="I6233" s="1371" t="s">
        <v>316</v>
      </c>
      <c r="J6233" s="1371" t="s">
        <v>221</v>
      </c>
      <c r="N6233" s="1371" t="s">
        <v>236</v>
      </c>
      <c r="W6233" s="1371" t="s">
        <v>228</v>
      </c>
    </row>
    <row r="6234" spans="2:23">
      <c r="B6234" s="1371" t="s">
        <v>11978</v>
      </c>
      <c r="C6234" s="1371">
        <v>975341129</v>
      </c>
      <c r="G6234" s="1371" t="s">
        <v>223</v>
      </c>
      <c r="H6234" s="1371" t="s">
        <v>243</v>
      </c>
      <c r="I6234" s="1371" t="s">
        <v>316</v>
      </c>
      <c r="J6234" s="1371" t="s">
        <v>221</v>
      </c>
      <c r="N6234" s="1371" t="s">
        <v>236</v>
      </c>
      <c r="W6234" s="1371" t="s">
        <v>228</v>
      </c>
    </row>
    <row r="6235" spans="2:23">
      <c r="B6235" s="1371" t="s">
        <v>11979</v>
      </c>
      <c r="C6235" s="1371">
        <v>926526251</v>
      </c>
      <c r="G6235" s="1371" t="s">
        <v>223</v>
      </c>
      <c r="H6235" s="1371" t="s">
        <v>243</v>
      </c>
      <c r="I6235" s="1371" t="s">
        <v>316</v>
      </c>
      <c r="J6235" s="1371" t="s">
        <v>221</v>
      </c>
      <c r="N6235" s="1371" t="s">
        <v>236</v>
      </c>
      <c r="O6235" s="1371" t="s">
        <v>236</v>
      </c>
      <c r="P6235" s="1371" t="s">
        <v>350</v>
      </c>
      <c r="W6235" s="1371" t="s">
        <v>228</v>
      </c>
    </row>
    <row r="6236" spans="2:23">
      <c r="B6236" s="1371" t="s">
        <v>11980</v>
      </c>
      <c r="C6236" s="1371">
        <v>902434612</v>
      </c>
      <c r="G6236" s="1371" t="s">
        <v>223</v>
      </c>
      <c r="H6236" s="1371" t="s">
        <v>243</v>
      </c>
      <c r="I6236" s="1371" t="s">
        <v>316</v>
      </c>
      <c r="J6236" s="1371" t="s">
        <v>221</v>
      </c>
      <c r="N6236" s="1371" t="s">
        <v>236</v>
      </c>
      <c r="O6236" s="1371" t="s">
        <v>236</v>
      </c>
      <c r="P6236" s="1371" t="s">
        <v>350</v>
      </c>
      <c r="W6236" s="1371" t="s">
        <v>228</v>
      </c>
    </row>
    <row r="6237" spans="2:23">
      <c r="B6237" s="1371" t="s">
        <v>11981</v>
      </c>
      <c r="C6237" s="1371">
        <v>951192353</v>
      </c>
      <c r="G6237" s="1371" t="s">
        <v>223</v>
      </c>
      <c r="H6237" s="1371" t="s">
        <v>243</v>
      </c>
      <c r="I6237" s="1371" t="s">
        <v>316</v>
      </c>
      <c r="J6237" s="1371" t="s">
        <v>221</v>
      </c>
      <c r="N6237" s="1371" t="s">
        <v>237</v>
      </c>
      <c r="O6237" s="1371" t="s">
        <v>237</v>
      </c>
      <c r="P6237" s="1371" t="s">
        <v>237</v>
      </c>
      <c r="W6237" s="1371" t="s">
        <v>228</v>
      </c>
    </row>
    <row r="6238" spans="2:23">
      <c r="B6238" s="1371" t="s">
        <v>11982</v>
      </c>
      <c r="C6238" s="1371">
        <v>902228247</v>
      </c>
      <c r="G6238" s="1371" t="s">
        <v>223</v>
      </c>
      <c r="H6238" s="1371" t="s">
        <v>243</v>
      </c>
      <c r="I6238" s="1371" t="s">
        <v>316</v>
      </c>
      <c r="J6238" s="1371" t="s">
        <v>221</v>
      </c>
      <c r="N6238" s="1371" t="s">
        <v>236</v>
      </c>
      <c r="O6238" s="1371" t="s">
        <v>236</v>
      </c>
      <c r="P6238" s="1371" t="s">
        <v>350</v>
      </c>
      <c r="W6238" s="1371" t="s">
        <v>228</v>
      </c>
    </row>
    <row r="6239" spans="2:23">
      <c r="B6239" s="1371" t="s">
        <v>11983</v>
      </c>
      <c r="C6239" s="1371">
        <v>981201123</v>
      </c>
      <c r="G6239" s="1371" t="s">
        <v>223</v>
      </c>
      <c r="H6239" s="1371" t="s">
        <v>243</v>
      </c>
      <c r="I6239" s="1371" t="s">
        <v>316</v>
      </c>
      <c r="J6239" s="1371" t="s">
        <v>221</v>
      </c>
      <c r="N6239" s="1371" t="s">
        <v>241</v>
      </c>
      <c r="O6239" s="1371" t="s">
        <v>236</v>
      </c>
      <c r="P6239" s="1371" t="s">
        <v>350</v>
      </c>
      <c r="W6239" s="1371" t="s">
        <v>228</v>
      </c>
    </row>
    <row r="6240" spans="2:23">
      <c r="B6240" s="1371" t="s">
        <v>11984</v>
      </c>
      <c r="C6240" s="1371">
        <v>904576642</v>
      </c>
      <c r="G6240" s="1371" t="s">
        <v>223</v>
      </c>
      <c r="H6240" s="1371" t="s">
        <v>243</v>
      </c>
      <c r="I6240" s="1371" t="s">
        <v>316</v>
      </c>
      <c r="J6240" s="1371" t="s">
        <v>221</v>
      </c>
      <c r="N6240" s="1371" t="s">
        <v>231</v>
      </c>
      <c r="O6240" s="1371" t="s">
        <v>231</v>
      </c>
      <c r="P6240" s="1371" t="s">
        <v>231</v>
      </c>
      <c r="W6240" s="1371" t="s">
        <v>228</v>
      </c>
    </row>
    <row r="6241" spans="2:23">
      <c r="B6241" s="1371" t="s">
        <v>11985</v>
      </c>
      <c r="C6241" s="1371">
        <v>968775429</v>
      </c>
      <c r="G6241" s="1371" t="s">
        <v>223</v>
      </c>
      <c r="H6241" s="1371" t="s">
        <v>243</v>
      </c>
      <c r="I6241" s="1371" t="s">
        <v>316</v>
      </c>
      <c r="J6241" s="1371" t="s">
        <v>221</v>
      </c>
      <c r="N6241" s="1371" t="s">
        <v>231</v>
      </c>
      <c r="O6241" s="1371" t="s">
        <v>231</v>
      </c>
      <c r="P6241" s="1371" t="s">
        <v>231</v>
      </c>
      <c r="W6241" s="1371" t="s">
        <v>228</v>
      </c>
    </row>
    <row r="6242" spans="2:23">
      <c r="B6242" s="1371" t="s">
        <v>11986</v>
      </c>
      <c r="C6242" s="1371">
        <v>51934064102</v>
      </c>
      <c r="D6242" s="1371" t="s">
        <v>11987</v>
      </c>
      <c r="E6242" s="1371" t="s">
        <v>376</v>
      </c>
      <c r="G6242" s="1371" t="s">
        <v>224</v>
      </c>
      <c r="H6242" s="1371" t="s">
        <v>245</v>
      </c>
      <c r="I6242" s="1371" t="s">
        <v>316</v>
      </c>
      <c r="J6242" s="1371" t="s">
        <v>221</v>
      </c>
      <c r="N6242" s="1371" t="s">
        <v>241</v>
      </c>
      <c r="W6242" s="1371" t="s">
        <v>228</v>
      </c>
    </row>
    <row r="6243" spans="2:23">
      <c r="B6243" s="1371" t="s">
        <v>11988</v>
      </c>
      <c r="C6243" s="1371" t="s">
        <v>11989</v>
      </c>
      <c r="D6243" s="1371" t="s">
        <v>9551</v>
      </c>
      <c r="E6243" s="1371" t="s">
        <v>376</v>
      </c>
      <c r="G6243" s="1371" t="s">
        <v>224</v>
      </c>
      <c r="H6243" s="1371" t="s">
        <v>245</v>
      </c>
      <c r="J6243" s="1371" t="s">
        <v>221</v>
      </c>
      <c r="N6243" s="1371" t="s">
        <v>236</v>
      </c>
      <c r="W6243" s="1371" t="s">
        <v>228</v>
      </c>
    </row>
    <row r="6244" spans="2:23">
      <c r="B6244" s="1371" t="s">
        <v>11990</v>
      </c>
      <c r="C6244" s="1371">
        <v>51994604740</v>
      </c>
      <c r="D6244" s="1371" t="s">
        <v>11991</v>
      </c>
      <c r="E6244" s="1371" t="s">
        <v>376</v>
      </c>
      <c r="G6244" s="1371" t="s">
        <v>224</v>
      </c>
      <c r="H6244" s="1371" t="s">
        <v>245</v>
      </c>
      <c r="I6244" s="1371" t="s">
        <v>316</v>
      </c>
      <c r="J6244" s="1371" t="s">
        <v>221</v>
      </c>
      <c r="N6244" s="1371" t="s">
        <v>241</v>
      </c>
      <c r="O6244" s="1371" t="s">
        <v>241</v>
      </c>
      <c r="P6244" s="1371" t="s">
        <v>241</v>
      </c>
      <c r="W6244" s="1371" t="s">
        <v>228</v>
      </c>
    </row>
    <row r="6245" spans="2:23">
      <c r="B6245" s="1371" t="s">
        <v>11992</v>
      </c>
      <c r="C6245" s="1371">
        <v>51987599979</v>
      </c>
      <c r="D6245" s="1371" t="s">
        <v>11993</v>
      </c>
      <c r="E6245" s="1371" t="s">
        <v>376</v>
      </c>
      <c r="G6245" s="1371" t="s">
        <v>224</v>
      </c>
      <c r="H6245" s="1371" t="s">
        <v>245</v>
      </c>
      <c r="J6245" s="1371" t="s">
        <v>221</v>
      </c>
      <c r="N6245" s="1371" t="s">
        <v>236</v>
      </c>
      <c r="W6245" s="1371" t="s">
        <v>228</v>
      </c>
    </row>
    <row r="6246" spans="2:23">
      <c r="W6246" s="1371" t="s">
        <v>228</v>
      </c>
    </row>
    <row r="6247" spans="2:23">
      <c r="B6247" s="1371" t="s">
        <v>11994</v>
      </c>
      <c r="C6247" s="1371">
        <v>51926917526</v>
      </c>
      <c r="D6247" s="1371" t="s">
        <v>11995</v>
      </c>
      <c r="F6247" s="1371" t="s">
        <v>268</v>
      </c>
      <c r="G6247" s="1371" t="s">
        <v>224</v>
      </c>
      <c r="H6247" s="1371" t="s">
        <v>245</v>
      </c>
      <c r="J6247" s="1371" t="s">
        <v>221</v>
      </c>
      <c r="N6247" s="1371" t="s">
        <v>314</v>
      </c>
      <c r="W6247" s="1371" t="s">
        <v>228</v>
      </c>
    </row>
    <row r="6248" spans="2:23">
      <c r="B6248" s="1371" t="s">
        <v>11996</v>
      </c>
      <c r="C6248" s="1371" t="s">
        <v>11997</v>
      </c>
      <c r="D6248" s="1371" t="s">
        <v>11998</v>
      </c>
      <c r="G6248" s="1371" t="s">
        <v>224</v>
      </c>
      <c r="H6248" s="1371" t="s">
        <v>245</v>
      </c>
      <c r="J6248" s="1371" t="s">
        <v>221</v>
      </c>
      <c r="K6248" s="1371" t="s">
        <v>269</v>
      </c>
      <c r="L6248" s="1371" t="s">
        <v>269</v>
      </c>
      <c r="N6248" s="1371" t="s">
        <v>236</v>
      </c>
      <c r="W6248" s="1371" t="s">
        <v>228</v>
      </c>
    </row>
    <row r="6249" spans="2:23">
      <c r="B6249" s="1371" t="s">
        <v>11999</v>
      </c>
      <c r="C6249" s="1371" t="s">
        <v>12000</v>
      </c>
      <c r="D6249" s="1371" t="s">
        <v>12001</v>
      </c>
      <c r="G6249" s="1371" t="s">
        <v>224</v>
      </c>
      <c r="H6249" s="1371" t="s">
        <v>245</v>
      </c>
      <c r="J6249" s="1371" t="s">
        <v>221</v>
      </c>
      <c r="K6249" s="1371" t="s">
        <v>269</v>
      </c>
      <c r="L6249" s="1371" t="s">
        <v>269</v>
      </c>
      <c r="N6249" s="1371" t="s">
        <v>236</v>
      </c>
      <c r="W6249" s="1371" t="s">
        <v>228</v>
      </c>
    </row>
    <row r="6250" spans="2:23">
      <c r="B6250" s="1371" t="s">
        <v>12002</v>
      </c>
      <c r="C6250" s="1371" t="s">
        <v>8692</v>
      </c>
      <c r="D6250" s="1371" t="s">
        <v>8693</v>
      </c>
      <c r="G6250" s="1371" t="s">
        <v>225</v>
      </c>
      <c r="H6250" s="1371" t="s">
        <v>245</v>
      </c>
      <c r="J6250" s="1371" t="s">
        <v>221</v>
      </c>
      <c r="K6250" s="1371" t="s">
        <v>269</v>
      </c>
      <c r="L6250" s="1371" t="s">
        <v>269</v>
      </c>
      <c r="N6250" s="1371" t="s">
        <v>231</v>
      </c>
      <c r="W6250" s="1371" t="s">
        <v>228</v>
      </c>
    </row>
    <row r="6251" spans="2:23">
      <c r="B6251" s="1371" t="s">
        <v>12003</v>
      </c>
      <c r="C6251" s="1371" t="s">
        <v>12004</v>
      </c>
      <c r="D6251" s="1371" t="s">
        <v>12005</v>
      </c>
      <c r="G6251" s="1371" t="s">
        <v>224</v>
      </c>
      <c r="H6251" s="1371" t="s">
        <v>245</v>
      </c>
      <c r="J6251" s="1371" t="s">
        <v>221</v>
      </c>
      <c r="K6251" s="1371" t="s">
        <v>269</v>
      </c>
      <c r="L6251" s="1371" t="s">
        <v>269</v>
      </c>
      <c r="N6251" s="1371" t="s">
        <v>236</v>
      </c>
      <c r="W6251" s="1371" t="s">
        <v>228</v>
      </c>
    </row>
    <row r="6252" spans="2:23">
      <c r="B6252" s="1371" t="s">
        <v>12006</v>
      </c>
      <c r="C6252" s="1371">
        <v>967876740</v>
      </c>
      <c r="D6252" s="1371" t="s">
        <v>12007</v>
      </c>
      <c r="G6252" s="1371" t="s">
        <v>224</v>
      </c>
      <c r="H6252" s="1371" t="s">
        <v>245</v>
      </c>
      <c r="I6252" s="1371" t="s">
        <v>316</v>
      </c>
      <c r="J6252" s="1371" t="s">
        <v>221</v>
      </c>
      <c r="K6252" s="1371" t="s">
        <v>256</v>
      </c>
      <c r="L6252" s="1371" t="s">
        <v>256</v>
      </c>
      <c r="N6252" s="1371" t="s">
        <v>236</v>
      </c>
      <c r="O6252" s="1371" t="s">
        <v>236</v>
      </c>
      <c r="P6252" s="1371" t="s">
        <v>350</v>
      </c>
      <c r="W6252" s="1371" t="s">
        <v>228</v>
      </c>
    </row>
    <row r="6253" spans="2:23">
      <c r="B6253" s="1371" t="s">
        <v>12008</v>
      </c>
      <c r="C6253" s="1371">
        <v>908836988</v>
      </c>
      <c r="D6253" s="1371" t="s">
        <v>12009</v>
      </c>
      <c r="G6253" s="1371" t="s">
        <v>224</v>
      </c>
      <c r="H6253" s="1371" t="s">
        <v>245</v>
      </c>
      <c r="I6253" s="1371" t="s">
        <v>316</v>
      </c>
      <c r="J6253" s="1371" t="s">
        <v>221</v>
      </c>
      <c r="K6253" s="1371" t="s">
        <v>256</v>
      </c>
      <c r="L6253" s="1371" t="s">
        <v>256</v>
      </c>
      <c r="N6253" s="1371" t="s">
        <v>314</v>
      </c>
      <c r="O6253" s="1371" t="s">
        <v>236</v>
      </c>
      <c r="P6253" s="1371" t="s">
        <v>350</v>
      </c>
      <c r="W6253" s="1371" t="s">
        <v>228</v>
      </c>
    </row>
    <row r="6254" spans="2:23">
      <c r="B6254" s="1371" t="s">
        <v>12010</v>
      </c>
      <c r="C6254" s="1371">
        <v>934259493</v>
      </c>
      <c r="D6254" s="1371" t="s">
        <v>4143</v>
      </c>
      <c r="G6254" s="1371" t="s">
        <v>224</v>
      </c>
      <c r="H6254" s="1371" t="s">
        <v>245</v>
      </c>
      <c r="I6254" s="1371" t="s">
        <v>316</v>
      </c>
      <c r="J6254" s="1371" t="s">
        <v>221</v>
      </c>
      <c r="K6254" s="1371" t="s">
        <v>256</v>
      </c>
      <c r="L6254" s="1371" t="s">
        <v>256</v>
      </c>
      <c r="N6254" s="1371" t="s">
        <v>236</v>
      </c>
      <c r="O6254" s="1371" t="s">
        <v>236</v>
      </c>
      <c r="P6254" s="1371" t="s">
        <v>350</v>
      </c>
      <c r="W6254" s="1371" t="s">
        <v>228</v>
      </c>
    </row>
    <row r="6255" spans="2:23">
      <c r="B6255" s="1371" t="s">
        <v>12011</v>
      </c>
      <c r="C6255" s="1371">
        <v>984216866</v>
      </c>
      <c r="D6255" s="1371" t="s">
        <v>12012</v>
      </c>
      <c r="G6255" s="1371" t="s">
        <v>224</v>
      </c>
      <c r="H6255" s="1371" t="s">
        <v>245</v>
      </c>
      <c r="I6255" s="1371" t="s">
        <v>316</v>
      </c>
      <c r="J6255" s="1371" t="s">
        <v>221</v>
      </c>
      <c r="K6255" s="1371" t="s">
        <v>256</v>
      </c>
      <c r="L6255" s="1371" t="s">
        <v>256</v>
      </c>
      <c r="N6255" s="1371" t="s">
        <v>236</v>
      </c>
      <c r="O6255" s="1371" t="s">
        <v>237</v>
      </c>
      <c r="P6255" s="1371" t="s">
        <v>237</v>
      </c>
      <c r="W6255" s="1371" t="s">
        <v>228</v>
      </c>
    </row>
    <row r="6256" spans="2:23">
      <c r="B6256" s="1371" t="s">
        <v>12013</v>
      </c>
      <c r="C6256" s="1371">
        <v>906841391</v>
      </c>
      <c r="D6256" s="1371" t="s">
        <v>12014</v>
      </c>
      <c r="G6256" s="1371" t="s">
        <v>224</v>
      </c>
      <c r="H6256" s="1371" t="s">
        <v>245</v>
      </c>
      <c r="I6256" s="1371" t="s">
        <v>316</v>
      </c>
      <c r="J6256" s="1371" t="s">
        <v>221</v>
      </c>
      <c r="K6256" s="1371" t="s">
        <v>256</v>
      </c>
      <c r="L6256" s="1371" t="s">
        <v>256</v>
      </c>
      <c r="N6256" s="1371" t="s">
        <v>236</v>
      </c>
      <c r="O6256" s="1371" t="s">
        <v>237</v>
      </c>
      <c r="P6256" s="1371" t="s">
        <v>237</v>
      </c>
      <c r="W6256" s="1371" t="s">
        <v>228</v>
      </c>
    </row>
    <row r="6257" spans="2:23">
      <c r="B6257" s="1371" t="s">
        <v>12015</v>
      </c>
      <c r="C6257" s="1371">
        <v>921101997</v>
      </c>
      <c r="D6257" s="1371" t="s">
        <v>12016</v>
      </c>
      <c r="G6257" s="1371" t="s">
        <v>224</v>
      </c>
      <c r="H6257" s="1371" t="s">
        <v>245</v>
      </c>
      <c r="I6257" s="1371" t="s">
        <v>316</v>
      </c>
      <c r="J6257" s="1371" t="s">
        <v>221</v>
      </c>
      <c r="K6257" s="1371" t="s">
        <v>256</v>
      </c>
      <c r="L6257" s="1371" t="s">
        <v>256</v>
      </c>
      <c r="N6257" s="1371" t="s">
        <v>236</v>
      </c>
      <c r="O6257" s="1371" t="s">
        <v>236</v>
      </c>
      <c r="P6257" s="1371" t="s">
        <v>350</v>
      </c>
      <c r="W6257" s="1371" t="s">
        <v>228</v>
      </c>
    </row>
    <row r="6258" spans="2:23">
      <c r="B6258" s="1371" t="s">
        <v>12017</v>
      </c>
      <c r="C6258" s="1371" t="s">
        <v>12018</v>
      </c>
      <c r="G6258" s="1371" t="s">
        <v>225</v>
      </c>
      <c r="H6258" s="1371" t="s">
        <v>245</v>
      </c>
      <c r="I6258" s="1371" t="s">
        <v>316</v>
      </c>
      <c r="J6258" s="1371" t="s">
        <v>221</v>
      </c>
      <c r="K6258" s="1371" t="s">
        <v>256</v>
      </c>
      <c r="L6258" s="1371" t="s">
        <v>256</v>
      </c>
      <c r="N6258" s="1371" t="s">
        <v>236</v>
      </c>
      <c r="O6258" s="1371" t="s">
        <v>236</v>
      </c>
      <c r="P6258" s="1371" t="s">
        <v>350</v>
      </c>
      <c r="W6258" s="1371" t="s">
        <v>228</v>
      </c>
    </row>
    <row r="6259" spans="2:23">
      <c r="B6259" s="1371" t="s">
        <v>12019</v>
      </c>
      <c r="C6259" s="1371">
        <v>910256122</v>
      </c>
      <c r="D6259" s="1371" t="s">
        <v>12020</v>
      </c>
      <c r="G6259" s="1371" t="s">
        <v>225</v>
      </c>
      <c r="H6259" s="1371" t="s">
        <v>245</v>
      </c>
      <c r="I6259" s="1371" t="s">
        <v>316</v>
      </c>
      <c r="J6259" s="1371" t="s">
        <v>221</v>
      </c>
      <c r="K6259" s="1371" t="s">
        <v>256</v>
      </c>
      <c r="L6259" s="1371" t="s">
        <v>256</v>
      </c>
      <c r="N6259" s="1371" t="s">
        <v>236</v>
      </c>
      <c r="O6259" s="1371" t="s">
        <v>236</v>
      </c>
      <c r="P6259" s="1371" t="s">
        <v>350</v>
      </c>
      <c r="W6259" s="1371" t="s">
        <v>228</v>
      </c>
    </row>
    <row r="6260" spans="2:23">
      <c r="B6260" s="1371" t="s">
        <v>12021</v>
      </c>
      <c r="C6260" s="1371">
        <v>51941000324</v>
      </c>
      <c r="D6260" s="1371" t="s">
        <v>12022</v>
      </c>
      <c r="G6260" s="1371" t="s">
        <v>225</v>
      </c>
      <c r="H6260" s="1371" t="s">
        <v>245</v>
      </c>
      <c r="I6260" s="1371" t="s">
        <v>316</v>
      </c>
      <c r="J6260" s="1371" t="s">
        <v>221</v>
      </c>
      <c r="K6260" s="1371" t="s">
        <v>256</v>
      </c>
      <c r="L6260" s="1371" t="s">
        <v>256</v>
      </c>
      <c r="N6260" s="1371" t="s">
        <v>236</v>
      </c>
      <c r="W6260" s="1371" t="s">
        <v>228</v>
      </c>
    </row>
    <row r="6261" spans="2:23">
      <c r="B6261" s="1371" t="s">
        <v>12023</v>
      </c>
      <c r="C6261" s="1371">
        <v>51970662695</v>
      </c>
      <c r="D6261" s="1371" t="s">
        <v>12024</v>
      </c>
      <c r="G6261" s="1371" t="s">
        <v>225</v>
      </c>
      <c r="H6261" s="1371" t="s">
        <v>245</v>
      </c>
      <c r="I6261" s="1371" t="s">
        <v>316</v>
      </c>
      <c r="J6261" s="1371" t="s">
        <v>221</v>
      </c>
      <c r="K6261" s="1371" t="s">
        <v>256</v>
      </c>
      <c r="L6261" s="1371" t="s">
        <v>256</v>
      </c>
      <c r="N6261" s="1371" t="s">
        <v>236</v>
      </c>
      <c r="W6261" s="1371" t="s">
        <v>228</v>
      </c>
    </row>
    <row r="6262" spans="2:23">
      <c r="B6262" s="1371" t="s">
        <v>12025</v>
      </c>
      <c r="C6262" s="1371">
        <v>932307456</v>
      </c>
      <c r="D6262" s="1371" t="s">
        <v>12026</v>
      </c>
      <c r="G6262" s="1371" t="s">
        <v>225</v>
      </c>
      <c r="H6262" s="1371" t="s">
        <v>243</v>
      </c>
      <c r="J6262" s="1371" t="s">
        <v>221</v>
      </c>
      <c r="N6262" s="1371" t="s">
        <v>233</v>
      </c>
      <c r="W6262" s="1371" t="s">
        <v>228</v>
      </c>
    </row>
    <row r="6263" spans="2:23">
      <c r="B6263" s="1371" t="s">
        <v>12027</v>
      </c>
      <c r="C6263" s="1371">
        <v>933491059</v>
      </c>
      <c r="D6263" s="1371" t="s">
        <v>12028</v>
      </c>
      <c r="E6263" s="1371" t="s">
        <v>376</v>
      </c>
      <c r="G6263" s="1371" t="s">
        <v>225</v>
      </c>
      <c r="H6263" s="1371" t="s">
        <v>243</v>
      </c>
      <c r="J6263" s="1371" t="s">
        <v>221</v>
      </c>
      <c r="N6263" s="1371" t="s">
        <v>233</v>
      </c>
      <c r="W6263" s="1371" t="s">
        <v>228</v>
      </c>
    </row>
    <row r="6264" spans="2:23">
      <c r="B6264" s="1371" t="s">
        <v>12029</v>
      </c>
      <c r="C6264" s="1371">
        <v>937259085</v>
      </c>
      <c r="D6264" s="1371" t="s">
        <v>12030</v>
      </c>
      <c r="H6264" s="1371" t="s">
        <v>243</v>
      </c>
      <c r="J6264" s="1371" t="s">
        <v>221</v>
      </c>
      <c r="N6264" s="1371" t="s">
        <v>233</v>
      </c>
      <c r="W6264" s="1371" t="s">
        <v>228</v>
      </c>
    </row>
    <row r="6265" spans="2:23">
      <c r="B6265" s="1371" t="s">
        <v>12031</v>
      </c>
      <c r="C6265" s="1371">
        <v>51945774794</v>
      </c>
      <c r="D6265" s="1371" t="s">
        <v>12032</v>
      </c>
      <c r="F6265" s="1371" t="s">
        <v>268</v>
      </c>
      <c r="G6265" s="1371" t="s">
        <v>224</v>
      </c>
      <c r="H6265" s="1371" t="s">
        <v>245</v>
      </c>
      <c r="J6265" s="1371" t="s">
        <v>221</v>
      </c>
      <c r="N6265" s="1371" t="s">
        <v>233</v>
      </c>
      <c r="W6265" s="1371" t="s">
        <v>228</v>
      </c>
    </row>
    <row r="6266" spans="2:23">
      <c r="B6266" s="1371" t="s">
        <v>12033</v>
      </c>
      <c r="C6266" s="1371">
        <v>51981621449</v>
      </c>
      <c r="D6266" s="1371" t="s">
        <v>12034</v>
      </c>
      <c r="E6266" s="1371" t="s">
        <v>347</v>
      </c>
      <c r="F6266" s="1371" t="s">
        <v>260</v>
      </c>
      <c r="G6266" s="1371" t="s">
        <v>223</v>
      </c>
      <c r="H6266" s="1371" t="s">
        <v>245</v>
      </c>
      <c r="I6266" s="1371" t="s">
        <v>316</v>
      </c>
      <c r="J6266" s="1371" t="s">
        <v>221</v>
      </c>
      <c r="N6266" s="1371" t="s">
        <v>233</v>
      </c>
      <c r="W6266" s="1371" t="s">
        <v>228</v>
      </c>
    </row>
    <row r="6267" spans="2:23">
      <c r="B6267" s="1371" t="s">
        <v>12035</v>
      </c>
      <c r="C6267" s="1371">
        <v>51912785451</v>
      </c>
      <c r="D6267" s="1371" t="s">
        <v>11679</v>
      </c>
      <c r="G6267" s="1371" t="s">
        <v>225</v>
      </c>
      <c r="H6267" s="1371" t="s">
        <v>245</v>
      </c>
      <c r="I6267" s="1371" t="s">
        <v>316</v>
      </c>
      <c r="J6267" s="1371" t="s">
        <v>249</v>
      </c>
      <c r="N6267" s="1371" t="s">
        <v>350</v>
      </c>
      <c r="O6267" s="1371" t="s">
        <v>350</v>
      </c>
      <c r="P6267" s="1371" t="s">
        <v>350</v>
      </c>
      <c r="W6267" s="1371" t="s">
        <v>228</v>
      </c>
    </row>
    <row r="6268" spans="2:23">
      <c r="B6268" s="1371" t="s">
        <v>12036</v>
      </c>
      <c r="C6268" s="1371">
        <v>948710916</v>
      </c>
      <c r="E6268" s="1371" t="s">
        <v>451</v>
      </c>
      <c r="G6268" s="1371" t="s">
        <v>225</v>
      </c>
      <c r="H6268" s="1371" t="s">
        <v>243</v>
      </c>
      <c r="J6268" s="1371" t="s">
        <v>249</v>
      </c>
      <c r="N6268" s="1371" t="s">
        <v>233</v>
      </c>
      <c r="W6268" s="1371" t="s">
        <v>228</v>
      </c>
    </row>
    <row r="6269" spans="2:23">
      <c r="B6269" s="1371" t="s">
        <v>12037</v>
      </c>
      <c r="C6269" s="1371">
        <v>924366091</v>
      </c>
      <c r="D6269" s="1371" t="s">
        <v>12038</v>
      </c>
      <c r="E6269" s="1371" t="s">
        <v>451</v>
      </c>
      <c r="G6269" s="1371" t="s">
        <v>225</v>
      </c>
      <c r="H6269" s="1371" t="s">
        <v>243</v>
      </c>
      <c r="J6269" s="1371" t="s">
        <v>249</v>
      </c>
      <c r="N6269" s="1371" t="s">
        <v>233</v>
      </c>
      <c r="W6269" s="1371" t="s">
        <v>228</v>
      </c>
    </row>
    <row r="6270" spans="2:23">
      <c r="B6270" s="1371" t="s">
        <v>12039</v>
      </c>
      <c r="C6270" s="1371">
        <v>962588500</v>
      </c>
      <c r="D6270" s="1371" t="s">
        <v>12040</v>
      </c>
      <c r="E6270" s="1371" t="s">
        <v>1617</v>
      </c>
      <c r="G6270" s="1371" t="s">
        <v>225</v>
      </c>
      <c r="H6270" s="1371" t="s">
        <v>243</v>
      </c>
      <c r="J6270" s="1371" t="s">
        <v>249</v>
      </c>
      <c r="N6270" s="1371" t="s">
        <v>233</v>
      </c>
      <c r="W6270" s="1371" t="s">
        <v>228</v>
      </c>
    </row>
    <row r="6271" spans="2:23">
      <c r="B6271" s="1371" t="s">
        <v>12041</v>
      </c>
      <c r="C6271" s="1371">
        <v>928172817</v>
      </c>
      <c r="E6271" s="1371" t="s">
        <v>1617</v>
      </c>
      <c r="G6271" s="1371" t="s">
        <v>225</v>
      </c>
      <c r="H6271" s="1371" t="s">
        <v>243</v>
      </c>
      <c r="J6271" s="1371" t="s">
        <v>249</v>
      </c>
      <c r="N6271" s="1371" t="s">
        <v>233</v>
      </c>
      <c r="W6271" s="1371" t="s">
        <v>228</v>
      </c>
    </row>
    <row r="6272" spans="2:23">
      <c r="B6272" s="1371" t="s">
        <v>12042</v>
      </c>
      <c r="C6272" s="1371">
        <v>9695593870</v>
      </c>
      <c r="D6272" s="1371" t="s">
        <v>12043</v>
      </c>
      <c r="E6272" s="1371" t="s">
        <v>451</v>
      </c>
      <c r="G6272" s="1371" t="s">
        <v>225</v>
      </c>
      <c r="H6272" s="1371" t="s">
        <v>243</v>
      </c>
      <c r="J6272" s="1371" t="s">
        <v>249</v>
      </c>
      <c r="N6272" s="1371" t="s">
        <v>233</v>
      </c>
      <c r="W6272" s="1371" t="s">
        <v>228</v>
      </c>
    </row>
    <row r="6273" spans="2:23">
      <c r="B6273" s="1371" t="s">
        <v>12044</v>
      </c>
      <c r="C6273" s="1371">
        <v>959169741</v>
      </c>
      <c r="E6273" s="1371" t="s">
        <v>2306</v>
      </c>
      <c r="G6273" s="1371" t="s">
        <v>225</v>
      </c>
      <c r="H6273" s="1371" t="s">
        <v>243</v>
      </c>
      <c r="J6273" s="1371" t="s">
        <v>249</v>
      </c>
      <c r="N6273" s="1371" t="s">
        <v>233</v>
      </c>
      <c r="W6273" s="1371" t="s">
        <v>228</v>
      </c>
    </row>
    <row r="6274" spans="2:23">
      <c r="B6274" s="1371" t="s">
        <v>12045</v>
      </c>
      <c r="C6274" s="1371">
        <v>989392522</v>
      </c>
      <c r="D6274" s="1371" t="s">
        <v>12046</v>
      </c>
      <c r="E6274" s="1371" t="s">
        <v>1104</v>
      </c>
      <c r="G6274" s="1371" t="s">
        <v>224</v>
      </c>
      <c r="H6274" s="1371" t="s">
        <v>243</v>
      </c>
      <c r="J6274" s="1371" t="s">
        <v>249</v>
      </c>
      <c r="N6274" s="1371" t="s">
        <v>233</v>
      </c>
      <c r="W6274" s="1371" t="s">
        <v>228</v>
      </c>
    </row>
    <row r="6275" spans="2:23">
      <c r="B6275" s="1371" t="s">
        <v>12047</v>
      </c>
      <c r="C6275" s="1371">
        <v>916548279</v>
      </c>
      <c r="D6275" s="1371" t="s">
        <v>12048</v>
      </c>
      <c r="E6275" s="1371" t="s">
        <v>1104</v>
      </c>
      <c r="G6275" s="1371" t="s">
        <v>225</v>
      </c>
      <c r="H6275" s="1371" t="s">
        <v>243</v>
      </c>
      <c r="J6275" s="1371" t="s">
        <v>249</v>
      </c>
      <c r="N6275" s="1371" t="s">
        <v>233</v>
      </c>
      <c r="W6275" s="1371" t="s">
        <v>228</v>
      </c>
    </row>
    <row r="6276" spans="2:23">
      <c r="B6276" s="1371" t="s">
        <v>12049</v>
      </c>
      <c r="C6276" s="1371">
        <v>985034398</v>
      </c>
      <c r="D6276" s="1371" t="s">
        <v>12050</v>
      </c>
      <c r="E6276" s="1371" t="s">
        <v>1104</v>
      </c>
      <c r="G6276" s="1371" t="s">
        <v>225</v>
      </c>
      <c r="H6276" s="1371" t="s">
        <v>243</v>
      </c>
      <c r="J6276" s="1371" t="s">
        <v>249</v>
      </c>
      <c r="N6276" s="1371" t="s">
        <v>233</v>
      </c>
      <c r="W6276" s="1371" t="s">
        <v>228</v>
      </c>
    </row>
    <row r="6277" spans="2:23">
      <c r="B6277" s="1371" t="s">
        <v>12051</v>
      </c>
      <c r="C6277" s="1371">
        <v>978392172</v>
      </c>
      <c r="D6277" s="1371" t="s">
        <v>12052</v>
      </c>
      <c r="E6277" s="1371" t="s">
        <v>1104</v>
      </c>
      <c r="G6277" s="1371" t="s">
        <v>224</v>
      </c>
      <c r="H6277" s="1371" t="s">
        <v>243</v>
      </c>
      <c r="J6277" s="1371" t="s">
        <v>249</v>
      </c>
      <c r="N6277" s="1371" t="s">
        <v>233</v>
      </c>
      <c r="W6277" s="1371" t="s">
        <v>228</v>
      </c>
    </row>
    <row r="6278" spans="2:23">
      <c r="B6278" s="1371" t="s">
        <v>12053</v>
      </c>
      <c r="C6278" s="1371">
        <v>904513332</v>
      </c>
      <c r="D6278" s="1371" t="s">
        <v>12054</v>
      </c>
      <c r="E6278" s="1371" t="s">
        <v>1104</v>
      </c>
      <c r="G6278" s="1371" t="s">
        <v>224</v>
      </c>
      <c r="H6278" s="1371" t="s">
        <v>243</v>
      </c>
      <c r="J6278" s="1371" t="s">
        <v>249</v>
      </c>
      <c r="N6278" s="1371" t="s">
        <v>233</v>
      </c>
      <c r="W6278" s="1371" t="s">
        <v>228</v>
      </c>
    </row>
    <row r="6279" spans="2:23">
      <c r="B6279" s="1371" t="s">
        <v>12055</v>
      </c>
      <c r="C6279" s="1371">
        <v>956263547</v>
      </c>
      <c r="E6279" s="1371" t="s">
        <v>2306</v>
      </c>
      <c r="G6279" s="1371" t="s">
        <v>225</v>
      </c>
      <c r="H6279" s="1371" t="s">
        <v>243</v>
      </c>
      <c r="J6279" s="1371" t="s">
        <v>249</v>
      </c>
      <c r="N6279" s="1371" t="s">
        <v>233</v>
      </c>
      <c r="W6279" s="1371" t="s">
        <v>228</v>
      </c>
    </row>
    <row r="6280" spans="2:23">
      <c r="B6280" s="1371" t="s">
        <v>12056</v>
      </c>
      <c r="C6280" s="1371">
        <v>907610889</v>
      </c>
      <c r="D6280" s="1371" t="s">
        <v>12057</v>
      </c>
      <c r="E6280" s="1371" t="s">
        <v>1104</v>
      </c>
      <c r="G6280" s="1371" t="s">
        <v>224</v>
      </c>
      <c r="H6280" s="1371" t="s">
        <v>243</v>
      </c>
      <c r="J6280" s="1371" t="s">
        <v>249</v>
      </c>
      <c r="N6280" s="1371" t="s">
        <v>233</v>
      </c>
      <c r="W6280" s="1371" t="s">
        <v>228</v>
      </c>
    </row>
    <row r="6281" spans="2:23">
      <c r="B6281" s="1371" t="s">
        <v>12058</v>
      </c>
      <c r="C6281" s="1371">
        <v>926977983</v>
      </c>
      <c r="E6281" s="1371" t="s">
        <v>2306</v>
      </c>
      <c r="G6281" s="1371" t="s">
        <v>224</v>
      </c>
      <c r="H6281" s="1371" t="s">
        <v>243</v>
      </c>
      <c r="J6281" s="1371" t="s">
        <v>249</v>
      </c>
      <c r="N6281" s="1371" t="s">
        <v>233</v>
      </c>
      <c r="W6281" s="1371" t="s">
        <v>228</v>
      </c>
    </row>
    <row r="6282" spans="2:23">
      <c r="B6282" s="1371" t="s">
        <v>12059</v>
      </c>
      <c r="C6282" s="1371">
        <v>906945466</v>
      </c>
      <c r="E6282" s="1371" t="s">
        <v>2306</v>
      </c>
      <c r="G6282" s="1371" t="s">
        <v>224</v>
      </c>
      <c r="H6282" s="1371" t="s">
        <v>243</v>
      </c>
      <c r="J6282" s="1371" t="s">
        <v>249</v>
      </c>
      <c r="N6282" s="1371" t="s">
        <v>233</v>
      </c>
      <c r="W6282" s="1371" t="s">
        <v>228</v>
      </c>
    </row>
    <row r="6283" spans="2:23">
      <c r="B6283" s="1371" t="s">
        <v>12060</v>
      </c>
      <c r="C6283" s="1371">
        <v>960579594</v>
      </c>
      <c r="D6283" s="1371" t="s">
        <v>12061</v>
      </c>
      <c r="E6283" s="1371" t="s">
        <v>1104</v>
      </c>
      <c r="G6283" s="1371" t="s">
        <v>225</v>
      </c>
      <c r="H6283" s="1371" t="s">
        <v>243</v>
      </c>
      <c r="J6283" s="1371" t="s">
        <v>249</v>
      </c>
      <c r="N6283" s="1371" t="s">
        <v>233</v>
      </c>
      <c r="W6283" s="1371" t="s">
        <v>228</v>
      </c>
    </row>
    <row r="6284" spans="2:23">
      <c r="B6284" s="1371" t="s">
        <v>12029</v>
      </c>
      <c r="C6284" s="1371">
        <v>937259085</v>
      </c>
      <c r="D6284" s="1371" t="s">
        <v>12030</v>
      </c>
      <c r="E6284" s="1371" t="s">
        <v>1104</v>
      </c>
      <c r="H6284" s="1371" t="s">
        <v>243</v>
      </c>
      <c r="J6284" s="1371" t="s">
        <v>249</v>
      </c>
      <c r="N6284" s="1371" t="s">
        <v>233</v>
      </c>
      <c r="W6284" s="1371" t="s">
        <v>228</v>
      </c>
    </row>
    <row r="6285" spans="2:23">
      <c r="B6285" s="1371" t="s">
        <v>12062</v>
      </c>
      <c r="C6285" s="1371">
        <v>977538614</v>
      </c>
      <c r="D6285" s="1371" t="s">
        <v>12063</v>
      </c>
      <c r="E6285" s="1371" t="s">
        <v>1104</v>
      </c>
      <c r="G6285" s="1371" t="s">
        <v>223</v>
      </c>
      <c r="H6285" s="1371" t="s">
        <v>243</v>
      </c>
      <c r="J6285" s="1371" t="s">
        <v>249</v>
      </c>
      <c r="N6285" s="1371" t="s">
        <v>233</v>
      </c>
      <c r="W6285" s="1371" t="s">
        <v>228</v>
      </c>
    </row>
    <row r="6286" spans="2:23">
      <c r="B6286" s="1371" t="s">
        <v>12064</v>
      </c>
      <c r="C6286" s="1371">
        <v>970370680</v>
      </c>
      <c r="D6286" s="1371" t="s">
        <v>12065</v>
      </c>
      <c r="E6286" s="1371" t="s">
        <v>2306</v>
      </c>
      <c r="G6286" s="1371" t="s">
        <v>224</v>
      </c>
      <c r="H6286" s="1371" t="s">
        <v>243</v>
      </c>
      <c r="J6286" s="1371" t="s">
        <v>249</v>
      </c>
      <c r="N6286" s="1371" t="s">
        <v>233</v>
      </c>
      <c r="W6286" s="1371" t="s">
        <v>228</v>
      </c>
    </row>
    <row r="6287" spans="2:23">
      <c r="B6287" s="1371" t="s">
        <v>12066</v>
      </c>
      <c r="C6287" s="1371">
        <v>956873395</v>
      </c>
      <c r="D6287" s="1371" t="s">
        <v>12067</v>
      </c>
      <c r="E6287" s="1371" t="s">
        <v>2306</v>
      </c>
      <c r="G6287" s="1371" t="s">
        <v>224</v>
      </c>
      <c r="H6287" s="1371" t="s">
        <v>243</v>
      </c>
      <c r="J6287" s="1371" t="s">
        <v>249</v>
      </c>
      <c r="N6287" s="1371" t="s">
        <v>233</v>
      </c>
      <c r="W6287" s="1371" t="s">
        <v>228</v>
      </c>
    </row>
    <row r="6288" spans="2:23">
      <c r="B6288" s="1371" t="s">
        <v>12068</v>
      </c>
      <c r="C6288" s="1371">
        <v>931935340</v>
      </c>
      <c r="D6288" s="1371" t="s">
        <v>12069</v>
      </c>
      <c r="E6288" s="1371" t="s">
        <v>4239</v>
      </c>
      <c r="G6288" s="1371" t="s">
        <v>224</v>
      </c>
      <c r="H6288" s="1371" t="s">
        <v>243</v>
      </c>
      <c r="J6288" s="1371" t="s">
        <v>249</v>
      </c>
      <c r="N6288" s="1371" t="s">
        <v>233</v>
      </c>
      <c r="W6288" s="1371" t="s">
        <v>228</v>
      </c>
    </row>
    <row r="6289" spans="2:23">
      <c r="B6289" s="1371" t="s">
        <v>12070</v>
      </c>
      <c r="C6289" s="1371">
        <v>923788848</v>
      </c>
      <c r="D6289" s="1371" t="s">
        <v>12071</v>
      </c>
      <c r="E6289" s="1371" t="s">
        <v>373</v>
      </c>
      <c r="G6289" s="1371" t="s">
        <v>223</v>
      </c>
      <c r="H6289" s="1371" t="s">
        <v>243</v>
      </c>
      <c r="J6289" s="1371" t="s">
        <v>249</v>
      </c>
      <c r="N6289" s="1371" t="s">
        <v>233</v>
      </c>
      <c r="W6289" s="1371" t="s">
        <v>228</v>
      </c>
    </row>
    <row r="6290" spans="2:23">
      <c r="B6290" s="1371" t="s">
        <v>12072</v>
      </c>
      <c r="C6290" s="1371">
        <v>912487386</v>
      </c>
      <c r="D6290" s="1371" t="s">
        <v>12073</v>
      </c>
      <c r="E6290" s="1371" t="s">
        <v>4239</v>
      </c>
      <c r="G6290" s="1371" t="s">
        <v>223</v>
      </c>
      <c r="H6290" s="1371" t="s">
        <v>243</v>
      </c>
      <c r="J6290" s="1371" t="s">
        <v>249</v>
      </c>
      <c r="N6290" s="1371" t="s">
        <v>233</v>
      </c>
      <c r="W6290" s="1371" t="s">
        <v>228</v>
      </c>
    </row>
    <row r="6291" spans="2:23">
      <c r="B6291" s="1371" t="s">
        <v>12074</v>
      </c>
      <c r="C6291" s="1371">
        <v>946166066</v>
      </c>
      <c r="D6291" s="1371" t="s">
        <v>12075</v>
      </c>
      <c r="E6291" s="1371" t="s">
        <v>4239</v>
      </c>
      <c r="G6291" s="1371" t="s">
        <v>223</v>
      </c>
      <c r="H6291" s="1371" t="s">
        <v>243</v>
      </c>
      <c r="J6291" s="1371" t="s">
        <v>249</v>
      </c>
      <c r="N6291" s="1371" t="s">
        <v>233</v>
      </c>
      <c r="W6291" s="1371" t="s">
        <v>228</v>
      </c>
    </row>
    <row r="6292" spans="2:23">
      <c r="B6292" s="1371" t="s">
        <v>12076</v>
      </c>
      <c r="C6292" s="1371">
        <v>942190689</v>
      </c>
      <c r="D6292" s="1371" t="s">
        <v>3724</v>
      </c>
      <c r="E6292" s="1371" t="s">
        <v>4239</v>
      </c>
      <c r="G6292" s="1371" t="s">
        <v>223</v>
      </c>
      <c r="H6292" s="1371" t="s">
        <v>243</v>
      </c>
      <c r="J6292" s="1371" t="s">
        <v>249</v>
      </c>
      <c r="N6292" s="1371" t="s">
        <v>233</v>
      </c>
      <c r="W6292" s="1371" t="s">
        <v>228</v>
      </c>
    </row>
    <row r="6293" spans="2:23">
      <c r="B6293" s="1371" t="s">
        <v>12077</v>
      </c>
      <c r="C6293" s="1371">
        <v>934074763</v>
      </c>
      <c r="D6293" s="1371" t="s">
        <v>12078</v>
      </c>
      <c r="E6293" s="1371" t="s">
        <v>4239</v>
      </c>
      <c r="G6293" s="1371" t="s">
        <v>225</v>
      </c>
      <c r="H6293" s="1371" t="s">
        <v>243</v>
      </c>
      <c r="J6293" s="1371" t="s">
        <v>249</v>
      </c>
      <c r="N6293" s="1371" t="s">
        <v>233</v>
      </c>
      <c r="W6293" s="1371" t="s">
        <v>228</v>
      </c>
    </row>
    <row r="6294" spans="2:23">
      <c r="B6294" s="1371" t="s">
        <v>12079</v>
      </c>
      <c r="C6294" s="1371">
        <v>903442892</v>
      </c>
      <c r="D6294" s="1371" t="s">
        <v>3724</v>
      </c>
      <c r="E6294" s="1371" t="s">
        <v>874</v>
      </c>
      <c r="G6294" s="1371" t="s">
        <v>225</v>
      </c>
      <c r="H6294" s="1371" t="s">
        <v>243</v>
      </c>
      <c r="J6294" s="1371" t="s">
        <v>249</v>
      </c>
      <c r="N6294" s="1371" t="s">
        <v>233</v>
      </c>
      <c r="W6294" s="1371" t="s">
        <v>228</v>
      </c>
    </row>
    <row r="6295" spans="2:23">
      <c r="B6295" s="1371" t="s">
        <v>12080</v>
      </c>
      <c r="C6295" s="1371">
        <v>900473015</v>
      </c>
      <c r="D6295" s="1371" t="s">
        <v>3724</v>
      </c>
      <c r="E6295" s="1371" t="s">
        <v>4239</v>
      </c>
      <c r="G6295" s="1371" t="s">
        <v>225</v>
      </c>
      <c r="H6295" s="1371" t="s">
        <v>243</v>
      </c>
      <c r="J6295" s="1371" t="s">
        <v>249</v>
      </c>
      <c r="N6295" s="1371" t="s">
        <v>233</v>
      </c>
      <c r="W6295" s="1371" t="s">
        <v>228</v>
      </c>
    </row>
    <row r="6296" spans="2:23">
      <c r="B6296" s="1371" t="s">
        <v>12081</v>
      </c>
      <c r="C6296" s="1371" t="s">
        <v>3724</v>
      </c>
      <c r="D6296" s="1371" t="s">
        <v>3724</v>
      </c>
      <c r="E6296" s="1371" t="s">
        <v>4239</v>
      </c>
      <c r="G6296" s="1371" t="s">
        <v>224</v>
      </c>
      <c r="H6296" s="1371" t="s">
        <v>243</v>
      </c>
      <c r="J6296" s="1371" t="s">
        <v>249</v>
      </c>
      <c r="N6296" s="1371" t="s">
        <v>237</v>
      </c>
      <c r="W6296" s="1371" t="s">
        <v>228</v>
      </c>
    </row>
    <row r="6297" spans="2:23">
      <c r="B6297" s="1371" t="s">
        <v>12082</v>
      </c>
      <c r="C6297" s="1371">
        <v>931503887</v>
      </c>
      <c r="D6297" s="1371" t="s">
        <v>12083</v>
      </c>
      <c r="E6297" s="1371" t="s">
        <v>4239</v>
      </c>
      <c r="G6297" s="1371" t="s">
        <v>223</v>
      </c>
      <c r="H6297" s="1371" t="s">
        <v>243</v>
      </c>
      <c r="J6297" s="1371" t="s">
        <v>249</v>
      </c>
      <c r="N6297" s="1371" t="s">
        <v>233</v>
      </c>
      <c r="W6297" s="1371" t="s">
        <v>228</v>
      </c>
    </row>
    <row r="6298" spans="2:23">
      <c r="B6298" s="1371" t="s">
        <v>12084</v>
      </c>
      <c r="C6298" s="1371">
        <v>902271068</v>
      </c>
      <c r="D6298" s="1371" t="s">
        <v>12085</v>
      </c>
      <c r="E6298" s="1371" t="s">
        <v>874</v>
      </c>
      <c r="G6298" s="1371" t="s">
        <v>223</v>
      </c>
      <c r="H6298" s="1371" t="s">
        <v>243</v>
      </c>
      <c r="J6298" s="1371" t="s">
        <v>249</v>
      </c>
      <c r="N6298" s="1371" t="s">
        <v>233</v>
      </c>
      <c r="W6298" s="1371" t="s">
        <v>228</v>
      </c>
    </row>
    <row r="6299" spans="2:23">
      <c r="B6299" s="1371" t="s">
        <v>12086</v>
      </c>
      <c r="C6299" s="1371">
        <v>933680287</v>
      </c>
      <c r="D6299" s="1371" t="s">
        <v>12087</v>
      </c>
      <c r="E6299" s="1371" t="s">
        <v>4239</v>
      </c>
      <c r="G6299" s="1371" t="s">
        <v>225</v>
      </c>
      <c r="H6299" s="1371" t="s">
        <v>243</v>
      </c>
      <c r="J6299" s="1371" t="s">
        <v>249</v>
      </c>
      <c r="N6299" s="1371" t="s">
        <v>233</v>
      </c>
      <c r="W6299" s="1371" t="s">
        <v>228</v>
      </c>
    </row>
    <row r="6300" spans="2:23">
      <c r="B6300" s="1371" t="s">
        <v>12088</v>
      </c>
      <c r="C6300" s="1371">
        <v>967549829</v>
      </c>
      <c r="D6300" s="1371" t="s">
        <v>12089</v>
      </c>
      <c r="E6300" s="1371" t="s">
        <v>4239</v>
      </c>
      <c r="G6300" s="1371" t="s">
        <v>225</v>
      </c>
      <c r="H6300" s="1371" t="s">
        <v>243</v>
      </c>
      <c r="J6300" s="1371" t="s">
        <v>249</v>
      </c>
      <c r="N6300" s="1371" t="s">
        <v>233</v>
      </c>
      <c r="W6300" s="1371" t="s">
        <v>228</v>
      </c>
    </row>
    <row r="6301" spans="2:23">
      <c r="B6301" s="1371" t="s">
        <v>12090</v>
      </c>
      <c r="C6301" s="1371">
        <v>921243332</v>
      </c>
      <c r="D6301" s="1371" t="s">
        <v>12091</v>
      </c>
      <c r="E6301" s="1371" t="s">
        <v>4239</v>
      </c>
      <c r="G6301" s="1371" t="s">
        <v>225</v>
      </c>
      <c r="H6301" s="1371" t="s">
        <v>243</v>
      </c>
      <c r="J6301" s="1371" t="s">
        <v>249</v>
      </c>
      <c r="N6301" s="1371" t="s">
        <v>233</v>
      </c>
      <c r="W6301" s="1371" t="s">
        <v>228</v>
      </c>
    </row>
    <row r="6302" spans="2:23">
      <c r="B6302" s="1371" t="s">
        <v>12092</v>
      </c>
      <c r="C6302" s="1371">
        <v>982231691</v>
      </c>
      <c r="D6302" s="1371" t="s">
        <v>12093</v>
      </c>
      <c r="E6302" s="1371" t="s">
        <v>874</v>
      </c>
      <c r="G6302" s="1371" t="s">
        <v>225</v>
      </c>
      <c r="H6302" s="1371" t="s">
        <v>243</v>
      </c>
      <c r="J6302" s="1371" t="s">
        <v>249</v>
      </c>
      <c r="N6302" s="1371" t="s">
        <v>233</v>
      </c>
      <c r="W6302" s="1371" t="s">
        <v>228</v>
      </c>
    </row>
    <row r="6303" spans="2:23">
      <c r="B6303" s="1371" t="s">
        <v>12094</v>
      </c>
      <c r="C6303" s="1371">
        <v>946838744</v>
      </c>
      <c r="E6303" s="1371" t="s">
        <v>874</v>
      </c>
      <c r="G6303" s="1371" t="s">
        <v>225</v>
      </c>
      <c r="H6303" s="1371" t="s">
        <v>243</v>
      </c>
      <c r="J6303" s="1371" t="s">
        <v>249</v>
      </c>
      <c r="N6303" s="1371" t="s">
        <v>233</v>
      </c>
      <c r="W6303" s="1371" t="s">
        <v>228</v>
      </c>
    </row>
    <row r="6304" spans="2:23">
      <c r="B6304" s="1371" t="s">
        <v>12095</v>
      </c>
      <c r="C6304" s="1371">
        <v>963065487</v>
      </c>
      <c r="D6304" s="1371" t="s">
        <v>12096</v>
      </c>
      <c r="E6304" s="1371" t="s">
        <v>373</v>
      </c>
      <c r="G6304" s="1371" t="s">
        <v>225</v>
      </c>
      <c r="H6304" s="1371" t="s">
        <v>243</v>
      </c>
      <c r="J6304" s="1371" t="s">
        <v>249</v>
      </c>
      <c r="N6304" s="1371" t="s">
        <v>233</v>
      </c>
      <c r="W6304" s="1371" t="s">
        <v>228</v>
      </c>
    </row>
    <row r="6305" spans="2:23">
      <c r="B6305" s="1371" t="s">
        <v>12097</v>
      </c>
      <c r="C6305" s="1371">
        <v>988860631</v>
      </c>
      <c r="D6305" s="1371" t="s">
        <v>12098</v>
      </c>
      <c r="E6305" s="1371" t="s">
        <v>373</v>
      </c>
      <c r="G6305" s="1371" t="s">
        <v>224</v>
      </c>
      <c r="H6305" s="1371" t="s">
        <v>243</v>
      </c>
      <c r="J6305" s="1371" t="s">
        <v>249</v>
      </c>
      <c r="N6305" s="1371" t="s">
        <v>233</v>
      </c>
      <c r="W6305" s="1371" t="s">
        <v>228</v>
      </c>
    </row>
    <row r="6306" spans="2:23">
      <c r="B6306" s="1371" t="s">
        <v>12099</v>
      </c>
      <c r="C6306" s="1371">
        <v>942831948</v>
      </c>
      <c r="E6306" s="1371" t="s">
        <v>874</v>
      </c>
      <c r="G6306" s="1371" t="s">
        <v>224</v>
      </c>
      <c r="H6306" s="1371" t="s">
        <v>243</v>
      </c>
      <c r="J6306" s="1371" t="s">
        <v>249</v>
      </c>
      <c r="N6306" s="1371" t="s">
        <v>233</v>
      </c>
      <c r="W6306" s="1371" t="s">
        <v>228</v>
      </c>
    </row>
    <row r="6307" spans="2:23">
      <c r="B6307" s="1371" t="s">
        <v>12100</v>
      </c>
      <c r="C6307" s="1371">
        <v>927546491</v>
      </c>
      <c r="D6307" s="1371" t="s">
        <v>12101</v>
      </c>
      <c r="E6307" s="1371" t="s">
        <v>373</v>
      </c>
      <c r="G6307" s="1371" t="s">
        <v>224</v>
      </c>
      <c r="H6307" s="1371" t="s">
        <v>243</v>
      </c>
      <c r="J6307" s="1371" t="s">
        <v>249</v>
      </c>
      <c r="N6307" s="1371" t="s">
        <v>233</v>
      </c>
      <c r="W6307" s="1371" t="s">
        <v>228</v>
      </c>
    </row>
    <row r="6308" spans="2:23">
      <c r="B6308" s="1371" t="s">
        <v>12102</v>
      </c>
      <c r="C6308" s="1371">
        <v>955495048</v>
      </c>
      <c r="D6308" s="1371" t="s">
        <v>12103</v>
      </c>
      <c r="E6308" s="1371" t="s">
        <v>874</v>
      </c>
      <c r="G6308" s="1371" t="s">
        <v>224</v>
      </c>
      <c r="H6308" s="1371" t="s">
        <v>243</v>
      </c>
      <c r="J6308" s="1371" t="s">
        <v>249</v>
      </c>
      <c r="N6308" s="1371" t="s">
        <v>233</v>
      </c>
      <c r="W6308" s="1371" t="s">
        <v>228</v>
      </c>
    </row>
    <row r="6309" spans="2:23">
      <c r="B6309" s="1371" t="s">
        <v>12104</v>
      </c>
      <c r="C6309" s="1371">
        <v>936174274</v>
      </c>
      <c r="D6309" s="1371" t="s">
        <v>12105</v>
      </c>
      <c r="E6309" s="1371" t="s">
        <v>373</v>
      </c>
      <c r="G6309" s="1371" t="s">
        <v>224</v>
      </c>
      <c r="H6309" s="1371" t="s">
        <v>243</v>
      </c>
      <c r="J6309" s="1371" t="s">
        <v>249</v>
      </c>
      <c r="N6309" s="1371" t="s">
        <v>233</v>
      </c>
      <c r="W6309" s="1371" t="s">
        <v>228</v>
      </c>
    </row>
    <row r="6310" spans="2:23">
      <c r="B6310" s="1371" t="s">
        <v>12106</v>
      </c>
      <c r="C6310" s="1371">
        <v>944222835</v>
      </c>
      <c r="D6310" s="1371" t="s">
        <v>12107</v>
      </c>
      <c r="E6310" s="1371" t="s">
        <v>874</v>
      </c>
      <c r="G6310" s="1371" t="s">
        <v>224</v>
      </c>
      <c r="H6310" s="1371" t="s">
        <v>243</v>
      </c>
      <c r="J6310" s="1371" t="s">
        <v>249</v>
      </c>
      <c r="N6310" s="1371" t="s">
        <v>233</v>
      </c>
      <c r="W6310" s="1371" t="s">
        <v>228</v>
      </c>
    </row>
    <row r="6311" spans="2:23">
      <c r="B6311" s="1371" t="s">
        <v>12108</v>
      </c>
      <c r="C6311" s="1371" t="s">
        <v>12109</v>
      </c>
      <c r="D6311" s="1371" t="s">
        <v>12110</v>
      </c>
      <c r="E6311" s="1371" t="s">
        <v>373</v>
      </c>
      <c r="G6311" s="1371" t="s">
        <v>224</v>
      </c>
      <c r="H6311" s="1371" t="s">
        <v>243</v>
      </c>
      <c r="J6311" s="1371" t="s">
        <v>249</v>
      </c>
      <c r="N6311" s="1371" t="s">
        <v>233</v>
      </c>
      <c r="W6311" s="1371" t="s">
        <v>228</v>
      </c>
    </row>
    <row r="6312" spans="2:23">
      <c r="B6312" s="1371" t="s">
        <v>12111</v>
      </c>
      <c r="C6312" s="1371">
        <v>930538828</v>
      </c>
      <c r="D6312" s="1371" t="s">
        <v>12112</v>
      </c>
      <c r="E6312" s="1371" t="s">
        <v>373</v>
      </c>
      <c r="G6312" s="1371" t="s">
        <v>224</v>
      </c>
      <c r="H6312" s="1371" t="s">
        <v>243</v>
      </c>
      <c r="J6312" s="1371" t="s">
        <v>249</v>
      </c>
      <c r="N6312" s="1371" t="s">
        <v>233</v>
      </c>
      <c r="W6312" s="1371" t="s">
        <v>228</v>
      </c>
    </row>
    <row r="6313" spans="2:23">
      <c r="B6313" s="1371" t="s">
        <v>12113</v>
      </c>
      <c r="C6313" s="1371">
        <v>906892381</v>
      </c>
      <c r="E6313" s="1371" t="s">
        <v>874</v>
      </c>
      <c r="G6313" s="1371" t="s">
        <v>224</v>
      </c>
      <c r="H6313" s="1371" t="s">
        <v>243</v>
      </c>
      <c r="J6313" s="1371" t="s">
        <v>249</v>
      </c>
      <c r="N6313" s="1371" t="s">
        <v>233</v>
      </c>
      <c r="W6313" s="1371" t="s">
        <v>228</v>
      </c>
    </row>
    <row r="6314" spans="2:23">
      <c r="B6314" s="1371" t="s">
        <v>12114</v>
      </c>
      <c r="C6314" s="1371">
        <v>918293783</v>
      </c>
      <c r="D6314" s="1371" t="s">
        <v>12115</v>
      </c>
      <c r="E6314" s="1371" t="s">
        <v>874</v>
      </c>
      <c r="G6314" s="1371" t="s">
        <v>224</v>
      </c>
      <c r="H6314" s="1371" t="s">
        <v>243</v>
      </c>
      <c r="J6314" s="1371" t="s">
        <v>249</v>
      </c>
      <c r="N6314" s="1371" t="s">
        <v>233</v>
      </c>
      <c r="W6314" s="1371" t="s">
        <v>228</v>
      </c>
    </row>
    <row r="6315" spans="2:23">
      <c r="B6315" s="1371" t="s">
        <v>12116</v>
      </c>
      <c r="C6315" s="1371">
        <v>949557062</v>
      </c>
      <c r="D6315" s="1371" t="s">
        <v>12117</v>
      </c>
      <c r="E6315" s="1371" t="s">
        <v>874</v>
      </c>
      <c r="G6315" s="1371" t="s">
        <v>224</v>
      </c>
      <c r="H6315" s="1371" t="s">
        <v>243</v>
      </c>
      <c r="J6315" s="1371" t="s">
        <v>249</v>
      </c>
      <c r="N6315" s="1371" t="s">
        <v>233</v>
      </c>
      <c r="W6315" s="1371" t="s">
        <v>228</v>
      </c>
    </row>
    <row r="6316" spans="2:23">
      <c r="B6316" s="1371" t="s">
        <v>12118</v>
      </c>
      <c r="C6316" s="1371">
        <v>975628899</v>
      </c>
      <c r="D6316" s="1371" t="s">
        <v>12119</v>
      </c>
      <c r="E6316" s="1371" t="s">
        <v>12120</v>
      </c>
      <c r="G6316" s="1371" t="s">
        <v>224</v>
      </c>
      <c r="H6316" s="1371" t="s">
        <v>243</v>
      </c>
      <c r="J6316" s="1371" t="s">
        <v>249</v>
      </c>
      <c r="N6316" s="1371" t="s">
        <v>233</v>
      </c>
      <c r="W6316" s="1371" t="s">
        <v>228</v>
      </c>
    </row>
    <row r="6317" spans="2:23">
      <c r="B6317" s="1371" t="s">
        <v>12121</v>
      </c>
      <c r="C6317" s="1371">
        <v>924365367</v>
      </c>
      <c r="D6317" s="1371" t="s">
        <v>12122</v>
      </c>
      <c r="E6317" s="1371" t="s">
        <v>373</v>
      </c>
      <c r="G6317" s="1371" t="s">
        <v>224</v>
      </c>
      <c r="H6317" s="1371" t="s">
        <v>243</v>
      </c>
      <c r="J6317" s="1371" t="s">
        <v>249</v>
      </c>
      <c r="N6317" s="1371" t="s">
        <v>233</v>
      </c>
      <c r="W6317" s="1371" t="s">
        <v>228</v>
      </c>
    </row>
    <row r="6318" spans="2:23">
      <c r="B6318" s="1371" t="s">
        <v>12123</v>
      </c>
      <c r="C6318" s="1371" t="s">
        <v>362</v>
      </c>
      <c r="E6318" s="1371" t="s">
        <v>874</v>
      </c>
      <c r="G6318" s="1371" t="s">
        <v>224</v>
      </c>
      <c r="H6318" s="1371" t="s">
        <v>243</v>
      </c>
      <c r="J6318" s="1371" t="s">
        <v>249</v>
      </c>
      <c r="N6318" s="1371" t="s">
        <v>237</v>
      </c>
      <c r="W6318" s="1371" t="s">
        <v>228</v>
      </c>
    </row>
    <row r="6319" spans="2:23">
      <c r="B6319" s="1371" t="s">
        <v>12124</v>
      </c>
      <c r="C6319" s="1371">
        <v>927475473</v>
      </c>
      <c r="D6319" s="1371" t="s">
        <v>12125</v>
      </c>
      <c r="E6319" s="1371" t="s">
        <v>373</v>
      </c>
      <c r="G6319" s="1371" t="s">
        <v>224</v>
      </c>
      <c r="H6319" s="1371" t="s">
        <v>243</v>
      </c>
      <c r="J6319" s="1371" t="s">
        <v>249</v>
      </c>
      <c r="N6319" s="1371" t="s">
        <v>233</v>
      </c>
      <c r="W6319" s="1371" t="s">
        <v>228</v>
      </c>
    </row>
    <row r="6320" spans="2:23">
      <c r="B6320" s="1371" t="s">
        <v>12126</v>
      </c>
      <c r="C6320" s="1371">
        <v>986135966</v>
      </c>
      <c r="D6320" s="1371" t="s">
        <v>12127</v>
      </c>
      <c r="E6320" s="1371" t="s">
        <v>373</v>
      </c>
      <c r="G6320" s="1371" t="s">
        <v>224</v>
      </c>
      <c r="H6320" s="1371" t="s">
        <v>243</v>
      </c>
      <c r="J6320" s="1371" t="s">
        <v>249</v>
      </c>
      <c r="N6320" s="1371" t="s">
        <v>233</v>
      </c>
      <c r="W6320" s="1371" t="s">
        <v>228</v>
      </c>
    </row>
    <row r="6321" spans="2:23">
      <c r="B6321" s="1371" t="s">
        <v>12128</v>
      </c>
      <c r="C6321" s="1371">
        <v>929215999</v>
      </c>
      <c r="E6321" s="1371" t="s">
        <v>373</v>
      </c>
      <c r="G6321" s="1371" t="s">
        <v>224</v>
      </c>
      <c r="H6321" s="1371" t="s">
        <v>243</v>
      </c>
      <c r="J6321" s="1371" t="s">
        <v>249</v>
      </c>
      <c r="N6321" s="1371" t="s">
        <v>233</v>
      </c>
      <c r="W6321" s="1371" t="s">
        <v>228</v>
      </c>
    </row>
    <row r="6322" spans="2:23">
      <c r="B6322" s="1371" t="s">
        <v>12129</v>
      </c>
      <c r="C6322" s="1371">
        <v>975130593</v>
      </c>
      <c r="E6322" s="1371" t="s">
        <v>373</v>
      </c>
      <c r="G6322" s="1371" t="s">
        <v>224</v>
      </c>
      <c r="H6322" s="1371" t="s">
        <v>243</v>
      </c>
      <c r="J6322" s="1371" t="s">
        <v>249</v>
      </c>
      <c r="N6322" s="1371" t="s">
        <v>233</v>
      </c>
      <c r="W6322" s="1371" t="s">
        <v>228</v>
      </c>
    </row>
    <row r="6323" spans="2:23">
      <c r="B6323" s="1371" t="s">
        <v>12130</v>
      </c>
      <c r="C6323" s="1371">
        <v>933148828</v>
      </c>
      <c r="D6323" s="1371" t="s">
        <v>12131</v>
      </c>
      <c r="E6323" s="1371" t="s">
        <v>874</v>
      </c>
      <c r="G6323" s="1371" t="s">
        <v>362</v>
      </c>
      <c r="H6323" s="1371" t="s">
        <v>243</v>
      </c>
      <c r="J6323" s="1371" t="s">
        <v>249</v>
      </c>
      <c r="N6323" s="1371" t="s">
        <v>233</v>
      </c>
      <c r="W6323" s="1371" t="s">
        <v>228</v>
      </c>
    </row>
    <row r="6324" spans="2:23">
      <c r="B6324" s="1371" t="s">
        <v>12132</v>
      </c>
      <c r="C6324" s="1371">
        <v>902628483</v>
      </c>
      <c r="E6324" s="1371" t="s">
        <v>373</v>
      </c>
      <c r="G6324" s="1371" t="s">
        <v>224</v>
      </c>
      <c r="H6324" s="1371" t="s">
        <v>243</v>
      </c>
      <c r="J6324" s="1371" t="s">
        <v>249</v>
      </c>
      <c r="N6324" s="1371" t="s">
        <v>233</v>
      </c>
      <c r="W6324" s="1371" t="s">
        <v>228</v>
      </c>
    </row>
    <row r="6325" spans="2:23">
      <c r="B6325" s="1371" t="s">
        <v>12133</v>
      </c>
      <c r="D6325" s="1371" t="s">
        <v>12134</v>
      </c>
      <c r="G6325" s="1371" t="s">
        <v>225</v>
      </c>
      <c r="H6325" s="1371" t="s">
        <v>243</v>
      </c>
      <c r="J6325" s="1371" t="s">
        <v>249</v>
      </c>
      <c r="N6325" s="1371" t="s">
        <v>233</v>
      </c>
      <c r="W6325" s="1371" t="s">
        <v>228</v>
      </c>
    </row>
    <row r="6326" spans="2:23">
      <c r="B6326" s="1371" t="s">
        <v>12135</v>
      </c>
      <c r="C6326" s="1371">
        <v>938843382</v>
      </c>
      <c r="G6326" s="1371" t="s">
        <v>225</v>
      </c>
      <c r="H6326" s="1371" t="s">
        <v>243</v>
      </c>
      <c r="J6326" s="1371" t="s">
        <v>249</v>
      </c>
      <c r="N6326" s="1371" t="s">
        <v>233</v>
      </c>
      <c r="W6326" s="1371" t="s">
        <v>228</v>
      </c>
    </row>
    <row r="6327" spans="2:23">
      <c r="B6327" s="1371" t="s">
        <v>12136</v>
      </c>
      <c r="C6327" s="1371">
        <v>921070487</v>
      </c>
      <c r="G6327" s="1371" t="s">
        <v>225</v>
      </c>
      <c r="H6327" s="1371" t="s">
        <v>243</v>
      </c>
      <c r="J6327" s="1371" t="s">
        <v>249</v>
      </c>
      <c r="N6327" s="1371" t="s">
        <v>233</v>
      </c>
      <c r="W6327" s="1371" t="s">
        <v>228</v>
      </c>
    </row>
    <row r="6328" spans="2:23">
      <c r="W6328" s="1371" t="s">
        <v>228</v>
      </c>
    </row>
    <row r="6329" spans="2:23">
      <c r="G6329" s="1371" t="s">
        <v>224</v>
      </c>
      <c r="N6329" s="1371" t="s">
        <v>233</v>
      </c>
      <c r="W6329" s="1371" t="s">
        <v>228</v>
      </c>
    </row>
    <row r="6330" spans="2:23">
      <c r="B6330" s="1371" t="s">
        <v>12137</v>
      </c>
      <c r="C6330" s="1371">
        <v>955464406</v>
      </c>
      <c r="D6330" s="1371" t="s">
        <v>12138</v>
      </c>
      <c r="E6330" s="1371" t="s">
        <v>373</v>
      </c>
      <c r="G6330" s="1371" t="s">
        <v>225</v>
      </c>
      <c r="H6330" s="1371" t="s">
        <v>243</v>
      </c>
      <c r="M6330" s="1372">
        <v>45849</v>
      </c>
      <c r="N6330" s="1371" t="s">
        <v>233</v>
      </c>
      <c r="W6330" s="1371" t="s">
        <v>228</v>
      </c>
    </row>
    <row r="6331" spans="2:23">
      <c r="B6331" s="1371" t="s">
        <v>12139</v>
      </c>
      <c r="C6331" s="1371">
        <v>944313237</v>
      </c>
      <c r="G6331" s="1371" t="s">
        <v>224</v>
      </c>
      <c r="H6331" s="1371" t="s">
        <v>243</v>
      </c>
      <c r="M6331" s="1372">
        <v>45849</v>
      </c>
      <c r="N6331" s="1371" t="s">
        <v>233</v>
      </c>
      <c r="W6331" s="1371" t="s">
        <v>228</v>
      </c>
    </row>
    <row r="6332" spans="2:23">
      <c r="B6332" s="1371" t="s">
        <v>12140</v>
      </c>
      <c r="C6332" s="1371">
        <v>923055602</v>
      </c>
      <c r="D6332" s="1371" t="s">
        <v>12141</v>
      </c>
      <c r="G6332" s="1371" t="s">
        <v>225</v>
      </c>
      <c r="H6332" s="1371" t="s">
        <v>244</v>
      </c>
      <c r="N6332" s="1371" t="s">
        <v>233</v>
      </c>
      <c r="W6332" s="1371" t="s">
        <v>228</v>
      </c>
    </row>
    <row r="6333" spans="2:23">
      <c r="B6333" s="1371" t="s">
        <v>12142</v>
      </c>
      <c r="C6333" s="1371">
        <v>923914918</v>
      </c>
      <c r="D6333" s="1371" t="s">
        <v>12143</v>
      </c>
      <c r="G6333" s="1371" t="s">
        <v>224</v>
      </c>
      <c r="H6333" s="1371" t="s">
        <v>244</v>
      </c>
      <c r="N6333" s="1371" t="s">
        <v>233</v>
      </c>
      <c r="W6333" s="1371" t="s">
        <v>228</v>
      </c>
    </row>
    <row r="6334" spans="2:23">
      <c r="B6334" s="1371" t="s">
        <v>12144</v>
      </c>
      <c r="C6334" s="1371">
        <v>992892576</v>
      </c>
      <c r="D6334" s="1371" t="s">
        <v>12145</v>
      </c>
      <c r="G6334" s="1371" t="s">
        <v>224</v>
      </c>
      <c r="H6334" s="1371" t="s">
        <v>244</v>
      </c>
      <c r="N6334" s="1371" t="s">
        <v>233</v>
      </c>
      <c r="W6334" s="1371" t="s">
        <v>228</v>
      </c>
    </row>
    <row r="6335" spans="2:23">
      <c r="B6335" s="1371" t="s">
        <v>12146</v>
      </c>
      <c r="C6335" s="1371">
        <v>940236870</v>
      </c>
      <c r="G6335" s="1371" t="s">
        <v>225</v>
      </c>
      <c r="H6335" s="1371" t="s">
        <v>244</v>
      </c>
      <c r="N6335" s="1371" t="s">
        <v>233</v>
      </c>
      <c r="W6335" s="1371" t="s">
        <v>228</v>
      </c>
    </row>
    <row r="6336" spans="2:23">
      <c r="B6336" s="1371" t="s">
        <v>12147</v>
      </c>
      <c r="C6336" s="1371">
        <v>920078389</v>
      </c>
      <c r="G6336" s="1371" t="s">
        <v>224</v>
      </c>
      <c r="H6336" s="1371" t="s">
        <v>244</v>
      </c>
      <c r="N6336" s="1371" t="s">
        <v>233</v>
      </c>
      <c r="W6336" s="1371" t="s">
        <v>228</v>
      </c>
    </row>
    <row r="6337" spans="2:23">
      <c r="B6337" s="1371" t="s">
        <v>12148</v>
      </c>
      <c r="C6337" s="1371">
        <v>973115407</v>
      </c>
      <c r="G6337" s="1371" t="s">
        <v>223</v>
      </c>
      <c r="H6337" s="1371" t="s">
        <v>244</v>
      </c>
      <c r="N6337" s="1371" t="s">
        <v>233</v>
      </c>
      <c r="W6337" s="1371" t="s">
        <v>228</v>
      </c>
    </row>
    <row r="6338" spans="2:23">
      <c r="B6338" s="1371" t="s">
        <v>12149</v>
      </c>
      <c r="C6338" s="1371">
        <v>938478549</v>
      </c>
      <c r="G6338" s="1371" t="s">
        <v>224</v>
      </c>
      <c r="H6338" s="1371" t="s">
        <v>244</v>
      </c>
      <c r="N6338" s="1371" t="s">
        <v>233</v>
      </c>
      <c r="W6338" s="1371" t="s">
        <v>228</v>
      </c>
    </row>
    <row r="6339" spans="2:23">
      <c r="B6339" s="1371" t="s">
        <v>12150</v>
      </c>
      <c r="C6339" s="1371">
        <v>924313730</v>
      </c>
      <c r="G6339" s="1371" t="s">
        <v>224</v>
      </c>
      <c r="H6339" s="1371" t="s">
        <v>244</v>
      </c>
      <c r="N6339" s="1371" t="s">
        <v>233</v>
      </c>
      <c r="W6339" s="1371" t="s">
        <v>228</v>
      </c>
    </row>
    <row r="6340" spans="2:23">
      <c r="B6340" s="1371" t="s">
        <v>12151</v>
      </c>
      <c r="C6340" s="1371">
        <v>957503195</v>
      </c>
      <c r="G6340" s="1371" t="s">
        <v>223</v>
      </c>
      <c r="H6340" s="1371" t="s">
        <v>244</v>
      </c>
      <c r="N6340" s="1371" t="s">
        <v>233</v>
      </c>
      <c r="W6340" s="1371" t="s">
        <v>228</v>
      </c>
    </row>
    <row r="6341" spans="2:23">
      <c r="B6341" s="1371" t="s">
        <v>12152</v>
      </c>
      <c r="C6341" s="1371">
        <v>914477479</v>
      </c>
      <c r="G6341" s="1371" t="s">
        <v>223</v>
      </c>
      <c r="H6341" s="1371" t="s">
        <v>244</v>
      </c>
      <c r="N6341" s="1371" t="s">
        <v>233</v>
      </c>
      <c r="W6341" s="1371" t="s">
        <v>228</v>
      </c>
    </row>
    <row r="6342" spans="2:23">
      <c r="B6342" s="1371" t="s">
        <v>12153</v>
      </c>
      <c r="C6342" s="1371">
        <v>982966162</v>
      </c>
      <c r="G6342" s="1371" t="s">
        <v>223</v>
      </c>
      <c r="H6342" s="1371" t="s">
        <v>11</v>
      </c>
      <c r="M6342" s="1372">
        <v>45854</v>
      </c>
      <c r="N6342" s="1371" t="s">
        <v>233</v>
      </c>
      <c r="W6342" s="1371" t="s">
        <v>228</v>
      </c>
    </row>
    <row r="6343" spans="2:23">
      <c r="B6343" s="1371" t="s">
        <v>12154</v>
      </c>
      <c r="C6343" s="1371">
        <v>994048654</v>
      </c>
      <c r="D6343" s="1371" t="s">
        <v>12155</v>
      </c>
      <c r="G6343" s="1371" t="s">
        <v>223</v>
      </c>
      <c r="H6343" s="1371" t="s">
        <v>11</v>
      </c>
      <c r="M6343" s="1372">
        <v>45854</v>
      </c>
      <c r="N6343" s="1371" t="s">
        <v>233</v>
      </c>
      <c r="W6343" s="1371" t="s">
        <v>228</v>
      </c>
    </row>
    <row r="6344" spans="2:23">
      <c r="B6344" s="1371" t="s">
        <v>12156</v>
      </c>
      <c r="C6344" s="1371">
        <v>902858274</v>
      </c>
      <c r="G6344" s="1371" t="s">
        <v>223</v>
      </c>
      <c r="H6344" s="1371" t="s">
        <v>11</v>
      </c>
      <c r="M6344" s="1372">
        <v>45854</v>
      </c>
      <c r="N6344" s="1371" t="s">
        <v>233</v>
      </c>
      <c r="W6344" s="1371" t="s">
        <v>228</v>
      </c>
    </row>
    <row r="6345" spans="2:23">
      <c r="B6345" s="1371" t="s">
        <v>12157</v>
      </c>
      <c r="C6345" s="1371">
        <v>957983356</v>
      </c>
      <c r="D6345" s="1371" t="s">
        <v>12158</v>
      </c>
      <c r="G6345" s="1371" t="s">
        <v>223</v>
      </c>
      <c r="H6345" s="1371" t="s">
        <v>11</v>
      </c>
      <c r="M6345" s="1372">
        <v>45854</v>
      </c>
      <c r="N6345" s="1371" t="s">
        <v>233</v>
      </c>
      <c r="W6345" s="1371" t="s">
        <v>228</v>
      </c>
    </row>
    <row r="6346" spans="2:23">
      <c r="B6346" s="1371" t="s">
        <v>11417</v>
      </c>
      <c r="C6346" s="1371">
        <v>945308515</v>
      </c>
      <c r="G6346" s="1371" t="s">
        <v>223</v>
      </c>
      <c r="H6346" s="1371" t="s">
        <v>11</v>
      </c>
      <c r="M6346" s="1372">
        <v>45854</v>
      </c>
      <c r="N6346" s="1371" t="s">
        <v>233</v>
      </c>
      <c r="W6346" s="1371" t="s">
        <v>228</v>
      </c>
    </row>
    <row r="6347" spans="2:23">
      <c r="B6347" s="1371" t="s">
        <v>12159</v>
      </c>
      <c r="C6347" s="1371">
        <v>916128868</v>
      </c>
      <c r="G6347" s="1371" t="s">
        <v>223</v>
      </c>
      <c r="H6347" s="1371" t="s">
        <v>11</v>
      </c>
      <c r="M6347" s="1372">
        <v>45854</v>
      </c>
      <c r="N6347" s="1371" t="s">
        <v>233</v>
      </c>
      <c r="W6347" s="1371" t="s">
        <v>228</v>
      </c>
    </row>
    <row r="6348" spans="2:23">
      <c r="B6348" s="1371" t="s">
        <v>12160</v>
      </c>
      <c r="C6348" s="1371">
        <v>994136497</v>
      </c>
      <c r="G6348" s="1371" t="s">
        <v>223</v>
      </c>
      <c r="H6348" s="1371" t="s">
        <v>11</v>
      </c>
      <c r="M6348" s="1372">
        <v>45854</v>
      </c>
      <c r="N6348" s="1371" t="s">
        <v>233</v>
      </c>
      <c r="W6348" s="1371" t="s">
        <v>228</v>
      </c>
    </row>
    <row r="6349" spans="2:23">
      <c r="B6349" s="1371" t="s">
        <v>12161</v>
      </c>
      <c r="C6349" s="1371">
        <v>989656401</v>
      </c>
      <c r="G6349" s="1371" t="s">
        <v>223</v>
      </c>
      <c r="H6349" s="1371" t="s">
        <v>11</v>
      </c>
      <c r="M6349" s="1372">
        <v>45854</v>
      </c>
      <c r="N6349" s="1371" t="s">
        <v>233</v>
      </c>
      <c r="W6349" s="1371" t="s">
        <v>228</v>
      </c>
    </row>
    <row r="6350" spans="2:23">
      <c r="B6350" s="1371" t="s">
        <v>12162</v>
      </c>
      <c r="C6350" s="1371">
        <v>915880755</v>
      </c>
      <c r="G6350" s="1371" t="s">
        <v>223</v>
      </c>
      <c r="H6350" s="1371" t="s">
        <v>11</v>
      </c>
      <c r="M6350" s="1372">
        <v>45854</v>
      </c>
      <c r="N6350" s="1371" t="s">
        <v>233</v>
      </c>
      <c r="W6350" s="1371" t="s">
        <v>228</v>
      </c>
    </row>
    <row r="6351" spans="2:23">
      <c r="B6351" s="1371" t="s">
        <v>12163</v>
      </c>
      <c r="C6351" s="1371">
        <v>938852263</v>
      </c>
      <c r="G6351" s="1371" t="s">
        <v>223</v>
      </c>
      <c r="H6351" s="1371" t="s">
        <v>11</v>
      </c>
      <c r="M6351" s="1372">
        <v>45854</v>
      </c>
      <c r="N6351" s="1371" t="s">
        <v>233</v>
      </c>
      <c r="W6351" s="1371" t="s">
        <v>228</v>
      </c>
    </row>
    <row r="6352" spans="2:23">
      <c r="B6352" s="1371" t="s">
        <v>12164</v>
      </c>
      <c r="C6352" s="1371">
        <v>929094945</v>
      </c>
      <c r="G6352" s="1371" t="s">
        <v>223</v>
      </c>
      <c r="H6352" s="1371" t="s">
        <v>11</v>
      </c>
      <c r="M6352" s="1372">
        <v>45854</v>
      </c>
      <c r="N6352" s="1371" t="s">
        <v>233</v>
      </c>
      <c r="W6352" s="1371" t="s">
        <v>228</v>
      </c>
    </row>
    <row r="6353" spans="2:23">
      <c r="B6353" s="1371" t="s">
        <v>12165</v>
      </c>
      <c r="C6353" s="1371">
        <v>920903247</v>
      </c>
      <c r="G6353" s="1371" t="s">
        <v>223</v>
      </c>
      <c r="H6353" s="1371" t="s">
        <v>11</v>
      </c>
      <c r="M6353" s="1372">
        <v>45854</v>
      </c>
      <c r="N6353" s="1371" t="s">
        <v>233</v>
      </c>
      <c r="W6353" s="1371" t="s">
        <v>228</v>
      </c>
    </row>
    <row r="6354" spans="2:23">
      <c r="B6354" s="1371" t="s">
        <v>12166</v>
      </c>
      <c r="C6354" s="1371">
        <v>937534857</v>
      </c>
      <c r="G6354" s="1371" t="s">
        <v>223</v>
      </c>
      <c r="H6354" s="1371" t="s">
        <v>11</v>
      </c>
      <c r="M6354" s="1372">
        <v>45854</v>
      </c>
      <c r="N6354" s="1371" t="s">
        <v>233</v>
      </c>
      <c r="W6354" s="1371" t="s">
        <v>228</v>
      </c>
    </row>
    <row r="6355" spans="2:23">
      <c r="B6355" s="1371" t="s">
        <v>12167</v>
      </c>
      <c r="C6355" s="1371">
        <v>942091612</v>
      </c>
      <c r="G6355" s="1371" t="s">
        <v>223</v>
      </c>
      <c r="H6355" s="1371" t="s">
        <v>11</v>
      </c>
      <c r="M6355" s="1372">
        <v>45854</v>
      </c>
      <c r="N6355" s="1371" t="s">
        <v>233</v>
      </c>
      <c r="W6355" s="1371" t="s">
        <v>228</v>
      </c>
    </row>
    <row r="6356" spans="2:23">
      <c r="B6356" s="1371" t="s">
        <v>12168</v>
      </c>
      <c r="C6356" s="1371">
        <v>963019722</v>
      </c>
      <c r="G6356" s="1371" t="s">
        <v>223</v>
      </c>
      <c r="H6356" s="1371" t="s">
        <v>11</v>
      </c>
      <c r="M6356" s="1372">
        <v>45854</v>
      </c>
      <c r="N6356" s="1371" t="s">
        <v>233</v>
      </c>
      <c r="W6356" s="1371" t="s">
        <v>228</v>
      </c>
    </row>
    <row r="6357" spans="2:23">
      <c r="B6357" s="1371" t="s">
        <v>10470</v>
      </c>
      <c r="C6357" s="1371">
        <v>978528104</v>
      </c>
      <c r="G6357" s="1371" t="s">
        <v>224</v>
      </c>
      <c r="H6357" s="1371" t="s">
        <v>11</v>
      </c>
      <c r="M6357" s="1372">
        <v>45854</v>
      </c>
      <c r="N6357" s="1371" t="s">
        <v>233</v>
      </c>
      <c r="W6357" s="1371" t="s">
        <v>228</v>
      </c>
    </row>
    <row r="6358" spans="2:23">
      <c r="B6358" s="1371" t="s">
        <v>10472</v>
      </c>
      <c r="C6358" s="1371">
        <v>901534272</v>
      </c>
      <c r="G6358" s="1371" t="s">
        <v>224</v>
      </c>
      <c r="H6358" s="1371" t="s">
        <v>11</v>
      </c>
      <c r="M6358" s="1372">
        <v>45854</v>
      </c>
      <c r="N6358" s="1371" t="s">
        <v>233</v>
      </c>
      <c r="W6358" s="1371" t="s">
        <v>228</v>
      </c>
    </row>
    <row r="6359" spans="2:23">
      <c r="B6359" s="1371" t="s">
        <v>10473</v>
      </c>
      <c r="C6359" s="1371">
        <v>987199844</v>
      </c>
      <c r="G6359" s="1371" t="s">
        <v>224</v>
      </c>
      <c r="H6359" s="1371" t="s">
        <v>11</v>
      </c>
      <c r="M6359" s="1372">
        <v>45854</v>
      </c>
      <c r="N6359" s="1371" t="s">
        <v>233</v>
      </c>
      <c r="W6359" s="1371" t="s">
        <v>228</v>
      </c>
    </row>
    <row r="6360" spans="2:23">
      <c r="B6360" s="1371" t="s">
        <v>12169</v>
      </c>
      <c r="C6360" s="1371">
        <v>985365321</v>
      </c>
      <c r="G6360" s="1371" t="s">
        <v>224</v>
      </c>
      <c r="H6360" s="1371" t="s">
        <v>11</v>
      </c>
      <c r="M6360" s="1372">
        <v>45854</v>
      </c>
      <c r="N6360" s="1371" t="s">
        <v>233</v>
      </c>
      <c r="W6360" s="1371" t="s">
        <v>228</v>
      </c>
    </row>
    <row r="6361" spans="2:23">
      <c r="B6361" s="1371" t="s">
        <v>12170</v>
      </c>
      <c r="C6361" s="1371">
        <v>987530699</v>
      </c>
      <c r="G6361" s="1371" t="s">
        <v>224</v>
      </c>
      <c r="H6361" s="1371" t="s">
        <v>11</v>
      </c>
      <c r="M6361" s="1372">
        <v>45854</v>
      </c>
      <c r="N6361" s="1371" t="s">
        <v>233</v>
      </c>
      <c r="W6361" s="1371" t="s">
        <v>228</v>
      </c>
    </row>
    <row r="6362" spans="2:23">
      <c r="B6362" s="1371" t="s">
        <v>12171</v>
      </c>
      <c r="C6362" s="1371">
        <v>921110781</v>
      </c>
      <c r="G6362" s="1371" t="s">
        <v>224</v>
      </c>
      <c r="H6362" s="1371" t="s">
        <v>11</v>
      </c>
      <c r="M6362" s="1372">
        <v>45854</v>
      </c>
      <c r="N6362" s="1371" t="s">
        <v>233</v>
      </c>
      <c r="W6362" s="1371" t="s">
        <v>228</v>
      </c>
    </row>
    <row r="6363" spans="2:23">
      <c r="B6363" s="1371" t="s">
        <v>12172</v>
      </c>
      <c r="C6363" s="1371">
        <v>991998723</v>
      </c>
      <c r="D6363" s="1371" t="s">
        <v>12173</v>
      </c>
      <c r="G6363" s="1371" t="s">
        <v>224</v>
      </c>
      <c r="H6363" s="1371" t="s">
        <v>11</v>
      </c>
      <c r="M6363" s="1372">
        <v>45854</v>
      </c>
      <c r="N6363" s="1371" t="s">
        <v>233</v>
      </c>
      <c r="W6363" s="1371" t="s">
        <v>228</v>
      </c>
    </row>
    <row r="6364" spans="2:23">
      <c r="B6364" s="1371" t="s">
        <v>12174</v>
      </c>
      <c r="C6364" s="1371">
        <v>989470934</v>
      </c>
      <c r="D6364" s="1371" t="s">
        <v>12175</v>
      </c>
      <c r="G6364" s="1371" t="s">
        <v>224</v>
      </c>
      <c r="H6364" s="1371" t="s">
        <v>11</v>
      </c>
      <c r="M6364" s="1372">
        <v>45854</v>
      </c>
      <c r="N6364" s="1371" t="s">
        <v>233</v>
      </c>
      <c r="W6364" s="1371" t="s">
        <v>228</v>
      </c>
    </row>
    <row r="6365" spans="2:23">
      <c r="B6365" s="1371" t="s">
        <v>12176</v>
      </c>
      <c r="C6365" s="1371">
        <v>997754348</v>
      </c>
      <c r="D6365" s="1371" t="s">
        <v>12177</v>
      </c>
      <c r="G6365" s="1371" t="s">
        <v>224</v>
      </c>
      <c r="H6365" s="1371" t="s">
        <v>11</v>
      </c>
      <c r="M6365" s="1372">
        <v>45854</v>
      </c>
      <c r="N6365" s="1371" t="s">
        <v>233</v>
      </c>
      <c r="W6365" s="1371" t="s">
        <v>228</v>
      </c>
    </row>
    <row r="6366" spans="2:23">
      <c r="B6366" s="1371" t="s">
        <v>12178</v>
      </c>
      <c r="C6366" s="1371">
        <v>983488121</v>
      </c>
      <c r="G6366" s="1371" t="s">
        <v>224</v>
      </c>
      <c r="H6366" s="1371" t="s">
        <v>11</v>
      </c>
      <c r="M6366" s="1372">
        <v>45854</v>
      </c>
      <c r="N6366" s="1371" t="s">
        <v>233</v>
      </c>
      <c r="W6366" s="1371" t="s">
        <v>228</v>
      </c>
    </row>
    <row r="6367" spans="2:23">
      <c r="B6367" s="1371" t="s">
        <v>12179</v>
      </c>
      <c r="C6367" s="1371">
        <v>900107812</v>
      </c>
      <c r="G6367" s="1371" t="s">
        <v>224</v>
      </c>
      <c r="H6367" s="1371" t="s">
        <v>11</v>
      </c>
      <c r="M6367" s="1372">
        <v>45854</v>
      </c>
      <c r="N6367" s="1371" t="s">
        <v>233</v>
      </c>
      <c r="W6367" s="1371" t="s">
        <v>228</v>
      </c>
    </row>
    <row r="6368" spans="2:23">
      <c r="B6368" s="1371" t="s">
        <v>12180</v>
      </c>
      <c r="C6368" s="1371">
        <v>954809677</v>
      </c>
      <c r="G6368" s="1371" t="s">
        <v>224</v>
      </c>
      <c r="H6368" s="1371" t="s">
        <v>11</v>
      </c>
      <c r="M6368" s="1372">
        <v>45854</v>
      </c>
      <c r="N6368" s="1371" t="s">
        <v>233</v>
      </c>
      <c r="W6368" s="1371" t="s">
        <v>228</v>
      </c>
    </row>
    <row r="6369" spans="2:23">
      <c r="B6369" s="1371" t="s">
        <v>12181</v>
      </c>
      <c r="C6369" s="1371">
        <v>973398973</v>
      </c>
      <c r="G6369" s="1371" t="s">
        <v>224</v>
      </c>
      <c r="H6369" s="1371" t="s">
        <v>11</v>
      </c>
      <c r="M6369" s="1372">
        <v>45854</v>
      </c>
      <c r="N6369" s="1371" t="s">
        <v>233</v>
      </c>
      <c r="W6369" s="1371" t="s">
        <v>228</v>
      </c>
    </row>
    <row r="6370" spans="2:23">
      <c r="B6370" s="1371" t="s">
        <v>12182</v>
      </c>
      <c r="C6370" s="1371">
        <v>992986724</v>
      </c>
      <c r="G6370" s="1371" t="s">
        <v>224</v>
      </c>
      <c r="H6370" s="1371" t="s">
        <v>11</v>
      </c>
      <c r="M6370" s="1372">
        <v>45854</v>
      </c>
      <c r="N6370" s="1371" t="s">
        <v>233</v>
      </c>
      <c r="W6370" s="1371" t="s">
        <v>228</v>
      </c>
    </row>
    <row r="6371" spans="2:23">
      <c r="B6371" s="1371" t="s">
        <v>12183</v>
      </c>
      <c r="C6371" s="1371">
        <v>915050464</v>
      </c>
      <c r="G6371" s="1371" t="s">
        <v>224</v>
      </c>
      <c r="H6371" s="1371" t="s">
        <v>11</v>
      </c>
      <c r="M6371" s="1372">
        <v>45854</v>
      </c>
      <c r="N6371" s="1371" t="s">
        <v>233</v>
      </c>
      <c r="W6371" s="1371" t="s">
        <v>228</v>
      </c>
    </row>
    <row r="6372" spans="2:23">
      <c r="B6372" s="1371" t="s">
        <v>12184</v>
      </c>
      <c r="C6372" s="1371">
        <v>979422227</v>
      </c>
      <c r="G6372" s="1371" t="s">
        <v>224</v>
      </c>
      <c r="H6372" s="1371" t="s">
        <v>11</v>
      </c>
      <c r="M6372" s="1372">
        <v>45854</v>
      </c>
      <c r="N6372" s="1371" t="s">
        <v>233</v>
      </c>
      <c r="W6372" s="1371" t="s">
        <v>228</v>
      </c>
    </row>
    <row r="6373" spans="2:23">
      <c r="B6373" s="1371" t="s">
        <v>12185</v>
      </c>
      <c r="C6373" s="1371">
        <v>901049478</v>
      </c>
      <c r="G6373" s="1371" t="s">
        <v>224</v>
      </c>
      <c r="H6373" s="1371" t="s">
        <v>11</v>
      </c>
      <c r="M6373" s="1372">
        <v>45854</v>
      </c>
      <c r="N6373" s="1371" t="s">
        <v>233</v>
      </c>
      <c r="W6373" s="1371" t="s">
        <v>228</v>
      </c>
    </row>
    <row r="6374" spans="2:23">
      <c r="B6374" s="1371" t="s">
        <v>12186</v>
      </c>
      <c r="C6374" s="1371">
        <v>986022490</v>
      </c>
      <c r="G6374" s="1371" t="s">
        <v>224</v>
      </c>
      <c r="H6374" s="1371" t="s">
        <v>11</v>
      </c>
      <c r="M6374" s="1372">
        <v>45854</v>
      </c>
      <c r="N6374" s="1371" t="s">
        <v>233</v>
      </c>
      <c r="W6374" s="1371" t="s">
        <v>228</v>
      </c>
    </row>
    <row r="6375" spans="2:23">
      <c r="B6375" s="1371" t="s">
        <v>10208</v>
      </c>
      <c r="C6375" s="1371">
        <v>985598758</v>
      </c>
      <c r="G6375" s="1371" t="s">
        <v>224</v>
      </c>
      <c r="H6375" s="1371" t="s">
        <v>11</v>
      </c>
      <c r="M6375" s="1372">
        <v>45854</v>
      </c>
      <c r="N6375" s="1371" t="s">
        <v>233</v>
      </c>
      <c r="W6375" s="1371" t="s">
        <v>228</v>
      </c>
    </row>
    <row r="6376" spans="2:23">
      <c r="B6376" s="1371" t="s">
        <v>12187</v>
      </c>
      <c r="C6376" s="1371">
        <v>976301466</v>
      </c>
      <c r="G6376" s="1371" t="s">
        <v>224</v>
      </c>
      <c r="H6376" s="1371" t="s">
        <v>11</v>
      </c>
      <c r="M6376" s="1372">
        <v>45854</v>
      </c>
      <c r="N6376" s="1371" t="s">
        <v>233</v>
      </c>
      <c r="W6376" s="1371" t="s">
        <v>228</v>
      </c>
    </row>
    <row r="6377" spans="2:23">
      <c r="B6377" s="1371" t="s">
        <v>10152</v>
      </c>
      <c r="C6377" s="1371">
        <v>914869762</v>
      </c>
      <c r="G6377" s="1371" t="s">
        <v>224</v>
      </c>
      <c r="H6377" s="1371" t="s">
        <v>11</v>
      </c>
      <c r="M6377" s="1372">
        <v>45854</v>
      </c>
      <c r="N6377" s="1371" t="s">
        <v>233</v>
      </c>
      <c r="W6377" s="1371" t="s">
        <v>228</v>
      </c>
    </row>
    <row r="6378" spans="2:23">
      <c r="B6378" s="1371" t="s">
        <v>12188</v>
      </c>
      <c r="C6378" s="1371">
        <v>942789687</v>
      </c>
      <c r="D6378" s="1373"/>
      <c r="G6378" s="1371" t="s">
        <v>224</v>
      </c>
      <c r="H6378" s="1371" t="s">
        <v>11</v>
      </c>
      <c r="M6378" s="1372">
        <v>45854</v>
      </c>
      <c r="N6378" s="1371" t="s">
        <v>233</v>
      </c>
      <c r="W6378" s="1371" t="s">
        <v>228</v>
      </c>
    </row>
    <row r="6379" spans="2:23">
      <c r="B6379" s="1371" t="s">
        <v>12189</v>
      </c>
      <c r="C6379" s="1371">
        <v>960932096</v>
      </c>
      <c r="G6379" s="1371" t="s">
        <v>224</v>
      </c>
      <c r="H6379" s="1371" t="s">
        <v>11</v>
      </c>
      <c r="M6379" s="1372">
        <v>45854</v>
      </c>
      <c r="N6379" s="1371" t="s">
        <v>233</v>
      </c>
      <c r="W6379" s="1371" t="s">
        <v>228</v>
      </c>
    </row>
    <row r="6380" spans="2:23">
      <c r="B6380" s="1371" t="s">
        <v>12190</v>
      </c>
      <c r="C6380" s="1371">
        <v>972297583</v>
      </c>
      <c r="G6380" s="1371" t="s">
        <v>224</v>
      </c>
      <c r="H6380" s="1371" t="s">
        <v>11</v>
      </c>
      <c r="M6380" s="1372">
        <v>45854</v>
      </c>
      <c r="N6380" s="1371" t="s">
        <v>233</v>
      </c>
      <c r="W6380" s="1371" t="s">
        <v>228</v>
      </c>
    </row>
    <row r="6381" spans="2:23">
      <c r="B6381" s="1371" t="s">
        <v>12191</v>
      </c>
      <c r="C6381" s="1371">
        <v>982832503</v>
      </c>
      <c r="G6381" s="1371" t="s">
        <v>224</v>
      </c>
      <c r="H6381" s="1371" t="s">
        <v>11</v>
      </c>
      <c r="M6381" s="1372">
        <v>45854</v>
      </c>
      <c r="N6381" s="1371" t="s">
        <v>233</v>
      </c>
      <c r="W6381" s="1371" t="s">
        <v>228</v>
      </c>
    </row>
    <row r="6382" spans="2:23">
      <c r="B6382" s="1371" t="s">
        <v>12192</v>
      </c>
      <c r="C6382" s="1371">
        <v>958801089</v>
      </c>
      <c r="G6382" s="1371" t="s">
        <v>224</v>
      </c>
      <c r="H6382" s="1371" t="s">
        <v>11</v>
      </c>
      <c r="M6382" s="1372">
        <v>45854</v>
      </c>
      <c r="N6382" s="1371" t="s">
        <v>233</v>
      </c>
      <c r="W6382" s="1371" t="s">
        <v>228</v>
      </c>
    </row>
    <row r="6383" spans="2:23">
      <c r="B6383" s="1371" t="s">
        <v>12193</v>
      </c>
      <c r="C6383" s="1371">
        <v>934217319</v>
      </c>
      <c r="G6383" s="1371" t="s">
        <v>224</v>
      </c>
      <c r="H6383" s="1371" t="s">
        <v>11</v>
      </c>
      <c r="M6383" s="1372">
        <v>45854</v>
      </c>
      <c r="N6383" s="1371" t="s">
        <v>233</v>
      </c>
      <c r="W6383" s="1371" t="s">
        <v>228</v>
      </c>
    </row>
    <row r="6384" spans="2:23">
      <c r="B6384" s="1371" t="s">
        <v>12194</v>
      </c>
      <c r="C6384" s="1371">
        <v>997737451</v>
      </c>
      <c r="G6384" s="1371" t="s">
        <v>224</v>
      </c>
      <c r="H6384" s="1371" t="s">
        <v>11</v>
      </c>
      <c r="M6384" s="1372">
        <v>45854</v>
      </c>
      <c r="N6384" s="1371" t="s">
        <v>233</v>
      </c>
      <c r="W6384" s="1371" t="s">
        <v>228</v>
      </c>
    </row>
    <row r="6385" spans="2:23">
      <c r="B6385" s="1371" t="s">
        <v>12195</v>
      </c>
      <c r="C6385" s="1371">
        <v>978461052</v>
      </c>
      <c r="D6385" s="1371" t="s">
        <v>12196</v>
      </c>
      <c r="G6385" s="1371" t="s">
        <v>224</v>
      </c>
      <c r="H6385" s="1371" t="s">
        <v>11</v>
      </c>
      <c r="M6385" s="1372">
        <v>45854</v>
      </c>
      <c r="N6385" s="1371" t="s">
        <v>233</v>
      </c>
      <c r="W6385" s="1371" t="s">
        <v>228</v>
      </c>
    </row>
    <row r="6386" spans="2:23">
      <c r="B6386" s="1371" t="s">
        <v>12197</v>
      </c>
      <c r="C6386" s="1371">
        <v>969969134</v>
      </c>
      <c r="G6386" s="1371" t="s">
        <v>224</v>
      </c>
      <c r="H6386" s="1371" t="s">
        <v>11</v>
      </c>
      <c r="M6386" s="1372">
        <v>45854</v>
      </c>
      <c r="N6386" s="1371" t="s">
        <v>233</v>
      </c>
      <c r="W6386" s="1371" t="s">
        <v>228</v>
      </c>
    </row>
    <row r="6387" spans="2:23">
      <c r="B6387" s="1371" t="s">
        <v>12198</v>
      </c>
      <c r="C6387" s="1371">
        <v>997205104</v>
      </c>
      <c r="E6387" s="1371" t="s">
        <v>12199</v>
      </c>
      <c r="G6387" s="1371" t="s">
        <v>223</v>
      </c>
      <c r="H6387" s="1371" t="s">
        <v>244</v>
      </c>
      <c r="N6387" s="1371" t="s">
        <v>233</v>
      </c>
      <c r="W6387" s="1371" t="s">
        <v>228</v>
      </c>
    </row>
    <row r="6388" spans="2:23">
      <c r="B6388" s="1371" t="s">
        <v>12200</v>
      </c>
      <c r="C6388" s="1371">
        <v>975588250</v>
      </c>
      <c r="E6388" s="1371" t="s">
        <v>1104</v>
      </c>
      <c r="G6388" s="1371" t="s">
        <v>223</v>
      </c>
      <c r="H6388" s="1371" t="s">
        <v>244</v>
      </c>
      <c r="N6388" s="1371" t="s">
        <v>233</v>
      </c>
      <c r="W6388" s="1371" t="s">
        <v>228</v>
      </c>
    </row>
    <row r="6389" spans="2:23">
      <c r="B6389" s="1371" t="s">
        <v>12201</v>
      </c>
      <c r="C6389" s="1371">
        <v>902227993</v>
      </c>
      <c r="E6389" s="1371" t="s">
        <v>1104</v>
      </c>
      <c r="G6389" s="1371" t="s">
        <v>224</v>
      </c>
      <c r="N6389" s="1371" t="s">
        <v>233</v>
      </c>
      <c r="W6389" s="1371" t="s">
        <v>228</v>
      </c>
    </row>
    <row r="6390" spans="2:23">
      <c r="B6390" s="1371" t="s">
        <v>12202</v>
      </c>
      <c r="C6390" s="1371">
        <v>925927703</v>
      </c>
      <c r="E6390" s="1371" t="s">
        <v>1104</v>
      </c>
      <c r="G6390" s="1371" t="s">
        <v>224</v>
      </c>
      <c r="N6390" s="1371" t="s">
        <v>233</v>
      </c>
      <c r="W6390" s="1371" t="s">
        <v>228</v>
      </c>
    </row>
    <row r="6391" spans="2:23">
      <c r="B6391" s="1371" t="s">
        <v>12203</v>
      </c>
      <c r="C6391" s="1371">
        <v>929858473</v>
      </c>
      <c r="E6391" s="1371" t="s">
        <v>1104</v>
      </c>
      <c r="G6391" s="1371" t="s">
        <v>224</v>
      </c>
      <c r="N6391" s="1371" t="s">
        <v>233</v>
      </c>
      <c r="W6391" s="1371" t="s">
        <v>228</v>
      </c>
    </row>
    <row r="6392" spans="2:23">
      <c r="B6392" s="1371" t="s">
        <v>12204</v>
      </c>
      <c r="C6392" s="1371">
        <v>924372556</v>
      </c>
      <c r="E6392" s="1371" t="s">
        <v>1104</v>
      </c>
      <c r="G6392" s="1371" t="s">
        <v>224</v>
      </c>
      <c r="N6392" s="1371" t="s">
        <v>233</v>
      </c>
      <c r="W6392" s="1371" t="s">
        <v>228</v>
      </c>
    </row>
    <row r="6393" spans="2:23">
      <c r="B6393" s="1371" t="s">
        <v>12205</v>
      </c>
      <c r="C6393" s="1371">
        <v>939452213</v>
      </c>
      <c r="E6393" s="1371" t="s">
        <v>1104</v>
      </c>
      <c r="G6393" s="1371" t="s">
        <v>224</v>
      </c>
      <c r="N6393" s="1371" t="s">
        <v>233</v>
      </c>
      <c r="W6393" s="1371" t="s">
        <v>228</v>
      </c>
    </row>
    <row r="6394" spans="2:23">
      <c r="B6394" s="1371" t="s">
        <v>12206</v>
      </c>
      <c r="C6394" s="1371">
        <v>994897086</v>
      </c>
      <c r="E6394" s="1371" t="s">
        <v>1104</v>
      </c>
      <c r="G6394" s="1371" t="s">
        <v>224</v>
      </c>
      <c r="N6394" s="1371" t="s">
        <v>233</v>
      </c>
      <c r="W6394" s="1371" t="s">
        <v>228</v>
      </c>
    </row>
    <row r="6395" spans="2:23">
      <c r="B6395" s="1371" t="s">
        <v>12207</v>
      </c>
      <c r="C6395" s="1371">
        <v>923990756</v>
      </c>
      <c r="E6395" s="1371" t="s">
        <v>1104</v>
      </c>
      <c r="G6395" s="1371" t="s">
        <v>223</v>
      </c>
      <c r="W6395" s="1371" t="s">
        <v>228</v>
      </c>
    </row>
    <row r="6396" spans="2:23">
      <c r="B6396" s="1371" t="s">
        <v>12208</v>
      </c>
      <c r="C6396" s="1371">
        <v>975750855</v>
      </c>
      <c r="G6396" s="1371" t="s">
        <v>225</v>
      </c>
      <c r="W6396" s="1371" t="s">
        <v>228</v>
      </c>
    </row>
    <row r="6397" spans="2:23">
      <c r="B6397" s="1371" t="s">
        <v>12209</v>
      </c>
      <c r="C6397" s="1371">
        <v>987845693</v>
      </c>
      <c r="G6397" s="1371" t="s">
        <v>225</v>
      </c>
      <c r="W6397" s="1371" t="s">
        <v>228</v>
      </c>
    </row>
    <row r="6398" spans="2:23">
      <c r="W6398" s="1371" t="s">
        <v>228</v>
      </c>
    </row>
    <row r="6399" spans="2:23">
      <c r="B6399" s="1371" t="s">
        <v>12210</v>
      </c>
      <c r="C6399" s="1371">
        <v>940652188</v>
      </c>
      <c r="G6399" s="1371" t="s">
        <v>223</v>
      </c>
      <c r="H6399" s="1371" t="s">
        <v>11</v>
      </c>
      <c r="M6399" s="1372">
        <v>45859</v>
      </c>
      <c r="N6399" s="1371" t="s">
        <v>233</v>
      </c>
      <c r="W6399" s="1371" t="s">
        <v>228</v>
      </c>
    </row>
    <row r="6400" spans="2:23">
      <c r="B6400" s="1371" t="s">
        <v>12211</v>
      </c>
      <c r="C6400" s="1371">
        <v>952486982</v>
      </c>
      <c r="G6400" s="1371" t="s">
        <v>223</v>
      </c>
      <c r="H6400" s="1371" t="s">
        <v>11</v>
      </c>
      <c r="M6400" s="1372">
        <v>45859</v>
      </c>
      <c r="N6400" s="1371" t="s">
        <v>233</v>
      </c>
      <c r="W6400" s="1371" t="s">
        <v>228</v>
      </c>
    </row>
    <row r="6401" spans="2:23">
      <c r="B6401" s="1371" t="s">
        <v>12212</v>
      </c>
      <c r="C6401" s="1371">
        <v>956838373</v>
      </c>
      <c r="G6401" s="1371" t="s">
        <v>223</v>
      </c>
      <c r="H6401" s="1371" t="s">
        <v>11</v>
      </c>
      <c r="M6401" s="1372">
        <v>45859</v>
      </c>
      <c r="N6401" s="1371" t="s">
        <v>233</v>
      </c>
      <c r="W6401" s="1371" t="s">
        <v>228</v>
      </c>
    </row>
    <row r="6402" spans="2:23">
      <c r="B6402" s="1371" t="s">
        <v>12213</v>
      </c>
      <c r="C6402" s="1371">
        <v>962348261</v>
      </c>
      <c r="G6402" s="1371" t="s">
        <v>223</v>
      </c>
      <c r="H6402" s="1371" t="s">
        <v>11</v>
      </c>
      <c r="M6402" s="1372">
        <v>45859</v>
      </c>
      <c r="N6402" s="1371" t="s">
        <v>233</v>
      </c>
      <c r="W6402" s="1371" t="s">
        <v>228</v>
      </c>
    </row>
    <row r="6403" spans="2:23">
      <c r="B6403" s="1371" t="s">
        <v>12214</v>
      </c>
      <c r="C6403" s="1371">
        <v>967387586</v>
      </c>
      <c r="G6403" s="1371" t="s">
        <v>223</v>
      </c>
      <c r="H6403" s="1371" t="s">
        <v>11</v>
      </c>
      <c r="M6403" s="1372">
        <v>45859</v>
      </c>
      <c r="N6403" s="1371" t="s">
        <v>233</v>
      </c>
      <c r="W6403" s="1371" t="s">
        <v>228</v>
      </c>
    </row>
    <row r="6404" spans="2:23">
      <c r="B6404" s="1371" t="s">
        <v>12215</v>
      </c>
      <c r="C6404" s="1371">
        <v>967554731</v>
      </c>
      <c r="G6404" s="1371" t="s">
        <v>223</v>
      </c>
      <c r="H6404" s="1371" t="s">
        <v>11</v>
      </c>
      <c r="M6404" s="1372">
        <v>45859</v>
      </c>
      <c r="N6404" s="1371" t="s">
        <v>233</v>
      </c>
      <c r="W6404" s="1371" t="s">
        <v>228</v>
      </c>
    </row>
    <row r="6405" spans="2:23">
      <c r="B6405" s="1371" t="s">
        <v>8164</v>
      </c>
      <c r="C6405" s="1371">
        <v>991707406</v>
      </c>
      <c r="G6405" s="1371" t="s">
        <v>224</v>
      </c>
      <c r="H6405" s="1371" t="s">
        <v>11</v>
      </c>
      <c r="M6405" s="1372">
        <v>45859</v>
      </c>
      <c r="N6405" s="1371" t="s">
        <v>233</v>
      </c>
      <c r="W6405" s="1371" t="s">
        <v>228</v>
      </c>
    </row>
    <row r="6406" spans="2:23">
      <c r="B6406" s="1371" t="s">
        <v>12216</v>
      </c>
      <c r="C6406" s="1371">
        <v>923544366</v>
      </c>
      <c r="G6406" s="1371" t="s">
        <v>225</v>
      </c>
      <c r="H6406" s="1371" t="s">
        <v>11</v>
      </c>
      <c r="M6406" s="1372">
        <v>45859</v>
      </c>
      <c r="N6406" s="1371" t="s">
        <v>233</v>
      </c>
      <c r="W6406" s="1371" t="s">
        <v>228</v>
      </c>
    </row>
    <row r="6407" spans="2:23">
      <c r="B6407" s="1371" t="s">
        <v>12217</v>
      </c>
      <c r="C6407" s="1371">
        <v>912617868</v>
      </c>
      <c r="G6407" s="1371" t="s">
        <v>225</v>
      </c>
      <c r="H6407" s="1371" t="s">
        <v>11</v>
      </c>
      <c r="M6407" s="1372">
        <v>45859</v>
      </c>
      <c r="N6407" s="1371" t="s">
        <v>233</v>
      </c>
      <c r="W6407" s="1371" t="s">
        <v>228</v>
      </c>
    </row>
    <row r="6408" spans="2:23">
      <c r="W6408" s="1371" t="s">
        <v>228</v>
      </c>
    </row>
    <row r="6409" spans="2:23">
      <c r="W6409" s="1371" t="s">
        <v>228</v>
      </c>
    </row>
    <row r="6410" spans="2:23">
      <c r="B6410" s="1371" t="s">
        <v>2643</v>
      </c>
      <c r="C6410" s="1371">
        <v>51925042674</v>
      </c>
      <c r="D6410" s="1371" t="s">
        <v>2644</v>
      </c>
      <c r="E6410" s="1371" t="s">
        <v>347</v>
      </c>
      <c r="G6410" s="1371" t="s">
        <v>225</v>
      </c>
      <c r="H6410" s="1371" t="s">
        <v>245</v>
      </c>
      <c r="K6410" s="1371" t="s">
        <v>278</v>
      </c>
      <c r="L6410" s="1371" t="s">
        <v>278</v>
      </c>
      <c r="M6410" s="1372">
        <v>45873</v>
      </c>
      <c r="N6410" s="1371" t="s">
        <v>233</v>
      </c>
      <c r="W6410" s="1371" t="s">
        <v>228</v>
      </c>
    </row>
    <row r="6411" spans="2:23">
      <c r="B6411" s="1371" t="s">
        <v>12218</v>
      </c>
      <c r="C6411" s="1371">
        <v>972121263</v>
      </c>
      <c r="G6411" s="1371" t="s">
        <v>225</v>
      </c>
      <c r="M6411" s="1372">
        <v>45880</v>
      </c>
      <c r="N6411" s="1371" t="s">
        <v>233</v>
      </c>
      <c r="W6411" s="1371" t="s">
        <v>228</v>
      </c>
    </row>
    <row r="6412" spans="2:23">
      <c r="B6412" s="1371" t="s">
        <v>12219</v>
      </c>
      <c r="C6412" s="1371">
        <v>999539994</v>
      </c>
      <c r="G6412" s="1371" t="s">
        <v>223</v>
      </c>
      <c r="H6412" s="1371" t="s">
        <v>11</v>
      </c>
      <c r="M6412" s="1372">
        <v>45880</v>
      </c>
      <c r="W6412" s="1371" t="s">
        <v>228</v>
      </c>
    </row>
    <row r="6413" spans="2:23">
      <c r="W6413" s="1371" t="s">
        <v>228</v>
      </c>
    </row>
    <row r="6414" spans="2:23">
      <c r="W6414" s="1371" t="s">
        <v>228</v>
      </c>
    </row>
    <row r="6415" spans="2:23">
      <c r="W6415" s="1371" t="s">
        <v>228</v>
      </c>
    </row>
    <row r="6416" spans="2:23">
      <c r="W6416" s="1371" t="s">
        <v>228</v>
      </c>
    </row>
    <row r="6417" spans="2:23">
      <c r="W6417" s="1371" t="s">
        <v>228</v>
      </c>
    </row>
    <row r="6418" spans="2:23">
      <c r="W6418" s="1371" t="s">
        <v>228</v>
      </c>
    </row>
    <row r="6419" spans="2:23">
      <c r="B6419" s="1371" t="s">
        <v>12220</v>
      </c>
      <c r="C6419" s="1371">
        <v>998766782</v>
      </c>
      <c r="D6419" s="1371" t="s">
        <v>12221</v>
      </c>
      <c r="G6419" s="1371" t="s">
        <v>223</v>
      </c>
      <c r="H6419" s="1371" t="s">
        <v>245</v>
      </c>
      <c r="I6419" s="1371" t="s">
        <v>316</v>
      </c>
      <c r="J6419" s="1371" t="s">
        <v>221</v>
      </c>
      <c r="K6419" s="1371" t="s">
        <v>256</v>
      </c>
      <c r="L6419" s="1371" t="s">
        <v>256</v>
      </c>
      <c r="N6419" s="1371" t="s">
        <v>236</v>
      </c>
      <c r="W6419" s="1371" t="s">
        <v>227</v>
      </c>
    </row>
    <row r="6420" spans="2:23">
      <c r="B6420" s="1371" t="s">
        <v>12222</v>
      </c>
      <c r="C6420" s="1371">
        <v>983760292</v>
      </c>
      <c r="D6420" s="1371" t="s">
        <v>10535</v>
      </c>
      <c r="G6420" s="1371" t="s">
        <v>223</v>
      </c>
      <c r="H6420" s="1371" t="s">
        <v>245</v>
      </c>
      <c r="I6420" s="1371" t="s">
        <v>316</v>
      </c>
      <c r="J6420" s="1371" t="s">
        <v>221</v>
      </c>
      <c r="K6420" s="1371" t="s">
        <v>256</v>
      </c>
      <c r="L6420" s="1371" t="s">
        <v>256</v>
      </c>
      <c r="N6420" s="1371" t="s">
        <v>231</v>
      </c>
      <c r="W6420" s="1371" t="s">
        <v>227</v>
      </c>
    </row>
    <row r="6421" spans="2:23">
      <c r="B6421" s="1371" t="s">
        <v>12223</v>
      </c>
      <c r="C6421" s="1371">
        <v>925641716</v>
      </c>
      <c r="D6421" s="1371" t="s">
        <v>12224</v>
      </c>
      <c r="G6421" s="1371" t="s">
        <v>224</v>
      </c>
      <c r="H6421" s="1371" t="s">
        <v>245</v>
      </c>
      <c r="I6421" s="1371" t="s">
        <v>316</v>
      </c>
      <c r="J6421" s="1371" t="s">
        <v>221</v>
      </c>
      <c r="K6421" s="1371" t="s">
        <v>256</v>
      </c>
      <c r="L6421" s="1371" t="s">
        <v>256</v>
      </c>
      <c r="N6421" s="1371" t="s">
        <v>231</v>
      </c>
      <c r="O6421" s="1371" t="s">
        <v>236</v>
      </c>
      <c r="P6421" s="1371" t="s">
        <v>350</v>
      </c>
      <c r="W6421" s="1371" t="s">
        <v>227</v>
      </c>
    </row>
    <row r="6422" spans="2:23">
      <c r="B6422" s="1371" t="s">
        <v>110</v>
      </c>
      <c r="C6422" s="1371">
        <v>972740041</v>
      </c>
      <c r="D6422" s="1371" t="s">
        <v>6148</v>
      </c>
      <c r="G6422" s="1371" t="s">
        <v>224</v>
      </c>
      <c r="H6422" s="1371" t="s">
        <v>245</v>
      </c>
      <c r="I6422" s="1371" t="s">
        <v>316</v>
      </c>
      <c r="J6422" s="1371" t="s">
        <v>221</v>
      </c>
      <c r="K6422" s="1371" t="s">
        <v>256</v>
      </c>
      <c r="L6422" s="1371" t="s">
        <v>256</v>
      </c>
      <c r="N6422" s="1371" t="s">
        <v>231</v>
      </c>
      <c r="O6422" s="1371" t="s">
        <v>236</v>
      </c>
      <c r="P6422" s="1371" t="s">
        <v>350</v>
      </c>
      <c r="W6422" s="1371" t="s">
        <v>227</v>
      </c>
    </row>
    <row r="6423" spans="2:23">
      <c r="B6423" s="1371" t="s">
        <v>12225</v>
      </c>
      <c r="C6423" s="1371">
        <v>932663601</v>
      </c>
      <c r="D6423" s="1371" t="s">
        <v>12226</v>
      </c>
      <c r="G6423" s="1371" t="s">
        <v>224</v>
      </c>
      <c r="H6423" s="1371" t="s">
        <v>245</v>
      </c>
      <c r="I6423" s="1371" t="s">
        <v>316</v>
      </c>
      <c r="J6423" s="1371" t="s">
        <v>221</v>
      </c>
      <c r="K6423" s="1371" t="s">
        <v>256</v>
      </c>
      <c r="L6423" s="1371" t="s">
        <v>256</v>
      </c>
      <c r="N6423" s="1371" t="s">
        <v>236</v>
      </c>
      <c r="O6423" s="1371" t="s">
        <v>236</v>
      </c>
      <c r="P6423" s="1371" t="s">
        <v>350</v>
      </c>
      <c r="W6423" s="1371" t="s">
        <v>227</v>
      </c>
    </row>
    <row r="6424" spans="2:23">
      <c r="B6424" s="1371" t="s">
        <v>12227</v>
      </c>
      <c r="C6424" s="1371">
        <v>902620130</v>
      </c>
      <c r="D6424" s="1371" t="s">
        <v>12228</v>
      </c>
      <c r="G6424" s="1371" t="s">
        <v>224</v>
      </c>
      <c r="H6424" s="1371" t="s">
        <v>245</v>
      </c>
      <c r="I6424" s="1371" t="s">
        <v>316</v>
      </c>
      <c r="J6424" s="1371" t="s">
        <v>221</v>
      </c>
      <c r="K6424" s="1371" t="s">
        <v>256</v>
      </c>
      <c r="L6424" s="1371" t="s">
        <v>256</v>
      </c>
      <c r="N6424" s="1371" t="s">
        <v>236</v>
      </c>
      <c r="O6424" s="1371" t="s">
        <v>236</v>
      </c>
      <c r="P6424" s="1371" t="s">
        <v>350</v>
      </c>
      <c r="W6424" s="1371" t="s">
        <v>227</v>
      </c>
    </row>
    <row r="6425" spans="2:23">
      <c r="B6425" s="1371" t="s">
        <v>12229</v>
      </c>
      <c r="C6425" s="1371">
        <v>941731646</v>
      </c>
      <c r="D6425" s="1371" t="s">
        <v>7086</v>
      </c>
      <c r="G6425" s="1371" t="s">
        <v>224</v>
      </c>
      <c r="H6425" s="1371" t="s">
        <v>245</v>
      </c>
      <c r="I6425" s="1371" t="s">
        <v>316</v>
      </c>
      <c r="J6425" s="1371" t="s">
        <v>221</v>
      </c>
      <c r="K6425" s="1371" t="s">
        <v>256</v>
      </c>
      <c r="L6425" s="1371" t="s">
        <v>271</v>
      </c>
      <c r="N6425" s="1371" t="s">
        <v>236</v>
      </c>
      <c r="O6425" s="1371" t="s">
        <v>236</v>
      </c>
      <c r="W6425" s="1371" t="s">
        <v>227</v>
      </c>
    </row>
    <row r="6426" spans="2:23">
      <c r="B6426" s="1371" t="s">
        <v>12230</v>
      </c>
      <c r="C6426" s="1371">
        <v>997774393</v>
      </c>
      <c r="D6426" s="1371" t="s">
        <v>12231</v>
      </c>
      <c r="G6426" s="1371" t="s">
        <v>225</v>
      </c>
      <c r="H6426" s="1371" t="s">
        <v>245</v>
      </c>
      <c r="I6426" s="1371" t="s">
        <v>316</v>
      </c>
      <c r="J6426" s="1371" t="s">
        <v>221</v>
      </c>
      <c r="K6426" s="1371" t="s">
        <v>256</v>
      </c>
      <c r="L6426" s="1371" t="s">
        <v>256</v>
      </c>
      <c r="N6426" s="1371" t="s">
        <v>231</v>
      </c>
      <c r="W6426" s="1371" t="s">
        <v>227</v>
      </c>
    </row>
    <row r="6427" spans="2:23">
      <c r="B6427" s="1371" t="s">
        <v>12232</v>
      </c>
      <c r="C6427" s="1371">
        <v>976342155</v>
      </c>
      <c r="D6427" s="1371" t="s">
        <v>1954</v>
      </c>
      <c r="F6427" s="1371" t="s">
        <v>240</v>
      </c>
      <c r="G6427" s="1371" t="s">
        <v>225</v>
      </c>
      <c r="H6427" s="1371" t="s">
        <v>245</v>
      </c>
      <c r="I6427" s="1371" t="s">
        <v>12233</v>
      </c>
      <c r="J6427" s="1371" t="s">
        <v>221</v>
      </c>
      <c r="N6427" s="1371" t="s">
        <v>236</v>
      </c>
      <c r="O6427" s="1371" t="s">
        <v>231</v>
      </c>
      <c r="W6427" s="1371" t="s">
        <v>227</v>
      </c>
    </row>
    <row r="6428" spans="2:23">
      <c r="B6428" s="1371" t="s">
        <v>12234</v>
      </c>
      <c r="C6428" s="1371">
        <v>969492227</v>
      </c>
      <c r="D6428" s="1371" t="s">
        <v>3732</v>
      </c>
      <c r="F6428" s="1371" t="s">
        <v>268</v>
      </c>
      <c r="G6428" s="1371" t="s">
        <v>224</v>
      </c>
      <c r="H6428" s="1371" t="s">
        <v>245</v>
      </c>
      <c r="I6428" s="1371" t="s">
        <v>316</v>
      </c>
      <c r="J6428" s="1371" t="s">
        <v>221</v>
      </c>
      <c r="N6428" s="1371" t="s">
        <v>241</v>
      </c>
      <c r="O6428" s="1371" t="s">
        <v>241</v>
      </c>
      <c r="P6428" s="1371" t="s">
        <v>241</v>
      </c>
      <c r="W6428" s="1371" t="s">
        <v>227</v>
      </c>
    </row>
    <row r="6429" spans="2:23">
      <c r="B6429" s="1371" t="s">
        <v>12235</v>
      </c>
      <c r="C6429" s="1371">
        <v>912170260</v>
      </c>
      <c r="D6429" s="1371" t="s">
        <v>12236</v>
      </c>
      <c r="F6429" s="1371" t="s">
        <v>268</v>
      </c>
      <c r="G6429" s="1371" t="s">
        <v>224</v>
      </c>
      <c r="H6429" s="1371" t="s">
        <v>245</v>
      </c>
      <c r="I6429" s="1371" t="s">
        <v>316</v>
      </c>
      <c r="J6429" s="1371" t="s">
        <v>221</v>
      </c>
      <c r="N6429" s="1371" t="s">
        <v>231</v>
      </c>
      <c r="O6429" s="1371" t="s">
        <v>241</v>
      </c>
      <c r="P6429" s="1371" t="s">
        <v>241</v>
      </c>
      <c r="W6429" s="1371" t="s">
        <v>227</v>
      </c>
    </row>
    <row r="6430" spans="2:23">
      <c r="B6430" s="1371" t="s">
        <v>12237</v>
      </c>
      <c r="C6430" s="1371">
        <v>960527758</v>
      </c>
      <c r="D6430" s="1371" t="s">
        <v>12238</v>
      </c>
      <c r="G6430" s="1371" t="s">
        <v>223</v>
      </c>
      <c r="H6430" s="1371" t="s">
        <v>238</v>
      </c>
      <c r="I6430" s="1371" t="s">
        <v>316</v>
      </c>
      <c r="J6430" s="1371" t="s">
        <v>221</v>
      </c>
      <c r="N6430" s="1371" t="s">
        <v>231</v>
      </c>
      <c r="W6430" s="1371" t="s">
        <v>227</v>
      </c>
    </row>
    <row r="6431" spans="2:23">
      <c r="B6431" s="1371" t="s">
        <v>12239</v>
      </c>
      <c r="C6431" s="1371">
        <v>976392173</v>
      </c>
      <c r="G6431" s="1371" t="s">
        <v>224</v>
      </c>
      <c r="H6431" s="1371" t="s">
        <v>242</v>
      </c>
      <c r="I6431" s="1371" t="s">
        <v>316</v>
      </c>
      <c r="J6431" s="1371" t="s">
        <v>221</v>
      </c>
      <c r="N6431" s="1371" t="s">
        <v>231</v>
      </c>
      <c r="W6431" s="1371" t="s">
        <v>227</v>
      </c>
    </row>
    <row r="6432" spans="2:23">
      <c r="B6432" s="1371" t="s">
        <v>12240</v>
      </c>
      <c r="C6432" s="1371">
        <v>935403870</v>
      </c>
      <c r="E6432" s="1371" t="s">
        <v>2817</v>
      </c>
      <c r="G6432" s="1371" t="s">
        <v>225</v>
      </c>
      <c r="H6432" s="1371" t="s">
        <v>243</v>
      </c>
      <c r="I6432" s="1371" t="s">
        <v>316</v>
      </c>
      <c r="J6432" s="1371" t="s">
        <v>221</v>
      </c>
      <c r="N6432" s="1371" t="s">
        <v>236</v>
      </c>
      <c r="W6432" s="1371" t="s">
        <v>227</v>
      </c>
    </row>
    <row r="6433" spans="2:23">
      <c r="B6433" s="1371" t="s">
        <v>12241</v>
      </c>
      <c r="C6433" s="1371">
        <v>51983256940</v>
      </c>
      <c r="D6433" s="1371" t="s">
        <v>998</v>
      </c>
      <c r="G6433" s="1371" t="s">
        <v>223</v>
      </c>
      <c r="H6433" s="1371" t="s">
        <v>245</v>
      </c>
      <c r="I6433" s="1371" t="s">
        <v>316</v>
      </c>
      <c r="J6433" s="1371" t="s">
        <v>221</v>
      </c>
      <c r="N6433" s="1371" t="s">
        <v>236</v>
      </c>
      <c r="W6433" s="1371" t="s">
        <v>227</v>
      </c>
    </row>
    <row r="6434" spans="2:23">
      <c r="B6434" s="1371" t="s">
        <v>12242</v>
      </c>
      <c r="C6434" s="1371">
        <v>908673891</v>
      </c>
      <c r="E6434" s="1371" t="s">
        <v>2817</v>
      </c>
      <c r="G6434" s="1371" t="s">
        <v>224</v>
      </c>
      <c r="I6434" s="1371" t="s">
        <v>316</v>
      </c>
      <c r="J6434" s="1371" t="s">
        <v>221</v>
      </c>
      <c r="N6434" s="1371" t="s">
        <v>236</v>
      </c>
      <c r="W6434" s="1371" t="s">
        <v>227</v>
      </c>
    </row>
    <row r="6435" spans="2:23">
      <c r="B6435" s="1371" t="s">
        <v>12243</v>
      </c>
      <c r="C6435" s="1371">
        <v>937859289</v>
      </c>
      <c r="D6435" s="1371" t="s">
        <v>12244</v>
      </c>
      <c r="F6435" s="1371" t="s">
        <v>362</v>
      </c>
      <c r="G6435" s="1371" t="s">
        <v>224</v>
      </c>
      <c r="H6435" s="1371" t="s">
        <v>248</v>
      </c>
      <c r="J6435" s="1371" t="s">
        <v>221</v>
      </c>
      <c r="M6435" s="1372">
        <v>45841</v>
      </c>
      <c r="W6435" s="1371" t="s">
        <v>227</v>
      </c>
    </row>
    <row r="6436" spans="2:23">
      <c r="B6436" s="1371" t="s">
        <v>12245</v>
      </c>
      <c r="C6436" s="1371">
        <v>51970756665</v>
      </c>
      <c r="D6436" s="1371" t="s">
        <v>3286</v>
      </c>
      <c r="E6436" s="1371" t="s">
        <v>1196</v>
      </c>
      <c r="G6436" s="1371" t="s">
        <v>223</v>
      </c>
      <c r="H6436" s="1371" t="s">
        <v>245</v>
      </c>
      <c r="I6436" s="1371" t="s">
        <v>316</v>
      </c>
      <c r="J6436" s="1371" t="s">
        <v>249</v>
      </c>
      <c r="N6436" s="1371" t="s">
        <v>233</v>
      </c>
      <c r="W6436" s="1371" t="s">
        <v>227</v>
      </c>
    </row>
    <row r="6437" spans="2:23">
      <c r="B6437" s="1371" t="s">
        <v>6876</v>
      </c>
      <c r="C6437" s="1371">
        <v>51948212046</v>
      </c>
      <c r="D6437" s="1371" t="s">
        <v>5231</v>
      </c>
      <c r="E6437" s="1371" t="s">
        <v>1196</v>
      </c>
      <c r="G6437" s="1371" t="s">
        <v>223</v>
      </c>
      <c r="H6437" s="1371" t="s">
        <v>245</v>
      </c>
      <c r="I6437" s="1371" t="s">
        <v>316</v>
      </c>
      <c r="J6437" s="1371" t="s">
        <v>249</v>
      </c>
      <c r="N6437" s="1371" t="s">
        <v>233</v>
      </c>
      <c r="W6437" s="1371" t="s">
        <v>227</v>
      </c>
    </row>
    <row r="6438" spans="2:23">
      <c r="B6438" s="1371" t="s">
        <v>8329</v>
      </c>
      <c r="C6438" s="1371">
        <v>51987239928</v>
      </c>
      <c r="D6438" s="1371" t="s">
        <v>8330</v>
      </c>
      <c r="E6438" s="1371" t="s">
        <v>1196</v>
      </c>
      <c r="G6438" s="1371" t="s">
        <v>223</v>
      </c>
      <c r="H6438" s="1371" t="s">
        <v>245</v>
      </c>
      <c r="I6438" s="1371" t="s">
        <v>316</v>
      </c>
      <c r="J6438" s="1371" t="s">
        <v>249</v>
      </c>
      <c r="N6438" s="1371" t="s">
        <v>233</v>
      </c>
      <c r="W6438" s="1371" t="s">
        <v>227</v>
      </c>
    </row>
    <row r="6439" spans="2:23">
      <c r="B6439" s="1371" t="s">
        <v>9874</v>
      </c>
      <c r="C6439" s="1371">
        <v>51987599979</v>
      </c>
      <c r="D6439" s="1371" t="s">
        <v>11993</v>
      </c>
      <c r="E6439" s="1371" t="s">
        <v>1196</v>
      </c>
      <c r="G6439" s="1371" t="s">
        <v>224</v>
      </c>
      <c r="H6439" s="1371" t="s">
        <v>245</v>
      </c>
      <c r="I6439" s="1371" t="s">
        <v>316</v>
      </c>
      <c r="J6439" s="1371" t="s">
        <v>249</v>
      </c>
      <c r="N6439" s="1371" t="s">
        <v>233</v>
      </c>
      <c r="O6439" s="1371" t="s">
        <v>241</v>
      </c>
      <c r="W6439" s="1371" t="s">
        <v>227</v>
      </c>
    </row>
    <row r="6440" spans="2:23">
      <c r="B6440" s="1371" t="s">
        <v>11721</v>
      </c>
      <c r="C6440" s="1371">
        <v>51993186397</v>
      </c>
      <c r="D6440" s="1371" t="s">
        <v>11722</v>
      </c>
      <c r="E6440" s="1371" t="s">
        <v>1196</v>
      </c>
      <c r="G6440" s="1371" t="s">
        <v>224</v>
      </c>
      <c r="H6440" s="1371" t="s">
        <v>245</v>
      </c>
      <c r="I6440" s="1371" t="s">
        <v>316</v>
      </c>
      <c r="J6440" s="1371" t="s">
        <v>249</v>
      </c>
      <c r="N6440" s="1371" t="s">
        <v>233</v>
      </c>
      <c r="W6440" s="1371" t="s">
        <v>227</v>
      </c>
    </row>
    <row r="6441" spans="2:23">
      <c r="B6441" s="1371" t="s">
        <v>11723</v>
      </c>
      <c r="C6441" s="1371">
        <v>51994794625</v>
      </c>
      <c r="D6441" s="1373" t="s">
        <v>11724</v>
      </c>
      <c r="E6441" s="1371" t="s">
        <v>1196</v>
      </c>
      <c r="G6441" s="1371" t="s">
        <v>224</v>
      </c>
      <c r="H6441" s="1371" t="s">
        <v>245</v>
      </c>
      <c r="I6441" s="1371" t="s">
        <v>316</v>
      </c>
      <c r="J6441" s="1371" t="s">
        <v>249</v>
      </c>
      <c r="N6441" s="1371" t="s">
        <v>233</v>
      </c>
      <c r="W6441" s="1371" t="s">
        <v>227</v>
      </c>
    </row>
    <row r="6442" spans="2:23">
      <c r="B6442" s="1371" t="s">
        <v>6536</v>
      </c>
      <c r="C6442" s="1371">
        <v>51936896456</v>
      </c>
      <c r="D6442" s="1371" t="s">
        <v>6537</v>
      </c>
      <c r="E6442" s="1371" t="s">
        <v>1196</v>
      </c>
      <c r="G6442" s="1371" t="s">
        <v>224</v>
      </c>
      <c r="H6442" s="1371" t="s">
        <v>245</v>
      </c>
      <c r="I6442" s="1371" t="s">
        <v>316</v>
      </c>
      <c r="J6442" s="1371" t="s">
        <v>249</v>
      </c>
      <c r="N6442" s="1371" t="s">
        <v>233</v>
      </c>
      <c r="W6442" s="1371" t="s">
        <v>227</v>
      </c>
    </row>
    <row r="6443" spans="2:23">
      <c r="B6443" s="1371" t="s">
        <v>11672</v>
      </c>
      <c r="C6443" s="1371">
        <v>51963033213</v>
      </c>
      <c r="D6443" s="1371" t="s">
        <v>11673</v>
      </c>
      <c r="E6443" s="1371" t="s">
        <v>1196</v>
      </c>
      <c r="G6443" s="1371" t="s">
        <v>224</v>
      </c>
      <c r="H6443" s="1371" t="s">
        <v>245</v>
      </c>
      <c r="I6443" s="1371" t="s">
        <v>316</v>
      </c>
      <c r="J6443" s="1371" t="s">
        <v>249</v>
      </c>
      <c r="N6443" s="1371" t="s">
        <v>233</v>
      </c>
      <c r="W6443" s="1371" t="s">
        <v>227</v>
      </c>
    </row>
    <row r="6444" spans="2:23">
      <c r="B6444" s="1371" t="s">
        <v>12035</v>
      </c>
      <c r="C6444" s="1371">
        <v>51912785451</v>
      </c>
      <c r="D6444" s="1371" t="s">
        <v>11679</v>
      </c>
      <c r="E6444" s="1371" t="s">
        <v>1196</v>
      </c>
      <c r="G6444" s="1371" t="s">
        <v>225</v>
      </c>
      <c r="H6444" s="1371" t="s">
        <v>245</v>
      </c>
      <c r="I6444" s="1371" t="s">
        <v>316</v>
      </c>
      <c r="J6444" s="1371" t="s">
        <v>249</v>
      </c>
      <c r="N6444" s="1371" t="s">
        <v>233</v>
      </c>
      <c r="W6444" s="1371" t="s">
        <v>227</v>
      </c>
    </row>
    <row r="6445" spans="2:23">
      <c r="B6445" s="1371" t="s">
        <v>12246</v>
      </c>
      <c r="G6445" s="1371" t="s">
        <v>224</v>
      </c>
      <c r="H6445" s="1371" t="s">
        <v>242</v>
      </c>
      <c r="I6445" s="1371" t="s">
        <v>316</v>
      </c>
      <c r="J6445" s="1371" t="s">
        <v>249</v>
      </c>
      <c r="N6445" s="1371" t="s">
        <v>231</v>
      </c>
      <c r="W6445" s="1371" t="s">
        <v>227</v>
      </c>
    </row>
    <row r="6446" spans="2:23">
      <c r="B6446" s="1371" t="s">
        <v>12247</v>
      </c>
      <c r="C6446" s="1371">
        <v>934202357</v>
      </c>
      <c r="E6446" s="1371" t="s">
        <v>1196</v>
      </c>
      <c r="G6446" s="1371" t="s">
        <v>223</v>
      </c>
      <c r="H6446" s="1371" t="s">
        <v>243</v>
      </c>
      <c r="I6446" s="1371" t="s">
        <v>316</v>
      </c>
      <c r="J6446" s="1371" t="s">
        <v>249</v>
      </c>
      <c r="N6446" s="1371" t="s">
        <v>233</v>
      </c>
      <c r="W6446" s="1371" t="s">
        <v>227</v>
      </c>
    </row>
    <row r="6447" spans="2:23">
      <c r="B6447" s="1371" t="s">
        <v>12248</v>
      </c>
      <c r="C6447" s="1371">
        <v>927660735</v>
      </c>
      <c r="D6447" s="1371" t="s">
        <v>12249</v>
      </c>
      <c r="E6447" s="1371" t="s">
        <v>1196</v>
      </c>
      <c r="G6447" s="1371" t="s">
        <v>223</v>
      </c>
      <c r="H6447" s="1371" t="s">
        <v>243</v>
      </c>
      <c r="I6447" s="1371" t="s">
        <v>316</v>
      </c>
      <c r="J6447" s="1371" t="s">
        <v>249</v>
      </c>
      <c r="N6447" s="1371" t="s">
        <v>233</v>
      </c>
      <c r="W6447" s="1371" t="s">
        <v>227</v>
      </c>
    </row>
    <row r="6448" spans="2:23">
      <c r="B6448" s="1371" t="s">
        <v>12250</v>
      </c>
      <c r="C6448" s="1371">
        <v>993349374</v>
      </c>
      <c r="E6448" s="1371" t="s">
        <v>1196</v>
      </c>
      <c r="G6448" s="1371" t="s">
        <v>223</v>
      </c>
      <c r="H6448" s="1371" t="s">
        <v>243</v>
      </c>
      <c r="I6448" s="1371" t="s">
        <v>316</v>
      </c>
      <c r="J6448" s="1371" t="s">
        <v>249</v>
      </c>
      <c r="N6448" s="1371" t="s">
        <v>233</v>
      </c>
      <c r="W6448" s="1371" t="s">
        <v>227</v>
      </c>
    </row>
    <row r="6449" spans="2:23">
      <c r="B6449" s="1371" t="s">
        <v>12251</v>
      </c>
      <c r="C6449" s="1371">
        <v>992174685</v>
      </c>
      <c r="E6449" s="1371" t="s">
        <v>1196</v>
      </c>
      <c r="F6449" s="1371" t="s">
        <v>240</v>
      </c>
      <c r="G6449" s="1371" t="s">
        <v>223</v>
      </c>
      <c r="H6449" s="1371" t="s">
        <v>243</v>
      </c>
      <c r="I6449" s="1371" t="s">
        <v>316</v>
      </c>
      <c r="J6449" s="1371" t="s">
        <v>249</v>
      </c>
      <c r="N6449" s="1371" t="s">
        <v>233</v>
      </c>
      <c r="W6449" s="1371" t="s">
        <v>227</v>
      </c>
    </row>
    <row r="6450" spans="2:23">
      <c r="B6450" s="1371" t="s">
        <v>12252</v>
      </c>
      <c r="C6450" s="1371">
        <v>901381698</v>
      </c>
      <c r="E6450" s="1371" t="s">
        <v>1196</v>
      </c>
      <c r="G6450" s="1371" t="s">
        <v>223</v>
      </c>
      <c r="H6450" s="1371" t="s">
        <v>243</v>
      </c>
      <c r="I6450" s="1371" t="s">
        <v>316</v>
      </c>
      <c r="J6450" s="1371" t="s">
        <v>249</v>
      </c>
      <c r="N6450" s="1371" t="s">
        <v>233</v>
      </c>
      <c r="W6450" s="1371" t="s">
        <v>227</v>
      </c>
    </row>
    <row r="6451" spans="2:23">
      <c r="B6451" s="1371" t="s">
        <v>12253</v>
      </c>
      <c r="C6451" s="1371">
        <v>902207312</v>
      </c>
      <c r="D6451" s="1371" t="s">
        <v>12254</v>
      </c>
      <c r="E6451" s="1371" t="s">
        <v>1196</v>
      </c>
      <c r="G6451" s="1371" t="s">
        <v>223</v>
      </c>
      <c r="H6451" s="1371" t="s">
        <v>243</v>
      </c>
      <c r="I6451" s="1371" t="s">
        <v>316</v>
      </c>
      <c r="J6451" s="1371" t="s">
        <v>249</v>
      </c>
      <c r="N6451" s="1371" t="s">
        <v>233</v>
      </c>
      <c r="W6451" s="1371" t="s">
        <v>227</v>
      </c>
    </row>
    <row r="6452" spans="2:23">
      <c r="B6452" s="1371" t="s">
        <v>12255</v>
      </c>
      <c r="C6452" s="1371">
        <v>968733734</v>
      </c>
      <c r="E6452" s="1371" t="s">
        <v>1196</v>
      </c>
      <c r="G6452" s="1371" t="s">
        <v>223</v>
      </c>
      <c r="H6452" s="1371" t="s">
        <v>243</v>
      </c>
      <c r="I6452" s="1371" t="s">
        <v>316</v>
      </c>
      <c r="J6452" s="1371" t="s">
        <v>249</v>
      </c>
      <c r="N6452" s="1371" t="s">
        <v>233</v>
      </c>
      <c r="W6452" s="1371" t="s">
        <v>227</v>
      </c>
    </row>
    <row r="6453" spans="2:23">
      <c r="B6453" s="1371" t="s">
        <v>12256</v>
      </c>
      <c r="C6453" s="1371">
        <v>980199251</v>
      </c>
      <c r="E6453" s="1371" t="s">
        <v>373</v>
      </c>
      <c r="G6453" s="1371" t="s">
        <v>224</v>
      </c>
      <c r="H6453" s="1371" t="s">
        <v>243</v>
      </c>
      <c r="I6453" s="1371" t="s">
        <v>316</v>
      </c>
      <c r="J6453" s="1371" t="s">
        <v>249</v>
      </c>
      <c r="N6453" s="1371" t="s">
        <v>233</v>
      </c>
      <c r="W6453" s="1371" t="s">
        <v>227</v>
      </c>
    </row>
    <row r="6454" spans="2:23">
      <c r="B6454" s="1371" t="s">
        <v>12257</v>
      </c>
      <c r="C6454" s="1371">
        <v>933061885</v>
      </c>
      <c r="D6454" s="1371" t="s">
        <v>12258</v>
      </c>
      <c r="E6454" s="1371" t="s">
        <v>373</v>
      </c>
      <c r="G6454" s="1371" t="s">
        <v>224</v>
      </c>
      <c r="H6454" s="1371" t="s">
        <v>243</v>
      </c>
      <c r="I6454" s="1371" t="s">
        <v>316</v>
      </c>
      <c r="J6454" s="1371" t="s">
        <v>249</v>
      </c>
      <c r="N6454" s="1371" t="s">
        <v>233</v>
      </c>
      <c r="W6454" s="1371" t="s">
        <v>227</v>
      </c>
    </row>
    <row r="6455" spans="2:23">
      <c r="B6455" s="1371" t="s">
        <v>12259</v>
      </c>
      <c r="C6455" s="1371">
        <v>985788240</v>
      </c>
      <c r="D6455" s="1371" t="s">
        <v>12260</v>
      </c>
      <c r="E6455" s="1371" t="s">
        <v>874</v>
      </c>
      <c r="G6455" s="1371" t="s">
        <v>224</v>
      </c>
      <c r="H6455" s="1371" t="s">
        <v>243</v>
      </c>
      <c r="I6455" s="1371" t="s">
        <v>316</v>
      </c>
      <c r="J6455" s="1371" t="s">
        <v>249</v>
      </c>
      <c r="N6455" s="1371" t="s">
        <v>233</v>
      </c>
      <c r="W6455" s="1371" t="s">
        <v>227</v>
      </c>
    </row>
    <row r="6456" spans="2:23">
      <c r="B6456" s="1371" t="s">
        <v>12261</v>
      </c>
      <c r="C6456" s="1371">
        <v>973160526</v>
      </c>
      <c r="E6456" s="1371" t="s">
        <v>373</v>
      </c>
      <c r="G6456" s="1371" t="s">
        <v>224</v>
      </c>
      <c r="H6456" s="1371" t="s">
        <v>243</v>
      </c>
      <c r="I6456" s="1371" t="s">
        <v>316</v>
      </c>
      <c r="J6456" s="1371" t="s">
        <v>249</v>
      </c>
      <c r="N6456" s="1371" t="s">
        <v>233</v>
      </c>
      <c r="W6456" s="1371" t="s">
        <v>227</v>
      </c>
    </row>
    <row r="6457" spans="2:23">
      <c r="B6457" s="1371" t="s">
        <v>12262</v>
      </c>
      <c r="C6457" s="1371">
        <v>951975349</v>
      </c>
      <c r="D6457" s="1371" t="s">
        <v>12263</v>
      </c>
      <c r="E6457" s="1371" t="s">
        <v>373</v>
      </c>
      <c r="G6457" s="1371" t="s">
        <v>224</v>
      </c>
      <c r="H6457" s="1371" t="s">
        <v>243</v>
      </c>
      <c r="I6457" s="1371" t="s">
        <v>316</v>
      </c>
      <c r="J6457" s="1371" t="s">
        <v>249</v>
      </c>
      <c r="N6457" s="1371" t="s">
        <v>233</v>
      </c>
      <c r="W6457" s="1371" t="s">
        <v>227</v>
      </c>
    </row>
    <row r="6458" spans="2:23">
      <c r="B6458" s="1371" t="s">
        <v>12264</v>
      </c>
      <c r="C6458" s="1371">
        <v>987389016</v>
      </c>
      <c r="D6458" s="1371" t="s">
        <v>12265</v>
      </c>
      <c r="E6458" s="1371" t="s">
        <v>874</v>
      </c>
      <c r="G6458" s="1371" t="s">
        <v>224</v>
      </c>
      <c r="H6458" s="1371" t="s">
        <v>243</v>
      </c>
      <c r="I6458" s="1371" t="s">
        <v>316</v>
      </c>
      <c r="J6458" s="1371" t="s">
        <v>249</v>
      </c>
      <c r="N6458" s="1371" t="s">
        <v>233</v>
      </c>
      <c r="W6458" s="1371" t="s">
        <v>227</v>
      </c>
    </row>
    <row r="6459" spans="2:23">
      <c r="B6459" s="1371" t="s">
        <v>12266</v>
      </c>
      <c r="C6459" s="1371">
        <v>941507360</v>
      </c>
      <c r="D6459" s="1371" t="s">
        <v>12267</v>
      </c>
      <c r="E6459" s="1371" t="s">
        <v>373</v>
      </c>
      <c r="G6459" s="1371" t="s">
        <v>224</v>
      </c>
      <c r="H6459" s="1371" t="s">
        <v>243</v>
      </c>
      <c r="I6459" s="1371" t="s">
        <v>316</v>
      </c>
      <c r="J6459" s="1371" t="s">
        <v>249</v>
      </c>
      <c r="N6459" s="1371" t="s">
        <v>233</v>
      </c>
      <c r="W6459" s="1371" t="s">
        <v>227</v>
      </c>
    </row>
    <row r="6460" spans="2:23">
      <c r="B6460" s="1371" t="s">
        <v>12268</v>
      </c>
      <c r="C6460" s="1371">
        <v>977650151</v>
      </c>
      <c r="E6460" s="1371" t="s">
        <v>874</v>
      </c>
      <c r="G6460" s="1371" t="s">
        <v>224</v>
      </c>
      <c r="H6460" s="1371" t="s">
        <v>243</v>
      </c>
      <c r="I6460" s="1371" t="s">
        <v>316</v>
      </c>
      <c r="J6460" s="1371" t="s">
        <v>249</v>
      </c>
      <c r="N6460" s="1371" t="s">
        <v>233</v>
      </c>
      <c r="W6460" s="1371" t="s">
        <v>227</v>
      </c>
    </row>
    <row r="6461" spans="2:23">
      <c r="B6461" s="1371" t="s">
        <v>12269</v>
      </c>
      <c r="C6461" s="1371">
        <v>989430268</v>
      </c>
      <c r="E6461" s="1371" t="s">
        <v>373</v>
      </c>
      <c r="G6461" s="1371" t="s">
        <v>224</v>
      </c>
      <c r="H6461" s="1371" t="s">
        <v>243</v>
      </c>
      <c r="I6461" s="1371" t="s">
        <v>316</v>
      </c>
      <c r="J6461" s="1371" t="s">
        <v>249</v>
      </c>
      <c r="N6461" s="1371" t="s">
        <v>233</v>
      </c>
      <c r="W6461" s="1371" t="s">
        <v>227</v>
      </c>
    </row>
    <row r="6462" spans="2:23">
      <c r="B6462" s="1371" t="s">
        <v>12270</v>
      </c>
      <c r="C6462" s="1371">
        <v>959368144</v>
      </c>
      <c r="E6462" s="1371" t="s">
        <v>373</v>
      </c>
      <c r="G6462" s="1371" t="s">
        <v>224</v>
      </c>
      <c r="H6462" s="1371" t="s">
        <v>243</v>
      </c>
      <c r="I6462" s="1371" t="s">
        <v>316</v>
      </c>
      <c r="J6462" s="1371" t="s">
        <v>249</v>
      </c>
      <c r="N6462" s="1371" t="s">
        <v>233</v>
      </c>
      <c r="W6462" s="1371" t="s">
        <v>227</v>
      </c>
    </row>
    <row r="6463" spans="2:23">
      <c r="B6463" s="1371" t="s">
        <v>12055</v>
      </c>
      <c r="C6463" s="1371">
        <v>956263547</v>
      </c>
      <c r="E6463" s="1371" t="s">
        <v>874</v>
      </c>
      <c r="G6463" s="1371" t="s">
        <v>225</v>
      </c>
      <c r="H6463" s="1371" t="s">
        <v>243</v>
      </c>
      <c r="I6463" s="1371" t="s">
        <v>316</v>
      </c>
      <c r="J6463" s="1371" t="s">
        <v>249</v>
      </c>
      <c r="N6463" s="1371" t="s">
        <v>233</v>
      </c>
      <c r="W6463" s="1371" t="s">
        <v>227</v>
      </c>
    </row>
    <row r="6464" spans="2:23">
      <c r="B6464" s="1371" t="s">
        <v>12271</v>
      </c>
      <c r="C6464" s="1371">
        <v>907799841</v>
      </c>
      <c r="E6464" s="1371" t="s">
        <v>373</v>
      </c>
      <c r="G6464" s="1371" t="s">
        <v>225</v>
      </c>
      <c r="H6464" s="1371" t="s">
        <v>243</v>
      </c>
      <c r="I6464" s="1371" t="s">
        <v>316</v>
      </c>
      <c r="J6464" s="1371" t="s">
        <v>249</v>
      </c>
      <c r="N6464" s="1371" t="s">
        <v>233</v>
      </c>
      <c r="W6464" s="1371" t="s">
        <v>227</v>
      </c>
    </row>
    <row r="6465" spans="2:23">
      <c r="B6465" s="1371" t="s">
        <v>12272</v>
      </c>
      <c r="C6465" s="1371">
        <v>939970537</v>
      </c>
      <c r="E6465" s="1371" t="s">
        <v>373</v>
      </c>
      <c r="G6465" s="1371" t="s">
        <v>224</v>
      </c>
      <c r="H6465" s="1371" t="s">
        <v>243</v>
      </c>
      <c r="I6465" s="1371" t="s">
        <v>316</v>
      </c>
      <c r="J6465" s="1371" t="s">
        <v>249</v>
      </c>
      <c r="N6465" s="1371" t="s">
        <v>233</v>
      </c>
      <c r="W6465" s="1371" t="s">
        <v>227</v>
      </c>
    </row>
    <row r="6466" spans="2:23">
      <c r="B6466" s="1371" t="s">
        <v>12273</v>
      </c>
      <c r="C6466" s="1371">
        <v>904957030</v>
      </c>
      <c r="E6466" s="1371" t="s">
        <v>874</v>
      </c>
      <c r="G6466" s="1371" t="s">
        <v>224</v>
      </c>
      <c r="H6466" s="1371" t="s">
        <v>243</v>
      </c>
      <c r="I6466" s="1371" t="s">
        <v>316</v>
      </c>
      <c r="J6466" s="1371" t="s">
        <v>249</v>
      </c>
      <c r="N6466" s="1371" t="s">
        <v>233</v>
      </c>
      <c r="W6466" s="1371" t="s">
        <v>227</v>
      </c>
    </row>
    <row r="6467" spans="2:23">
      <c r="B6467" s="1371" t="s">
        <v>12274</v>
      </c>
      <c r="C6467" s="1371">
        <v>980721247</v>
      </c>
      <c r="E6467" s="1371" t="s">
        <v>874</v>
      </c>
      <c r="G6467" s="1371" t="s">
        <v>224</v>
      </c>
      <c r="H6467" s="1371" t="s">
        <v>243</v>
      </c>
      <c r="I6467" s="1371" t="s">
        <v>316</v>
      </c>
      <c r="J6467" s="1371" t="s">
        <v>249</v>
      </c>
      <c r="N6467" s="1371" t="s">
        <v>233</v>
      </c>
      <c r="O6467" s="1371" t="s">
        <v>236</v>
      </c>
      <c r="P6467" s="1371" t="s">
        <v>332</v>
      </c>
      <c r="W6467" s="1371" t="s">
        <v>227</v>
      </c>
    </row>
    <row r="6468" spans="2:23">
      <c r="B6468" s="1371" t="s">
        <v>12275</v>
      </c>
      <c r="C6468" s="1371">
        <v>902643982</v>
      </c>
      <c r="E6468" s="1371" t="s">
        <v>373</v>
      </c>
      <c r="G6468" s="1371" t="s">
        <v>224</v>
      </c>
      <c r="H6468" s="1371" t="s">
        <v>243</v>
      </c>
      <c r="I6468" s="1371" t="s">
        <v>316</v>
      </c>
      <c r="J6468" s="1371" t="s">
        <v>249</v>
      </c>
      <c r="N6468" s="1371" t="s">
        <v>233</v>
      </c>
      <c r="O6468" s="1371" t="s">
        <v>236</v>
      </c>
      <c r="P6468" s="1371" t="s">
        <v>332</v>
      </c>
      <c r="W6468" s="1371" t="s">
        <v>227</v>
      </c>
    </row>
    <row r="6469" spans="2:23">
      <c r="B6469" s="1371" t="s">
        <v>12276</v>
      </c>
      <c r="C6469" s="1371">
        <v>906323648</v>
      </c>
      <c r="E6469" s="1371" t="s">
        <v>373</v>
      </c>
      <c r="G6469" s="1371" t="s">
        <v>223</v>
      </c>
      <c r="H6469" s="1371" t="s">
        <v>243</v>
      </c>
      <c r="I6469" s="1371" t="s">
        <v>316</v>
      </c>
      <c r="J6469" s="1371" t="s">
        <v>249</v>
      </c>
      <c r="N6469" s="1371" t="s">
        <v>233</v>
      </c>
      <c r="O6469" s="1371" t="s">
        <v>236</v>
      </c>
      <c r="P6469" s="1371" t="s">
        <v>332</v>
      </c>
      <c r="W6469" s="1371" t="s">
        <v>227</v>
      </c>
    </row>
    <row r="6470" spans="2:23">
      <c r="B6470" s="1371" t="s">
        <v>12277</v>
      </c>
      <c r="C6470" s="1371">
        <v>943224410</v>
      </c>
      <c r="E6470" s="1371" t="s">
        <v>373</v>
      </c>
      <c r="G6470" s="1371" t="s">
        <v>225</v>
      </c>
      <c r="H6470" s="1371" t="s">
        <v>243</v>
      </c>
      <c r="I6470" s="1371" t="s">
        <v>316</v>
      </c>
      <c r="J6470" s="1371" t="s">
        <v>249</v>
      </c>
      <c r="N6470" s="1371" t="s">
        <v>233</v>
      </c>
      <c r="O6470" s="1371" t="s">
        <v>236</v>
      </c>
      <c r="W6470" s="1371" t="s">
        <v>227</v>
      </c>
    </row>
    <row r="6471" spans="2:23">
      <c r="B6471" s="1371" t="s">
        <v>12278</v>
      </c>
      <c r="C6471" s="1371">
        <v>936744637</v>
      </c>
      <c r="D6471" s="1371" t="s">
        <v>3724</v>
      </c>
      <c r="E6471" s="1371" t="s">
        <v>874</v>
      </c>
      <c r="G6471" s="1371" t="s">
        <v>225</v>
      </c>
      <c r="H6471" s="1371" t="s">
        <v>243</v>
      </c>
      <c r="J6471" s="1371" t="s">
        <v>249</v>
      </c>
      <c r="N6471" s="1371" t="s">
        <v>233</v>
      </c>
      <c r="W6471" s="1371" t="s">
        <v>227</v>
      </c>
    </row>
    <row r="6472" spans="2:23">
      <c r="B6472" s="1371" t="s">
        <v>12279</v>
      </c>
      <c r="C6472" s="1371">
        <v>933039209</v>
      </c>
      <c r="D6472" s="1371" t="s">
        <v>12280</v>
      </c>
      <c r="E6472" s="1371" t="s">
        <v>373</v>
      </c>
      <c r="G6472" s="1371" t="s">
        <v>225</v>
      </c>
      <c r="H6472" s="1371" t="s">
        <v>243</v>
      </c>
      <c r="J6472" s="1371" t="s">
        <v>249</v>
      </c>
      <c r="N6472" s="1371" t="s">
        <v>233</v>
      </c>
      <c r="W6472" s="1371" t="s">
        <v>227</v>
      </c>
    </row>
    <row r="6473" spans="2:23">
      <c r="B6473" s="1371" t="s">
        <v>12281</v>
      </c>
      <c r="C6473" s="1371" t="s">
        <v>3724</v>
      </c>
      <c r="D6473" s="1371" t="s">
        <v>12282</v>
      </c>
      <c r="E6473" s="1371" t="s">
        <v>4239</v>
      </c>
      <c r="G6473" s="1371" t="s">
        <v>223</v>
      </c>
      <c r="H6473" s="1371" t="s">
        <v>243</v>
      </c>
      <c r="J6473" s="1371" t="s">
        <v>249</v>
      </c>
      <c r="N6473" s="1371" t="s">
        <v>233</v>
      </c>
      <c r="W6473" s="1371" t="s">
        <v>227</v>
      </c>
    </row>
    <row r="6474" spans="2:23">
      <c r="B6474" s="1371" t="s">
        <v>12283</v>
      </c>
      <c r="C6474" s="1371">
        <v>908626515</v>
      </c>
      <c r="D6474" s="1371" t="s">
        <v>3724</v>
      </c>
      <c r="E6474" s="1371" t="s">
        <v>874</v>
      </c>
      <c r="G6474" s="1371" t="s">
        <v>224</v>
      </c>
      <c r="H6474" s="1371" t="s">
        <v>243</v>
      </c>
      <c r="I6474" s="1371" t="s">
        <v>316</v>
      </c>
      <c r="J6474" s="1371" t="s">
        <v>249</v>
      </c>
      <c r="N6474" s="1371" t="s">
        <v>231</v>
      </c>
      <c r="O6474" s="1371" t="s">
        <v>236</v>
      </c>
      <c r="P6474" s="1371" t="s">
        <v>236</v>
      </c>
      <c r="W6474" s="1371" t="s">
        <v>227</v>
      </c>
    </row>
    <row r="6475" spans="2:23">
      <c r="B6475" s="1371" t="s">
        <v>12284</v>
      </c>
      <c r="C6475" s="1371">
        <v>928921798</v>
      </c>
      <c r="D6475" s="1371" t="s">
        <v>3724</v>
      </c>
      <c r="E6475" s="1371" t="s">
        <v>874</v>
      </c>
      <c r="G6475" s="1371" t="s">
        <v>223</v>
      </c>
      <c r="H6475" s="1371" t="s">
        <v>243</v>
      </c>
      <c r="J6475" s="1371" t="s">
        <v>249</v>
      </c>
      <c r="N6475" s="1371" t="s">
        <v>233</v>
      </c>
      <c r="W6475" s="1371" t="s">
        <v>227</v>
      </c>
    </row>
    <row r="6476" spans="2:23">
      <c r="B6476" s="1371" t="s">
        <v>12285</v>
      </c>
      <c r="C6476" s="1371">
        <v>924763357</v>
      </c>
      <c r="D6476" s="1371" t="s">
        <v>12286</v>
      </c>
      <c r="E6476" s="1371" t="s">
        <v>4239</v>
      </c>
      <c r="G6476" s="1371" t="s">
        <v>223</v>
      </c>
      <c r="H6476" s="1371" t="s">
        <v>243</v>
      </c>
      <c r="J6476" s="1371" t="s">
        <v>249</v>
      </c>
      <c r="N6476" s="1371" t="s">
        <v>233</v>
      </c>
      <c r="W6476" s="1371" t="s">
        <v>227</v>
      </c>
    </row>
    <row r="6477" spans="2:23">
      <c r="B6477" s="1371" t="s">
        <v>12287</v>
      </c>
      <c r="C6477" s="1371">
        <v>991587859</v>
      </c>
      <c r="D6477" s="1371" t="s">
        <v>12288</v>
      </c>
      <c r="E6477" s="1371" t="s">
        <v>4239</v>
      </c>
      <c r="G6477" s="1371" t="s">
        <v>224</v>
      </c>
      <c r="H6477" s="1371" t="s">
        <v>243</v>
      </c>
      <c r="J6477" s="1371" t="s">
        <v>249</v>
      </c>
      <c r="N6477" s="1371" t="s">
        <v>233</v>
      </c>
      <c r="W6477" s="1371" t="s">
        <v>227</v>
      </c>
    </row>
    <row r="6478" spans="2:23">
      <c r="B6478" s="1371" t="s">
        <v>12289</v>
      </c>
      <c r="C6478" s="1371">
        <v>984655647</v>
      </c>
      <c r="D6478" s="1371" t="s">
        <v>12290</v>
      </c>
      <c r="E6478" s="1371" t="s">
        <v>874</v>
      </c>
      <c r="G6478" s="1371" t="s">
        <v>223</v>
      </c>
      <c r="H6478" s="1371" t="s">
        <v>243</v>
      </c>
      <c r="J6478" s="1371" t="s">
        <v>249</v>
      </c>
      <c r="N6478" s="1371" t="s">
        <v>233</v>
      </c>
      <c r="W6478" s="1371" t="s">
        <v>227</v>
      </c>
    </row>
    <row r="6479" spans="2:23">
      <c r="B6479" s="1371" t="s">
        <v>12291</v>
      </c>
      <c r="C6479" s="1371">
        <v>912184174</v>
      </c>
      <c r="D6479" s="1371" t="s">
        <v>3724</v>
      </c>
      <c r="E6479" s="1371" t="s">
        <v>4239</v>
      </c>
      <c r="G6479" s="1371" t="s">
        <v>224</v>
      </c>
      <c r="H6479" s="1371" t="s">
        <v>243</v>
      </c>
      <c r="J6479" s="1371" t="s">
        <v>249</v>
      </c>
      <c r="K6479" s="1371" t="s">
        <v>256</v>
      </c>
      <c r="L6479" s="1371" t="s">
        <v>256</v>
      </c>
      <c r="N6479" s="1371" t="s">
        <v>233</v>
      </c>
      <c r="W6479" s="1371" t="s">
        <v>227</v>
      </c>
    </row>
    <row r="6480" spans="2:23">
      <c r="B6480" s="1371" t="s">
        <v>12292</v>
      </c>
      <c r="C6480" s="1371">
        <v>979154397</v>
      </c>
      <c r="D6480" s="1371" t="s">
        <v>12293</v>
      </c>
      <c r="E6480" s="1371" t="s">
        <v>4239</v>
      </c>
      <c r="G6480" s="1371" t="s">
        <v>224</v>
      </c>
      <c r="H6480" s="1371" t="s">
        <v>243</v>
      </c>
      <c r="J6480" s="1371" t="s">
        <v>249</v>
      </c>
      <c r="N6480" s="1371" t="s">
        <v>233</v>
      </c>
      <c r="W6480" s="1371" t="s">
        <v>227</v>
      </c>
    </row>
    <row r="6481" spans="2:23">
      <c r="B6481" s="1371" t="s">
        <v>12294</v>
      </c>
      <c r="C6481" s="1371">
        <v>915072851</v>
      </c>
      <c r="D6481" s="1371" t="s">
        <v>3724</v>
      </c>
      <c r="E6481" s="1371" t="s">
        <v>874</v>
      </c>
      <c r="G6481" s="1371" t="s">
        <v>224</v>
      </c>
      <c r="H6481" s="1371" t="s">
        <v>243</v>
      </c>
      <c r="J6481" s="1371" t="s">
        <v>249</v>
      </c>
      <c r="N6481" s="1371" t="s">
        <v>233</v>
      </c>
      <c r="W6481" s="1371" t="s">
        <v>227</v>
      </c>
    </row>
    <row r="6482" spans="2:23">
      <c r="B6482" s="1371" t="s">
        <v>12295</v>
      </c>
      <c r="C6482" s="1371">
        <v>994831086</v>
      </c>
      <c r="D6482" s="1371" t="s">
        <v>3724</v>
      </c>
      <c r="E6482" s="1371" t="s">
        <v>12296</v>
      </c>
      <c r="G6482" s="1371" t="s">
        <v>224</v>
      </c>
      <c r="H6482" s="1371" t="s">
        <v>243</v>
      </c>
      <c r="J6482" s="1371" t="s">
        <v>249</v>
      </c>
      <c r="N6482" s="1371" t="s">
        <v>233</v>
      </c>
      <c r="W6482" s="1371" t="s">
        <v>227</v>
      </c>
    </row>
    <row r="6483" spans="2:23">
      <c r="B6483" s="1371" t="s">
        <v>12297</v>
      </c>
      <c r="C6483" s="1371">
        <v>946641470</v>
      </c>
      <c r="D6483" s="1371" t="s">
        <v>12298</v>
      </c>
      <c r="E6483" s="1371" t="s">
        <v>4239</v>
      </c>
      <c r="G6483" s="1371" t="s">
        <v>225</v>
      </c>
      <c r="H6483" s="1371" t="s">
        <v>243</v>
      </c>
      <c r="J6483" s="1371" t="s">
        <v>249</v>
      </c>
      <c r="N6483" s="1371" t="s">
        <v>233</v>
      </c>
      <c r="W6483" s="1371" t="s">
        <v>227</v>
      </c>
    </row>
    <row r="6484" spans="2:23">
      <c r="B6484" s="1371" t="s">
        <v>12299</v>
      </c>
      <c r="C6484" s="1371">
        <v>916155898</v>
      </c>
      <c r="E6484" s="1371" t="s">
        <v>4239</v>
      </c>
      <c r="G6484" s="1371" t="s">
        <v>225</v>
      </c>
      <c r="H6484" s="1371" t="s">
        <v>243</v>
      </c>
      <c r="J6484" s="1371" t="s">
        <v>249</v>
      </c>
      <c r="N6484" s="1371" t="s">
        <v>233</v>
      </c>
      <c r="W6484" s="1371" t="s">
        <v>227</v>
      </c>
    </row>
    <row r="6485" spans="2:23">
      <c r="B6485" s="1371" t="s">
        <v>12300</v>
      </c>
      <c r="C6485" s="1371" t="s">
        <v>362</v>
      </c>
      <c r="D6485" s="1371" t="s">
        <v>12301</v>
      </c>
      <c r="E6485" s="1371" t="s">
        <v>4239</v>
      </c>
      <c r="G6485" s="1371" t="s">
        <v>225</v>
      </c>
      <c r="H6485" s="1371" t="s">
        <v>243</v>
      </c>
      <c r="J6485" s="1371" t="s">
        <v>249</v>
      </c>
      <c r="N6485" s="1371" t="s">
        <v>237</v>
      </c>
      <c r="W6485" s="1371" t="s">
        <v>227</v>
      </c>
    </row>
    <row r="6486" spans="2:23">
      <c r="B6486" s="1371" t="s">
        <v>12302</v>
      </c>
      <c r="C6486" s="1371">
        <v>946234798</v>
      </c>
      <c r="E6486" s="1371" t="s">
        <v>4239</v>
      </c>
      <c r="G6486" s="1371" t="s">
        <v>225</v>
      </c>
      <c r="H6486" s="1371" t="s">
        <v>243</v>
      </c>
      <c r="J6486" s="1371" t="s">
        <v>249</v>
      </c>
      <c r="N6486" s="1371" t="s">
        <v>233</v>
      </c>
      <c r="W6486" s="1371" t="s">
        <v>227</v>
      </c>
    </row>
    <row r="6487" spans="2:23">
      <c r="B6487" s="1371" t="s">
        <v>12303</v>
      </c>
      <c r="C6487" s="1371">
        <v>946032346</v>
      </c>
      <c r="E6487" s="1371" t="s">
        <v>874</v>
      </c>
      <c r="G6487" s="1371" t="s">
        <v>225</v>
      </c>
      <c r="H6487" s="1371" t="s">
        <v>243</v>
      </c>
      <c r="J6487" s="1371" t="s">
        <v>249</v>
      </c>
      <c r="N6487" s="1371" t="s">
        <v>233</v>
      </c>
      <c r="W6487" s="1371" t="s">
        <v>227</v>
      </c>
    </row>
    <row r="6488" spans="2:23">
      <c r="B6488" s="1371" t="s">
        <v>12304</v>
      </c>
      <c r="C6488" s="1371" t="s">
        <v>362</v>
      </c>
      <c r="D6488" s="1371" t="s">
        <v>12305</v>
      </c>
      <c r="E6488" s="1371" t="s">
        <v>373</v>
      </c>
      <c r="G6488" s="1371" t="s">
        <v>225</v>
      </c>
      <c r="H6488" s="1371" t="s">
        <v>243</v>
      </c>
      <c r="J6488" s="1371" t="s">
        <v>249</v>
      </c>
      <c r="N6488" s="1371" t="s">
        <v>237</v>
      </c>
      <c r="W6488" s="1371" t="s">
        <v>227</v>
      </c>
    </row>
    <row r="6489" spans="2:23">
      <c r="B6489" s="1371" t="s">
        <v>12306</v>
      </c>
      <c r="C6489" s="1371">
        <v>960201601</v>
      </c>
      <c r="D6489" s="1371" t="s">
        <v>12307</v>
      </c>
      <c r="E6489" s="1371" t="s">
        <v>373</v>
      </c>
      <c r="G6489" s="1371" t="s">
        <v>225</v>
      </c>
      <c r="H6489" s="1371" t="s">
        <v>243</v>
      </c>
      <c r="J6489" s="1371" t="s">
        <v>249</v>
      </c>
      <c r="N6489" s="1371" t="s">
        <v>233</v>
      </c>
      <c r="W6489" s="1371" t="s">
        <v>227</v>
      </c>
    </row>
    <row r="6490" spans="2:23">
      <c r="B6490" s="1371" t="s">
        <v>12308</v>
      </c>
      <c r="C6490" s="1371">
        <v>951751358</v>
      </c>
      <c r="D6490" s="1371" t="s">
        <v>12309</v>
      </c>
      <c r="E6490" s="1371" t="s">
        <v>874</v>
      </c>
      <c r="G6490" s="1371" t="s">
        <v>224</v>
      </c>
      <c r="H6490" s="1371" t="s">
        <v>243</v>
      </c>
      <c r="J6490" s="1371" t="s">
        <v>249</v>
      </c>
      <c r="N6490" s="1371" t="s">
        <v>233</v>
      </c>
      <c r="W6490" s="1371" t="s">
        <v>227</v>
      </c>
    </row>
    <row r="6491" spans="2:23">
      <c r="B6491" s="1371" t="s">
        <v>12310</v>
      </c>
      <c r="C6491" s="1371">
        <v>985378897</v>
      </c>
      <c r="D6491" s="1371" t="s">
        <v>12311</v>
      </c>
      <c r="E6491" s="1371" t="s">
        <v>874</v>
      </c>
      <c r="G6491" s="1371" t="s">
        <v>224</v>
      </c>
      <c r="H6491" s="1371" t="s">
        <v>243</v>
      </c>
      <c r="J6491" s="1371" t="s">
        <v>249</v>
      </c>
      <c r="N6491" s="1371" t="s">
        <v>233</v>
      </c>
      <c r="W6491" s="1371" t="s">
        <v>227</v>
      </c>
    </row>
    <row r="6492" spans="2:23">
      <c r="B6492" s="1371" t="s">
        <v>12312</v>
      </c>
      <c r="C6492" s="1371" t="s">
        <v>362</v>
      </c>
      <c r="D6492" s="1371" t="s">
        <v>12313</v>
      </c>
      <c r="E6492" s="1371" t="s">
        <v>874</v>
      </c>
      <c r="G6492" s="1371" t="s">
        <v>224</v>
      </c>
      <c r="H6492" s="1371" t="s">
        <v>243</v>
      </c>
      <c r="J6492" s="1371" t="s">
        <v>249</v>
      </c>
      <c r="N6492" s="1371" t="s">
        <v>237</v>
      </c>
      <c r="W6492" s="1371" t="s">
        <v>227</v>
      </c>
    </row>
    <row r="6493" spans="2:23">
      <c r="B6493" s="1371" t="s">
        <v>12314</v>
      </c>
      <c r="C6493" s="1371">
        <v>918723149</v>
      </c>
      <c r="E6493" s="1371" t="s">
        <v>373</v>
      </c>
      <c r="G6493" s="1371" t="s">
        <v>224</v>
      </c>
      <c r="H6493" s="1371" t="s">
        <v>243</v>
      </c>
      <c r="J6493" s="1371" t="s">
        <v>249</v>
      </c>
      <c r="N6493" s="1371" t="s">
        <v>233</v>
      </c>
      <c r="W6493" s="1371" t="s">
        <v>227</v>
      </c>
    </row>
    <row r="6494" spans="2:23">
      <c r="B6494" s="1371" t="s">
        <v>12315</v>
      </c>
      <c r="C6494" s="1371">
        <v>934771044</v>
      </c>
      <c r="E6494" s="1371" t="s">
        <v>373</v>
      </c>
      <c r="G6494" s="1371" t="s">
        <v>224</v>
      </c>
      <c r="H6494" s="1371" t="s">
        <v>243</v>
      </c>
      <c r="J6494" s="1371" t="s">
        <v>249</v>
      </c>
      <c r="N6494" s="1371" t="s">
        <v>233</v>
      </c>
      <c r="W6494" s="1371" t="s">
        <v>227</v>
      </c>
    </row>
    <row r="6495" spans="2:23">
      <c r="B6495" s="1371" t="s">
        <v>12316</v>
      </c>
      <c r="C6495" s="1371">
        <v>989839604</v>
      </c>
      <c r="E6495" s="1371" t="s">
        <v>373</v>
      </c>
      <c r="G6495" s="1371" t="s">
        <v>224</v>
      </c>
      <c r="H6495" s="1371" t="s">
        <v>243</v>
      </c>
      <c r="J6495" s="1371" t="s">
        <v>249</v>
      </c>
      <c r="N6495" s="1371" t="s">
        <v>233</v>
      </c>
      <c r="W6495" s="1371" t="s">
        <v>227</v>
      </c>
    </row>
    <row r="6496" spans="2:23">
      <c r="B6496" s="1371" t="s">
        <v>12317</v>
      </c>
      <c r="C6496" s="1371">
        <v>991904893</v>
      </c>
      <c r="D6496" s="1371" t="s">
        <v>12318</v>
      </c>
      <c r="E6496" s="1371" t="s">
        <v>373</v>
      </c>
      <c r="G6496" s="1371" t="s">
        <v>224</v>
      </c>
      <c r="H6496" s="1371" t="s">
        <v>243</v>
      </c>
      <c r="J6496" s="1371" t="s">
        <v>249</v>
      </c>
      <c r="N6496" s="1371" t="s">
        <v>231</v>
      </c>
      <c r="O6496" s="1371" t="s">
        <v>236</v>
      </c>
      <c r="W6496" s="1371" t="s">
        <v>227</v>
      </c>
    </row>
    <row r="6497" spans="2:23">
      <c r="B6497" s="1371" t="s">
        <v>12319</v>
      </c>
      <c r="C6497" s="1371">
        <v>901836369</v>
      </c>
      <c r="D6497" s="1371" t="s">
        <v>12320</v>
      </c>
      <c r="E6497" s="1371" t="s">
        <v>373</v>
      </c>
      <c r="G6497" s="1371" t="s">
        <v>362</v>
      </c>
      <c r="H6497" s="1371" t="s">
        <v>243</v>
      </c>
      <c r="J6497" s="1371" t="s">
        <v>249</v>
      </c>
      <c r="N6497" s="1371" t="s">
        <v>233</v>
      </c>
      <c r="W6497" s="1371" t="s">
        <v>227</v>
      </c>
    </row>
    <row r="6498" spans="2:23">
      <c r="B6498" s="1371" t="s">
        <v>12321</v>
      </c>
      <c r="C6498" s="1371">
        <v>918918617</v>
      </c>
      <c r="E6498" s="1371" t="s">
        <v>874</v>
      </c>
      <c r="G6498" s="1371" t="s">
        <v>224</v>
      </c>
      <c r="H6498" s="1371" t="s">
        <v>243</v>
      </c>
      <c r="J6498" s="1371" t="s">
        <v>249</v>
      </c>
      <c r="N6498" s="1371" t="s">
        <v>233</v>
      </c>
      <c r="W6498" s="1371" t="s">
        <v>227</v>
      </c>
    </row>
    <row r="6499" spans="2:23">
      <c r="B6499" s="1371" t="s">
        <v>12322</v>
      </c>
      <c r="C6499" s="1371">
        <v>957764389</v>
      </c>
      <c r="E6499" s="1371" t="s">
        <v>373</v>
      </c>
      <c r="G6499" s="1371" t="s">
        <v>224</v>
      </c>
      <c r="H6499" s="1371" t="s">
        <v>243</v>
      </c>
      <c r="J6499" s="1371" t="s">
        <v>249</v>
      </c>
      <c r="N6499" s="1371" t="s">
        <v>233</v>
      </c>
      <c r="W6499" s="1371" t="s">
        <v>227</v>
      </c>
    </row>
    <row r="6500" spans="2:23">
      <c r="B6500" s="1371" t="s">
        <v>12323</v>
      </c>
      <c r="C6500" s="1371">
        <v>947491292</v>
      </c>
      <c r="D6500" s="1371" t="s">
        <v>12324</v>
      </c>
      <c r="E6500" s="1371" t="s">
        <v>874</v>
      </c>
      <c r="G6500" s="1371" t="s">
        <v>224</v>
      </c>
      <c r="H6500" s="1371" t="s">
        <v>243</v>
      </c>
      <c r="J6500" s="1371" t="s">
        <v>249</v>
      </c>
      <c r="N6500" s="1371" t="s">
        <v>233</v>
      </c>
      <c r="W6500" s="1371" t="s">
        <v>227</v>
      </c>
    </row>
    <row r="6501" spans="2:23">
      <c r="B6501" s="1371" t="s">
        <v>12325</v>
      </c>
      <c r="C6501" s="1371">
        <v>964243770</v>
      </c>
      <c r="E6501" s="1371" t="s">
        <v>373</v>
      </c>
      <c r="G6501" s="1371" t="s">
        <v>224</v>
      </c>
      <c r="H6501" s="1371" t="s">
        <v>243</v>
      </c>
      <c r="J6501" s="1371" t="s">
        <v>249</v>
      </c>
      <c r="N6501" s="1371" t="s">
        <v>233</v>
      </c>
      <c r="W6501" s="1371" t="s">
        <v>227</v>
      </c>
    </row>
    <row r="6502" spans="2:23">
      <c r="B6502" s="1371" t="s">
        <v>12326</v>
      </c>
      <c r="C6502" s="1371" t="s">
        <v>362</v>
      </c>
      <c r="E6502" s="1371" t="s">
        <v>874</v>
      </c>
      <c r="G6502" s="1371" t="s">
        <v>224</v>
      </c>
      <c r="H6502" s="1371" t="s">
        <v>243</v>
      </c>
      <c r="J6502" s="1371" t="s">
        <v>249</v>
      </c>
      <c r="N6502" s="1371" t="s">
        <v>237</v>
      </c>
      <c r="W6502" s="1371" t="s">
        <v>227</v>
      </c>
    </row>
    <row r="6503" spans="2:23">
      <c r="B6503" s="1371" t="s">
        <v>12327</v>
      </c>
      <c r="C6503" s="1371">
        <v>974227724</v>
      </c>
      <c r="D6503" s="1371" t="s">
        <v>12328</v>
      </c>
      <c r="E6503" s="1371" t="s">
        <v>874</v>
      </c>
      <c r="G6503" s="1371" t="s">
        <v>224</v>
      </c>
      <c r="H6503" s="1371" t="s">
        <v>243</v>
      </c>
      <c r="J6503" s="1371" t="s">
        <v>249</v>
      </c>
      <c r="N6503" s="1371" t="s">
        <v>233</v>
      </c>
      <c r="W6503" s="1371" t="s">
        <v>227</v>
      </c>
    </row>
    <row r="6504" spans="2:23">
      <c r="B6504" s="1371" t="s">
        <v>12329</v>
      </c>
      <c r="C6504" s="1371">
        <v>993705685</v>
      </c>
      <c r="D6504" s="1371" t="s">
        <v>12330</v>
      </c>
      <c r="E6504" s="1371" t="s">
        <v>373</v>
      </c>
      <c r="G6504" s="1371" t="s">
        <v>224</v>
      </c>
      <c r="H6504" s="1371" t="s">
        <v>243</v>
      </c>
      <c r="J6504" s="1371" t="s">
        <v>249</v>
      </c>
      <c r="N6504" s="1371" t="s">
        <v>233</v>
      </c>
      <c r="W6504" s="1371" t="s">
        <v>227</v>
      </c>
    </row>
    <row r="6505" spans="2:23">
      <c r="B6505" s="1371" t="s">
        <v>12331</v>
      </c>
      <c r="C6505" s="1371">
        <v>946465896</v>
      </c>
      <c r="E6505" s="1371" t="s">
        <v>874</v>
      </c>
      <c r="G6505" s="1371" t="s">
        <v>224</v>
      </c>
      <c r="H6505" s="1371" t="s">
        <v>243</v>
      </c>
      <c r="J6505" s="1371" t="s">
        <v>249</v>
      </c>
      <c r="N6505" s="1371" t="s">
        <v>233</v>
      </c>
      <c r="W6505" s="1371" t="s">
        <v>227</v>
      </c>
    </row>
    <row r="6506" spans="2:23">
      <c r="B6506" s="1371" t="s">
        <v>12332</v>
      </c>
      <c r="C6506" s="1371">
        <v>912508294</v>
      </c>
      <c r="D6506" s="1371" t="s">
        <v>12333</v>
      </c>
      <c r="E6506" s="1371" t="s">
        <v>624</v>
      </c>
      <c r="G6506" s="1371" t="s">
        <v>223</v>
      </c>
      <c r="H6506" s="1371" t="s">
        <v>246</v>
      </c>
      <c r="K6506" s="1371" t="s">
        <v>271</v>
      </c>
      <c r="L6506" s="1371" t="s">
        <v>271</v>
      </c>
      <c r="M6506" s="1372">
        <v>45853</v>
      </c>
      <c r="N6506" s="1371" t="s">
        <v>233</v>
      </c>
      <c r="W6506" s="1371" t="s">
        <v>227</v>
      </c>
    </row>
    <row r="6507" spans="2:23">
      <c r="B6507" s="1371" t="s">
        <v>12334</v>
      </c>
      <c r="C6507" s="1371">
        <v>912798603</v>
      </c>
      <c r="D6507" s="1371" t="s">
        <v>12335</v>
      </c>
      <c r="E6507" s="1371" t="s">
        <v>624</v>
      </c>
      <c r="G6507" s="1371" t="s">
        <v>223</v>
      </c>
      <c r="H6507" s="1371" t="s">
        <v>246</v>
      </c>
      <c r="K6507" s="1371" t="s">
        <v>271</v>
      </c>
      <c r="L6507" s="1371" t="s">
        <v>271</v>
      </c>
      <c r="M6507" s="1372">
        <v>45853</v>
      </c>
      <c r="N6507" s="1371" t="s">
        <v>233</v>
      </c>
      <c r="W6507" s="1371" t="s">
        <v>227</v>
      </c>
    </row>
    <row r="6508" spans="2:23">
      <c r="B6508" s="1371" t="s">
        <v>12336</v>
      </c>
      <c r="C6508" s="1371">
        <v>945211584</v>
      </c>
      <c r="D6508" s="1371" t="s">
        <v>12337</v>
      </c>
      <c r="E6508" s="1371" t="s">
        <v>624</v>
      </c>
      <c r="G6508" s="1371" t="s">
        <v>224</v>
      </c>
      <c r="H6508" s="1371" t="s">
        <v>246</v>
      </c>
      <c r="K6508" s="1371" t="s">
        <v>271</v>
      </c>
      <c r="L6508" s="1371" t="s">
        <v>271</v>
      </c>
      <c r="M6508" s="1372">
        <v>45853</v>
      </c>
      <c r="N6508" s="1371" t="s">
        <v>233</v>
      </c>
      <c r="W6508" s="1371" t="s">
        <v>227</v>
      </c>
    </row>
    <row r="6509" spans="2:23">
      <c r="B6509" s="1371" t="s">
        <v>12338</v>
      </c>
      <c r="C6509" s="1371">
        <v>948640811</v>
      </c>
      <c r="D6509" s="1371" t="s">
        <v>12339</v>
      </c>
      <c r="E6509" s="1371" t="s">
        <v>624</v>
      </c>
      <c r="G6509" s="1371" t="s">
        <v>224</v>
      </c>
      <c r="H6509" s="1371" t="s">
        <v>246</v>
      </c>
      <c r="K6509" s="1371" t="s">
        <v>271</v>
      </c>
      <c r="L6509" s="1371" t="s">
        <v>271</v>
      </c>
      <c r="M6509" s="1372">
        <v>45853</v>
      </c>
      <c r="N6509" s="1371" t="s">
        <v>233</v>
      </c>
      <c r="W6509" s="1371" t="s">
        <v>227</v>
      </c>
    </row>
    <row r="6510" spans="2:23">
      <c r="B6510" s="1371" t="s">
        <v>12340</v>
      </c>
      <c r="C6510" s="1371">
        <v>939382256</v>
      </c>
      <c r="D6510" s="1371" t="s">
        <v>12341</v>
      </c>
      <c r="E6510" s="1371" t="s">
        <v>624</v>
      </c>
      <c r="G6510" s="1371" t="s">
        <v>223</v>
      </c>
      <c r="H6510" s="1371" t="s">
        <v>246</v>
      </c>
      <c r="K6510" s="1371" t="s">
        <v>271</v>
      </c>
      <c r="L6510" s="1371" t="s">
        <v>271</v>
      </c>
      <c r="M6510" s="1372">
        <v>45853</v>
      </c>
      <c r="N6510" s="1371" t="s">
        <v>233</v>
      </c>
      <c r="W6510" s="1371" t="s">
        <v>227</v>
      </c>
    </row>
    <row r="6511" spans="2:23">
      <c r="B6511" s="1371" t="s">
        <v>12342</v>
      </c>
      <c r="C6511" s="1371">
        <v>988963786</v>
      </c>
      <c r="D6511" s="1371" t="s">
        <v>12343</v>
      </c>
      <c r="E6511" s="1371" t="s">
        <v>451</v>
      </c>
      <c r="G6511" s="1371" t="s">
        <v>223</v>
      </c>
      <c r="H6511" s="1371" t="s">
        <v>246</v>
      </c>
      <c r="K6511" s="1371" t="s">
        <v>271</v>
      </c>
      <c r="L6511" s="1371" t="s">
        <v>271</v>
      </c>
      <c r="M6511" s="1372">
        <v>45853</v>
      </c>
      <c r="N6511" s="1371" t="s">
        <v>233</v>
      </c>
      <c r="W6511" s="1371" t="s">
        <v>227</v>
      </c>
    </row>
    <row r="6512" spans="2:23">
      <c r="B6512" s="1371" t="s">
        <v>12344</v>
      </c>
      <c r="C6512" s="1371">
        <v>963936806</v>
      </c>
      <c r="D6512" s="1371" t="s">
        <v>12345</v>
      </c>
      <c r="E6512" s="1371" t="s">
        <v>451</v>
      </c>
      <c r="G6512" s="1371" t="s">
        <v>223</v>
      </c>
      <c r="H6512" s="1371" t="s">
        <v>246</v>
      </c>
      <c r="K6512" s="1371" t="s">
        <v>271</v>
      </c>
      <c r="L6512" s="1371" t="s">
        <v>271</v>
      </c>
      <c r="M6512" s="1372">
        <v>45853</v>
      </c>
      <c r="N6512" s="1371" t="s">
        <v>233</v>
      </c>
      <c r="W6512" s="1371" t="s">
        <v>227</v>
      </c>
    </row>
    <row r="6513" spans="2:23">
      <c r="B6513" s="1371" t="s">
        <v>12346</v>
      </c>
      <c r="C6513" s="1371">
        <v>924687999</v>
      </c>
      <c r="D6513" s="1371" t="s">
        <v>12347</v>
      </c>
      <c r="E6513" s="1371" t="s">
        <v>451</v>
      </c>
      <c r="G6513" s="1371" t="s">
        <v>224</v>
      </c>
      <c r="H6513" s="1371" t="s">
        <v>246</v>
      </c>
      <c r="K6513" s="1371" t="s">
        <v>271</v>
      </c>
      <c r="L6513" s="1371" t="s">
        <v>271</v>
      </c>
      <c r="M6513" s="1372">
        <v>45853</v>
      </c>
      <c r="N6513" s="1371" t="s">
        <v>233</v>
      </c>
      <c r="W6513" s="1371" t="s">
        <v>227</v>
      </c>
    </row>
    <row r="6514" spans="2:23">
      <c r="B6514" s="1371" t="s">
        <v>12348</v>
      </c>
      <c r="C6514" s="1371">
        <v>991736057</v>
      </c>
      <c r="G6514" s="1371" t="s">
        <v>224</v>
      </c>
      <c r="H6514" s="1371" t="s">
        <v>11</v>
      </c>
      <c r="L6514" s="1371" t="s">
        <v>271</v>
      </c>
      <c r="M6514" s="1372">
        <v>45854</v>
      </c>
      <c r="N6514" s="1371" t="s">
        <v>233</v>
      </c>
      <c r="W6514" s="1371" t="s">
        <v>227</v>
      </c>
    </row>
    <row r="6515" spans="2:23">
      <c r="B6515" s="1371" t="s">
        <v>12349</v>
      </c>
      <c r="C6515" s="1371">
        <v>914186528</v>
      </c>
      <c r="G6515" s="1371" t="s">
        <v>224</v>
      </c>
      <c r="H6515" s="1371" t="s">
        <v>11</v>
      </c>
      <c r="L6515" s="1371" t="s">
        <v>271</v>
      </c>
      <c r="M6515" s="1372">
        <v>45854</v>
      </c>
      <c r="N6515" s="1371" t="s">
        <v>233</v>
      </c>
      <c r="W6515" s="1371" t="s">
        <v>227</v>
      </c>
    </row>
    <row r="6516" spans="2:23">
      <c r="B6516" s="1371" t="s">
        <v>12350</v>
      </c>
      <c r="C6516" s="1371">
        <v>947233557</v>
      </c>
      <c r="G6516" s="1371" t="s">
        <v>224</v>
      </c>
      <c r="H6516" s="1371" t="s">
        <v>11</v>
      </c>
      <c r="L6516" s="1371" t="s">
        <v>271</v>
      </c>
      <c r="M6516" s="1372">
        <v>45854</v>
      </c>
      <c r="N6516" s="1371" t="s">
        <v>233</v>
      </c>
      <c r="W6516" s="1371" t="s">
        <v>227</v>
      </c>
    </row>
    <row r="6517" spans="2:23">
      <c r="B6517" s="1371" t="s">
        <v>12351</v>
      </c>
      <c r="C6517" s="1371">
        <v>922301507</v>
      </c>
      <c r="G6517" s="1371" t="s">
        <v>224</v>
      </c>
      <c r="H6517" s="1371" t="s">
        <v>11</v>
      </c>
      <c r="L6517" s="1371" t="s">
        <v>271</v>
      </c>
      <c r="M6517" s="1372">
        <v>45854</v>
      </c>
      <c r="N6517" s="1371" t="s">
        <v>233</v>
      </c>
      <c r="W6517" s="1371" t="s">
        <v>227</v>
      </c>
    </row>
    <row r="6518" spans="2:23">
      <c r="B6518" s="1371" t="s">
        <v>12352</v>
      </c>
      <c r="C6518" s="1371">
        <v>954568328</v>
      </c>
      <c r="G6518" s="1371" t="s">
        <v>224</v>
      </c>
      <c r="H6518" s="1371" t="s">
        <v>11</v>
      </c>
      <c r="L6518" s="1371" t="s">
        <v>271</v>
      </c>
      <c r="M6518" s="1372">
        <v>45854</v>
      </c>
      <c r="N6518" s="1371" t="s">
        <v>233</v>
      </c>
      <c r="W6518" s="1371" t="s">
        <v>227</v>
      </c>
    </row>
    <row r="6519" spans="2:23">
      <c r="B6519" s="1371" t="s">
        <v>12353</v>
      </c>
      <c r="C6519" s="1371">
        <v>994231406</v>
      </c>
      <c r="G6519" s="1371" t="s">
        <v>224</v>
      </c>
      <c r="H6519" s="1371" t="s">
        <v>11</v>
      </c>
      <c r="L6519" s="1371" t="s">
        <v>271</v>
      </c>
      <c r="M6519" s="1372">
        <v>45854</v>
      </c>
      <c r="N6519" s="1371" t="s">
        <v>233</v>
      </c>
      <c r="W6519" s="1371" t="s">
        <v>227</v>
      </c>
    </row>
    <row r="6520" spans="2:23">
      <c r="B6520" s="1371" t="s">
        <v>12354</v>
      </c>
      <c r="C6520" s="1371">
        <v>978414466</v>
      </c>
      <c r="G6520" s="1371" t="s">
        <v>224</v>
      </c>
      <c r="H6520" s="1371" t="s">
        <v>11</v>
      </c>
      <c r="L6520" s="1371" t="s">
        <v>271</v>
      </c>
      <c r="M6520" s="1372">
        <v>45854</v>
      </c>
      <c r="N6520" s="1371" t="s">
        <v>233</v>
      </c>
      <c r="W6520" s="1371" t="s">
        <v>227</v>
      </c>
    </row>
    <row r="6521" spans="2:23">
      <c r="B6521" s="1371" t="s">
        <v>12355</v>
      </c>
      <c r="C6521" s="1371">
        <v>980723618</v>
      </c>
      <c r="G6521" s="1371" t="s">
        <v>224</v>
      </c>
      <c r="H6521" s="1371" t="s">
        <v>11</v>
      </c>
      <c r="L6521" s="1371" t="s">
        <v>271</v>
      </c>
      <c r="M6521" s="1372">
        <v>45854</v>
      </c>
      <c r="N6521" s="1371" t="s">
        <v>233</v>
      </c>
      <c r="W6521" s="1371" t="s">
        <v>227</v>
      </c>
    </row>
    <row r="6522" spans="2:23">
      <c r="B6522" s="1371" t="s">
        <v>12356</v>
      </c>
      <c r="C6522" s="1371">
        <v>930554592</v>
      </c>
      <c r="G6522" s="1371" t="s">
        <v>224</v>
      </c>
      <c r="H6522" s="1371" t="s">
        <v>11</v>
      </c>
      <c r="L6522" s="1371" t="s">
        <v>271</v>
      </c>
      <c r="M6522" s="1372">
        <v>45854</v>
      </c>
      <c r="N6522" s="1371" t="s">
        <v>233</v>
      </c>
      <c r="W6522" s="1371" t="s">
        <v>227</v>
      </c>
    </row>
    <row r="6523" spans="2:23">
      <c r="B6523" s="1371" t="s">
        <v>12357</v>
      </c>
      <c r="C6523" s="1371">
        <v>961772857</v>
      </c>
      <c r="G6523" s="1371" t="s">
        <v>224</v>
      </c>
      <c r="H6523" s="1371" t="s">
        <v>11</v>
      </c>
      <c r="L6523" s="1371" t="s">
        <v>271</v>
      </c>
      <c r="M6523" s="1372">
        <v>45854</v>
      </c>
      <c r="N6523" s="1371" t="s">
        <v>237</v>
      </c>
      <c r="W6523" s="1371" t="s">
        <v>227</v>
      </c>
    </row>
    <row r="6524" spans="2:23">
      <c r="B6524" s="1371" t="s">
        <v>12358</v>
      </c>
      <c r="C6524" s="1371">
        <v>943534011</v>
      </c>
      <c r="D6524" s="1371" t="s">
        <v>12359</v>
      </c>
      <c r="G6524" s="1371" t="s">
        <v>224</v>
      </c>
      <c r="H6524" s="1371" t="s">
        <v>11</v>
      </c>
      <c r="L6524" s="1371" t="s">
        <v>271</v>
      </c>
      <c r="M6524" s="1372">
        <v>45854</v>
      </c>
      <c r="N6524" s="1371" t="s">
        <v>233</v>
      </c>
      <c r="W6524" s="1371" t="s">
        <v>227</v>
      </c>
    </row>
    <row r="6525" spans="2:23">
      <c r="B6525" s="1371" t="s">
        <v>12360</v>
      </c>
      <c r="C6525" s="1371">
        <v>996154371</v>
      </c>
      <c r="G6525" s="1371" t="s">
        <v>224</v>
      </c>
      <c r="H6525" s="1371" t="s">
        <v>11</v>
      </c>
      <c r="L6525" s="1371" t="s">
        <v>271</v>
      </c>
      <c r="M6525" s="1372">
        <v>45854</v>
      </c>
      <c r="N6525" s="1371" t="s">
        <v>233</v>
      </c>
      <c r="W6525" s="1371" t="s">
        <v>227</v>
      </c>
    </row>
    <row r="6526" spans="2:23">
      <c r="B6526" s="1371" t="s">
        <v>12361</v>
      </c>
      <c r="C6526" s="1371">
        <v>906032240</v>
      </c>
      <c r="G6526" s="1371" t="s">
        <v>224</v>
      </c>
      <c r="H6526" s="1371" t="s">
        <v>11</v>
      </c>
      <c r="L6526" s="1371" t="s">
        <v>271</v>
      </c>
      <c r="M6526" s="1372">
        <v>45854</v>
      </c>
      <c r="N6526" s="1371" t="s">
        <v>233</v>
      </c>
      <c r="W6526" s="1371" t="s">
        <v>227</v>
      </c>
    </row>
    <row r="6527" spans="2:23">
      <c r="B6527" s="1371" t="s">
        <v>12362</v>
      </c>
      <c r="C6527" s="1371">
        <v>942797354</v>
      </c>
      <c r="G6527" s="1371" t="s">
        <v>224</v>
      </c>
      <c r="H6527" s="1371" t="s">
        <v>11</v>
      </c>
      <c r="L6527" s="1371" t="s">
        <v>271</v>
      </c>
      <c r="M6527" s="1372">
        <v>45854</v>
      </c>
      <c r="N6527" s="1371" t="s">
        <v>233</v>
      </c>
      <c r="W6527" s="1371" t="s">
        <v>227</v>
      </c>
    </row>
    <row r="6528" spans="2:23">
      <c r="B6528" s="1371" t="s">
        <v>12363</v>
      </c>
      <c r="C6528" s="1371">
        <v>912160414</v>
      </c>
      <c r="G6528" s="1371" t="s">
        <v>224</v>
      </c>
      <c r="H6528" s="1371" t="s">
        <v>11</v>
      </c>
      <c r="L6528" s="1371" t="s">
        <v>271</v>
      </c>
      <c r="M6528" s="1372">
        <v>45854</v>
      </c>
      <c r="N6528" s="1371" t="s">
        <v>233</v>
      </c>
      <c r="W6528" s="1371" t="s">
        <v>227</v>
      </c>
    </row>
    <row r="6529" spans="2:23">
      <c r="B6529" s="1371" t="s">
        <v>12364</v>
      </c>
      <c r="C6529" s="1371">
        <v>900477842</v>
      </c>
      <c r="G6529" s="1371" t="s">
        <v>224</v>
      </c>
      <c r="H6529" s="1371" t="s">
        <v>11</v>
      </c>
      <c r="L6529" s="1371" t="s">
        <v>271</v>
      </c>
      <c r="M6529" s="1372">
        <v>45854</v>
      </c>
      <c r="N6529" s="1371" t="s">
        <v>233</v>
      </c>
      <c r="W6529" s="1371" t="s">
        <v>227</v>
      </c>
    </row>
    <row r="6530" spans="2:23">
      <c r="B6530" s="1371" t="s">
        <v>12365</v>
      </c>
      <c r="C6530" s="1371">
        <v>984658953</v>
      </c>
      <c r="G6530" s="1371" t="s">
        <v>224</v>
      </c>
      <c r="H6530" s="1371" t="s">
        <v>11</v>
      </c>
      <c r="L6530" s="1371" t="s">
        <v>271</v>
      </c>
      <c r="M6530" s="1372">
        <v>45854</v>
      </c>
      <c r="N6530" s="1371" t="s">
        <v>233</v>
      </c>
      <c r="W6530" s="1371" t="s">
        <v>227</v>
      </c>
    </row>
    <row r="6531" spans="2:23">
      <c r="B6531" s="1371" t="s">
        <v>12366</v>
      </c>
      <c r="C6531" s="1371">
        <v>922874093</v>
      </c>
      <c r="G6531" s="1371" t="s">
        <v>224</v>
      </c>
      <c r="H6531" s="1371" t="s">
        <v>11</v>
      </c>
      <c r="L6531" s="1371" t="s">
        <v>271</v>
      </c>
      <c r="M6531" s="1372">
        <v>45854</v>
      </c>
      <c r="N6531" s="1371" t="s">
        <v>233</v>
      </c>
      <c r="W6531" s="1371" t="s">
        <v>227</v>
      </c>
    </row>
    <row r="6532" spans="2:23">
      <c r="B6532" s="1371" t="s">
        <v>12367</v>
      </c>
      <c r="C6532" s="1371">
        <v>947647645</v>
      </c>
      <c r="D6532" s="1371" t="s">
        <v>12368</v>
      </c>
      <c r="G6532" s="1371" t="s">
        <v>224</v>
      </c>
      <c r="H6532" s="1371" t="s">
        <v>11</v>
      </c>
      <c r="L6532" s="1371" t="s">
        <v>271</v>
      </c>
      <c r="M6532" s="1372">
        <v>45854</v>
      </c>
      <c r="N6532" s="1371" t="s">
        <v>237</v>
      </c>
      <c r="W6532" s="1371" t="s">
        <v>227</v>
      </c>
    </row>
    <row r="6533" spans="2:23">
      <c r="B6533" s="1371" t="s">
        <v>12369</v>
      </c>
      <c r="C6533" s="1371">
        <v>948644528</v>
      </c>
      <c r="D6533" s="1371" t="s">
        <v>12370</v>
      </c>
      <c r="E6533" s="1371" t="s">
        <v>451</v>
      </c>
      <c r="G6533" s="1371" t="s">
        <v>225</v>
      </c>
      <c r="H6533" s="1371" t="s">
        <v>243</v>
      </c>
      <c r="L6533" s="1371" t="s">
        <v>275</v>
      </c>
      <c r="M6533" s="1372">
        <v>45856</v>
      </c>
      <c r="N6533" s="1371" t="s">
        <v>233</v>
      </c>
      <c r="W6533" s="1371" t="s">
        <v>227</v>
      </c>
    </row>
    <row r="6534" spans="2:23">
      <c r="B6534" s="1371" t="s">
        <v>12371</v>
      </c>
      <c r="D6534" s="1371" t="s">
        <v>12372</v>
      </c>
      <c r="E6534" s="1371" t="s">
        <v>451</v>
      </c>
      <c r="G6534" s="1371" t="s">
        <v>224</v>
      </c>
      <c r="H6534" s="1371" t="s">
        <v>243</v>
      </c>
      <c r="L6534" s="1371" t="s">
        <v>279</v>
      </c>
      <c r="M6534" s="1372">
        <v>45856</v>
      </c>
      <c r="N6534" s="1371" t="s">
        <v>233</v>
      </c>
      <c r="W6534" s="1371" t="s">
        <v>227</v>
      </c>
    </row>
    <row r="6535" spans="2:23">
      <c r="B6535" s="1371" t="s">
        <v>12373</v>
      </c>
      <c r="C6535" s="1371">
        <v>914344648</v>
      </c>
      <c r="D6535" s="1371" t="s">
        <v>8060</v>
      </c>
      <c r="E6535" s="1371" t="s">
        <v>451</v>
      </c>
      <c r="G6535" s="1371" t="s">
        <v>224</v>
      </c>
      <c r="H6535" s="1371" t="s">
        <v>243</v>
      </c>
      <c r="L6535" s="1371" t="s">
        <v>281</v>
      </c>
      <c r="M6535" s="1372">
        <v>45856</v>
      </c>
      <c r="N6535" s="1371" t="s">
        <v>233</v>
      </c>
      <c r="W6535" s="1371" t="s">
        <v>227</v>
      </c>
    </row>
    <row r="6536" spans="2:23">
      <c r="B6536" s="1371" t="s">
        <v>12374</v>
      </c>
      <c r="C6536" s="1371">
        <v>994669272</v>
      </c>
      <c r="D6536" s="1371" t="s">
        <v>12375</v>
      </c>
      <c r="E6536" s="1371" t="s">
        <v>451</v>
      </c>
      <c r="G6536" s="1371" t="s">
        <v>224</v>
      </c>
      <c r="H6536" s="1371" t="s">
        <v>243</v>
      </c>
      <c r="L6536" s="1371" t="s">
        <v>283</v>
      </c>
      <c r="M6536" s="1372">
        <v>45856</v>
      </c>
      <c r="N6536" s="1371" t="s">
        <v>233</v>
      </c>
      <c r="W6536" s="1371" t="s">
        <v>227</v>
      </c>
    </row>
    <row r="6537" spans="2:23">
      <c r="B6537" s="1371" t="s">
        <v>12376</v>
      </c>
      <c r="C6537" s="1371">
        <v>986886206</v>
      </c>
      <c r="D6537" s="1371" t="s">
        <v>12377</v>
      </c>
      <c r="E6537" s="1371" t="s">
        <v>451</v>
      </c>
      <c r="G6537" s="1371" t="s">
        <v>224</v>
      </c>
      <c r="H6537" s="1371" t="s">
        <v>243</v>
      </c>
      <c r="L6537" s="1371" t="s">
        <v>12378</v>
      </c>
      <c r="M6537" s="1372">
        <v>45856</v>
      </c>
      <c r="N6537" s="1371" t="s">
        <v>233</v>
      </c>
      <c r="W6537" s="1371" t="s">
        <v>227</v>
      </c>
    </row>
    <row r="6538" spans="2:23">
      <c r="B6538" s="1371" t="s">
        <v>12379</v>
      </c>
      <c r="C6538" s="1371">
        <v>950878977</v>
      </c>
      <c r="D6538" s="1371" t="s">
        <v>12380</v>
      </c>
      <c r="E6538" s="1371" t="s">
        <v>624</v>
      </c>
      <c r="G6538" s="1371" t="s">
        <v>224</v>
      </c>
      <c r="H6538" s="1371" t="s">
        <v>246</v>
      </c>
      <c r="M6538" s="1372">
        <v>45859</v>
      </c>
      <c r="N6538" s="1371" t="s">
        <v>233</v>
      </c>
      <c r="W6538" s="1371" t="s">
        <v>227</v>
      </c>
    </row>
    <row r="6539" spans="2:23">
      <c r="B6539" s="1371" t="s">
        <v>12381</v>
      </c>
      <c r="C6539" s="1371">
        <v>968021873</v>
      </c>
      <c r="D6539" s="1371" t="s">
        <v>12382</v>
      </c>
      <c r="E6539" s="1371" t="s">
        <v>624</v>
      </c>
      <c r="G6539" s="1371" t="s">
        <v>224</v>
      </c>
      <c r="H6539" s="1371" t="s">
        <v>246</v>
      </c>
      <c r="M6539" s="1372">
        <v>45859</v>
      </c>
      <c r="N6539" s="1371" t="s">
        <v>233</v>
      </c>
      <c r="W6539" s="1371" t="s">
        <v>227</v>
      </c>
    </row>
    <row r="6540" spans="2:23">
      <c r="B6540" s="1371" t="s">
        <v>12383</v>
      </c>
      <c r="E6540" s="1371" t="s">
        <v>451</v>
      </c>
      <c r="G6540" s="1371" t="s">
        <v>224</v>
      </c>
      <c r="L6540" s="1371" t="s">
        <v>271</v>
      </c>
      <c r="M6540" s="1372">
        <v>45857</v>
      </c>
      <c r="W6540" s="1371" t="s">
        <v>227</v>
      </c>
    </row>
    <row r="6541" spans="2:23">
      <c r="B6541" s="1371" t="s">
        <v>12384</v>
      </c>
      <c r="C6541" s="1371">
        <v>933028004</v>
      </c>
      <c r="G6541" s="1371" t="s">
        <v>224</v>
      </c>
      <c r="H6541" s="1371" t="s">
        <v>11</v>
      </c>
      <c r="M6541" s="1372">
        <v>45859</v>
      </c>
      <c r="N6541" s="1371" t="s">
        <v>233</v>
      </c>
      <c r="W6541" s="1371" t="s">
        <v>227</v>
      </c>
    </row>
    <row r="6542" spans="2:23">
      <c r="B6542" s="1371" t="s">
        <v>12385</v>
      </c>
      <c r="C6542" s="1371">
        <v>933318315</v>
      </c>
      <c r="G6542" s="1371" t="s">
        <v>224</v>
      </c>
      <c r="H6542" s="1371" t="s">
        <v>11</v>
      </c>
      <c r="M6542" s="1372">
        <v>45859</v>
      </c>
      <c r="N6542" s="1371" t="s">
        <v>233</v>
      </c>
      <c r="W6542" s="1371" t="s">
        <v>227</v>
      </c>
    </row>
    <row r="6543" spans="2:23">
      <c r="B6543" s="1371" t="s">
        <v>12386</v>
      </c>
      <c r="C6543" s="1371">
        <v>943299120</v>
      </c>
      <c r="G6543" s="1371" t="s">
        <v>224</v>
      </c>
      <c r="H6543" s="1371" t="s">
        <v>11</v>
      </c>
      <c r="M6543" s="1372">
        <v>45859</v>
      </c>
      <c r="N6543" s="1371" t="s">
        <v>233</v>
      </c>
      <c r="W6543" s="1371" t="s">
        <v>227</v>
      </c>
    </row>
    <row r="6544" spans="2:23">
      <c r="B6544" s="1371" t="s">
        <v>12387</v>
      </c>
      <c r="C6544" s="1371">
        <v>944413624</v>
      </c>
      <c r="G6544" s="1371" t="s">
        <v>224</v>
      </c>
      <c r="H6544" s="1371" t="s">
        <v>11</v>
      </c>
      <c r="M6544" s="1372">
        <v>45859</v>
      </c>
      <c r="N6544" s="1371" t="s">
        <v>233</v>
      </c>
      <c r="W6544" s="1371" t="s">
        <v>227</v>
      </c>
    </row>
    <row r="6545" spans="2:23">
      <c r="B6545" s="1371" t="s">
        <v>12388</v>
      </c>
      <c r="C6545" s="1371">
        <v>993586338</v>
      </c>
      <c r="G6545" s="1371" t="s">
        <v>224</v>
      </c>
      <c r="H6545" s="1371" t="s">
        <v>11</v>
      </c>
      <c r="M6545" s="1372">
        <v>45859</v>
      </c>
      <c r="N6545" s="1371" t="s">
        <v>233</v>
      </c>
      <c r="W6545" s="1371" t="s">
        <v>227</v>
      </c>
    </row>
    <row r="6546" spans="2:23">
      <c r="B6546" s="1371" t="s">
        <v>12389</v>
      </c>
      <c r="C6546" s="1371" t="s">
        <v>12390</v>
      </c>
      <c r="G6546" s="1371" t="s">
        <v>225</v>
      </c>
      <c r="H6546" s="1371" t="s">
        <v>245</v>
      </c>
      <c r="M6546" s="1372">
        <v>45860</v>
      </c>
      <c r="N6546" s="1371" t="s">
        <v>231</v>
      </c>
      <c r="W6546" s="1371" t="s">
        <v>227</v>
      </c>
    </row>
    <row r="6547" spans="2:23">
      <c r="B6547" s="1371" t="s">
        <v>12391</v>
      </c>
      <c r="C6547" s="1371" t="s">
        <v>12392</v>
      </c>
      <c r="D6547" s="1371" t="s">
        <v>5256</v>
      </c>
      <c r="E6547" s="1371" t="s">
        <v>624</v>
      </c>
      <c r="G6547" s="1371" t="s">
        <v>225</v>
      </c>
      <c r="H6547" s="1371" t="s">
        <v>242</v>
      </c>
      <c r="K6547" s="1371" t="s">
        <v>262</v>
      </c>
      <c r="L6547" s="1371" t="s">
        <v>262</v>
      </c>
      <c r="M6547" s="1372">
        <v>45868</v>
      </c>
      <c r="N6547" s="1371" t="s">
        <v>231</v>
      </c>
      <c r="P6547" s="1371" t="s">
        <v>329</v>
      </c>
      <c r="W6547" s="1371" t="s">
        <v>227</v>
      </c>
    </row>
    <row r="6548" spans="2:23">
      <c r="B6548" s="1371" t="s">
        <v>12393</v>
      </c>
      <c r="C6548" s="1371" t="s">
        <v>12394</v>
      </c>
      <c r="H6548" s="1371" t="s">
        <v>245</v>
      </c>
      <c r="K6548" s="1371" t="s">
        <v>262</v>
      </c>
      <c r="L6548" s="1371" t="s">
        <v>262</v>
      </c>
      <c r="M6548" s="1372">
        <v>45876</v>
      </c>
      <c r="N6548" s="1371" t="s">
        <v>231</v>
      </c>
      <c r="W6548" s="1371" t="s">
        <v>227</v>
      </c>
    </row>
    <row r="6549" spans="2:23">
      <c r="C6549" s="1371" t="s">
        <v>12395</v>
      </c>
      <c r="H6549" s="1371" t="s">
        <v>245</v>
      </c>
      <c r="K6549" s="1371" t="s">
        <v>262</v>
      </c>
      <c r="L6549" s="1371" t="s">
        <v>262</v>
      </c>
      <c r="M6549" s="1372">
        <v>45876</v>
      </c>
      <c r="N6549" s="1371" t="s">
        <v>231</v>
      </c>
      <c r="W6549" s="1371" t="s">
        <v>227</v>
      </c>
    </row>
    <row r="6550" spans="2:23">
      <c r="C6550" s="1371" t="s">
        <v>12396</v>
      </c>
      <c r="H6550" s="1371" t="s">
        <v>245</v>
      </c>
      <c r="K6550" s="1371" t="s">
        <v>262</v>
      </c>
      <c r="L6550" s="1371" t="s">
        <v>262</v>
      </c>
      <c r="M6550" s="1372">
        <v>45876</v>
      </c>
      <c r="N6550" s="1371" t="s">
        <v>231</v>
      </c>
      <c r="W6550" s="1371" t="s">
        <v>227</v>
      </c>
    </row>
    <row r="6551" spans="2:23">
      <c r="C6551" s="1371" t="s">
        <v>12397</v>
      </c>
      <c r="H6551" s="1371" t="s">
        <v>245</v>
      </c>
      <c r="K6551" s="1371" t="s">
        <v>262</v>
      </c>
      <c r="L6551" s="1371" t="s">
        <v>262</v>
      </c>
      <c r="M6551" s="1372">
        <v>45876</v>
      </c>
      <c r="N6551" s="1371" t="s">
        <v>231</v>
      </c>
      <c r="W6551" s="1371" t="s">
        <v>227</v>
      </c>
    </row>
    <row r="6552" spans="2:23">
      <c r="B6552" s="1371" t="s">
        <v>12398</v>
      </c>
      <c r="C6552" s="1371" t="s">
        <v>12399</v>
      </c>
      <c r="H6552" s="1371" t="s">
        <v>245</v>
      </c>
      <c r="K6552" s="1371" t="s">
        <v>262</v>
      </c>
      <c r="L6552" s="1371" t="s">
        <v>262</v>
      </c>
      <c r="M6552" s="1372">
        <v>45878</v>
      </c>
      <c r="N6552" s="1371" t="s">
        <v>231</v>
      </c>
      <c r="P6552" s="1371" t="s">
        <v>329</v>
      </c>
      <c r="W6552" s="1371" t="s">
        <v>227</v>
      </c>
    </row>
    <row r="6553" spans="2:23">
      <c r="B6553" s="1371" t="s">
        <v>10962</v>
      </c>
      <c r="C6553" s="1371" t="s">
        <v>12400</v>
      </c>
      <c r="G6553" s="1371" t="s">
        <v>224</v>
      </c>
      <c r="H6553" s="1371" t="s">
        <v>245</v>
      </c>
      <c r="I6553" s="1371" t="s">
        <v>13</v>
      </c>
      <c r="K6553" s="1371" t="s">
        <v>280</v>
      </c>
      <c r="L6553" s="1371" t="s">
        <v>280</v>
      </c>
      <c r="M6553" s="1372">
        <v>45878</v>
      </c>
      <c r="N6553" s="1371" t="s">
        <v>231</v>
      </c>
      <c r="W6553" s="1371" t="s">
        <v>227</v>
      </c>
    </row>
    <row r="6554" spans="2:23">
      <c r="B6554" s="1371" t="s">
        <v>12401</v>
      </c>
      <c r="C6554" s="1371" t="s">
        <v>12402</v>
      </c>
      <c r="G6554" s="1371" t="s">
        <v>224</v>
      </c>
      <c r="H6554" s="1371" t="s">
        <v>245</v>
      </c>
      <c r="K6554" s="1371" t="s">
        <v>280</v>
      </c>
      <c r="L6554" s="1371" t="s">
        <v>280</v>
      </c>
      <c r="M6554" s="1372">
        <v>45880</v>
      </c>
      <c r="N6554" s="1371" t="s">
        <v>233</v>
      </c>
      <c r="W6554" s="1371" t="s">
        <v>227</v>
      </c>
    </row>
  </sheetData>
  <conditionalFormatting sqref="A1:A1048576">
    <cfRule type="duplicateValues" dxfId="1004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0083B6A-D4D8-4BC9-ACF1-7F564886F71C}">
          <x14:formula1>
            <xm:f>DESPLEGABLES!$A$48:$A$58</xm:f>
          </x14:formula1>
          <xm:sqref>O2:P6554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5FFB-BD73-419F-9791-F0F684D8E3D2}">
  <dimension ref="A1:Y1291"/>
  <sheetViews>
    <sheetView showGridLines="0" zoomScale="59" zoomScaleNormal="59" workbookViewId="0">
      <pane ySplit="1" topLeftCell="A1211" activePane="bottomLeft" state="frozen"/>
      <selection activeCell="C1" sqref="C1"/>
      <selection pane="bottomLeft" activeCell="A1233" sqref="A1233"/>
    </sheetView>
  </sheetViews>
  <sheetFormatPr baseColWidth="10" defaultColWidth="0" defaultRowHeight="12.75" customHeight="1"/>
  <cols>
    <col min="1" max="1" width="13.6640625" style="332" customWidth="1"/>
    <col min="2" max="2" width="41.5" style="61" customWidth="1"/>
    <col min="3" max="3" width="21" style="61" bestFit="1" customWidth="1"/>
    <col min="4" max="4" width="52.1640625" style="61" customWidth="1"/>
    <col min="5" max="5" width="23.33203125" style="63" customWidth="1"/>
    <col min="6" max="6" width="28" style="61" customWidth="1"/>
    <col min="7" max="7" width="28.6640625" style="61" customWidth="1"/>
    <col min="8" max="8" width="29.5" style="61" customWidth="1"/>
    <col min="9" max="9" width="11.5" style="61" customWidth="1"/>
    <col min="10" max="10" width="8.5" style="61" customWidth="1"/>
    <col min="11" max="12" width="15.5" style="61" customWidth="1"/>
    <col min="13" max="13" width="23.5" style="61" customWidth="1"/>
    <col min="14" max="14" width="32.5" style="61" customWidth="1"/>
    <col min="15" max="15" width="28.6640625" style="61" customWidth="1"/>
    <col min="16" max="16" width="20.6640625" style="61" customWidth="1"/>
    <col min="17" max="17" width="22.6640625" style="61" customWidth="1"/>
    <col min="18" max="18" width="16.5" style="61" customWidth="1"/>
    <col min="19" max="20" width="11.5" style="61" customWidth="1"/>
    <col min="21" max="21" width="21.83203125" style="61" customWidth="1"/>
    <col min="22" max="22" width="36" style="61" customWidth="1"/>
    <col min="23" max="23" width="11.5" style="61" customWidth="1"/>
    <col min="24" max="25" width="0" style="61" hidden="1" customWidth="1"/>
    <col min="26" max="16384" width="11.5" style="61" hidden="1"/>
  </cols>
  <sheetData>
    <row r="1" spans="1:23" s="65" customFormat="1" ht="27.5" customHeight="1">
      <c r="A1" s="338" t="s">
        <v>4</v>
      </c>
      <c r="B1" s="53" t="s">
        <v>5</v>
      </c>
      <c r="C1" s="53" t="s">
        <v>6</v>
      </c>
      <c r="D1" s="89" t="s">
        <v>334</v>
      </c>
      <c r="E1" s="53" t="s">
        <v>335</v>
      </c>
      <c r="F1" s="53" t="s">
        <v>3</v>
      </c>
      <c r="G1" s="53" t="s">
        <v>2</v>
      </c>
      <c r="H1" s="53" t="s">
        <v>235</v>
      </c>
      <c r="I1" s="53" t="s">
        <v>1</v>
      </c>
      <c r="J1" s="53" t="s">
        <v>0</v>
      </c>
      <c r="K1" s="53" t="s">
        <v>336</v>
      </c>
      <c r="L1" s="53" t="s">
        <v>337</v>
      </c>
      <c r="M1" s="53" t="s">
        <v>338</v>
      </c>
      <c r="N1" s="53" t="s">
        <v>303</v>
      </c>
      <c r="O1" s="53" t="s">
        <v>339</v>
      </c>
      <c r="P1" s="71" t="s">
        <v>340</v>
      </c>
      <c r="Q1" s="53" t="s">
        <v>341</v>
      </c>
      <c r="R1" s="53" t="s">
        <v>310</v>
      </c>
      <c r="S1" s="53" t="s">
        <v>317</v>
      </c>
      <c r="T1" s="53" t="s">
        <v>342</v>
      </c>
      <c r="U1" s="53" t="s">
        <v>343</v>
      </c>
      <c r="V1" s="53" t="s">
        <v>344</v>
      </c>
      <c r="W1" s="63"/>
    </row>
    <row r="2" spans="1:23" ht="14">
      <c r="A2" s="137">
        <v>75692011</v>
      </c>
      <c r="B2" s="100" t="s">
        <v>9403</v>
      </c>
      <c r="C2" s="101">
        <v>987844691</v>
      </c>
      <c r="D2" s="102" t="s">
        <v>9404</v>
      </c>
      <c r="E2" s="99" t="s">
        <v>6250</v>
      </c>
      <c r="F2" s="63" t="s">
        <v>254</v>
      </c>
      <c r="G2" s="100" t="s">
        <v>223</v>
      </c>
      <c r="H2" s="101" t="s">
        <v>245</v>
      </c>
      <c r="I2" s="63" t="s">
        <v>316</v>
      </c>
      <c r="J2" s="63" t="s">
        <v>221</v>
      </c>
      <c r="K2" s="125" t="s">
        <v>269</v>
      </c>
      <c r="L2" s="66" t="s">
        <v>269</v>
      </c>
      <c r="M2" s="101"/>
      <c r="N2" s="66" t="s">
        <v>231</v>
      </c>
      <c r="O2" s="66" t="s">
        <v>231</v>
      </c>
      <c r="P2" s="66" t="str">
        <f>TRIM(BD_PyaPinto[[#This Row],[CONTACTO II]])</f>
        <v>MOSTRÓ INTERÉS</v>
      </c>
      <c r="Q2" s="59" t="s">
        <v>324</v>
      </c>
      <c r="R2" s="63" t="s">
        <v>232</v>
      </c>
      <c r="S2" s="63" t="s">
        <v>318</v>
      </c>
      <c r="T2" s="63" t="s">
        <v>323</v>
      </c>
      <c r="U2" s="63" t="s">
        <v>255</v>
      </c>
    </row>
    <row r="3" spans="1:23" ht="14">
      <c r="A3" s="155">
        <v>74683685</v>
      </c>
      <c r="B3" s="100" t="s">
        <v>8984</v>
      </c>
      <c r="C3" s="101" t="s">
        <v>8985</v>
      </c>
      <c r="D3" s="103" t="s">
        <v>8986</v>
      </c>
      <c r="E3" s="104"/>
      <c r="F3" s="63" t="s">
        <v>254</v>
      </c>
      <c r="G3" s="100" t="s">
        <v>223</v>
      </c>
      <c r="H3" s="101" t="s">
        <v>238</v>
      </c>
      <c r="I3" s="63" t="s">
        <v>316</v>
      </c>
      <c r="J3" s="63" t="s">
        <v>221</v>
      </c>
      <c r="K3" s="125"/>
      <c r="L3" s="66"/>
      <c r="M3" s="101"/>
      <c r="N3" s="66" t="s">
        <v>231</v>
      </c>
      <c r="O3" s="66" t="s">
        <v>231</v>
      </c>
      <c r="P3" s="66" t="str">
        <f>TRIM(BD_PyaPinto[[#This Row],[CONTACTO II]])</f>
        <v>MOSTRÓ INTERÉS</v>
      </c>
      <c r="Q3" s="59" t="s">
        <v>324</v>
      </c>
      <c r="R3" s="63" t="s">
        <v>232</v>
      </c>
      <c r="S3" s="63" t="s">
        <v>318</v>
      </c>
      <c r="T3" s="63" t="s">
        <v>323</v>
      </c>
      <c r="U3" s="63" t="s">
        <v>255</v>
      </c>
    </row>
    <row r="4" spans="1:23" ht="42">
      <c r="A4" s="155">
        <v>41810776</v>
      </c>
      <c r="B4" s="100" t="s">
        <v>1749</v>
      </c>
      <c r="C4" s="101">
        <v>951199456</v>
      </c>
      <c r="D4" s="102" t="s">
        <v>1750</v>
      </c>
      <c r="E4" s="99"/>
      <c r="F4" s="63"/>
      <c r="G4" s="100" t="s">
        <v>223</v>
      </c>
      <c r="H4" s="101" t="s">
        <v>245</v>
      </c>
      <c r="I4" s="63" t="s">
        <v>316</v>
      </c>
      <c r="J4" s="63" t="s">
        <v>221</v>
      </c>
      <c r="K4" s="125" t="s">
        <v>269</v>
      </c>
      <c r="L4" s="66" t="s">
        <v>262</v>
      </c>
      <c r="M4" s="101"/>
      <c r="N4" s="66" t="s">
        <v>233</v>
      </c>
      <c r="O4" s="67" t="s">
        <v>331</v>
      </c>
      <c r="P4" s="67" t="s">
        <v>331</v>
      </c>
      <c r="Q4" s="59"/>
      <c r="R4" s="63"/>
      <c r="S4" s="63"/>
      <c r="T4" s="63"/>
      <c r="U4" s="63"/>
    </row>
    <row r="5" spans="1:23" ht="14">
      <c r="A5" s="155">
        <v>6752323</v>
      </c>
      <c r="B5" s="100" t="s">
        <v>521</v>
      </c>
      <c r="C5" s="101">
        <v>986529513</v>
      </c>
      <c r="D5" s="102" t="s">
        <v>522</v>
      </c>
      <c r="E5" s="99"/>
      <c r="F5" s="63"/>
      <c r="G5" s="100" t="s">
        <v>223</v>
      </c>
      <c r="H5" s="101" t="s">
        <v>245</v>
      </c>
      <c r="I5" s="63" t="s">
        <v>316</v>
      </c>
      <c r="J5" s="63" t="s">
        <v>221</v>
      </c>
      <c r="K5" s="125" t="s">
        <v>271</v>
      </c>
      <c r="L5" s="66" t="s">
        <v>271</v>
      </c>
      <c r="M5" s="101"/>
      <c r="N5" s="66" t="s">
        <v>231</v>
      </c>
      <c r="O5" s="67" t="s">
        <v>329</v>
      </c>
      <c r="P5" s="66"/>
      <c r="Q5" s="59"/>
      <c r="R5" s="63"/>
      <c r="S5" s="63"/>
      <c r="T5" s="63"/>
      <c r="U5" s="63"/>
    </row>
    <row r="6" spans="1:23" ht="13">
      <c r="A6" s="155">
        <v>40946106</v>
      </c>
      <c r="B6" s="100" t="s">
        <v>1540</v>
      </c>
      <c r="C6" s="101">
        <v>51992288193</v>
      </c>
      <c r="D6" s="102" t="s">
        <v>1541</v>
      </c>
      <c r="E6" s="99"/>
      <c r="F6" s="63"/>
      <c r="G6" s="100" t="s">
        <v>223</v>
      </c>
      <c r="H6" s="101" t="s">
        <v>245</v>
      </c>
      <c r="I6" s="63" t="s">
        <v>316</v>
      </c>
      <c r="J6" s="63" t="s">
        <v>221</v>
      </c>
      <c r="K6" s="125" t="s">
        <v>269</v>
      </c>
      <c r="L6" s="66" t="s">
        <v>269</v>
      </c>
      <c r="M6" s="101"/>
      <c r="N6" s="66" t="s">
        <v>233</v>
      </c>
      <c r="O6" s="66" t="s">
        <v>231</v>
      </c>
      <c r="P6" s="66" t="str">
        <f>TRIM(BD_PyaPinto[[#This Row],[CONTACTO II]])</f>
        <v>MOSTRÓ INTERÉS</v>
      </c>
      <c r="Q6" s="59"/>
      <c r="R6" s="63"/>
      <c r="S6" s="63"/>
      <c r="T6" s="63"/>
      <c r="U6" s="63"/>
    </row>
    <row r="7" spans="1:23" ht="13">
      <c r="A7" s="155">
        <v>71407994</v>
      </c>
      <c r="B7" s="100" t="s">
        <v>6323</v>
      </c>
      <c r="C7" s="101">
        <v>931001314</v>
      </c>
      <c r="D7" s="102"/>
      <c r="E7" s="105"/>
      <c r="F7" s="63"/>
      <c r="G7" s="100" t="s">
        <v>225</v>
      </c>
      <c r="H7" s="101" t="s">
        <v>245</v>
      </c>
      <c r="I7" s="63" t="s">
        <v>316</v>
      </c>
      <c r="J7" s="63" t="s">
        <v>221</v>
      </c>
      <c r="K7" s="125"/>
      <c r="L7" s="66"/>
      <c r="M7" s="101"/>
      <c r="N7" s="66" t="s">
        <v>231</v>
      </c>
      <c r="O7" s="66" t="s">
        <v>231</v>
      </c>
      <c r="P7" s="66" t="str">
        <f>TRIM(BD_PyaPinto[[#This Row],[CONTACTO II]])</f>
        <v>MOSTRÓ INTERÉS</v>
      </c>
      <c r="Q7" s="59"/>
      <c r="R7" s="63"/>
      <c r="S7" s="63"/>
      <c r="T7" s="63"/>
      <c r="U7" s="63"/>
    </row>
    <row r="8" spans="1:23" ht="14">
      <c r="A8" s="155">
        <v>71365616</v>
      </c>
      <c r="B8" s="100" t="s">
        <v>6258</v>
      </c>
      <c r="C8" s="101">
        <v>51992025484</v>
      </c>
      <c r="D8" s="102" t="s">
        <v>6259</v>
      </c>
      <c r="E8" s="105"/>
      <c r="F8" s="63"/>
      <c r="G8" s="100" t="s">
        <v>223</v>
      </c>
      <c r="H8" s="101" t="s">
        <v>245</v>
      </c>
      <c r="I8" s="63" t="s">
        <v>316</v>
      </c>
      <c r="J8" s="63" t="s">
        <v>221</v>
      </c>
      <c r="K8" s="125" t="s">
        <v>259</v>
      </c>
      <c r="L8" s="66" t="s">
        <v>259</v>
      </c>
      <c r="M8" s="101"/>
      <c r="N8" s="67" t="s">
        <v>231</v>
      </c>
      <c r="O8" s="66" t="s">
        <v>231</v>
      </c>
      <c r="P8" s="66" t="str">
        <f>TRIM(BD_PyaPinto[[#This Row],[CONTACTO II]])</f>
        <v>MOSTRÓ INTERÉS</v>
      </c>
      <c r="Q8" s="59"/>
      <c r="R8" s="63"/>
      <c r="S8" s="63"/>
      <c r="T8" s="63"/>
      <c r="U8" s="63"/>
    </row>
    <row r="9" spans="1:23" ht="14">
      <c r="A9" s="155">
        <v>61516770</v>
      </c>
      <c r="B9" s="100" t="s">
        <v>4608</v>
      </c>
      <c r="C9" s="101">
        <v>51965108345</v>
      </c>
      <c r="D9" s="102" t="s">
        <v>4609</v>
      </c>
      <c r="E9" s="99"/>
      <c r="F9" s="63"/>
      <c r="G9" s="100" t="s">
        <v>223</v>
      </c>
      <c r="H9" s="101" t="s">
        <v>245</v>
      </c>
      <c r="I9" s="63" t="s">
        <v>316</v>
      </c>
      <c r="J9" s="63" t="s">
        <v>221</v>
      </c>
      <c r="K9" s="125" t="s">
        <v>259</v>
      </c>
      <c r="L9" s="66" t="s">
        <v>259</v>
      </c>
      <c r="M9" s="101"/>
      <c r="N9" s="67" t="s">
        <v>236</v>
      </c>
      <c r="O9" s="67" t="s">
        <v>231</v>
      </c>
      <c r="P9" s="66" t="str">
        <f>TRIM(BD_PyaPinto[[#This Row],[CONTACTO II]])</f>
        <v>MOSTRÓ INTERÉS</v>
      </c>
      <c r="Q9" s="59"/>
      <c r="R9" s="63"/>
      <c r="S9" s="63"/>
      <c r="T9" s="63"/>
      <c r="U9" s="63"/>
    </row>
    <row r="10" spans="1:23" ht="42">
      <c r="A10" s="155">
        <v>42258994</v>
      </c>
      <c r="B10" s="100" t="s">
        <v>1829</v>
      </c>
      <c r="C10" s="101">
        <v>922863982</v>
      </c>
      <c r="D10" s="102" t="s">
        <v>1830</v>
      </c>
      <c r="E10" s="99"/>
      <c r="F10" s="62"/>
      <c r="G10" s="100" t="s">
        <v>223</v>
      </c>
      <c r="H10" s="101" t="s">
        <v>245</v>
      </c>
      <c r="I10" s="63" t="s">
        <v>316</v>
      </c>
      <c r="J10" s="63" t="s">
        <v>221</v>
      </c>
      <c r="K10" s="125" t="s">
        <v>271</v>
      </c>
      <c r="L10" s="66" t="s">
        <v>262</v>
      </c>
      <c r="M10" s="101"/>
      <c r="N10" s="67" t="s">
        <v>233</v>
      </c>
      <c r="O10" s="67" t="s">
        <v>331</v>
      </c>
      <c r="P10" s="67" t="s">
        <v>331</v>
      </c>
      <c r="Q10" s="59"/>
      <c r="R10" s="63"/>
      <c r="S10" s="63"/>
      <c r="T10" s="63"/>
      <c r="U10" s="63"/>
    </row>
    <row r="11" spans="1:23" ht="14">
      <c r="A11" s="155">
        <v>61022476</v>
      </c>
      <c r="B11" s="100" t="s">
        <v>3577</v>
      </c>
      <c r="C11" s="101">
        <v>997351278</v>
      </c>
      <c r="D11" s="106" t="s">
        <v>3578</v>
      </c>
      <c r="E11" s="99" t="s">
        <v>376</v>
      </c>
      <c r="F11" s="63"/>
      <c r="G11" s="100" t="s">
        <v>223</v>
      </c>
      <c r="H11" s="101" t="s">
        <v>242</v>
      </c>
      <c r="I11" s="63" t="s">
        <v>316</v>
      </c>
      <c r="J11" s="63" t="s">
        <v>221</v>
      </c>
      <c r="K11" s="125"/>
      <c r="L11" s="66"/>
      <c r="M11" s="101"/>
      <c r="N11" s="67" t="s">
        <v>231</v>
      </c>
      <c r="O11" s="66" t="s">
        <v>231</v>
      </c>
      <c r="P11" s="66" t="str">
        <f>TRIM(BD_PyaPinto[[#This Row],[CONTACTO II]])</f>
        <v>MOSTRÓ INTERÉS</v>
      </c>
      <c r="Q11" s="59" t="s">
        <v>324</v>
      </c>
      <c r="R11" s="63" t="s">
        <v>232</v>
      </c>
      <c r="S11" s="63" t="s">
        <v>318</v>
      </c>
      <c r="T11" s="63" t="s">
        <v>323</v>
      </c>
      <c r="U11" s="63" t="s">
        <v>255</v>
      </c>
    </row>
    <row r="12" spans="1:23" ht="13">
      <c r="A12" s="337" t="s">
        <v>12403</v>
      </c>
      <c r="B12" s="108" t="s">
        <v>3123</v>
      </c>
      <c r="C12" s="107" t="s">
        <v>3124</v>
      </c>
      <c r="D12" s="108" t="s">
        <v>3125</v>
      </c>
      <c r="E12" s="99" t="s">
        <v>376</v>
      </c>
      <c r="F12" s="694"/>
      <c r="G12" s="100" t="s">
        <v>223</v>
      </c>
      <c r="H12" s="101" t="s">
        <v>245</v>
      </c>
      <c r="I12" s="63" t="s">
        <v>316</v>
      </c>
      <c r="J12" s="63" t="s">
        <v>221</v>
      </c>
      <c r="K12" s="125" t="s">
        <v>259</v>
      </c>
      <c r="L12" s="66" t="s">
        <v>259</v>
      </c>
      <c r="M12" s="101"/>
      <c r="N12" s="66" t="s">
        <v>231</v>
      </c>
      <c r="O12" s="66" t="s">
        <v>231</v>
      </c>
      <c r="P12" s="66" t="str">
        <f>TRIM(BD_PyaPinto[[#This Row],[CONTACTO II]])</f>
        <v>MOSTRÓ INTERÉS</v>
      </c>
      <c r="Q12" s="59"/>
      <c r="R12" s="63"/>
      <c r="S12" s="63"/>
      <c r="T12" s="63"/>
      <c r="U12" s="63"/>
    </row>
    <row r="13" spans="1:23" ht="14">
      <c r="A13" s="155">
        <v>722570</v>
      </c>
      <c r="B13" s="100" t="s">
        <v>395</v>
      </c>
      <c r="C13" s="99">
        <v>51938937145</v>
      </c>
      <c r="D13" s="102" t="s">
        <v>396</v>
      </c>
      <c r="E13" s="110"/>
      <c r="F13" s="63"/>
      <c r="G13" s="100" t="s">
        <v>223</v>
      </c>
      <c r="H13" s="101" t="s">
        <v>245</v>
      </c>
      <c r="I13" s="63" t="s">
        <v>316</v>
      </c>
      <c r="J13" s="63" t="s">
        <v>221</v>
      </c>
      <c r="K13" s="125" t="s">
        <v>271</v>
      </c>
      <c r="L13" s="66" t="s">
        <v>271</v>
      </c>
      <c r="M13" s="101"/>
      <c r="N13" s="67" t="s">
        <v>231</v>
      </c>
      <c r="O13" s="67" t="s">
        <v>329</v>
      </c>
      <c r="P13" s="67"/>
      <c r="Q13" s="59"/>
      <c r="R13" s="63"/>
      <c r="S13" s="63"/>
      <c r="T13" s="63"/>
      <c r="U13" s="63"/>
    </row>
    <row r="14" spans="1:23" ht="13">
      <c r="A14" s="155"/>
      <c r="B14" s="100" t="s">
        <v>11234</v>
      </c>
      <c r="C14" s="101">
        <v>912031310</v>
      </c>
      <c r="D14" s="103" t="s">
        <v>11235</v>
      </c>
      <c r="E14" s="104"/>
      <c r="F14" s="63"/>
      <c r="G14" s="100" t="s">
        <v>223</v>
      </c>
      <c r="H14" s="101" t="s">
        <v>245</v>
      </c>
      <c r="I14" s="63" t="s">
        <v>316</v>
      </c>
      <c r="J14" s="63" t="s">
        <v>221</v>
      </c>
      <c r="K14" s="125" t="s">
        <v>256</v>
      </c>
      <c r="L14" s="66" t="s">
        <v>256</v>
      </c>
      <c r="M14" s="101"/>
      <c r="N14" s="66" t="s">
        <v>231</v>
      </c>
      <c r="O14" s="66" t="s">
        <v>231</v>
      </c>
      <c r="P14" s="66" t="str">
        <f>TRIM(BD_PyaPinto[[#This Row],[CONTACTO II]])</f>
        <v>MOSTRÓ INTERÉS</v>
      </c>
      <c r="Q14" s="59"/>
      <c r="R14" s="63"/>
      <c r="S14" s="63"/>
      <c r="T14" s="63"/>
      <c r="U14" s="63"/>
    </row>
    <row r="15" spans="1:23" ht="13">
      <c r="A15" s="155"/>
      <c r="B15" s="100" t="s">
        <v>11236</v>
      </c>
      <c r="C15" s="101">
        <v>987193401</v>
      </c>
      <c r="D15" s="103" t="s">
        <v>11237</v>
      </c>
      <c r="E15" s="104"/>
      <c r="F15" s="63"/>
      <c r="G15" s="100" t="s">
        <v>223</v>
      </c>
      <c r="H15" s="101" t="s">
        <v>245</v>
      </c>
      <c r="I15" s="63" t="s">
        <v>316</v>
      </c>
      <c r="J15" s="63" t="s">
        <v>221</v>
      </c>
      <c r="K15" s="125" t="s">
        <v>256</v>
      </c>
      <c r="L15" s="66" t="s">
        <v>256</v>
      </c>
      <c r="M15" s="101"/>
      <c r="N15" s="66" t="s">
        <v>231</v>
      </c>
      <c r="O15" s="66" t="s">
        <v>231</v>
      </c>
      <c r="P15" s="66" t="str">
        <f>TRIM(BD_PyaPinto[[#This Row],[CONTACTO II]])</f>
        <v>MOSTRÓ INTERÉS</v>
      </c>
      <c r="Q15" s="59"/>
      <c r="R15" s="63"/>
      <c r="S15" s="63"/>
      <c r="T15" s="63"/>
      <c r="U15" s="63"/>
    </row>
    <row r="16" spans="1:23" ht="14">
      <c r="A16" s="155"/>
      <c r="B16" s="100" t="s">
        <v>11238</v>
      </c>
      <c r="C16" s="101">
        <v>923025308</v>
      </c>
      <c r="D16" s="100" t="s">
        <v>11239</v>
      </c>
      <c r="E16" s="101"/>
      <c r="F16" s="63"/>
      <c r="G16" s="100" t="s">
        <v>223</v>
      </c>
      <c r="H16" s="101" t="s">
        <v>245</v>
      </c>
      <c r="I16" s="63" t="s">
        <v>316</v>
      </c>
      <c r="J16" s="63" t="s">
        <v>221</v>
      </c>
      <c r="K16" s="125" t="s">
        <v>256</v>
      </c>
      <c r="L16" s="66" t="s">
        <v>256</v>
      </c>
      <c r="M16" s="101"/>
      <c r="N16" s="67" t="s">
        <v>233</v>
      </c>
      <c r="O16" s="66" t="s">
        <v>236</v>
      </c>
      <c r="P16" s="66" t="str">
        <f>TRIM(BD_PyaPinto[[#This Row],[CONTACTO II]])</f>
        <v>NO CONTESTA</v>
      </c>
      <c r="Q16" s="59"/>
      <c r="R16" s="63"/>
      <c r="S16" s="63"/>
      <c r="T16" s="63"/>
      <c r="U16" s="63"/>
    </row>
    <row r="17" spans="1:21" ht="13">
      <c r="A17" s="155"/>
      <c r="B17" s="100" t="s">
        <v>11240</v>
      </c>
      <c r="C17" s="101">
        <v>954561892</v>
      </c>
      <c r="D17" s="103" t="s">
        <v>6339</v>
      </c>
      <c r="E17" s="104"/>
      <c r="F17" s="63"/>
      <c r="G17" s="100" t="s">
        <v>223</v>
      </c>
      <c r="H17" s="101" t="s">
        <v>245</v>
      </c>
      <c r="I17" s="63" t="s">
        <v>316</v>
      </c>
      <c r="J17" s="63" t="s">
        <v>221</v>
      </c>
      <c r="K17" s="125" t="s">
        <v>256</v>
      </c>
      <c r="L17" s="66" t="s">
        <v>256</v>
      </c>
      <c r="M17" s="101"/>
      <c r="N17" s="66" t="s">
        <v>231</v>
      </c>
      <c r="O17" s="66" t="s">
        <v>231</v>
      </c>
      <c r="P17" s="66" t="str">
        <f>TRIM(BD_PyaPinto[[#This Row],[CONTACTO II]])</f>
        <v>MOSTRÓ INTERÉS</v>
      </c>
      <c r="Q17" s="59"/>
      <c r="R17" s="63"/>
      <c r="S17" s="63"/>
      <c r="T17" s="63"/>
      <c r="U17" s="63"/>
    </row>
    <row r="18" spans="1:21" ht="13">
      <c r="A18" s="155"/>
      <c r="B18" s="111" t="s">
        <v>11241</v>
      </c>
      <c r="C18" s="101">
        <v>924148943</v>
      </c>
      <c r="D18" s="103" t="s">
        <v>11242</v>
      </c>
      <c r="E18" s="104"/>
      <c r="F18" s="63"/>
      <c r="G18" s="100" t="s">
        <v>223</v>
      </c>
      <c r="H18" s="101" t="s">
        <v>245</v>
      </c>
      <c r="I18" s="63" t="s">
        <v>316</v>
      </c>
      <c r="J18" s="63" t="s">
        <v>221</v>
      </c>
      <c r="K18" s="125" t="s">
        <v>256</v>
      </c>
      <c r="L18" s="66" t="s">
        <v>256</v>
      </c>
      <c r="M18" s="101"/>
      <c r="N18" s="66" t="s">
        <v>236</v>
      </c>
      <c r="O18" s="66" t="s">
        <v>236</v>
      </c>
      <c r="P18" s="66" t="str">
        <f>TRIM(BD_PyaPinto[[#This Row],[CONTACTO II]])</f>
        <v>NO CONTESTA</v>
      </c>
      <c r="Q18" s="59"/>
      <c r="R18" s="63"/>
      <c r="S18" s="63"/>
      <c r="T18" s="63"/>
      <c r="U18" s="63"/>
    </row>
    <row r="19" spans="1:21" ht="14">
      <c r="A19" s="155"/>
      <c r="B19" s="100" t="s">
        <v>11243</v>
      </c>
      <c r="C19" s="101">
        <v>954043244</v>
      </c>
      <c r="D19" s="100" t="s">
        <v>11244</v>
      </c>
      <c r="E19" s="101"/>
      <c r="F19" s="63"/>
      <c r="G19" s="100" t="s">
        <v>223</v>
      </c>
      <c r="H19" s="101" t="s">
        <v>245</v>
      </c>
      <c r="I19" s="63" t="s">
        <v>316</v>
      </c>
      <c r="J19" s="63" t="s">
        <v>221</v>
      </c>
      <c r="K19" s="125" t="s">
        <v>256</v>
      </c>
      <c r="L19" s="66" t="s">
        <v>256</v>
      </c>
      <c r="M19" s="101"/>
      <c r="N19" s="67" t="s">
        <v>233</v>
      </c>
      <c r="O19" s="66" t="s">
        <v>236</v>
      </c>
      <c r="P19" s="66" t="str">
        <f>TRIM(BD_PyaPinto[[#This Row],[CONTACTO II]])</f>
        <v>NO CONTESTA</v>
      </c>
      <c r="Q19" s="59"/>
      <c r="R19" s="63"/>
      <c r="S19" s="63"/>
      <c r="T19" s="63"/>
      <c r="U19" s="63"/>
    </row>
    <row r="20" spans="1:21" ht="13">
      <c r="A20" s="155"/>
      <c r="B20" s="100" t="s">
        <v>11245</v>
      </c>
      <c r="C20" s="101">
        <v>936236347</v>
      </c>
      <c r="D20" s="100" t="s">
        <v>11246</v>
      </c>
      <c r="E20" s="101"/>
      <c r="F20" s="63"/>
      <c r="G20" s="100" t="s">
        <v>223</v>
      </c>
      <c r="H20" s="101" t="s">
        <v>245</v>
      </c>
      <c r="I20" s="63" t="s">
        <v>316</v>
      </c>
      <c r="J20" s="63" t="s">
        <v>221</v>
      </c>
      <c r="K20" s="125" t="s">
        <v>256</v>
      </c>
      <c r="L20" s="66" t="s">
        <v>256</v>
      </c>
      <c r="M20" s="101"/>
      <c r="N20" s="66" t="s">
        <v>231</v>
      </c>
      <c r="O20" s="66" t="s">
        <v>231</v>
      </c>
      <c r="P20" s="66" t="str">
        <f>TRIM(BD_PyaPinto[[#This Row],[CONTACTO II]])</f>
        <v>MOSTRÓ INTERÉS</v>
      </c>
      <c r="Q20" s="59"/>
      <c r="R20" s="63"/>
      <c r="S20" s="63"/>
      <c r="T20" s="63"/>
      <c r="U20" s="63"/>
    </row>
    <row r="21" spans="1:21" ht="28">
      <c r="A21" s="155">
        <v>71182199</v>
      </c>
      <c r="B21" s="100" t="s">
        <v>6110</v>
      </c>
      <c r="C21" s="101">
        <v>961611547</v>
      </c>
      <c r="D21" s="102" t="s">
        <v>6111</v>
      </c>
      <c r="E21" s="105"/>
      <c r="F21" s="63"/>
      <c r="G21" s="100" t="s">
        <v>223</v>
      </c>
      <c r="H21" s="101" t="s">
        <v>245</v>
      </c>
      <c r="I21" s="63" t="s">
        <v>316</v>
      </c>
      <c r="J21" s="63" t="s">
        <v>221</v>
      </c>
      <c r="K21" s="125" t="s">
        <v>271</v>
      </c>
      <c r="L21" s="66" t="s">
        <v>262</v>
      </c>
      <c r="M21" s="101"/>
      <c r="N21" s="68" t="s">
        <v>231</v>
      </c>
      <c r="O21" s="67" t="s">
        <v>329</v>
      </c>
      <c r="P21" s="67" t="s">
        <v>329</v>
      </c>
      <c r="Q21" s="59"/>
      <c r="R21" s="63"/>
      <c r="S21" s="63"/>
      <c r="T21" s="63"/>
      <c r="U21" s="63"/>
    </row>
    <row r="22" spans="1:21" ht="13">
      <c r="A22" s="155">
        <v>43247154</v>
      </c>
      <c r="B22" s="100" t="s">
        <v>2078</v>
      </c>
      <c r="C22" s="101">
        <v>999497134</v>
      </c>
      <c r="D22" s="102" t="s">
        <v>2079</v>
      </c>
      <c r="E22" s="105"/>
      <c r="F22" s="63"/>
      <c r="G22" s="100" t="s">
        <v>223</v>
      </c>
      <c r="H22" s="101" t="s">
        <v>245</v>
      </c>
      <c r="I22" s="63" t="s">
        <v>316</v>
      </c>
      <c r="J22" s="63" t="s">
        <v>221</v>
      </c>
      <c r="K22" s="125" t="s">
        <v>269</v>
      </c>
      <c r="L22" s="66" t="s">
        <v>269</v>
      </c>
      <c r="M22" s="101"/>
      <c r="N22" s="66" t="s">
        <v>231</v>
      </c>
      <c r="O22" s="66" t="s">
        <v>231</v>
      </c>
      <c r="P22" s="66" t="s">
        <v>231</v>
      </c>
      <c r="Q22" s="59"/>
      <c r="R22" s="63"/>
      <c r="S22" s="63"/>
      <c r="T22" s="63"/>
      <c r="U22" s="63"/>
    </row>
    <row r="23" spans="1:21" ht="14">
      <c r="A23" s="155">
        <v>71175910</v>
      </c>
      <c r="B23" s="100" t="s">
        <v>6074</v>
      </c>
      <c r="C23" s="101" t="s">
        <v>6075</v>
      </c>
      <c r="D23" s="106" t="s">
        <v>6076</v>
      </c>
      <c r="E23" s="104"/>
      <c r="F23" s="63" t="s">
        <v>254</v>
      </c>
      <c r="G23" s="100" t="s">
        <v>224</v>
      </c>
      <c r="H23" s="101" t="s">
        <v>238</v>
      </c>
      <c r="I23" s="63" t="s">
        <v>316</v>
      </c>
      <c r="J23" s="63" t="s">
        <v>221</v>
      </c>
      <c r="K23" s="125"/>
      <c r="L23" s="66"/>
      <c r="M23" s="101"/>
      <c r="N23" s="66" t="s">
        <v>231</v>
      </c>
      <c r="O23" s="66" t="s">
        <v>231</v>
      </c>
      <c r="P23" s="66" t="str">
        <f>TRIM(BD_PyaPinto[[#This Row],[CONTACTO II]])</f>
        <v>MOSTRÓ INTERÉS</v>
      </c>
      <c r="Q23" s="59" t="s">
        <v>324</v>
      </c>
      <c r="R23" s="63" t="s">
        <v>232</v>
      </c>
      <c r="S23" s="63" t="s">
        <v>318</v>
      </c>
      <c r="T23" s="63" t="s">
        <v>323</v>
      </c>
      <c r="U23" s="63" t="s">
        <v>258</v>
      </c>
    </row>
    <row r="24" spans="1:21" ht="14">
      <c r="A24" s="155">
        <v>70629594</v>
      </c>
      <c r="B24" s="100" t="s">
        <v>5570</v>
      </c>
      <c r="C24" s="101">
        <v>926603128</v>
      </c>
      <c r="D24" s="106" t="s">
        <v>5571</v>
      </c>
      <c r="E24" s="104" t="s">
        <v>5572</v>
      </c>
      <c r="F24" s="63" t="s">
        <v>254</v>
      </c>
      <c r="G24" s="100" t="s">
        <v>224</v>
      </c>
      <c r="H24" s="101" t="s">
        <v>243</v>
      </c>
      <c r="I24" s="63" t="s">
        <v>316</v>
      </c>
      <c r="J24" s="63" t="s">
        <v>221</v>
      </c>
      <c r="K24" s="125"/>
      <c r="L24" s="66" t="s">
        <v>271</v>
      </c>
      <c r="M24" s="101"/>
      <c r="N24" s="66" t="s">
        <v>231</v>
      </c>
      <c r="O24" s="66" t="s">
        <v>231</v>
      </c>
      <c r="P24" s="67"/>
      <c r="Q24" s="59" t="s">
        <v>324</v>
      </c>
      <c r="R24" s="63" t="s">
        <v>232</v>
      </c>
      <c r="S24" s="63" t="s">
        <v>318</v>
      </c>
      <c r="T24" s="63" t="s">
        <v>323</v>
      </c>
      <c r="U24" s="63" t="s">
        <v>255</v>
      </c>
    </row>
    <row r="25" spans="1:21" ht="13">
      <c r="A25" s="155"/>
      <c r="B25" s="100" t="s">
        <v>11247</v>
      </c>
      <c r="C25" s="101">
        <v>937799459</v>
      </c>
      <c r="D25" s="100" t="s">
        <v>11248</v>
      </c>
      <c r="E25" s="101"/>
      <c r="F25" s="63"/>
      <c r="G25" s="100" t="s">
        <v>224</v>
      </c>
      <c r="H25" s="101" t="s">
        <v>245</v>
      </c>
      <c r="I25" s="63" t="s">
        <v>316</v>
      </c>
      <c r="J25" s="63" t="s">
        <v>221</v>
      </c>
      <c r="K25" s="125" t="s">
        <v>256</v>
      </c>
      <c r="L25" s="66" t="s">
        <v>256</v>
      </c>
      <c r="M25" s="101"/>
      <c r="N25" s="66" t="s">
        <v>233</v>
      </c>
      <c r="O25" s="66" t="s">
        <v>233</v>
      </c>
      <c r="P25" s="66" t="str">
        <f>TRIM(BD_PyaPinto[[#This Row],[CONTACTO II]])</f>
        <v>SE ENVIÓ INFORMACIÓN</v>
      </c>
      <c r="Q25" s="59"/>
      <c r="R25" s="63"/>
      <c r="S25" s="63"/>
      <c r="T25" s="63"/>
      <c r="U25" s="63"/>
    </row>
    <row r="26" spans="1:21" ht="13">
      <c r="A26" s="155"/>
      <c r="B26" s="100" t="s">
        <v>11249</v>
      </c>
      <c r="C26" s="101">
        <v>993229334</v>
      </c>
      <c r="D26" s="100" t="s">
        <v>11250</v>
      </c>
      <c r="E26" s="101"/>
      <c r="F26" s="63"/>
      <c r="G26" s="100" t="s">
        <v>224</v>
      </c>
      <c r="H26" s="101" t="s">
        <v>245</v>
      </c>
      <c r="I26" s="63" t="s">
        <v>316</v>
      </c>
      <c r="J26" s="63" t="s">
        <v>221</v>
      </c>
      <c r="K26" s="125" t="s">
        <v>256</v>
      </c>
      <c r="L26" s="66" t="s">
        <v>256</v>
      </c>
      <c r="M26" s="101"/>
      <c r="N26" s="66" t="s">
        <v>231</v>
      </c>
      <c r="O26" s="66" t="s">
        <v>231</v>
      </c>
      <c r="P26" s="66" t="str">
        <f>TRIM(BD_PyaPinto[[#This Row],[CONTACTO II]])</f>
        <v>MOSTRÓ INTERÉS</v>
      </c>
      <c r="Q26" s="59"/>
      <c r="R26" s="63"/>
      <c r="S26" s="63"/>
      <c r="T26" s="63"/>
      <c r="U26" s="63"/>
    </row>
    <row r="27" spans="1:21" ht="13">
      <c r="A27" s="155"/>
      <c r="B27" s="100" t="s">
        <v>11251</v>
      </c>
      <c r="C27" s="101">
        <v>942972438</v>
      </c>
      <c r="D27" s="100" t="s">
        <v>11252</v>
      </c>
      <c r="E27" s="101"/>
      <c r="F27" s="63"/>
      <c r="G27" s="100" t="s">
        <v>224</v>
      </c>
      <c r="H27" s="101" t="s">
        <v>245</v>
      </c>
      <c r="I27" s="63" t="s">
        <v>316</v>
      </c>
      <c r="J27" s="63" t="s">
        <v>221</v>
      </c>
      <c r="K27" s="125" t="s">
        <v>256</v>
      </c>
      <c r="L27" s="66" t="s">
        <v>256</v>
      </c>
      <c r="M27" s="101"/>
      <c r="N27" s="66" t="s">
        <v>233</v>
      </c>
      <c r="O27" s="66" t="s">
        <v>233</v>
      </c>
      <c r="P27" s="66" t="str">
        <f>TRIM(BD_PyaPinto[[#This Row],[CONTACTO II]])</f>
        <v>SE ENVIÓ INFORMACIÓN</v>
      </c>
      <c r="Q27" s="59"/>
      <c r="R27" s="63"/>
      <c r="S27" s="63"/>
      <c r="T27" s="63"/>
      <c r="U27" s="63"/>
    </row>
    <row r="28" spans="1:21" ht="28">
      <c r="A28" s="155"/>
      <c r="B28" s="100" t="s">
        <v>11253</v>
      </c>
      <c r="C28" s="101">
        <v>971582144</v>
      </c>
      <c r="D28" s="100" t="s">
        <v>11254</v>
      </c>
      <c r="E28" s="101"/>
      <c r="F28" s="63"/>
      <c r="G28" s="100" t="s">
        <v>224</v>
      </c>
      <c r="H28" s="101" t="s">
        <v>245</v>
      </c>
      <c r="I28" s="63" t="s">
        <v>316</v>
      </c>
      <c r="J28" s="63" t="s">
        <v>221</v>
      </c>
      <c r="K28" s="125" t="s">
        <v>256</v>
      </c>
      <c r="L28" s="66" t="s">
        <v>262</v>
      </c>
      <c r="M28" s="101"/>
      <c r="N28" s="66" t="s">
        <v>231</v>
      </c>
      <c r="O28" s="67" t="s">
        <v>329</v>
      </c>
      <c r="P28" s="67" t="s">
        <v>329</v>
      </c>
      <c r="Q28" s="59"/>
      <c r="R28" s="63"/>
      <c r="S28" s="63"/>
      <c r="T28" s="63"/>
      <c r="U28" s="63"/>
    </row>
    <row r="29" spans="1:21" ht="13">
      <c r="A29" s="155"/>
      <c r="B29" s="100" t="s">
        <v>4664</v>
      </c>
      <c r="C29" s="101">
        <v>951133785</v>
      </c>
      <c r="D29" s="100" t="s">
        <v>11255</v>
      </c>
      <c r="E29" s="101"/>
      <c r="F29" s="63"/>
      <c r="G29" s="100" t="s">
        <v>224</v>
      </c>
      <c r="H29" s="101" t="s">
        <v>245</v>
      </c>
      <c r="I29" s="63" t="s">
        <v>316</v>
      </c>
      <c r="J29" s="63" t="s">
        <v>221</v>
      </c>
      <c r="K29" s="125" t="s">
        <v>256</v>
      </c>
      <c r="L29" s="66" t="s">
        <v>256</v>
      </c>
      <c r="M29" s="101"/>
      <c r="N29" s="66" t="s">
        <v>236</v>
      </c>
      <c r="O29" s="66" t="s">
        <v>236</v>
      </c>
      <c r="P29" s="66" t="str">
        <f>TRIM(BD_PyaPinto[[#This Row],[CONTACTO II]])</f>
        <v>NO CONTESTA</v>
      </c>
      <c r="Q29" s="59"/>
      <c r="R29" s="63"/>
      <c r="S29" s="63"/>
      <c r="T29" s="63"/>
      <c r="U29" s="63"/>
    </row>
    <row r="30" spans="1:21" ht="13">
      <c r="A30" s="155"/>
      <c r="B30" s="100" t="s">
        <v>11256</v>
      </c>
      <c r="C30" s="101">
        <v>929159506</v>
      </c>
      <c r="D30" s="100" t="s">
        <v>11257</v>
      </c>
      <c r="E30" s="101"/>
      <c r="F30" s="63"/>
      <c r="G30" s="100" t="s">
        <v>224</v>
      </c>
      <c r="H30" s="101" t="s">
        <v>245</v>
      </c>
      <c r="I30" s="63" t="s">
        <v>316</v>
      </c>
      <c r="J30" s="63" t="s">
        <v>221</v>
      </c>
      <c r="K30" s="125" t="s">
        <v>256</v>
      </c>
      <c r="L30" s="66" t="s">
        <v>256</v>
      </c>
      <c r="M30" s="101"/>
      <c r="N30" s="66" t="s">
        <v>231</v>
      </c>
      <c r="O30" s="66" t="s">
        <v>231</v>
      </c>
      <c r="P30" s="66" t="str">
        <f>TRIM(BD_PyaPinto[[#This Row],[CONTACTO II]])</f>
        <v>MOSTRÓ INTERÉS</v>
      </c>
      <c r="Q30" s="59"/>
      <c r="R30" s="63"/>
      <c r="S30" s="63"/>
      <c r="T30" s="63"/>
      <c r="U30" s="63"/>
    </row>
    <row r="31" spans="1:21" ht="13">
      <c r="A31" s="155"/>
      <c r="B31" s="100" t="s">
        <v>11258</v>
      </c>
      <c r="C31" s="101">
        <v>984838423</v>
      </c>
      <c r="D31" s="100" t="s">
        <v>11259</v>
      </c>
      <c r="E31" s="101"/>
      <c r="F31" s="63"/>
      <c r="G31" s="100" t="s">
        <v>224</v>
      </c>
      <c r="H31" s="101" t="s">
        <v>245</v>
      </c>
      <c r="I31" s="63" t="s">
        <v>316</v>
      </c>
      <c r="J31" s="63" t="s">
        <v>221</v>
      </c>
      <c r="K31" s="125" t="s">
        <v>256</v>
      </c>
      <c r="L31" s="66" t="s">
        <v>256</v>
      </c>
      <c r="M31" s="101"/>
      <c r="N31" s="66" t="s">
        <v>233</v>
      </c>
      <c r="O31" s="66" t="s">
        <v>233</v>
      </c>
      <c r="P31" s="66" t="str">
        <f>TRIM(BD_PyaPinto[[#This Row],[CONTACTO II]])</f>
        <v>SE ENVIÓ INFORMACIÓN</v>
      </c>
      <c r="Q31" s="59"/>
      <c r="R31" s="63"/>
      <c r="S31" s="63"/>
      <c r="T31" s="63"/>
      <c r="U31" s="63"/>
    </row>
    <row r="32" spans="1:21" ht="13">
      <c r="A32" s="155"/>
      <c r="B32" s="100" t="s">
        <v>11260</v>
      </c>
      <c r="C32" s="101">
        <v>987863691</v>
      </c>
      <c r="D32" s="100" t="s">
        <v>11261</v>
      </c>
      <c r="E32" s="101"/>
      <c r="F32" s="63"/>
      <c r="G32" s="100" t="s">
        <v>224</v>
      </c>
      <c r="H32" s="101" t="s">
        <v>245</v>
      </c>
      <c r="I32" s="63" t="s">
        <v>316</v>
      </c>
      <c r="J32" s="63" t="s">
        <v>221</v>
      </c>
      <c r="K32" s="125" t="s">
        <v>256</v>
      </c>
      <c r="L32" s="66" t="s">
        <v>256</v>
      </c>
      <c r="M32" s="101"/>
      <c r="N32" s="66" t="s">
        <v>236</v>
      </c>
      <c r="O32" s="66" t="s">
        <v>236</v>
      </c>
      <c r="P32" s="66" t="str">
        <f>TRIM(BD_PyaPinto[[#This Row],[CONTACTO II]])</f>
        <v>NO CONTESTA</v>
      </c>
      <c r="Q32" s="59"/>
      <c r="R32" s="63"/>
      <c r="S32" s="63"/>
      <c r="T32" s="63"/>
      <c r="U32" s="63"/>
    </row>
    <row r="33" spans="1:21" ht="14">
      <c r="A33" s="155"/>
      <c r="B33" s="100" t="s">
        <v>11262</v>
      </c>
      <c r="C33" s="101">
        <v>945236476</v>
      </c>
      <c r="D33" s="100" t="s">
        <v>11263</v>
      </c>
      <c r="E33" s="101"/>
      <c r="F33" s="63"/>
      <c r="G33" s="100" t="s">
        <v>224</v>
      </c>
      <c r="H33" s="101" t="s">
        <v>245</v>
      </c>
      <c r="I33" s="63" t="s">
        <v>316</v>
      </c>
      <c r="J33" s="63" t="s">
        <v>221</v>
      </c>
      <c r="K33" s="125" t="s">
        <v>256</v>
      </c>
      <c r="L33" s="66" t="s">
        <v>256</v>
      </c>
      <c r="M33" s="101"/>
      <c r="N33" s="67" t="s">
        <v>233</v>
      </c>
      <c r="O33" s="66" t="s">
        <v>236</v>
      </c>
      <c r="P33" s="66" t="str">
        <f>TRIM(BD_PyaPinto[[#This Row],[CONTACTO II]])</f>
        <v>NO CONTESTA</v>
      </c>
      <c r="Q33" s="59"/>
      <c r="R33" s="63"/>
      <c r="S33" s="63"/>
      <c r="T33" s="63"/>
      <c r="U33" s="63"/>
    </row>
    <row r="34" spans="1:21" ht="14">
      <c r="A34" s="155"/>
      <c r="B34" s="100" t="s">
        <v>11264</v>
      </c>
      <c r="C34" s="101">
        <v>967574438</v>
      </c>
      <c r="D34" s="100" t="s">
        <v>11265</v>
      </c>
      <c r="E34" s="101"/>
      <c r="F34" s="63"/>
      <c r="G34" s="100" t="s">
        <v>224</v>
      </c>
      <c r="H34" s="101" t="s">
        <v>245</v>
      </c>
      <c r="I34" s="63" t="s">
        <v>316</v>
      </c>
      <c r="J34" s="63" t="s">
        <v>221</v>
      </c>
      <c r="K34" s="125" t="s">
        <v>256</v>
      </c>
      <c r="L34" s="66" t="s">
        <v>256</v>
      </c>
      <c r="M34" s="101"/>
      <c r="N34" s="67" t="s">
        <v>233</v>
      </c>
      <c r="O34" s="67" t="s">
        <v>233</v>
      </c>
      <c r="P34" s="66" t="str">
        <f>TRIM(BD_PyaPinto[[#This Row],[CONTACTO II]])</f>
        <v>SE ENVIÓ INFORMACIÓN</v>
      </c>
      <c r="Q34" s="59"/>
      <c r="R34" s="63"/>
      <c r="S34" s="63"/>
      <c r="T34" s="63"/>
      <c r="U34" s="63"/>
    </row>
    <row r="35" spans="1:21" ht="13">
      <c r="A35" s="155"/>
      <c r="B35" s="100" t="s">
        <v>11266</v>
      </c>
      <c r="C35" s="101">
        <v>982007153</v>
      </c>
      <c r="D35" s="100" t="s">
        <v>11267</v>
      </c>
      <c r="E35" s="101"/>
      <c r="F35" s="63"/>
      <c r="G35" s="100" t="s">
        <v>224</v>
      </c>
      <c r="H35" s="101" t="s">
        <v>245</v>
      </c>
      <c r="I35" s="63" t="s">
        <v>316</v>
      </c>
      <c r="J35" s="63" t="s">
        <v>221</v>
      </c>
      <c r="K35" s="125" t="s">
        <v>256</v>
      </c>
      <c r="L35" s="66" t="s">
        <v>256</v>
      </c>
      <c r="M35" s="101"/>
      <c r="N35" s="66" t="s">
        <v>231</v>
      </c>
      <c r="O35" s="66" t="s">
        <v>231</v>
      </c>
      <c r="P35" s="66" t="str">
        <f>TRIM(BD_PyaPinto[[#This Row],[CONTACTO II]])</f>
        <v>MOSTRÓ INTERÉS</v>
      </c>
      <c r="Q35" s="59"/>
      <c r="R35" s="63"/>
      <c r="S35" s="63"/>
      <c r="T35" s="63"/>
      <c r="U35" s="63"/>
    </row>
    <row r="36" spans="1:21" ht="13">
      <c r="A36" s="155"/>
      <c r="B36" s="100" t="s">
        <v>11000</v>
      </c>
      <c r="C36" s="101">
        <v>956251170</v>
      </c>
      <c r="D36" s="100" t="s">
        <v>11268</v>
      </c>
      <c r="E36" s="101"/>
      <c r="F36" s="63"/>
      <c r="G36" s="100" t="s">
        <v>224</v>
      </c>
      <c r="H36" s="101" t="s">
        <v>245</v>
      </c>
      <c r="I36" s="63" t="s">
        <v>316</v>
      </c>
      <c r="J36" s="63" t="s">
        <v>221</v>
      </c>
      <c r="K36" s="125" t="s">
        <v>256</v>
      </c>
      <c r="L36" s="66" t="s">
        <v>256</v>
      </c>
      <c r="M36" s="101"/>
      <c r="N36" s="66" t="s">
        <v>231</v>
      </c>
      <c r="O36" s="66" t="s">
        <v>231</v>
      </c>
      <c r="P36" s="66" t="str">
        <f>TRIM(BD_PyaPinto[[#This Row],[CONTACTO II]])</f>
        <v>MOSTRÓ INTERÉS</v>
      </c>
      <c r="Q36" s="59"/>
      <c r="R36" s="63"/>
      <c r="S36" s="63"/>
      <c r="T36" s="63"/>
      <c r="U36" s="63"/>
    </row>
    <row r="37" spans="1:21" ht="13">
      <c r="A37" s="155"/>
      <c r="B37" s="100" t="s">
        <v>11269</v>
      </c>
      <c r="C37" s="101">
        <v>941064232</v>
      </c>
      <c r="D37" s="100" t="s">
        <v>11270</v>
      </c>
      <c r="E37" s="101"/>
      <c r="F37" s="63"/>
      <c r="G37" s="100" t="s">
        <v>224</v>
      </c>
      <c r="H37" s="101" t="s">
        <v>245</v>
      </c>
      <c r="I37" s="63" t="s">
        <v>316</v>
      </c>
      <c r="J37" s="63" t="s">
        <v>221</v>
      </c>
      <c r="K37" s="125" t="s">
        <v>256</v>
      </c>
      <c r="L37" s="66" t="s">
        <v>256</v>
      </c>
      <c r="M37" s="101"/>
      <c r="N37" s="66" t="s">
        <v>233</v>
      </c>
      <c r="O37" s="66" t="s">
        <v>236</v>
      </c>
      <c r="P37" s="66" t="str">
        <f>TRIM(BD_PyaPinto[[#This Row],[CONTACTO II]])</f>
        <v>NO CONTESTA</v>
      </c>
      <c r="Q37" s="59"/>
      <c r="R37" s="63"/>
      <c r="S37" s="63"/>
      <c r="T37" s="63"/>
      <c r="U37" s="63"/>
    </row>
    <row r="38" spans="1:21" ht="28">
      <c r="A38" s="155">
        <v>42512860</v>
      </c>
      <c r="B38" s="100" t="s">
        <v>1896</v>
      </c>
      <c r="C38" s="101">
        <v>933671229</v>
      </c>
      <c r="D38" s="100"/>
      <c r="E38" s="101"/>
      <c r="F38" s="63"/>
      <c r="G38" s="100" t="s">
        <v>224</v>
      </c>
      <c r="H38" s="101" t="s">
        <v>243</v>
      </c>
      <c r="I38" s="63" t="s">
        <v>316</v>
      </c>
      <c r="J38" s="63" t="s">
        <v>221</v>
      </c>
      <c r="K38" s="125"/>
      <c r="L38" s="66"/>
      <c r="M38" s="101"/>
      <c r="N38" s="66" t="s">
        <v>231</v>
      </c>
      <c r="O38" s="66" t="s">
        <v>231</v>
      </c>
      <c r="P38" s="66" t="str">
        <f>TRIM(BD_PyaPinto[[#This Row],[CONTACTO II]])</f>
        <v>MOSTRÓ INTERÉS</v>
      </c>
      <c r="Q38" s="59" t="s">
        <v>324</v>
      </c>
      <c r="R38" s="63" t="s">
        <v>232</v>
      </c>
      <c r="S38" s="63" t="s">
        <v>318</v>
      </c>
      <c r="T38" s="59" t="s">
        <v>323</v>
      </c>
      <c r="U38" s="63" t="s">
        <v>255</v>
      </c>
    </row>
    <row r="39" spans="1:21" ht="13">
      <c r="A39" s="137">
        <v>60919373</v>
      </c>
      <c r="B39" s="100" t="s">
        <v>3431</v>
      </c>
      <c r="C39" s="101">
        <v>993577915</v>
      </c>
      <c r="D39" s="102" t="s">
        <v>3432</v>
      </c>
      <c r="E39" s="99"/>
      <c r="F39" s="63"/>
      <c r="G39" s="100" t="s">
        <v>223</v>
      </c>
      <c r="H39" s="101" t="s">
        <v>245</v>
      </c>
      <c r="I39" s="63" t="s">
        <v>316</v>
      </c>
      <c r="J39" s="63" t="s">
        <v>221</v>
      </c>
      <c r="K39" s="125" t="s">
        <v>259</v>
      </c>
      <c r="L39" s="66" t="s">
        <v>259</v>
      </c>
      <c r="M39" s="101"/>
      <c r="N39" s="66" t="s">
        <v>233</v>
      </c>
      <c r="O39" s="66" t="s">
        <v>236</v>
      </c>
      <c r="P39" s="66" t="str">
        <f>TRIM(BD_PyaPinto[[#This Row],[CONTACTO II]])</f>
        <v>NO CONTESTA</v>
      </c>
      <c r="Q39" s="59"/>
      <c r="R39" s="63"/>
      <c r="S39" s="63"/>
      <c r="T39" s="63"/>
      <c r="U39" s="63"/>
    </row>
    <row r="40" spans="1:21" ht="13">
      <c r="A40" s="137">
        <v>7749489</v>
      </c>
      <c r="B40" s="100" t="s">
        <v>599</v>
      </c>
      <c r="C40" s="101">
        <v>51993324451</v>
      </c>
      <c r="D40" s="102" t="s">
        <v>600</v>
      </c>
      <c r="E40" s="99"/>
      <c r="F40" s="63"/>
      <c r="G40" s="100" t="s">
        <v>224</v>
      </c>
      <c r="H40" s="101" t="s">
        <v>245</v>
      </c>
      <c r="I40" s="63" t="s">
        <v>316</v>
      </c>
      <c r="J40" s="63" t="s">
        <v>221</v>
      </c>
      <c r="K40" s="125" t="s">
        <v>269</v>
      </c>
      <c r="L40" s="66" t="s">
        <v>269</v>
      </c>
      <c r="M40" s="101"/>
      <c r="N40" s="66" t="s">
        <v>233</v>
      </c>
      <c r="O40" s="66" t="s">
        <v>236</v>
      </c>
      <c r="P40" s="66" t="str">
        <f>TRIM(BD_PyaPinto[[#This Row],[CONTACTO II]])</f>
        <v>NO CONTESTA</v>
      </c>
      <c r="Q40" s="59"/>
      <c r="R40" s="63"/>
      <c r="S40" s="63"/>
      <c r="T40" s="63"/>
      <c r="U40" s="63"/>
    </row>
    <row r="41" spans="1:21" ht="14">
      <c r="A41" s="155">
        <v>70958724</v>
      </c>
      <c r="B41" s="100" t="s">
        <v>5872</v>
      </c>
      <c r="C41" s="101">
        <v>964498297</v>
      </c>
      <c r="D41" s="103" t="s">
        <v>5873</v>
      </c>
      <c r="E41" s="104"/>
      <c r="F41" s="63" t="s">
        <v>254</v>
      </c>
      <c r="G41" s="100" t="s">
        <v>224</v>
      </c>
      <c r="H41" s="101" t="s">
        <v>242</v>
      </c>
      <c r="I41" s="63" t="s">
        <v>316</v>
      </c>
      <c r="J41" s="63" t="s">
        <v>221</v>
      </c>
      <c r="K41" s="125"/>
      <c r="L41" s="66"/>
      <c r="M41" s="101"/>
      <c r="N41" s="66" t="s">
        <v>231</v>
      </c>
      <c r="O41" s="66" t="s">
        <v>231</v>
      </c>
      <c r="P41" s="66" t="str">
        <f>TRIM(BD_PyaPinto[[#This Row],[CONTACTO II]])</f>
        <v>MOSTRÓ INTERÉS</v>
      </c>
      <c r="Q41" s="59" t="s">
        <v>324</v>
      </c>
      <c r="R41" s="63" t="s">
        <v>232</v>
      </c>
      <c r="S41" s="63" t="s">
        <v>318</v>
      </c>
      <c r="T41" s="63" t="s">
        <v>323</v>
      </c>
      <c r="U41" s="63" t="s">
        <v>258</v>
      </c>
    </row>
    <row r="42" spans="1:21" ht="28">
      <c r="A42" s="155">
        <v>72058016</v>
      </c>
      <c r="B42" s="100" t="s">
        <v>6774</v>
      </c>
      <c r="C42" s="101">
        <v>975871906</v>
      </c>
      <c r="D42" s="100" t="s">
        <v>6775</v>
      </c>
      <c r="E42" s="101"/>
      <c r="F42" s="63" t="s">
        <v>254</v>
      </c>
      <c r="G42" s="100" t="s">
        <v>223</v>
      </c>
      <c r="H42" s="101" t="s">
        <v>238</v>
      </c>
      <c r="I42" s="63" t="s">
        <v>316</v>
      </c>
      <c r="J42" s="63" t="s">
        <v>221</v>
      </c>
      <c r="K42" s="125"/>
      <c r="L42" s="66"/>
      <c r="M42" s="101"/>
      <c r="N42" s="66" t="s">
        <v>231</v>
      </c>
      <c r="O42" s="66" t="s">
        <v>231</v>
      </c>
      <c r="P42" s="66" t="str">
        <f>TRIM(BD_PyaPinto[[#This Row],[CONTACTO II]])</f>
        <v>MOSTRÓ INTERÉS</v>
      </c>
      <c r="Q42" s="59" t="s">
        <v>322</v>
      </c>
      <c r="R42" s="63"/>
      <c r="S42" s="63" t="s">
        <v>319</v>
      </c>
      <c r="T42" s="63" t="s">
        <v>325</v>
      </c>
      <c r="U42" s="63" t="s">
        <v>258</v>
      </c>
    </row>
    <row r="43" spans="1:21" ht="14">
      <c r="A43" s="155">
        <v>72065920</v>
      </c>
      <c r="B43" s="100" t="s">
        <v>6862</v>
      </c>
      <c r="C43" s="101">
        <v>971995426</v>
      </c>
      <c r="D43" s="100" t="s">
        <v>6863</v>
      </c>
      <c r="E43" s="101"/>
      <c r="F43" s="63" t="s">
        <v>254</v>
      </c>
      <c r="G43" s="100" t="s">
        <v>225</v>
      </c>
      <c r="H43" s="101" t="s">
        <v>242</v>
      </c>
      <c r="I43" s="63" t="s">
        <v>316</v>
      </c>
      <c r="J43" s="63" t="s">
        <v>221</v>
      </c>
      <c r="K43" s="125"/>
      <c r="L43" s="66"/>
      <c r="M43" s="101"/>
      <c r="N43" s="66" t="s">
        <v>231</v>
      </c>
      <c r="O43" s="66" t="s">
        <v>231</v>
      </c>
      <c r="P43" s="66" t="str">
        <f>TRIM(BD_PyaPinto[[#This Row],[CONTACTO II]])</f>
        <v>MOSTRÓ INTERÉS</v>
      </c>
      <c r="Q43" s="59" t="s">
        <v>324</v>
      </c>
      <c r="R43" s="63" t="s">
        <v>232</v>
      </c>
      <c r="S43" s="63" t="s">
        <v>318</v>
      </c>
      <c r="T43" s="63" t="s">
        <v>323</v>
      </c>
      <c r="U43" s="63" t="s">
        <v>258</v>
      </c>
    </row>
    <row r="44" spans="1:21" ht="14">
      <c r="A44" s="155">
        <v>71169282</v>
      </c>
      <c r="B44" s="112" t="s">
        <v>6056</v>
      </c>
      <c r="C44" s="101">
        <v>953501155</v>
      </c>
      <c r="D44" s="103" t="s">
        <v>6057</v>
      </c>
      <c r="E44" s="104"/>
      <c r="F44" s="63" t="s">
        <v>254</v>
      </c>
      <c r="G44" s="100" t="s">
        <v>224</v>
      </c>
      <c r="H44" s="101" t="s">
        <v>238</v>
      </c>
      <c r="I44" s="63" t="s">
        <v>316</v>
      </c>
      <c r="J44" s="63" t="s">
        <v>221</v>
      </c>
      <c r="K44" s="125"/>
      <c r="L44" s="66"/>
      <c r="M44" s="101"/>
      <c r="N44" s="66" t="s">
        <v>231</v>
      </c>
      <c r="O44" s="66" t="s">
        <v>231</v>
      </c>
      <c r="P44" s="66" t="str">
        <f>TRIM(BD_PyaPinto[[#This Row],[CONTACTO II]])</f>
        <v>MOSTRÓ INTERÉS</v>
      </c>
      <c r="Q44" s="59" t="s">
        <v>324</v>
      </c>
      <c r="R44" s="63" t="s">
        <v>232</v>
      </c>
      <c r="S44" s="63" t="s">
        <v>318</v>
      </c>
      <c r="T44" s="63" t="s">
        <v>323</v>
      </c>
      <c r="U44" s="63" t="s">
        <v>255</v>
      </c>
    </row>
    <row r="45" spans="1:21" ht="13">
      <c r="A45" s="155">
        <v>71147576</v>
      </c>
      <c r="B45" s="100" t="s">
        <v>5966</v>
      </c>
      <c r="C45" s="101">
        <v>928254878</v>
      </c>
      <c r="D45" s="103" t="s">
        <v>5967</v>
      </c>
      <c r="E45" s="104"/>
      <c r="F45" s="63" t="s">
        <v>254</v>
      </c>
      <c r="G45" s="100" t="s">
        <v>225</v>
      </c>
      <c r="H45" s="101" t="s">
        <v>243</v>
      </c>
      <c r="I45" s="63" t="s">
        <v>316</v>
      </c>
      <c r="J45" s="63" t="s">
        <v>221</v>
      </c>
      <c r="K45" s="125"/>
      <c r="L45" s="66"/>
      <c r="M45" s="101"/>
      <c r="N45" s="66" t="s">
        <v>231</v>
      </c>
      <c r="O45" s="66" t="s">
        <v>231</v>
      </c>
      <c r="P45" s="66" t="str">
        <f>TRIM(BD_PyaPinto[[#This Row],[CONTACTO II]])</f>
        <v>MOSTRÓ INTERÉS</v>
      </c>
      <c r="Q45" s="59"/>
      <c r="R45" s="63"/>
      <c r="S45" s="63"/>
      <c r="T45" s="63"/>
      <c r="U45" s="63"/>
    </row>
    <row r="46" spans="1:21" ht="13">
      <c r="A46" s="155">
        <v>61059294</v>
      </c>
      <c r="B46" s="100" t="s">
        <v>3629</v>
      </c>
      <c r="C46" s="101">
        <v>964808999</v>
      </c>
      <c r="D46" s="103" t="s">
        <v>3630</v>
      </c>
      <c r="E46" s="104"/>
      <c r="F46" s="63" t="s">
        <v>254</v>
      </c>
      <c r="G46" s="100" t="s">
        <v>224</v>
      </c>
      <c r="H46" s="101" t="s">
        <v>243</v>
      </c>
      <c r="I46" s="63" t="s">
        <v>316</v>
      </c>
      <c r="J46" s="63" t="s">
        <v>221</v>
      </c>
      <c r="K46" s="125"/>
      <c r="L46" s="66"/>
      <c r="M46" s="101"/>
      <c r="N46" s="66" t="s">
        <v>231</v>
      </c>
      <c r="O46" s="66" t="s">
        <v>236</v>
      </c>
      <c r="P46" s="66" t="s">
        <v>236</v>
      </c>
      <c r="Q46" s="59"/>
      <c r="R46" s="63"/>
      <c r="S46" s="63"/>
      <c r="T46" s="63"/>
      <c r="U46" s="63"/>
    </row>
    <row r="47" spans="1:21" ht="13">
      <c r="A47" s="155">
        <v>73370200</v>
      </c>
      <c r="B47" s="100" t="s">
        <v>8312</v>
      </c>
      <c r="C47" s="101">
        <v>950274863</v>
      </c>
      <c r="D47" s="103" t="s">
        <v>8313</v>
      </c>
      <c r="E47" s="104"/>
      <c r="F47" s="63" t="s">
        <v>254</v>
      </c>
      <c r="G47" s="100" t="s">
        <v>224</v>
      </c>
      <c r="H47" s="101" t="s">
        <v>243</v>
      </c>
      <c r="I47" s="63" t="s">
        <v>316</v>
      </c>
      <c r="J47" s="63" t="s">
        <v>221</v>
      </c>
      <c r="K47" s="125"/>
      <c r="L47" s="66"/>
      <c r="M47" s="101"/>
      <c r="N47" s="66" t="s">
        <v>231</v>
      </c>
      <c r="O47" s="66" t="s">
        <v>231</v>
      </c>
      <c r="P47" s="66" t="str">
        <f>TRIM(BD_PyaPinto[[#This Row],[CONTACTO II]])</f>
        <v>MOSTRÓ INTERÉS</v>
      </c>
      <c r="Q47" s="59"/>
      <c r="R47" s="63"/>
      <c r="S47" s="63"/>
      <c r="T47" s="63"/>
      <c r="U47" s="63"/>
    </row>
    <row r="48" spans="1:21" ht="13">
      <c r="A48" s="155">
        <v>76958880</v>
      </c>
      <c r="B48" s="100" t="s">
        <v>9835</v>
      </c>
      <c r="C48" s="101">
        <v>977838494</v>
      </c>
      <c r="D48" s="103" t="s">
        <v>9836</v>
      </c>
      <c r="E48" s="104" t="s">
        <v>9837</v>
      </c>
      <c r="F48" s="63" t="s">
        <v>254</v>
      </c>
      <c r="G48" s="100" t="s">
        <v>224</v>
      </c>
      <c r="H48" s="101" t="s">
        <v>243</v>
      </c>
      <c r="I48" s="63" t="s">
        <v>316</v>
      </c>
      <c r="J48" s="63" t="s">
        <v>221</v>
      </c>
      <c r="K48" s="125"/>
      <c r="L48" s="66"/>
      <c r="M48" s="101"/>
      <c r="N48" s="66" t="s">
        <v>231</v>
      </c>
      <c r="O48" s="66" t="s">
        <v>231</v>
      </c>
      <c r="P48" s="66" t="s">
        <v>231</v>
      </c>
      <c r="Q48" s="59"/>
      <c r="R48" s="63"/>
      <c r="S48" s="63"/>
      <c r="T48" s="63"/>
      <c r="U48" s="63"/>
    </row>
    <row r="49" spans="1:21" ht="13">
      <c r="A49" s="155">
        <v>61235812</v>
      </c>
      <c r="B49" s="100" t="s">
        <v>3876</v>
      </c>
      <c r="C49" s="101">
        <v>979752657</v>
      </c>
      <c r="D49" s="103" t="s">
        <v>3877</v>
      </c>
      <c r="E49" s="104"/>
      <c r="F49" s="63" t="s">
        <v>254</v>
      </c>
      <c r="G49" s="100" t="s">
        <v>224</v>
      </c>
      <c r="H49" s="101" t="s">
        <v>243</v>
      </c>
      <c r="I49" s="63" t="s">
        <v>316</v>
      </c>
      <c r="J49" s="63" t="s">
        <v>221</v>
      </c>
      <c r="K49" s="125"/>
      <c r="L49" s="66"/>
      <c r="M49" s="101"/>
      <c r="N49" s="66" t="s">
        <v>231</v>
      </c>
      <c r="O49" s="66" t="s">
        <v>231</v>
      </c>
      <c r="P49" s="66" t="str">
        <f>TRIM(BD_PyaPinto[[#This Row],[CONTACTO II]])</f>
        <v>MOSTRÓ INTERÉS</v>
      </c>
      <c r="Q49" s="59"/>
      <c r="R49" s="63"/>
      <c r="S49" s="63"/>
      <c r="T49" s="63"/>
      <c r="U49" s="63"/>
    </row>
    <row r="50" spans="1:21" ht="13">
      <c r="A50" s="155">
        <v>77658670</v>
      </c>
      <c r="B50" s="100" t="s">
        <v>9986</v>
      </c>
      <c r="C50" s="101">
        <v>942244963</v>
      </c>
      <c r="D50" s="103" t="s">
        <v>9987</v>
      </c>
      <c r="E50" s="104"/>
      <c r="F50" s="63" t="s">
        <v>254</v>
      </c>
      <c r="G50" s="100" t="s">
        <v>224</v>
      </c>
      <c r="H50" s="101" t="s">
        <v>243</v>
      </c>
      <c r="I50" s="63" t="s">
        <v>316</v>
      </c>
      <c r="J50" s="63" t="s">
        <v>221</v>
      </c>
      <c r="K50" s="125"/>
      <c r="L50" s="66"/>
      <c r="M50" s="101"/>
      <c r="N50" s="66" t="s">
        <v>231</v>
      </c>
      <c r="O50" s="66" t="s">
        <v>231</v>
      </c>
      <c r="P50" s="66" t="str">
        <f>TRIM(BD_PyaPinto[[#This Row],[CONTACTO II]])</f>
        <v>MOSTRÓ INTERÉS</v>
      </c>
      <c r="Q50" s="59"/>
      <c r="R50" s="63"/>
      <c r="S50" s="63"/>
      <c r="T50" s="63"/>
      <c r="U50" s="63"/>
    </row>
    <row r="51" spans="1:21" ht="13">
      <c r="A51" s="155">
        <v>61249870</v>
      </c>
      <c r="B51" s="100" t="s">
        <v>3898</v>
      </c>
      <c r="C51" s="101">
        <v>51983597435</v>
      </c>
      <c r="D51" s="103" t="s">
        <v>3899</v>
      </c>
      <c r="E51" s="104"/>
      <c r="F51" s="63" t="s">
        <v>254</v>
      </c>
      <c r="G51" s="100" t="s">
        <v>225</v>
      </c>
      <c r="H51" s="101" t="s">
        <v>243</v>
      </c>
      <c r="I51" s="63" t="s">
        <v>316</v>
      </c>
      <c r="J51" s="63" t="s">
        <v>221</v>
      </c>
      <c r="K51" s="125"/>
      <c r="L51" s="66"/>
      <c r="M51" s="101"/>
      <c r="N51" s="66" t="s">
        <v>231</v>
      </c>
      <c r="O51" s="66" t="s">
        <v>233</v>
      </c>
      <c r="P51" s="66" t="s">
        <v>233</v>
      </c>
      <c r="Q51" s="59"/>
      <c r="R51" s="63"/>
      <c r="S51" s="63"/>
      <c r="T51" s="63"/>
      <c r="U51" s="63"/>
    </row>
    <row r="52" spans="1:21" ht="13">
      <c r="A52" s="155">
        <v>77094704</v>
      </c>
      <c r="B52" s="100" t="s">
        <v>9876</v>
      </c>
      <c r="C52" s="101">
        <v>51908833132</v>
      </c>
      <c r="D52" s="103" t="s">
        <v>9877</v>
      </c>
      <c r="E52" s="104"/>
      <c r="F52" s="63" t="s">
        <v>254</v>
      </c>
      <c r="G52" s="100" t="s">
        <v>223</v>
      </c>
      <c r="H52" s="101" t="s">
        <v>243</v>
      </c>
      <c r="I52" s="63" t="s">
        <v>316</v>
      </c>
      <c r="J52" s="63" t="s">
        <v>221</v>
      </c>
      <c r="K52" s="125"/>
      <c r="L52" s="66"/>
      <c r="M52" s="101"/>
      <c r="N52" s="66" t="s">
        <v>231</v>
      </c>
      <c r="O52" s="66" t="s">
        <v>231</v>
      </c>
      <c r="P52" s="66" t="str">
        <f>TRIM(BD_PyaPinto[[#This Row],[CONTACTO II]])</f>
        <v>MOSTRÓ INTERÉS</v>
      </c>
      <c r="Q52" s="59"/>
      <c r="R52" s="63"/>
      <c r="S52" s="63"/>
      <c r="T52" s="63"/>
      <c r="U52" s="63"/>
    </row>
    <row r="53" spans="1:21" ht="13">
      <c r="A53" s="155">
        <v>71676651</v>
      </c>
      <c r="B53" s="100" t="s">
        <v>6509</v>
      </c>
      <c r="C53" s="101">
        <v>51980489209</v>
      </c>
      <c r="D53" s="103" t="s">
        <v>6510</v>
      </c>
      <c r="E53" s="104"/>
      <c r="F53" s="63" t="s">
        <v>254</v>
      </c>
      <c r="G53" s="100" t="s">
        <v>223</v>
      </c>
      <c r="H53" s="101" t="s">
        <v>243</v>
      </c>
      <c r="I53" s="63" t="s">
        <v>316</v>
      </c>
      <c r="J53" s="63" t="s">
        <v>221</v>
      </c>
      <c r="K53" s="125"/>
      <c r="L53" s="66"/>
      <c r="M53" s="101"/>
      <c r="N53" s="66" t="s">
        <v>231</v>
      </c>
      <c r="O53" s="66" t="s">
        <v>233</v>
      </c>
      <c r="P53" s="66" t="s">
        <v>233</v>
      </c>
      <c r="Q53" s="59"/>
      <c r="R53" s="63"/>
      <c r="S53" s="63"/>
      <c r="T53" s="63"/>
      <c r="U53" s="63"/>
    </row>
    <row r="54" spans="1:21" ht="13">
      <c r="A54" s="155">
        <v>76140140</v>
      </c>
      <c r="B54" s="100" t="s">
        <v>9560</v>
      </c>
      <c r="C54" s="101">
        <v>987058641</v>
      </c>
      <c r="D54" s="103" t="s">
        <v>9561</v>
      </c>
      <c r="E54" s="104"/>
      <c r="F54" s="63" t="s">
        <v>254</v>
      </c>
      <c r="G54" s="100" t="s">
        <v>224</v>
      </c>
      <c r="H54" s="101" t="s">
        <v>243</v>
      </c>
      <c r="I54" s="63" t="s">
        <v>316</v>
      </c>
      <c r="J54" s="63" t="s">
        <v>221</v>
      </c>
      <c r="K54" s="125"/>
      <c r="L54" s="66"/>
      <c r="M54" s="101"/>
      <c r="N54" s="66" t="s">
        <v>231</v>
      </c>
      <c r="O54" s="66" t="s">
        <v>231</v>
      </c>
      <c r="P54" s="66" t="str">
        <f>TRIM(BD_PyaPinto[[#This Row],[CONTACTO II]])</f>
        <v>MOSTRÓ INTERÉS</v>
      </c>
      <c r="Q54" s="59"/>
      <c r="R54" s="63"/>
      <c r="S54" s="63"/>
      <c r="T54" s="63"/>
      <c r="U54" s="63"/>
    </row>
    <row r="55" spans="1:21" ht="13">
      <c r="A55" s="155">
        <v>40282655</v>
      </c>
      <c r="B55" s="100" t="s">
        <v>1386</v>
      </c>
      <c r="C55" s="101">
        <v>51910329961</v>
      </c>
      <c r="D55" s="103" t="s">
        <v>1387</v>
      </c>
      <c r="E55" s="104"/>
      <c r="F55" s="63" t="s">
        <v>254</v>
      </c>
      <c r="G55" s="100" t="s">
        <v>224</v>
      </c>
      <c r="H55" s="101" t="s">
        <v>243</v>
      </c>
      <c r="I55" s="63" t="s">
        <v>316</v>
      </c>
      <c r="J55" s="63" t="s">
        <v>221</v>
      </c>
      <c r="K55" s="125"/>
      <c r="L55" s="66"/>
      <c r="M55" s="101"/>
      <c r="N55" s="66" t="s">
        <v>231</v>
      </c>
      <c r="O55" s="66" t="s">
        <v>231</v>
      </c>
      <c r="P55" s="66" t="str">
        <f>TRIM(BD_PyaPinto[[#This Row],[CONTACTO II]])</f>
        <v>MOSTRÓ INTERÉS</v>
      </c>
      <c r="Q55" s="59"/>
      <c r="R55" s="63"/>
      <c r="S55" s="63"/>
      <c r="T55" s="63"/>
      <c r="U55" s="63"/>
    </row>
    <row r="56" spans="1:21" ht="13">
      <c r="A56" s="155">
        <v>74807462</v>
      </c>
      <c r="B56" s="100" t="s">
        <v>9053</v>
      </c>
      <c r="C56" s="101">
        <v>934184083</v>
      </c>
      <c r="D56" s="103" t="s">
        <v>9054</v>
      </c>
      <c r="E56" s="104"/>
      <c r="F56" s="63" t="s">
        <v>254</v>
      </c>
      <c r="G56" s="100" t="s">
        <v>224</v>
      </c>
      <c r="H56" s="101" t="s">
        <v>243</v>
      </c>
      <c r="I56" s="63" t="s">
        <v>316</v>
      </c>
      <c r="J56" s="63" t="s">
        <v>221</v>
      </c>
      <c r="K56" s="125"/>
      <c r="L56" s="66"/>
      <c r="M56" s="101"/>
      <c r="N56" s="66" t="s">
        <v>231</v>
      </c>
      <c r="O56" s="66" t="s">
        <v>231</v>
      </c>
      <c r="P56" s="66" t="str">
        <f>TRIM(BD_PyaPinto[[#This Row],[CONTACTO II]])</f>
        <v>MOSTRÓ INTERÉS</v>
      </c>
      <c r="Q56" s="59"/>
      <c r="R56" s="63"/>
      <c r="S56" s="63"/>
      <c r="T56" s="63"/>
      <c r="U56" s="63"/>
    </row>
    <row r="57" spans="1:21" ht="13">
      <c r="A57" s="155">
        <v>74566910</v>
      </c>
      <c r="B57" s="100" t="s">
        <v>8940</v>
      </c>
      <c r="C57" s="101">
        <v>51989928993</v>
      </c>
      <c r="D57" s="103" t="s">
        <v>8941</v>
      </c>
      <c r="E57" s="104"/>
      <c r="F57" s="63" t="s">
        <v>254</v>
      </c>
      <c r="G57" s="100" t="s">
        <v>224</v>
      </c>
      <c r="H57" s="101" t="s">
        <v>243</v>
      </c>
      <c r="I57" s="63" t="s">
        <v>316</v>
      </c>
      <c r="J57" s="63" t="s">
        <v>221</v>
      </c>
      <c r="K57" s="125"/>
      <c r="L57" s="66"/>
      <c r="M57" s="101"/>
      <c r="N57" s="66" t="s">
        <v>231</v>
      </c>
      <c r="O57" s="66" t="s">
        <v>233</v>
      </c>
      <c r="P57" s="66" t="s">
        <v>233</v>
      </c>
      <c r="Q57" s="59"/>
      <c r="R57" s="63"/>
      <c r="S57" s="63"/>
      <c r="T57" s="63"/>
      <c r="U57" s="63"/>
    </row>
    <row r="58" spans="1:21" ht="13">
      <c r="A58" s="155">
        <v>71673824</v>
      </c>
      <c r="B58" s="100" t="s">
        <v>6479</v>
      </c>
      <c r="C58" s="101">
        <v>51971904559</v>
      </c>
      <c r="D58" s="103" t="s">
        <v>6480</v>
      </c>
      <c r="E58" s="104"/>
      <c r="F58" s="63" t="s">
        <v>254</v>
      </c>
      <c r="G58" s="100" t="s">
        <v>224</v>
      </c>
      <c r="H58" s="101" t="s">
        <v>243</v>
      </c>
      <c r="I58" s="63" t="s">
        <v>316</v>
      </c>
      <c r="J58" s="63" t="s">
        <v>221</v>
      </c>
      <c r="K58" s="125"/>
      <c r="L58" s="66"/>
      <c r="M58" s="101"/>
      <c r="N58" s="66" t="s">
        <v>231</v>
      </c>
      <c r="O58" s="66" t="s">
        <v>231</v>
      </c>
      <c r="P58" s="66" t="str">
        <f>TRIM(BD_PyaPinto[[#This Row],[CONTACTO II]])</f>
        <v>MOSTRÓ INTERÉS</v>
      </c>
      <c r="Q58" s="59"/>
      <c r="R58" s="63"/>
      <c r="S58" s="63"/>
      <c r="T58" s="63"/>
      <c r="U58" s="63"/>
    </row>
    <row r="59" spans="1:21" ht="13">
      <c r="A59" s="155">
        <v>76374941</v>
      </c>
      <c r="B59" s="100" t="s">
        <v>9639</v>
      </c>
      <c r="C59" s="101">
        <v>921009660</v>
      </c>
      <c r="D59" s="103" t="s">
        <v>9640</v>
      </c>
      <c r="E59" s="104"/>
      <c r="F59" s="63" t="s">
        <v>254</v>
      </c>
      <c r="G59" s="100" t="s">
        <v>224</v>
      </c>
      <c r="H59" s="101" t="s">
        <v>243</v>
      </c>
      <c r="I59" s="63" t="s">
        <v>316</v>
      </c>
      <c r="J59" s="63" t="s">
        <v>221</v>
      </c>
      <c r="K59" s="125"/>
      <c r="L59" s="66"/>
      <c r="M59" s="101"/>
      <c r="N59" s="66" t="s">
        <v>231</v>
      </c>
      <c r="O59" s="66" t="s">
        <v>231</v>
      </c>
      <c r="P59" s="66" t="str">
        <f>TRIM(BD_PyaPinto[[#This Row],[CONTACTO II]])</f>
        <v>MOSTRÓ INTERÉS</v>
      </c>
      <c r="Q59" s="59"/>
      <c r="R59" s="63"/>
      <c r="S59" s="63"/>
      <c r="T59" s="63"/>
      <c r="U59" s="63"/>
    </row>
    <row r="60" spans="1:21" ht="13">
      <c r="A60" s="155">
        <v>70625513</v>
      </c>
      <c r="B60" s="100" t="s">
        <v>5556</v>
      </c>
      <c r="C60" s="101">
        <v>967323874</v>
      </c>
      <c r="D60" s="103" t="s">
        <v>5557</v>
      </c>
      <c r="E60" s="104"/>
      <c r="F60" s="63" t="s">
        <v>254</v>
      </c>
      <c r="G60" s="100" t="s">
        <v>223</v>
      </c>
      <c r="H60" s="101" t="s">
        <v>243</v>
      </c>
      <c r="I60" s="63" t="s">
        <v>316</v>
      </c>
      <c r="J60" s="63" t="s">
        <v>221</v>
      </c>
      <c r="K60" s="125"/>
      <c r="L60" s="66"/>
      <c r="M60" s="101"/>
      <c r="N60" s="66" t="s">
        <v>231</v>
      </c>
      <c r="O60" s="66" t="s">
        <v>231</v>
      </c>
      <c r="P60" s="66" t="str">
        <f>TRIM(BD_PyaPinto[[#This Row],[CONTACTO II]])</f>
        <v>MOSTRÓ INTERÉS</v>
      </c>
      <c r="Q60" s="59"/>
      <c r="R60" s="63"/>
      <c r="S60" s="63"/>
      <c r="T60" s="63"/>
      <c r="U60" s="63"/>
    </row>
    <row r="61" spans="1:21" ht="14">
      <c r="A61" s="155">
        <v>70634745</v>
      </c>
      <c r="B61" s="100" t="s">
        <v>5577</v>
      </c>
      <c r="C61" s="101">
        <v>997462647</v>
      </c>
      <c r="D61" s="103" t="s">
        <v>5578</v>
      </c>
      <c r="E61" s="104"/>
      <c r="F61" s="63" t="s">
        <v>257</v>
      </c>
      <c r="G61" s="100" t="s">
        <v>224</v>
      </c>
      <c r="H61" s="101" t="s">
        <v>243</v>
      </c>
      <c r="I61" s="63" t="s">
        <v>316</v>
      </c>
      <c r="J61" s="63" t="s">
        <v>221</v>
      </c>
      <c r="K61" s="125"/>
      <c r="L61" s="66"/>
      <c r="M61" s="101"/>
      <c r="N61" s="66" t="s">
        <v>231</v>
      </c>
      <c r="O61" s="66" t="s">
        <v>231</v>
      </c>
      <c r="P61" s="66" t="s">
        <v>231</v>
      </c>
      <c r="Q61" s="59" t="s">
        <v>324</v>
      </c>
      <c r="R61" s="63" t="s">
        <v>232</v>
      </c>
      <c r="S61" s="63" t="s">
        <v>318</v>
      </c>
      <c r="T61" s="63" t="s">
        <v>323</v>
      </c>
      <c r="U61" s="63" t="s">
        <v>255</v>
      </c>
    </row>
    <row r="62" spans="1:21" ht="13">
      <c r="A62" s="155">
        <v>32643987</v>
      </c>
      <c r="B62" s="100" t="s">
        <v>1304</v>
      </c>
      <c r="C62" s="101">
        <v>995521779</v>
      </c>
      <c r="D62" s="103" t="s">
        <v>1305</v>
      </c>
      <c r="E62" s="104"/>
      <c r="F62" s="63" t="s">
        <v>254</v>
      </c>
      <c r="G62" s="100" t="s">
        <v>224</v>
      </c>
      <c r="H62" s="101" t="s">
        <v>243</v>
      </c>
      <c r="I62" s="63" t="s">
        <v>316</v>
      </c>
      <c r="J62" s="63" t="s">
        <v>221</v>
      </c>
      <c r="K62" s="125"/>
      <c r="L62" s="66"/>
      <c r="M62" s="101"/>
      <c r="N62" s="66" t="s">
        <v>231</v>
      </c>
      <c r="O62" s="66" t="s">
        <v>233</v>
      </c>
      <c r="P62" s="66" t="s">
        <v>233</v>
      </c>
      <c r="Q62" s="59"/>
      <c r="R62" s="63"/>
      <c r="S62" s="63"/>
      <c r="T62" s="63"/>
      <c r="U62" s="63"/>
    </row>
    <row r="63" spans="1:21" ht="13">
      <c r="A63" s="155">
        <v>71148895</v>
      </c>
      <c r="B63" s="100" t="s">
        <v>5976</v>
      </c>
      <c r="C63" s="101">
        <v>944396087</v>
      </c>
      <c r="D63" s="103" t="s">
        <v>5977</v>
      </c>
      <c r="E63" s="104"/>
      <c r="F63" s="63" t="s">
        <v>254</v>
      </c>
      <c r="G63" s="100" t="s">
        <v>223</v>
      </c>
      <c r="H63" s="101" t="s">
        <v>243</v>
      </c>
      <c r="I63" s="63" t="s">
        <v>316</v>
      </c>
      <c r="J63" s="63" t="s">
        <v>221</v>
      </c>
      <c r="K63" s="125"/>
      <c r="L63" s="66"/>
      <c r="M63" s="101"/>
      <c r="N63" s="66" t="s">
        <v>231</v>
      </c>
      <c r="O63" s="66" t="s">
        <v>231</v>
      </c>
      <c r="P63" s="66" t="str">
        <f>TRIM(BD_PyaPinto[[#This Row],[CONTACTO II]])</f>
        <v>MOSTRÓ INTERÉS</v>
      </c>
      <c r="Q63" s="59"/>
      <c r="R63" s="63"/>
      <c r="S63" s="63"/>
      <c r="T63" s="63"/>
      <c r="U63" s="63"/>
    </row>
    <row r="64" spans="1:21" ht="13">
      <c r="A64" s="155">
        <v>45861161</v>
      </c>
      <c r="B64" s="100" t="s">
        <v>2560</v>
      </c>
      <c r="C64" s="101">
        <v>51908775094</v>
      </c>
      <c r="D64" s="103" t="s">
        <v>2561</v>
      </c>
      <c r="E64" s="104"/>
      <c r="F64" s="63" t="s">
        <v>254</v>
      </c>
      <c r="G64" s="100" t="s">
        <v>225</v>
      </c>
      <c r="H64" s="101" t="s">
        <v>243</v>
      </c>
      <c r="I64" s="63" t="s">
        <v>316</v>
      </c>
      <c r="J64" s="63" t="s">
        <v>221</v>
      </c>
      <c r="K64" s="125"/>
      <c r="L64" s="66"/>
      <c r="M64" s="101"/>
      <c r="N64" s="66" t="s">
        <v>231</v>
      </c>
      <c r="O64" s="66" t="s">
        <v>231</v>
      </c>
      <c r="P64" s="66" t="str">
        <f>TRIM(BD_PyaPinto[[#This Row],[CONTACTO II]])</f>
        <v>MOSTRÓ INTERÉS</v>
      </c>
      <c r="Q64" s="59"/>
      <c r="R64" s="63"/>
      <c r="S64" s="63"/>
      <c r="T64" s="63"/>
      <c r="U64" s="63"/>
    </row>
    <row r="65" spans="1:21" ht="13">
      <c r="A65" s="155">
        <v>61133178</v>
      </c>
      <c r="B65" s="100" t="s">
        <v>3708</v>
      </c>
      <c r="C65" s="101">
        <v>51916081040</v>
      </c>
      <c r="D65" s="103" t="s">
        <v>3709</v>
      </c>
      <c r="E65" s="104"/>
      <c r="F65" s="63" t="s">
        <v>254</v>
      </c>
      <c r="G65" s="100" t="s">
        <v>225</v>
      </c>
      <c r="H65" s="101" t="s">
        <v>243</v>
      </c>
      <c r="I65" s="63" t="s">
        <v>316</v>
      </c>
      <c r="J65" s="63" t="s">
        <v>221</v>
      </c>
      <c r="K65" s="125"/>
      <c r="L65" s="66"/>
      <c r="M65" s="101"/>
      <c r="N65" s="66" t="s">
        <v>231</v>
      </c>
      <c r="O65" s="66" t="s">
        <v>231</v>
      </c>
      <c r="P65" s="66" t="str">
        <f>TRIM(BD_PyaPinto[[#This Row],[CONTACTO II]])</f>
        <v>MOSTRÓ INTERÉS</v>
      </c>
      <c r="Q65" s="59"/>
      <c r="R65" s="63"/>
      <c r="S65" s="63"/>
      <c r="T65" s="63"/>
      <c r="U65" s="63"/>
    </row>
    <row r="66" spans="1:21" ht="13">
      <c r="A66" s="155">
        <v>76606619</v>
      </c>
      <c r="B66" s="100" t="s">
        <v>9722</v>
      </c>
      <c r="C66" s="101">
        <v>51995869753</v>
      </c>
      <c r="D66" s="103" t="s">
        <v>9723</v>
      </c>
      <c r="E66" s="104"/>
      <c r="F66" s="63" t="s">
        <v>254</v>
      </c>
      <c r="G66" s="100" t="s">
        <v>225</v>
      </c>
      <c r="H66" s="101" t="s">
        <v>243</v>
      </c>
      <c r="I66" s="63" t="s">
        <v>316</v>
      </c>
      <c r="J66" s="63" t="s">
        <v>221</v>
      </c>
      <c r="K66" s="125"/>
      <c r="L66" s="66"/>
      <c r="M66" s="101"/>
      <c r="N66" s="66" t="s">
        <v>231</v>
      </c>
      <c r="O66" s="66" t="s">
        <v>231</v>
      </c>
      <c r="P66" s="66" t="str">
        <f>TRIM(BD_PyaPinto[[#This Row],[CONTACTO II]])</f>
        <v>MOSTRÓ INTERÉS</v>
      </c>
      <c r="Q66" s="59"/>
      <c r="R66" s="63"/>
      <c r="S66" s="63"/>
      <c r="T66" s="63"/>
      <c r="U66" s="63"/>
    </row>
    <row r="67" spans="1:21" ht="13">
      <c r="A67" s="155">
        <v>73496511</v>
      </c>
      <c r="B67" s="100" t="s">
        <v>8387</v>
      </c>
      <c r="C67" s="101">
        <v>51966104138</v>
      </c>
      <c r="D67" s="103" t="s">
        <v>8388</v>
      </c>
      <c r="E67" s="104"/>
      <c r="F67" s="63" t="s">
        <v>254</v>
      </c>
      <c r="G67" s="100" t="s">
        <v>225</v>
      </c>
      <c r="H67" s="101" t="s">
        <v>243</v>
      </c>
      <c r="I67" s="63" t="s">
        <v>316</v>
      </c>
      <c r="J67" s="63" t="s">
        <v>221</v>
      </c>
      <c r="K67" s="125"/>
      <c r="L67" s="66"/>
      <c r="M67" s="101"/>
      <c r="N67" s="66" t="s">
        <v>231</v>
      </c>
      <c r="O67" s="66" t="s">
        <v>231</v>
      </c>
      <c r="P67" s="66" t="str">
        <f>TRIM(BD_PyaPinto[[#This Row],[CONTACTO II]])</f>
        <v>MOSTRÓ INTERÉS</v>
      </c>
      <c r="Q67" s="59"/>
      <c r="R67" s="63"/>
      <c r="S67" s="63"/>
      <c r="T67" s="63"/>
      <c r="U67" s="63"/>
    </row>
    <row r="68" spans="1:21" ht="13">
      <c r="A68" s="155">
        <v>40698371</v>
      </c>
      <c r="B68" s="100" t="s">
        <v>1491</v>
      </c>
      <c r="C68" s="101">
        <v>946634022</v>
      </c>
      <c r="D68" s="103" t="s">
        <v>1492</v>
      </c>
      <c r="E68" s="104"/>
      <c r="F68" s="63" t="s">
        <v>254</v>
      </c>
      <c r="G68" s="100" t="s">
        <v>224</v>
      </c>
      <c r="H68" s="101" t="s">
        <v>243</v>
      </c>
      <c r="I68" s="63" t="s">
        <v>316</v>
      </c>
      <c r="J68" s="63" t="s">
        <v>221</v>
      </c>
      <c r="K68" s="125"/>
      <c r="L68" s="66"/>
      <c r="M68" s="101"/>
      <c r="N68" s="66" t="s">
        <v>231</v>
      </c>
      <c r="O68" s="66" t="s">
        <v>231</v>
      </c>
      <c r="P68" s="66" t="s">
        <v>239</v>
      </c>
      <c r="Q68" s="59"/>
      <c r="R68" s="63"/>
      <c r="S68" s="63"/>
      <c r="T68" s="63"/>
      <c r="U68" s="63"/>
    </row>
    <row r="69" spans="1:21" ht="13">
      <c r="A69" s="155">
        <v>41439511</v>
      </c>
      <c r="B69" s="100" t="s">
        <v>1676</v>
      </c>
      <c r="C69" s="101">
        <v>51999377150</v>
      </c>
      <c r="D69" s="103" t="s">
        <v>1677</v>
      </c>
      <c r="E69" s="104"/>
      <c r="F69" s="63" t="s">
        <v>254</v>
      </c>
      <c r="G69" s="100" t="s">
        <v>225</v>
      </c>
      <c r="H69" s="101" t="s">
        <v>243</v>
      </c>
      <c r="I69" s="63" t="s">
        <v>316</v>
      </c>
      <c r="J69" s="63" t="s">
        <v>221</v>
      </c>
      <c r="K69" s="125"/>
      <c r="L69" s="66"/>
      <c r="M69" s="101"/>
      <c r="N69" s="66" t="s">
        <v>231</v>
      </c>
      <c r="O69" s="66" t="s">
        <v>233</v>
      </c>
      <c r="P69" s="66" t="s">
        <v>233</v>
      </c>
      <c r="Q69" s="59"/>
      <c r="R69" s="63"/>
      <c r="S69" s="63"/>
      <c r="T69" s="63"/>
      <c r="U69" s="63"/>
    </row>
    <row r="70" spans="1:21" ht="13">
      <c r="A70" s="155">
        <v>71062895</v>
      </c>
      <c r="B70" s="100" t="s">
        <v>5927</v>
      </c>
      <c r="C70" s="101">
        <v>51970087544</v>
      </c>
      <c r="D70" s="103" t="s">
        <v>5928</v>
      </c>
      <c r="E70" s="104"/>
      <c r="F70" s="63" t="s">
        <v>254</v>
      </c>
      <c r="G70" s="100" t="s">
        <v>225</v>
      </c>
      <c r="H70" s="101" t="s">
        <v>243</v>
      </c>
      <c r="I70" s="63" t="s">
        <v>316</v>
      </c>
      <c r="J70" s="63" t="s">
        <v>221</v>
      </c>
      <c r="K70" s="125"/>
      <c r="L70" s="66"/>
      <c r="M70" s="101"/>
      <c r="N70" s="66" t="s">
        <v>231</v>
      </c>
      <c r="O70" s="66" t="s">
        <v>233</v>
      </c>
      <c r="P70" s="66" t="s">
        <v>233</v>
      </c>
      <c r="Q70" s="59"/>
      <c r="R70" s="63"/>
      <c r="S70" s="63"/>
      <c r="T70" s="63"/>
      <c r="U70" s="63"/>
    </row>
    <row r="71" spans="1:21" ht="13">
      <c r="A71" s="155">
        <v>62852406</v>
      </c>
      <c r="B71" s="100" t="s">
        <v>5304</v>
      </c>
      <c r="C71" s="101">
        <v>983697523</v>
      </c>
      <c r="D71" s="103" t="s">
        <v>5305</v>
      </c>
      <c r="E71" s="104"/>
      <c r="F71" s="63" t="s">
        <v>254</v>
      </c>
      <c r="G71" s="100" t="s">
        <v>223</v>
      </c>
      <c r="H71" s="101" t="s">
        <v>243</v>
      </c>
      <c r="I71" s="63" t="s">
        <v>316</v>
      </c>
      <c r="J71" s="63" t="s">
        <v>221</v>
      </c>
      <c r="K71" s="125"/>
      <c r="L71" s="66"/>
      <c r="M71" s="101"/>
      <c r="N71" s="66" t="s">
        <v>231</v>
      </c>
      <c r="O71" s="66" t="s">
        <v>231</v>
      </c>
      <c r="P71" s="66" t="str">
        <f>TRIM(BD_PyaPinto[[#This Row],[CONTACTO II]])</f>
        <v>MOSTRÓ INTERÉS</v>
      </c>
      <c r="Q71" s="59"/>
      <c r="R71" s="63"/>
      <c r="S71" s="63"/>
      <c r="T71" s="63"/>
      <c r="U71" s="63"/>
    </row>
    <row r="72" spans="1:21" ht="13">
      <c r="A72" s="155">
        <v>10104243</v>
      </c>
      <c r="B72" s="100" t="s">
        <v>868</v>
      </c>
      <c r="C72" s="101">
        <v>993649338</v>
      </c>
      <c r="D72" s="103" t="s">
        <v>869</v>
      </c>
      <c r="E72" s="104"/>
      <c r="F72" s="63" t="s">
        <v>254</v>
      </c>
      <c r="G72" s="100" t="s">
        <v>224</v>
      </c>
      <c r="H72" s="101" t="s">
        <v>243</v>
      </c>
      <c r="I72" s="63" t="s">
        <v>316</v>
      </c>
      <c r="J72" s="63" t="s">
        <v>221</v>
      </c>
      <c r="K72" s="125"/>
      <c r="L72" s="66"/>
      <c r="M72" s="101"/>
      <c r="N72" s="66" t="s">
        <v>231</v>
      </c>
      <c r="O72" s="66" t="s">
        <v>231</v>
      </c>
      <c r="P72" s="66" t="str">
        <f>TRIM(BD_PyaPinto[[#This Row],[CONTACTO II]])</f>
        <v>MOSTRÓ INTERÉS</v>
      </c>
      <c r="Q72" s="59"/>
      <c r="R72" s="63"/>
      <c r="S72" s="63"/>
      <c r="T72" s="63"/>
      <c r="U72" s="63"/>
    </row>
    <row r="73" spans="1:21" ht="13">
      <c r="A73" s="155">
        <v>6098938</v>
      </c>
      <c r="B73" s="100" t="s">
        <v>487</v>
      </c>
      <c r="C73" s="101">
        <v>964915779</v>
      </c>
      <c r="D73" s="103" t="s">
        <v>488</v>
      </c>
      <c r="E73" s="104"/>
      <c r="F73" s="63" t="s">
        <v>254</v>
      </c>
      <c r="G73" s="100" t="s">
        <v>224</v>
      </c>
      <c r="H73" s="101" t="s">
        <v>243</v>
      </c>
      <c r="I73" s="63" t="s">
        <v>316</v>
      </c>
      <c r="J73" s="63" t="s">
        <v>221</v>
      </c>
      <c r="K73" s="125"/>
      <c r="L73" s="66"/>
      <c r="M73" s="101"/>
      <c r="N73" s="66" t="s">
        <v>231</v>
      </c>
      <c r="O73" s="66" t="s">
        <v>231</v>
      </c>
      <c r="P73" s="66" t="str">
        <f>TRIM(BD_PyaPinto[[#This Row],[CONTACTO II]])</f>
        <v>MOSTRÓ INTERÉS</v>
      </c>
      <c r="Q73" s="59"/>
      <c r="R73" s="63"/>
      <c r="S73" s="63"/>
      <c r="T73" s="63"/>
      <c r="U73" s="63"/>
    </row>
    <row r="74" spans="1:21" ht="13">
      <c r="A74" s="155"/>
      <c r="B74" s="100" t="s">
        <v>11271</v>
      </c>
      <c r="C74" s="101">
        <v>984641228</v>
      </c>
      <c r="D74" s="103" t="s">
        <v>11272</v>
      </c>
      <c r="E74" s="104"/>
      <c r="F74" s="63"/>
      <c r="G74" s="100" t="s">
        <v>223</v>
      </c>
      <c r="H74" s="101" t="s">
        <v>245</v>
      </c>
      <c r="I74" s="63" t="s">
        <v>316</v>
      </c>
      <c r="J74" s="63" t="s">
        <v>221</v>
      </c>
      <c r="K74" s="125" t="s">
        <v>271</v>
      </c>
      <c r="L74" s="66" t="s">
        <v>271</v>
      </c>
      <c r="M74" s="101"/>
      <c r="N74" s="66" t="s">
        <v>233</v>
      </c>
      <c r="O74" s="66" t="s">
        <v>233</v>
      </c>
      <c r="P74" s="67"/>
      <c r="Q74" s="59"/>
      <c r="R74" s="63"/>
      <c r="S74" s="63"/>
      <c r="T74" s="63"/>
      <c r="U74" s="63"/>
    </row>
    <row r="75" spans="1:21" ht="13">
      <c r="A75" s="155"/>
      <c r="B75" s="112" t="s">
        <v>5041</v>
      </c>
      <c r="C75" s="101">
        <v>51964579855</v>
      </c>
      <c r="D75" s="100" t="s">
        <v>5040</v>
      </c>
      <c r="E75" s="101"/>
      <c r="F75" s="63"/>
      <c r="G75" s="100" t="s">
        <v>223</v>
      </c>
      <c r="H75" s="101" t="s">
        <v>245</v>
      </c>
      <c r="I75" s="63" t="s">
        <v>316</v>
      </c>
      <c r="J75" s="63" t="s">
        <v>221</v>
      </c>
      <c r="K75" s="125" t="s">
        <v>256</v>
      </c>
      <c r="L75" s="66" t="s">
        <v>256</v>
      </c>
      <c r="M75" s="101"/>
      <c r="N75" s="66" t="s">
        <v>233</v>
      </c>
      <c r="O75" s="66" t="s">
        <v>233</v>
      </c>
      <c r="P75" s="66" t="str">
        <f>TRIM(BD_PyaPinto[[#This Row],[CONTACTO II]])</f>
        <v>SE ENVIÓ INFORMACIÓN</v>
      </c>
      <c r="Q75" s="59"/>
      <c r="R75" s="63"/>
      <c r="S75" s="63"/>
      <c r="T75" s="63"/>
      <c r="U75" s="63"/>
    </row>
    <row r="76" spans="1:21" ht="13">
      <c r="A76" s="155"/>
      <c r="B76" s="112" t="s">
        <v>11273</v>
      </c>
      <c r="C76" s="101">
        <v>51946118548</v>
      </c>
      <c r="D76" s="100" t="s">
        <v>11274</v>
      </c>
      <c r="E76" s="101"/>
      <c r="F76" s="63"/>
      <c r="G76" s="100" t="s">
        <v>223</v>
      </c>
      <c r="H76" s="101" t="s">
        <v>245</v>
      </c>
      <c r="I76" s="63" t="s">
        <v>316</v>
      </c>
      <c r="J76" s="63" t="s">
        <v>221</v>
      </c>
      <c r="K76" s="125" t="s">
        <v>256</v>
      </c>
      <c r="L76" s="66" t="s">
        <v>256</v>
      </c>
      <c r="M76" s="101"/>
      <c r="N76" s="66" t="s">
        <v>231</v>
      </c>
      <c r="O76" s="66" t="s">
        <v>231</v>
      </c>
      <c r="P76" s="66" t="str">
        <f>TRIM(BD_PyaPinto[[#This Row],[CONTACTO II]])</f>
        <v>MOSTRÓ INTERÉS</v>
      </c>
      <c r="Q76" s="59"/>
      <c r="R76" s="63"/>
      <c r="S76" s="63"/>
      <c r="T76" s="63"/>
      <c r="U76" s="63"/>
    </row>
    <row r="77" spans="1:21" ht="13">
      <c r="A77" s="155"/>
      <c r="B77" s="112" t="s">
        <v>11275</v>
      </c>
      <c r="C77" s="101">
        <v>51984440016</v>
      </c>
      <c r="D77" s="100" t="s">
        <v>11276</v>
      </c>
      <c r="E77" s="101"/>
      <c r="F77" s="63"/>
      <c r="G77" s="100" t="s">
        <v>223</v>
      </c>
      <c r="H77" s="101" t="s">
        <v>245</v>
      </c>
      <c r="I77" s="63" t="s">
        <v>316</v>
      </c>
      <c r="J77" s="63" t="s">
        <v>221</v>
      </c>
      <c r="K77" s="125" t="s">
        <v>256</v>
      </c>
      <c r="L77" s="66" t="s">
        <v>256</v>
      </c>
      <c r="M77" s="101"/>
      <c r="N77" s="66" t="s">
        <v>233</v>
      </c>
      <c r="O77" s="66" t="s">
        <v>236</v>
      </c>
      <c r="P77" s="66" t="str">
        <f>TRIM(BD_PyaPinto[[#This Row],[CONTACTO II]])</f>
        <v>NO CONTESTA</v>
      </c>
      <c r="Q77" s="59"/>
      <c r="R77" s="63"/>
      <c r="S77" s="63"/>
      <c r="T77" s="63"/>
      <c r="U77" s="63"/>
    </row>
    <row r="78" spans="1:21" ht="13">
      <c r="A78" s="155"/>
      <c r="B78" s="112" t="s">
        <v>11277</v>
      </c>
      <c r="C78" s="101">
        <v>51923573347</v>
      </c>
      <c r="D78" s="100" t="s">
        <v>11278</v>
      </c>
      <c r="E78" s="101"/>
      <c r="F78" s="63"/>
      <c r="G78" s="100" t="s">
        <v>223</v>
      </c>
      <c r="H78" s="101" t="s">
        <v>245</v>
      </c>
      <c r="I78" s="63" t="s">
        <v>316</v>
      </c>
      <c r="J78" s="63" t="s">
        <v>221</v>
      </c>
      <c r="K78" s="125" t="s">
        <v>256</v>
      </c>
      <c r="L78" s="66" t="s">
        <v>256</v>
      </c>
      <c r="M78" s="101"/>
      <c r="N78" s="66" t="s">
        <v>233</v>
      </c>
      <c r="O78" s="66" t="s">
        <v>236</v>
      </c>
      <c r="P78" s="66" t="str">
        <f>TRIM(BD_PyaPinto[[#This Row],[CONTACTO II]])</f>
        <v>NO CONTESTA</v>
      </c>
      <c r="Q78" s="59"/>
      <c r="R78" s="63"/>
      <c r="S78" s="63"/>
      <c r="T78" s="63"/>
      <c r="U78" s="63"/>
    </row>
    <row r="79" spans="1:21" ht="13">
      <c r="A79" s="155"/>
      <c r="B79" s="112" t="s">
        <v>11279</v>
      </c>
      <c r="C79" s="101">
        <v>51985934651</v>
      </c>
      <c r="D79" s="100" t="s">
        <v>11280</v>
      </c>
      <c r="E79" s="101"/>
      <c r="F79" s="63"/>
      <c r="G79" s="100" t="s">
        <v>223</v>
      </c>
      <c r="H79" s="101" t="s">
        <v>245</v>
      </c>
      <c r="I79" s="63" t="s">
        <v>316</v>
      </c>
      <c r="J79" s="63" t="s">
        <v>221</v>
      </c>
      <c r="K79" s="125" t="s">
        <v>256</v>
      </c>
      <c r="L79" s="66" t="s">
        <v>256</v>
      </c>
      <c r="M79" s="101"/>
      <c r="N79" s="66" t="s">
        <v>233</v>
      </c>
      <c r="O79" s="66" t="s">
        <v>236</v>
      </c>
      <c r="P79" s="66" t="str">
        <f>TRIM(BD_PyaPinto[[#This Row],[CONTACTO II]])</f>
        <v>NO CONTESTA</v>
      </c>
      <c r="Q79" s="59"/>
      <c r="R79" s="63"/>
      <c r="S79" s="63"/>
      <c r="T79" s="63"/>
      <c r="U79" s="63"/>
    </row>
    <row r="80" spans="1:21" ht="13">
      <c r="A80" s="155"/>
      <c r="B80" s="112" t="s">
        <v>11009</v>
      </c>
      <c r="C80" s="101">
        <v>51977250157</v>
      </c>
      <c r="D80" s="100" t="s">
        <v>11281</v>
      </c>
      <c r="E80" s="101"/>
      <c r="F80" s="63"/>
      <c r="G80" s="100" t="s">
        <v>223</v>
      </c>
      <c r="H80" s="101" t="s">
        <v>245</v>
      </c>
      <c r="I80" s="63" t="s">
        <v>316</v>
      </c>
      <c r="J80" s="63" t="s">
        <v>221</v>
      </c>
      <c r="K80" s="125" t="s">
        <v>256</v>
      </c>
      <c r="L80" s="66" t="s">
        <v>256</v>
      </c>
      <c r="M80" s="101"/>
      <c r="N80" s="66" t="s">
        <v>233</v>
      </c>
      <c r="O80" s="66" t="s">
        <v>236</v>
      </c>
      <c r="P80" s="66" t="str">
        <f>TRIM(BD_PyaPinto[[#This Row],[CONTACTO II]])</f>
        <v>NO CONTESTA</v>
      </c>
      <c r="Q80" s="59"/>
      <c r="R80" s="63"/>
      <c r="S80" s="63"/>
      <c r="T80" s="63"/>
      <c r="U80" s="63"/>
    </row>
    <row r="81" spans="1:21" ht="13">
      <c r="A81" s="155"/>
      <c r="B81" s="112" t="s">
        <v>11282</v>
      </c>
      <c r="C81" s="101">
        <v>921308138</v>
      </c>
      <c r="D81" s="100" t="s">
        <v>11283</v>
      </c>
      <c r="E81" s="101"/>
      <c r="F81" s="63"/>
      <c r="G81" s="100" t="s">
        <v>223</v>
      </c>
      <c r="H81" s="101" t="s">
        <v>245</v>
      </c>
      <c r="I81" s="63" t="s">
        <v>316</v>
      </c>
      <c r="J81" s="63" t="s">
        <v>221</v>
      </c>
      <c r="K81" s="125" t="s">
        <v>256</v>
      </c>
      <c r="L81" s="66" t="s">
        <v>256</v>
      </c>
      <c r="M81" s="101"/>
      <c r="N81" s="66" t="s">
        <v>233</v>
      </c>
      <c r="O81" s="66" t="s">
        <v>236</v>
      </c>
      <c r="P81" s="66" t="str">
        <f>TRIM(BD_PyaPinto[[#This Row],[CONTACTO II]])</f>
        <v>NO CONTESTA</v>
      </c>
      <c r="Q81" s="59"/>
      <c r="R81" s="63"/>
      <c r="S81" s="63"/>
      <c r="T81" s="63"/>
      <c r="U81" s="63"/>
    </row>
    <row r="82" spans="1:21" ht="13">
      <c r="A82" s="155"/>
      <c r="B82" s="112" t="s">
        <v>11284</v>
      </c>
      <c r="C82" s="101">
        <v>949101442</v>
      </c>
      <c r="D82" s="100" t="s">
        <v>11285</v>
      </c>
      <c r="E82" s="101"/>
      <c r="F82" s="63"/>
      <c r="G82" s="100" t="s">
        <v>223</v>
      </c>
      <c r="H82" s="101" t="s">
        <v>245</v>
      </c>
      <c r="I82" s="63" t="s">
        <v>316</v>
      </c>
      <c r="J82" s="63" t="s">
        <v>221</v>
      </c>
      <c r="K82" s="125" t="s">
        <v>256</v>
      </c>
      <c r="L82" s="66" t="s">
        <v>256</v>
      </c>
      <c r="M82" s="101"/>
      <c r="N82" s="66" t="s">
        <v>233</v>
      </c>
      <c r="O82" s="66" t="s">
        <v>236</v>
      </c>
      <c r="P82" s="66" t="str">
        <f>TRIM(BD_PyaPinto[[#This Row],[CONTACTO II]])</f>
        <v>NO CONTESTA</v>
      </c>
      <c r="Q82" s="59"/>
      <c r="R82" s="63"/>
      <c r="S82" s="63"/>
      <c r="T82" s="63"/>
      <c r="U82" s="63"/>
    </row>
    <row r="83" spans="1:21" ht="13">
      <c r="A83" s="155"/>
      <c r="B83" s="112" t="s">
        <v>11286</v>
      </c>
      <c r="C83" s="101">
        <v>935443914</v>
      </c>
      <c r="D83" s="100" t="s">
        <v>11287</v>
      </c>
      <c r="E83" s="101"/>
      <c r="F83" s="63"/>
      <c r="G83" s="100" t="s">
        <v>223</v>
      </c>
      <c r="H83" s="101" t="s">
        <v>245</v>
      </c>
      <c r="I83" s="63" t="s">
        <v>316</v>
      </c>
      <c r="J83" s="63" t="s">
        <v>221</v>
      </c>
      <c r="K83" s="125" t="s">
        <v>256</v>
      </c>
      <c r="L83" s="66" t="s">
        <v>256</v>
      </c>
      <c r="M83" s="101"/>
      <c r="N83" s="66" t="s">
        <v>233</v>
      </c>
      <c r="O83" s="66" t="s">
        <v>236</v>
      </c>
      <c r="P83" s="66" t="str">
        <f>TRIM(BD_PyaPinto[[#This Row],[CONTACTO II]])</f>
        <v>NO CONTESTA</v>
      </c>
      <c r="Q83" s="59"/>
      <c r="R83" s="63"/>
      <c r="S83" s="63"/>
      <c r="T83" s="63"/>
      <c r="U83" s="63"/>
    </row>
    <row r="84" spans="1:21" ht="13">
      <c r="A84" s="155"/>
      <c r="B84" s="112" t="s">
        <v>186</v>
      </c>
      <c r="C84" s="101">
        <v>914635022</v>
      </c>
      <c r="D84" s="100" t="s">
        <v>11288</v>
      </c>
      <c r="E84" s="101"/>
      <c r="F84" s="63"/>
      <c r="G84" s="100" t="s">
        <v>223</v>
      </c>
      <c r="H84" s="101" t="s">
        <v>245</v>
      </c>
      <c r="I84" s="63" t="s">
        <v>316</v>
      </c>
      <c r="J84" s="63" t="s">
        <v>221</v>
      </c>
      <c r="K84" s="125" t="s">
        <v>256</v>
      </c>
      <c r="L84" s="66" t="s">
        <v>256</v>
      </c>
      <c r="M84" s="101"/>
      <c r="N84" s="66" t="s">
        <v>233</v>
      </c>
      <c r="O84" s="66" t="s">
        <v>236</v>
      </c>
      <c r="P84" s="66" t="str">
        <f>TRIM(BD_PyaPinto[[#This Row],[CONTACTO II]])</f>
        <v>NO CONTESTA</v>
      </c>
      <c r="Q84" s="59"/>
      <c r="R84" s="63"/>
      <c r="S84" s="63"/>
      <c r="T84" s="63"/>
      <c r="U84" s="63"/>
    </row>
    <row r="85" spans="1:21" ht="13">
      <c r="A85" s="155"/>
      <c r="B85" s="112" t="s">
        <v>11289</v>
      </c>
      <c r="C85" s="101">
        <v>903153038</v>
      </c>
      <c r="D85" s="100" t="s">
        <v>11290</v>
      </c>
      <c r="E85" s="101"/>
      <c r="F85" s="63"/>
      <c r="G85" s="100" t="s">
        <v>223</v>
      </c>
      <c r="H85" s="101" t="s">
        <v>245</v>
      </c>
      <c r="I85" s="63" t="s">
        <v>316</v>
      </c>
      <c r="J85" s="63" t="s">
        <v>221</v>
      </c>
      <c r="K85" s="125" t="s">
        <v>256</v>
      </c>
      <c r="L85" s="66" t="s">
        <v>256</v>
      </c>
      <c r="M85" s="101"/>
      <c r="N85" s="66" t="s">
        <v>233</v>
      </c>
      <c r="O85" s="66" t="s">
        <v>236</v>
      </c>
      <c r="P85" s="66" t="str">
        <f>TRIM(BD_PyaPinto[[#This Row],[CONTACTO II]])</f>
        <v>NO CONTESTA</v>
      </c>
      <c r="Q85" s="59"/>
      <c r="R85" s="63"/>
      <c r="S85" s="63"/>
      <c r="T85" s="63"/>
      <c r="U85" s="63"/>
    </row>
    <row r="86" spans="1:21" ht="13">
      <c r="A86" s="156">
        <v>71674645</v>
      </c>
      <c r="B86" s="112" t="s">
        <v>6489</v>
      </c>
      <c r="C86" s="101">
        <v>950778919</v>
      </c>
      <c r="D86" s="100" t="s">
        <v>6490</v>
      </c>
      <c r="E86" s="101"/>
      <c r="F86" s="63"/>
      <c r="G86" s="100" t="s">
        <v>223</v>
      </c>
      <c r="H86" s="101" t="s">
        <v>245</v>
      </c>
      <c r="I86" s="63" t="s">
        <v>316</v>
      </c>
      <c r="J86" s="63" t="s">
        <v>221</v>
      </c>
      <c r="K86" s="125" t="s">
        <v>256</v>
      </c>
      <c r="L86" s="66" t="s">
        <v>256</v>
      </c>
      <c r="M86" s="101"/>
      <c r="N86" s="66" t="s">
        <v>231</v>
      </c>
      <c r="O86" s="66" t="s">
        <v>231</v>
      </c>
      <c r="P86" s="66" t="str">
        <f>TRIM(BD_PyaPinto[[#This Row],[CONTACTO II]])</f>
        <v>MOSTRÓ INTERÉS</v>
      </c>
      <c r="Q86" s="59"/>
      <c r="R86" s="63"/>
      <c r="S86" s="63"/>
      <c r="T86" s="63"/>
      <c r="U86" s="63"/>
    </row>
    <row r="87" spans="1:21" ht="13">
      <c r="A87" s="155"/>
      <c r="B87" s="112" t="s">
        <v>11291</v>
      </c>
      <c r="C87" s="101">
        <v>993462191</v>
      </c>
      <c r="D87" s="100" t="s">
        <v>11292</v>
      </c>
      <c r="E87" s="101"/>
      <c r="F87" s="63"/>
      <c r="G87" s="100" t="s">
        <v>223</v>
      </c>
      <c r="H87" s="101" t="s">
        <v>245</v>
      </c>
      <c r="I87" s="63" t="s">
        <v>316</v>
      </c>
      <c r="J87" s="63" t="s">
        <v>221</v>
      </c>
      <c r="K87" s="125" t="s">
        <v>256</v>
      </c>
      <c r="L87" s="66" t="s">
        <v>256</v>
      </c>
      <c r="M87" s="101"/>
      <c r="N87" s="66" t="s">
        <v>236</v>
      </c>
      <c r="O87" s="66" t="s">
        <v>236</v>
      </c>
      <c r="P87" s="66" t="str">
        <f>TRIM(BD_PyaPinto[[#This Row],[CONTACTO II]])</f>
        <v>NO CONTESTA</v>
      </c>
      <c r="Q87" s="59"/>
      <c r="R87" s="63"/>
      <c r="S87" s="63"/>
      <c r="T87" s="63"/>
      <c r="U87" s="63"/>
    </row>
    <row r="88" spans="1:21" ht="13">
      <c r="A88" s="155"/>
      <c r="B88" s="100" t="s">
        <v>11293</v>
      </c>
      <c r="C88" s="101">
        <v>914799404</v>
      </c>
      <c r="D88" s="113" t="s">
        <v>11294</v>
      </c>
      <c r="E88" s="101"/>
      <c r="F88" s="63"/>
      <c r="G88" s="100" t="s">
        <v>224</v>
      </c>
      <c r="H88" s="101" t="s">
        <v>238</v>
      </c>
      <c r="I88" s="63" t="s">
        <v>316</v>
      </c>
      <c r="J88" s="63" t="s">
        <v>221</v>
      </c>
      <c r="K88" s="125"/>
      <c r="L88" s="66"/>
      <c r="M88" s="101"/>
      <c r="N88" s="66" t="s">
        <v>233</v>
      </c>
      <c r="O88" s="66" t="s">
        <v>233</v>
      </c>
      <c r="P88" s="66" t="str">
        <f>TRIM(BD_PyaPinto[[#This Row],[CONTACTO II]])</f>
        <v>SE ENVIÓ INFORMACIÓN</v>
      </c>
      <c r="Q88" s="59"/>
      <c r="R88" s="63"/>
      <c r="S88" s="63"/>
      <c r="T88" s="63"/>
      <c r="U88" s="63"/>
    </row>
    <row r="89" spans="1:21" ht="13">
      <c r="A89" s="155"/>
      <c r="B89" s="100" t="s">
        <v>11295</v>
      </c>
      <c r="C89" s="101">
        <v>997656653</v>
      </c>
      <c r="D89" s="100" t="s">
        <v>11296</v>
      </c>
      <c r="E89" s="101"/>
      <c r="F89" s="63"/>
      <c r="G89" s="100" t="s">
        <v>224</v>
      </c>
      <c r="H89" s="101" t="s">
        <v>245</v>
      </c>
      <c r="I89" s="63" t="s">
        <v>316</v>
      </c>
      <c r="J89" s="63" t="s">
        <v>221</v>
      </c>
      <c r="K89" s="125" t="s">
        <v>256</v>
      </c>
      <c r="L89" s="66" t="s">
        <v>256</v>
      </c>
      <c r="M89" s="101"/>
      <c r="N89" s="66" t="s">
        <v>233</v>
      </c>
      <c r="O89" s="66" t="s">
        <v>233</v>
      </c>
      <c r="P89" s="66" t="str">
        <f>TRIM(BD_PyaPinto[[#This Row],[CONTACTO II]])</f>
        <v>SE ENVIÓ INFORMACIÓN</v>
      </c>
      <c r="Q89" s="59"/>
      <c r="R89" s="63"/>
      <c r="S89" s="63"/>
      <c r="T89" s="63"/>
      <c r="U89" s="63"/>
    </row>
    <row r="90" spans="1:21" ht="13">
      <c r="A90" s="155"/>
      <c r="B90" s="100" t="s">
        <v>6536</v>
      </c>
      <c r="C90" s="101">
        <v>51936896456</v>
      </c>
      <c r="D90" s="100" t="s">
        <v>6537</v>
      </c>
      <c r="E90" s="101"/>
      <c r="F90" s="63"/>
      <c r="G90" s="100" t="s">
        <v>224</v>
      </c>
      <c r="H90" s="101" t="s">
        <v>245</v>
      </c>
      <c r="I90" s="63" t="s">
        <v>316</v>
      </c>
      <c r="J90" s="63" t="s">
        <v>221</v>
      </c>
      <c r="K90" s="125" t="s">
        <v>256</v>
      </c>
      <c r="L90" s="66" t="s">
        <v>256</v>
      </c>
      <c r="M90" s="101"/>
      <c r="N90" s="66" t="s">
        <v>233</v>
      </c>
      <c r="O90" s="66" t="s">
        <v>233</v>
      </c>
      <c r="P90" s="66" t="str">
        <f>TRIM(BD_PyaPinto[[#This Row],[CONTACTO II]])</f>
        <v>SE ENVIÓ INFORMACIÓN</v>
      </c>
      <c r="Q90" s="59"/>
      <c r="R90" s="63"/>
      <c r="S90" s="63"/>
      <c r="T90" s="63"/>
      <c r="U90" s="63"/>
    </row>
    <row r="91" spans="1:21" ht="13">
      <c r="A91" s="155"/>
      <c r="B91" s="100" t="s">
        <v>11297</v>
      </c>
      <c r="C91" s="101">
        <v>51945140830</v>
      </c>
      <c r="D91" s="100" t="s">
        <v>11298</v>
      </c>
      <c r="E91" s="101"/>
      <c r="F91" s="63"/>
      <c r="G91" s="100" t="s">
        <v>224</v>
      </c>
      <c r="H91" s="101" t="s">
        <v>245</v>
      </c>
      <c r="I91" s="63" t="s">
        <v>316</v>
      </c>
      <c r="J91" s="63" t="s">
        <v>221</v>
      </c>
      <c r="K91" s="125" t="s">
        <v>256</v>
      </c>
      <c r="L91" s="66" t="s">
        <v>256</v>
      </c>
      <c r="M91" s="101"/>
      <c r="N91" s="66" t="s">
        <v>233</v>
      </c>
      <c r="O91" s="66" t="s">
        <v>233</v>
      </c>
      <c r="P91" s="66" t="str">
        <f>TRIM(BD_PyaPinto[[#This Row],[CONTACTO II]])</f>
        <v>SE ENVIÓ INFORMACIÓN</v>
      </c>
      <c r="Q91" s="59"/>
      <c r="R91" s="63"/>
      <c r="S91" s="63"/>
      <c r="T91" s="63"/>
      <c r="U91" s="63"/>
    </row>
    <row r="92" spans="1:21" ht="13">
      <c r="A92" s="155">
        <v>7494582</v>
      </c>
      <c r="B92" s="100" t="s">
        <v>570</v>
      </c>
      <c r="C92" s="101">
        <v>941122845</v>
      </c>
      <c r="D92" s="100" t="s">
        <v>571</v>
      </c>
      <c r="E92" s="101"/>
      <c r="F92" s="63"/>
      <c r="G92" s="100" t="s">
        <v>224</v>
      </c>
      <c r="H92" s="101" t="s">
        <v>245</v>
      </c>
      <c r="I92" s="63" t="s">
        <v>316</v>
      </c>
      <c r="J92" s="63" t="s">
        <v>221</v>
      </c>
      <c r="K92" s="125" t="s">
        <v>256</v>
      </c>
      <c r="L92" s="66" t="s">
        <v>256</v>
      </c>
      <c r="M92" s="101"/>
      <c r="N92" s="66" t="s">
        <v>233</v>
      </c>
      <c r="O92" s="66" t="s">
        <v>236</v>
      </c>
      <c r="P92" s="66" t="str">
        <f>TRIM(BD_PyaPinto[[#This Row],[CONTACTO II]])</f>
        <v>NO CONTESTA</v>
      </c>
      <c r="Q92" s="59"/>
      <c r="R92" s="63"/>
      <c r="S92" s="63"/>
      <c r="T92" s="63"/>
      <c r="U92" s="63"/>
    </row>
    <row r="93" spans="1:21" ht="13">
      <c r="A93" s="155"/>
      <c r="B93" s="100" t="s">
        <v>11299</v>
      </c>
      <c r="C93" s="101">
        <v>997669452</v>
      </c>
      <c r="D93" s="100" t="s">
        <v>11300</v>
      </c>
      <c r="E93" s="101"/>
      <c r="F93" s="63"/>
      <c r="G93" s="100" t="s">
        <v>224</v>
      </c>
      <c r="H93" s="101" t="s">
        <v>245</v>
      </c>
      <c r="I93" s="63" t="s">
        <v>316</v>
      </c>
      <c r="J93" s="63" t="s">
        <v>221</v>
      </c>
      <c r="K93" s="125" t="s">
        <v>256</v>
      </c>
      <c r="L93" s="66" t="s">
        <v>256</v>
      </c>
      <c r="M93" s="101"/>
      <c r="N93" s="66" t="s">
        <v>233</v>
      </c>
      <c r="O93" s="66" t="s">
        <v>236</v>
      </c>
      <c r="P93" s="66" t="str">
        <f>TRIM(BD_PyaPinto[[#This Row],[CONTACTO II]])</f>
        <v>NO CONTESTA</v>
      </c>
      <c r="Q93" s="59"/>
      <c r="R93" s="63"/>
      <c r="S93" s="63"/>
      <c r="T93" s="63"/>
      <c r="U93" s="63"/>
    </row>
    <row r="94" spans="1:21" ht="13">
      <c r="A94" s="155">
        <v>61137263</v>
      </c>
      <c r="B94" s="100" t="s">
        <v>3719</v>
      </c>
      <c r="C94" s="101">
        <v>922717973</v>
      </c>
      <c r="D94" s="100" t="s">
        <v>3720</v>
      </c>
      <c r="E94" s="101"/>
      <c r="F94" s="63"/>
      <c r="G94" s="100" t="s">
        <v>224</v>
      </c>
      <c r="H94" s="101" t="s">
        <v>245</v>
      </c>
      <c r="I94" s="63" t="s">
        <v>316</v>
      </c>
      <c r="J94" s="63" t="s">
        <v>221</v>
      </c>
      <c r="K94" s="125" t="s">
        <v>256</v>
      </c>
      <c r="L94" s="66" t="s">
        <v>256</v>
      </c>
      <c r="M94" s="101"/>
      <c r="N94" s="66" t="s">
        <v>233</v>
      </c>
      <c r="O94" s="66" t="s">
        <v>236</v>
      </c>
      <c r="P94" s="66" t="str">
        <f>TRIM(BD_PyaPinto[[#This Row],[CONTACTO II]])</f>
        <v>NO CONTESTA</v>
      </c>
      <c r="Q94" s="59"/>
      <c r="R94" s="63"/>
      <c r="S94" s="63"/>
      <c r="T94" s="63"/>
      <c r="U94" s="63"/>
    </row>
    <row r="95" spans="1:21" ht="13">
      <c r="A95" s="155">
        <v>72549480</v>
      </c>
      <c r="B95" s="100" t="s">
        <v>7272</v>
      </c>
      <c r="C95" s="101">
        <v>991489825</v>
      </c>
      <c r="D95" s="100" t="s">
        <v>7273</v>
      </c>
      <c r="E95" s="101"/>
      <c r="F95" s="63"/>
      <c r="G95" s="100" t="s">
        <v>224</v>
      </c>
      <c r="H95" s="101" t="s">
        <v>245</v>
      </c>
      <c r="I95" s="63" t="s">
        <v>316</v>
      </c>
      <c r="J95" s="63" t="s">
        <v>221</v>
      </c>
      <c r="K95" s="125" t="s">
        <v>256</v>
      </c>
      <c r="L95" s="66" t="s">
        <v>256</v>
      </c>
      <c r="M95" s="101"/>
      <c r="N95" s="66" t="s">
        <v>233</v>
      </c>
      <c r="O95" s="66" t="s">
        <v>233</v>
      </c>
      <c r="P95" s="66" t="str">
        <f>TRIM(BD_PyaPinto[[#This Row],[CONTACTO II]])</f>
        <v>SE ENVIÓ INFORMACIÓN</v>
      </c>
      <c r="Q95" s="59"/>
      <c r="R95" s="63"/>
      <c r="S95" s="63"/>
      <c r="T95" s="63"/>
      <c r="U95" s="63"/>
    </row>
    <row r="96" spans="1:21" ht="13">
      <c r="A96" s="155"/>
      <c r="B96" s="100" t="s">
        <v>11301</v>
      </c>
      <c r="C96" s="101">
        <v>994877319</v>
      </c>
      <c r="D96" s="100" t="s">
        <v>11302</v>
      </c>
      <c r="E96" s="101"/>
      <c r="F96" s="63"/>
      <c r="G96" s="100" t="s">
        <v>224</v>
      </c>
      <c r="H96" s="101" t="s">
        <v>245</v>
      </c>
      <c r="I96" s="63" t="s">
        <v>316</v>
      </c>
      <c r="J96" s="63" t="s">
        <v>221</v>
      </c>
      <c r="K96" s="125" t="s">
        <v>256</v>
      </c>
      <c r="L96" s="66" t="s">
        <v>256</v>
      </c>
      <c r="M96" s="101"/>
      <c r="N96" s="66" t="s">
        <v>233</v>
      </c>
      <c r="O96" s="66" t="s">
        <v>236</v>
      </c>
      <c r="P96" s="66" t="str">
        <f>TRIM(BD_PyaPinto[[#This Row],[CONTACTO II]])</f>
        <v>NO CONTESTA</v>
      </c>
      <c r="Q96" s="59"/>
      <c r="R96" s="63"/>
      <c r="S96" s="63"/>
      <c r="T96" s="63"/>
      <c r="U96" s="63"/>
    </row>
    <row r="97" spans="1:22" ht="13">
      <c r="A97" s="155"/>
      <c r="B97" s="100" t="s">
        <v>11303</v>
      </c>
      <c r="C97" s="101">
        <v>913205310</v>
      </c>
      <c r="D97" s="100" t="s">
        <v>11304</v>
      </c>
      <c r="E97" s="101"/>
      <c r="F97" s="63"/>
      <c r="G97" s="100" t="s">
        <v>224</v>
      </c>
      <c r="H97" s="101" t="s">
        <v>245</v>
      </c>
      <c r="I97" s="63" t="s">
        <v>316</v>
      </c>
      <c r="J97" s="63" t="s">
        <v>221</v>
      </c>
      <c r="K97" s="125" t="s">
        <v>256</v>
      </c>
      <c r="L97" s="66" t="s">
        <v>256</v>
      </c>
      <c r="M97" s="101"/>
      <c r="N97" s="66" t="s">
        <v>233</v>
      </c>
      <c r="O97" s="66" t="s">
        <v>236</v>
      </c>
      <c r="P97" s="66" t="str">
        <f>TRIM(BD_PyaPinto[[#This Row],[CONTACTO II]])</f>
        <v>NO CONTESTA</v>
      </c>
      <c r="Q97" s="59"/>
      <c r="R97" s="63"/>
      <c r="S97" s="63"/>
      <c r="T97" s="63"/>
      <c r="U97" s="63"/>
    </row>
    <row r="98" spans="1:22" ht="13">
      <c r="A98" s="155"/>
      <c r="B98" s="100" t="s">
        <v>11305</v>
      </c>
      <c r="C98" s="101">
        <v>985040891</v>
      </c>
      <c r="D98" s="100" t="s">
        <v>11306</v>
      </c>
      <c r="E98" s="101"/>
      <c r="F98" s="63"/>
      <c r="G98" s="100" t="s">
        <v>224</v>
      </c>
      <c r="H98" s="101" t="s">
        <v>245</v>
      </c>
      <c r="I98" s="63" t="s">
        <v>316</v>
      </c>
      <c r="J98" s="63" t="s">
        <v>221</v>
      </c>
      <c r="K98" s="125" t="s">
        <v>256</v>
      </c>
      <c r="L98" s="66" t="s">
        <v>256</v>
      </c>
      <c r="M98" s="101"/>
      <c r="N98" s="66" t="s">
        <v>233</v>
      </c>
      <c r="O98" s="66" t="s">
        <v>236</v>
      </c>
      <c r="P98" s="66" t="str">
        <f>TRIM(BD_PyaPinto[[#This Row],[CONTACTO II]])</f>
        <v>NO CONTESTA</v>
      </c>
      <c r="Q98" s="59"/>
      <c r="R98" s="63"/>
      <c r="S98" s="63"/>
      <c r="T98" s="63"/>
      <c r="U98" s="63"/>
    </row>
    <row r="99" spans="1:22" ht="13">
      <c r="A99" s="155"/>
      <c r="B99" s="100" t="s">
        <v>11307</v>
      </c>
      <c r="C99" s="101">
        <v>972740041</v>
      </c>
      <c r="D99" s="100" t="s">
        <v>6148</v>
      </c>
      <c r="E99" s="101"/>
      <c r="F99" s="63"/>
      <c r="G99" s="100" t="s">
        <v>224</v>
      </c>
      <c r="H99" s="101" t="s">
        <v>245</v>
      </c>
      <c r="I99" s="63" t="s">
        <v>316</v>
      </c>
      <c r="J99" s="63" t="s">
        <v>221</v>
      </c>
      <c r="K99" s="125" t="s">
        <v>256</v>
      </c>
      <c r="L99" s="66" t="s">
        <v>256</v>
      </c>
      <c r="M99" s="101"/>
      <c r="N99" s="66" t="s">
        <v>233</v>
      </c>
      <c r="O99" s="66" t="s">
        <v>236</v>
      </c>
      <c r="P99" s="66" t="str">
        <f>TRIM(BD_PyaPinto[[#This Row],[CONTACTO II]])</f>
        <v>NO CONTESTA</v>
      </c>
      <c r="Q99" s="59"/>
      <c r="R99" s="63"/>
      <c r="S99" s="63"/>
      <c r="T99" s="63"/>
      <c r="U99" s="63"/>
    </row>
    <row r="100" spans="1:22" ht="13">
      <c r="A100" s="155"/>
      <c r="B100" s="100" t="s">
        <v>11308</v>
      </c>
      <c r="C100" s="101">
        <v>998277221</v>
      </c>
      <c r="D100" s="100" t="s">
        <v>11309</v>
      </c>
      <c r="E100" s="101" t="s">
        <v>11310</v>
      </c>
      <c r="F100" s="63"/>
      <c r="G100" s="100" t="s">
        <v>224</v>
      </c>
      <c r="H100" s="101" t="s">
        <v>245</v>
      </c>
      <c r="I100" s="63" t="s">
        <v>316</v>
      </c>
      <c r="J100" s="63" t="s">
        <v>221</v>
      </c>
      <c r="K100" s="125" t="s">
        <v>256</v>
      </c>
      <c r="L100" s="66" t="s">
        <v>256</v>
      </c>
      <c r="M100" s="101"/>
      <c r="N100" s="66" t="s">
        <v>233</v>
      </c>
      <c r="O100" s="66" t="s">
        <v>236</v>
      </c>
      <c r="P100" s="66" t="s">
        <v>233</v>
      </c>
      <c r="Q100" s="59"/>
      <c r="R100" s="63"/>
      <c r="S100" s="63"/>
      <c r="T100" s="63"/>
      <c r="U100" s="63"/>
    </row>
    <row r="101" spans="1:22" ht="13">
      <c r="A101" s="155"/>
      <c r="B101" s="100" t="s">
        <v>11311</v>
      </c>
      <c r="C101" s="101">
        <v>952336980</v>
      </c>
      <c r="D101" s="100" t="s">
        <v>11312</v>
      </c>
      <c r="E101" s="101"/>
      <c r="F101" s="63"/>
      <c r="G101" s="100" t="s">
        <v>224</v>
      </c>
      <c r="H101" s="101" t="s">
        <v>245</v>
      </c>
      <c r="I101" s="63" t="s">
        <v>316</v>
      </c>
      <c r="J101" s="63" t="s">
        <v>221</v>
      </c>
      <c r="K101" s="125" t="s">
        <v>256</v>
      </c>
      <c r="L101" s="66" t="s">
        <v>256</v>
      </c>
      <c r="M101" s="101"/>
      <c r="N101" s="66" t="s">
        <v>233</v>
      </c>
      <c r="O101" s="66" t="s">
        <v>236</v>
      </c>
      <c r="P101" s="66" t="str">
        <f>TRIM(BD_PyaPinto[[#This Row],[CONTACTO II]])</f>
        <v>NO CONTESTA</v>
      </c>
      <c r="Q101" s="59"/>
      <c r="R101" s="63"/>
      <c r="S101" s="63"/>
      <c r="T101" s="63"/>
      <c r="U101" s="63"/>
    </row>
    <row r="102" spans="1:22" ht="13">
      <c r="A102" s="155"/>
      <c r="B102" s="100" t="s">
        <v>11313</v>
      </c>
      <c r="C102" s="101">
        <v>986261055</v>
      </c>
      <c r="D102" s="100" t="s">
        <v>11004</v>
      </c>
      <c r="E102" s="101"/>
      <c r="F102" s="63"/>
      <c r="G102" s="100" t="s">
        <v>224</v>
      </c>
      <c r="H102" s="101" t="s">
        <v>245</v>
      </c>
      <c r="I102" s="63" t="s">
        <v>316</v>
      </c>
      <c r="J102" s="63" t="s">
        <v>221</v>
      </c>
      <c r="K102" s="125" t="s">
        <v>256</v>
      </c>
      <c r="L102" s="66" t="s">
        <v>256</v>
      </c>
      <c r="M102" s="101"/>
      <c r="N102" s="66" t="s">
        <v>233</v>
      </c>
      <c r="O102" s="66" t="s">
        <v>236</v>
      </c>
      <c r="P102" s="66" t="str">
        <f>TRIM(BD_PyaPinto[[#This Row],[CONTACTO II]])</f>
        <v>NO CONTESTA</v>
      </c>
      <c r="Q102" s="59"/>
      <c r="R102" s="63"/>
      <c r="S102" s="63"/>
      <c r="T102" s="63"/>
      <c r="U102" s="63"/>
    </row>
    <row r="103" spans="1:22" ht="13">
      <c r="A103" s="155"/>
      <c r="B103" s="100" t="s">
        <v>11314</v>
      </c>
      <c r="C103" s="101">
        <v>51979772284</v>
      </c>
      <c r="D103" s="100" t="s">
        <v>4956</v>
      </c>
      <c r="E103" s="101"/>
      <c r="F103" s="63"/>
      <c r="G103" s="100" t="s">
        <v>225</v>
      </c>
      <c r="H103" s="101" t="s">
        <v>245</v>
      </c>
      <c r="I103" s="63" t="s">
        <v>316</v>
      </c>
      <c r="J103" s="63" t="s">
        <v>221</v>
      </c>
      <c r="K103" s="125" t="s">
        <v>256</v>
      </c>
      <c r="L103" s="66" t="s">
        <v>256</v>
      </c>
      <c r="M103" s="101"/>
      <c r="N103" s="66" t="s">
        <v>231</v>
      </c>
      <c r="O103" s="66" t="s">
        <v>231</v>
      </c>
      <c r="P103" s="66" t="str">
        <f>TRIM(BD_PyaPinto[[#This Row],[CONTACTO II]])</f>
        <v>MOSTRÓ INTERÉS</v>
      </c>
      <c r="Q103" s="59"/>
      <c r="R103" s="63"/>
      <c r="S103" s="63"/>
      <c r="T103" s="63"/>
      <c r="U103" s="63"/>
    </row>
    <row r="104" spans="1:22" ht="13">
      <c r="A104" s="155"/>
      <c r="B104" s="100" t="s">
        <v>11315</v>
      </c>
      <c r="C104" s="101">
        <v>51944887123</v>
      </c>
      <c r="D104" s="100" t="s">
        <v>11316</v>
      </c>
      <c r="E104" s="101"/>
      <c r="F104" s="63"/>
      <c r="G104" s="100" t="s">
        <v>225</v>
      </c>
      <c r="H104" s="101" t="s">
        <v>245</v>
      </c>
      <c r="I104" s="63" t="s">
        <v>316</v>
      </c>
      <c r="J104" s="63" t="s">
        <v>221</v>
      </c>
      <c r="K104" s="125" t="s">
        <v>256</v>
      </c>
      <c r="L104" s="66" t="s">
        <v>256</v>
      </c>
      <c r="M104" s="101"/>
      <c r="N104" s="66" t="s">
        <v>233</v>
      </c>
      <c r="O104" s="66" t="s">
        <v>236</v>
      </c>
      <c r="P104" s="66" t="str">
        <f>TRIM(BD_PyaPinto[[#This Row],[CONTACTO II]])</f>
        <v>NO CONTESTA</v>
      </c>
      <c r="Q104" s="59"/>
      <c r="R104" s="63"/>
      <c r="S104" s="63"/>
      <c r="T104" s="63"/>
      <c r="U104" s="63"/>
    </row>
    <row r="105" spans="1:22" ht="13">
      <c r="A105" s="155"/>
      <c r="B105" s="100" t="s">
        <v>11317</v>
      </c>
      <c r="C105" s="101">
        <v>969593870</v>
      </c>
      <c r="D105" s="100" t="s">
        <v>11318</v>
      </c>
      <c r="E105" s="101"/>
      <c r="F105" s="63"/>
      <c r="G105" s="100" t="s">
        <v>225</v>
      </c>
      <c r="H105" s="101" t="s">
        <v>245</v>
      </c>
      <c r="I105" s="63" t="s">
        <v>316</v>
      </c>
      <c r="J105" s="63" t="s">
        <v>221</v>
      </c>
      <c r="K105" s="125" t="s">
        <v>256</v>
      </c>
      <c r="L105" s="66" t="s">
        <v>256</v>
      </c>
      <c r="M105" s="101"/>
      <c r="N105" s="66" t="s">
        <v>233</v>
      </c>
      <c r="O105" s="66" t="s">
        <v>236</v>
      </c>
      <c r="P105" s="66" t="str">
        <f>TRIM(BD_PyaPinto[[#This Row],[CONTACTO II]])</f>
        <v>NO CONTESTA</v>
      </c>
      <c r="Q105" s="59"/>
      <c r="R105" s="63"/>
      <c r="S105" s="63"/>
      <c r="T105" s="63"/>
      <c r="U105" s="63"/>
    </row>
    <row r="106" spans="1:22" ht="13">
      <c r="A106" s="155"/>
      <c r="B106" s="100" t="s">
        <v>11319</v>
      </c>
      <c r="C106" s="101">
        <v>969831175</v>
      </c>
      <c r="D106" s="100" t="s">
        <v>11320</v>
      </c>
      <c r="E106" s="101"/>
      <c r="F106" s="63"/>
      <c r="G106" s="100" t="s">
        <v>225</v>
      </c>
      <c r="H106" s="101" t="s">
        <v>245</v>
      </c>
      <c r="I106" s="63" t="s">
        <v>316</v>
      </c>
      <c r="J106" s="63" t="s">
        <v>221</v>
      </c>
      <c r="K106" s="125" t="s">
        <v>256</v>
      </c>
      <c r="L106" s="66" t="s">
        <v>256</v>
      </c>
      <c r="M106" s="101"/>
      <c r="N106" s="66" t="s">
        <v>231</v>
      </c>
      <c r="O106" s="66" t="s">
        <v>236</v>
      </c>
      <c r="P106" s="66" t="str">
        <f>TRIM(BD_PyaPinto[[#This Row],[CONTACTO II]])</f>
        <v>NO CONTESTA</v>
      </c>
      <c r="Q106" s="59"/>
      <c r="R106" s="63"/>
      <c r="S106" s="63"/>
      <c r="T106" s="63"/>
      <c r="U106" s="63"/>
    </row>
    <row r="107" spans="1:22" ht="13">
      <c r="A107" s="155"/>
      <c r="B107" s="100" t="s">
        <v>11321</v>
      </c>
      <c r="C107" s="101">
        <v>978353526</v>
      </c>
      <c r="D107" s="100" t="s">
        <v>11322</v>
      </c>
      <c r="E107" s="101"/>
      <c r="F107" s="63"/>
      <c r="G107" s="100" t="s">
        <v>225</v>
      </c>
      <c r="H107" s="101" t="s">
        <v>245</v>
      </c>
      <c r="I107" s="63" t="s">
        <v>316</v>
      </c>
      <c r="J107" s="63" t="s">
        <v>221</v>
      </c>
      <c r="K107" s="125" t="s">
        <v>256</v>
      </c>
      <c r="L107" s="66" t="s">
        <v>256</v>
      </c>
      <c r="M107" s="101"/>
      <c r="N107" s="66" t="s">
        <v>233</v>
      </c>
      <c r="O107" s="66" t="s">
        <v>236</v>
      </c>
      <c r="P107" s="66" t="str">
        <f>TRIM(BD_PyaPinto[[#This Row],[CONTACTO II]])</f>
        <v>NO CONTESTA</v>
      </c>
      <c r="Q107" s="59"/>
      <c r="R107" s="63"/>
      <c r="S107" s="63"/>
      <c r="T107" s="63"/>
      <c r="U107" s="63"/>
    </row>
    <row r="108" spans="1:22" ht="13">
      <c r="A108" s="155"/>
      <c r="B108" s="100" t="s">
        <v>11323</v>
      </c>
      <c r="C108" s="101">
        <v>937015001</v>
      </c>
      <c r="D108" s="100" t="s">
        <v>11324</v>
      </c>
      <c r="E108" s="101"/>
      <c r="F108" s="63"/>
      <c r="G108" s="100" t="s">
        <v>225</v>
      </c>
      <c r="H108" s="101" t="s">
        <v>245</v>
      </c>
      <c r="I108" s="63" t="s">
        <v>316</v>
      </c>
      <c r="J108" s="63" t="s">
        <v>221</v>
      </c>
      <c r="K108" s="125" t="s">
        <v>256</v>
      </c>
      <c r="L108" s="66" t="s">
        <v>256</v>
      </c>
      <c r="M108" s="101"/>
      <c r="N108" s="66" t="s">
        <v>233</v>
      </c>
      <c r="O108" s="66" t="s">
        <v>233</v>
      </c>
      <c r="P108" s="66" t="str">
        <f>TRIM(BD_PyaPinto[[#This Row],[CONTACTO II]])</f>
        <v>SE ENVIÓ INFORMACIÓN</v>
      </c>
      <c r="Q108" s="59"/>
      <c r="R108" s="63"/>
      <c r="S108" s="63"/>
      <c r="T108" s="63"/>
      <c r="U108" s="63"/>
    </row>
    <row r="109" spans="1:22" ht="14">
      <c r="A109" s="157"/>
      <c r="B109" s="114" t="s">
        <v>8329</v>
      </c>
      <c r="C109" s="99">
        <v>987239928</v>
      </c>
      <c r="D109" s="102" t="s">
        <v>8330</v>
      </c>
      <c r="E109" s="101"/>
      <c r="F109" s="63"/>
      <c r="G109" s="100" t="s">
        <v>223</v>
      </c>
      <c r="H109" s="101" t="s">
        <v>245</v>
      </c>
      <c r="I109" s="63" t="s">
        <v>316</v>
      </c>
      <c r="J109" s="63" t="s">
        <v>221</v>
      </c>
      <c r="K109" s="125" t="s">
        <v>256</v>
      </c>
      <c r="L109" s="66" t="s">
        <v>256</v>
      </c>
      <c r="M109" s="101"/>
      <c r="N109" s="67" t="s">
        <v>233</v>
      </c>
      <c r="O109" s="66" t="s">
        <v>236</v>
      </c>
      <c r="P109" s="66" t="str">
        <f>TRIM(BD_PyaPinto[[#This Row],[CONTACTO II]])</f>
        <v>NO CONTESTA</v>
      </c>
      <c r="Q109" s="59"/>
      <c r="R109" s="63"/>
      <c r="S109" s="63"/>
      <c r="T109" s="63"/>
      <c r="U109" s="63"/>
    </row>
    <row r="110" spans="1:22" ht="28">
      <c r="A110" s="1008">
        <v>72617086</v>
      </c>
      <c r="B110" s="1009" t="s">
        <v>7478</v>
      </c>
      <c r="C110" s="101">
        <v>942423533</v>
      </c>
      <c r="D110" s="828" t="s">
        <v>7479</v>
      </c>
      <c r="E110" s="101"/>
      <c r="F110" s="63"/>
      <c r="G110" s="100" t="s">
        <v>225</v>
      </c>
      <c r="H110" s="101" t="s">
        <v>245</v>
      </c>
      <c r="I110" s="88" t="s">
        <v>316</v>
      </c>
      <c r="J110" s="63" t="s">
        <v>221</v>
      </c>
      <c r="K110" s="125"/>
      <c r="L110" s="66"/>
      <c r="M110" s="126"/>
      <c r="N110" s="95" t="s">
        <v>231</v>
      </c>
      <c r="O110" s="85" t="s">
        <v>231</v>
      </c>
      <c r="P110" s="85" t="s">
        <v>231</v>
      </c>
      <c r="Q110" s="87" t="s">
        <v>324</v>
      </c>
      <c r="R110" s="88" t="s">
        <v>232</v>
      </c>
      <c r="S110" s="88" t="s">
        <v>318</v>
      </c>
      <c r="T110" s="87" t="s">
        <v>323</v>
      </c>
      <c r="U110" s="88" t="s">
        <v>255</v>
      </c>
      <c r="V110" s="210" t="s">
        <v>7480</v>
      </c>
    </row>
    <row r="111" spans="1:22" ht="14">
      <c r="A111" s="157"/>
      <c r="B111" s="114" t="s">
        <v>7865</v>
      </c>
      <c r="C111" s="99">
        <v>976248519</v>
      </c>
      <c r="D111" s="102" t="s">
        <v>11325</v>
      </c>
      <c r="E111" s="101"/>
      <c r="F111" s="63"/>
      <c r="G111" s="100" t="s">
        <v>224</v>
      </c>
      <c r="H111" s="101" t="s">
        <v>245</v>
      </c>
      <c r="I111" s="63" t="s">
        <v>316</v>
      </c>
      <c r="J111" s="63" t="s">
        <v>221</v>
      </c>
      <c r="K111" s="125" t="s">
        <v>256</v>
      </c>
      <c r="L111" s="66" t="s">
        <v>256</v>
      </c>
      <c r="M111" s="101"/>
      <c r="N111" s="66" t="s">
        <v>233</v>
      </c>
      <c r="O111" s="66" t="s">
        <v>236</v>
      </c>
      <c r="P111" s="66" t="str">
        <f>TRIM(BD_PyaPinto[[#This Row],[CONTACTO II]])</f>
        <v>NO CONTESTA</v>
      </c>
      <c r="Q111" s="59"/>
      <c r="R111" s="63"/>
      <c r="S111" s="63"/>
      <c r="T111" s="63"/>
      <c r="U111" s="63"/>
    </row>
    <row r="112" spans="1:22" ht="14">
      <c r="A112" s="157"/>
      <c r="B112" s="114" t="s">
        <v>11326</v>
      </c>
      <c r="C112" s="99">
        <v>986287071</v>
      </c>
      <c r="D112" s="102" t="s">
        <v>10035</v>
      </c>
      <c r="E112" s="101"/>
      <c r="F112" s="63"/>
      <c r="G112" s="100" t="s">
        <v>223</v>
      </c>
      <c r="H112" s="101" t="s">
        <v>245</v>
      </c>
      <c r="I112" s="63" t="s">
        <v>316</v>
      </c>
      <c r="J112" s="63" t="s">
        <v>221</v>
      </c>
      <c r="K112" s="125" t="s">
        <v>256</v>
      </c>
      <c r="L112" s="66" t="s">
        <v>256</v>
      </c>
      <c r="M112" s="101"/>
      <c r="N112" s="66" t="s">
        <v>233</v>
      </c>
      <c r="O112" s="66" t="s">
        <v>236</v>
      </c>
      <c r="P112" s="66" t="str">
        <f>TRIM(BD_PyaPinto[[#This Row],[CONTACTO II]])</f>
        <v>NO CONTESTA</v>
      </c>
      <c r="Q112" s="59"/>
      <c r="R112" s="63"/>
      <c r="S112" s="63"/>
      <c r="T112" s="63"/>
      <c r="U112" s="63"/>
    </row>
    <row r="113" spans="1:21" ht="14">
      <c r="A113" s="157"/>
      <c r="B113" s="114" t="s">
        <v>11327</v>
      </c>
      <c r="C113" s="99">
        <v>943043962</v>
      </c>
      <c r="D113" s="102" t="s">
        <v>1889</v>
      </c>
      <c r="E113" s="101"/>
      <c r="F113" s="63"/>
      <c r="G113" s="100" t="s">
        <v>223</v>
      </c>
      <c r="H113" s="101" t="s">
        <v>245</v>
      </c>
      <c r="I113" s="63" t="s">
        <v>316</v>
      </c>
      <c r="J113" s="63" t="s">
        <v>221</v>
      </c>
      <c r="K113" s="125" t="s">
        <v>271</v>
      </c>
      <c r="L113" s="66" t="s">
        <v>271</v>
      </c>
      <c r="M113" s="101"/>
      <c r="N113" s="66" t="s">
        <v>231</v>
      </c>
      <c r="O113" s="67" t="s">
        <v>329</v>
      </c>
      <c r="P113" s="67"/>
      <c r="Q113" s="59"/>
      <c r="R113" s="63"/>
      <c r="S113" s="63"/>
      <c r="T113" s="63"/>
      <c r="U113" s="63"/>
    </row>
    <row r="114" spans="1:21" ht="14">
      <c r="A114" s="157"/>
      <c r="B114" s="114" t="s">
        <v>11328</v>
      </c>
      <c r="C114" s="99">
        <v>969615396</v>
      </c>
      <c r="D114" s="102" t="s">
        <v>11329</v>
      </c>
      <c r="E114" s="101"/>
      <c r="F114" s="63"/>
      <c r="G114" s="100" t="s">
        <v>223</v>
      </c>
      <c r="H114" s="101" t="s">
        <v>245</v>
      </c>
      <c r="I114" s="63" t="s">
        <v>316</v>
      </c>
      <c r="J114" s="63" t="s">
        <v>221</v>
      </c>
      <c r="K114" s="125" t="s">
        <v>256</v>
      </c>
      <c r="L114" s="66" t="s">
        <v>256</v>
      </c>
      <c r="M114" s="101"/>
      <c r="N114" s="66" t="s">
        <v>233</v>
      </c>
      <c r="O114" s="66" t="s">
        <v>236</v>
      </c>
      <c r="P114" s="66" t="str">
        <f>TRIM(BD_PyaPinto[[#This Row],[CONTACTO II]])</f>
        <v>NO CONTESTA</v>
      </c>
      <c r="Q114" s="59"/>
      <c r="R114" s="63"/>
      <c r="S114" s="63"/>
      <c r="T114" s="63"/>
      <c r="U114" s="63"/>
    </row>
    <row r="115" spans="1:21" ht="14">
      <c r="A115" s="157"/>
      <c r="B115" s="114" t="s">
        <v>11330</v>
      </c>
      <c r="C115" s="99">
        <v>943445798</v>
      </c>
      <c r="D115" s="102" t="s">
        <v>11331</v>
      </c>
      <c r="E115" s="101"/>
      <c r="F115" s="63"/>
      <c r="G115" s="100" t="s">
        <v>223</v>
      </c>
      <c r="H115" s="101" t="s">
        <v>245</v>
      </c>
      <c r="I115" s="63" t="s">
        <v>316</v>
      </c>
      <c r="J115" s="63" t="s">
        <v>221</v>
      </c>
      <c r="K115" s="125" t="s">
        <v>256</v>
      </c>
      <c r="L115" s="66" t="s">
        <v>256</v>
      </c>
      <c r="M115" s="101"/>
      <c r="N115" s="66" t="s">
        <v>233</v>
      </c>
      <c r="O115" s="66" t="s">
        <v>231</v>
      </c>
      <c r="P115" s="66" t="str">
        <f>TRIM(BD_PyaPinto[[#This Row],[CONTACTO II]])</f>
        <v>MOSTRÓ INTERÉS</v>
      </c>
      <c r="Q115" s="59"/>
      <c r="R115" s="63"/>
      <c r="S115" s="63"/>
      <c r="T115" s="63"/>
      <c r="U115" s="63"/>
    </row>
    <row r="116" spans="1:21" ht="14">
      <c r="A116" s="157"/>
      <c r="B116" s="114" t="s">
        <v>11332</v>
      </c>
      <c r="C116" s="99">
        <v>934778650</v>
      </c>
      <c r="D116" s="102" t="s">
        <v>11333</v>
      </c>
      <c r="E116" s="101"/>
      <c r="F116" s="63"/>
      <c r="G116" s="100" t="s">
        <v>224</v>
      </c>
      <c r="H116" s="101" t="s">
        <v>245</v>
      </c>
      <c r="I116" s="63" t="s">
        <v>316</v>
      </c>
      <c r="J116" s="63" t="s">
        <v>221</v>
      </c>
      <c r="K116" s="125" t="s">
        <v>256</v>
      </c>
      <c r="L116" s="66" t="s">
        <v>256</v>
      </c>
      <c r="M116" s="101"/>
      <c r="N116" s="66" t="s">
        <v>233</v>
      </c>
      <c r="O116" s="66" t="s">
        <v>236</v>
      </c>
      <c r="P116" s="66" t="str">
        <f>TRIM(BD_PyaPinto[[#This Row],[CONTACTO II]])</f>
        <v>NO CONTESTA</v>
      </c>
      <c r="Q116" s="59"/>
      <c r="R116" s="63"/>
      <c r="S116" s="63"/>
      <c r="T116" s="63"/>
      <c r="U116" s="63"/>
    </row>
    <row r="117" spans="1:21" ht="13">
      <c r="A117" s="155"/>
      <c r="B117" s="100" t="s">
        <v>11334</v>
      </c>
      <c r="C117" s="101">
        <v>983984979</v>
      </c>
      <c r="D117" s="100" t="s">
        <v>11335</v>
      </c>
      <c r="E117" s="101"/>
      <c r="F117" s="63"/>
      <c r="G117" s="100" t="s">
        <v>224</v>
      </c>
      <c r="H117" s="101" t="s">
        <v>243</v>
      </c>
      <c r="I117" s="63" t="s">
        <v>316</v>
      </c>
      <c r="J117" s="63" t="s">
        <v>221</v>
      </c>
      <c r="K117" s="125"/>
      <c r="L117" s="66"/>
      <c r="M117" s="101"/>
      <c r="N117" s="66" t="s">
        <v>231</v>
      </c>
      <c r="O117" s="66" t="s">
        <v>231</v>
      </c>
      <c r="P117" s="66" t="str">
        <f>TRIM(BD_PyaPinto[[#This Row],[CONTACTO II]])</f>
        <v>MOSTRÓ INTERÉS</v>
      </c>
      <c r="Q117" s="59"/>
      <c r="R117" s="63"/>
      <c r="S117" s="63"/>
      <c r="T117" s="63"/>
      <c r="U117" s="63"/>
    </row>
    <row r="118" spans="1:21" ht="13">
      <c r="A118" s="155">
        <v>74010512</v>
      </c>
      <c r="B118" s="100" t="s">
        <v>8690</v>
      </c>
      <c r="C118" s="101">
        <v>997840704</v>
      </c>
      <c r="D118" s="100" t="s">
        <v>8691</v>
      </c>
      <c r="E118" s="101"/>
      <c r="F118" s="63"/>
      <c r="G118" s="100" t="s">
        <v>224</v>
      </c>
      <c r="H118" s="101" t="s">
        <v>243</v>
      </c>
      <c r="I118" s="63" t="s">
        <v>316</v>
      </c>
      <c r="J118" s="63" t="s">
        <v>221</v>
      </c>
      <c r="K118" s="125"/>
      <c r="L118" s="66"/>
      <c r="M118" s="101"/>
      <c r="N118" s="66" t="s">
        <v>233</v>
      </c>
      <c r="O118" s="66" t="s">
        <v>233</v>
      </c>
      <c r="P118" s="66" t="s">
        <v>239</v>
      </c>
      <c r="Q118" s="59"/>
      <c r="R118" s="63"/>
      <c r="S118" s="63"/>
      <c r="T118" s="63"/>
      <c r="U118" s="63"/>
    </row>
    <row r="119" spans="1:21" ht="13">
      <c r="A119" s="155">
        <v>46541704</v>
      </c>
      <c r="B119" s="100" t="s">
        <v>2657</v>
      </c>
      <c r="C119" s="101">
        <v>948056950</v>
      </c>
      <c r="D119" s="100" t="s">
        <v>2658</v>
      </c>
      <c r="E119" s="101"/>
      <c r="F119" s="63"/>
      <c r="G119" s="100" t="s">
        <v>224</v>
      </c>
      <c r="H119" s="101" t="s">
        <v>243</v>
      </c>
      <c r="I119" s="63" t="s">
        <v>316</v>
      </c>
      <c r="J119" s="63" t="s">
        <v>221</v>
      </c>
      <c r="K119" s="125"/>
      <c r="L119" s="66"/>
      <c r="M119" s="101"/>
      <c r="N119" s="66" t="s">
        <v>231</v>
      </c>
      <c r="O119" s="66" t="s">
        <v>231</v>
      </c>
      <c r="P119" s="66" t="str">
        <f>TRIM(BD_PyaPinto[[#This Row],[CONTACTO II]])</f>
        <v>MOSTRÓ INTERÉS</v>
      </c>
      <c r="Q119" s="59"/>
      <c r="R119" s="63"/>
      <c r="S119" s="63"/>
      <c r="T119" s="63"/>
      <c r="U119" s="63"/>
    </row>
    <row r="120" spans="1:21" ht="13">
      <c r="A120" s="155">
        <v>77715752</v>
      </c>
      <c r="B120" s="100" t="s">
        <v>10011</v>
      </c>
      <c r="C120" s="101">
        <v>944134115</v>
      </c>
      <c r="D120" s="100" t="s">
        <v>10012</v>
      </c>
      <c r="E120" s="101"/>
      <c r="F120" s="63"/>
      <c r="G120" s="100" t="s">
        <v>224</v>
      </c>
      <c r="H120" s="101" t="s">
        <v>243</v>
      </c>
      <c r="I120" s="63" t="s">
        <v>316</v>
      </c>
      <c r="J120" s="63" t="s">
        <v>221</v>
      </c>
      <c r="K120" s="125"/>
      <c r="L120" s="66"/>
      <c r="M120" s="101"/>
      <c r="N120" s="66" t="s">
        <v>236</v>
      </c>
      <c r="O120" s="66" t="s">
        <v>236</v>
      </c>
      <c r="P120" s="66" t="str">
        <f>TRIM(BD_PyaPinto[[#This Row],[CONTACTO II]])</f>
        <v>NO CONTESTA</v>
      </c>
      <c r="Q120" s="59"/>
      <c r="R120" s="63"/>
      <c r="S120" s="63"/>
      <c r="T120" s="63"/>
      <c r="U120" s="63"/>
    </row>
    <row r="121" spans="1:21" ht="13">
      <c r="A121" s="155">
        <v>73167608</v>
      </c>
      <c r="B121" s="100" t="s">
        <v>8166</v>
      </c>
      <c r="C121" s="101">
        <v>987456596</v>
      </c>
      <c r="D121" s="100" t="s">
        <v>8167</v>
      </c>
      <c r="E121" s="101"/>
      <c r="F121" s="63"/>
      <c r="G121" s="100" t="s">
        <v>224</v>
      </c>
      <c r="H121" s="101" t="s">
        <v>243</v>
      </c>
      <c r="I121" s="63" t="s">
        <v>316</v>
      </c>
      <c r="J121" s="63" t="s">
        <v>221</v>
      </c>
      <c r="K121" s="125"/>
      <c r="L121" s="66"/>
      <c r="M121" s="101"/>
      <c r="N121" s="66" t="s">
        <v>236</v>
      </c>
      <c r="O121" s="66" t="s">
        <v>236</v>
      </c>
      <c r="P121" s="66" t="str">
        <f>TRIM(BD_PyaPinto[[#This Row],[CONTACTO II]])</f>
        <v>NO CONTESTA</v>
      </c>
      <c r="Q121" s="59"/>
      <c r="R121" s="63"/>
      <c r="S121" s="63"/>
      <c r="T121" s="63"/>
      <c r="U121" s="63"/>
    </row>
    <row r="122" spans="1:21" ht="28">
      <c r="A122" s="155">
        <v>61861573</v>
      </c>
      <c r="B122" s="100" t="s">
        <v>4886</v>
      </c>
      <c r="C122" s="101">
        <v>976125459</v>
      </c>
      <c r="D122" s="100" t="s">
        <v>4887</v>
      </c>
      <c r="E122" s="101"/>
      <c r="F122" s="63"/>
      <c r="G122" s="100" t="s">
        <v>224</v>
      </c>
      <c r="H122" s="101" t="s">
        <v>243</v>
      </c>
      <c r="I122" s="63" t="s">
        <v>316</v>
      </c>
      <c r="J122" s="63" t="s">
        <v>221</v>
      </c>
      <c r="K122" s="125"/>
      <c r="L122" s="66"/>
      <c r="M122" s="101"/>
      <c r="N122" s="66" t="s">
        <v>231</v>
      </c>
      <c r="O122" s="66" t="s">
        <v>231</v>
      </c>
      <c r="P122" s="66" t="str">
        <f>TRIM(BD_PyaPinto[[#This Row],[CONTACTO II]])</f>
        <v>MOSTRÓ INTERÉS</v>
      </c>
      <c r="Q122" s="59" t="s">
        <v>324</v>
      </c>
      <c r="R122" s="63" t="s">
        <v>232</v>
      </c>
      <c r="S122" s="63" t="s">
        <v>318</v>
      </c>
      <c r="T122" s="59" t="s">
        <v>323</v>
      </c>
      <c r="U122" s="63" t="s">
        <v>255</v>
      </c>
    </row>
    <row r="123" spans="1:21" ht="13">
      <c r="A123" s="155">
        <v>72834667</v>
      </c>
      <c r="B123" s="100" t="s">
        <v>7697</v>
      </c>
      <c r="C123" s="101">
        <v>961543987</v>
      </c>
      <c r="D123" s="100" t="s">
        <v>7698</v>
      </c>
      <c r="E123" s="101"/>
      <c r="F123" s="63"/>
      <c r="G123" s="100" t="s">
        <v>224</v>
      </c>
      <c r="H123" s="101" t="s">
        <v>243</v>
      </c>
      <c r="I123" s="63" t="s">
        <v>316</v>
      </c>
      <c r="J123" s="63" t="s">
        <v>221</v>
      </c>
      <c r="K123" s="125"/>
      <c r="L123" s="66"/>
      <c r="M123" s="101"/>
      <c r="N123" s="66" t="s">
        <v>231</v>
      </c>
      <c r="O123" s="66" t="s">
        <v>231</v>
      </c>
      <c r="P123" s="66" t="str">
        <f>TRIM(BD_PyaPinto[[#This Row],[CONTACTO II]])</f>
        <v>MOSTRÓ INTERÉS</v>
      </c>
      <c r="Q123" s="59"/>
      <c r="R123" s="63"/>
      <c r="S123" s="63"/>
      <c r="T123" s="63"/>
      <c r="U123" s="63"/>
    </row>
    <row r="124" spans="1:21" ht="13">
      <c r="A124" s="155">
        <v>62051451</v>
      </c>
      <c r="B124" s="100" t="s">
        <v>5156</v>
      </c>
      <c r="C124" s="101">
        <v>978684991</v>
      </c>
      <c r="D124" s="100" t="s">
        <v>5157</v>
      </c>
      <c r="E124" s="101"/>
      <c r="F124" s="63"/>
      <c r="G124" s="100" t="s">
        <v>224</v>
      </c>
      <c r="H124" s="101" t="s">
        <v>243</v>
      </c>
      <c r="I124" s="63" t="s">
        <v>316</v>
      </c>
      <c r="J124" s="63" t="s">
        <v>221</v>
      </c>
      <c r="K124" s="125"/>
      <c r="L124" s="66"/>
      <c r="M124" s="101"/>
      <c r="N124" s="66" t="s">
        <v>233</v>
      </c>
      <c r="O124" s="66" t="s">
        <v>233</v>
      </c>
      <c r="P124" s="66" t="str">
        <f>TRIM(BD_PyaPinto[[#This Row],[CONTACTO II]])</f>
        <v>SE ENVIÓ INFORMACIÓN</v>
      </c>
      <c r="Q124" s="59"/>
      <c r="R124" s="63"/>
      <c r="S124" s="63"/>
      <c r="T124" s="63"/>
      <c r="U124" s="63"/>
    </row>
    <row r="125" spans="1:21" ht="13">
      <c r="A125" s="155">
        <v>71065236</v>
      </c>
      <c r="B125" s="100" t="s">
        <v>5931</v>
      </c>
      <c r="C125" s="101">
        <v>982064025</v>
      </c>
      <c r="D125" s="100" t="s">
        <v>5932</v>
      </c>
      <c r="E125" s="101"/>
      <c r="F125" s="63"/>
      <c r="G125" s="100" t="s">
        <v>224</v>
      </c>
      <c r="H125" s="101" t="s">
        <v>243</v>
      </c>
      <c r="I125" s="63" t="s">
        <v>316</v>
      </c>
      <c r="J125" s="63" t="s">
        <v>221</v>
      </c>
      <c r="K125" s="125"/>
      <c r="L125" s="66"/>
      <c r="M125" s="101"/>
      <c r="N125" s="66" t="s">
        <v>231</v>
      </c>
      <c r="O125" s="66" t="s">
        <v>231</v>
      </c>
      <c r="P125" s="66" t="str">
        <f>TRIM(BD_PyaPinto[[#This Row],[CONTACTO II]])</f>
        <v>MOSTRÓ INTERÉS</v>
      </c>
      <c r="Q125" s="59"/>
      <c r="R125" s="63"/>
      <c r="S125" s="63"/>
      <c r="T125" s="63"/>
      <c r="U125" s="63"/>
    </row>
    <row r="126" spans="1:21" ht="13">
      <c r="A126" s="155">
        <v>73850018</v>
      </c>
      <c r="B126" s="100" t="s">
        <v>8603</v>
      </c>
      <c r="C126" s="101">
        <v>980211658</v>
      </c>
      <c r="D126" s="100" t="s">
        <v>8604</v>
      </c>
      <c r="E126" s="101"/>
      <c r="F126" s="63"/>
      <c r="G126" s="100" t="s">
        <v>224</v>
      </c>
      <c r="H126" s="101" t="s">
        <v>243</v>
      </c>
      <c r="I126" s="63" t="s">
        <v>316</v>
      </c>
      <c r="J126" s="63" t="s">
        <v>221</v>
      </c>
      <c r="K126" s="125"/>
      <c r="L126" s="66"/>
      <c r="M126" s="101"/>
      <c r="N126" s="66" t="s">
        <v>231</v>
      </c>
      <c r="O126" s="66" t="s">
        <v>231</v>
      </c>
      <c r="P126" s="66" t="str">
        <f>TRIM(BD_PyaPinto[[#This Row],[CONTACTO II]])</f>
        <v>MOSTRÓ INTERÉS</v>
      </c>
      <c r="Q126" s="59"/>
      <c r="R126" s="63"/>
      <c r="S126" s="63"/>
      <c r="T126" s="63"/>
      <c r="U126" s="63"/>
    </row>
    <row r="127" spans="1:21" ht="13">
      <c r="A127" s="155">
        <v>73168365</v>
      </c>
      <c r="B127" s="100" t="s">
        <v>8172</v>
      </c>
      <c r="C127" s="101">
        <v>930682883</v>
      </c>
      <c r="D127" s="100" t="s">
        <v>8173</v>
      </c>
      <c r="E127" s="101"/>
      <c r="F127" s="63"/>
      <c r="G127" s="100" t="s">
        <v>224</v>
      </c>
      <c r="H127" s="101" t="s">
        <v>243</v>
      </c>
      <c r="I127" s="63" t="s">
        <v>316</v>
      </c>
      <c r="J127" s="63" t="s">
        <v>221</v>
      </c>
      <c r="K127" s="125"/>
      <c r="L127" s="66"/>
      <c r="M127" s="101"/>
      <c r="N127" s="66" t="s">
        <v>231</v>
      </c>
      <c r="O127" s="66" t="s">
        <v>231</v>
      </c>
      <c r="P127" s="66" t="s">
        <v>388</v>
      </c>
      <c r="Q127" s="59"/>
      <c r="R127" s="63"/>
      <c r="S127" s="63"/>
      <c r="T127" s="63"/>
      <c r="U127" s="63"/>
    </row>
    <row r="128" spans="1:21" ht="13">
      <c r="A128" s="155">
        <v>72359542</v>
      </c>
      <c r="B128" s="100" t="s">
        <v>7165</v>
      </c>
      <c r="C128" s="101">
        <v>907639252</v>
      </c>
      <c r="D128" s="100" t="s">
        <v>7166</v>
      </c>
      <c r="E128" s="101"/>
      <c r="F128" s="63"/>
      <c r="G128" s="100" t="s">
        <v>224</v>
      </c>
      <c r="H128" s="101" t="s">
        <v>243</v>
      </c>
      <c r="I128" s="63" t="s">
        <v>316</v>
      </c>
      <c r="J128" s="63" t="s">
        <v>221</v>
      </c>
      <c r="K128" s="125"/>
      <c r="L128" s="66"/>
      <c r="M128" s="101"/>
      <c r="N128" s="66" t="s">
        <v>236</v>
      </c>
      <c r="O128" s="66" t="s">
        <v>236</v>
      </c>
      <c r="P128" s="66" t="str">
        <f>TRIM(BD_PyaPinto[[#This Row],[CONTACTO II]])</f>
        <v>NO CONTESTA</v>
      </c>
      <c r="Q128" s="59"/>
      <c r="R128" s="63"/>
      <c r="S128" s="63"/>
      <c r="T128" s="63"/>
      <c r="U128" s="63"/>
    </row>
    <row r="129" spans="1:21" ht="13">
      <c r="A129" s="155">
        <v>71172802</v>
      </c>
      <c r="B129" s="100" t="s">
        <v>6064</v>
      </c>
      <c r="C129" s="101">
        <v>927060577</v>
      </c>
      <c r="D129" s="100" t="s">
        <v>6065</v>
      </c>
      <c r="E129" s="101"/>
      <c r="F129" s="63"/>
      <c r="G129" s="100" t="s">
        <v>224</v>
      </c>
      <c r="H129" s="101" t="s">
        <v>243</v>
      </c>
      <c r="I129" s="63" t="s">
        <v>316</v>
      </c>
      <c r="J129" s="63" t="s">
        <v>221</v>
      </c>
      <c r="K129" s="125"/>
      <c r="L129" s="66"/>
      <c r="M129" s="101"/>
      <c r="N129" s="66" t="s">
        <v>231</v>
      </c>
      <c r="O129" s="66" t="s">
        <v>231</v>
      </c>
      <c r="P129" s="66" t="str">
        <f>TRIM(BD_PyaPinto[[#This Row],[CONTACTO II]])</f>
        <v>MOSTRÓ INTERÉS</v>
      </c>
      <c r="Q129" s="59"/>
      <c r="R129" s="63"/>
      <c r="S129" s="63"/>
      <c r="T129" s="63"/>
      <c r="U129" s="63"/>
    </row>
    <row r="130" spans="1:21" ht="14">
      <c r="A130" s="155">
        <v>61433851</v>
      </c>
      <c r="B130" s="100" t="s">
        <v>4356</v>
      </c>
      <c r="C130" s="101">
        <v>921062840</v>
      </c>
      <c r="D130" s="100" t="s">
        <v>4357</v>
      </c>
      <c r="E130" s="101"/>
      <c r="F130" s="63"/>
      <c r="G130" s="100" t="s">
        <v>224</v>
      </c>
      <c r="H130" s="101" t="s">
        <v>243</v>
      </c>
      <c r="I130" s="63" t="s">
        <v>316</v>
      </c>
      <c r="J130" s="63" t="s">
        <v>221</v>
      </c>
      <c r="K130" s="125"/>
      <c r="L130" s="66"/>
      <c r="M130" s="101"/>
      <c r="N130" s="66" t="s">
        <v>231</v>
      </c>
      <c r="O130" s="66" t="s">
        <v>231</v>
      </c>
      <c r="P130" s="66" t="str">
        <f>TRIM(BD_PyaPinto[[#This Row],[CONTACTO II]])</f>
        <v>MOSTRÓ INTERÉS</v>
      </c>
      <c r="Q130" s="59" t="s">
        <v>324</v>
      </c>
      <c r="R130" s="63" t="s">
        <v>232</v>
      </c>
      <c r="S130" s="63" t="s">
        <v>318</v>
      </c>
      <c r="T130" s="63" t="s">
        <v>323</v>
      </c>
      <c r="U130" s="63" t="s">
        <v>255</v>
      </c>
    </row>
    <row r="131" spans="1:21" ht="13">
      <c r="A131" s="155">
        <v>71153887</v>
      </c>
      <c r="B131" s="100" t="s">
        <v>5991</v>
      </c>
      <c r="C131" s="101">
        <v>995270915</v>
      </c>
      <c r="D131" s="100" t="s">
        <v>5992</v>
      </c>
      <c r="E131" s="101" t="s">
        <v>5993</v>
      </c>
      <c r="F131" s="63"/>
      <c r="G131" s="100" t="s">
        <v>224</v>
      </c>
      <c r="H131" s="101" t="s">
        <v>243</v>
      </c>
      <c r="I131" s="63" t="s">
        <v>316</v>
      </c>
      <c r="J131" s="63" t="s">
        <v>221</v>
      </c>
      <c r="K131" s="125"/>
      <c r="L131" s="66"/>
      <c r="M131" s="101"/>
      <c r="N131" s="66" t="s">
        <v>236</v>
      </c>
      <c r="O131" s="66" t="s">
        <v>236</v>
      </c>
      <c r="P131" s="66" t="str">
        <f>TRIM(BD_PyaPinto[[#This Row],[CONTACTO II]])</f>
        <v>NO CONTESTA</v>
      </c>
      <c r="Q131" s="59"/>
      <c r="R131" s="63"/>
      <c r="S131" s="63"/>
      <c r="T131" s="63"/>
      <c r="U131" s="63"/>
    </row>
    <row r="132" spans="1:21" ht="13">
      <c r="A132" s="155">
        <v>60651595</v>
      </c>
      <c r="B132" s="100" t="s">
        <v>3185</v>
      </c>
      <c r="C132" s="101">
        <v>941347089</v>
      </c>
      <c r="D132" s="100" t="s">
        <v>3186</v>
      </c>
      <c r="E132" s="101"/>
      <c r="F132" s="63"/>
      <c r="G132" s="100" t="s">
        <v>224</v>
      </c>
      <c r="H132" s="101" t="s">
        <v>243</v>
      </c>
      <c r="I132" s="63" t="s">
        <v>316</v>
      </c>
      <c r="J132" s="63" t="s">
        <v>221</v>
      </c>
      <c r="K132" s="125"/>
      <c r="L132" s="66"/>
      <c r="M132" s="101"/>
      <c r="N132" s="66" t="s">
        <v>231</v>
      </c>
      <c r="O132" s="66" t="s">
        <v>231</v>
      </c>
      <c r="P132" s="66" t="str">
        <f>TRIM(BD_PyaPinto[[#This Row],[CONTACTO II]])</f>
        <v>MOSTRÓ INTERÉS</v>
      </c>
      <c r="Q132" s="59"/>
      <c r="R132" s="63"/>
      <c r="S132" s="63"/>
      <c r="T132" s="63"/>
      <c r="U132" s="63"/>
    </row>
    <row r="133" spans="1:21" ht="13">
      <c r="A133" s="155">
        <v>61966540</v>
      </c>
      <c r="B133" s="100" t="s">
        <v>4990</v>
      </c>
      <c r="C133" s="101">
        <v>923053594</v>
      </c>
      <c r="D133" s="100" t="s">
        <v>4991</v>
      </c>
      <c r="E133" s="101"/>
      <c r="F133" s="63"/>
      <c r="G133" s="100" t="s">
        <v>224</v>
      </c>
      <c r="H133" s="101" t="s">
        <v>243</v>
      </c>
      <c r="I133" s="63" t="s">
        <v>316</v>
      </c>
      <c r="J133" s="63" t="s">
        <v>221</v>
      </c>
      <c r="K133" s="125"/>
      <c r="L133" s="66"/>
      <c r="M133" s="101"/>
      <c r="N133" s="66" t="s">
        <v>236</v>
      </c>
      <c r="O133" s="66" t="s">
        <v>236</v>
      </c>
      <c r="P133" s="66" t="str">
        <f>TRIM(BD_PyaPinto[[#This Row],[CONTACTO II]])</f>
        <v>NO CONTESTA</v>
      </c>
      <c r="Q133" s="59"/>
      <c r="R133" s="63"/>
      <c r="S133" s="63"/>
      <c r="T133" s="63"/>
      <c r="U133" s="63"/>
    </row>
    <row r="134" spans="1:21" ht="13">
      <c r="A134" s="155"/>
      <c r="B134" s="100" t="s">
        <v>11336</v>
      </c>
      <c r="C134" s="101">
        <v>914122168</v>
      </c>
      <c r="D134" s="100" t="s">
        <v>11337</v>
      </c>
      <c r="E134" s="101"/>
      <c r="F134" s="63"/>
      <c r="G134" s="100" t="s">
        <v>224</v>
      </c>
      <c r="H134" s="101" t="s">
        <v>243</v>
      </c>
      <c r="I134" s="63" t="s">
        <v>316</v>
      </c>
      <c r="J134" s="63" t="s">
        <v>221</v>
      </c>
      <c r="K134" s="125"/>
      <c r="L134" s="66"/>
      <c r="M134" s="101"/>
      <c r="N134" s="66" t="s">
        <v>236</v>
      </c>
      <c r="O134" s="66" t="s">
        <v>236</v>
      </c>
      <c r="P134" s="66" t="str">
        <f>TRIM(BD_PyaPinto[[#This Row],[CONTACTO II]])</f>
        <v>NO CONTESTA</v>
      </c>
      <c r="Q134" s="59"/>
      <c r="R134" s="63"/>
      <c r="S134" s="63"/>
      <c r="T134" s="63"/>
      <c r="U134" s="63"/>
    </row>
    <row r="135" spans="1:21" ht="13">
      <c r="A135" s="155">
        <v>62641591</v>
      </c>
      <c r="B135" s="100" t="s">
        <v>5277</v>
      </c>
      <c r="C135" s="101">
        <v>913236798</v>
      </c>
      <c r="D135" s="100" t="s">
        <v>5278</v>
      </c>
      <c r="E135" s="101"/>
      <c r="F135" s="63"/>
      <c r="G135" s="100" t="s">
        <v>224</v>
      </c>
      <c r="H135" s="101" t="s">
        <v>243</v>
      </c>
      <c r="I135" s="63" t="s">
        <v>316</v>
      </c>
      <c r="J135" s="63" t="s">
        <v>221</v>
      </c>
      <c r="K135" s="125"/>
      <c r="L135" s="66"/>
      <c r="M135" s="101"/>
      <c r="N135" s="66" t="s">
        <v>236</v>
      </c>
      <c r="O135" s="66" t="s">
        <v>236</v>
      </c>
      <c r="P135" s="66" t="str">
        <f>TRIM(BD_PyaPinto[[#This Row],[CONTACTO II]])</f>
        <v>NO CONTESTA</v>
      </c>
      <c r="Q135" s="59"/>
      <c r="R135" s="63"/>
      <c r="S135" s="63"/>
      <c r="T135" s="63"/>
      <c r="U135" s="63"/>
    </row>
    <row r="136" spans="1:21" ht="28">
      <c r="A136" s="155">
        <v>41433439</v>
      </c>
      <c r="B136" s="100" t="s">
        <v>1672</v>
      </c>
      <c r="C136" s="101">
        <v>993659776</v>
      </c>
      <c r="D136" s="100" t="s">
        <v>1673</v>
      </c>
      <c r="E136" s="101"/>
      <c r="F136" s="63"/>
      <c r="G136" s="100" t="s">
        <v>224</v>
      </c>
      <c r="H136" s="101" t="s">
        <v>243</v>
      </c>
      <c r="I136" s="63" t="s">
        <v>316</v>
      </c>
      <c r="J136" s="63" t="s">
        <v>221</v>
      </c>
      <c r="K136" s="125"/>
      <c r="L136" s="66"/>
      <c r="M136" s="101"/>
      <c r="N136" s="66" t="s">
        <v>236</v>
      </c>
      <c r="O136" s="66" t="s">
        <v>236</v>
      </c>
      <c r="P136" s="67" t="s">
        <v>330</v>
      </c>
      <c r="Q136" s="59"/>
      <c r="R136" s="63"/>
      <c r="S136" s="63"/>
      <c r="T136" s="63"/>
      <c r="U136" s="63"/>
    </row>
    <row r="137" spans="1:21" ht="14">
      <c r="A137" s="155">
        <v>70643027</v>
      </c>
      <c r="B137" s="100" t="s">
        <v>5593</v>
      </c>
      <c r="C137" s="101">
        <v>972461965</v>
      </c>
      <c r="D137" s="100" t="s">
        <v>5594</v>
      </c>
      <c r="E137" s="101"/>
      <c r="F137" s="63"/>
      <c r="G137" s="100" t="s">
        <v>224</v>
      </c>
      <c r="H137" s="101" t="s">
        <v>243</v>
      </c>
      <c r="I137" s="63" t="s">
        <v>316</v>
      </c>
      <c r="J137" s="63" t="s">
        <v>221</v>
      </c>
      <c r="K137" s="125"/>
      <c r="L137" s="66"/>
      <c r="M137" s="101"/>
      <c r="N137" s="66" t="s">
        <v>231</v>
      </c>
      <c r="O137" s="66" t="s">
        <v>231</v>
      </c>
      <c r="P137" s="66" t="str">
        <f>TRIM(BD_PyaPinto[[#This Row],[CONTACTO II]])</f>
        <v>MOSTRÓ INTERÉS</v>
      </c>
      <c r="Q137" s="59" t="s">
        <v>324</v>
      </c>
      <c r="R137" s="63" t="s">
        <v>232</v>
      </c>
      <c r="S137" s="63" t="s">
        <v>318</v>
      </c>
      <c r="T137" s="63" t="s">
        <v>323</v>
      </c>
      <c r="U137" s="63" t="s">
        <v>255</v>
      </c>
    </row>
    <row r="138" spans="1:21" ht="13">
      <c r="A138" s="155">
        <v>74122692</v>
      </c>
      <c r="B138" s="100" t="s">
        <v>8803</v>
      </c>
      <c r="C138" s="101">
        <v>930397607</v>
      </c>
      <c r="D138" s="100"/>
      <c r="E138" s="101"/>
      <c r="F138" s="63"/>
      <c r="G138" s="100" t="s">
        <v>224</v>
      </c>
      <c r="H138" s="101" t="s">
        <v>243</v>
      </c>
      <c r="I138" s="63" t="s">
        <v>316</v>
      </c>
      <c r="J138" s="63" t="s">
        <v>221</v>
      </c>
      <c r="K138" s="125"/>
      <c r="L138" s="66"/>
      <c r="M138" s="101"/>
      <c r="N138" s="66" t="s">
        <v>231</v>
      </c>
      <c r="O138" s="66" t="s">
        <v>231</v>
      </c>
      <c r="P138" s="66" t="str">
        <f>TRIM(BD_PyaPinto[[#This Row],[CONTACTO II]])</f>
        <v>MOSTRÓ INTERÉS</v>
      </c>
      <c r="Q138" s="59"/>
      <c r="R138" s="63"/>
      <c r="S138" s="63"/>
      <c r="T138" s="63"/>
      <c r="U138" s="63"/>
    </row>
    <row r="139" spans="1:21" ht="13">
      <c r="A139" s="155">
        <v>73554887</v>
      </c>
      <c r="B139" s="100" t="s">
        <v>8418</v>
      </c>
      <c r="C139" s="101">
        <v>949984828</v>
      </c>
      <c r="D139" s="100" t="s">
        <v>8419</v>
      </c>
      <c r="E139" s="101"/>
      <c r="F139" s="63"/>
      <c r="G139" s="100" t="s">
        <v>224</v>
      </c>
      <c r="H139" s="101" t="s">
        <v>243</v>
      </c>
      <c r="I139" s="63" t="s">
        <v>316</v>
      </c>
      <c r="J139" s="63" t="s">
        <v>221</v>
      </c>
      <c r="K139" s="125"/>
      <c r="L139" s="66"/>
      <c r="M139" s="101"/>
      <c r="N139" s="66" t="s">
        <v>236</v>
      </c>
      <c r="O139" s="66" t="s">
        <v>236</v>
      </c>
      <c r="P139" s="66" t="str">
        <f>TRIM(BD_PyaPinto[[#This Row],[CONTACTO II]])</f>
        <v>NO CONTESTA</v>
      </c>
      <c r="Q139" s="59"/>
      <c r="R139" s="63"/>
      <c r="S139" s="63"/>
      <c r="T139" s="63"/>
      <c r="U139" s="63"/>
    </row>
    <row r="140" spans="1:21" ht="13">
      <c r="A140" s="155">
        <v>70950804</v>
      </c>
      <c r="B140" s="100" t="s">
        <v>5847</v>
      </c>
      <c r="C140" s="101" t="s">
        <v>5848</v>
      </c>
      <c r="D140" s="100" t="s">
        <v>5849</v>
      </c>
      <c r="E140" s="101"/>
      <c r="F140" s="63"/>
      <c r="G140" s="100" t="s">
        <v>224</v>
      </c>
      <c r="H140" s="101" t="s">
        <v>243</v>
      </c>
      <c r="I140" s="63" t="s">
        <v>316</v>
      </c>
      <c r="J140" s="63" t="s">
        <v>221</v>
      </c>
      <c r="K140" s="125"/>
      <c r="L140" s="66"/>
      <c r="M140" s="101"/>
      <c r="N140" s="66" t="s">
        <v>231</v>
      </c>
      <c r="O140" s="66" t="s">
        <v>231</v>
      </c>
      <c r="P140" s="66" t="str">
        <f>TRIM(BD_PyaPinto[[#This Row],[CONTACTO II]])</f>
        <v>MOSTRÓ INTERÉS</v>
      </c>
      <c r="Q140" s="59"/>
      <c r="R140" s="63"/>
      <c r="S140" s="63"/>
      <c r="T140" s="63"/>
      <c r="U140" s="63"/>
    </row>
    <row r="141" spans="1:21" ht="13">
      <c r="A141" s="155">
        <v>72582215</v>
      </c>
      <c r="B141" s="100" t="s">
        <v>7294</v>
      </c>
      <c r="C141" s="101">
        <v>900826570</v>
      </c>
      <c r="D141" s="100" t="s">
        <v>7295</v>
      </c>
      <c r="E141" s="101"/>
      <c r="F141" s="63"/>
      <c r="G141" s="100" t="s">
        <v>224</v>
      </c>
      <c r="H141" s="101" t="s">
        <v>243</v>
      </c>
      <c r="I141" s="63" t="s">
        <v>316</v>
      </c>
      <c r="J141" s="63" t="s">
        <v>221</v>
      </c>
      <c r="K141" s="125"/>
      <c r="L141" s="66"/>
      <c r="M141" s="101"/>
      <c r="N141" s="66" t="s">
        <v>236</v>
      </c>
      <c r="O141" s="66" t="s">
        <v>236</v>
      </c>
      <c r="P141" s="66" t="s">
        <v>350</v>
      </c>
      <c r="Q141" s="59"/>
      <c r="R141" s="63"/>
      <c r="S141" s="63"/>
      <c r="T141" s="63"/>
      <c r="U141" s="63"/>
    </row>
    <row r="142" spans="1:21" ht="13">
      <c r="A142" s="155">
        <v>60978512</v>
      </c>
      <c r="B142" s="100" t="s">
        <v>3522</v>
      </c>
      <c r="C142" s="101">
        <v>910589379</v>
      </c>
      <c r="D142" s="100" t="s">
        <v>3523</v>
      </c>
      <c r="E142" s="101"/>
      <c r="F142" s="63"/>
      <c r="G142" s="100" t="s">
        <v>224</v>
      </c>
      <c r="H142" s="101" t="s">
        <v>243</v>
      </c>
      <c r="I142" s="63" t="s">
        <v>316</v>
      </c>
      <c r="J142" s="63" t="s">
        <v>221</v>
      </c>
      <c r="K142" s="125"/>
      <c r="L142" s="66"/>
      <c r="M142" s="101"/>
      <c r="N142" s="66" t="s">
        <v>236</v>
      </c>
      <c r="O142" s="66" t="s">
        <v>236</v>
      </c>
      <c r="P142" s="66" t="str">
        <f>TRIM(BD_PyaPinto[[#This Row],[CONTACTO II]])</f>
        <v>NO CONTESTA</v>
      </c>
      <c r="Q142" s="59"/>
      <c r="R142" s="63"/>
      <c r="S142" s="63"/>
      <c r="T142" s="63"/>
      <c r="U142" s="63"/>
    </row>
    <row r="143" spans="1:21" ht="13">
      <c r="A143" s="155">
        <v>77105745</v>
      </c>
      <c r="B143" s="100" t="s">
        <v>9880</v>
      </c>
      <c r="C143" s="101">
        <v>938200744</v>
      </c>
      <c r="D143" s="100" t="s">
        <v>9881</v>
      </c>
      <c r="E143" s="101"/>
      <c r="F143" s="63"/>
      <c r="G143" s="100" t="s">
        <v>224</v>
      </c>
      <c r="H143" s="101" t="s">
        <v>243</v>
      </c>
      <c r="I143" s="63" t="s">
        <v>316</v>
      </c>
      <c r="J143" s="63" t="s">
        <v>221</v>
      </c>
      <c r="K143" s="125"/>
      <c r="L143" s="66"/>
      <c r="M143" s="101"/>
      <c r="N143" s="66" t="s">
        <v>231</v>
      </c>
      <c r="O143" s="66" t="s">
        <v>231</v>
      </c>
      <c r="P143" s="66" t="str">
        <f>TRIM(BD_PyaPinto[[#This Row],[CONTACTO II]])</f>
        <v>MOSTRÓ INTERÉS</v>
      </c>
      <c r="Q143" s="59"/>
      <c r="R143" s="63"/>
      <c r="S143" s="63"/>
      <c r="T143" s="63"/>
      <c r="U143" s="63"/>
    </row>
    <row r="144" spans="1:21" ht="13">
      <c r="A144" s="155">
        <v>73725774</v>
      </c>
      <c r="B144" s="100" t="s">
        <v>8517</v>
      </c>
      <c r="C144" s="101">
        <v>984570499</v>
      </c>
      <c r="D144" s="100" t="s">
        <v>8518</v>
      </c>
      <c r="E144" s="101"/>
      <c r="F144" s="63"/>
      <c r="G144" s="100" t="s">
        <v>224</v>
      </c>
      <c r="H144" s="101" t="s">
        <v>243</v>
      </c>
      <c r="I144" s="63" t="s">
        <v>316</v>
      </c>
      <c r="J144" s="63" t="s">
        <v>221</v>
      </c>
      <c r="K144" s="125"/>
      <c r="L144" s="66"/>
      <c r="M144" s="101"/>
      <c r="N144" s="66" t="s">
        <v>233</v>
      </c>
      <c r="O144" s="66" t="s">
        <v>233</v>
      </c>
      <c r="P144" s="66" t="str">
        <f>TRIM(BD_PyaPinto[[#This Row],[CONTACTO II]])</f>
        <v>SE ENVIÓ INFORMACIÓN</v>
      </c>
      <c r="Q144" s="59"/>
      <c r="R144" s="63"/>
      <c r="S144" s="63"/>
      <c r="T144" s="63"/>
      <c r="U144" s="63"/>
    </row>
    <row r="145" spans="1:21" ht="13">
      <c r="A145" s="155">
        <v>61530203</v>
      </c>
      <c r="B145" s="100" t="s">
        <v>4656</v>
      </c>
      <c r="C145" s="101">
        <v>992033424</v>
      </c>
      <c r="D145" s="100"/>
      <c r="E145" s="101"/>
      <c r="F145" s="63"/>
      <c r="G145" s="100" t="s">
        <v>224</v>
      </c>
      <c r="H145" s="101" t="s">
        <v>243</v>
      </c>
      <c r="I145" s="63" t="s">
        <v>316</v>
      </c>
      <c r="J145" s="63" t="s">
        <v>221</v>
      </c>
      <c r="K145" s="125"/>
      <c r="L145" s="66"/>
      <c r="M145" s="101"/>
      <c r="N145" s="66" t="s">
        <v>231</v>
      </c>
      <c r="O145" s="66" t="s">
        <v>231</v>
      </c>
      <c r="P145" s="66" t="s">
        <v>2677</v>
      </c>
      <c r="Q145" s="59"/>
      <c r="R145" s="63"/>
      <c r="S145" s="63"/>
      <c r="T145" s="63"/>
      <c r="U145" s="63"/>
    </row>
    <row r="146" spans="1:21" ht="13">
      <c r="A146" s="155">
        <v>73608428</v>
      </c>
      <c r="B146" s="100" t="s">
        <v>8460</v>
      </c>
      <c r="C146" s="101">
        <v>986499724</v>
      </c>
      <c r="D146" s="100" t="s">
        <v>8461</v>
      </c>
      <c r="E146" s="101"/>
      <c r="F146" s="63"/>
      <c r="G146" s="100" t="s">
        <v>224</v>
      </c>
      <c r="H146" s="101" t="s">
        <v>243</v>
      </c>
      <c r="I146" s="63" t="s">
        <v>316</v>
      </c>
      <c r="J146" s="63" t="s">
        <v>221</v>
      </c>
      <c r="K146" s="125"/>
      <c r="L146" s="66"/>
      <c r="M146" s="101"/>
      <c r="N146" s="66" t="s">
        <v>233</v>
      </c>
      <c r="O146" s="66" t="s">
        <v>233</v>
      </c>
      <c r="P146" s="66" t="str">
        <f>TRIM(BD_PyaPinto[[#This Row],[CONTACTO II]])</f>
        <v>SE ENVIÓ INFORMACIÓN</v>
      </c>
      <c r="Q146" s="59"/>
      <c r="R146" s="63"/>
      <c r="S146" s="63"/>
      <c r="T146" s="63"/>
      <c r="U146" s="63"/>
    </row>
    <row r="147" spans="1:21" ht="28">
      <c r="A147" s="155">
        <v>72758741</v>
      </c>
      <c r="B147" s="100" t="s">
        <v>7550</v>
      </c>
      <c r="C147" s="101">
        <v>969147870</v>
      </c>
      <c r="D147" s="100" t="s">
        <v>7551</v>
      </c>
      <c r="E147" s="101"/>
      <c r="F147" s="63"/>
      <c r="G147" s="100" t="s">
        <v>224</v>
      </c>
      <c r="H147" s="101" t="s">
        <v>243</v>
      </c>
      <c r="I147" s="63" t="s">
        <v>316</v>
      </c>
      <c r="J147" s="63" t="s">
        <v>221</v>
      </c>
      <c r="K147" s="125"/>
      <c r="L147" s="66" t="s">
        <v>271</v>
      </c>
      <c r="M147" s="101"/>
      <c r="N147" s="66" t="s">
        <v>231</v>
      </c>
      <c r="O147" s="67" t="s">
        <v>329</v>
      </c>
      <c r="P147" s="67"/>
      <c r="Q147" s="59" t="s">
        <v>324</v>
      </c>
      <c r="R147" s="63" t="s">
        <v>232</v>
      </c>
      <c r="S147" s="63" t="s">
        <v>318</v>
      </c>
      <c r="T147" s="59" t="s">
        <v>323</v>
      </c>
      <c r="U147" s="63" t="s">
        <v>255</v>
      </c>
    </row>
    <row r="148" spans="1:21" ht="13">
      <c r="A148" s="155">
        <v>71684337</v>
      </c>
      <c r="B148" s="100" t="s">
        <v>6559</v>
      </c>
      <c r="C148" s="101">
        <v>979798076</v>
      </c>
      <c r="D148" s="100" t="s">
        <v>6560</v>
      </c>
      <c r="E148" s="101"/>
      <c r="F148" s="63"/>
      <c r="G148" s="100" t="s">
        <v>224</v>
      </c>
      <c r="H148" s="101" t="s">
        <v>243</v>
      </c>
      <c r="I148" s="63" t="s">
        <v>316</v>
      </c>
      <c r="J148" s="63" t="s">
        <v>221</v>
      </c>
      <c r="K148" s="125"/>
      <c r="L148" s="66"/>
      <c r="M148" s="101"/>
      <c r="N148" s="66" t="s">
        <v>233</v>
      </c>
      <c r="O148" s="66" t="s">
        <v>233</v>
      </c>
      <c r="P148" s="66" t="str">
        <f>TRIM(BD_PyaPinto[[#This Row],[CONTACTO II]])</f>
        <v>SE ENVIÓ INFORMACIÓN</v>
      </c>
      <c r="Q148" s="59"/>
      <c r="R148" s="63"/>
      <c r="S148" s="63"/>
      <c r="T148" s="63"/>
      <c r="U148" s="63"/>
    </row>
    <row r="149" spans="1:21" ht="14">
      <c r="A149" s="155">
        <v>78552519</v>
      </c>
      <c r="B149" s="100" t="s">
        <v>10100</v>
      </c>
      <c r="C149" s="101">
        <v>961705894</v>
      </c>
      <c r="D149" s="100" t="s">
        <v>10101</v>
      </c>
      <c r="E149" s="101" t="s">
        <v>10102</v>
      </c>
      <c r="F149" s="63"/>
      <c r="G149" s="100" t="s">
        <v>224</v>
      </c>
      <c r="H149" s="101" t="s">
        <v>243</v>
      </c>
      <c r="I149" s="63" t="s">
        <v>316</v>
      </c>
      <c r="J149" s="63" t="s">
        <v>221</v>
      </c>
      <c r="K149" s="125"/>
      <c r="L149" s="66" t="s">
        <v>271</v>
      </c>
      <c r="M149" s="101"/>
      <c r="N149" s="66" t="s">
        <v>231</v>
      </c>
      <c r="O149" s="67" t="s">
        <v>329</v>
      </c>
      <c r="P149" s="67"/>
      <c r="Q149" s="59"/>
      <c r="R149" s="63"/>
      <c r="S149" s="63"/>
      <c r="T149" s="63"/>
      <c r="U149" s="63"/>
    </row>
    <row r="150" spans="1:21" ht="13">
      <c r="A150" s="155">
        <v>7496238</v>
      </c>
      <c r="B150" s="100" t="s">
        <v>572</v>
      </c>
      <c r="C150" s="101">
        <v>951974257</v>
      </c>
      <c r="D150" s="100"/>
      <c r="E150" s="101"/>
      <c r="F150" s="63"/>
      <c r="G150" s="100" t="s">
        <v>224</v>
      </c>
      <c r="H150" s="101" t="s">
        <v>243</v>
      </c>
      <c r="I150" s="63" t="s">
        <v>316</v>
      </c>
      <c r="J150" s="63" t="s">
        <v>221</v>
      </c>
      <c r="K150" s="125"/>
      <c r="L150" s="66"/>
      <c r="M150" s="101"/>
      <c r="N150" s="66" t="s">
        <v>233</v>
      </c>
      <c r="O150" s="66" t="s">
        <v>236</v>
      </c>
      <c r="P150" s="66" t="str">
        <f>TRIM(BD_PyaPinto[[#This Row],[CONTACTO II]])</f>
        <v>NO CONTESTA</v>
      </c>
      <c r="Q150" s="59"/>
      <c r="R150" s="63"/>
      <c r="S150" s="63"/>
      <c r="T150" s="63"/>
      <c r="U150" s="63"/>
    </row>
    <row r="151" spans="1:21" ht="13">
      <c r="A151" s="155">
        <v>42937277</v>
      </c>
      <c r="B151" s="100" t="s">
        <v>2003</v>
      </c>
      <c r="C151" s="101">
        <v>946354130</v>
      </c>
      <c r="D151" s="100" t="s">
        <v>2004</v>
      </c>
      <c r="E151" s="101"/>
      <c r="F151" s="63"/>
      <c r="G151" s="100" t="s">
        <v>224</v>
      </c>
      <c r="H151" s="101" t="s">
        <v>243</v>
      </c>
      <c r="I151" s="63" t="s">
        <v>316</v>
      </c>
      <c r="J151" s="63" t="s">
        <v>221</v>
      </c>
      <c r="K151" s="125"/>
      <c r="L151" s="66"/>
      <c r="M151" s="101"/>
      <c r="N151" s="66" t="s">
        <v>231</v>
      </c>
      <c r="O151" s="66" t="s">
        <v>231</v>
      </c>
      <c r="P151" s="66" t="str">
        <f>TRIM(BD_PyaPinto[[#This Row],[CONTACTO II]])</f>
        <v>MOSTRÓ INTERÉS</v>
      </c>
      <c r="Q151" s="59"/>
      <c r="R151" s="63"/>
      <c r="S151" s="63"/>
      <c r="T151" s="63"/>
      <c r="U151" s="63"/>
    </row>
    <row r="152" spans="1:21" ht="13">
      <c r="A152" s="155">
        <v>61361980</v>
      </c>
      <c r="B152" s="100" t="s">
        <v>4104</v>
      </c>
      <c r="C152" s="101">
        <v>915352363</v>
      </c>
      <c r="D152" s="100" t="s">
        <v>4105</v>
      </c>
      <c r="E152" s="101"/>
      <c r="F152" s="63"/>
      <c r="G152" s="100" t="s">
        <v>224</v>
      </c>
      <c r="H152" s="101" t="s">
        <v>243</v>
      </c>
      <c r="I152" s="63" t="s">
        <v>316</v>
      </c>
      <c r="J152" s="63" t="s">
        <v>221</v>
      </c>
      <c r="K152" s="125"/>
      <c r="L152" s="66"/>
      <c r="M152" s="101"/>
      <c r="N152" s="66" t="s">
        <v>231</v>
      </c>
      <c r="O152" s="66" t="s">
        <v>231</v>
      </c>
      <c r="P152" s="66" t="str">
        <f>TRIM(BD_PyaPinto[[#This Row],[CONTACTO II]])</f>
        <v>MOSTRÓ INTERÉS</v>
      </c>
      <c r="Q152" s="59"/>
      <c r="R152" s="63"/>
      <c r="S152" s="63"/>
      <c r="T152" s="63"/>
      <c r="U152" s="63"/>
    </row>
    <row r="153" spans="1:21" ht="13">
      <c r="A153" s="155">
        <v>76106446</v>
      </c>
      <c r="B153" s="100" t="s">
        <v>9547</v>
      </c>
      <c r="C153" s="101">
        <v>931705230</v>
      </c>
      <c r="D153" s="100"/>
      <c r="E153" s="101"/>
      <c r="F153" s="63"/>
      <c r="G153" s="100" t="s">
        <v>224</v>
      </c>
      <c r="H153" s="101" t="s">
        <v>243</v>
      </c>
      <c r="I153" s="63" t="s">
        <v>316</v>
      </c>
      <c r="J153" s="63" t="s">
        <v>221</v>
      </c>
      <c r="K153" s="125"/>
      <c r="L153" s="66"/>
      <c r="M153" s="101"/>
      <c r="N153" s="66" t="s">
        <v>233</v>
      </c>
      <c r="O153" s="66" t="s">
        <v>236</v>
      </c>
      <c r="P153" s="66" t="str">
        <f>TRIM(BD_PyaPinto[[#This Row],[CONTACTO II]])</f>
        <v>NO CONTESTA</v>
      </c>
      <c r="Q153" s="59"/>
      <c r="R153" s="63"/>
      <c r="S153" s="63"/>
      <c r="T153" s="63"/>
      <c r="U153" s="63"/>
    </row>
    <row r="154" spans="1:21" ht="13">
      <c r="A154" s="155">
        <v>61454728</v>
      </c>
      <c r="B154" s="100" t="s">
        <v>4380</v>
      </c>
      <c r="C154" s="101">
        <v>954950093</v>
      </c>
      <c r="D154" s="100"/>
      <c r="E154" s="101"/>
      <c r="F154" s="63"/>
      <c r="G154" s="100" t="s">
        <v>224</v>
      </c>
      <c r="H154" s="101" t="s">
        <v>243</v>
      </c>
      <c r="I154" s="63" t="s">
        <v>316</v>
      </c>
      <c r="J154" s="63" t="s">
        <v>221</v>
      </c>
      <c r="K154" s="125"/>
      <c r="L154" s="66"/>
      <c r="M154" s="101"/>
      <c r="N154" s="66" t="s">
        <v>233</v>
      </c>
      <c r="O154" s="66" t="s">
        <v>236</v>
      </c>
      <c r="P154" s="66" t="str">
        <f>TRIM(BD_PyaPinto[[#This Row],[CONTACTO II]])</f>
        <v>NO CONTESTA</v>
      </c>
      <c r="Q154" s="59"/>
      <c r="R154" s="63"/>
      <c r="S154" s="63"/>
      <c r="T154" s="63"/>
      <c r="U154" s="63"/>
    </row>
    <row r="155" spans="1:21" ht="13">
      <c r="A155" s="155">
        <v>72998136</v>
      </c>
      <c r="B155" s="100" t="s">
        <v>7929</v>
      </c>
      <c r="C155" s="101">
        <v>933745921</v>
      </c>
      <c r="D155" s="100"/>
      <c r="E155" s="101"/>
      <c r="F155" s="63"/>
      <c r="G155" s="100" t="s">
        <v>224</v>
      </c>
      <c r="H155" s="101" t="s">
        <v>243</v>
      </c>
      <c r="I155" s="63" t="s">
        <v>316</v>
      </c>
      <c r="J155" s="63" t="s">
        <v>221</v>
      </c>
      <c r="K155" s="125"/>
      <c r="L155" s="66"/>
      <c r="M155" s="101"/>
      <c r="N155" s="66" t="s">
        <v>231</v>
      </c>
      <c r="O155" s="66" t="s">
        <v>231</v>
      </c>
      <c r="P155" s="66" t="str">
        <f>TRIM(BD_PyaPinto[[#This Row],[CONTACTO II]])</f>
        <v>MOSTRÓ INTERÉS</v>
      </c>
      <c r="Q155" s="59"/>
      <c r="R155" s="63"/>
      <c r="S155" s="63"/>
      <c r="T155" s="63"/>
      <c r="U155" s="63"/>
    </row>
    <row r="156" spans="1:21" ht="14">
      <c r="A156" s="155">
        <v>61225491</v>
      </c>
      <c r="B156" s="100" t="s">
        <v>3864</v>
      </c>
      <c r="C156" s="101">
        <v>913578685</v>
      </c>
      <c r="D156" s="100" t="s">
        <v>3865</v>
      </c>
      <c r="E156" s="101"/>
      <c r="F156" s="63"/>
      <c r="G156" s="100" t="s">
        <v>224</v>
      </c>
      <c r="H156" s="101" t="s">
        <v>243</v>
      </c>
      <c r="I156" s="63" t="s">
        <v>316</v>
      </c>
      <c r="J156" s="63" t="s">
        <v>221</v>
      </c>
      <c r="K156" s="125"/>
      <c r="L156" s="66" t="s">
        <v>271</v>
      </c>
      <c r="M156" s="101"/>
      <c r="N156" s="66" t="s">
        <v>231</v>
      </c>
      <c r="O156" s="66" t="s">
        <v>231</v>
      </c>
      <c r="P156" s="67"/>
      <c r="Q156" s="59" t="s">
        <v>324</v>
      </c>
      <c r="R156" s="63" t="s">
        <v>232</v>
      </c>
      <c r="S156" s="63" t="s">
        <v>318</v>
      </c>
      <c r="T156" s="63" t="s">
        <v>323</v>
      </c>
      <c r="U156" s="63" t="s">
        <v>255</v>
      </c>
    </row>
    <row r="157" spans="1:21" ht="14">
      <c r="A157" s="155">
        <v>72986137</v>
      </c>
      <c r="B157" s="100" t="s">
        <v>7822</v>
      </c>
      <c r="C157" s="101">
        <v>51994555664</v>
      </c>
      <c r="D157" s="103" t="s">
        <v>7821</v>
      </c>
      <c r="E157" s="101"/>
      <c r="F157" s="63"/>
      <c r="G157" s="100" t="s">
        <v>224</v>
      </c>
      <c r="H157" s="101" t="s">
        <v>243</v>
      </c>
      <c r="I157" s="63" t="s">
        <v>316</v>
      </c>
      <c r="J157" s="63" t="s">
        <v>221</v>
      </c>
      <c r="K157" s="125"/>
      <c r="L157" s="66"/>
      <c r="M157" s="101"/>
      <c r="N157" s="66" t="s">
        <v>231</v>
      </c>
      <c r="O157" s="66" t="s">
        <v>231</v>
      </c>
      <c r="P157" s="66" t="str">
        <f>TRIM(BD_PyaPinto[[#This Row],[CONTACTO II]])</f>
        <v>MOSTRÓ INTERÉS</v>
      </c>
      <c r="Q157" s="59" t="s">
        <v>324</v>
      </c>
      <c r="R157" s="63" t="s">
        <v>232</v>
      </c>
      <c r="S157" s="63" t="s">
        <v>318</v>
      </c>
      <c r="T157" s="63" t="s">
        <v>323</v>
      </c>
      <c r="U157" s="63" t="s">
        <v>255</v>
      </c>
    </row>
    <row r="158" spans="1:21" ht="13">
      <c r="A158" s="155">
        <v>71358056</v>
      </c>
      <c r="B158" s="100" t="s">
        <v>6226</v>
      </c>
      <c r="C158" s="101" t="s">
        <v>6227</v>
      </c>
      <c r="D158" s="100" t="s">
        <v>6228</v>
      </c>
      <c r="E158" s="101"/>
      <c r="F158" s="63"/>
      <c r="G158" s="100" t="s">
        <v>224</v>
      </c>
      <c r="H158" s="101" t="s">
        <v>243</v>
      </c>
      <c r="I158" s="63" t="s">
        <v>316</v>
      </c>
      <c r="J158" s="63" t="s">
        <v>221</v>
      </c>
      <c r="K158" s="125"/>
      <c r="L158" s="66"/>
      <c r="M158" s="101"/>
      <c r="N158" s="66" t="s">
        <v>231</v>
      </c>
      <c r="O158" s="66" t="s">
        <v>231</v>
      </c>
      <c r="P158" s="66" t="str">
        <f>TRIM(BD_PyaPinto[[#This Row],[CONTACTO II]])</f>
        <v>MOSTRÓ INTERÉS</v>
      </c>
      <c r="Q158" s="59"/>
      <c r="R158" s="63"/>
      <c r="S158" s="63"/>
      <c r="T158" s="63"/>
      <c r="U158" s="63"/>
    </row>
    <row r="159" spans="1:21" ht="13">
      <c r="A159" s="155">
        <v>60699528</v>
      </c>
      <c r="B159" s="100" t="s">
        <v>3219</v>
      </c>
      <c r="C159" s="101">
        <v>910339867</v>
      </c>
      <c r="D159" s="100" t="s">
        <v>3220</v>
      </c>
      <c r="E159" s="101"/>
      <c r="F159" s="63"/>
      <c r="G159" s="100" t="s">
        <v>224</v>
      </c>
      <c r="H159" s="101" t="s">
        <v>243</v>
      </c>
      <c r="I159" s="63" t="s">
        <v>316</v>
      </c>
      <c r="J159" s="63" t="s">
        <v>221</v>
      </c>
      <c r="K159" s="125"/>
      <c r="L159" s="66"/>
      <c r="M159" s="101"/>
      <c r="N159" s="66" t="s">
        <v>236</v>
      </c>
      <c r="O159" s="66" t="s">
        <v>236</v>
      </c>
      <c r="P159" s="66" t="str">
        <f>TRIM(BD_PyaPinto[[#This Row],[CONTACTO II]])</f>
        <v>NO CONTESTA</v>
      </c>
      <c r="Q159" s="59"/>
      <c r="R159" s="63"/>
      <c r="S159" s="63"/>
      <c r="T159" s="63"/>
      <c r="U159" s="63"/>
    </row>
    <row r="160" spans="1:21" ht="13">
      <c r="A160" s="155">
        <v>71175743</v>
      </c>
      <c r="B160" s="100" t="s">
        <v>6072</v>
      </c>
      <c r="C160" s="101">
        <v>990672614</v>
      </c>
      <c r="D160" s="100" t="s">
        <v>6073</v>
      </c>
      <c r="E160" s="101"/>
      <c r="F160" s="63"/>
      <c r="G160" s="100" t="s">
        <v>224</v>
      </c>
      <c r="H160" s="101" t="s">
        <v>243</v>
      </c>
      <c r="I160" s="63" t="s">
        <v>316</v>
      </c>
      <c r="J160" s="63" t="s">
        <v>221</v>
      </c>
      <c r="K160" s="125"/>
      <c r="L160" s="66"/>
      <c r="M160" s="101"/>
      <c r="N160" s="66" t="s">
        <v>231</v>
      </c>
      <c r="O160" s="66" t="s">
        <v>231</v>
      </c>
      <c r="P160" s="66" t="str">
        <f>TRIM(BD_PyaPinto[[#This Row],[CONTACTO II]])</f>
        <v>MOSTRÓ INTERÉS</v>
      </c>
      <c r="Q160" s="59"/>
      <c r="R160" s="63"/>
      <c r="S160" s="63"/>
      <c r="T160" s="63"/>
      <c r="U160" s="63"/>
    </row>
    <row r="161" spans="1:21" ht="13">
      <c r="A161" s="155">
        <v>61355087</v>
      </c>
      <c r="B161" s="100" t="s">
        <v>4065</v>
      </c>
      <c r="C161" s="101">
        <v>950293333</v>
      </c>
      <c r="D161" s="100" t="s">
        <v>4066</v>
      </c>
      <c r="E161" s="101"/>
      <c r="F161" s="63"/>
      <c r="G161" s="100" t="s">
        <v>224</v>
      </c>
      <c r="H161" s="101" t="s">
        <v>243</v>
      </c>
      <c r="I161" s="63" t="s">
        <v>316</v>
      </c>
      <c r="J161" s="63" t="s">
        <v>221</v>
      </c>
      <c r="K161" s="125"/>
      <c r="L161" s="66"/>
      <c r="M161" s="101"/>
      <c r="N161" s="66" t="s">
        <v>236</v>
      </c>
      <c r="O161" s="66" t="s">
        <v>236</v>
      </c>
      <c r="P161" s="66" t="str">
        <f>TRIM(BD_PyaPinto[[#This Row],[CONTACTO II]])</f>
        <v>NO CONTESTA</v>
      </c>
      <c r="Q161" s="59"/>
      <c r="R161" s="63"/>
      <c r="S161" s="63"/>
      <c r="T161" s="63"/>
      <c r="U161" s="63"/>
    </row>
    <row r="162" spans="1:21" ht="13">
      <c r="A162" s="155">
        <v>70957343</v>
      </c>
      <c r="B162" s="100" t="s">
        <v>5868</v>
      </c>
      <c r="C162" s="101">
        <v>945082627</v>
      </c>
      <c r="D162" s="100" t="s">
        <v>5869</v>
      </c>
      <c r="E162" s="101"/>
      <c r="F162" s="63"/>
      <c r="G162" s="100" t="s">
        <v>224</v>
      </c>
      <c r="H162" s="101" t="s">
        <v>243</v>
      </c>
      <c r="I162" s="63" t="s">
        <v>316</v>
      </c>
      <c r="J162" s="63" t="s">
        <v>221</v>
      </c>
      <c r="K162" s="125"/>
      <c r="L162" s="66"/>
      <c r="M162" s="101"/>
      <c r="N162" s="66" t="s">
        <v>231</v>
      </c>
      <c r="O162" s="66" t="s">
        <v>231</v>
      </c>
      <c r="P162" s="66" t="str">
        <f>TRIM(BD_PyaPinto[[#This Row],[CONTACTO II]])</f>
        <v>MOSTRÓ INTERÉS</v>
      </c>
      <c r="Q162" s="59"/>
      <c r="R162" s="63"/>
      <c r="S162" s="63"/>
      <c r="T162" s="63"/>
      <c r="U162" s="63"/>
    </row>
    <row r="163" spans="1:21" ht="13">
      <c r="A163" s="155">
        <v>61361873</v>
      </c>
      <c r="B163" s="100" t="s">
        <v>4102</v>
      </c>
      <c r="C163" s="101">
        <v>912199185</v>
      </c>
      <c r="D163" s="100" t="s">
        <v>4103</v>
      </c>
      <c r="E163" s="101"/>
      <c r="F163" s="63"/>
      <c r="G163" s="100" t="s">
        <v>224</v>
      </c>
      <c r="H163" s="101" t="s">
        <v>243</v>
      </c>
      <c r="I163" s="63" t="s">
        <v>316</v>
      </c>
      <c r="J163" s="63" t="s">
        <v>221</v>
      </c>
      <c r="K163" s="125"/>
      <c r="L163" s="66"/>
      <c r="M163" s="101"/>
      <c r="N163" s="66" t="s">
        <v>231</v>
      </c>
      <c r="O163" s="66" t="s">
        <v>231</v>
      </c>
      <c r="P163" s="66" t="str">
        <f>TRIM(BD_PyaPinto[[#This Row],[CONTACTO II]])</f>
        <v>MOSTRÓ INTERÉS</v>
      </c>
      <c r="Q163" s="59"/>
      <c r="R163" s="63"/>
      <c r="S163" s="63"/>
      <c r="T163" s="63"/>
      <c r="U163" s="63"/>
    </row>
    <row r="164" spans="1:21" ht="13">
      <c r="A164" s="155">
        <v>61984759</v>
      </c>
      <c r="B164" s="100" t="s">
        <v>5006</v>
      </c>
      <c r="C164" s="101">
        <v>914754885</v>
      </c>
      <c r="D164" s="100" t="s">
        <v>5007</v>
      </c>
      <c r="E164" s="101"/>
      <c r="F164" s="63"/>
      <c r="G164" s="100" t="s">
        <v>224</v>
      </c>
      <c r="H164" s="101" t="s">
        <v>243</v>
      </c>
      <c r="I164" s="63" t="s">
        <v>316</v>
      </c>
      <c r="J164" s="63" t="s">
        <v>221</v>
      </c>
      <c r="K164" s="125"/>
      <c r="L164" s="66"/>
      <c r="M164" s="101"/>
      <c r="N164" s="66" t="s">
        <v>236</v>
      </c>
      <c r="O164" s="66" t="s">
        <v>236</v>
      </c>
      <c r="P164" s="66" t="str">
        <f>TRIM(BD_PyaPinto[[#This Row],[CONTACTO II]])</f>
        <v>NO CONTESTA</v>
      </c>
      <c r="Q164" s="59"/>
      <c r="R164" s="63"/>
      <c r="S164" s="63"/>
      <c r="T164" s="63"/>
      <c r="U164" s="63"/>
    </row>
    <row r="165" spans="1:21" ht="13">
      <c r="A165" s="155">
        <v>72331006</v>
      </c>
      <c r="B165" s="100" t="s">
        <v>7012</v>
      </c>
      <c r="C165" s="101">
        <v>964184609</v>
      </c>
      <c r="D165" s="100" t="s">
        <v>7013</v>
      </c>
      <c r="E165" s="101"/>
      <c r="F165" s="63"/>
      <c r="G165" s="100" t="s">
        <v>224</v>
      </c>
      <c r="H165" s="101" t="s">
        <v>243</v>
      </c>
      <c r="I165" s="63" t="s">
        <v>316</v>
      </c>
      <c r="J165" s="63" t="s">
        <v>221</v>
      </c>
      <c r="K165" s="125"/>
      <c r="L165" s="66"/>
      <c r="M165" s="101"/>
      <c r="N165" s="66" t="s">
        <v>236</v>
      </c>
      <c r="O165" s="66" t="s">
        <v>236</v>
      </c>
      <c r="P165" s="66" t="str">
        <f>TRIM(BD_PyaPinto[[#This Row],[CONTACTO II]])</f>
        <v>NO CONTESTA</v>
      </c>
      <c r="Q165" s="59"/>
      <c r="R165" s="63"/>
      <c r="S165" s="63"/>
      <c r="T165" s="63"/>
      <c r="U165" s="63"/>
    </row>
    <row r="166" spans="1:21" ht="13">
      <c r="A166" s="155">
        <v>70813677</v>
      </c>
      <c r="B166" s="100" t="s">
        <v>5807</v>
      </c>
      <c r="C166" s="101">
        <v>934043259</v>
      </c>
      <c r="D166" s="100"/>
      <c r="E166" s="101"/>
      <c r="F166" s="63"/>
      <c r="G166" s="100" t="s">
        <v>224</v>
      </c>
      <c r="H166" s="101" t="s">
        <v>243</v>
      </c>
      <c r="I166" s="63" t="s">
        <v>316</v>
      </c>
      <c r="J166" s="63" t="s">
        <v>221</v>
      </c>
      <c r="K166" s="125"/>
      <c r="L166" s="66"/>
      <c r="M166" s="101"/>
      <c r="N166" s="66" t="s">
        <v>231</v>
      </c>
      <c r="O166" s="66" t="s">
        <v>231</v>
      </c>
      <c r="P166" s="66" t="str">
        <f>TRIM(BD_PyaPinto[[#This Row],[CONTACTO II]])</f>
        <v>MOSTRÓ INTERÉS</v>
      </c>
      <c r="Q166" s="59"/>
      <c r="R166" s="63"/>
      <c r="S166" s="63"/>
      <c r="T166" s="63"/>
      <c r="U166" s="63"/>
    </row>
    <row r="167" spans="1:21" ht="13">
      <c r="A167" s="155">
        <v>74635357</v>
      </c>
      <c r="B167" s="100" t="s">
        <v>8966</v>
      </c>
      <c r="C167" s="101">
        <v>965299448</v>
      </c>
      <c r="D167" s="100" t="s">
        <v>8967</v>
      </c>
      <c r="E167" s="101"/>
      <c r="F167" s="63"/>
      <c r="G167" s="100" t="s">
        <v>224</v>
      </c>
      <c r="H167" s="101" t="s">
        <v>243</v>
      </c>
      <c r="I167" s="63" t="s">
        <v>316</v>
      </c>
      <c r="J167" s="63" t="s">
        <v>221</v>
      </c>
      <c r="K167" s="125"/>
      <c r="L167" s="66"/>
      <c r="M167" s="101"/>
      <c r="N167" s="66" t="s">
        <v>231</v>
      </c>
      <c r="O167" s="66" t="s">
        <v>231</v>
      </c>
      <c r="P167" s="66" t="str">
        <f>TRIM(BD_PyaPinto[[#This Row],[CONTACTO II]])</f>
        <v>MOSTRÓ INTERÉS</v>
      </c>
      <c r="Q167" s="59"/>
      <c r="R167" s="63"/>
      <c r="S167" s="63"/>
      <c r="T167" s="63"/>
      <c r="U167" s="63"/>
    </row>
    <row r="168" spans="1:21" ht="13">
      <c r="A168" s="155">
        <v>74080373</v>
      </c>
      <c r="B168" s="100" t="s">
        <v>8736</v>
      </c>
      <c r="C168" s="101">
        <v>901051699</v>
      </c>
      <c r="D168" s="100" t="s">
        <v>8737</v>
      </c>
      <c r="E168" s="101"/>
      <c r="F168" s="63"/>
      <c r="G168" s="100" t="s">
        <v>224</v>
      </c>
      <c r="H168" s="101" t="s">
        <v>243</v>
      </c>
      <c r="I168" s="63" t="s">
        <v>316</v>
      </c>
      <c r="J168" s="63" t="s">
        <v>221</v>
      </c>
      <c r="K168" s="125"/>
      <c r="L168" s="66"/>
      <c r="M168" s="101"/>
      <c r="N168" s="66" t="s">
        <v>231</v>
      </c>
      <c r="O168" s="66" t="s">
        <v>231</v>
      </c>
      <c r="P168" s="66" t="str">
        <f>TRIM(BD_PyaPinto[[#This Row],[CONTACTO II]])</f>
        <v>MOSTRÓ INTERÉS</v>
      </c>
      <c r="Q168" s="59"/>
      <c r="R168" s="63"/>
      <c r="S168" s="63"/>
      <c r="T168" s="63"/>
      <c r="U168" s="63"/>
    </row>
    <row r="169" spans="1:21" ht="14">
      <c r="A169" s="155">
        <v>60946281</v>
      </c>
      <c r="B169" s="100" t="s">
        <v>3472</v>
      </c>
      <c r="C169" s="101">
        <v>931087547</v>
      </c>
      <c r="D169" s="100" t="s">
        <v>3473</v>
      </c>
      <c r="E169" s="101"/>
      <c r="F169" s="63"/>
      <c r="G169" s="100" t="s">
        <v>224</v>
      </c>
      <c r="H169" s="101" t="s">
        <v>243</v>
      </c>
      <c r="I169" s="63" t="s">
        <v>316</v>
      </c>
      <c r="J169" s="63" t="s">
        <v>221</v>
      </c>
      <c r="K169" s="125"/>
      <c r="L169" s="66"/>
      <c r="M169" s="101"/>
      <c r="N169" s="66" t="s">
        <v>231</v>
      </c>
      <c r="O169" s="66" t="s">
        <v>231</v>
      </c>
      <c r="P169" s="66" t="str">
        <f>TRIM(BD_PyaPinto[[#This Row],[CONTACTO II]])</f>
        <v>MOSTRÓ INTERÉS</v>
      </c>
      <c r="Q169" s="59" t="s">
        <v>324</v>
      </c>
      <c r="R169" s="63" t="s">
        <v>232</v>
      </c>
      <c r="S169" s="63" t="s">
        <v>318</v>
      </c>
      <c r="T169" s="63" t="s">
        <v>323</v>
      </c>
      <c r="U169" s="63" t="s">
        <v>255</v>
      </c>
    </row>
    <row r="170" spans="1:21" ht="13">
      <c r="A170" s="155">
        <v>73294030</v>
      </c>
      <c r="B170" s="100" t="s">
        <v>8280</v>
      </c>
      <c r="C170" s="101">
        <v>970913650</v>
      </c>
      <c r="D170" s="100" t="s">
        <v>8281</v>
      </c>
      <c r="E170" s="101"/>
      <c r="F170" s="63"/>
      <c r="G170" s="100" t="s">
        <v>224</v>
      </c>
      <c r="H170" s="101" t="s">
        <v>243</v>
      </c>
      <c r="I170" s="63" t="s">
        <v>316</v>
      </c>
      <c r="J170" s="63" t="s">
        <v>221</v>
      </c>
      <c r="K170" s="125"/>
      <c r="L170" s="66"/>
      <c r="M170" s="101"/>
      <c r="N170" s="66" t="s">
        <v>231</v>
      </c>
      <c r="O170" s="66" t="s">
        <v>231</v>
      </c>
      <c r="P170" s="66" t="str">
        <f>TRIM(BD_PyaPinto[[#This Row],[CONTACTO II]])</f>
        <v>MOSTRÓ INTERÉS</v>
      </c>
      <c r="Q170" s="59"/>
      <c r="R170" s="63"/>
      <c r="S170" s="63"/>
      <c r="T170" s="63"/>
      <c r="U170" s="63"/>
    </row>
    <row r="171" spans="1:21" ht="13">
      <c r="A171" s="155">
        <v>60939825</v>
      </c>
      <c r="B171" s="100" t="s">
        <v>3457</v>
      </c>
      <c r="C171" s="101">
        <v>957400004</v>
      </c>
      <c r="D171" s="100" t="s">
        <v>3458</v>
      </c>
      <c r="E171" s="101"/>
      <c r="F171" s="63"/>
      <c r="G171" s="100" t="s">
        <v>224</v>
      </c>
      <c r="H171" s="101" t="s">
        <v>238</v>
      </c>
      <c r="I171" s="63" t="s">
        <v>316</v>
      </c>
      <c r="J171" s="63" t="s">
        <v>221</v>
      </c>
      <c r="K171" s="125"/>
      <c r="L171" s="66"/>
      <c r="M171" s="101"/>
      <c r="N171" s="66" t="s">
        <v>231</v>
      </c>
      <c r="O171" s="66" t="s">
        <v>231</v>
      </c>
      <c r="P171" s="66" t="s">
        <v>2677</v>
      </c>
      <c r="Q171" s="59"/>
      <c r="R171" s="63"/>
      <c r="S171" s="63"/>
      <c r="T171" s="63"/>
      <c r="U171" s="63"/>
    </row>
    <row r="172" spans="1:21" ht="13">
      <c r="A172" s="155">
        <v>72602542</v>
      </c>
      <c r="B172" s="100" t="s">
        <v>7453</v>
      </c>
      <c r="C172" s="101">
        <v>920257793</v>
      </c>
      <c r="D172" s="100"/>
      <c r="E172" s="101"/>
      <c r="F172" s="63"/>
      <c r="G172" s="100" t="s">
        <v>224</v>
      </c>
      <c r="H172" s="101" t="s">
        <v>238</v>
      </c>
      <c r="I172" s="63" t="s">
        <v>316</v>
      </c>
      <c r="J172" s="63" t="s">
        <v>221</v>
      </c>
      <c r="K172" s="125"/>
      <c r="L172" s="66"/>
      <c r="M172" s="101"/>
      <c r="N172" s="66" t="s">
        <v>231</v>
      </c>
      <c r="O172" s="66" t="s">
        <v>231</v>
      </c>
      <c r="P172" s="66" t="str">
        <f>TRIM(BD_PyaPinto[[#This Row],[CONTACTO II]])</f>
        <v>MOSTRÓ INTERÉS</v>
      </c>
      <c r="Q172" s="59"/>
      <c r="R172" s="63"/>
      <c r="S172" s="63"/>
      <c r="T172" s="63"/>
      <c r="U172" s="63"/>
    </row>
    <row r="173" spans="1:21" ht="13">
      <c r="A173" s="155">
        <v>76569260</v>
      </c>
      <c r="B173" s="100" t="s">
        <v>9716</v>
      </c>
      <c r="C173" s="101">
        <v>933836690</v>
      </c>
      <c r="D173" s="100" t="s">
        <v>9717</v>
      </c>
      <c r="E173" s="101"/>
      <c r="F173" s="63"/>
      <c r="G173" s="100" t="s">
        <v>224</v>
      </c>
      <c r="H173" s="101" t="s">
        <v>238</v>
      </c>
      <c r="I173" s="63" t="s">
        <v>316</v>
      </c>
      <c r="J173" s="63" t="s">
        <v>221</v>
      </c>
      <c r="K173" s="125"/>
      <c r="L173" s="66"/>
      <c r="M173" s="101"/>
      <c r="N173" s="66" t="s">
        <v>231</v>
      </c>
      <c r="O173" s="66" t="s">
        <v>231</v>
      </c>
      <c r="P173" s="66" t="str">
        <f>TRIM(BD_PyaPinto[[#This Row],[CONTACTO II]])</f>
        <v>MOSTRÓ INTERÉS</v>
      </c>
      <c r="Q173" s="59"/>
      <c r="R173" s="63"/>
      <c r="S173" s="63"/>
      <c r="T173" s="63"/>
      <c r="U173" s="63"/>
    </row>
    <row r="174" spans="1:21" ht="14">
      <c r="A174" s="137">
        <v>46629355</v>
      </c>
      <c r="B174" s="114" t="s">
        <v>2675</v>
      </c>
      <c r="C174" s="99">
        <v>922585496</v>
      </c>
      <c r="D174" s="102" t="s">
        <v>2676</v>
      </c>
      <c r="E174" s="99" t="s">
        <v>376</v>
      </c>
      <c r="F174" s="62"/>
      <c r="G174" s="100" t="s">
        <v>224</v>
      </c>
      <c r="H174" s="101" t="s">
        <v>245</v>
      </c>
      <c r="I174" s="63" t="s">
        <v>316</v>
      </c>
      <c r="J174" s="63" t="s">
        <v>221</v>
      </c>
      <c r="K174" s="125"/>
      <c r="L174" s="66"/>
      <c r="M174" s="101"/>
      <c r="N174" s="66" t="s">
        <v>233</v>
      </c>
      <c r="O174" s="66" t="s">
        <v>236</v>
      </c>
      <c r="P174" s="66" t="s">
        <v>2677</v>
      </c>
      <c r="Q174" s="59"/>
      <c r="R174" s="63"/>
      <c r="S174" s="63"/>
      <c r="T174" s="63"/>
      <c r="U174" s="63"/>
    </row>
    <row r="175" spans="1:21" ht="14">
      <c r="A175" s="137">
        <v>45010580</v>
      </c>
      <c r="B175" s="114" t="s">
        <v>2388</v>
      </c>
      <c r="C175" s="99">
        <v>913542617</v>
      </c>
      <c r="D175" s="102" t="s">
        <v>2389</v>
      </c>
      <c r="E175" s="99" t="s">
        <v>376</v>
      </c>
      <c r="F175" s="62"/>
      <c r="G175" s="100" t="s">
        <v>224</v>
      </c>
      <c r="H175" s="101" t="s">
        <v>245</v>
      </c>
      <c r="I175" s="63" t="s">
        <v>316</v>
      </c>
      <c r="J175" s="63" t="s">
        <v>221</v>
      </c>
      <c r="K175" s="125"/>
      <c r="L175" s="66"/>
      <c r="M175" s="101"/>
      <c r="N175" s="66" t="s">
        <v>350</v>
      </c>
      <c r="O175" s="66" t="s">
        <v>236</v>
      </c>
      <c r="P175" s="66" t="str">
        <f>TRIM(BD_PyaPinto[[#This Row],[CONTACTO II]])</f>
        <v>NO CONTESTA</v>
      </c>
      <c r="Q175" s="59"/>
      <c r="R175" s="63"/>
      <c r="S175" s="63"/>
      <c r="T175" s="63"/>
      <c r="U175" s="63"/>
    </row>
    <row r="176" spans="1:21" ht="14">
      <c r="A176" s="137">
        <v>43764164</v>
      </c>
      <c r="B176" s="114" t="s">
        <v>1668</v>
      </c>
      <c r="C176" s="99">
        <v>926710566</v>
      </c>
      <c r="D176" s="102" t="s">
        <v>2191</v>
      </c>
      <c r="E176" s="99" t="s">
        <v>376</v>
      </c>
      <c r="F176" s="62"/>
      <c r="G176" s="100" t="s">
        <v>224</v>
      </c>
      <c r="H176" s="101" t="s">
        <v>245</v>
      </c>
      <c r="I176" s="63" t="s">
        <v>316</v>
      </c>
      <c r="J176" s="63" t="s">
        <v>221</v>
      </c>
      <c r="K176" s="125"/>
      <c r="L176" s="66"/>
      <c r="M176" s="101"/>
      <c r="N176" s="66" t="s">
        <v>368</v>
      </c>
      <c r="O176" s="66" t="s">
        <v>231</v>
      </c>
      <c r="P176" s="66" t="s">
        <v>231</v>
      </c>
      <c r="Q176" s="59"/>
      <c r="R176" s="63"/>
      <c r="S176" s="63"/>
      <c r="T176" s="63"/>
      <c r="U176" s="63"/>
    </row>
    <row r="177" spans="1:21" ht="14">
      <c r="A177" s="137">
        <v>73787146</v>
      </c>
      <c r="B177" s="114" t="s">
        <v>8560</v>
      </c>
      <c r="C177" s="99">
        <v>977977276</v>
      </c>
      <c r="D177" s="102" t="s">
        <v>8561</v>
      </c>
      <c r="E177" s="99" t="s">
        <v>376</v>
      </c>
      <c r="F177" s="62"/>
      <c r="G177" s="100" t="s">
        <v>224</v>
      </c>
      <c r="H177" s="101" t="s">
        <v>245</v>
      </c>
      <c r="I177" s="63" t="s">
        <v>316</v>
      </c>
      <c r="J177" s="63" t="s">
        <v>221</v>
      </c>
      <c r="K177" s="125"/>
      <c r="L177" s="66"/>
      <c r="M177" s="101"/>
      <c r="N177" s="66" t="s">
        <v>368</v>
      </c>
      <c r="O177" s="66" t="s">
        <v>236</v>
      </c>
      <c r="P177" s="66" t="s">
        <v>2677</v>
      </c>
      <c r="Q177" s="59"/>
      <c r="R177" s="63"/>
      <c r="S177" s="63"/>
      <c r="T177" s="63"/>
      <c r="U177" s="63"/>
    </row>
    <row r="178" spans="1:21" ht="14">
      <c r="A178" s="137">
        <v>75748597</v>
      </c>
      <c r="B178" s="114" t="s">
        <v>9417</v>
      </c>
      <c r="C178" s="99">
        <v>910997341</v>
      </c>
      <c r="D178" s="102" t="s">
        <v>9418</v>
      </c>
      <c r="E178" s="99" t="s">
        <v>376</v>
      </c>
      <c r="F178" s="62"/>
      <c r="G178" s="100" t="s">
        <v>224</v>
      </c>
      <c r="H178" s="101" t="s">
        <v>245</v>
      </c>
      <c r="I178" s="63" t="s">
        <v>316</v>
      </c>
      <c r="J178" s="63" t="s">
        <v>221</v>
      </c>
      <c r="K178" s="125"/>
      <c r="L178" s="66"/>
      <c r="M178" s="101"/>
      <c r="N178" s="66" t="s">
        <v>368</v>
      </c>
      <c r="O178" s="66" t="s">
        <v>236</v>
      </c>
      <c r="P178" s="66" t="str">
        <f>TRIM(BD_PyaPinto[[#This Row],[CONTACTO II]])</f>
        <v>NO CONTESTA</v>
      </c>
      <c r="Q178" s="59"/>
      <c r="R178" s="63"/>
      <c r="S178" s="63"/>
      <c r="T178" s="63"/>
      <c r="U178" s="63"/>
    </row>
    <row r="179" spans="1:21" ht="13">
      <c r="A179" s="155"/>
      <c r="B179" s="100" t="s">
        <v>11338</v>
      </c>
      <c r="C179" s="101">
        <v>949350530</v>
      </c>
      <c r="D179" s="100"/>
      <c r="E179" s="101"/>
      <c r="F179" s="63"/>
      <c r="G179" s="100" t="s">
        <v>224</v>
      </c>
      <c r="H179" s="101" t="s">
        <v>242</v>
      </c>
      <c r="I179" s="63" t="s">
        <v>316</v>
      </c>
      <c r="J179" s="63" t="s">
        <v>221</v>
      </c>
      <c r="K179" s="125"/>
      <c r="L179" s="66"/>
      <c r="M179" s="101"/>
      <c r="N179" s="66" t="s">
        <v>231</v>
      </c>
      <c r="O179" s="66" t="s">
        <v>231</v>
      </c>
      <c r="P179" s="66" t="s">
        <v>388</v>
      </c>
      <c r="Q179" s="59"/>
      <c r="R179" s="63"/>
      <c r="S179" s="63"/>
      <c r="T179" s="63"/>
      <c r="U179" s="63"/>
    </row>
    <row r="180" spans="1:21" ht="14">
      <c r="A180" s="137">
        <v>10694745</v>
      </c>
      <c r="B180" s="100" t="s">
        <v>1023</v>
      </c>
      <c r="C180" s="101">
        <v>51938314945</v>
      </c>
      <c r="D180" s="102" t="s">
        <v>1024</v>
      </c>
      <c r="E180" s="99"/>
      <c r="F180" s="63"/>
      <c r="G180" s="100" t="s">
        <v>224</v>
      </c>
      <c r="H180" s="101" t="s">
        <v>245</v>
      </c>
      <c r="I180" s="63" t="s">
        <v>316</v>
      </c>
      <c r="J180" s="63" t="s">
        <v>221</v>
      </c>
      <c r="K180" s="125" t="s">
        <v>259</v>
      </c>
      <c r="L180" s="66" t="s">
        <v>259</v>
      </c>
      <c r="M180" s="101"/>
      <c r="N180" s="66" t="s">
        <v>239</v>
      </c>
      <c r="O180" s="67" t="s">
        <v>239</v>
      </c>
      <c r="P180" s="66" t="str">
        <f>TRIM(BD_PyaPinto[[#This Row],[CONTACTO II]])</f>
        <v>EVALUANDO OPCIONES</v>
      </c>
      <c r="Q180" s="59"/>
      <c r="R180" s="63"/>
      <c r="S180" s="63"/>
      <c r="T180" s="63"/>
      <c r="U180" s="63"/>
    </row>
    <row r="181" spans="1:21" ht="13">
      <c r="A181" s="137">
        <v>46769766</v>
      </c>
      <c r="B181" s="100" t="s">
        <v>2702</v>
      </c>
      <c r="C181" s="101">
        <v>942610933</v>
      </c>
      <c r="D181" s="102" t="s">
        <v>2703</v>
      </c>
      <c r="E181" s="99"/>
      <c r="F181" s="63"/>
      <c r="G181" s="100" t="s">
        <v>224</v>
      </c>
      <c r="H181" s="101" t="s">
        <v>245</v>
      </c>
      <c r="I181" s="63" t="s">
        <v>316</v>
      </c>
      <c r="J181" s="63" t="s">
        <v>221</v>
      </c>
      <c r="K181" s="125" t="s">
        <v>259</v>
      </c>
      <c r="L181" s="66" t="s">
        <v>259</v>
      </c>
      <c r="M181" s="101"/>
      <c r="N181" s="66" t="s">
        <v>233</v>
      </c>
      <c r="O181" s="66" t="s">
        <v>236</v>
      </c>
      <c r="P181" s="66" t="str">
        <f>TRIM(BD_PyaPinto[[#This Row],[CONTACTO II]])</f>
        <v>NO CONTESTA</v>
      </c>
      <c r="Q181" s="59"/>
      <c r="R181" s="63"/>
      <c r="S181" s="63"/>
      <c r="T181" s="63"/>
      <c r="U181" s="63"/>
    </row>
    <row r="182" spans="1:21" ht="14">
      <c r="A182" s="155">
        <v>47903152</v>
      </c>
      <c r="B182" s="100" t="s">
        <v>2868</v>
      </c>
      <c r="C182" s="99">
        <v>928120792</v>
      </c>
      <c r="D182" s="102" t="s">
        <v>2869</v>
      </c>
      <c r="E182" s="99" t="s">
        <v>376</v>
      </c>
      <c r="F182" s="63" t="s">
        <v>254</v>
      </c>
      <c r="G182" s="100" t="s">
        <v>224</v>
      </c>
      <c r="H182" s="101" t="s">
        <v>245</v>
      </c>
      <c r="I182" s="63" t="s">
        <v>316</v>
      </c>
      <c r="J182" s="63" t="s">
        <v>221</v>
      </c>
      <c r="K182" s="125" t="s">
        <v>259</v>
      </c>
      <c r="L182" s="66" t="s">
        <v>259</v>
      </c>
      <c r="M182" s="101"/>
      <c r="N182" s="66" t="s">
        <v>233</v>
      </c>
      <c r="O182" s="67" t="s">
        <v>236</v>
      </c>
      <c r="P182" s="66" t="str">
        <f>TRIM(BD_PyaPinto[[#This Row],[CONTACTO II]])</f>
        <v>NO CONTESTA</v>
      </c>
      <c r="Q182" s="59"/>
      <c r="R182" s="63"/>
      <c r="S182" s="63"/>
      <c r="T182" s="63"/>
      <c r="U182" s="63"/>
    </row>
    <row r="183" spans="1:21" ht="14">
      <c r="A183" s="137">
        <v>61332919</v>
      </c>
      <c r="B183" s="114" t="s">
        <v>4034</v>
      </c>
      <c r="C183" s="99">
        <v>998930104</v>
      </c>
      <c r="D183" s="102" t="s">
        <v>4035</v>
      </c>
      <c r="E183" s="99"/>
      <c r="F183" s="63"/>
      <c r="G183" s="100" t="s">
        <v>223</v>
      </c>
      <c r="H183" s="101" t="s">
        <v>245</v>
      </c>
      <c r="I183" s="63" t="s">
        <v>316</v>
      </c>
      <c r="J183" s="63" t="s">
        <v>221</v>
      </c>
      <c r="K183" s="125" t="s">
        <v>259</v>
      </c>
      <c r="L183" s="66" t="s">
        <v>259</v>
      </c>
      <c r="M183" s="101"/>
      <c r="N183" s="66" t="s">
        <v>233</v>
      </c>
      <c r="O183" s="66" t="s">
        <v>233</v>
      </c>
      <c r="P183" s="66" t="str">
        <f>TRIM(BD_PyaPinto[[#This Row],[CONTACTO II]])</f>
        <v>SE ENVIÓ INFORMACIÓN</v>
      </c>
      <c r="Q183" s="59"/>
      <c r="R183" s="63"/>
      <c r="S183" s="63"/>
      <c r="T183" s="63"/>
      <c r="U183" s="63"/>
    </row>
    <row r="184" spans="1:21" ht="14">
      <c r="A184" s="137">
        <v>72594023</v>
      </c>
      <c r="B184" s="114" t="s">
        <v>7373</v>
      </c>
      <c r="C184" s="99">
        <v>961842796</v>
      </c>
      <c r="D184" s="102" t="s">
        <v>7374</v>
      </c>
      <c r="E184" s="99"/>
      <c r="F184" s="63"/>
      <c r="G184" s="100" t="s">
        <v>224</v>
      </c>
      <c r="H184" s="101" t="s">
        <v>245</v>
      </c>
      <c r="I184" s="63" t="s">
        <v>316</v>
      </c>
      <c r="J184" s="63" t="s">
        <v>221</v>
      </c>
      <c r="K184" s="125" t="s">
        <v>259</v>
      </c>
      <c r="L184" s="66" t="s">
        <v>259</v>
      </c>
      <c r="M184" s="101"/>
      <c r="N184" s="66" t="s">
        <v>233</v>
      </c>
      <c r="O184" s="66" t="s">
        <v>233</v>
      </c>
      <c r="P184" s="66" t="str">
        <f>TRIM(BD_PyaPinto[[#This Row],[CONTACTO II]])</f>
        <v>SE ENVIÓ INFORMACIÓN</v>
      </c>
      <c r="Q184" s="59"/>
      <c r="R184" s="63"/>
      <c r="S184" s="63"/>
      <c r="T184" s="63"/>
      <c r="U184" s="63"/>
    </row>
    <row r="185" spans="1:21" ht="14">
      <c r="A185" s="155">
        <v>77202453</v>
      </c>
      <c r="B185" s="100" t="s">
        <v>9900</v>
      </c>
      <c r="C185" s="101">
        <v>910375193</v>
      </c>
      <c r="D185" s="106" t="s">
        <v>9901</v>
      </c>
      <c r="E185" s="104" t="s">
        <v>6250</v>
      </c>
      <c r="F185" s="63"/>
      <c r="G185" s="100" t="s">
        <v>224</v>
      </c>
      <c r="H185" s="101" t="s">
        <v>242</v>
      </c>
      <c r="I185" s="63" t="s">
        <v>316</v>
      </c>
      <c r="J185" s="63" t="s">
        <v>221</v>
      </c>
      <c r="K185" s="125"/>
      <c r="L185" s="66"/>
      <c r="M185" s="101"/>
      <c r="N185" s="66" t="s">
        <v>231</v>
      </c>
      <c r="O185" s="66" t="s">
        <v>231</v>
      </c>
      <c r="P185" s="66" t="str">
        <f>TRIM(BD_PyaPinto[[#This Row],[CONTACTO II]])</f>
        <v>MOSTRÓ INTERÉS</v>
      </c>
      <c r="Q185" s="59" t="s">
        <v>324</v>
      </c>
      <c r="R185" s="63" t="s">
        <v>232</v>
      </c>
      <c r="S185" s="63" t="s">
        <v>318</v>
      </c>
      <c r="T185" s="63" t="s">
        <v>323</v>
      </c>
      <c r="U185" s="63" t="s">
        <v>255</v>
      </c>
    </row>
    <row r="186" spans="1:21" ht="14">
      <c r="A186" s="137">
        <v>74001850</v>
      </c>
      <c r="B186" s="114" t="s">
        <v>8672</v>
      </c>
      <c r="C186" s="99">
        <v>961254248</v>
      </c>
      <c r="D186" s="102" t="s">
        <v>8673</v>
      </c>
      <c r="E186" s="99"/>
      <c r="F186" s="63"/>
      <c r="G186" s="100" t="s">
        <v>225</v>
      </c>
      <c r="H186" s="101" t="s">
        <v>245</v>
      </c>
      <c r="I186" s="63" t="s">
        <v>316</v>
      </c>
      <c r="J186" s="63" t="s">
        <v>221</v>
      </c>
      <c r="K186" s="125" t="s">
        <v>259</v>
      </c>
      <c r="L186" s="66" t="s">
        <v>259</v>
      </c>
      <c r="M186" s="101"/>
      <c r="N186" s="66" t="s">
        <v>233</v>
      </c>
      <c r="O186" s="66" t="s">
        <v>233</v>
      </c>
      <c r="P186" s="66" t="str">
        <f>TRIM(BD_PyaPinto[[#This Row],[CONTACTO II]])</f>
        <v>SE ENVIÓ INFORMACIÓN</v>
      </c>
      <c r="Q186" s="59"/>
      <c r="R186" s="63"/>
      <c r="S186" s="63"/>
      <c r="T186" s="63"/>
      <c r="U186" s="63"/>
    </row>
    <row r="187" spans="1:21" ht="14">
      <c r="A187" s="137">
        <v>46972005</v>
      </c>
      <c r="B187" s="114" t="s">
        <v>2733</v>
      </c>
      <c r="C187" s="99">
        <v>998186588</v>
      </c>
      <c r="D187" s="102" t="s">
        <v>2734</v>
      </c>
      <c r="E187" s="99"/>
      <c r="F187" s="63"/>
      <c r="G187" s="100" t="s">
        <v>224</v>
      </c>
      <c r="H187" s="101" t="s">
        <v>245</v>
      </c>
      <c r="I187" s="63" t="s">
        <v>316</v>
      </c>
      <c r="J187" s="63" t="s">
        <v>221</v>
      </c>
      <c r="K187" s="125" t="s">
        <v>259</v>
      </c>
      <c r="L187" s="66" t="s">
        <v>259</v>
      </c>
      <c r="M187" s="101"/>
      <c r="N187" s="66" t="s">
        <v>233</v>
      </c>
      <c r="O187" s="66" t="s">
        <v>233</v>
      </c>
      <c r="P187" s="66" t="str">
        <f>TRIM(BD_PyaPinto[[#This Row],[CONTACTO II]])</f>
        <v>SE ENVIÓ INFORMACIÓN</v>
      </c>
      <c r="Q187" s="59"/>
      <c r="R187" s="63"/>
      <c r="S187" s="63"/>
      <c r="T187" s="63"/>
      <c r="U187" s="63"/>
    </row>
    <row r="188" spans="1:21" ht="14">
      <c r="A188" s="137">
        <v>46827460</v>
      </c>
      <c r="B188" s="114" t="s">
        <v>2714</v>
      </c>
      <c r="C188" s="99">
        <v>912068118</v>
      </c>
      <c r="D188" s="102" t="s">
        <v>2715</v>
      </c>
      <c r="E188" s="99"/>
      <c r="F188" s="63"/>
      <c r="G188" s="100" t="s">
        <v>224</v>
      </c>
      <c r="H188" s="101" t="s">
        <v>245</v>
      </c>
      <c r="I188" s="63" t="s">
        <v>316</v>
      </c>
      <c r="J188" s="63" t="s">
        <v>221</v>
      </c>
      <c r="K188" s="125" t="s">
        <v>259</v>
      </c>
      <c r="L188" s="66" t="s">
        <v>259</v>
      </c>
      <c r="M188" s="101"/>
      <c r="N188" s="66" t="s">
        <v>233</v>
      </c>
      <c r="O188" s="66" t="s">
        <v>233</v>
      </c>
      <c r="P188" s="66" t="str">
        <f>TRIM(BD_PyaPinto[[#This Row],[CONTACTO II]])</f>
        <v>SE ENVIÓ INFORMACIÓN</v>
      </c>
      <c r="Q188" s="59"/>
      <c r="R188" s="63"/>
      <c r="S188" s="63"/>
      <c r="T188" s="63"/>
      <c r="U188" s="63"/>
    </row>
    <row r="189" spans="1:21" ht="13">
      <c r="A189" s="137">
        <v>74722452</v>
      </c>
      <c r="B189" s="100" t="s">
        <v>9011</v>
      </c>
      <c r="C189" s="101">
        <v>943256451</v>
      </c>
      <c r="D189" s="102" t="s">
        <v>9012</v>
      </c>
      <c r="E189" s="99"/>
      <c r="F189" s="63"/>
      <c r="G189" s="100" t="s">
        <v>224</v>
      </c>
      <c r="H189" s="101" t="s">
        <v>245</v>
      </c>
      <c r="I189" s="63" t="s">
        <v>316</v>
      </c>
      <c r="J189" s="63" t="s">
        <v>221</v>
      </c>
      <c r="K189" s="125" t="s">
        <v>269</v>
      </c>
      <c r="L189" s="66" t="s">
        <v>269</v>
      </c>
      <c r="M189" s="101"/>
      <c r="N189" s="66" t="s">
        <v>231</v>
      </c>
      <c r="O189" s="66" t="s">
        <v>231</v>
      </c>
      <c r="P189" s="66" t="s">
        <v>231</v>
      </c>
      <c r="Q189" s="59"/>
      <c r="R189" s="63"/>
      <c r="S189" s="63"/>
      <c r="T189" s="63"/>
      <c r="U189" s="63"/>
    </row>
    <row r="190" spans="1:21" ht="14">
      <c r="A190" s="137">
        <v>73401608</v>
      </c>
      <c r="B190" s="100" t="s">
        <v>8354</v>
      </c>
      <c r="C190" s="101">
        <v>936494605</v>
      </c>
      <c r="D190" s="102" t="s">
        <v>8355</v>
      </c>
      <c r="E190" s="99"/>
      <c r="F190" s="63"/>
      <c r="G190" s="100" t="s">
        <v>224</v>
      </c>
      <c r="H190" s="101" t="s">
        <v>245</v>
      </c>
      <c r="I190" s="63" t="s">
        <v>316</v>
      </c>
      <c r="J190" s="63" t="s">
        <v>221</v>
      </c>
      <c r="K190" s="125" t="s">
        <v>271</v>
      </c>
      <c r="L190" s="66" t="s">
        <v>271</v>
      </c>
      <c r="M190" s="101"/>
      <c r="N190" s="66" t="s">
        <v>231</v>
      </c>
      <c r="O190" s="67" t="s">
        <v>329</v>
      </c>
      <c r="P190" s="67"/>
      <c r="Q190" s="59"/>
      <c r="R190" s="63"/>
      <c r="S190" s="63"/>
      <c r="T190" s="63"/>
      <c r="U190" s="63"/>
    </row>
    <row r="191" spans="1:21" ht="14">
      <c r="A191" s="137">
        <v>60947563</v>
      </c>
      <c r="B191" s="100" t="s">
        <v>3482</v>
      </c>
      <c r="C191" s="101">
        <v>51947857324</v>
      </c>
      <c r="D191" s="102" t="s">
        <v>3483</v>
      </c>
      <c r="E191" s="99" t="s">
        <v>376</v>
      </c>
      <c r="F191" s="63"/>
      <c r="G191" s="100" t="s">
        <v>223</v>
      </c>
      <c r="H191" s="101" t="s">
        <v>245</v>
      </c>
      <c r="I191" s="63" t="s">
        <v>316</v>
      </c>
      <c r="J191" s="63" t="s">
        <v>221</v>
      </c>
      <c r="K191" s="125"/>
      <c r="L191" s="66"/>
      <c r="M191" s="101"/>
      <c r="N191" s="66" t="s">
        <v>233</v>
      </c>
      <c r="O191" s="66" t="s">
        <v>236</v>
      </c>
      <c r="P191" s="66" t="str">
        <f>TRIM(BD_PyaPinto[[#This Row],[CONTACTO II]])</f>
        <v>NO CONTESTA</v>
      </c>
      <c r="Q191" s="59" t="s">
        <v>324</v>
      </c>
      <c r="R191" s="63" t="s">
        <v>232</v>
      </c>
      <c r="S191" s="63" t="s">
        <v>318</v>
      </c>
      <c r="T191" s="63" t="s">
        <v>323</v>
      </c>
      <c r="U191" s="63" t="s">
        <v>255</v>
      </c>
    </row>
    <row r="192" spans="1:21" ht="14">
      <c r="A192" s="336">
        <v>61034368</v>
      </c>
      <c r="B192" s="111" t="s">
        <v>3588</v>
      </c>
      <c r="C192" s="101"/>
      <c r="D192" s="102"/>
      <c r="E192" s="99"/>
      <c r="F192" s="63"/>
      <c r="G192" s="100" t="s">
        <v>223</v>
      </c>
      <c r="H192" s="101" t="s">
        <v>245</v>
      </c>
      <c r="I192" s="63" t="s">
        <v>316</v>
      </c>
      <c r="J192" s="63" t="s">
        <v>221</v>
      </c>
      <c r="K192" s="125"/>
      <c r="L192" s="66"/>
      <c r="M192" s="101"/>
      <c r="N192" s="66" t="s">
        <v>231</v>
      </c>
      <c r="O192" s="66" t="s">
        <v>231</v>
      </c>
      <c r="P192" s="66" t="str">
        <f>TRIM(BD_PyaPinto[[#This Row],[CONTACTO II]])</f>
        <v>MOSTRÓ INTERÉS</v>
      </c>
      <c r="Q192" s="59" t="s">
        <v>324</v>
      </c>
      <c r="R192" s="63" t="s">
        <v>232</v>
      </c>
      <c r="S192" s="63" t="s">
        <v>318</v>
      </c>
      <c r="T192" s="63" t="s">
        <v>323</v>
      </c>
      <c r="U192" s="63" t="s">
        <v>255</v>
      </c>
    </row>
    <row r="193" spans="1:21" ht="14">
      <c r="A193" s="155">
        <v>61042918</v>
      </c>
      <c r="B193" s="111" t="s">
        <v>3595</v>
      </c>
      <c r="C193" s="101"/>
      <c r="D193" s="102"/>
      <c r="E193" s="99"/>
      <c r="F193" s="63"/>
      <c r="G193" s="100" t="s">
        <v>225</v>
      </c>
      <c r="H193" s="101" t="s">
        <v>245</v>
      </c>
      <c r="I193" s="63" t="s">
        <v>316</v>
      </c>
      <c r="J193" s="63" t="s">
        <v>221</v>
      </c>
      <c r="K193" s="125"/>
      <c r="L193" s="66"/>
      <c r="M193" s="101"/>
      <c r="N193" s="66" t="s">
        <v>231</v>
      </c>
      <c r="O193" s="66" t="s">
        <v>231</v>
      </c>
      <c r="P193" s="66" t="str">
        <f>TRIM(BD_PyaPinto[[#This Row],[CONTACTO II]])</f>
        <v>MOSTRÓ INTERÉS</v>
      </c>
      <c r="Q193" s="59" t="s">
        <v>324</v>
      </c>
      <c r="R193" s="63" t="s">
        <v>232</v>
      </c>
      <c r="S193" s="63" t="s">
        <v>318</v>
      </c>
      <c r="T193" s="63" t="s">
        <v>323</v>
      </c>
      <c r="U193" s="63" t="s">
        <v>255</v>
      </c>
    </row>
    <row r="194" spans="1:21" ht="14">
      <c r="A194" s="155">
        <v>61105029</v>
      </c>
      <c r="B194" s="100" t="s">
        <v>3688</v>
      </c>
      <c r="C194" s="101"/>
      <c r="D194" s="106" t="s">
        <v>3687</v>
      </c>
      <c r="E194" s="116"/>
      <c r="F194" s="63" t="s">
        <v>257</v>
      </c>
      <c r="G194" s="100" t="s">
        <v>223</v>
      </c>
      <c r="H194" s="101" t="s">
        <v>238</v>
      </c>
      <c r="I194" s="63" t="s">
        <v>316</v>
      </c>
      <c r="J194" s="63" t="s">
        <v>221</v>
      </c>
      <c r="K194" s="125"/>
      <c r="L194" s="66"/>
      <c r="M194" s="101"/>
      <c r="N194" s="66" t="s">
        <v>231</v>
      </c>
      <c r="O194" s="67" t="s">
        <v>231</v>
      </c>
      <c r="P194" s="66" t="str">
        <f>TRIM(BD_PyaPinto[[#This Row],[CONTACTO II]])</f>
        <v>MOSTRÓ INTERÉS</v>
      </c>
      <c r="Q194" s="59" t="s">
        <v>324</v>
      </c>
      <c r="R194" s="63" t="s">
        <v>232</v>
      </c>
      <c r="S194" s="63" t="s">
        <v>318</v>
      </c>
      <c r="T194" s="63" t="s">
        <v>323</v>
      </c>
      <c r="U194" s="63" t="s">
        <v>255</v>
      </c>
    </row>
    <row r="195" spans="1:21" ht="14">
      <c r="A195" s="336">
        <v>70743317</v>
      </c>
      <c r="B195" s="111" t="s">
        <v>5780</v>
      </c>
      <c r="C195" s="101"/>
      <c r="D195" s="102"/>
      <c r="E195" s="99"/>
      <c r="F195" s="63"/>
      <c r="G195" s="100" t="s">
        <v>224</v>
      </c>
      <c r="H195" s="101" t="s">
        <v>238</v>
      </c>
      <c r="I195" s="63" t="s">
        <v>316</v>
      </c>
      <c r="J195" s="63" t="s">
        <v>221</v>
      </c>
      <c r="K195" s="125"/>
      <c r="L195" s="66"/>
      <c r="M195" s="101"/>
      <c r="N195" s="66" t="s">
        <v>231</v>
      </c>
      <c r="O195" s="66" t="s">
        <v>231</v>
      </c>
      <c r="P195" s="66" t="str">
        <f>TRIM(BD_PyaPinto[[#This Row],[CONTACTO II]])</f>
        <v>MOSTRÓ INTERÉS</v>
      </c>
      <c r="Q195" s="59" t="s">
        <v>324</v>
      </c>
      <c r="R195" s="63" t="s">
        <v>232</v>
      </c>
      <c r="S195" s="63" t="s">
        <v>318</v>
      </c>
      <c r="T195" s="63" t="s">
        <v>323</v>
      </c>
      <c r="U195" s="63" t="s">
        <v>255</v>
      </c>
    </row>
    <row r="196" spans="1:21" ht="14">
      <c r="A196" s="336">
        <v>60429881</v>
      </c>
      <c r="B196" s="111" t="s">
        <v>3100</v>
      </c>
      <c r="C196" s="101">
        <v>951210102</v>
      </c>
      <c r="D196" s="103" t="s">
        <v>3101</v>
      </c>
      <c r="E196" s="99"/>
      <c r="F196" s="63" t="s">
        <v>254</v>
      </c>
      <c r="G196" s="100" t="s">
        <v>223</v>
      </c>
      <c r="H196" s="101" t="s">
        <v>245</v>
      </c>
      <c r="I196" s="63" t="s">
        <v>316</v>
      </c>
      <c r="J196" s="63" t="s">
        <v>221</v>
      </c>
      <c r="K196" s="125"/>
      <c r="L196" s="66"/>
      <c r="M196" s="101"/>
      <c r="N196" s="66" t="s">
        <v>231</v>
      </c>
      <c r="O196" s="66" t="s">
        <v>231</v>
      </c>
      <c r="P196" s="66" t="str">
        <f>TRIM(BD_PyaPinto[[#This Row],[CONTACTO II]])</f>
        <v>MOSTRÓ INTERÉS</v>
      </c>
      <c r="Q196" s="59" t="s">
        <v>324</v>
      </c>
      <c r="R196" s="63" t="s">
        <v>232</v>
      </c>
      <c r="S196" s="63" t="s">
        <v>318</v>
      </c>
      <c r="T196" s="63" t="s">
        <v>323</v>
      </c>
      <c r="U196" s="63" t="s">
        <v>255</v>
      </c>
    </row>
    <row r="197" spans="1:21" ht="14">
      <c r="A197" s="137">
        <v>60825715</v>
      </c>
      <c r="B197" s="100" t="s">
        <v>3323</v>
      </c>
      <c r="C197" s="101">
        <v>51932302486</v>
      </c>
      <c r="D197" s="102" t="s">
        <v>3324</v>
      </c>
      <c r="E197" s="99"/>
      <c r="F197" s="63"/>
      <c r="G197" s="100" t="s">
        <v>224</v>
      </c>
      <c r="H197" s="101" t="s">
        <v>245</v>
      </c>
      <c r="I197" s="63" t="s">
        <v>316</v>
      </c>
      <c r="J197" s="63" t="s">
        <v>221</v>
      </c>
      <c r="K197" s="125" t="s">
        <v>259</v>
      </c>
      <c r="L197" s="66" t="s">
        <v>259</v>
      </c>
      <c r="M197" s="101"/>
      <c r="N197" s="66" t="s">
        <v>233</v>
      </c>
      <c r="O197" s="67" t="s">
        <v>233</v>
      </c>
      <c r="P197" s="66" t="str">
        <f>TRIM(BD_PyaPinto[[#This Row],[CONTACTO II]])</f>
        <v>SE ENVIÓ INFORMACIÓN</v>
      </c>
      <c r="Q197" s="59"/>
      <c r="R197" s="63"/>
      <c r="S197" s="63"/>
      <c r="T197" s="63"/>
      <c r="U197" s="63"/>
    </row>
    <row r="198" spans="1:21" ht="13">
      <c r="A198" s="137">
        <v>72070135</v>
      </c>
      <c r="B198" s="100" t="s">
        <v>6908</v>
      </c>
      <c r="C198" s="101">
        <v>51948400545</v>
      </c>
      <c r="D198" s="102" t="s">
        <v>6909</v>
      </c>
      <c r="E198" s="99"/>
      <c r="F198" s="63"/>
      <c r="G198" s="100" t="s">
        <v>223</v>
      </c>
      <c r="H198" s="101" t="s">
        <v>245</v>
      </c>
      <c r="I198" s="63" t="s">
        <v>316</v>
      </c>
      <c r="J198" s="63" t="s">
        <v>221</v>
      </c>
      <c r="K198" s="125" t="s">
        <v>259</v>
      </c>
      <c r="L198" s="66" t="s">
        <v>259</v>
      </c>
      <c r="M198" s="101"/>
      <c r="N198" s="66" t="s">
        <v>233</v>
      </c>
      <c r="O198" s="66" t="s">
        <v>236</v>
      </c>
      <c r="P198" s="66" t="str">
        <f>TRIM(BD_PyaPinto[[#This Row],[CONTACTO II]])</f>
        <v>NO CONTESTA</v>
      </c>
      <c r="Q198" s="59"/>
      <c r="R198" s="63"/>
      <c r="S198" s="63"/>
      <c r="T198" s="63"/>
      <c r="U198" s="63"/>
    </row>
    <row r="199" spans="1:21" ht="28">
      <c r="A199" s="137">
        <v>42448517</v>
      </c>
      <c r="B199" s="100" t="s">
        <v>1884</v>
      </c>
      <c r="C199" s="101">
        <v>51959143106</v>
      </c>
      <c r="D199" s="100" t="s">
        <v>1885</v>
      </c>
      <c r="E199" s="99" t="s">
        <v>507</v>
      </c>
      <c r="F199" s="59" t="s">
        <v>240</v>
      </c>
      <c r="G199" s="100" t="s">
        <v>225</v>
      </c>
      <c r="H199" s="101" t="s">
        <v>245</v>
      </c>
      <c r="I199" s="63" t="s">
        <v>316</v>
      </c>
      <c r="J199" s="63" t="s">
        <v>221</v>
      </c>
      <c r="K199" s="125"/>
      <c r="L199" s="66"/>
      <c r="M199" s="101"/>
      <c r="N199" s="66" t="s">
        <v>233</v>
      </c>
      <c r="O199" s="66" t="s">
        <v>236</v>
      </c>
      <c r="P199" s="66" t="str">
        <f>TRIM(BD_PyaPinto[[#This Row],[CONTACTO II]])</f>
        <v>NO CONTESTA</v>
      </c>
      <c r="Q199" s="59"/>
      <c r="R199" s="63"/>
      <c r="S199" s="63"/>
      <c r="T199" s="63"/>
      <c r="U199" s="63"/>
    </row>
    <row r="200" spans="1:21" ht="13">
      <c r="A200" s="155">
        <v>43608554</v>
      </c>
      <c r="B200" s="100" t="s">
        <v>2155</v>
      </c>
      <c r="C200" s="101">
        <v>969919704</v>
      </c>
      <c r="D200" s="102" t="s">
        <v>2156</v>
      </c>
      <c r="E200" s="99"/>
      <c r="F200" s="63"/>
      <c r="G200" s="100" t="s">
        <v>224</v>
      </c>
      <c r="H200" s="101" t="s">
        <v>245</v>
      </c>
      <c r="I200" s="63" t="s">
        <v>316</v>
      </c>
      <c r="J200" s="63" t="s">
        <v>221</v>
      </c>
      <c r="K200" s="125" t="s">
        <v>259</v>
      </c>
      <c r="L200" s="66" t="s">
        <v>259</v>
      </c>
      <c r="M200" s="101"/>
      <c r="N200" s="66" t="s">
        <v>231</v>
      </c>
      <c r="O200" s="66" t="s">
        <v>231</v>
      </c>
      <c r="P200" s="66" t="s">
        <v>231</v>
      </c>
      <c r="Q200" s="59"/>
      <c r="R200" s="63"/>
      <c r="S200" s="63"/>
      <c r="T200" s="63"/>
      <c r="U200" s="63"/>
    </row>
    <row r="201" spans="1:21" ht="13">
      <c r="A201" s="155">
        <v>43966081</v>
      </c>
      <c r="B201" s="100" t="s">
        <v>2218</v>
      </c>
      <c r="C201" s="101">
        <v>51986909387</v>
      </c>
      <c r="D201" s="102" t="s">
        <v>2219</v>
      </c>
      <c r="E201" s="99"/>
      <c r="F201" s="63"/>
      <c r="G201" s="100" t="s">
        <v>224</v>
      </c>
      <c r="H201" s="101" t="s">
        <v>245</v>
      </c>
      <c r="I201" s="63" t="s">
        <v>316</v>
      </c>
      <c r="J201" s="63" t="s">
        <v>221</v>
      </c>
      <c r="K201" s="125" t="s">
        <v>259</v>
      </c>
      <c r="L201" s="66" t="s">
        <v>259</v>
      </c>
      <c r="M201" s="101"/>
      <c r="N201" s="66" t="s">
        <v>233</v>
      </c>
      <c r="O201" s="66" t="s">
        <v>236</v>
      </c>
      <c r="P201" s="66" t="str">
        <f>TRIM(BD_PyaPinto[[#This Row],[CONTACTO II]])</f>
        <v>NO CONTESTA</v>
      </c>
      <c r="Q201" s="59"/>
      <c r="R201" s="63"/>
      <c r="S201" s="63"/>
      <c r="T201" s="63"/>
      <c r="U201" s="63"/>
    </row>
    <row r="202" spans="1:21" ht="13">
      <c r="A202" s="155">
        <v>73849039</v>
      </c>
      <c r="B202" s="100" t="s">
        <v>8601</v>
      </c>
      <c r="C202" s="101">
        <v>51924446344</v>
      </c>
      <c r="D202" s="102" t="s">
        <v>8602</v>
      </c>
      <c r="E202" s="99"/>
      <c r="F202" s="63"/>
      <c r="G202" s="100" t="s">
        <v>224</v>
      </c>
      <c r="H202" s="101" t="s">
        <v>245</v>
      </c>
      <c r="I202" s="63" t="s">
        <v>316</v>
      </c>
      <c r="J202" s="63" t="s">
        <v>221</v>
      </c>
      <c r="K202" s="125" t="s">
        <v>259</v>
      </c>
      <c r="L202" s="66" t="s">
        <v>259</v>
      </c>
      <c r="M202" s="101"/>
      <c r="N202" s="66" t="s">
        <v>233</v>
      </c>
      <c r="O202" s="66" t="s">
        <v>236</v>
      </c>
      <c r="P202" s="66" t="str">
        <f>TRIM(BD_PyaPinto[[#This Row],[CONTACTO II]])</f>
        <v>NO CONTESTA</v>
      </c>
      <c r="Q202" s="59"/>
      <c r="R202" s="63"/>
      <c r="S202" s="63"/>
      <c r="T202" s="63"/>
      <c r="U202" s="63"/>
    </row>
    <row r="203" spans="1:21" ht="14">
      <c r="A203" s="155">
        <v>71165660</v>
      </c>
      <c r="B203" s="100" t="s">
        <v>6042</v>
      </c>
      <c r="C203" s="101">
        <v>991428534</v>
      </c>
      <c r="D203" s="111" t="s">
        <v>6043</v>
      </c>
      <c r="E203" s="99"/>
      <c r="F203" s="63"/>
      <c r="G203" s="100" t="s">
        <v>224</v>
      </c>
      <c r="H203" s="101" t="s">
        <v>238</v>
      </c>
      <c r="I203" s="63" t="s">
        <v>316</v>
      </c>
      <c r="J203" s="63" t="s">
        <v>221</v>
      </c>
      <c r="K203" s="125"/>
      <c r="L203" s="66"/>
      <c r="M203" s="101"/>
      <c r="N203" s="66" t="s">
        <v>231</v>
      </c>
      <c r="O203" s="67" t="s">
        <v>231</v>
      </c>
      <c r="P203" s="66" t="str">
        <f>TRIM(BD_PyaPinto[[#This Row],[CONTACTO II]])</f>
        <v>MOSTRÓ INTERÉS</v>
      </c>
      <c r="Q203" s="59" t="s">
        <v>324</v>
      </c>
      <c r="R203" s="63" t="s">
        <v>232</v>
      </c>
      <c r="S203" s="63" t="s">
        <v>318</v>
      </c>
      <c r="T203" s="63" t="s">
        <v>323</v>
      </c>
      <c r="U203" s="63" t="s">
        <v>255</v>
      </c>
    </row>
    <row r="204" spans="1:21" ht="13">
      <c r="A204" s="155">
        <v>42426445</v>
      </c>
      <c r="B204" s="100" t="s">
        <v>1871</v>
      </c>
      <c r="C204" s="101">
        <v>51989344699</v>
      </c>
      <c r="D204" s="102" t="s">
        <v>1872</v>
      </c>
      <c r="E204" s="99"/>
      <c r="F204" s="63"/>
      <c r="G204" s="100" t="s">
        <v>224</v>
      </c>
      <c r="H204" s="101" t="s">
        <v>245</v>
      </c>
      <c r="I204" s="63" t="s">
        <v>316</v>
      </c>
      <c r="J204" s="63" t="s">
        <v>221</v>
      </c>
      <c r="K204" s="125" t="s">
        <v>259</v>
      </c>
      <c r="L204" s="66" t="s">
        <v>259</v>
      </c>
      <c r="M204" s="101"/>
      <c r="N204" s="66" t="s">
        <v>233</v>
      </c>
      <c r="O204" s="66" t="s">
        <v>236</v>
      </c>
      <c r="P204" s="66" t="str">
        <f>TRIM(BD_PyaPinto[[#This Row],[CONTACTO II]])</f>
        <v>NO CONTESTA</v>
      </c>
      <c r="Q204" s="59"/>
      <c r="R204" s="63"/>
      <c r="S204" s="63"/>
      <c r="T204" s="63"/>
      <c r="U204" s="63"/>
    </row>
    <row r="205" spans="1:21" ht="13">
      <c r="A205" s="155">
        <v>40030788</v>
      </c>
      <c r="B205" s="100" t="s">
        <v>1325</v>
      </c>
      <c r="C205" s="101">
        <v>51997848825</v>
      </c>
      <c r="D205" s="102" t="s">
        <v>1326</v>
      </c>
      <c r="E205" s="99"/>
      <c r="F205" s="63"/>
      <c r="G205" s="100" t="s">
        <v>224</v>
      </c>
      <c r="H205" s="101" t="s">
        <v>245</v>
      </c>
      <c r="I205" s="63" t="s">
        <v>316</v>
      </c>
      <c r="J205" s="63" t="s">
        <v>221</v>
      </c>
      <c r="K205" s="125" t="s">
        <v>259</v>
      </c>
      <c r="L205" s="66" t="s">
        <v>259</v>
      </c>
      <c r="M205" s="101"/>
      <c r="N205" s="66" t="s">
        <v>233</v>
      </c>
      <c r="O205" s="66" t="s">
        <v>233</v>
      </c>
      <c r="P205" s="66" t="str">
        <f>TRIM(BD_PyaPinto[[#This Row],[CONTACTO II]])</f>
        <v>SE ENVIÓ INFORMACIÓN</v>
      </c>
      <c r="Q205" s="59"/>
      <c r="R205" s="63"/>
      <c r="S205" s="63"/>
      <c r="T205" s="63"/>
      <c r="U205" s="63"/>
    </row>
    <row r="206" spans="1:21" ht="13">
      <c r="A206" s="155">
        <v>71670477</v>
      </c>
      <c r="B206" s="100" t="s">
        <v>6446</v>
      </c>
      <c r="C206" s="101">
        <v>51907378239</v>
      </c>
      <c r="D206" s="102" t="s">
        <v>6447</v>
      </c>
      <c r="E206" s="99"/>
      <c r="F206" s="63"/>
      <c r="G206" s="100" t="s">
        <v>225</v>
      </c>
      <c r="H206" s="101" t="s">
        <v>245</v>
      </c>
      <c r="I206" s="63" t="s">
        <v>316</v>
      </c>
      <c r="J206" s="63" t="s">
        <v>221</v>
      </c>
      <c r="K206" s="125" t="s">
        <v>259</v>
      </c>
      <c r="L206" s="66" t="s">
        <v>259</v>
      </c>
      <c r="M206" s="101"/>
      <c r="N206" s="66" t="s">
        <v>233</v>
      </c>
      <c r="O206" s="66" t="s">
        <v>233</v>
      </c>
      <c r="P206" s="66" t="str">
        <f>TRIM(BD_PyaPinto[[#This Row],[CONTACTO II]])</f>
        <v>SE ENVIÓ INFORMACIÓN</v>
      </c>
      <c r="Q206" s="59"/>
      <c r="R206" s="63"/>
      <c r="S206" s="63"/>
      <c r="T206" s="63"/>
      <c r="U206" s="63"/>
    </row>
    <row r="207" spans="1:21" ht="13">
      <c r="A207" s="155">
        <v>73154546</v>
      </c>
      <c r="B207" s="100" t="s">
        <v>8059</v>
      </c>
      <c r="C207" s="101">
        <v>51914344648</v>
      </c>
      <c r="D207" s="102" t="s">
        <v>8060</v>
      </c>
      <c r="E207" s="99"/>
      <c r="F207" s="63"/>
      <c r="G207" s="100" t="s">
        <v>224</v>
      </c>
      <c r="H207" s="101" t="s">
        <v>245</v>
      </c>
      <c r="I207" s="63" t="s">
        <v>316</v>
      </c>
      <c r="J207" s="63" t="s">
        <v>221</v>
      </c>
      <c r="K207" s="125" t="s">
        <v>259</v>
      </c>
      <c r="L207" s="66" t="s">
        <v>259</v>
      </c>
      <c r="M207" s="101"/>
      <c r="N207" s="66" t="s">
        <v>233</v>
      </c>
      <c r="O207" s="66" t="s">
        <v>233</v>
      </c>
      <c r="P207" s="66" t="str">
        <f>TRIM(BD_PyaPinto[[#This Row],[CONTACTO II]])</f>
        <v>SE ENVIÓ INFORMACIÓN</v>
      </c>
      <c r="Q207" s="59"/>
      <c r="R207" s="63"/>
      <c r="S207" s="63"/>
      <c r="T207" s="63"/>
      <c r="U207" s="63"/>
    </row>
    <row r="208" spans="1:21" ht="13">
      <c r="A208" s="155">
        <v>41712381</v>
      </c>
      <c r="B208" s="100" t="s">
        <v>1729</v>
      </c>
      <c r="C208" s="101">
        <v>51957148465</v>
      </c>
      <c r="D208" s="102" t="s">
        <v>1730</v>
      </c>
      <c r="E208" s="99"/>
      <c r="F208" s="63"/>
      <c r="G208" s="100" t="s">
        <v>223</v>
      </c>
      <c r="H208" s="101" t="s">
        <v>245</v>
      </c>
      <c r="I208" s="63" t="s">
        <v>316</v>
      </c>
      <c r="J208" s="63" t="s">
        <v>221</v>
      </c>
      <c r="K208" s="125" t="s">
        <v>259</v>
      </c>
      <c r="L208" s="66" t="s">
        <v>259</v>
      </c>
      <c r="M208" s="101"/>
      <c r="N208" s="66" t="s">
        <v>233</v>
      </c>
      <c r="O208" s="66" t="s">
        <v>233</v>
      </c>
      <c r="P208" s="66" t="str">
        <f>TRIM(BD_PyaPinto[[#This Row],[CONTACTO II]])</f>
        <v>SE ENVIÓ INFORMACIÓN</v>
      </c>
      <c r="Q208" s="59"/>
      <c r="R208" s="63"/>
      <c r="S208" s="63"/>
      <c r="T208" s="63"/>
      <c r="U208" s="63"/>
    </row>
    <row r="209" spans="1:21" ht="13">
      <c r="A209" s="155">
        <v>40173299</v>
      </c>
      <c r="B209" s="100" t="s">
        <v>1348</v>
      </c>
      <c r="C209" s="101">
        <v>997087492</v>
      </c>
      <c r="D209" s="102" t="s">
        <v>1349</v>
      </c>
      <c r="E209" s="99"/>
      <c r="F209" s="63"/>
      <c r="G209" s="100" t="s">
        <v>224</v>
      </c>
      <c r="H209" s="101" t="s">
        <v>245</v>
      </c>
      <c r="I209" s="63" t="s">
        <v>316</v>
      </c>
      <c r="J209" s="63" t="s">
        <v>221</v>
      </c>
      <c r="K209" s="125" t="s">
        <v>259</v>
      </c>
      <c r="L209" s="66" t="s">
        <v>259</v>
      </c>
      <c r="M209" s="101"/>
      <c r="N209" s="66" t="s">
        <v>233</v>
      </c>
      <c r="O209" s="66" t="s">
        <v>233</v>
      </c>
      <c r="P209" s="66" t="str">
        <f>TRIM(BD_PyaPinto[[#This Row],[CONTACTO II]])</f>
        <v>SE ENVIÓ INFORMACIÓN</v>
      </c>
      <c r="Q209" s="59"/>
      <c r="R209" s="63"/>
      <c r="S209" s="63"/>
      <c r="T209" s="63"/>
      <c r="U209" s="63"/>
    </row>
    <row r="210" spans="1:21" ht="13">
      <c r="A210" s="155">
        <v>45310657</v>
      </c>
      <c r="B210" s="100" t="s">
        <v>2443</v>
      </c>
      <c r="C210" s="101">
        <v>51970747233</v>
      </c>
      <c r="D210" s="102" t="s">
        <v>2444</v>
      </c>
      <c r="E210" s="99"/>
      <c r="F210" s="63"/>
      <c r="G210" s="100" t="s">
        <v>225</v>
      </c>
      <c r="H210" s="101" t="s">
        <v>245</v>
      </c>
      <c r="I210" s="63" t="s">
        <v>316</v>
      </c>
      <c r="J210" s="63" t="s">
        <v>221</v>
      </c>
      <c r="K210" s="125" t="s">
        <v>259</v>
      </c>
      <c r="L210" s="66" t="s">
        <v>259</v>
      </c>
      <c r="M210" s="101"/>
      <c r="N210" s="66" t="s">
        <v>233</v>
      </c>
      <c r="O210" s="66" t="s">
        <v>233</v>
      </c>
      <c r="P210" s="66" t="str">
        <f>TRIM(BD_PyaPinto[[#This Row],[CONTACTO II]])</f>
        <v>SE ENVIÓ INFORMACIÓN</v>
      </c>
      <c r="Q210" s="59"/>
      <c r="R210" s="63"/>
      <c r="S210" s="63"/>
      <c r="T210" s="63"/>
      <c r="U210" s="63"/>
    </row>
    <row r="211" spans="1:21" ht="15">
      <c r="A211" s="155">
        <v>72969704</v>
      </c>
      <c r="B211" s="100" t="s">
        <v>7767</v>
      </c>
      <c r="C211" s="101">
        <v>51913852810</v>
      </c>
      <c r="D211" s="123" t="s">
        <v>7768</v>
      </c>
      <c r="E211" s="99"/>
      <c r="F211" s="63"/>
      <c r="G211" s="100" t="s">
        <v>225</v>
      </c>
      <c r="H211" s="101" t="s">
        <v>245</v>
      </c>
      <c r="I211" s="63" t="s">
        <v>316</v>
      </c>
      <c r="J211" s="63" t="s">
        <v>221</v>
      </c>
      <c r="K211" s="125" t="s">
        <v>259</v>
      </c>
      <c r="L211" s="66" t="s">
        <v>259</v>
      </c>
      <c r="M211" s="101"/>
      <c r="N211" s="66" t="s">
        <v>233</v>
      </c>
      <c r="O211" s="66" t="s">
        <v>233</v>
      </c>
      <c r="P211" s="66" t="str">
        <f>TRIM(BD_PyaPinto[[#This Row],[CONTACTO II]])</f>
        <v>SE ENVIÓ INFORMACIÓN</v>
      </c>
      <c r="Q211" s="59"/>
      <c r="R211" s="63"/>
      <c r="S211" s="63"/>
      <c r="T211" s="63"/>
      <c r="U211" s="63"/>
    </row>
    <row r="212" spans="1:21" ht="13">
      <c r="A212" s="155">
        <v>42928393</v>
      </c>
      <c r="B212" s="100" t="s">
        <v>2001</v>
      </c>
      <c r="C212" s="101">
        <v>966701128</v>
      </c>
      <c r="D212" s="102" t="s">
        <v>2002</v>
      </c>
      <c r="E212" s="99"/>
      <c r="F212" s="63"/>
      <c r="G212" s="100" t="s">
        <v>223</v>
      </c>
      <c r="H212" s="101" t="s">
        <v>245</v>
      </c>
      <c r="I212" s="63" t="s">
        <v>316</v>
      </c>
      <c r="J212" s="63" t="s">
        <v>221</v>
      </c>
      <c r="K212" s="125" t="s">
        <v>269</v>
      </c>
      <c r="L212" s="66" t="s">
        <v>269</v>
      </c>
      <c r="M212" s="101"/>
      <c r="N212" s="66" t="s">
        <v>233</v>
      </c>
      <c r="O212" s="66" t="s">
        <v>231</v>
      </c>
      <c r="P212" s="66" t="str">
        <f>TRIM(BD_PyaPinto[[#This Row],[CONTACTO II]])</f>
        <v>MOSTRÓ INTERÉS</v>
      </c>
      <c r="Q212" s="59"/>
      <c r="R212" s="63"/>
      <c r="S212" s="63"/>
      <c r="T212" s="63"/>
      <c r="U212" s="63"/>
    </row>
    <row r="213" spans="1:21" ht="14">
      <c r="A213" s="137">
        <v>75911464</v>
      </c>
      <c r="B213" s="100" t="s">
        <v>9463</v>
      </c>
      <c r="C213" s="101">
        <v>51966482520</v>
      </c>
      <c r="D213" s="102" t="s">
        <v>9464</v>
      </c>
      <c r="E213" s="99"/>
      <c r="F213" s="63"/>
      <c r="G213" s="100" t="s">
        <v>224</v>
      </c>
      <c r="H213" s="101" t="s">
        <v>245</v>
      </c>
      <c r="I213" s="63" t="s">
        <v>316</v>
      </c>
      <c r="J213" s="63" t="s">
        <v>221</v>
      </c>
      <c r="K213" s="125" t="s">
        <v>269</v>
      </c>
      <c r="L213" s="66" t="s">
        <v>269</v>
      </c>
      <c r="M213" s="101"/>
      <c r="N213" s="66" t="s">
        <v>231</v>
      </c>
      <c r="O213" s="67" t="s">
        <v>231</v>
      </c>
      <c r="P213" s="66" t="str">
        <f>TRIM(BD_PyaPinto[[#This Row],[CONTACTO II]])</f>
        <v>MOSTRÓ INTERÉS</v>
      </c>
      <c r="Q213" s="59"/>
      <c r="R213" s="63"/>
      <c r="S213" s="63"/>
      <c r="T213" s="63"/>
      <c r="U213" s="63"/>
    </row>
    <row r="214" spans="1:21" ht="14">
      <c r="A214" s="137">
        <v>72829187</v>
      </c>
      <c r="B214" s="100" t="s">
        <v>7660</v>
      </c>
      <c r="C214" s="101">
        <v>51999642531</v>
      </c>
      <c r="D214" s="102" t="s">
        <v>7661</v>
      </c>
      <c r="E214" s="99"/>
      <c r="F214" s="63"/>
      <c r="G214" s="100" t="s">
        <v>224</v>
      </c>
      <c r="H214" s="101" t="s">
        <v>245</v>
      </c>
      <c r="I214" s="63" t="s">
        <v>316</v>
      </c>
      <c r="J214" s="63" t="s">
        <v>221</v>
      </c>
      <c r="K214" s="125" t="s">
        <v>269</v>
      </c>
      <c r="L214" s="66" t="s">
        <v>269</v>
      </c>
      <c r="M214" s="101"/>
      <c r="N214" s="66" t="s">
        <v>233</v>
      </c>
      <c r="O214" s="67" t="s">
        <v>231</v>
      </c>
      <c r="P214" s="66" t="str">
        <f>TRIM(BD_PyaPinto[[#This Row],[CONTACTO II]])</f>
        <v>MOSTRÓ INTERÉS</v>
      </c>
      <c r="Q214" s="59"/>
      <c r="R214" s="63"/>
      <c r="S214" s="63"/>
      <c r="T214" s="63"/>
      <c r="U214" s="63"/>
    </row>
    <row r="215" spans="1:21" ht="13">
      <c r="A215" s="155">
        <v>73155994</v>
      </c>
      <c r="B215" s="100" t="s">
        <v>8070</v>
      </c>
      <c r="C215" s="101">
        <v>923373794</v>
      </c>
      <c r="D215" s="100" t="s">
        <v>8071</v>
      </c>
      <c r="E215" s="101" t="s">
        <v>8072</v>
      </c>
      <c r="F215" s="63"/>
      <c r="G215" s="100" t="s">
        <v>224</v>
      </c>
      <c r="H215" s="101" t="s">
        <v>245</v>
      </c>
      <c r="I215" s="63" t="s">
        <v>316</v>
      </c>
      <c r="J215" s="63" t="s">
        <v>221</v>
      </c>
      <c r="K215" s="125" t="s">
        <v>256</v>
      </c>
      <c r="L215" s="66" t="s">
        <v>256</v>
      </c>
      <c r="M215" s="101"/>
      <c r="N215" s="66" t="s">
        <v>231</v>
      </c>
      <c r="O215" s="66" t="s">
        <v>231</v>
      </c>
      <c r="P215" s="66" t="s">
        <v>231</v>
      </c>
      <c r="Q215" s="59"/>
      <c r="R215" s="63"/>
      <c r="S215" s="63"/>
      <c r="T215" s="63"/>
      <c r="U215" s="63"/>
    </row>
    <row r="216" spans="1:21" ht="13">
      <c r="A216" s="155">
        <v>6795271</v>
      </c>
      <c r="B216" s="100" t="s">
        <v>541</v>
      </c>
      <c r="C216" s="101">
        <v>51989889683</v>
      </c>
      <c r="D216" s="102" t="s">
        <v>542</v>
      </c>
      <c r="E216" s="99"/>
      <c r="F216" s="63"/>
      <c r="G216" s="100" t="s">
        <v>223</v>
      </c>
      <c r="H216" s="101" t="s">
        <v>245</v>
      </c>
      <c r="I216" s="63" t="s">
        <v>316</v>
      </c>
      <c r="J216" s="63" t="s">
        <v>221</v>
      </c>
      <c r="K216" s="125" t="s">
        <v>269</v>
      </c>
      <c r="L216" s="66" t="s">
        <v>269</v>
      </c>
      <c r="M216" s="101"/>
      <c r="N216" s="66" t="s">
        <v>233</v>
      </c>
      <c r="O216" s="66" t="s">
        <v>236</v>
      </c>
      <c r="P216" s="66" t="str">
        <f>TRIM(BD_PyaPinto[[#This Row],[CONTACTO II]])</f>
        <v>NO CONTESTA</v>
      </c>
      <c r="Q216" s="59"/>
      <c r="R216" s="63"/>
      <c r="S216" s="63"/>
      <c r="T216" s="63"/>
      <c r="U216" s="63"/>
    </row>
    <row r="217" spans="1:21" ht="13">
      <c r="A217" s="155">
        <v>41715521</v>
      </c>
      <c r="B217" s="100" t="s">
        <v>1731</v>
      </c>
      <c r="C217" s="101">
        <v>51969983606</v>
      </c>
      <c r="D217" s="102" t="s">
        <v>1732</v>
      </c>
      <c r="E217" s="99"/>
      <c r="F217" s="63"/>
      <c r="G217" s="100" t="s">
        <v>224</v>
      </c>
      <c r="H217" s="101" t="s">
        <v>245</v>
      </c>
      <c r="I217" s="63" t="s">
        <v>316</v>
      </c>
      <c r="J217" s="63" t="s">
        <v>221</v>
      </c>
      <c r="K217" s="125" t="s">
        <v>269</v>
      </c>
      <c r="L217" s="66" t="s">
        <v>269</v>
      </c>
      <c r="M217" s="101"/>
      <c r="N217" s="66" t="s">
        <v>233</v>
      </c>
      <c r="O217" s="66" t="s">
        <v>236</v>
      </c>
      <c r="P217" s="66" t="str">
        <f>TRIM(BD_PyaPinto[[#This Row],[CONTACTO II]])</f>
        <v>NO CONTESTA</v>
      </c>
      <c r="Q217" s="59"/>
      <c r="R217" s="63"/>
      <c r="S217" s="63"/>
      <c r="T217" s="63"/>
      <c r="U217" s="63"/>
    </row>
    <row r="218" spans="1:21" ht="13">
      <c r="A218" s="155">
        <v>72064123</v>
      </c>
      <c r="B218" s="100" t="s">
        <v>6835</v>
      </c>
      <c r="C218" s="101">
        <v>51930662744</v>
      </c>
      <c r="D218" s="102" t="s">
        <v>6836</v>
      </c>
      <c r="E218" s="99"/>
      <c r="F218" s="63"/>
      <c r="G218" s="100" t="s">
        <v>225</v>
      </c>
      <c r="H218" s="101" t="s">
        <v>245</v>
      </c>
      <c r="I218" s="63" t="s">
        <v>316</v>
      </c>
      <c r="J218" s="63" t="s">
        <v>221</v>
      </c>
      <c r="K218" s="125" t="s">
        <v>269</v>
      </c>
      <c r="L218" s="66" t="s">
        <v>269</v>
      </c>
      <c r="M218" s="101"/>
      <c r="N218" s="66" t="s">
        <v>233</v>
      </c>
      <c r="O218" s="66" t="s">
        <v>233</v>
      </c>
      <c r="P218" s="66" t="str">
        <f>TRIM(BD_PyaPinto[[#This Row],[CONTACTO II]])</f>
        <v>SE ENVIÓ INFORMACIÓN</v>
      </c>
      <c r="Q218" s="59"/>
      <c r="R218" s="63"/>
      <c r="S218" s="63"/>
      <c r="T218" s="63"/>
      <c r="U218" s="63"/>
    </row>
    <row r="219" spans="1:21" ht="13">
      <c r="A219" s="155">
        <v>77161082</v>
      </c>
      <c r="B219" s="100" t="s">
        <v>9890</v>
      </c>
      <c r="C219" s="101">
        <v>51908914226</v>
      </c>
      <c r="D219" s="102" t="s">
        <v>9891</v>
      </c>
      <c r="E219" s="99"/>
      <c r="F219" s="63"/>
      <c r="G219" s="100" t="s">
        <v>224</v>
      </c>
      <c r="H219" s="101" t="s">
        <v>245</v>
      </c>
      <c r="I219" s="63" t="s">
        <v>316</v>
      </c>
      <c r="J219" s="63" t="s">
        <v>221</v>
      </c>
      <c r="K219" s="125" t="s">
        <v>269</v>
      </c>
      <c r="L219" s="66" t="s">
        <v>269</v>
      </c>
      <c r="M219" s="101"/>
      <c r="N219" s="66" t="s">
        <v>233</v>
      </c>
      <c r="O219" s="66" t="s">
        <v>233</v>
      </c>
      <c r="P219" s="66" t="str">
        <f>TRIM(BD_PyaPinto[[#This Row],[CONTACTO II]])</f>
        <v>SE ENVIÓ INFORMACIÓN</v>
      </c>
      <c r="Q219" s="59"/>
      <c r="R219" s="63"/>
      <c r="S219" s="63"/>
      <c r="T219" s="63"/>
      <c r="U219" s="63"/>
    </row>
    <row r="220" spans="1:21" ht="13">
      <c r="A220" s="155">
        <v>10880909</v>
      </c>
      <c r="B220" s="100" t="s">
        <v>1059</v>
      </c>
      <c r="C220" s="101">
        <v>951431750</v>
      </c>
      <c r="D220" s="102" t="s">
        <v>1060</v>
      </c>
      <c r="E220" s="99"/>
      <c r="F220" s="63"/>
      <c r="G220" s="100" t="s">
        <v>224</v>
      </c>
      <c r="H220" s="101" t="s">
        <v>245</v>
      </c>
      <c r="I220" s="63" t="s">
        <v>316</v>
      </c>
      <c r="J220" s="63" t="s">
        <v>221</v>
      </c>
      <c r="K220" s="125" t="s">
        <v>269</v>
      </c>
      <c r="L220" s="66" t="s">
        <v>269</v>
      </c>
      <c r="M220" s="101"/>
      <c r="N220" s="66" t="s">
        <v>231</v>
      </c>
      <c r="O220" s="66" t="s">
        <v>231</v>
      </c>
      <c r="P220" s="66" t="str">
        <f>TRIM(BD_PyaPinto[[#This Row],[CONTACTO II]])</f>
        <v>MOSTRÓ INTERÉS</v>
      </c>
      <c r="Q220" s="59"/>
      <c r="R220" s="63"/>
      <c r="S220" s="63"/>
      <c r="T220" s="63"/>
      <c r="U220" s="63"/>
    </row>
    <row r="221" spans="1:21" ht="13">
      <c r="A221" s="155">
        <v>40413998</v>
      </c>
      <c r="B221" s="100" t="s">
        <v>1401</v>
      </c>
      <c r="C221" s="101">
        <v>51954063365</v>
      </c>
      <c r="D221" s="102" t="s">
        <v>1402</v>
      </c>
      <c r="E221" s="99"/>
      <c r="F221" s="63"/>
      <c r="G221" s="100" t="s">
        <v>224</v>
      </c>
      <c r="H221" s="101" t="s">
        <v>245</v>
      </c>
      <c r="I221" s="63" t="s">
        <v>316</v>
      </c>
      <c r="J221" s="63" t="s">
        <v>221</v>
      </c>
      <c r="K221" s="125" t="s">
        <v>269</v>
      </c>
      <c r="L221" s="66" t="s">
        <v>269</v>
      </c>
      <c r="M221" s="101"/>
      <c r="N221" s="66" t="s">
        <v>233</v>
      </c>
      <c r="O221" s="66" t="s">
        <v>233</v>
      </c>
      <c r="P221" s="66" t="str">
        <f>TRIM(BD_PyaPinto[[#This Row],[CONTACTO II]])</f>
        <v>SE ENVIÓ INFORMACIÓN</v>
      </c>
      <c r="Q221" s="59"/>
      <c r="R221" s="63"/>
      <c r="S221" s="63"/>
      <c r="T221" s="63"/>
      <c r="U221" s="63"/>
    </row>
    <row r="222" spans="1:21" ht="13">
      <c r="A222" s="155">
        <v>60431730</v>
      </c>
      <c r="B222" s="100" t="s">
        <v>3102</v>
      </c>
      <c r="C222" s="101">
        <v>51926704683</v>
      </c>
      <c r="D222" s="102" t="s">
        <v>3103</v>
      </c>
      <c r="E222" s="99"/>
      <c r="F222" s="63"/>
      <c r="G222" s="100" t="s">
        <v>225</v>
      </c>
      <c r="H222" s="101" t="s">
        <v>245</v>
      </c>
      <c r="I222" s="63" t="s">
        <v>316</v>
      </c>
      <c r="J222" s="63" t="s">
        <v>221</v>
      </c>
      <c r="K222" s="125" t="s">
        <v>269</v>
      </c>
      <c r="L222" s="66" t="s">
        <v>269</v>
      </c>
      <c r="M222" s="101"/>
      <c r="N222" s="66" t="s">
        <v>233</v>
      </c>
      <c r="O222" s="66" t="s">
        <v>233</v>
      </c>
      <c r="P222" s="66" t="str">
        <f>TRIM(BD_PyaPinto[[#This Row],[CONTACTO II]])</f>
        <v>SE ENVIÓ INFORMACIÓN</v>
      </c>
      <c r="Q222" s="59"/>
      <c r="R222" s="63"/>
      <c r="S222" s="63"/>
      <c r="T222" s="63"/>
      <c r="U222" s="63"/>
    </row>
    <row r="223" spans="1:21" ht="13">
      <c r="A223" s="155">
        <v>71377315</v>
      </c>
      <c r="B223" s="100" t="s">
        <v>6314</v>
      </c>
      <c r="C223" s="117" t="s">
        <v>6315</v>
      </c>
      <c r="D223" s="112" t="s">
        <v>6316</v>
      </c>
      <c r="E223" s="105"/>
      <c r="F223" s="63"/>
      <c r="G223" s="100" t="s">
        <v>223</v>
      </c>
      <c r="H223" s="101" t="s">
        <v>245</v>
      </c>
      <c r="I223" s="63" t="s">
        <v>316</v>
      </c>
      <c r="J223" s="63" t="s">
        <v>221</v>
      </c>
      <c r="K223" s="125" t="s">
        <v>269</v>
      </c>
      <c r="L223" s="66" t="s">
        <v>269</v>
      </c>
      <c r="M223" s="101"/>
      <c r="N223" s="66" t="s">
        <v>233</v>
      </c>
      <c r="O223" s="66" t="s">
        <v>233</v>
      </c>
      <c r="P223" s="66" t="str">
        <f>TRIM(BD_PyaPinto[[#This Row],[CONTACTO II]])</f>
        <v>SE ENVIÓ INFORMACIÓN</v>
      </c>
      <c r="Q223" s="59"/>
      <c r="R223" s="63"/>
      <c r="S223" s="63"/>
      <c r="T223" s="63"/>
      <c r="U223" s="63"/>
    </row>
    <row r="224" spans="1:21" ht="13">
      <c r="A224" s="155">
        <v>72986977</v>
      </c>
      <c r="B224" s="100" t="s">
        <v>7836</v>
      </c>
      <c r="C224" s="117" t="s">
        <v>7837</v>
      </c>
      <c r="D224" s="112" t="s">
        <v>7838</v>
      </c>
      <c r="E224" s="105"/>
      <c r="F224" s="63"/>
      <c r="G224" s="100" t="s">
        <v>223</v>
      </c>
      <c r="H224" s="101" t="s">
        <v>245</v>
      </c>
      <c r="I224" s="63" t="s">
        <v>316</v>
      </c>
      <c r="J224" s="63" t="s">
        <v>221</v>
      </c>
      <c r="K224" s="125" t="s">
        <v>269</v>
      </c>
      <c r="L224" s="66" t="s">
        <v>269</v>
      </c>
      <c r="M224" s="101"/>
      <c r="N224" s="66" t="s">
        <v>233</v>
      </c>
      <c r="O224" s="66" t="s">
        <v>233</v>
      </c>
      <c r="P224" s="66" t="str">
        <f>TRIM(BD_PyaPinto[[#This Row],[CONTACTO II]])</f>
        <v>SE ENVIÓ INFORMACIÓN</v>
      </c>
      <c r="Q224" s="59"/>
      <c r="R224" s="63"/>
      <c r="S224" s="63"/>
      <c r="T224" s="63"/>
      <c r="U224" s="63"/>
    </row>
    <row r="225" spans="1:21" ht="13">
      <c r="A225" s="155"/>
      <c r="B225" s="100" t="s">
        <v>11339</v>
      </c>
      <c r="C225" s="117" t="s">
        <v>11340</v>
      </c>
      <c r="D225" s="112" t="s">
        <v>11341</v>
      </c>
      <c r="E225" s="105"/>
      <c r="F225" s="63"/>
      <c r="G225" s="100" t="s">
        <v>224</v>
      </c>
      <c r="H225" s="101" t="s">
        <v>245</v>
      </c>
      <c r="I225" s="63" t="s">
        <v>316</v>
      </c>
      <c r="J225" s="63" t="s">
        <v>221</v>
      </c>
      <c r="K225" s="125" t="s">
        <v>269</v>
      </c>
      <c r="L225" s="66" t="s">
        <v>269</v>
      </c>
      <c r="M225" s="101"/>
      <c r="N225" s="66" t="s">
        <v>233</v>
      </c>
      <c r="O225" s="66" t="s">
        <v>231</v>
      </c>
      <c r="P225" s="66" t="str">
        <f>TRIM(BD_PyaPinto[[#This Row],[CONTACTO II]])</f>
        <v>MOSTRÓ INTERÉS</v>
      </c>
      <c r="Q225" s="59"/>
      <c r="R225" s="63"/>
      <c r="S225" s="63"/>
      <c r="T225" s="63"/>
      <c r="U225" s="63"/>
    </row>
    <row r="226" spans="1:21" ht="13">
      <c r="A226" s="155">
        <v>61494316</v>
      </c>
      <c r="B226" s="100" t="s">
        <v>4503</v>
      </c>
      <c r="C226" s="117" t="s">
        <v>4504</v>
      </c>
      <c r="D226" s="112" t="s">
        <v>4505</v>
      </c>
      <c r="E226" s="105"/>
      <c r="F226" s="63"/>
      <c r="G226" s="100" t="s">
        <v>224</v>
      </c>
      <c r="H226" s="101" t="s">
        <v>245</v>
      </c>
      <c r="I226" s="63" t="s">
        <v>316</v>
      </c>
      <c r="J226" s="63" t="s">
        <v>221</v>
      </c>
      <c r="K226" s="125" t="s">
        <v>259</v>
      </c>
      <c r="L226" s="66" t="s">
        <v>259</v>
      </c>
      <c r="M226" s="101"/>
      <c r="N226" s="66" t="s">
        <v>233</v>
      </c>
      <c r="O226" s="66" t="s">
        <v>231</v>
      </c>
      <c r="P226" s="66" t="str">
        <f>TRIM(BD_PyaPinto[[#This Row],[CONTACTO II]])</f>
        <v>MOSTRÓ INTERÉS</v>
      </c>
      <c r="Q226" s="59"/>
      <c r="R226" s="63"/>
      <c r="S226" s="63"/>
      <c r="T226" s="63"/>
      <c r="U226" s="63"/>
    </row>
    <row r="227" spans="1:21" ht="13">
      <c r="A227" s="155">
        <v>73732218</v>
      </c>
      <c r="B227" s="100" t="s">
        <v>8531</v>
      </c>
      <c r="C227" s="117" t="s">
        <v>8532</v>
      </c>
      <c r="D227" s="112" t="s">
        <v>8533</v>
      </c>
      <c r="E227" s="105"/>
      <c r="F227" s="63"/>
      <c r="G227" s="100" t="s">
        <v>223</v>
      </c>
      <c r="H227" s="101" t="s">
        <v>245</v>
      </c>
      <c r="I227" s="63" t="s">
        <v>316</v>
      </c>
      <c r="J227" s="63" t="s">
        <v>221</v>
      </c>
      <c r="K227" s="125" t="s">
        <v>259</v>
      </c>
      <c r="L227" s="66" t="s">
        <v>259</v>
      </c>
      <c r="M227" s="101"/>
      <c r="N227" s="66" t="s">
        <v>233</v>
      </c>
      <c r="O227" s="66" t="s">
        <v>236</v>
      </c>
      <c r="P227" s="66" t="str">
        <f>TRIM(BD_PyaPinto[[#This Row],[CONTACTO II]])</f>
        <v>NO CONTESTA</v>
      </c>
      <c r="Q227" s="59"/>
      <c r="R227" s="63"/>
      <c r="S227" s="63"/>
      <c r="T227" s="63"/>
      <c r="U227" s="63"/>
    </row>
    <row r="228" spans="1:21" ht="13">
      <c r="A228" s="155">
        <v>80921659</v>
      </c>
      <c r="B228" s="100" t="s">
        <v>10149</v>
      </c>
      <c r="C228" s="117" t="s">
        <v>10150</v>
      </c>
      <c r="D228" s="112" t="s">
        <v>10151</v>
      </c>
      <c r="E228" s="105"/>
      <c r="F228" s="63"/>
      <c r="G228" s="100" t="s">
        <v>224</v>
      </c>
      <c r="H228" s="101" t="s">
        <v>245</v>
      </c>
      <c r="I228" s="63" t="s">
        <v>316</v>
      </c>
      <c r="J228" s="63" t="s">
        <v>221</v>
      </c>
      <c r="K228" s="125" t="s">
        <v>259</v>
      </c>
      <c r="L228" s="66" t="s">
        <v>259</v>
      </c>
      <c r="M228" s="101"/>
      <c r="N228" s="66" t="s">
        <v>233</v>
      </c>
      <c r="O228" s="66" t="s">
        <v>236</v>
      </c>
      <c r="P228" s="66" t="str">
        <f>TRIM(BD_PyaPinto[[#This Row],[CONTACTO II]])</f>
        <v>NO CONTESTA</v>
      </c>
      <c r="Q228" s="59"/>
      <c r="R228" s="63"/>
      <c r="S228" s="63"/>
      <c r="T228" s="63"/>
      <c r="U228" s="63"/>
    </row>
    <row r="229" spans="1:21" ht="13">
      <c r="A229" s="155">
        <v>73495093</v>
      </c>
      <c r="B229" s="100" t="s">
        <v>8384</v>
      </c>
      <c r="C229" s="117" t="s">
        <v>8385</v>
      </c>
      <c r="D229" s="112" t="s">
        <v>8386</v>
      </c>
      <c r="E229" s="105"/>
      <c r="F229" s="63"/>
      <c r="G229" s="100" t="s">
        <v>223</v>
      </c>
      <c r="H229" s="101" t="s">
        <v>245</v>
      </c>
      <c r="I229" s="63" t="s">
        <v>316</v>
      </c>
      <c r="J229" s="63" t="s">
        <v>221</v>
      </c>
      <c r="K229" s="125" t="s">
        <v>259</v>
      </c>
      <c r="L229" s="66" t="s">
        <v>259</v>
      </c>
      <c r="M229" s="101"/>
      <c r="N229" s="66" t="s">
        <v>233</v>
      </c>
      <c r="O229" s="66" t="s">
        <v>236</v>
      </c>
      <c r="P229" s="66" t="str">
        <f>TRIM(BD_PyaPinto[[#This Row],[CONTACTO II]])</f>
        <v>NO CONTESTA</v>
      </c>
      <c r="Q229" s="59"/>
      <c r="R229" s="63"/>
      <c r="S229" s="63"/>
      <c r="T229" s="63"/>
      <c r="U229" s="63"/>
    </row>
    <row r="230" spans="1:21" ht="13">
      <c r="A230" s="155">
        <v>9769936</v>
      </c>
      <c r="B230" s="100" t="s">
        <v>790</v>
      </c>
      <c r="C230" s="101">
        <v>990374043</v>
      </c>
      <c r="D230" s="102" t="s">
        <v>791</v>
      </c>
      <c r="E230" s="105"/>
      <c r="F230" s="63"/>
      <c r="G230" s="100" t="s">
        <v>223</v>
      </c>
      <c r="H230" s="101" t="s">
        <v>245</v>
      </c>
      <c r="I230" s="63" t="s">
        <v>316</v>
      </c>
      <c r="J230" s="63" t="s">
        <v>221</v>
      </c>
      <c r="K230" s="125" t="s">
        <v>259</v>
      </c>
      <c r="L230" s="66" t="s">
        <v>259</v>
      </c>
      <c r="M230" s="101"/>
      <c r="N230" s="66" t="s">
        <v>233</v>
      </c>
      <c r="O230" s="66" t="s">
        <v>236</v>
      </c>
      <c r="P230" s="66" t="str">
        <f>TRIM(BD_PyaPinto[[#This Row],[CONTACTO II]])</f>
        <v>NO CONTESTA</v>
      </c>
      <c r="Q230" s="59"/>
      <c r="R230" s="63"/>
      <c r="S230" s="63"/>
      <c r="T230" s="63"/>
      <c r="U230" s="63"/>
    </row>
    <row r="231" spans="1:21" ht="13">
      <c r="A231" s="155"/>
      <c r="B231" s="100" t="s">
        <v>11342</v>
      </c>
      <c r="C231" s="101">
        <v>913896552</v>
      </c>
      <c r="D231" s="100" t="s">
        <v>11343</v>
      </c>
      <c r="E231" s="101"/>
      <c r="F231" s="63"/>
      <c r="G231" s="100" t="s">
        <v>224</v>
      </c>
      <c r="H231" s="101" t="s">
        <v>245</v>
      </c>
      <c r="I231" s="63" t="s">
        <v>316</v>
      </c>
      <c r="J231" s="63" t="s">
        <v>221</v>
      </c>
      <c r="K231" s="125" t="s">
        <v>256</v>
      </c>
      <c r="L231" s="66" t="s">
        <v>256</v>
      </c>
      <c r="M231" s="101"/>
      <c r="N231" s="66" t="s">
        <v>233</v>
      </c>
      <c r="O231" s="66" t="s">
        <v>236</v>
      </c>
      <c r="P231" s="66" t="str">
        <f>TRIM(BD_PyaPinto[[#This Row],[CONTACTO II]])</f>
        <v>NO CONTESTA</v>
      </c>
      <c r="Q231" s="59"/>
      <c r="R231" s="63"/>
      <c r="S231" s="63"/>
      <c r="T231" s="63"/>
      <c r="U231" s="63"/>
    </row>
    <row r="232" spans="1:21" ht="13">
      <c r="A232" s="155">
        <v>72818408</v>
      </c>
      <c r="B232" s="100" t="s">
        <v>7575</v>
      </c>
      <c r="C232" s="101">
        <v>954774067</v>
      </c>
      <c r="D232" s="102" t="s">
        <v>7576</v>
      </c>
      <c r="E232" s="105"/>
      <c r="F232" s="63"/>
      <c r="G232" s="100" t="s">
        <v>223</v>
      </c>
      <c r="H232" s="101" t="s">
        <v>245</v>
      </c>
      <c r="I232" s="63" t="s">
        <v>316</v>
      </c>
      <c r="J232" s="63" t="s">
        <v>221</v>
      </c>
      <c r="K232" s="125" t="s">
        <v>259</v>
      </c>
      <c r="L232" s="66" t="s">
        <v>259</v>
      </c>
      <c r="M232" s="101"/>
      <c r="N232" s="66" t="s">
        <v>233</v>
      </c>
      <c r="O232" s="66" t="s">
        <v>236</v>
      </c>
      <c r="P232" s="66" t="str">
        <f>TRIM(BD_PyaPinto[[#This Row],[CONTACTO II]])</f>
        <v>NO CONTESTA</v>
      </c>
      <c r="Q232" s="59"/>
      <c r="R232" s="63"/>
      <c r="S232" s="63"/>
      <c r="T232" s="63"/>
      <c r="U232" s="63"/>
    </row>
    <row r="233" spans="1:21" ht="13">
      <c r="A233" s="155">
        <v>40651993</v>
      </c>
      <c r="B233" s="100" t="s">
        <v>1480</v>
      </c>
      <c r="C233" s="101">
        <v>992763336</v>
      </c>
      <c r="D233" s="102" t="s">
        <v>1481</v>
      </c>
      <c r="E233" s="105"/>
      <c r="F233" s="63"/>
      <c r="G233" s="100" t="s">
        <v>223</v>
      </c>
      <c r="H233" s="101" t="s">
        <v>245</v>
      </c>
      <c r="I233" s="63" t="s">
        <v>316</v>
      </c>
      <c r="J233" s="63" t="s">
        <v>221</v>
      </c>
      <c r="K233" s="125" t="s">
        <v>259</v>
      </c>
      <c r="L233" s="66" t="s">
        <v>259</v>
      </c>
      <c r="M233" s="101"/>
      <c r="N233" s="66" t="s">
        <v>233</v>
      </c>
      <c r="O233" s="66" t="s">
        <v>231</v>
      </c>
      <c r="P233" s="66" t="str">
        <f>TRIM(BD_PyaPinto[[#This Row],[CONTACTO II]])</f>
        <v>MOSTRÓ INTERÉS</v>
      </c>
      <c r="Q233" s="59"/>
      <c r="R233" s="63"/>
      <c r="S233" s="63"/>
      <c r="T233" s="63"/>
      <c r="U233" s="63"/>
    </row>
    <row r="234" spans="1:21" ht="13">
      <c r="A234" s="155">
        <v>73845536</v>
      </c>
      <c r="B234" s="100" t="s">
        <v>8592</v>
      </c>
      <c r="C234" s="101">
        <v>957327890</v>
      </c>
      <c r="D234" s="100" t="s">
        <v>8593</v>
      </c>
      <c r="E234" s="101" t="s">
        <v>8594</v>
      </c>
      <c r="F234" s="63"/>
      <c r="G234" s="100" t="s">
        <v>224</v>
      </c>
      <c r="H234" s="101" t="s">
        <v>245</v>
      </c>
      <c r="I234" s="63" t="s">
        <v>316</v>
      </c>
      <c r="J234" s="63" t="s">
        <v>221</v>
      </c>
      <c r="K234" s="125" t="s">
        <v>256</v>
      </c>
      <c r="L234" s="66" t="s">
        <v>256</v>
      </c>
      <c r="M234" s="101"/>
      <c r="N234" s="66" t="s">
        <v>231</v>
      </c>
      <c r="O234" s="66" t="s">
        <v>231</v>
      </c>
      <c r="P234" s="66" t="str">
        <f>TRIM(BD_PyaPinto[[#This Row],[CONTACTO II]])</f>
        <v>MOSTRÓ INTERÉS</v>
      </c>
      <c r="Q234" s="59"/>
      <c r="R234" s="63"/>
      <c r="S234" s="63"/>
      <c r="T234" s="63"/>
      <c r="U234" s="63"/>
    </row>
    <row r="235" spans="1:21" ht="13">
      <c r="A235" s="155">
        <v>43113982</v>
      </c>
      <c r="B235" s="100" t="s">
        <v>2047</v>
      </c>
      <c r="C235" s="101">
        <v>989037387</v>
      </c>
      <c r="D235" s="102" t="s">
        <v>2048</v>
      </c>
      <c r="E235" s="105"/>
      <c r="F235" s="63"/>
      <c r="G235" s="100" t="s">
        <v>223</v>
      </c>
      <c r="H235" s="101" t="s">
        <v>245</v>
      </c>
      <c r="I235" s="63" t="s">
        <v>316</v>
      </c>
      <c r="J235" s="63" t="s">
        <v>221</v>
      </c>
      <c r="K235" s="125" t="s">
        <v>259</v>
      </c>
      <c r="L235" s="66" t="s">
        <v>259</v>
      </c>
      <c r="M235" s="101"/>
      <c r="N235" s="66" t="s">
        <v>233</v>
      </c>
      <c r="O235" s="66" t="s">
        <v>231</v>
      </c>
      <c r="P235" s="66" t="str">
        <f>TRIM(BD_PyaPinto[[#This Row],[CONTACTO II]])</f>
        <v>MOSTRÓ INTERÉS</v>
      </c>
      <c r="Q235" s="59"/>
      <c r="R235" s="63"/>
      <c r="S235" s="63"/>
      <c r="T235" s="63"/>
      <c r="U235" s="63"/>
    </row>
    <row r="236" spans="1:21" ht="13">
      <c r="A236" s="155">
        <v>46950586</v>
      </c>
      <c r="B236" s="100" t="s">
        <v>2729</v>
      </c>
      <c r="C236" s="101">
        <v>977653664</v>
      </c>
      <c r="D236" s="102" t="s">
        <v>2730</v>
      </c>
      <c r="E236" s="105"/>
      <c r="F236" s="63"/>
      <c r="G236" s="100" t="s">
        <v>223</v>
      </c>
      <c r="H236" s="101" t="s">
        <v>245</v>
      </c>
      <c r="I236" s="63" t="s">
        <v>316</v>
      </c>
      <c r="J236" s="63" t="s">
        <v>221</v>
      </c>
      <c r="K236" s="125" t="s">
        <v>269</v>
      </c>
      <c r="L236" s="66" t="s">
        <v>269</v>
      </c>
      <c r="M236" s="101"/>
      <c r="N236" s="66" t="s">
        <v>236</v>
      </c>
      <c r="O236" s="66" t="s">
        <v>231</v>
      </c>
      <c r="P236" s="66" t="str">
        <f>TRIM(BD_PyaPinto[[#This Row],[CONTACTO II]])</f>
        <v>MOSTRÓ INTERÉS</v>
      </c>
      <c r="Q236" s="59"/>
      <c r="R236" s="63"/>
      <c r="S236" s="63"/>
      <c r="T236" s="63"/>
      <c r="U236" s="63"/>
    </row>
    <row r="237" spans="1:21" ht="13">
      <c r="A237" s="155">
        <v>42845347</v>
      </c>
      <c r="B237" s="100" t="s">
        <v>1981</v>
      </c>
      <c r="C237" s="101">
        <v>952379525</v>
      </c>
      <c r="D237" s="102" t="s">
        <v>1982</v>
      </c>
      <c r="E237" s="105"/>
      <c r="F237" s="63"/>
      <c r="G237" s="100" t="s">
        <v>223</v>
      </c>
      <c r="H237" s="101" t="s">
        <v>245</v>
      </c>
      <c r="I237" s="63" t="s">
        <v>316</v>
      </c>
      <c r="J237" s="63" t="s">
        <v>221</v>
      </c>
      <c r="K237" s="125" t="s">
        <v>269</v>
      </c>
      <c r="L237" s="66" t="s">
        <v>269</v>
      </c>
      <c r="M237" s="101"/>
      <c r="N237" s="66" t="s">
        <v>236</v>
      </c>
      <c r="O237" s="66" t="s">
        <v>236</v>
      </c>
      <c r="P237" s="66" t="str">
        <f>TRIM(BD_PyaPinto[[#This Row],[CONTACTO II]])</f>
        <v>NO CONTESTA</v>
      </c>
      <c r="Q237" s="59"/>
      <c r="R237" s="63"/>
      <c r="S237" s="63"/>
      <c r="T237" s="63"/>
      <c r="U237" s="63"/>
    </row>
    <row r="238" spans="1:21" ht="13">
      <c r="A238" s="155">
        <v>44707248</v>
      </c>
      <c r="B238" s="100" t="s">
        <v>2335</v>
      </c>
      <c r="C238" s="101">
        <v>994891162</v>
      </c>
      <c r="D238" s="102" t="s">
        <v>2336</v>
      </c>
      <c r="E238" s="105"/>
      <c r="F238" s="63"/>
      <c r="G238" s="100" t="s">
        <v>223</v>
      </c>
      <c r="H238" s="101" t="s">
        <v>245</v>
      </c>
      <c r="I238" s="63" t="s">
        <v>316</v>
      </c>
      <c r="J238" s="63" t="s">
        <v>221</v>
      </c>
      <c r="K238" s="125" t="s">
        <v>269</v>
      </c>
      <c r="L238" s="66" t="s">
        <v>269</v>
      </c>
      <c r="M238" s="101"/>
      <c r="N238" s="66" t="s">
        <v>233</v>
      </c>
      <c r="O238" s="66" t="s">
        <v>236</v>
      </c>
      <c r="P238" s="66" t="str">
        <f>TRIM(BD_PyaPinto[[#This Row],[CONTACTO II]])</f>
        <v>NO CONTESTA</v>
      </c>
      <c r="Q238" s="59"/>
      <c r="R238" s="63"/>
      <c r="S238" s="63"/>
      <c r="T238" s="63"/>
      <c r="U238" s="63"/>
    </row>
    <row r="239" spans="1:21" ht="13">
      <c r="A239" s="155">
        <v>60946147</v>
      </c>
      <c r="B239" s="100" t="s">
        <v>3470</v>
      </c>
      <c r="C239" s="101">
        <v>979731609</v>
      </c>
      <c r="D239" s="100" t="s">
        <v>3471</v>
      </c>
      <c r="E239" s="101"/>
      <c r="F239" s="63"/>
      <c r="G239" s="100" t="s">
        <v>224</v>
      </c>
      <c r="H239" s="101" t="s">
        <v>245</v>
      </c>
      <c r="I239" s="63" t="s">
        <v>316</v>
      </c>
      <c r="J239" s="63" t="s">
        <v>221</v>
      </c>
      <c r="K239" s="125" t="s">
        <v>256</v>
      </c>
      <c r="L239" s="66" t="s">
        <v>256</v>
      </c>
      <c r="M239" s="101"/>
      <c r="N239" s="66" t="s">
        <v>231</v>
      </c>
      <c r="O239" s="66" t="s">
        <v>231</v>
      </c>
      <c r="P239" s="66" t="str">
        <f>TRIM(BD_PyaPinto[[#This Row],[CONTACTO II]])</f>
        <v>MOSTRÓ INTERÉS</v>
      </c>
      <c r="Q239" s="59"/>
      <c r="R239" s="63"/>
      <c r="S239" s="63"/>
      <c r="T239" s="63"/>
      <c r="U239" s="63"/>
    </row>
    <row r="240" spans="1:21" ht="13">
      <c r="A240" s="137">
        <v>43138019</v>
      </c>
      <c r="B240" s="100" t="s">
        <v>2055</v>
      </c>
      <c r="C240" s="101">
        <v>902539325</v>
      </c>
      <c r="D240" s="100" t="s">
        <v>2056</v>
      </c>
      <c r="E240" s="99" t="s">
        <v>376</v>
      </c>
      <c r="F240" s="63" t="s">
        <v>254</v>
      </c>
      <c r="G240" s="100" t="s">
        <v>224</v>
      </c>
      <c r="H240" s="101" t="s">
        <v>245</v>
      </c>
      <c r="I240" s="63" t="s">
        <v>316</v>
      </c>
      <c r="J240" s="63" t="s">
        <v>221</v>
      </c>
      <c r="K240" s="125"/>
      <c r="L240" s="66"/>
      <c r="M240" s="101"/>
      <c r="N240" s="66" t="s">
        <v>231</v>
      </c>
      <c r="O240" s="66" t="s">
        <v>231</v>
      </c>
      <c r="P240" s="66" t="s">
        <v>231</v>
      </c>
      <c r="Q240" s="59"/>
      <c r="R240" s="63"/>
      <c r="S240" s="63"/>
      <c r="T240" s="63"/>
      <c r="U240" s="63"/>
    </row>
    <row r="241" spans="1:21" ht="28">
      <c r="A241" s="137">
        <v>44261457</v>
      </c>
      <c r="B241" s="100" t="s">
        <v>2262</v>
      </c>
      <c r="C241" s="101">
        <v>987223875</v>
      </c>
      <c r="D241" s="100" t="s">
        <v>2263</v>
      </c>
      <c r="E241" s="99" t="s">
        <v>507</v>
      </c>
      <c r="F241" s="695" t="s">
        <v>240</v>
      </c>
      <c r="G241" s="100" t="s">
        <v>225</v>
      </c>
      <c r="H241" s="101" t="s">
        <v>245</v>
      </c>
      <c r="I241" s="63" t="s">
        <v>316</v>
      </c>
      <c r="J241" s="63" t="s">
        <v>221</v>
      </c>
      <c r="K241" s="125"/>
      <c r="L241" s="66"/>
      <c r="M241" s="101"/>
      <c r="N241" s="66" t="s">
        <v>233</v>
      </c>
      <c r="O241" s="67" t="s">
        <v>236</v>
      </c>
      <c r="P241" s="66" t="str">
        <f>TRIM(BD_PyaPinto[[#This Row],[CONTACTO II]])</f>
        <v>NO CONTESTA</v>
      </c>
      <c r="Q241" s="59"/>
      <c r="R241" s="63"/>
      <c r="S241" s="63"/>
      <c r="T241" s="63"/>
      <c r="U241" s="63"/>
    </row>
    <row r="242" spans="1:21" ht="13">
      <c r="A242" s="155">
        <v>72557980</v>
      </c>
      <c r="B242" s="100" t="s">
        <v>7278</v>
      </c>
      <c r="C242" s="105">
        <v>915340479</v>
      </c>
      <c r="D242" s="100" t="s">
        <v>7279</v>
      </c>
      <c r="E242" s="118"/>
      <c r="F242" s="63"/>
      <c r="G242" s="100" t="s">
        <v>225</v>
      </c>
      <c r="H242" s="101" t="s">
        <v>245</v>
      </c>
      <c r="I242" s="63" t="s">
        <v>316</v>
      </c>
      <c r="J242" s="63" t="s">
        <v>221</v>
      </c>
      <c r="K242" s="125" t="s">
        <v>259</v>
      </c>
      <c r="L242" s="66" t="s">
        <v>259</v>
      </c>
      <c r="M242" s="101"/>
      <c r="N242" s="66" t="s">
        <v>233</v>
      </c>
      <c r="O242" s="66" t="s">
        <v>236</v>
      </c>
      <c r="P242" s="66" t="str">
        <f>TRIM(BD_PyaPinto[[#This Row],[CONTACTO II]])</f>
        <v>NO CONTESTA</v>
      </c>
      <c r="Q242" s="59"/>
      <c r="R242" s="63"/>
      <c r="S242" s="63"/>
      <c r="T242" s="63"/>
      <c r="U242" s="63"/>
    </row>
    <row r="243" spans="1:21" ht="13">
      <c r="A243" s="155"/>
      <c r="B243" s="100" t="s">
        <v>11344</v>
      </c>
      <c r="C243" s="101">
        <v>927641705</v>
      </c>
      <c r="D243" s="100" t="s">
        <v>11345</v>
      </c>
      <c r="E243" s="105"/>
      <c r="F243" s="63"/>
      <c r="G243" s="100" t="s">
        <v>224</v>
      </c>
      <c r="H243" s="101" t="s">
        <v>245</v>
      </c>
      <c r="I243" s="63" t="s">
        <v>316</v>
      </c>
      <c r="J243" s="63" t="s">
        <v>221</v>
      </c>
      <c r="K243" s="125" t="s">
        <v>269</v>
      </c>
      <c r="L243" s="66" t="s">
        <v>269</v>
      </c>
      <c r="M243" s="101"/>
      <c r="N243" s="66" t="s">
        <v>233</v>
      </c>
      <c r="O243" s="66" t="s">
        <v>236</v>
      </c>
      <c r="P243" s="66" t="str">
        <f>TRIM(BD_PyaPinto[[#This Row],[CONTACTO II]])</f>
        <v>NO CONTESTA</v>
      </c>
      <c r="Q243" s="59"/>
      <c r="R243" s="63"/>
      <c r="S243" s="63"/>
      <c r="T243" s="63"/>
      <c r="U243" s="63"/>
    </row>
    <row r="244" spans="1:21" ht="14">
      <c r="A244" s="155">
        <v>61363490</v>
      </c>
      <c r="B244" s="100" t="s">
        <v>4116</v>
      </c>
      <c r="C244" s="101" t="s">
        <v>4117</v>
      </c>
      <c r="D244" s="103" t="s">
        <v>4118</v>
      </c>
      <c r="E244" s="104"/>
      <c r="F244" s="63" t="s">
        <v>254</v>
      </c>
      <c r="G244" s="100" t="s">
        <v>225</v>
      </c>
      <c r="H244" s="101" t="s">
        <v>238</v>
      </c>
      <c r="I244" s="63" t="s">
        <v>316</v>
      </c>
      <c r="J244" s="63" t="s">
        <v>221</v>
      </c>
      <c r="K244" s="125"/>
      <c r="L244" s="66"/>
      <c r="M244" s="101"/>
      <c r="N244" s="66" t="s">
        <v>231</v>
      </c>
      <c r="O244" s="66" t="s">
        <v>231</v>
      </c>
      <c r="P244" s="66" t="str">
        <f>TRIM(BD_PyaPinto[[#This Row],[CONTACTO II]])</f>
        <v>MOSTRÓ INTERÉS</v>
      </c>
      <c r="Q244" s="59" t="s">
        <v>324</v>
      </c>
      <c r="R244" s="63" t="s">
        <v>232</v>
      </c>
      <c r="S244" s="63" t="s">
        <v>318</v>
      </c>
      <c r="T244" s="63" t="s">
        <v>323</v>
      </c>
      <c r="U244" s="63" t="s">
        <v>255</v>
      </c>
    </row>
    <row r="245" spans="1:21" ht="13">
      <c r="A245" s="155"/>
      <c r="B245" s="100" t="s">
        <v>11346</v>
      </c>
      <c r="C245" s="101">
        <v>953394038</v>
      </c>
      <c r="D245" s="100" t="s">
        <v>11347</v>
      </c>
      <c r="E245" s="101" t="s">
        <v>11348</v>
      </c>
      <c r="F245" s="63"/>
      <c r="G245" s="100" t="s">
        <v>225</v>
      </c>
      <c r="H245" s="101" t="s">
        <v>245</v>
      </c>
      <c r="I245" s="63" t="s">
        <v>316</v>
      </c>
      <c r="J245" s="63" t="s">
        <v>221</v>
      </c>
      <c r="K245" s="125" t="s">
        <v>256</v>
      </c>
      <c r="L245" s="66" t="s">
        <v>256</v>
      </c>
      <c r="M245" s="101"/>
      <c r="N245" s="66" t="s">
        <v>231</v>
      </c>
      <c r="O245" s="66" t="s">
        <v>231</v>
      </c>
      <c r="P245" s="66" t="str">
        <f>TRIM(BD_PyaPinto[[#This Row],[CONTACTO II]])</f>
        <v>MOSTRÓ INTERÉS</v>
      </c>
      <c r="Q245" s="59"/>
      <c r="R245" s="63"/>
      <c r="S245" s="63"/>
      <c r="T245" s="63"/>
      <c r="U245" s="63"/>
    </row>
    <row r="246" spans="1:21" ht="13">
      <c r="A246" s="155">
        <v>74624021</v>
      </c>
      <c r="B246" s="100" t="s">
        <v>8960</v>
      </c>
      <c r="C246" s="101">
        <v>929043183</v>
      </c>
      <c r="D246" s="100" t="s">
        <v>8961</v>
      </c>
      <c r="E246" s="101"/>
      <c r="F246" s="63"/>
      <c r="G246" s="100" t="s">
        <v>225</v>
      </c>
      <c r="H246" s="101" t="s">
        <v>245</v>
      </c>
      <c r="I246" s="63" t="s">
        <v>316</v>
      </c>
      <c r="J246" s="63" t="s">
        <v>221</v>
      </c>
      <c r="K246" s="125" t="s">
        <v>256</v>
      </c>
      <c r="L246" s="66" t="s">
        <v>256</v>
      </c>
      <c r="M246" s="101"/>
      <c r="N246" s="66" t="s">
        <v>231</v>
      </c>
      <c r="O246" s="66" t="s">
        <v>231</v>
      </c>
      <c r="P246" s="66" t="s">
        <v>231</v>
      </c>
      <c r="Q246" s="59"/>
      <c r="R246" s="63"/>
      <c r="S246" s="63"/>
      <c r="T246" s="63"/>
      <c r="U246" s="63"/>
    </row>
    <row r="247" spans="1:21" ht="14">
      <c r="A247" s="155"/>
      <c r="B247" s="100" t="s">
        <v>11349</v>
      </c>
      <c r="C247" s="101">
        <v>96088363</v>
      </c>
      <c r="D247" s="100" t="s">
        <v>11350</v>
      </c>
      <c r="E247" s="101"/>
      <c r="F247" s="63"/>
      <c r="G247" s="100" t="s">
        <v>225</v>
      </c>
      <c r="H247" s="101" t="s">
        <v>245</v>
      </c>
      <c r="I247" s="63" t="s">
        <v>316</v>
      </c>
      <c r="J247" s="63" t="s">
        <v>221</v>
      </c>
      <c r="K247" s="125" t="s">
        <v>256</v>
      </c>
      <c r="L247" s="66" t="s">
        <v>256</v>
      </c>
      <c r="M247" s="101"/>
      <c r="N247" s="66" t="s">
        <v>237</v>
      </c>
      <c r="O247" s="67" t="s">
        <v>237</v>
      </c>
      <c r="P247" s="66" t="str">
        <f>TRIM(BD_PyaPinto[[#This Row],[CONTACTO II]])</f>
        <v>INCONTACTABLE</v>
      </c>
      <c r="Q247" s="59"/>
      <c r="R247" s="63"/>
      <c r="S247" s="63"/>
      <c r="T247" s="63"/>
      <c r="U247" s="63"/>
    </row>
    <row r="248" spans="1:21" ht="14">
      <c r="A248" s="155"/>
      <c r="B248" s="100" t="s">
        <v>8391</v>
      </c>
      <c r="C248" s="101">
        <v>51991929139</v>
      </c>
      <c r="D248" s="100" t="s">
        <v>11351</v>
      </c>
      <c r="E248" s="101"/>
      <c r="F248" s="63"/>
      <c r="G248" s="100" t="s">
        <v>225</v>
      </c>
      <c r="H248" s="101" t="s">
        <v>245</v>
      </c>
      <c r="I248" s="63" t="s">
        <v>316</v>
      </c>
      <c r="J248" s="63" t="s">
        <v>221</v>
      </c>
      <c r="K248" s="125" t="s">
        <v>256</v>
      </c>
      <c r="L248" s="66" t="s">
        <v>256</v>
      </c>
      <c r="M248" s="101"/>
      <c r="N248" s="67" t="s">
        <v>233</v>
      </c>
      <c r="O248" s="66" t="s">
        <v>236</v>
      </c>
      <c r="P248" s="66" t="str">
        <f>TRIM(BD_PyaPinto[[#This Row],[CONTACTO II]])</f>
        <v>NO CONTESTA</v>
      </c>
      <c r="Q248" s="59"/>
      <c r="R248" s="63"/>
      <c r="S248" s="63"/>
      <c r="T248" s="63"/>
      <c r="U248" s="63"/>
    </row>
    <row r="249" spans="1:21" ht="14">
      <c r="A249" s="155"/>
      <c r="B249" s="100" t="s">
        <v>11352</v>
      </c>
      <c r="C249" s="101">
        <v>989823916</v>
      </c>
      <c r="D249" s="100"/>
      <c r="E249" s="101"/>
      <c r="F249" s="63"/>
      <c r="G249" s="100" t="s">
        <v>225</v>
      </c>
      <c r="H249" s="101" t="s">
        <v>245</v>
      </c>
      <c r="I249" s="63" t="s">
        <v>316</v>
      </c>
      <c r="J249" s="63" t="s">
        <v>221</v>
      </c>
      <c r="K249" s="125" t="s">
        <v>256</v>
      </c>
      <c r="L249" s="66" t="s">
        <v>256</v>
      </c>
      <c r="M249" s="101"/>
      <c r="N249" s="66" t="s">
        <v>231</v>
      </c>
      <c r="O249" s="67" t="s">
        <v>231</v>
      </c>
      <c r="P249" s="66" t="str">
        <f>TRIM(BD_PyaPinto[[#This Row],[CONTACTO II]])</f>
        <v>MOSTRÓ INTERÉS</v>
      </c>
      <c r="Q249" s="59"/>
      <c r="R249" s="63"/>
      <c r="S249" s="63"/>
      <c r="T249" s="63"/>
      <c r="U249" s="63"/>
    </row>
    <row r="250" spans="1:21" ht="13">
      <c r="A250" s="155">
        <v>72346563</v>
      </c>
      <c r="B250" s="100" t="s">
        <v>7141</v>
      </c>
      <c r="C250" s="101">
        <v>940196331</v>
      </c>
      <c r="D250" s="100" t="s">
        <v>7142</v>
      </c>
      <c r="E250" s="101"/>
      <c r="F250" s="63"/>
      <c r="G250" s="100" t="s">
        <v>224</v>
      </c>
      <c r="H250" s="101" t="s">
        <v>243</v>
      </c>
      <c r="I250" s="63" t="s">
        <v>316</v>
      </c>
      <c r="J250" s="63" t="s">
        <v>221</v>
      </c>
      <c r="K250" s="125"/>
      <c r="L250" s="66"/>
      <c r="M250" s="101"/>
      <c r="N250" s="66" t="s">
        <v>231</v>
      </c>
      <c r="O250" s="66" t="s">
        <v>231</v>
      </c>
      <c r="P250" s="66" t="s">
        <v>231</v>
      </c>
      <c r="Q250" s="59"/>
      <c r="R250" s="63"/>
      <c r="S250" s="63"/>
      <c r="T250" s="63"/>
      <c r="U250" s="63"/>
    </row>
    <row r="251" spans="1:21" ht="28">
      <c r="A251" s="155">
        <v>70665633</v>
      </c>
      <c r="B251" s="100" t="s">
        <v>5620</v>
      </c>
      <c r="C251" s="101">
        <v>928493492</v>
      </c>
      <c r="D251" s="100" t="s">
        <v>5621</v>
      </c>
      <c r="E251" s="101" t="s">
        <v>5622</v>
      </c>
      <c r="F251" s="63"/>
      <c r="G251" s="100" t="s">
        <v>225</v>
      </c>
      <c r="H251" s="101" t="s">
        <v>245</v>
      </c>
      <c r="I251" s="63" t="s">
        <v>316</v>
      </c>
      <c r="J251" s="63" t="s">
        <v>221</v>
      </c>
      <c r="K251" s="125" t="s">
        <v>262</v>
      </c>
      <c r="L251" s="66" t="s">
        <v>262</v>
      </c>
      <c r="M251" s="101"/>
      <c r="N251" s="66" t="s">
        <v>231</v>
      </c>
      <c r="O251" s="67" t="s">
        <v>329</v>
      </c>
      <c r="P251" s="67" t="s">
        <v>329</v>
      </c>
      <c r="Q251" s="59"/>
      <c r="R251" s="63"/>
      <c r="S251" s="63"/>
      <c r="T251" s="63"/>
      <c r="U251" s="63"/>
    </row>
    <row r="252" spans="1:21" ht="13">
      <c r="A252" s="137">
        <v>10171723</v>
      </c>
      <c r="B252" s="100" t="s">
        <v>897</v>
      </c>
      <c r="C252" s="101">
        <v>989047121</v>
      </c>
      <c r="D252" s="102" t="s">
        <v>898</v>
      </c>
      <c r="E252" s="99"/>
      <c r="F252" s="63"/>
      <c r="G252" s="100" t="s">
        <v>225</v>
      </c>
      <c r="H252" s="101" t="s">
        <v>245</v>
      </c>
      <c r="I252" s="63" t="s">
        <v>316</v>
      </c>
      <c r="J252" s="63" t="s">
        <v>221</v>
      </c>
      <c r="K252" s="125" t="s">
        <v>269</v>
      </c>
      <c r="L252" s="66" t="s">
        <v>269</v>
      </c>
      <c r="M252" s="101"/>
      <c r="N252" s="66" t="s">
        <v>233</v>
      </c>
      <c r="O252" s="66" t="s">
        <v>231</v>
      </c>
      <c r="P252" s="66" t="str">
        <f>TRIM(BD_PyaPinto[[#This Row],[CONTACTO II]])</f>
        <v>MOSTRÓ INTERÉS</v>
      </c>
      <c r="Q252" s="59"/>
      <c r="R252" s="63"/>
      <c r="S252" s="63"/>
      <c r="T252" s="63"/>
      <c r="U252" s="63"/>
    </row>
    <row r="253" spans="1:21" ht="14">
      <c r="A253" s="155">
        <v>61104391</v>
      </c>
      <c r="B253" s="100" t="s">
        <v>3680</v>
      </c>
      <c r="C253" s="101">
        <v>932164800</v>
      </c>
      <c r="D253" s="113" t="s">
        <v>3681</v>
      </c>
      <c r="E253" s="99"/>
      <c r="F253" s="63" t="s">
        <v>254</v>
      </c>
      <c r="G253" s="100" t="s">
        <v>225</v>
      </c>
      <c r="H253" s="101" t="s">
        <v>238</v>
      </c>
      <c r="I253" s="63" t="s">
        <v>316</v>
      </c>
      <c r="J253" s="63" t="s">
        <v>221</v>
      </c>
      <c r="K253" s="125"/>
      <c r="L253" s="66"/>
      <c r="M253" s="101"/>
      <c r="N253" s="66" t="s">
        <v>231</v>
      </c>
      <c r="O253" s="67" t="s">
        <v>231</v>
      </c>
      <c r="P253" s="66" t="str">
        <f>TRIM(BD_PyaPinto[[#This Row],[CONTACTO II]])</f>
        <v>MOSTRÓ INTERÉS</v>
      </c>
      <c r="Q253" s="59"/>
      <c r="R253" s="63"/>
      <c r="S253" s="63"/>
      <c r="T253" s="63"/>
      <c r="U253" s="63"/>
    </row>
    <row r="254" spans="1:21" ht="14">
      <c r="A254" s="155">
        <v>24002795</v>
      </c>
      <c r="B254" s="100" t="s">
        <v>1197</v>
      </c>
      <c r="C254" s="99">
        <v>968133263</v>
      </c>
      <c r="D254" s="102" t="s">
        <v>1198</v>
      </c>
      <c r="E254" s="99" t="s">
        <v>376</v>
      </c>
      <c r="F254" s="63" t="s">
        <v>254</v>
      </c>
      <c r="G254" s="100" t="s">
        <v>224</v>
      </c>
      <c r="H254" s="101" t="s">
        <v>245</v>
      </c>
      <c r="I254" s="63" t="s">
        <v>316</v>
      </c>
      <c r="J254" s="63" t="s">
        <v>221</v>
      </c>
      <c r="K254" s="125" t="s">
        <v>259</v>
      </c>
      <c r="L254" s="66" t="s">
        <v>259</v>
      </c>
      <c r="M254" s="101"/>
      <c r="N254" s="66" t="s">
        <v>233</v>
      </c>
      <c r="O254" s="67" t="s">
        <v>231</v>
      </c>
      <c r="P254" s="66" t="str">
        <f>TRIM(BD_PyaPinto[[#This Row],[CONTACTO II]])</f>
        <v>MOSTRÓ INTERÉS</v>
      </c>
      <c r="Q254" s="59"/>
      <c r="R254" s="63"/>
      <c r="S254" s="63"/>
      <c r="T254" s="63"/>
      <c r="U254" s="63"/>
    </row>
    <row r="255" spans="1:21" ht="13">
      <c r="A255" s="137">
        <v>74584662</v>
      </c>
      <c r="B255" s="102" t="s">
        <v>8944</v>
      </c>
      <c r="C255" s="99">
        <v>936288778</v>
      </c>
      <c r="D255" s="102" t="s">
        <v>8945</v>
      </c>
      <c r="E255" s="99"/>
      <c r="F255" s="97"/>
      <c r="G255" s="100" t="s">
        <v>223</v>
      </c>
      <c r="H255" s="101" t="s">
        <v>245</v>
      </c>
      <c r="I255" s="63" t="s">
        <v>316</v>
      </c>
      <c r="J255" s="63" t="s">
        <v>221</v>
      </c>
      <c r="K255" s="125" t="s">
        <v>269</v>
      </c>
      <c r="L255" s="66" t="s">
        <v>269</v>
      </c>
      <c r="M255" s="101"/>
      <c r="N255" s="66" t="s">
        <v>233</v>
      </c>
      <c r="O255" s="66" t="s">
        <v>236</v>
      </c>
      <c r="P255" s="66" t="s">
        <v>236</v>
      </c>
      <c r="Q255" s="59"/>
      <c r="R255" s="63"/>
      <c r="S255" s="63"/>
      <c r="T255" s="63"/>
      <c r="U255" s="63"/>
    </row>
    <row r="256" spans="1:21" ht="14">
      <c r="A256" s="137">
        <v>43735434</v>
      </c>
      <c r="B256" s="102" t="s">
        <v>2177</v>
      </c>
      <c r="C256" s="99">
        <v>930759794</v>
      </c>
      <c r="D256" s="102" t="s">
        <v>2178</v>
      </c>
      <c r="E256" s="99"/>
      <c r="F256" s="97"/>
      <c r="G256" s="100" t="s">
        <v>223</v>
      </c>
      <c r="H256" s="101" t="s">
        <v>245</v>
      </c>
      <c r="I256" s="63" t="s">
        <v>316</v>
      </c>
      <c r="J256" s="63" t="s">
        <v>221</v>
      </c>
      <c r="K256" s="125" t="s">
        <v>269</v>
      </c>
      <c r="L256" s="66" t="s">
        <v>269</v>
      </c>
      <c r="M256" s="101"/>
      <c r="N256" s="66" t="s">
        <v>233</v>
      </c>
      <c r="O256" s="67" t="s">
        <v>236</v>
      </c>
      <c r="P256" s="66" t="s">
        <v>236</v>
      </c>
      <c r="Q256" s="59"/>
      <c r="R256" s="63"/>
      <c r="S256" s="63"/>
      <c r="T256" s="63"/>
      <c r="U256" s="63"/>
    </row>
    <row r="257" spans="1:21" ht="14">
      <c r="A257" s="155">
        <v>9887548</v>
      </c>
      <c r="B257" s="100" t="s">
        <v>820</v>
      </c>
      <c r="C257" s="101">
        <v>951791791</v>
      </c>
      <c r="D257" s="102" t="s">
        <v>821</v>
      </c>
      <c r="E257" s="99"/>
      <c r="F257" s="63"/>
      <c r="G257" s="100" t="s">
        <v>223</v>
      </c>
      <c r="H257" s="101" t="s">
        <v>245</v>
      </c>
      <c r="I257" s="63" t="s">
        <v>316</v>
      </c>
      <c r="J257" s="63" t="s">
        <v>221</v>
      </c>
      <c r="K257" s="125" t="s">
        <v>269</v>
      </c>
      <c r="L257" s="66" t="s">
        <v>269</v>
      </c>
      <c r="M257" s="101"/>
      <c r="N257" s="66" t="s">
        <v>236</v>
      </c>
      <c r="O257" s="67" t="s">
        <v>233</v>
      </c>
      <c r="P257" s="66" t="str">
        <f>TRIM(BD_PyaPinto[[#This Row],[CONTACTO II]])</f>
        <v>SE ENVIÓ INFORMACIÓN</v>
      </c>
      <c r="Q257" s="59"/>
      <c r="R257" s="63"/>
      <c r="S257" s="63"/>
      <c r="T257" s="63"/>
      <c r="U257" s="63"/>
    </row>
    <row r="258" spans="1:21" ht="14">
      <c r="A258" s="155">
        <v>47097493</v>
      </c>
      <c r="B258" s="100" t="s">
        <v>2750</v>
      </c>
      <c r="C258" s="101">
        <v>997241528</v>
      </c>
      <c r="D258" s="102" t="s">
        <v>2751</v>
      </c>
      <c r="E258" s="99"/>
      <c r="F258" s="63"/>
      <c r="G258" s="100" t="s">
        <v>223</v>
      </c>
      <c r="H258" s="101" t="s">
        <v>245</v>
      </c>
      <c r="I258" s="63" t="s">
        <v>316</v>
      </c>
      <c r="J258" s="63" t="s">
        <v>221</v>
      </c>
      <c r="K258" s="125" t="s">
        <v>269</v>
      </c>
      <c r="L258" s="66" t="s">
        <v>269</v>
      </c>
      <c r="M258" s="101"/>
      <c r="N258" s="66" t="s">
        <v>236</v>
      </c>
      <c r="O258" s="67" t="s">
        <v>233</v>
      </c>
      <c r="P258" s="66" t="str">
        <f>TRIM(BD_PyaPinto[[#This Row],[CONTACTO II]])</f>
        <v>SE ENVIÓ INFORMACIÓN</v>
      </c>
      <c r="Q258" s="59"/>
      <c r="R258" s="63"/>
      <c r="S258" s="63"/>
      <c r="T258" s="63"/>
      <c r="U258" s="63"/>
    </row>
    <row r="259" spans="1:21" ht="14">
      <c r="A259" s="137">
        <v>72588404</v>
      </c>
      <c r="B259" s="114" t="s">
        <v>7320</v>
      </c>
      <c r="C259" s="99">
        <v>986850598</v>
      </c>
      <c r="D259" s="102" t="s">
        <v>7321</v>
      </c>
      <c r="E259" s="99"/>
      <c r="F259" s="63"/>
      <c r="G259" s="100" t="s">
        <v>224</v>
      </c>
      <c r="H259" s="101" t="s">
        <v>245</v>
      </c>
      <c r="I259" s="63" t="s">
        <v>316</v>
      </c>
      <c r="J259" s="63" t="s">
        <v>221</v>
      </c>
      <c r="K259" s="125" t="s">
        <v>259</v>
      </c>
      <c r="L259" s="66" t="s">
        <v>259</v>
      </c>
      <c r="M259" s="101"/>
      <c r="N259" s="66" t="s">
        <v>231</v>
      </c>
      <c r="O259" s="66" t="s">
        <v>231</v>
      </c>
      <c r="P259" s="66" t="str">
        <f>TRIM(BD_PyaPinto[[#This Row],[CONTACTO II]])</f>
        <v>MOSTRÓ INTERÉS</v>
      </c>
      <c r="Q259" s="59"/>
      <c r="R259" s="63"/>
      <c r="S259" s="63"/>
      <c r="T259" s="63"/>
      <c r="U259" s="63"/>
    </row>
    <row r="260" spans="1:21" ht="14">
      <c r="A260" s="155">
        <v>40030250</v>
      </c>
      <c r="B260" s="100" t="s">
        <v>1323</v>
      </c>
      <c r="C260" s="101">
        <v>925798109</v>
      </c>
      <c r="D260" s="102" t="s">
        <v>1324</v>
      </c>
      <c r="E260" s="99"/>
      <c r="F260" s="63"/>
      <c r="G260" s="100" t="s">
        <v>223</v>
      </c>
      <c r="H260" s="101" t="s">
        <v>245</v>
      </c>
      <c r="I260" s="63" t="s">
        <v>316</v>
      </c>
      <c r="J260" s="63" t="s">
        <v>221</v>
      </c>
      <c r="K260" s="125" t="s">
        <v>269</v>
      </c>
      <c r="L260" s="66" t="s">
        <v>269</v>
      </c>
      <c r="M260" s="101"/>
      <c r="N260" s="66" t="s">
        <v>233</v>
      </c>
      <c r="O260" s="67" t="s">
        <v>233</v>
      </c>
      <c r="P260" s="66" t="str">
        <f>TRIM(BD_PyaPinto[[#This Row],[CONTACTO II]])</f>
        <v>SE ENVIÓ INFORMACIÓN</v>
      </c>
      <c r="Q260" s="59"/>
      <c r="R260" s="63"/>
      <c r="S260" s="63"/>
      <c r="T260" s="63"/>
      <c r="U260" s="63"/>
    </row>
    <row r="261" spans="1:21" ht="14">
      <c r="A261" s="155">
        <v>9598891</v>
      </c>
      <c r="B261" s="100" t="s">
        <v>755</v>
      </c>
      <c r="C261" s="101">
        <v>985414001</v>
      </c>
      <c r="D261" s="102" t="s">
        <v>756</v>
      </c>
      <c r="E261" s="99"/>
      <c r="F261" s="63"/>
      <c r="G261" s="100" t="s">
        <v>224</v>
      </c>
      <c r="H261" s="101" t="s">
        <v>245</v>
      </c>
      <c r="I261" s="63" t="s">
        <v>316</v>
      </c>
      <c r="J261" s="63" t="s">
        <v>221</v>
      </c>
      <c r="K261" s="125" t="s">
        <v>269</v>
      </c>
      <c r="L261" s="66" t="s">
        <v>269</v>
      </c>
      <c r="M261" s="101"/>
      <c r="N261" s="66" t="s">
        <v>233</v>
      </c>
      <c r="O261" s="67" t="s">
        <v>233</v>
      </c>
      <c r="P261" s="66" t="str">
        <f>TRIM(BD_PyaPinto[[#This Row],[CONTACTO II]])</f>
        <v>SE ENVIÓ INFORMACIÓN</v>
      </c>
      <c r="Q261" s="59"/>
      <c r="R261" s="63"/>
      <c r="S261" s="63"/>
      <c r="T261" s="63"/>
      <c r="U261" s="63"/>
    </row>
    <row r="262" spans="1:21" ht="14">
      <c r="A262" s="155">
        <v>47331387</v>
      </c>
      <c r="B262" s="100" t="s">
        <v>2782</v>
      </c>
      <c r="C262" s="101">
        <v>946587028</v>
      </c>
      <c r="D262" s="102" t="s">
        <v>2783</v>
      </c>
      <c r="E262" s="99"/>
      <c r="F262" s="63"/>
      <c r="G262" s="100" t="s">
        <v>223</v>
      </c>
      <c r="H262" s="101" t="s">
        <v>245</v>
      </c>
      <c r="I262" s="63" t="s">
        <v>316</v>
      </c>
      <c r="J262" s="63" t="s">
        <v>221</v>
      </c>
      <c r="K262" s="125" t="s">
        <v>269</v>
      </c>
      <c r="L262" s="66" t="s">
        <v>269</v>
      </c>
      <c r="M262" s="101"/>
      <c r="N262" s="66" t="s">
        <v>233</v>
      </c>
      <c r="O262" s="67" t="s">
        <v>236</v>
      </c>
      <c r="P262" s="66" t="str">
        <f>TRIM(BD_PyaPinto[[#This Row],[CONTACTO II]])</f>
        <v>NO CONTESTA</v>
      </c>
      <c r="Q262" s="59"/>
      <c r="R262" s="63"/>
      <c r="S262" s="63"/>
      <c r="T262" s="63"/>
      <c r="U262" s="63"/>
    </row>
    <row r="263" spans="1:21" ht="14">
      <c r="A263" s="155">
        <v>75393112</v>
      </c>
      <c r="B263" s="100" t="s">
        <v>9266</v>
      </c>
      <c r="C263" s="101">
        <v>975921256</v>
      </c>
      <c r="D263" s="102" t="s">
        <v>9267</v>
      </c>
      <c r="E263" s="99"/>
      <c r="F263" s="63"/>
      <c r="G263" s="100" t="s">
        <v>223</v>
      </c>
      <c r="H263" s="101" t="s">
        <v>245</v>
      </c>
      <c r="I263" s="63" t="s">
        <v>316</v>
      </c>
      <c r="J263" s="63" t="s">
        <v>221</v>
      </c>
      <c r="K263" s="125" t="s">
        <v>269</v>
      </c>
      <c r="L263" s="66" t="s">
        <v>269</v>
      </c>
      <c r="M263" s="101"/>
      <c r="N263" s="66" t="s">
        <v>231</v>
      </c>
      <c r="O263" s="67" t="s">
        <v>231</v>
      </c>
      <c r="P263" s="66" t="str">
        <f>TRIM(BD_PyaPinto[[#This Row],[CONTACTO II]])</f>
        <v>MOSTRÓ INTERÉS</v>
      </c>
      <c r="Q263" s="59"/>
      <c r="R263" s="63"/>
      <c r="S263" s="63"/>
      <c r="T263" s="63"/>
      <c r="U263" s="63"/>
    </row>
    <row r="264" spans="1:21" ht="28">
      <c r="A264" s="155">
        <v>44483200</v>
      </c>
      <c r="B264" s="100" t="s">
        <v>2298</v>
      </c>
      <c r="C264" s="101">
        <v>959154202</v>
      </c>
      <c r="D264" s="102" t="s">
        <v>2299</v>
      </c>
      <c r="E264" s="99" t="s">
        <v>507</v>
      </c>
      <c r="F264" s="695" t="s">
        <v>240</v>
      </c>
      <c r="G264" s="100" t="s">
        <v>225</v>
      </c>
      <c r="H264" s="101" t="s">
        <v>245</v>
      </c>
      <c r="I264" s="63" t="s">
        <v>316</v>
      </c>
      <c r="J264" s="63" t="s">
        <v>221</v>
      </c>
      <c r="K264" s="125" t="s">
        <v>269</v>
      </c>
      <c r="L264" s="66" t="s">
        <v>269</v>
      </c>
      <c r="M264" s="101"/>
      <c r="N264" s="66" t="s">
        <v>233</v>
      </c>
      <c r="O264" s="67" t="s">
        <v>239</v>
      </c>
      <c r="P264" s="66" t="s">
        <v>239</v>
      </c>
      <c r="Q264" s="59"/>
      <c r="R264" s="63"/>
      <c r="S264" s="63"/>
      <c r="T264" s="63"/>
      <c r="U264" s="63"/>
    </row>
    <row r="265" spans="1:21" ht="13">
      <c r="A265" s="155">
        <v>71962913</v>
      </c>
      <c r="B265" s="100" t="s">
        <v>6682</v>
      </c>
      <c r="C265" s="101">
        <v>984594840</v>
      </c>
      <c r="D265" s="102" t="s">
        <v>6683</v>
      </c>
      <c r="E265" s="99"/>
      <c r="F265" s="63"/>
      <c r="G265" s="100" t="s">
        <v>224</v>
      </c>
      <c r="H265" s="101" t="s">
        <v>245</v>
      </c>
      <c r="I265" s="63" t="s">
        <v>316</v>
      </c>
      <c r="J265" s="63" t="s">
        <v>221</v>
      </c>
      <c r="K265" s="125" t="s">
        <v>259</v>
      </c>
      <c r="L265" s="66" t="s">
        <v>259</v>
      </c>
      <c r="M265" s="101"/>
      <c r="N265" s="66" t="s">
        <v>233</v>
      </c>
      <c r="O265" s="66" t="s">
        <v>236</v>
      </c>
      <c r="P265" s="66" t="str">
        <f>TRIM(BD_PyaPinto[[#This Row],[CONTACTO II]])</f>
        <v>NO CONTESTA</v>
      </c>
      <c r="Q265" s="59"/>
      <c r="R265" s="63"/>
      <c r="S265" s="63"/>
      <c r="T265" s="63"/>
      <c r="U265" s="63"/>
    </row>
    <row r="266" spans="1:21" ht="14">
      <c r="A266" s="155">
        <v>61355004</v>
      </c>
      <c r="B266" s="100" t="s">
        <v>4063</v>
      </c>
      <c r="C266" s="101" t="s">
        <v>4064</v>
      </c>
      <c r="D266" s="102" t="s">
        <v>2318</v>
      </c>
      <c r="E266" s="105"/>
      <c r="F266" s="63"/>
      <c r="G266" s="100" t="s">
        <v>224</v>
      </c>
      <c r="H266" s="101" t="s">
        <v>245</v>
      </c>
      <c r="I266" s="63" t="s">
        <v>316</v>
      </c>
      <c r="J266" s="63" t="s">
        <v>221</v>
      </c>
      <c r="K266" s="125" t="s">
        <v>259</v>
      </c>
      <c r="L266" s="66" t="s">
        <v>259</v>
      </c>
      <c r="M266" s="101"/>
      <c r="N266" s="66" t="s">
        <v>231</v>
      </c>
      <c r="O266" s="67" t="s">
        <v>231</v>
      </c>
      <c r="P266" s="66" t="str">
        <f>TRIM(BD_PyaPinto[[#This Row],[CONTACTO II]])</f>
        <v>MOSTRÓ INTERÉS</v>
      </c>
      <c r="Q266" s="59" t="s">
        <v>324</v>
      </c>
      <c r="R266" s="63" t="s">
        <v>232</v>
      </c>
      <c r="S266" s="63" t="s">
        <v>318</v>
      </c>
      <c r="T266" s="63" t="s">
        <v>323</v>
      </c>
      <c r="U266" s="63" t="s">
        <v>255</v>
      </c>
    </row>
    <row r="267" spans="1:21" ht="14">
      <c r="A267" s="155">
        <v>61176625</v>
      </c>
      <c r="B267" s="100" t="s">
        <v>3768</v>
      </c>
      <c r="C267" s="101" t="s">
        <v>3769</v>
      </c>
      <c r="D267" s="106" t="s">
        <v>3770</v>
      </c>
      <c r="E267" s="105"/>
      <c r="F267" s="63"/>
      <c r="G267" s="100" t="s">
        <v>224</v>
      </c>
      <c r="H267" s="101" t="s">
        <v>245</v>
      </c>
      <c r="I267" s="63" t="s">
        <v>316</v>
      </c>
      <c r="J267" s="63" t="s">
        <v>221</v>
      </c>
      <c r="K267" s="125" t="s">
        <v>259</v>
      </c>
      <c r="L267" s="66" t="s">
        <v>259</v>
      </c>
      <c r="M267" s="101"/>
      <c r="N267" s="66" t="s">
        <v>231</v>
      </c>
      <c r="O267" s="66" t="s">
        <v>231</v>
      </c>
      <c r="P267" s="66" t="str">
        <f>TRIM(BD_PyaPinto[[#This Row],[CONTACTO II]])</f>
        <v>MOSTRÓ INTERÉS</v>
      </c>
      <c r="Q267" s="59" t="s">
        <v>324</v>
      </c>
      <c r="R267" s="63" t="s">
        <v>232</v>
      </c>
      <c r="S267" s="63" t="s">
        <v>318</v>
      </c>
      <c r="T267" s="63" t="s">
        <v>323</v>
      </c>
      <c r="U267" s="63" t="s">
        <v>255</v>
      </c>
    </row>
    <row r="268" spans="1:21" ht="13">
      <c r="A268" s="155">
        <v>40760607</v>
      </c>
      <c r="B268" s="100" t="s">
        <v>1505</v>
      </c>
      <c r="C268" s="101">
        <v>968362809</v>
      </c>
      <c r="D268" s="102" t="s">
        <v>1506</v>
      </c>
      <c r="E268" s="99"/>
      <c r="F268" s="63"/>
      <c r="G268" s="100" t="s">
        <v>224</v>
      </c>
      <c r="H268" s="101" t="s">
        <v>245</v>
      </c>
      <c r="I268" s="63" t="s">
        <v>316</v>
      </c>
      <c r="J268" s="63" t="s">
        <v>221</v>
      </c>
      <c r="K268" s="125" t="s">
        <v>259</v>
      </c>
      <c r="L268" s="66" t="s">
        <v>259</v>
      </c>
      <c r="M268" s="101"/>
      <c r="N268" s="66" t="s">
        <v>233</v>
      </c>
      <c r="O268" s="66" t="s">
        <v>231</v>
      </c>
      <c r="P268" s="66" t="str">
        <f>TRIM(BD_PyaPinto[[#This Row],[CONTACTO II]])</f>
        <v>MOSTRÓ INTERÉS</v>
      </c>
      <c r="Q268" s="59"/>
      <c r="R268" s="63"/>
      <c r="S268" s="63"/>
      <c r="T268" s="63"/>
      <c r="U268" s="63"/>
    </row>
    <row r="269" spans="1:21" ht="13">
      <c r="A269" s="155">
        <v>61024736</v>
      </c>
      <c r="B269" s="100" t="s">
        <v>3581</v>
      </c>
      <c r="C269" s="101">
        <v>956799788</v>
      </c>
      <c r="D269" s="113" t="s">
        <v>3582</v>
      </c>
      <c r="E269" s="99"/>
      <c r="F269" s="63"/>
      <c r="G269" s="100" t="s">
        <v>225</v>
      </c>
      <c r="H269" s="101" t="s">
        <v>245</v>
      </c>
      <c r="I269" s="63" t="s">
        <v>316</v>
      </c>
      <c r="J269" s="63" t="s">
        <v>221</v>
      </c>
      <c r="K269" s="125"/>
      <c r="L269" s="66"/>
      <c r="M269" s="101"/>
      <c r="N269" s="66" t="s">
        <v>233</v>
      </c>
      <c r="O269" s="66" t="s">
        <v>231</v>
      </c>
      <c r="P269" s="66" t="str">
        <f>TRIM(BD_PyaPinto[[#This Row],[CONTACTO II]])</f>
        <v>MOSTRÓ INTERÉS</v>
      </c>
      <c r="Q269" s="59"/>
      <c r="R269" s="63"/>
      <c r="S269" s="63"/>
      <c r="T269" s="63"/>
      <c r="U269" s="63"/>
    </row>
    <row r="270" spans="1:21" ht="13">
      <c r="A270" s="155">
        <v>76063861</v>
      </c>
      <c r="B270" s="100" t="s">
        <v>9530</v>
      </c>
      <c r="C270" s="101">
        <v>926232090</v>
      </c>
      <c r="D270" s="113" t="s">
        <v>9531</v>
      </c>
      <c r="E270" s="99"/>
      <c r="F270" s="63"/>
      <c r="G270" s="100" t="s">
        <v>224</v>
      </c>
      <c r="H270" s="101" t="s">
        <v>245</v>
      </c>
      <c r="I270" s="63" t="s">
        <v>316</v>
      </c>
      <c r="J270" s="63" t="s">
        <v>221</v>
      </c>
      <c r="K270" s="125"/>
      <c r="L270" s="66"/>
      <c r="M270" s="101"/>
      <c r="N270" s="66" t="s">
        <v>233</v>
      </c>
      <c r="O270" s="66" t="s">
        <v>231</v>
      </c>
      <c r="P270" s="66" t="str">
        <f>TRIM(BD_PyaPinto[[#This Row],[CONTACTO II]])</f>
        <v>MOSTRÓ INTERÉS</v>
      </c>
      <c r="Q270" s="59"/>
      <c r="R270" s="63"/>
      <c r="S270" s="63"/>
      <c r="T270" s="63"/>
      <c r="U270" s="63"/>
    </row>
    <row r="271" spans="1:21" ht="13">
      <c r="A271" s="155">
        <v>75373347</v>
      </c>
      <c r="B271" s="100" t="s">
        <v>9260</v>
      </c>
      <c r="C271" s="101">
        <v>961183017</v>
      </c>
      <c r="D271" s="113" t="s">
        <v>9261</v>
      </c>
      <c r="E271" s="99"/>
      <c r="F271" s="63"/>
      <c r="G271" s="100" t="s">
        <v>223</v>
      </c>
      <c r="H271" s="101" t="s">
        <v>245</v>
      </c>
      <c r="I271" s="63" t="s">
        <v>316</v>
      </c>
      <c r="J271" s="63" t="s">
        <v>221</v>
      </c>
      <c r="K271" s="125"/>
      <c r="L271" s="66"/>
      <c r="M271" s="101"/>
      <c r="N271" s="66" t="s">
        <v>233</v>
      </c>
      <c r="O271" s="66" t="s">
        <v>231</v>
      </c>
      <c r="P271" s="66" t="str">
        <f>TRIM(BD_PyaPinto[[#This Row],[CONTACTO II]])</f>
        <v>MOSTRÓ INTERÉS</v>
      </c>
      <c r="Q271" s="59"/>
      <c r="R271" s="63"/>
      <c r="S271" s="63"/>
      <c r="T271" s="63"/>
      <c r="U271" s="63"/>
    </row>
    <row r="272" spans="1:21" ht="13">
      <c r="A272" s="155">
        <v>46118999</v>
      </c>
      <c r="B272" s="100" t="s">
        <v>2598</v>
      </c>
      <c r="C272" s="101">
        <v>953692324</v>
      </c>
      <c r="D272" s="102" t="s">
        <v>2599</v>
      </c>
      <c r="E272" s="99"/>
      <c r="F272" s="63"/>
      <c r="G272" s="100" t="s">
        <v>223</v>
      </c>
      <c r="H272" s="101" t="s">
        <v>245</v>
      </c>
      <c r="I272" s="63" t="s">
        <v>316</v>
      </c>
      <c r="J272" s="63" t="s">
        <v>221</v>
      </c>
      <c r="K272" s="125" t="s">
        <v>269</v>
      </c>
      <c r="L272" s="66" t="s">
        <v>269</v>
      </c>
      <c r="M272" s="101"/>
      <c r="N272" s="66" t="s">
        <v>233</v>
      </c>
      <c r="O272" s="66" t="s">
        <v>236</v>
      </c>
      <c r="P272" s="66" t="str">
        <f>TRIM(BD_PyaPinto[[#This Row],[CONTACTO II]])</f>
        <v>NO CONTESTA</v>
      </c>
      <c r="Q272" s="59"/>
      <c r="R272" s="63"/>
      <c r="S272" s="63"/>
      <c r="T272" s="63"/>
      <c r="U272" s="63"/>
    </row>
    <row r="273" spans="1:21" ht="13">
      <c r="A273" s="155">
        <v>71903335</v>
      </c>
      <c r="B273" s="100" t="s">
        <v>6656</v>
      </c>
      <c r="C273" s="101">
        <v>976068664</v>
      </c>
      <c r="D273" s="102" t="s">
        <v>6657</v>
      </c>
      <c r="E273" s="105"/>
      <c r="F273" s="63"/>
      <c r="G273" s="100" t="s">
        <v>223</v>
      </c>
      <c r="H273" s="101" t="s">
        <v>245</v>
      </c>
      <c r="I273" s="63" t="s">
        <v>316</v>
      </c>
      <c r="J273" s="63" t="s">
        <v>221</v>
      </c>
      <c r="K273" s="125" t="s">
        <v>269</v>
      </c>
      <c r="L273" s="66" t="s">
        <v>269</v>
      </c>
      <c r="M273" s="101"/>
      <c r="N273" s="66" t="s">
        <v>233</v>
      </c>
      <c r="O273" s="66" t="s">
        <v>236</v>
      </c>
      <c r="P273" s="66" t="str">
        <f>TRIM(BD_PyaPinto[[#This Row],[CONTACTO II]])</f>
        <v>NO CONTESTA</v>
      </c>
      <c r="Q273" s="59"/>
      <c r="R273" s="63"/>
      <c r="S273" s="63"/>
      <c r="T273" s="63"/>
      <c r="U273" s="63"/>
    </row>
    <row r="274" spans="1:21" ht="13">
      <c r="A274" s="155">
        <v>76802571</v>
      </c>
      <c r="B274" s="100" t="s">
        <v>9781</v>
      </c>
      <c r="C274" s="101">
        <v>913715058</v>
      </c>
      <c r="D274" s="102" t="s">
        <v>9782</v>
      </c>
      <c r="E274" s="105"/>
      <c r="F274" s="63"/>
      <c r="G274" s="100" t="s">
        <v>223</v>
      </c>
      <c r="H274" s="101" t="s">
        <v>245</v>
      </c>
      <c r="I274" s="63" t="s">
        <v>316</v>
      </c>
      <c r="J274" s="63" t="s">
        <v>221</v>
      </c>
      <c r="K274" s="125" t="s">
        <v>269</v>
      </c>
      <c r="L274" s="66" t="s">
        <v>269</v>
      </c>
      <c r="M274" s="101"/>
      <c r="N274" s="66" t="s">
        <v>233</v>
      </c>
      <c r="O274" s="66" t="s">
        <v>236</v>
      </c>
      <c r="P274" s="66" t="str">
        <f>TRIM(BD_PyaPinto[[#This Row],[CONTACTO II]])</f>
        <v>NO CONTESTA</v>
      </c>
      <c r="Q274" s="59"/>
      <c r="R274" s="63"/>
      <c r="S274" s="63"/>
      <c r="T274" s="63"/>
      <c r="U274" s="63"/>
    </row>
    <row r="275" spans="1:21" ht="13">
      <c r="A275" s="155">
        <v>72261286</v>
      </c>
      <c r="B275" s="100" t="s">
        <v>6980</v>
      </c>
      <c r="C275" s="101">
        <v>941389110</v>
      </c>
      <c r="D275" s="102" t="s">
        <v>6981</v>
      </c>
      <c r="E275" s="99" t="s">
        <v>376</v>
      </c>
      <c r="F275" s="63" t="s">
        <v>254</v>
      </c>
      <c r="G275" s="100" t="s">
        <v>224</v>
      </c>
      <c r="H275" s="101" t="s">
        <v>245</v>
      </c>
      <c r="I275" s="63" t="s">
        <v>316</v>
      </c>
      <c r="J275" s="63" t="s">
        <v>221</v>
      </c>
      <c r="K275" s="125"/>
      <c r="L275" s="66"/>
      <c r="M275" s="101"/>
      <c r="N275" s="66" t="s">
        <v>233</v>
      </c>
      <c r="O275" s="66" t="s">
        <v>236</v>
      </c>
      <c r="P275" s="66" t="str">
        <f>TRIM(BD_PyaPinto[[#This Row],[CONTACTO II]])</f>
        <v>NO CONTESTA</v>
      </c>
      <c r="Q275" s="59"/>
      <c r="R275" s="63"/>
      <c r="S275" s="63"/>
      <c r="T275" s="63"/>
      <c r="U275" s="63"/>
    </row>
    <row r="276" spans="1:21" ht="13">
      <c r="A276" s="156"/>
      <c r="B276" s="100" t="s">
        <v>3702</v>
      </c>
      <c r="C276" s="117" t="s">
        <v>11353</v>
      </c>
      <c r="D276" s="100" t="s">
        <v>11354</v>
      </c>
      <c r="E276" s="101"/>
      <c r="F276" s="97"/>
      <c r="G276" s="100" t="s">
        <v>224</v>
      </c>
      <c r="H276" s="101" t="s">
        <v>245</v>
      </c>
      <c r="I276" s="63" t="s">
        <v>316</v>
      </c>
      <c r="J276" s="63" t="s">
        <v>221</v>
      </c>
      <c r="K276" s="125" t="s">
        <v>269</v>
      </c>
      <c r="L276" s="66" t="s">
        <v>269</v>
      </c>
      <c r="M276" s="101"/>
      <c r="N276" s="66" t="s">
        <v>233</v>
      </c>
      <c r="O276" s="66" t="s">
        <v>236</v>
      </c>
      <c r="P276" s="66" t="str">
        <f>TRIM(BD_PyaPinto[[#This Row],[CONTACTO II]])</f>
        <v>NO CONTESTA</v>
      </c>
      <c r="Q276" s="59"/>
      <c r="R276" s="63"/>
      <c r="S276" s="63"/>
      <c r="T276" s="63"/>
      <c r="U276" s="63"/>
    </row>
    <row r="277" spans="1:21" ht="14">
      <c r="A277" s="155">
        <v>74115628</v>
      </c>
      <c r="B277" s="100" t="s">
        <v>8790</v>
      </c>
      <c r="C277" s="101">
        <v>969846662</v>
      </c>
      <c r="D277" s="106" t="s">
        <v>8791</v>
      </c>
      <c r="E277" s="101"/>
      <c r="F277" s="63"/>
      <c r="G277" s="100" t="s">
        <v>224</v>
      </c>
      <c r="H277" s="101" t="s">
        <v>245</v>
      </c>
      <c r="I277" s="63" t="s">
        <v>316</v>
      </c>
      <c r="J277" s="63" t="s">
        <v>221</v>
      </c>
      <c r="K277" s="125"/>
      <c r="L277" s="66"/>
      <c r="M277" s="101"/>
      <c r="N277" s="66" t="s">
        <v>233</v>
      </c>
      <c r="O277" s="67" t="s">
        <v>239</v>
      </c>
      <c r="P277" s="66" t="str">
        <f>TRIM(BD_PyaPinto[[#This Row],[CONTACTO II]])</f>
        <v>EVALUANDO OPCIONES</v>
      </c>
      <c r="Q277" s="59"/>
      <c r="R277" s="63"/>
      <c r="S277" s="63"/>
      <c r="T277" s="63"/>
      <c r="U277" s="63"/>
    </row>
    <row r="278" spans="1:21" ht="14">
      <c r="A278" s="155">
        <v>77569469</v>
      </c>
      <c r="B278" s="100" t="s">
        <v>9967</v>
      </c>
      <c r="C278" s="101">
        <v>914197164</v>
      </c>
      <c r="D278" s="106" t="s">
        <v>9968</v>
      </c>
      <c r="E278" s="101"/>
      <c r="F278" s="63"/>
      <c r="G278" s="100" t="s">
        <v>224</v>
      </c>
      <c r="H278" s="101" t="s">
        <v>245</v>
      </c>
      <c r="I278" s="63" t="s">
        <v>316</v>
      </c>
      <c r="J278" s="63" t="s">
        <v>221</v>
      </c>
      <c r="K278" s="125"/>
      <c r="L278" s="66"/>
      <c r="M278" s="101"/>
      <c r="N278" s="66" t="s">
        <v>233</v>
      </c>
      <c r="O278" s="67" t="s">
        <v>233</v>
      </c>
      <c r="P278" s="66" t="str">
        <f>TRIM(BD_PyaPinto[[#This Row],[CONTACTO II]])</f>
        <v>SE ENVIÓ INFORMACIÓN</v>
      </c>
      <c r="Q278" s="59"/>
      <c r="R278" s="63"/>
      <c r="S278" s="63"/>
      <c r="T278" s="63"/>
      <c r="U278" s="63"/>
    </row>
    <row r="279" spans="1:21" ht="13">
      <c r="A279" s="156">
        <v>73716185</v>
      </c>
      <c r="B279" s="100" t="s">
        <v>8493</v>
      </c>
      <c r="C279" s="101">
        <v>978076565</v>
      </c>
      <c r="D279" s="100" t="s">
        <v>8494</v>
      </c>
      <c r="E279" s="105"/>
      <c r="F279" s="63"/>
      <c r="G279" s="100" t="s">
        <v>224</v>
      </c>
      <c r="H279" s="101" t="s">
        <v>245</v>
      </c>
      <c r="I279" s="63" t="s">
        <v>316</v>
      </c>
      <c r="J279" s="63" t="s">
        <v>221</v>
      </c>
      <c r="K279" s="125" t="s">
        <v>269</v>
      </c>
      <c r="L279" s="66" t="s">
        <v>269</v>
      </c>
      <c r="M279" s="101"/>
      <c r="N279" s="66" t="s">
        <v>233</v>
      </c>
      <c r="O279" s="66" t="s">
        <v>233</v>
      </c>
      <c r="P279" s="66" t="str">
        <f>TRIM(BD_PyaPinto[[#This Row],[CONTACTO II]])</f>
        <v>SE ENVIÓ INFORMACIÓN</v>
      </c>
      <c r="Q279" s="59"/>
      <c r="R279" s="63"/>
      <c r="S279" s="63"/>
      <c r="T279" s="63"/>
      <c r="U279" s="63"/>
    </row>
    <row r="280" spans="1:21" ht="28">
      <c r="A280" s="155">
        <v>72826319</v>
      </c>
      <c r="B280" s="100" t="s">
        <v>7642</v>
      </c>
      <c r="C280" s="101">
        <v>928727784</v>
      </c>
      <c r="D280" s="102" t="s">
        <v>7641</v>
      </c>
      <c r="E280" s="99"/>
      <c r="F280" s="63"/>
      <c r="G280" s="100" t="s">
        <v>224</v>
      </c>
      <c r="H280" s="101" t="s">
        <v>245</v>
      </c>
      <c r="I280" s="63" t="s">
        <v>316</v>
      </c>
      <c r="J280" s="63" t="s">
        <v>221</v>
      </c>
      <c r="K280" s="125" t="s">
        <v>271</v>
      </c>
      <c r="L280" s="66" t="s">
        <v>271</v>
      </c>
      <c r="M280" s="101"/>
      <c r="N280" s="66" t="s">
        <v>231</v>
      </c>
      <c r="O280" s="382" t="s">
        <v>329</v>
      </c>
      <c r="P280" s="67"/>
      <c r="Q280" s="59" t="s">
        <v>324</v>
      </c>
      <c r="R280" s="63" t="s">
        <v>232</v>
      </c>
      <c r="S280" s="63" t="s">
        <v>318</v>
      </c>
      <c r="T280" s="59" t="s">
        <v>323</v>
      </c>
      <c r="U280" s="63" t="s">
        <v>255</v>
      </c>
    </row>
    <row r="281" spans="1:21" ht="13">
      <c r="A281" s="155">
        <v>23944445</v>
      </c>
      <c r="B281" s="100" t="s">
        <v>1184</v>
      </c>
      <c r="C281" s="101">
        <v>51986916517</v>
      </c>
      <c r="D281" s="102" t="s">
        <v>1185</v>
      </c>
      <c r="E281" s="99"/>
      <c r="F281" s="63"/>
      <c r="G281" s="100" t="s">
        <v>224</v>
      </c>
      <c r="H281" s="101" t="s">
        <v>245</v>
      </c>
      <c r="I281" s="63" t="s">
        <v>316</v>
      </c>
      <c r="J281" s="63" t="s">
        <v>221</v>
      </c>
      <c r="K281" s="125" t="s">
        <v>259</v>
      </c>
      <c r="L281" s="66" t="s">
        <v>259</v>
      </c>
      <c r="M281" s="101"/>
      <c r="N281" s="66" t="s">
        <v>233</v>
      </c>
      <c r="O281" s="66" t="s">
        <v>231</v>
      </c>
      <c r="P281" s="66" t="str">
        <f>TRIM(BD_PyaPinto[[#This Row],[CONTACTO II]])</f>
        <v>MOSTRÓ INTERÉS</v>
      </c>
      <c r="Q281" s="59"/>
      <c r="R281" s="63"/>
      <c r="S281" s="63"/>
      <c r="T281" s="63"/>
      <c r="U281" s="63"/>
    </row>
    <row r="282" spans="1:21" ht="13">
      <c r="A282" s="155">
        <v>47186225</v>
      </c>
      <c r="B282" s="100" t="s">
        <v>2768</v>
      </c>
      <c r="C282" s="101">
        <v>51954845254</v>
      </c>
      <c r="D282" s="100" t="s">
        <v>2769</v>
      </c>
      <c r="E282" s="101"/>
      <c r="F282" s="63"/>
      <c r="G282" s="100" t="s">
        <v>223</v>
      </c>
      <c r="H282" s="101" t="s">
        <v>245</v>
      </c>
      <c r="I282" s="63" t="s">
        <v>316</v>
      </c>
      <c r="J282" s="63" t="s">
        <v>221</v>
      </c>
      <c r="K282" s="125" t="s">
        <v>259</v>
      </c>
      <c r="L282" s="66" t="s">
        <v>259</v>
      </c>
      <c r="M282" s="101"/>
      <c r="N282" s="66" t="s">
        <v>233</v>
      </c>
      <c r="O282" s="66" t="e">
        <f ca="1">TRIM(BD_PyaPinto[[#This Row],[CONTACTO II]])</f>
        <v>#REF!</v>
      </c>
      <c r="P282" s="66" t="s">
        <v>236</v>
      </c>
      <c r="Q282" s="59"/>
      <c r="R282" s="63"/>
      <c r="S282" s="63"/>
      <c r="T282" s="63"/>
      <c r="U282" s="63"/>
    </row>
    <row r="283" spans="1:21" ht="14">
      <c r="A283" s="155">
        <v>61173335</v>
      </c>
      <c r="B283" s="100" t="s">
        <v>3758</v>
      </c>
      <c r="C283" s="101">
        <v>51962676228</v>
      </c>
      <c r="D283" s="100" t="s">
        <v>3759</v>
      </c>
      <c r="E283" s="101" t="s">
        <v>451</v>
      </c>
      <c r="F283" s="63" t="s">
        <v>254</v>
      </c>
      <c r="G283" s="100" t="s">
        <v>224</v>
      </c>
      <c r="H283" s="101" t="s">
        <v>245</v>
      </c>
      <c r="I283" s="63" t="s">
        <v>316</v>
      </c>
      <c r="J283" s="63" t="s">
        <v>221</v>
      </c>
      <c r="K283" s="125"/>
      <c r="L283" s="66"/>
      <c r="M283" s="101"/>
      <c r="N283" s="66" t="s">
        <v>233</v>
      </c>
      <c r="O283" s="67" t="s">
        <v>236</v>
      </c>
      <c r="P283" s="66" t="s">
        <v>236</v>
      </c>
      <c r="Q283" s="59"/>
      <c r="R283" s="63"/>
      <c r="S283" s="63"/>
      <c r="T283" s="63"/>
      <c r="U283" s="63"/>
    </row>
    <row r="284" spans="1:21" ht="28">
      <c r="A284" s="155">
        <v>44881296</v>
      </c>
      <c r="B284" s="100" t="s">
        <v>2362</v>
      </c>
      <c r="C284" s="101">
        <v>51948315585</v>
      </c>
      <c r="D284" s="100" t="s">
        <v>2363</v>
      </c>
      <c r="E284" s="101"/>
      <c r="F284" s="695" t="s">
        <v>240</v>
      </c>
      <c r="G284" s="100" t="s">
        <v>225</v>
      </c>
      <c r="H284" s="101" t="s">
        <v>245</v>
      </c>
      <c r="I284" s="63" t="s">
        <v>316</v>
      </c>
      <c r="J284" s="63" t="s">
        <v>221</v>
      </c>
      <c r="K284" s="125"/>
      <c r="L284" s="66"/>
      <c r="M284" s="101"/>
      <c r="N284" s="66" t="s">
        <v>233</v>
      </c>
      <c r="O284" s="67" t="s">
        <v>236</v>
      </c>
      <c r="P284" s="66" t="str">
        <f>TRIM(BD_PyaPinto[[#This Row],[CONTACTO II]])</f>
        <v>NO CONTESTA</v>
      </c>
      <c r="Q284" s="59"/>
      <c r="R284" s="63"/>
      <c r="S284" s="63"/>
      <c r="T284" s="63"/>
      <c r="U284" s="63"/>
    </row>
    <row r="285" spans="1:21" ht="14">
      <c r="A285" s="155">
        <v>73153967</v>
      </c>
      <c r="B285" s="100" t="s">
        <v>8049</v>
      </c>
      <c r="C285" s="101" t="s">
        <v>8050</v>
      </c>
      <c r="D285" s="100" t="s">
        <v>8051</v>
      </c>
      <c r="E285" s="101">
        <v>73153967</v>
      </c>
      <c r="F285" s="63"/>
      <c r="G285" s="100" t="s">
        <v>224</v>
      </c>
      <c r="H285" s="101" t="s">
        <v>245</v>
      </c>
      <c r="I285" s="63" t="s">
        <v>316</v>
      </c>
      <c r="J285" s="63" t="s">
        <v>221</v>
      </c>
      <c r="K285" s="125" t="s">
        <v>259</v>
      </c>
      <c r="L285" s="66" t="s">
        <v>259</v>
      </c>
      <c r="M285" s="101"/>
      <c r="N285" s="66" t="s">
        <v>233</v>
      </c>
      <c r="O285" s="67" t="s">
        <v>236</v>
      </c>
      <c r="P285" s="66" t="str">
        <f>TRIM(BD_PyaPinto[[#This Row],[CONTACTO II]])</f>
        <v>NO CONTESTA</v>
      </c>
      <c r="Q285" s="59"/>
      <c r="R285" s="63"/>
      <c r="S285" s="63"/>
      <c r="T285" s="63"/>
      <c r="U285" s="63"/>
    </row>
    <row r="286" spans="1:21" ht="14">
      <c r="A286" s="155">
        <v>61869354</v>
      </c>
      <c r="B286" s="100" t="s">
        <v>4896</v>
      </c>
      <c r="C286" s="101">
        <v>51933027858</v>
      </c>
      <c r="D286" s="102" t="s">
        <v>4897</v>
      </c>
      <c r="E286" s="99"/>
      <c r="F286" s="63"/>
      <c r="G286" s="100" t="s">
        <v>225</v>
      </c>
      <c r="H286" s="101" t="s">
        <v>245</v>
      </c>
      <c r="I286" s="63" t="s">
        <v>316</v>
      </c>
      <c r="J286" s="63" t="s">
        <v>221</v>
      </c>
      <c r="K286" s="125" t="s">
        <v>259</v>
      </c>
      <c r="L286" s="66" t="s">
        <v>259</v>
      </c>
      <c r="M286" s="101"/>
      <c r="N286" s="67" t="s">
        <v>236</v>
      </c>
      <c r="O286" s="66" t="s">
        <v>236</v>
      </c>
      <c r="P286" s="66" t="str">
        <f>TRIM(BD_PyaPinto[[#This Row],[CONTACTO II]])</f>
        <v>NO CONTESTA</v>
      </c>
      <c r="Q286" s="59"/>
      <c r="R286" s="63"/>
      <c r="S286" s="63"/>
      <c r="T286" s="63"/>
      <c r="U286" s="63"/>
    </row>
    <row r="287" spans="1:21" ht="14">
      <c r="A287" s="155">
        <v>71204438</v>
      </c>
      <c r="B287" s="100" t="s">
        <v>6151</v>
      </c>
      <c r="C287" s="101">
        <v>51955990817</v>
      </c>
      <c r="D287" s="102" t="s">
        <v>6152</v>
      </c>
      <c r="E287" s="99"/>
      <c r="F287" s="63"/>
      <c r="G287" s="100" t="s">
        <v>223</v>
      </c>
      <c r="H287" s="101" t="s">
        <v>245</v>
      </c>
      <c r="I287" s="63" t="s">
        <v>316</v>
      </c>
      <c r="J287" s="63" t="s">
        <v>221</v>
      </c>
      <c r="K287" s="125" t="s">
        <v>259</v>
      </c>
      <c r="L287" s="66" t="s">
        <v>259</v>
      </c>
      <c r="M287" s="101"/>
      <c r="N287" s="67" t="s">
        <v>236</v>
      </c>
      <c r="O287" s="67" t="s">
        <v>239</v>
      </c>
      <c r="P287" s="66" t="str">
        <f>TRIM(BD_PyaPinto[[#This Row],[CONTACTO II]])</f>
        <v>EVALUANDO OPCIONES</v>
      </c>
      <c r="Q287" s="59"/>
      <c r="R287" s="63"/>
      <c r="S287" s="63"/>
      <c r="T287" s="63"/>
      <c r="U287" s="63"/>
    </row>
    <row r="288" spans="1:21" ht="14">
      <c r="A288" s="155">
        <v>73834749</v>
      </c>
      <c r="B288" s="100" t="s">
        <v>8579</v>
      </c>
      <c r="C288" s="101">
        <v>51980254599</v>
      </c>
      <c r="D288" s="102" t="s">
        <v>8580</v>
      </c>
      <c r="E288" s="105"/>
      <c r="F288" s="63"/>
      <c r="G288" s="100" t="s">
        <v>223</v>
      </c>
      <c r="H288" s="101" t="s">
        <v>245</v>
      </c>
      <c r="I288" s="63" t="s">
        <v>316</v>
      </c>
      <c r="J288" s="63" t="s">
        <v>221</v>
      </c>
      <c r="K288" s="125" t="s">
        <v>259</v>
      </c>
      <c r="L288" s="66" t="s">
        <v>259</v>
      </c>
      <c r="M288" s="101"/>
      <c r="N288" s="67" t="s">
        <v>236</v>
      </c>
      <c r="O288" s="66" t="s">
        <v>236</v>
      </c>
      <c r="P288" s="66" t="str">
        <f>TRIM(BD_PyaPinto[[#This Row],[CONTACTO II]])</f>
        <v>NO CONTESTA</v>
      </c>
      <c r="Q288" s="59"/>
      <c r="R288" s="63"/>
      <c r="S288" s="63"/>
      <c r="T288" s="63"/>
      <c r="U288" s="63"/>
    </row>
    <row r="289" spans="1:21" ht="14">
      <c r="A289" s="155">
        <v>73417642</v>
      </c>
      <c r="B289" s="100" t="s">
        <v>8368</v>
      </c>
      <c r="C289" s="101">
        <v>51902869280</v>
      </c>
      <c r="D289" s="102" t="s">
        <v>8369</v>
      </c>
      <c r="E289" s="105"/>
      <c r="F289" s="63"/>
      <c r="G289" s="100" t="s">
        <v>225</v>
      </c>
      <c r="H289" s="101" t="s">
        <v>245</v>
      </c>
      <c r="I289" s="63" t="s">
        <v>316</v>
      </c>
      <c r="J289" s="63" t="s">
        <v>221</v>
      </c>
      <c r="K289" s="125" t="s">
        <v>259</v>
      </c>
      <c r="L289" s="66" t="s">
        <v>259</v>
      </c>
      <c r="M289" s="101"/>
      <c r="N289" s="67" t="s">
        <v>233</v>
      </c>
      <c r="O289" s="67" t="s">
        <v>239</v>
      </c>
      <c r="P289" s="66" t="str">
        <f>TRIM(BD_PyaPinto[[#This Row],[CONTACTO II]])</f>
        <v>EVALUANDO OPCIONES</v>
      </c>
      <c r="Q289" s="59"/>
      <c r="R289" s="63"/>
      <c r="S289" s="63"/>
      <c r="T289" s="63"/>
      <c r="U289" s="63"/>
    </row>
    <row r="290" spans="1:21" ht="14">
      <c r="A290" s="155">
        <v>3034445</v>
      </c>
      <c r="B290" s="100" t="s">
        <v>440</v>
      </c>
      <c r="C290" s="101">
        <v>51918386755</v>
      </c>
      <c r="D290" s="102" t="s">
        <v>441</v>
      </c>
      <c r="E290" s="105"/>
      <c r="F290" s="63"/>
      <c r="G290" s="100" t="s">
        <v>224</v>
      </c>
      <c r="H290" s="101" t="s">
        <v>245</v>
      </c>
      <c r="I290" s="63" t="s">
        <v>316</v>
      </c>
      <c r="J290" s="63" t="s">
        <v>221</v>
      </c>
      <c r="K290" s="125" t="s">
        <v>259</v>
      </c>
      <c r="L290" s="66" t="s">
        <v>259</v>
      </c>
      <c r="M290" s="101"/>
      <c r="N290" s="67" t="s">
        <v>236</v>
      </c>
      <c r="O290" s="67" t="s">
        <v>236</v>
      </c>
      <c r="P290" s="66" t="str">
        <f>TRIM(BD_PyaPinto[[#This Row],[CONTACTO II]])</f>
        <v>NO CONTESTA</v>
      </c>
      <c r="Q290" s="59"/>
      <c r="R290" s="63"/>
      <c r="S290" s="63"/>
      <c r="T290" s="63"/>
      <c r="U290" s="63"/>
    </row>
    <row r="291" spans="1:21" ht="14">
      <c r="A291" s="155">
        <v>61070881</v>
      </c>
      <c r="B291" s="100" t="s">
        <v>3635</v>
      </c>
      <c r="C291" s="101">
        <v>51902276969</v>
      </c>
      <c r="D291" s="102" t="s">
        <v>3636</v>
      </c>
      <c r="E291" s="105"/>
      <c r="F291" s="63"/>
      <c r="G291" s="100" t="s">
        <v>224</v>
      </c>
      <c r="H291" s="101" t="s">
        <v>245</v>
      </c>
      <c r="I291" s="63" t="s">
        <v>316</v>
      </c>
      <c r="J291" s="63" t="s">
        <v>221</v>
      </c>
      <c r="K291" s="125" t="s">
        <v>259</v>
      </c>
      <c r="L291" s="66" t="s">
        <v>259</v>
      </c>
      <c r="M291" s="101"/>
      <c r="N291" s="67" t="s">
        <v>231</v>
      </c>
      <c r="O291" s="67" t="s">
        <v>231</v>
      </c>
      <c r="P291" s="66" t="str">
        <f>TRIM(BD_PyaPinto[[#This Row],[CONTACTO II]])</f>
        <v>MOSTRÓ INTERÉS</v>
      </c>
      <c r="Q291" s="59"/>
      <c r="R291" s="63"/>
      <c r="S291" s="63"/>
      <c r="T291" s="63"/>
      <c r="U291" s="63"/>
    </row>
    <row r="292" spans="1:21" ht="14">
      <c r="A292" s="155">
        <v>9913197</v>
      </c>
      <c r="B292" s="100" t="s">
        <v>828</v>
      </c>
      <c r="C292" s="101">
        <v>51946066350</v>
      </c>
      <c r="D292" s="102" t="s">
        <v>829</v>
      </c>
      <c r="E292" s="105"/>
      <c r="F292" s="63"/>
      <c r="G292" s="100" t="s">
        <v>225</v>
      </c>
      <c r="H292" s="101" t="s">
        <v>245</v>
      </c>
      <c r="I292" s="63" t="s">
        <v>316</v>
      </c>
      <c r="J292" s="63" t="s">
        <v>221</v>
      </c>
      <c r="K292" s="125" t="s">
        <v>259</v>
      </c>
      <c r="L292" s="66" t="s">
        <v>259</v>
      </c>
      <c r="M292" s="101"/>
      <c r="N292" s="67" t="s">
        <v>236</v>
      </c>
      <c r="O292" s="67" t="s">
        <v>236</v>
      </c>
      <c r="P292" s="66" t="str">
        <f>TRIM(BD_PyaPinto[[#This Row],[CONTACTO II]])</f>
        <v>NO CONTESTA</v>
      </c>
      <c r="Q292" s="59"/>
      <c r="R292" s="63"/>
      <c r="S292" s="63"/>
      <c r="T292" s="63"/>
      <c r="U292" s="63"/>
    </row>
    <row r="293" spans="1:21" ht="14">
      <c r="A293" s="155">
        <v>76809626</v>
      </c>
      <c r="B293" s="100" t="s">
        <v>9783</v>
      </c>
      <c r="C293" s="101">
        <v>51967839626</v>
      </c>
      <c r="D293" s="102" t="s">
        <v>9784</v>
      </c>
      <c r="E293" s="105"/>
      <c r="F293" s="63"/>
      <c r="G293" s="100" t="s">
        <v>225</v>
      </c>
      <c r="H293" s="101" t="s">
        <v>245</v>
      </c>
      <c r="I293" s="63" t="s">
        <v>316</v>
      </c>
      <c r="J293" s="63" t="s">
        <v>221</v>
      </c>
      <c r="K293" s="125" t="s">
        <v>259</v>
      </c>
      <c r="L293" s="66" t="s">
        <v>259</v>
      </c>
      <c r="M293" s="101"/>
      <c r="N293" s="67" t="s">
        <v>236</v>
      </c>
      <c r="O293" s="67" t="s">
        <v>236</v>
      </c>
      <c r="P293" s="66" t="str">
        <f>TRIM(BD_PyaPinto[[#This Row],[CONTACTO II]])</f>
        <v>NO CONTESTA</v>
      </c>
      <c r="Q293" s="59"/>
      <c r="R293" s="63"/>
      <c r="S293" s="63"/>
      <c r="T293" s="63"/>
      <c r="U293" s="63"/>
    </row>
    <row r="294" spans="1:21" ht="14">
      <c r="A294" s="155">
        <v>72821680</v>
      </c>
      <c r="B294" s="100" t="s">
        <v>7605</v>
      </c>
      <c r="C294" s="101">
        <v>51996194995</v>
      </c>
      <c r="D294" s="102" t="s">
        <v>7606</v>
      </c>
      <c r="E294" s="105"/>
      <c r="F294" s="63"/>
      <c r="G294" s="100" t="s">
        <v>223</v>
      </c>
      <c r="H294" s="101" t="s">
        <v>245</v>
      </c>
      <c r="I294" s="63" t="s">
        <v>316</v>
      </c>
      <c r="J294" s="63" t="s">
        <v>221</v>
      </c>
      <c r="K294" s="125" t="s">
        <v>259</v>
      </c>
      <c r="L294" s="66" t="s">
        <v>259</v>
      </c>
      <c r="M294" s="101"/>
      <c r="N294" s="67" t="s">
        <v>233</v>
      </c>
      <c r="O294" s="67" t="s">
        <v>236</v>
      </c>
      <c r="P294" s="66" t="str">
        <f>TRIM(BD_PyaPinto[[#This Row],[CONTACTO II]])</f>
        <v>NO CONTESTA</v>
      </c>
      <c r="Q294" s="59"/>
      <c r="R294" s="63"/>
      <c r="S294" s="63"/>
      <c r="T294" s="63"/>
      <c r="U294" s="63"/>
    </row>
    <row r="295" spans="1:21" ht="14">
      <c r="A295" s="155">
        <v>44342880</v>
      </c>
      <c r="B295" s="100" t="s">
        <v>2284</v>
      </c>
      <c r="C295" s="101">
        <v>51991604572</v>
      </c>
      <c r="D295" s="102" t="s">
        <v>2285</v>
      </c>
      <c r="E295" s="99" t="s">
        <v>376</v>
      </c>
      <c r="F295" s="62" t="s">
        <v>254</v>
      </c>
      <c r="G295" s="100" t="s">
        <v>224</v>
      </c>
      <c r="H295" s="101" t="s">
        <v>245</v>
      </c>
      <c r="I295" s="63" t="s">
        <v>316</v>
      </c>
      <c r="J295" s="63" t="s">
        <v>221</v>
      </c>
      <c r="K295" s="125"/>
      <c r="L295" s="66"/>
      <c r="M295" s="101"/>
      <c r="N295" s="67" t="s">
        <v>231</v>
      </c>
      <c r="O295" s="67" t="s">
        <v>231</v>
      </c>
      <c r="P295" s="66" t="str">
        <f>TRIM(BD_PyaPinto[[#This Row],[CONTACTO II]])</f>
        <v>MOSTRÓ INTERÉS</v>
      </c>
      <c r="Q295" s="59"/>
      <c r="R295" s="63"/>
      <c r="S295" s="63"/>
      <c r="T295" s="63"/>
      <c r="U295" s="63"/>
    </row>
    <row r="296" spans="1:21" ht="14">
      <c r="A296" s="155">
        <v>70631854</v>
      </c>
      <c r="B296" s="100" t="s">
        <v>5573</v>
      </c>
      <c r="C296" s="101">
        <v>51900171670</v>
      </c>
      <c r="D296" s="102" t="s">
        <v>5574</v>
      </c>
      <c r="E296" s="105"/>
      <c r="F296" s="63"/>
      <c r="G296" s="100" t="s">
        <v>225</v>
      </c>
      <c r="H296" s="101" t="s">
        <v>245</v>
      </c>
      <c r="I296" s="63" t="s">
        <v>316</v>
      </c>
      <c r="J296" s="63" t="s">
        <v>221</v>
      </c>
      <c r="K296" s="125" t="s">
        <v>259</v>
      </c>
      <c r="L296" s="66" t="s">
        <v>259</v>
      </c>
      <c r="M296" s="101"/>
      <c r="N296" s="67" t="s">
        <v>236</v>
      </c>
      <c r="O296" s="67" t="s">
        <v>236</v>
      </c>
      <c r="P296" s="66" t="str">
        <f>TRIM(BD_PyaPinto[[#This Row],[CONTACTO II]])</f>
        <v>NO CONTESTA</v>
      </c>
      <c r="Q296" s="59"/>
      <c r="R296" s="63"/>
      <c r="S296" s="63"/>
      <c r="T296" s="63"/>
      <c r="U296" s="63"/>
    </row>
    <row r="297" spans="1:21" ht="14">
      <c r="A297" s="155">
        <v>71186745</v>
      </c>
      <c r="B297" s="100" t="s">
        <v>6126</v>
      </c>
      <c r="C297" s="101">
        <v>51993711171</v>
      </c>
      <c r="D297" s="102" t="s">
        <v>6127</v>
      </c>
      <c r="E297" s="105"/>
      <c r="F297" s="63"/>
      <c r="G297" s="100" t="s">
        <v>223</v>
      </c>
      <c r="H297" s="101" t="s">
        <v>245</v>
      </c>
      <c r="I297" s="63" t="s">
        <v>316</v>
      </c>
      <c r="J297" s="63" t="s">
        <v>221</v>
      </c>
      <c r="K297" s="125" t="s">
        <v>259</v>
      </c>
      <c r="L297" s="66" t="s">
        <v>259</v>
      </c>
      <c r="M297" s="101"/>
      <c r="N297" s="67" t="s">
        <v>236</v>
      </c>
      <c r="O297" s="67" t="s">
        <v>236</v>
      </c>
      <c r="P297" s="66" t="str">
        <f>TRIM(BD_PyaPinto[[#This Row],[CONTACTO II]])</f>
        <v>NO CONTESTA</v>
      </c>
      <c r="Q297" s="59"/>
      <c r="R297" s="63"/>
      <c r="S297" s="63"/>
      <c r="T297" s="63"/>
      <c r="U297" s="63"/>
    </row>
    <row r="298" spans="1:21" ht="14">
      <c r="A298" s="155">
        <v>6780766</v>
      </c>
      <c r="B298" s="100" t="s">
        <v>531</v>
      </c>
      <c r="C298" s="101">
        <v>51988616911</v>
      </c>
      <c r="D298" s="102" t="s">
        <v>532</v>
      </c>
      <c r="E298" s="99" t="s">
        <v>376</v>
      </c>
      <c r="F298" s="62" t="s">
        <v>254</v>
      </c>
      <c r="G298" s="100" t="s">
        <v>224</v>
      </c>
      <c r="H298" s="101" t="s">
        <v>245</v>
      </c>
      <c r="I298" s="63" t="s">
        <v>316</v>
      </c>
      <c r="J298" s="63" t="s">
        <v>221</v>
      </c>
      <c r="K298" s="125"/>
      <c r="L298" s="66"/>
      <c r="M298" s="101"/>
      <c r="N298" s="67" t="s">
        <v>231</v>
      </c>
      <c r="O298" s="67" t="s">
        <v>231</v>
      </c>
      <c r="P298" s="66" t="str">
        <f>TRIM(BD_PyaPinto[[#This Row],[CONTACTO II]])</f>
        <v>MOSTRÓ INTERÉS</v>
      </c>
      <c r="Q298" s="59"/>
      <c r="R298" s="63"/>
      <c r="S298" s="63"/>
      <c r="T298" s="63"/>
      <c r="U298" s="63"/>
    </row>
    <row r="299" spans="1:21" ht="14">
      <c r="A299" s="155">
        <v>61422314</v>
      </c>
      <c r="B299" s="100" t="s">
        <v>4267</v>
      </c>
      <c r="C299" s="101">
        <v>51959673120</v>
      </c>
      <c r="D299" s="102" t="s">
        <v>4268</v>
      </c>
      <c r="E299" s="105"/>
      <c r="F299" s="63"/>
      <c r="G299" s="100" t="s">
        <v>223</v>
      </c>
      <c r="H299" s="101" t="s">
        <v>245</v>
      </c>
      <c r="I299" s="63" t="s">
        <v>316</v>
      </c>
      <c r="J299" s="63" t="s">
        <v>221</v>
      </c>
      <c r="K299" s="125" t="s">
        <v>259</v>
      </c>
      <c r="L299" s="66" t="s">
        <v>259</v>
      </c>
      <c r="M299" s="101"/>
      <c r="N299" s="67" t="s">
        <v>236</v>
      </c>
      <c r="O299" s="67" t="s">
        <v>236</v>
      </c>
      <c r="P299" s="66" t="str">
        <f>TRIM(BD_PyaPinto[[#This Row],[CONTACTO II]])</f>
        <v>NO CONTESTA</v>
      </c>
      <c r="Q299" s="59"/>
      <c r="R299" s="63"/>
      <c r="S299" s="63"/>
      <c r="T299" s="63"/>
      <c r="U299" s="63"/>
    </row>
    <row r="300" spans="1:21" ht="28">
      <c r="A300" s="155">
        <v>5388541</v>
      </c>
      <c r="B300" s="100" t="s">
        <v>471</v>
      </c>
      <c r="C300" s="101">
        <v>51921978633</v>
      </c>
      <c r="D300" s="102" t="s">
        <v>472</v>
      </c>
      <c r="E300" s="110" t="s">
        <v>473</v>
      </c>
      <c r="F300" s="695" t="s">
        <v>240</v>
      </c>
      <c r="G300" s="100" t="s">
        <v>225</v>
      </c>
      <c r="H300" s="101" t="s">
        <v>245</v>
      </c>
      <c r="I300" s="63" t="s">
        <v>316</v>
      </c>
      <c r="J300" s="63" t="s">
        <v>221</v>
      </c>
      <c r="K300" s="125"/>
      <c r="L300" s="66"/>
      <c r="M300" s="101"/>
      <c r="N300" s="67" t="s">
        <v>236</v>
      </c>
      <c r="O300" s="66" t="s">
        <v>237</v>
      </c>
      <c r="P300" s="66" t="str">
        <f>TRIM(BD_PyaPinto[[#This Row],[CONTACTO II]])</f>
        <v>INCONTACTABLE</v>
      </c>
      <c r="Q300" s="59"/>
      <c r="R300" s="63"/>
      <c r="S300" s="63"/>
      <c r="T300" s="63"/>
      <c r="U300" s="63"/>
    </row>
    <row r="301" spans="1:21" ht="14">
      <c r="A301" s="155">
        <v>47502215</v>
      </c>
      <c r="B301" s="100" t="s">
        <v>2813</v>
      </c>
      <c r="C301" s="101">
        <v>51993383914</v>
      </c>
      <c r="D301" s="102" t="s">
        <v>2814</v>
      </c>
      <c r="E301" s="99" t="s">
        <v>376</v>
      </c>
      <c r="F301" s="62" t="s">
        <v>254</v>
      </c>
      <c r="G301" s="100" t="s">
        <v>224</v>
      </c>
      <c r="H301" s="101" t="s">
        <v>245</v>
      </c>
      <c r="I301" s="63" t="s">
        <v>316</v>
      </c>
      <c r="J301" s="63" t="s">
        <v>221</v>
      </c>
      <c r="K301" s="125"/>
      <c r="L301" s="66"/>
      <c r="M301" s="101"/>
      <c r="N301" s="67" t="s">
        <v>236</v>
      </c>
      <c r="O301" s="67" t="s">
        <v>231</v>
      </c>
      <c r="P301" s="66" t="str">
        <f>TRIM(BD_PyaPinto[[#This Row],[CONTACTO II]])</f>
        <v>MOSTRÓ INTERÉS</v>
      </c>
      <c r="Q301" s="59"/>
      <c r="R301" s="63"/>
      <c r="S301" s="63"/>
      <c r="T301" s="63"/>
      <c r="U301" s="63"/>
    </row>
    <row r="302" spans="1:21" ht="14">
      <c r="A302" s="155">
        <v>9995884</v>
      </c>
      <c r="B302" s="100" t="s">
        <v>842</v>
      </c>
      <c r="C302" s="101">
        <v>51998072625</v>
      </c>
      <c r="D302" s="102" t="s">
        <v>843</v>
      </c>
      <c r="E302" s="99" t="s">
        <v>451</v>
      </c>
      <c r="F302" s="62" t="s">
        <v>254</v>
      </c>
      <c r="G302" s="100" t="s">
        <v>224</v>
      </c>
      <c r="H302" s="101" t="s">
        <v>245</v>
      </c>
      <c r="I302" s="63" t="s">
        <v>316</v>
      </c>
      <c r="J302" s="63" t="s">
        <v>221</v>
      </c>
      <c r="K302" s="125"/>
      <c r="L302" s="66"/>
      <c r="M302" s="101"/>
      <c r="N302" s="67" t="s">
        <v>236</v>
      </c>
      <c r="O302" s="67" t="s">
        <v>236</v>
      </c>
      <c r="P302" s="66" t="str">
        <f>TRIM(BD_PyaPinto[[#This Row],[CONTACTO II]])</f>
        <v>NO CONTESTA</v>
      </c>
      <c r="Q302" s="59"/>
      <c r="R302" s="63"/>
      <c r="S302" s="63"/>
      <c r="T302" s="63"/>
      <c r="U302" s="63"/>
    </row>
    <row r="303" spans="1:21" ht="14">
      <c r="A303" s="156">
        <v>61213065</v>
      </c>
      <c r="B303" s="100" t="s">
        <v>3827</v>
      </c>
      <c r="C303" s="101">
        <v>51922672248</v>
      </c>
      <c r="D303" s="100" t="s">
        <v>3828</v>
      </c>
      <c r="E303" s="105"/>
      <c r="F303" s="63"/>
      <c r="G303" s="100" t="s">
        <v>224</v>
      </c>
      <c r="H303" s="101" t="s">
        <v>245</v>
      </c>
      <c r="I303" s="63" t="s">
        <v>316</v>
      </c>
      <c r="J303" s="63" t="s">
        <v>221</v>
      </c>
      <c r="K303" s="125" t="s">
        <v>259</v>
      </c>
      <c r="L303" s="66" t="s">
        <v>259</v>
      </c>
      <c r="M303" s="101"/>
      <c r="N303" s="67" t="s">
        <v>231</v>
      </c>
      <c r="O303" s="67" t="s">
        <v>231</v>
      </c>
      <c r="P303" s="66" t="str">
        <f>TRIM(BD_PyaPinto[[#This Row],[CONTACTO II]])</f>
        <v>MOSTRÓ INTERÉS</v>
      </c>
      <c r="Q303" s="59"/>
      <c r="R303" s="63"/>
      <c r="S303" s="63"/>
      <c r="T303" s="63"/>
      <c r="U303" s="63"/>
    </row>
    <row r="304" spans="1:21" ht="14">
      <c r="A304" s="156">
        <v>60301994</v>
      </c>
      <c r="B304" s="100" t="s">
        <v>3061</v>
      </c>
      <c r="C304" s="117" t="s">
        <v>3062</v>
      </c>
      <c r="D304" s="100" t="s">
        <v>3063</v>
      </c>
      <c r="E304" s="105"/>
      <c r="F304" s="63"/>
      <c r="G304" s="100" t="s">
        <v>223</v>
      </c>
      <c r="H304" s="101" t="s">
        <v>245</v>
      </c>
      <c r="I304" s="63" t="s">
        <v>316</v>
      </c>
      <c r="J304" s="63" t="s">
        <v>221</v>
      </c>
      <c r="K304" s="125" t="s">
        <v>259</v>
      </c>
      <c r="L304" s="66" t="s">
        <v>259</v>
      </c>
      <c r="M304" s="101"/>
      <c r="N304" s="67" t="s">
        <v>236</v>
      </c>
      <c r="O304" s="67" t="s">
        <v>236</v>
      </c>
      <c r="P304" s="66" t="str">
        <f>TRIM(BD_PyaPinto[[#This Row],[CONTACTO II]])</f>
        <v>NO CONTESTA</v>
      </c>
      <c r="Q304" s="59"/>
      <c r="R304" s="63"/>
      <c r="S304" s="63"/>
      <c r="T304" s="63"/>
      <c r="U304" s="63"/>
    </row>
    <row r="305" spans="1:21" ht="14">
      <c r="A305" s="156">
        <v>70529469</v>
      </c>
      <c r="B305" s="100" t="s">
        <v>5491</v>
      </c>
      <c r="C305" s="117" t="s">
        <v>5492</v>
      </c>
      <c r="D305" s="100" t="s">
        <v>5493</v>
      </c>
      <c r="E305" s="105"/>
      <c r="F305" s="63"/>
      <c r="G305" s="100" t="s">
        <v>225</v>
      </c>
      <c r="H305" s="101" t="s">
        <v>245</v>
      </c>
      <c r="I305" s="63" t="s">
        <v>316</v>
      </c>
      <c r="J305" s="63" t="s">
        <v>221</v>
      </c>
      <c r="K305" s="125" t="s">
        <v>259</v>
      </c>
      <c r="L305" s="66" t="s">
        <v>259</v>
      </c>
      <c r="M305" s="101"/>
      <c r="N305" s="67" t="s">
        <v>236</v>
      </c>
      <c r="O305" s="67" t="s">
        <v>236</v>
      </c>
      <c r="P305" s="66" t="str">
        <f>TRIM(BD_PyaPinto[[#This Row],[CONTACTO II]])</f>
        <v>NO CONTESTA</v>
      </c>
      <c r="Q305" s="59"/>
      <c r="R305" s="63"/>
      <c r="S305" s="63"/>
      <c r="T305" s="63"/>
      <c r="U305" s="63"/>
    </row>
    <row r="306" spans="1:21" ht="14">
      <c r="A306" s="156">
        <v>74011455</v>
      </c>
      <c r="B306" s="100" t="s">
        <v>6428</v>
      </c>
      <c r="C306" s="117" t="s">
        <v>8692</v>
      </c>
      <c r="D306" s="100" t="s">
        <v>8693</v>
      </c>
      <c r="E306" s="105"/>
      <c r="F306" s="63"/>
      <c r="G306" s="100" t="s">
        <v>225</v>
      </c>
      <c r="H306" s="101" t="s">
        <v>245</v>
      </c>
      <c r="I306" s="63" t="s">
        <v>316</v>
      </c>
      <c r="J306" s="63" t="s">
        <v>221</v>
      </c>
      <c r="K306" s="125" t="s">
        <v>259</v>
      </c>
      <c r="L306" s="66" t="s">
        <v>259</v>
      </c>
      <c r="M306" s="101"/>
      <c r="N306" s="67" t="s">
        <v>236</v>
      </c>
      <c r="O306" s="67" t="s">
        <v>236</v>
      </c>
      <c r="P306" s="66" t="str">
        <f>TRIM(BD_PyaPinto[[#This Row],[CONTACTO II]])</f>
        <v>NO CONTESTA</v>
      </c>
      <c r="Q306" s="59"/>
      <c r="R306" s="63"/>
      <c r="S306" s="63"/>
      <c r="T306" s="63"/>
      <c r="U306" s="63"/>
    </row>
    <row r="307" spans="1:21" ht="14">
      <c r="A307" s="155">
        <v>919237</v>
      </c>
      <c r="B307" s="100" t="s">
        <v>401</v>
      </c>
      <c r="C307" s="101">
        <v>51915111599</v>
      </c>
      <c r="D307" s="102" t="s">
        <v>402</v>
      </c>
      <c r="E307" s="105"/>
      <c r="F307" s="63"/>
      <c r="G307" s="100" t="s">
        <v>223</v>
      </c>
      <c r="H307" s="101" t="s">
        <v>245</v>
      </c>
      <c r="I307" s="63" t="s">
        <v>316</v>
      </c>
      <c r="J307" s="63" t="s">
        <v>221</v>
      </c>
      <c r="K307" s="125" t="s">
        <v>259</v>
      </c>
      <c r="L307" s="66" t="s">
        <v>259</v>
      </c>
      <c r="M307" s="101"/>
      <c r="N307" s="67" t="s">
        <v>236</v>
      </c>
      <c r="O307" s="67" t="s">
        <v>236</v>
      </c>
      <c r="P307" s="66" t="str">
        <f>TRIM(BD_PyaPinto[[#This Row],[CONTACTO II]])</f>
        <v>NO CONTESTA</v>
      </c>
      <c r="Q307" s="59"/>
      <c r="R307" s="63"/>
      <c r="S307" s="63"/>
      <c r="T307" s="63"/>
      <c r="U307" s="63"/>
    </row>
    <row r="308" spans="1:21" ht="14">
      <c r="A308" s="155">
        <v>70429814</v>
      </c>
      <c r="B308" s="100" t="s">
        <v>5431</v>
      </c>
      <c r="C308" s="101">
        <v>51936082116</v>
      </c>
      <c r="D308" s="102" t="s">
        <v>5432</v>
      </c>
      <c r="E308" s="105"/>
      <c r="F308" s="63"/>
      <c r="G308" s="100" t="s">
        <v>224</v>
      </c>
      <c r="H308" s="101" t="s">
        <v>245</v>
      </c>
      <c r="I308" s="63" t="s">
        <v>316</v>
      </c>
      <c r="J308" s="63" t="s">
        <v>221</v>
      </c>
      <c r="K308" s="125" t="s">
        <v>259</v>
      </c>
      <c r="L308" s="66" t="s">
        <v>259</v>
      </c>
      <c r="M308" s="101"/>
      <c r="N308" s="67" t="s">
        <v>233</v>
      </c>
      <c r="O308" s="66" t="s">
        <v>231</v>
      </c>
      <c r="P308" s="66" t="str">
        <f>TRIM(BD_PyaPinto[[#This Row],[CONTACTO II]])</f>
        <v>MOSTRÓ INTERÉS</v>
      </c>
      <c r="Q308" s="59"/>
      <c r="R308" s="63"/>
      <c r="S308" s="63"/>
      <c r="T308" s="63"/>
      <c r="U308" s="63"/>
    </row>
    <row r="309" spans="1:21" ht="14">
      <c r="A309" s="155">
        <v>46954089</v>
      </c>
      <c r="B309" s="100" t="s">
        <v>2731</v>
      </c>
      <c r="C309" s="101">
        <v>51977538761</v>
      </c>
      <c r="D309" s="102" t="s">
        <v>2732</v>
      </c>
      <c r="E309" s="99"/>
      <c r="F309" s="63"/>
      <c r="G309" s="100" t="s">
        <v>224</v>
      </c>
      <c r="H309" s="101" t="s">
        <v>245</v>
      </c>
      <c r="I309" s="63" t="s">
        <v>316</v>
      </c>
      <c r="J309" s="63" t="s">
        <v>221</v>
      </c>
      <c r="K309" s="125" t="s">
        <v>259</v>
      </c>
      <c r="L309" s="66" t="s">
        <v>259</v>
      </c>
      <c r="M309" s="101"/>
      <c r="N309" s="67" t="s">
        <v>236</v>
      </c>
      <c r="O309" s="67" t="s">
        <v>236</v>
      </c>
      <c r="P309" s="66" t="str">
        <f>TRIM(BD_PyaPinto[[#This Row],[CONTACTO II]])</f>
        <v>NO CONTESTA</v>
      </c>
      <c r="Q309" s="59"/>
      <c r="R309" s="63"/>
      <c r="S309" s="63"/>
      <c r="T309" s="63"/>
      <c r="U309" s="63"/>
    </row>
    <row r="310" spans="1:21" ht="28">
      <c r="A310" s="155">
        <v>45662828</v>
      </c>
      <c r="B310" s="100" t="s">
        <v>2529</v>
      </c>
      <c r="C310" s="101">
        <v>51924054058</v>
      </c>
      <c r="D310" s="102" t="s">
        <v>2530</v>
      </c>
      <c r="E310" s="99" t="s">
        <v>507</v>
      </c>
      <c r="F310" s="695" t="s">
        <v>240</v>
      </c>
      <c r="G310" s="100" t="s">
        <v>225</v>
      </c>
      <c r="H310" s="101" t="s">
        <v>245</v>
      </c>
      <c r="I310" s="63" t="s">
        <v>316</v>
      </c>
      <c r="J310" s="63" t="s">
        <v>221</v>
      </c>
      <c r="K310" s="125"/>
      <c r="L310" s="66"/>
      <c r="M310" s="101"/>
      <c r="N310" s="67" t="s">
        <v>236</v>
      </c>
      <c r="O310" s="67" t="s">
        <v>236</v>
      </c>
      <c r="P310" s="66" t="str">
        <f>TRIM(BD_PyaPinto[[#This Row],[CONTACTO II]])</f>
        <v>NO CONTESTA</v>
      </c>
      <c r="Q310" s="59"/>
      <c r="R310" s="63"/>
      <c r="S310" s="63"/>
      <c r="T310" s="63"/>
      <c r="U310" s="63"/>
    </row>
    <row r="311" spans="1:21" ht="14">
      <c r="A311" s="155">
        <v>70717891</v>
      </c>
      <c r="B311" s="100" t="s">
        <v>5700</v>
      </c>
      <c r="C311" s="101">
        <v>51949101881</v>
      </c>
      <c r="D311" s="102" t="s">
        <v>5701</v>
      </c>
      <c r="E311" s="99"/>
      <c r="F311" s="62" t="s">
        <v>260</v>
      </c>
      <c r="G311" s="100" t="s">
        <v>224</v>
      </c>
      <c r="H311" s="101" t="s">
        <v>245</v>
      </c>
      <c r="I311" s="63" t="s">
        <v>316</v>
      </c>
      <c r="J311" s="63" t="s">
        <v>221</v>
      </c>
      <c r="K311" s="125"/>
      <c r="L311" s="66"/>
      <c r="M311" s="101"/>
      <c r="N311" s="67" t="s">
        <v>231</v>
      </c>
      <c r="O311" s="67" t="s">
        <v>231</v>
      </c>
      <c r="P311" s="66" t="str">
        <f>TRIM(BD_PyaPinto[[#This Row],[CONTACTO II]])</f>
        <v>MOSTRÓ INTERÉS</v>
      </c>
      <c r="Q311" s="59"/>
      <c r="R311" s="63"/>
      <c r="S311" s="63"/>
      <c r="T311" s="63"/>
      <c r="U311" s="63"/>
    </row>
    <row r="312" spans="1:21" ht="14">
      <c r="A312" s="137">
        <v>42083206</v>
      </c>
      <c r="B312" s="100" t="s">
        <v>1809</v>
      </c>
      <c r="C312" s="101">
        <v>51984247110</v>
      </c>
      <c r="D312" s="100" t="s">
        <v>1810</v>
      </c>
      <c r="E312" s="99" t="s">
        <v>347</v>
      </c>
      <c r="F312" s="62" t="s">
        <v>254</v>
      </c>
      <c r="G312" s="100" t="s">
        <v>224</v>
      </c>
      <c r="H312" s="101" t="s">
        <v>245</v>
      </c>
      <c r="I312" s="63" t="s">
        <v>316</v>
      </c>
      <c r="J312" s="63" t="s">
        <v>221</v>
      </c>
      <c r="K312" s="125"/>
      <c r="L312" s="66"/>
      <c r="M312" s="101"/>
      <c r="N312" s="67" t="s">
        <v>233</v>
      </c>
      <c r="O312" s="66" t="s">
        <v>231</v>
      </c>
      <c r="P312" s="66" t="str">
        <f>TRIM(BD_PyaPinto[[#This Row],[CONTACTO II]])</f>
        <v>MOSTRÓ INTERÉS</v>
      </c>
      <c r="Q312" s="59"/>
      <c r="R312" s="63"/>
      <c r="S312" s="63"/>
      <c r="T312" s="63"/>
      <c r="U312" s="63"/>
    </row>
    <row r="313" spans="1:21" ht="14">
      <c r="A313" s="155">
        <v>61462326</v>
      </c>
      <c r="B313" s="100" t="s">
        <v>4409</v>
      </c>
      <c r="C313" s="101">
        <v>51966426192</v>
      </c>
      <c r="D313" s="102" t="s">
        <v>4410</v>
      </c>
      <c r="E313" s="105"/>
      <c r="F313" s="63"/>
      <c r="G313" s="100" t="s">
        <v>224</v>
      </c>
      <c r="H313" s="101" t="s">
        <v>245</v>
      </c>
      <c r="I313" s="63" t="s">
        <v>316</v>
      </c>
      <c r="J313" s="63" t="s">
        <v>221</v>
      </c>
      <c r="K313" s="125" t="s">
        <v>259</v>
      </c>
      <c r="L313" s="66" t="s">
        <v>259</v>
      </c>
      <c r="M313" s="101"/>
      <c r="N313" s="67" t="s">
        <v>236</v>
      </c>
      <c r="O313" s="66" t="s">
        <v>236</v>
      </c>
      <c r="P313" s="66" t="str">
        <f>TRIM(BD_PyaPinto[[#This Row],[CONTACTO II]])</f>
        <v>NO CONTESTA</v>
      </c>
      <c r="Q313" s="59"/>
      <c r="R313" s="63"/>
      <c r="S313" s="63"/>
      <c r="T313" s="63"/>
      <c r="U313" s="63"/>
    </row>
    <row r="314" spans="1:21" ht="14">
      <c r="A314" s="155">
        <v>72346541</v>
      </c>
      <c r="B314" s="100" t="s">
        <v>7140</v>
      </c>
      <c r="C314" s="101">
        <v>51984792869</v>
      </c>
      <c r="D314" s="102" t="s">
        <v>7139</v>
      </c>
      <c r="E314" s="99"/>
      <c r="F314" s="62" t="s">
        <v>260</v>
      </c>
      <c r="G314" s="100" t="s">
        <v>224</v>
      </c>
      <c r="H314" s="101" t="s">
        <v>245</v>
      </c>
      <c r="I314" s="63" t="s">
        <v>316</v>
      </c>
      <c r="J314" s="63" t="s">
        <v>221</v>
      </c>
      <c r="K314" s="125"/>
      <c r="L314" s="66"/>
      <c r="M314" s="101"/>
      <c r="N314" s="67" t="s">
        <v>231</v>
      </c>
      <c r="O314" s="67" t="s">
        <v>231</v>
      </c>
      <c r="P314" s="66" t="str">
        <f>TRIM(BD_PyaPinto[[#This Row],[CONTACTO II]])</f>
        <v>MOSTRÓ INTERÉS</v>
      </c>
      <c r="Q314" s="59" t="s">
        <v>324</v>
      </c>
      <c r="R314" s="63" t="s">
        <v>232</v>
      </c>
      <c r="S314" s="63" t="s">
        <v>318</v>
      </c>
      <c r="T314" s="63" t="s">
        <v>323</v>
      </c>
      <c r="U314" s="63" t="s">
        <v>255</v>
      </c>
    </row>
    <row r="315" spans="1:21" ht="14">
      <c r="A315" s="137">
        <v>8888162</v>
      </c>
      <c r="B315" s="100" t="s">
        <v>675</v>
      </c>
      <c r="C315" s="101">
        <v>51998168978</v>
      </c>
      <c r="D315" s="100" t="s">
        <v>676</v>
      </c>
      <c r="E315" s="99"/>
      <c r="F315" s="62" t="s">
        <v>254</v>
      </c>
      <c r="G315" s="100" t="s">
        <v>224</v>
      </c>
      <c r="H315" s="101" t="s">
        <v>245</v>
      </c>
      <c r="I315" s="63" t="s">
        <v>316</v>
      </c>
      <c r="J315" s="63" t="s">
        <v>221</v>
      </c>
      <c r="K315" s="125"/>
      <c r="L315" s="66"/>
      <c r="M315" s="101"/>
      <c r="N315" s="67" t="s">
        <v>236</v>
      </c>
      <c r="O315" s="67" t="s">
        <v>236</v>
      </c>
      <c r="P315" s="66" t="str">
        <f>TRIM(BD_PyaPinto[[#This Row],[CONTACTO II]])</f>
        <v>NO CONTESTA</v>
      </c>
      <c r="Q315" s="59"/>
      <c r="R315" s="63"/>
      <c r="S315" s="63"/>
      <c r="T315" s="63"/>
      <c r="U315" s="63"/>
    </row>
    <row r="316" spans="1:21" ht="28">
      <c r="A316" s="137">
        <v>29426299</v>
      </c>
      <c r="B316" s="100" t="s">
        <v>1272</v>
      </c>
      <c r="C316" s="101">
        <v>51958314430</v>
      </c>
      <c r="D316" s="100" t="s">
        <v>1273</v>
      </c>
      <c r="E316" s="110" t="s">
        <v>473</v>
      </c>
      <c r="F316" s="695" t="s">
        <v>240</v>
      </c>
      <c r="G316" s="100" t="s">
        <v>223</v>
      </c>
      <c r="H316" s="101" t="s">
        <v>245</v>
      </c>
      <c r="I316" s="63" t="s">
        <v>316</v>
      </c>
      <c r="J316" s="63" t="s">
        <v>221</v>
      </c>
      <c r="K316" s="125" t="s">
        <v>259</v>
      </c>
      <c r="L316" s="66" t="s">
        <v>259</v>
      </c>
      <c r="M316" s="101"/>
      <c r="N316" s="67" t="s">
        <v>236</v>
      </c>
      <c r="O316" s="67" t="s">
        <v>236</v>
      </c>
      <c r="P316" s="66" t="str">
        <f>TRIM(BD_PyaPinto[[#This Row],[CONTACTO II]])</f>
        <v>NO CONTESTA</v>
      </c>
      <c r="Q316" s="59"/>
      <c r="R316" s="63"/>
      <c r="S316" s="63"/>
      <c r="T316" s="63"/>
      <c r="U316" s="63"/>
    </row>
    <row r="317" spans="1:21" ht="13">
      <c r="A317" s="155">
        <v>72599605</v>
      </c>
      <c r="B317" s="100" t="s">
        <v>7426</v>
      </c>
      <c r="C317" s="101">
        <v>51907972727</v>
      </c>
      <c r="D317" s="102" t="s">
        <v>7427</v>
      </c>
      <c r="E317" s="105"/>
      <c r="F317" s="63"/>
      <c r="G317" s="100" t="s">
        <v>224</v>
      </c>
      <c r="H317" s="101" t="s">
        <v>245</v>
      </c>
      <c r="I317" s="63" t="s">
        <v>316</v>
      </c>
      <c r="J317" s="63" t="s">
        <v>221</v>
      </c>
      <c r="K317" s="125" t="s">
        <v>259</v>
      </c>
      <c r="L317" s="66" t="s">
        <v>259</v>
      </c>
      <c r="M317" s="101"/>
      <c r="N317" s="66" t="s">
        <v>231</v>
      </c>
      <c r="O317" s="66" t="s">
        <v>231</v>
      </c>
      <c r="P317" s="66" t="str">
        <f>TRIM(BD_PyaPinto[[#This Row],[CONTACTO II]])</f>
        <v>MOSTRÓ INTERÉS</v>
      </c>
      <c r="Q317" s="59"/>
      <c r="R317" s="63"/>
      <c r="S317" s="63"/>
      <c r="T317" s="63"/>
      <c r="U317" s="63"/>
    </row>
    <row r="318" spans="1:21" ht="13">
      <c r="A318" s="155">
        <v>16729482</v>
      </c>
      <c r="B318" s="100" t="s">
        <v>1105</v>
      </c>
      <c r="C318" s="101">
        <v>51993205029</v>
      </c>
      <c r="D318" s="102" t="s">
        <v>1106</v>
      </c>
      <c r="E318" s="105"/>
      <c r="F318" s="63"/>
      <c r="G318" s="100" t="s">
        <v>224</v>
      </c>
      <c r="H318" s="101" t="s">
        <v>245</v>
      </c>
      <c r="I318" s="63" t="s">
        <v>316</v>
      </c>
      <c r="J318" s="63" t="s">
        <v>221</v>
      </c>
      <c r="K318" s="125" t="s">
        <v>259</v>
      </c>
      <c r="L318" s="66" t="s">
        <v>259</v>
      </c>
      <c r="M318" s="101"/>
      <c r="N318" s="66" t="s">
        <v>236</v>
      </c>
      <c r="O318" s="66" t="s">
        <v>236</v>
      </c>
      <c r="P318" s="66" t="str">
        <f>TRIM(BD_PyaPinto[[#This Row],[CONTACTO II]])</f>
        <v>NO CONTESTA</v>
      </c>
      <c r="Q318" s="59"/>
      <c r="R318" s="63"/>
      <c r="S318" s="63"/>
      <c r="T318" s="63"/>
      <c r="U318" s="63"/>
    </row>
    <row r="319" spans="1:21" ht="13">
      <c r="A319" s="155">
        <v>61362542</v>
      </c>
      <c r="B319" s="100" t="s">
        <v>4110</v>
      </c>
      <c r="C319" s="101">
        <v>51940531461</v>
      </c>
      <c r="D319" s="102" t="s">
        <v>4111</v>
      </c>
      <c r="E319" s="99"/>
      <c r="F319" s="63"/>
      <c r="G319" s="100" t="s">
        <v>223</v>
      </c>
      <c r="H319" s="101" t="s">
        <v>245</v>
      </c>
      <c r="I319" s="63" t="s">
        <v>316</v>
      </c>
      <c r="J319" s="63" t="s">
        <v>221</v>
      </c>
      <c r="K319" s="125" t="s">
        <v>259</v>
      </c>
      <c r="L319" s="66" t="s">
        <v>259</v>
      </c>
      <c r="M319" s="101"/>
      <c r="N319" s="66" t="s">
        <v>236</v>
      </c>
      <c r="O319" s="66" t="s">
        <v>236</v>
      </c>
      <c r="P319" s="66" t="str">
        <f>TRIM(BD_PyaPinto[[#This Row],[CONTACTO II]])</f>
        <v>NO CONTESTA</v>
      </c>
      <c r="Q319" s="59"/>
      <c r="R319" s="63"/>
      <c r="S319" s="63"/>
      <c r="T319" s="63"/>
      <c r="U319" s="63"/>
    </row>
    <row r="320" spans="1:21" ht="14">
      <c r="A320" s="335" t="s">
        <v>12404</v>
      </c>
      <c r="B320" s="100" t="s">
        <v>4087</v>
      </c>
      <c r="C320" s="117">
        <v>980816751</v>
      </c>
      <c r="D320" s="100" t="s">
        <v>4088</v>
      </c>
      <c r="E320" s="99" t="s">
        <v>376</v>
      </c>
      <c r="F320" s="63"/>
      <c r="G320" s="100" t="s">
        <v>224</v>
      </c>
      <c r="H320" s="101" t="s">
        <v>245</v>
      </c>
      <c r="I320" s="63" t="s">
        <v>316</v>
      </c>
      <c r="J320" s="63" t="s">
        <v>221</v>
      </c>
      <c r="K320" s="125" t="s">
        <v>259</v>
      </c>
      <c r="L320" s="66" t="s">
        <v>259</v>
      </c>
      <c r="M320" s="101"/>
      <c r="N320" s="66" t="s">
        <v>231</v>
      </c>
      <c r="O320" s="66" t="s">
        <v>231</v>
      </c>
      <c r="P320" s="66" t="str">
        <f>TRIM(BD_PyaPinto[[#This Row],[CONTACTO II]])</f>
        <v>MOSTRÓ INTERÉS</v>
      </c>
      <c r="Q320" s="59" t="s">
        <v>324</v>
      </c>
      <c r="R320" s="63" t="s">
        <v>232</v>
      </c>
      <c r="S320" s="63" t="s">
        <v>318</v>
      </c>
      <c r="T320" s="63" t="s">
        <v>323</v>
      </c>
      <c r="U320" s="63" t="s">
        <v>255</v>
      </c>
    </row>
    <row r="321" spans="1:21" ht="14">
      <c r="A321" s="155">
        <v>61906746</v>
      </c>
      <c r="B321" s="100" t="s">
        <v>4939</v>
      </c>
      <c r="C321" s="99">
        <v>51918835845</v>
      </c>
      <c r="D321" s="102" t="s">
        <v>4940</v>
      </c>
      <c r="E321" s="110"/>
      <c r="F321" s="63"/>
      <c r="G321" s="100" t="s">
        <v>224</v>
      </c>
      <c r="H321" s="101" t="s">
        <v>245</v>
      </c>
      <c r="I321" s="63" t="s">
        <v>316</v>
      </c>
      <c r="J321" s="63" t="s">
        <v>221</v>
      </c>
      <c r="K321" s="125" t="s">
        <v>259</v>
      </c>
      <c r="L321" s="66" t="s">
        <v>259</v>
      </c>
      <c r="M321" s="101"/>
      <c r="N321" s="67" t="s">
        <v>233</v>
      </c>
      <c r="O321" s="66" t="s">
        <v>236</v>
      </c>
      <c r="P321" s="66" t="str">
        <f>TRIM(BD_PyaPinto[[#This Row],[CONTACTO II]])</f>
        <v>NO CONTESTA</v>
      </c>
      <c r="Q321" s="59"/>
      <c r="R321" s="63"/>
      <c r="S321" s="63"/>
      <c r="T321" s="63"/>
      <c r="U321" s="63"/>
    </row>
    <row r="322" spans="1:21" ht="14">
      <c r="A322" s="155">
        <v>41119926</v>
      </c>
      <c r="B322" s="100" t="s">
        <v>1591</v>
      </c>
      <c r="C322" s="99">
        <v>51901277732</v>
      </c>
      <c r="D322" s="102" t="s">
        <v>1592</v>
      </c>
      <c r="E322" s="110"/>
      <c r="F322" s="63"/>
      <c r="G322" s="100" t="s">
        <v>223</v>
      </c>
      <c r="H322" s="101" t="s">
        <v>245</v>
      </c>
      <c r="I322" s="63" t="s">
        <v>316</v>
      </c>
      <c r="J322" s="63" t="s">
        <v>221</v>
      </c>
      <c r="K322" s="125" t="s">
        <v>259</v>
      </c>
      <c r="L322" s="66" t="s">
        <v>259</v>
      </c>
      <c r="M322" s="101"/>
      <c r="N322" s="67" t="s">
        <v>233</v>
      </c>
      <c r="O322" s="66" t="s">
        <v>236</v>
      </c>
      <c r="P322" s="66" t="str">
        <f>TRIM(BD_PyaPinto[[#This Row],[CONTACTO II]])</f>
        <v>NO CONTESTA</v>
      </c>
      <c r="Q322" s="59"/>
      <c r="R322" s="63"/>
      <c r="S322" s="63"/>
      <c r="T322" s="63"/>
      <c r="U322" s="63"/>
    </row>
    <row r="323" spans="1:21" ht="14">
      <c r="A323" s="155">
        <v>40194265</v>
      </c>
      <c r="B323" s="100" t="s">
        <v>1356</v>
      </c>
      <c r="C323" s="99">
        <v>51987256239</v>
      </c>
      <c r="D323" s="102" t="s">
        <v>1357</v>
      </c>
      <c r="E323" s="110"/>
      <c r="F323" s="63"/>
      <c r="G323" s="100" t="s">
        <v>224</v>
      </c>
      <c r="H323" s="101" t="s">
        <v>245</v>
      </c>
      <c r="I323" s="63" t="s">
        <v>316</v>
      </c>
      <c r="J323" s="63" t="s">
        <v>221</v>
      </c>
      <c r="K323" s="125" t="s">
        <v>259</v>
      </c>
      <c r="L323" s="66" t="s">
        <v>259</v>
      </c>
      <c r="M323" s="101"/>
      <c r="N323" s="67" t="s">
        <v>233</v>
      </c>
      <c r="O323" s="66" t="s">
        <v>236</v>
      </c>
      <c r="P323" s="66" t="str">
        <f>TRIM(BD_PyaPinto[[#This Row],[CONTACTO II]])</f>
        <v>NO CONTESTA</v>
      </c>
      <c r="Q323" s="59"/>
      <c r="R323" s="63"/>
      <c r="S323" s="63"/>
      <c r="T323" s="63"/>
      <c r="U323" s="63"/>
    </row>
    <row r="324" spans="1:21" ht="14">
      <c r="A324" s="155">
        <v>72821083</v>
      </c>
      <c r="B324" s="100" t="s">
        <v>7599</v>
      </c>
      <c r="C324" s="99">
        <v>51933914982</v>
      </c>
      <c r="D324" s="102" t="s">
        <v>7600</v>
      </c>
      <c r="E324" s="110"/>
      <c r="F324" s="63"/>
      <c r="G324" s="100" t="s">
        <v>224</v>
      </c>
      <c r="H324" s="101" t="s">
        <v>245</v>
      </c>
      <c r="I324" s="63" t="s">
        <v>316</v>
      </c>
      <c r="J324" s="63" t="s">
        <v>221</v>
      </c>
      <c r="K324" s="125" t="s">
        <v>259</v>
      </c>
      <c r="L324" s="66" t="s">
        <v>259</v>
      </c>
      <c r="M324" s="101"/>
      <c r="N324" s="67" t="s">
        <v>233</v>
      </c>
      <c r="O324" s="66" t="s">
        <v>236</v>
      </c>
      <c r="P324" s="66" t="str">
        <f>TRIM(BD_PyaPinto[[#This Row],[CONTACTO II]])</f>
        <v>NO CONTESTA</v>
      </c>
      <c r="Q324" s="59"/>
      <c r="R324" s="63"/>
      <c r="S324" s="63"/>
      <c r="T324" s="63"/>
      <c r="U324" s="63"/>
    </row>
    <row r="325" spans="1:21" ht="14">
      <c r="A325" s="337" t="s">
        <v>12405</v>
      </c>
      <c r="B325" s="108" t="s">
        <v>1448</v>
      </c>
      <c r="C325" s="107" t="s">
        <v>1449</v>
      </c>
      <c r="D325" s="108" t="s">
        <v>1391</v>
      </c>
      <c r="E325" s="109" t="s">
        <v>1392</v>
      </c>
      <c r="F325" s="694"/>
      <c r="G325" s="100" t="s">
        <v>223</v>
      </c>
      <c r="H325" s="101" t="s">
        <v>245</v>
      </c>
      <c r="I325" s="63" t="s">
        <v>316</v>
      </c>
      <c r="J325" s="63" t="s">
        <v>221</v>
      </c>
      <c r="K325" s="125" t="s">
        <v>259</v>
      </c>
      <c r="L325" s="66" t="s">
        <v>259</v>
      </c>
      <c r="M325" s="101"/>
      <c r="N325" s="67" t="s">
        <v>233</v>
      </c>
      <c r="O325" s="66" t="s">
        <v>236</v>
      </c>
      <c r="P325" s="66" t="str">
        <f>TRIM(BD_PyaPinto[[#This Row],[CONTACTO II]])</f>
        <v>NO CONTESTA</v>
      </c>
      <c r="Q325" s="59"/>
      <c r="R325" s="63"/>
      <c r="S325" s="63"/>
      <c r="T325" s="63"/>
      <c r="U325" s="63"/>
    </row>
    <row r="326" spans="1:21" ht="14">
      <c r="A326" s="156">
        <v>41678714</v>
      </c>
      <c r="B326" s="100" t="s">
        <v>1718</v>
      </c>
      <c r="C326" s="117" t="s">
        <v>1719</v>
      </c>
      <c r="D326" s="100" t="s">
        <v>1720</v>
      </c>
      <c r="E326" s="105"/>
      <c r="F326" s="63"/>
      <c r="G326" s="100" t="s">
        <v>225</v>
      </c>
      <c r="H326" s="101" t="s">
        <v>245</v>
      </c>
      <c r="I326" s="63" t="s">
        <v>316</v>
      </c>
      <c r="J326" s="63" t="s">
        <v>221</v>
      </c>
      <c r="K326" s="125" t="s">
        <v>259</v>
      </c>
      <c r="L326" s="66" t="s">
        <v>259</v>
      </c>
      <c r="M326" s="101"/>
      <c r="N326" s="67" t="s">
        <v>233</v>
      </c>
      <c r="O326" s="66" t="s">
        <v>236</v>
      </c>
      <c r="P326" s="66" t="str">
        <f>TRIM(BD_PyaPinto[[#This Row],[CONTACTO II]])</f>
        <v>NO CONTESTA</v>
      </c>
      <c r="Q326" s="59"/>
      <c r="R326" s="63"/>
      <c r="S326" s="63"/>
      <c r="T326" s="63"/>
      <c r="U326" s="63"/>
    </row>
    <row r="327" spans="1:21" ht="14">
      <c r="A327" s="137">
        <v>77345167</v>
      </c>
      <c r="B327" s="100" t="s">
        <v>9924</v>
      </c>
      <c r="C327" s="101">
        <v>51948095589</v>
      </c>
      <c r="D327" s="100" t="s">
        <v>9925</v>
      </c>
      <c r="E327" s="99" t="s">
        <v>347</v>
      </c>
      <c r="F327" s="62" t="s">
        <v>260</v>
      </c>
      <c r="G327" s="100" t="s">
        <v>224</v>
      </c>
      <c r="H327" s="101" t="s">
        <v>245</v>
      </c>
      <c r="I327" s="63" t="s">
        <v>316</v>
      </c>
      <c r="J327" s="63" t="s">
        <v>221</v>
      </c>
      <c r="K327" s="125"/>
      <c r="L327" s="66"/>
      <c r="M327" s="101"/>
      <c r="N327" s="67" t="s">
        <v>233</v>
      </c>
      <c r="O327" s="66" t="s">
        <v>236</v>
      </c>
      <c r="P327" s="66" t="str">
        <f>TRIM(BD_PyaPinto[[#This Row],[CONTACTO II]])</f>
        <v>NO CONTESTA</v>
      </c>
      <c r="Q327" s="59"/>
      <c r="R327" s="63"/>
      <c r="S327" s="63"/>
      <c r="T327" s="63"/>
      <c r="U327" s="63"/>
    </row>
    <row r="328" spans="1:21" ht="28">
      <c r="A328" s="137">
        <v>23965648</v>
      </c>
      <c r="B328" s="100" t="s">
        <v>1190</v>
      </c>
      <c r="C328" s="101">
        <v>51950761887</v>
      </c>
      <c r="D328" s="100" t="s">
        <v>1191</v>
      </c>
      <c r="E328" s="99" t="s">
        <v>507</v>
      </c>
      <c r="F328" s="695" t="s">
        <v>240</v>
      </c>
      <c r="G328" s="100" t="s">
        <v>225</v>
      </c>
      <c r="H328" s="101" t="s">
        <v>245</v>
      </c>
      <c r="I328" s="63" t="s">
        <v>316</v>
      </c>
      <c r="J328" s="63" t="s">
        <v>221</v>
      </c>
      <c r="K328" s="125"/>
      <c r="L328" s="66"/>
      <c r="M328" s="101"/>
      <c r="N328" s="67" t="s">
        <v>233</v>
      </c>
      <c r="O328" s="66" t="s">
        <v>236</v>
      </c>
      <c r="P328" s="66" t="str">
        <f>TRIM(BD_PyaPinto[[#This Row],[CONTACTO II]])</f>
        <v>NO CONTESTA</v>
      </c>
      <c r="Q328" s="59"/>
      <c r="R328" s="63"/>
      <c r="S328" s="63"/>
      <c r="T328" s="63"/>
      <c r="U328" s="63"/>
    </row>
    <row r="329" spans="1:21" ht="14">
      <c r="A329" s="137">
        <v>61906644</v>
      </c>
      <c r="B329" s="114" t="s">
        <v>4936</v>
      </c>
      <c r="C329" s="99">
        <v>991476436</v>
      </c>
      <c r="D329" s="102" t="s">
        <v>4937</v>
      </c>
      <c r="E329" s="99" t="s">
        <v>4938</v>
      </c>
      <c r="F329" s="63"/>
      <c r="G329" s="100" t="s">
        <v>225</v>
      </c>
      <c r="H329" s="101" t="s">
        <v>245</v>
      </c>
      <c r="I329" s="63" t="s">
        <v>316</v>
      </c>
      <c r="J329" s="63" t="s">
        <v>221</v>
      </c>
      <c r="K329" s="125" t="s">
        <v>259</v>
      </c>
      <c r="L329" s="66" t="s">
        <v>259</v>
      </c>
      <c r="M329" s="101"/>
      <c r="N329" s="66" t="s">
        <v>231</v>
      </c>
      <c r="O329" s="66" t="s">
        <v>231</v>
      </c>
      <c r="P329" s="66" t="str">
        <f>TRIM(BD_PyaPinto[[#This Row],[CONTACTO II]])</f>
        <v>MOSTRÓ INTERÉS</v>
      </c>
      <c r="Q329" s="59"/>
      <c r="R329" s="63"/>
      <c r="S329" s="63"/>
      <c r="T329" s="63"/>
      <c r="U329" s="63"/>
    </row>
    <row r="330" spans="1:21" ht="13">
      <c r="A330" s="155">
        <v>43489358</v>
      </c>
      <c r="B330" s="100" t="s">
        <v>2133</v>
      </c>
      <c r="C330" s="101">
        <v>998800367</v>
      </c>
      <c r="D330" s="102" t="s">
        <v>2134</v>
      </c>
      <c r="E330" s="99"/>
      <c r="F330" s="63"/>
      <c r="G330" s="100" t="s">
        <v>225</v>
      </c>
      <c r="H330" s="101" t="s">
        <v>245</v>
      </c>
      <c r="I330" s="63" t="s">
        <v>316</v>
      </c>
      <c r="J330" s="63" t="s">
        <v>221</v>
      </c>
      <c r="K330" s="125" t="s">
        <v>259</v>
      </c>
      <c r="L330" s="66" t="s">
        <v>259</v>
      </c>
      <c r="M330" s="101"/>
      <c r="N330" s="66" t="s">
        <v>231</v>
      </c>
      <c r="O330" s="66" t="s">
        <v>231</v>
      </c>
      <c r="P330" s="66" t="str">
        <f>TRIM(BD_PyaPinto[[#This Row],[CONTACTO II]])</f>
        <v>MOSTRÓ INTERÉS</v>
      </c>
      <c r="Q330" s="59"/>
      <c r="R330" s="63"/>
      <c r="S330" s="63"/>
      <c r="T330" s="63"/>
      <c r="U330" s="63"/>
    </row>
    <row r="331" spans="1:21" ht="13">
      <c r="A331" s="155">
        <v>74129536</v>
      </c>
      <c r="B331" s="100" t="s">
        <v>8806</v>
      </c>
      <c r="C331" s="101">
        <v>904310970</v>
      </c>
      <c r="D331" s="102" t="s">
        <v>8807</v>
      </c>
      <c r="E331" s="105"/>
      <c r="F331" s="63"/>
      <c r="G331" s="100" t="s">
        <v>225</v>
      </c>
      <c r="H331" s="101" t="s">
        <v>245</v>
      </c>
      <c r="I331" s="63" t="s">
        <v>316</v>
      </c>
      <c r="J331" s="63" t="s">
        <v>221</v>
      </c>
      <c r="K331" s="125" t="s">
        <v>259</v>
      </c>
      <c r="L331" s="66" t="s">
        <v>259</v>
      </c>
      <c r="M331" s="101"/>
      <c r="N331" s="66" t="s">
        <v>231</v>
      </c>
      <c r="O331" s="66" t="s">
        <v>231</v>
      </c>
      <c r="P331" s="66" t="str">
        <f>TRIM(BD_PyaPinto[[#This Row],[CONTACTO II]])</f>
        <v>MOSTRÓ INTERÉS</v>
      </c>
      <c r="Q331" s="59"/>
      <c r="R331" s="63"/>
      <c r="S331" s="63"/>
      <c r="T331" s="63"/>
      <c r="U331" s="63"/>
    </row>
    <row r="332" spans="1:21" ht="14">
      <c r="A332" s="336">
        <v>77298657</v>
      </c>
      <c r="B332" s="111" t="s">
        <v>9914</v>
      </c>
      <c r="C332" s="115">
        <v>997009819</v>
      </c>
      <c r="D332" s="113" t="s">
        <v>9915</v>
      </c>
      <c r="E332" s="105"/>
      <c r="F332" s="63"/>
      <c r="G332" s="100" t="s">
        <v>224</v>
      </c>
      <c r="H332" s="101" t="s">
        <v>245</v>
      </c>
      <c r="I332" s="63" t="s">
        <v>316</v>
      </c>
      <c r="J332" s="63" t="s">
        <v>221</v>
      </c>
      <c r="K332" s="125"/>
      <c r="L332" s="66"/>
      <c r="M332" s="101"/>
      <c r="N332" s="66" t="s">
        <v>231</v>
      </c>
      <c r="O332" s="66" t="s">
        <v>231</v>
      </c>
      <c r="P332" s="66" t="str">
        <f>TRIM(BD_PyaPinto[[#This Row],[CONTACTO II]])</f>
        <v>MOSTRÓ INTERÉS</v>
      </c>
      <c r="Q332" s="59" t="s">
        <v>324</v>
      </c>
      <c r="R332" s="63" t="s">
        <v>232</v>
      </c>
      <c r="S332" s="63" t="s">
        <v>318</v>
      </c>
      <c r="T332" s="63" t="s">
        <v>323</v>
      </c>
      <c r="U332" s="63" t="s">
        <v>255</v>
      </c>
    </row>
    <row r="333" spans="1:21" ht="13">
      <c r="A333" s="155"/>
      <c r="B333" s="100" t="s">
        <v>11355</v>
      </c>
      <c r="C333" s="101">
        <v>964391954</v>
      </c>
      <c r="D333" s="100" t="s">
        <v>11356</v>
      </c>
      <c r="E333" s="101" t="s">
        <v>11357</v>
      </c>
      <c r="F333" s="63"/>
      <c r="G333" s="100" t="s">
        <v>225</v>
      </c>
      <c r="H333" s="101" t="s">
        <v>245</v>
      </c>
      <c r="I333" s="63" t="s">
        <v>316</v>
      </c>
      <c r="J333" s="63" t="s">
        <v>221</v>
      </c>
      <c r="K333" s="125" t="s">
        <v>256</v>
      </c>
      <c r="L333" s="66" t="s">
        <v>256</v>
      </c>
      <c r="M333" s="101"/>
      <c r="N333" s="66" t="s">
        <v>233</v>
      </c>
      <c r="O333" s="66" t="s">
        <v>231</v>
      </c>
      <c r="P333" s="66" t="str">
        <f>TRIM(BD_PyaPinto[[#This Row],[CONTACTO II]])</f>
        <v>MOSTRÓ INTERÉS</v>
      </c>
      <c r="Q333" s="59"/>
      <c r="R333" s="63"/>
      <c r="S333" s="63"/>
      <c r="T333" s="63"/>
      <c r="U333" s="63"/>
    </row>
    <row r="334" spans="1:21" ht="13">
      <c r="A334" s="155">
        <v>47049674</v>
      </c>
      <c r="B334" s="100" t="s">
        <v>2744</v>
      </c>
      <c r="C334" s="101">
        <v>972712316</v>
      </c>
      <c r="D334" s="102" t="s">
        <v>2745</v>
      </c>
      <c r="E334" s="105"/>
      <c r="F334" s="63"/>
      <c r="G334" s="100" t="s">
        <v>225</v>
      </c>
      <c r="H334" s="101" t="s">
        <v>245</v>
      </c>
      <c r="I334" s="63" t="s">
        <v>316</v>
      </c>
      <c r="J334" s="63" t="s">
        <v>221</v>
      </c>
      <c r="K334" s="125" t="s">
        <v>259</v>
      </c>
      <c r="L334" s="66" t="s">
        <v>259</v>
      </c>
      <c r="M334" s="101"/>
      <c r="N334" s="66" t="s">
        <v>233</v>
      </c>
      <c r="O334" s="66" t="s">
        <v>231</v>
      </c>
      <c r="P334" s="66" t="str">
        <f>TRIM(BD_PyaPinto[[#This Row],[CONTACTO II]])</f>
        <v>MOSTRÓ INTERÉS</v>
      </c>
      <c r="Q334" s="59"/>
      <c r="R334" s="63"/>
      <c r="S334" s="63"/>
      <c r="T334" s="63"/>
      <c r="U334" s="63"/>
    </row>
    <row r="335" spans="1:21" ht="14">
      <c r="A335" s="155">
        <v>73106682</v>
      </c>
      <c r="B335" s="100" t="s">
        <v>7997</v>
      </c>
      <c r="C335" s="101">
        <v>922999619</v>
      </c>
      <c r="D335" s="102" t="s">
        <v>7998</v>
      </c>
      <c r="E335" s="105"/>
      <c r="F335" s="63"/>
      <c r="G335" s="100" t="s">
        <v>225</v>
      </c>
      <c r="H335" s="101" t="s">
        <v>245</v>
      </c>
      <c r="I335" s="63" t="s">
        <v>316</v>
      </c>
      <c r="J335" s="63" t="s">
        <v>221</v>
      </c>
      <c r="K335" s="125" t="s">
        <v>259</v>
      </c>
      <c r="L335" s="66" t="s">
        <v>259</v>
      </c>
      <c r="M335" s="101"/>
      <c r="N335" s="67" t="s">
        <v>231</v>
      </c>
      <c r="O335" s="67" t="s">
        <v>231</v>
      </c>
      <c r="P335" s="66" t="str">
        <f>TRIM(BD_PyaPinto[[#This Row],[CONTACTO II]])</f>
        <v>MOSTRÓ INTERÉS</v>
      </c>
      <c r="Q335" s="59"/>
      <c r="R335" s="63"/>
      <c r="S335" s="63"/>
      <c r="T335" s="63"/>
      <c r="U335" s="63"/>
    </row>
    <row r="336" spans="1:21" ht="14">
      <c r="A336" s="155">
        <v>10000772</v>
      </c>
      <c r="B336" s="100" t="s">
        <v>846</v>
      </c>
      <c r="C336" s="101">
        <v>935012702</v>
      </c>
      <c r="D336" s="102" t="s">
        <v>847</v>
      </c>
      <c r="E336" s="105"/>
      <c r="F336" s="63"/>
      <c r="G336" s="100" t="s">
        <v>225</v>
      </c>
      <c r="H336" s="101" t="s">
        <v>245</v>
      </c>
      <c r="I336" s="63" t="s">
        <v>316</v>
      </c>
      <c r="J336" s="63" t="s">
        <v>221</v>
      </c>
      <c r="K336" s="125" t="s">
        <v>259</v>
      </c>
      <c r="L336" s="66" t="s">
        <v>259</v>
      </c>
      <c r="M336" s="101"/>
      <c r="N336" s="67" t="s">
        <v>231</v>
      </c>
      <c r="O336" s="66" t="s">
        <v>231</v>
      </c>
      <c r="P336" s="66" t="str">
        <f>TRIM(BD_PyaPinto[[#This Row],[CONTACTO II]])</f>
        <v>MOSTRÓ INTERÉS</v>
      </c>
      <c r="Q336" s="59"/>
      <c r="R336" s="63"/>
      <c r="S336" s="63"/>
      <c r="T336" s="63"/>
      <c r="U336" s="63"/>
    </row>
    <row r="337" spans="1:22" ht="13">
      <c r="A337" s="155">
        <v>62794127</v>
      </c>
      <c r="B337" s="100" t="s">
        <v>5295</v>
      </c>
      <c r="C337" s="101">
        <v>941332112</v>
      </c>
      <c r="D337" s="102" t="s">
        <v>5296</v>
      </c>
      <c r="E337" s="105"/>
      <c r="F337" s="63"/>
      <c r="G337" s="100" t="s">
        <v>225</v>
      </c>
      <c r="H337" s="101" t="s">
        <v>245</v>
      </c>
      <c r="I337" s="63" t="s">
        <v>316</v>
      </c>
      <c r="J337" s="63" t="s">
        <v>221</v>
      </c>
      <c r="K337" s="125" t="s">
        <v>259</v>
      </c>
      <c r="L337" s="66" t="s">
        <v>259</v>
      </c>
      <c r="M337" s="101"/>
      <c r="N337" s="66" t="s">
        <v>231</v>
      </c>
      <c r="O337" s="66" t="s">
        <v>231</v>
      </c>
      <c r="P337" s="66" t="str">
        <f>TRIM(BD_PyaPinto[[#This Row],[CONTACTO II]])</f>
        <v>MOSTRÓ INTERÉS</v>
      </c>
      <c r="Q337" s="59"/>
      <c r="R337" s="63"/>
      <c r="S337" s="63"/>
      <c r="T337" s="63"/>
      <c r="U337" s="63"/>
    </row>
    <row r="338" spans="1:22" ht="14">
      <c r="A338" s="155">
        <v>61147316</v>
      </c>
      <c r="B338" s="100" t="s">
        <v>3733</v>
      </c>
      <c r="C338" s="101">
        <v>913354411</v>
      </c>
      <c r="D338" s="102" t="s">
        <v>3734</v>
      </c>
      <c r="E338" s="99" t="s">
        <v>347</v>
      </c>
      <c r="F338" s="63" t="s">
        <v>260</v>
      </c>
      <c r="G338" s="100" t="s">
        <v>224</v>
      </c>
      <c r="H338" s="101" t="s">
        <v>245</v>
      </c>
      <c r="I338" s="63" t="s">
        <v>316</v>
      </c>
      <c r="J338" s="63" t="s">
        <v>221</v>
      </c>
      <c r="K338" s="125"/>
      <c r="L338" s="66"/>
      <c r="M338" s="101"/>
      <c r="N338" s="66" t="s">
        <v>233</v>
      </c>
      <c r="O338" s="67" t="s">
        <v>233</v>
      </c>
      <c r="P338" s="66" t="str">
        <f>TRIM(BD_PyaPinto[[#This Row],[CONTACTO II]])</f>
        <v>SE ENVIÓ INFORMACIÓN</v>
      </c>
      <c r="Q338" s="59"/>
      <c r="R338" s="63"/>
      <c r="S338" s="63"/>
      <c r="T338" s="63"/>
      <c r="U338" s="63"/>
    </row>
    <row r="339" spans="1:22" ht="14">
      <c r="A339" s="155">
        <v>70699291</v>
      </c>
      <c r="B339" s="100" t="s">
        <v>5637</v>
      </c>
      <c r="C339" s="101">
        <v>997787341</v>
      </c>
      <c r="D339" s="102" t="s">
        <v>5638</v>
      </c>
      <c r="E339" s="99" t="s">
        <v>347</v>
      </c>
      <c r="F339" s="63" t="s">
        <v>260</v>
      </c>
      <c r="G339" s="100" t="s">
        <v>224</v>
      </c>
      <c r="H339" s="101" t="s">
        <v>245</v>
      </c>
      <c r="I339" s="63" t="s">
        <v>316</v>
      </c>
      <c r="J339" s="63" t="s">
        <v>221</v>
      </c>
      <c r="K339" s="125"/>
      <c r="L339" s="66"/>
      <c r="M339" s="101"/>
      <c r="N339" s="66" t="s">
        <v>231</v>
      </c>
      <c r="O339" s="66" t="s">
        <v>231</v>
      </c>
      <c r="P339" s="66" t="str">
        <f>TRIM(BD_PyaPinto[[#This Row],[CONTACTO II]])</f>
        <v>MOSTRÓ INTERÉS</v>
      </c>
      <c r="Q339" s="59" t="s">
        <v>324</v>
      </c>
      <c r="R339" s="63" t="s">
        <v>232</v>
      </c>
      <c r="S339" s="63" t="s">
        <v>318</v>
      </c>
      <c r="T339" s="63" t="s">
        <v>323</v>
      </c>
      <c r="U339" s="63" t="s">
        <v>255</v>
      </c>
    </row>
    <row r="340" spans="1:22" ht="28">
      <c r="A340" s="155">
        <v>70335807</v>
      </c>
      <c r="B340" s="100" t="s">
        <v>5402</v>
      </c>
      <c r="C340" s="101">
        <v>935734546</v>
      </c>
      <c r="D340" s="102" t="s">
        <v>5403</v>
      </c>
      <c r="E340" s="99" t="s">
        <v>507</v>
      </c>
      <c r="F340" s="695" t="s">
        <v>240</v>
      </c>
      <c r="G340" s="100" t="s">
        <v>223</v>
      </c>
      <c r="H340" s="101" t="s">
        <v>245</v>
      </c>
      <c r="I340" s="63" t="s">
        <v>316</v>
      </c>
      <c r="J340" s="63" t="s">
        <v>221</v>
      </c>
      <c r="K340" s="125"/>
      <c r="L340" s="66"/>
      <c r="M340" s="101"/>
      <c r="N340" s="66" t="s">
        <v>233</v>
      </c>
      <c r="O340" s="66" t="s">
        <v>236</v>
      </c>
      <c r="P340" s="66" t="str">
        <f>TRIM(BD_PyaPinto[[#This Row],[CONTACTO II]])</f>
        <v>NO CONTESTA</v>
      </c>
      <c r="Q340" s="59"/>
      <c r="R340" s="63"/>
      <c r="S340" s="63"/>
      <c r="T340" s="63"/>
      <c r="U340" s="63"/>
    </row>
    <row r="341" spans="1:22" ht="13">
      <c r="A341" s="137">
        <v>40618665</v>
      </c>
      <c r="B341" s="100" t="s">
        <v>1468</v>
      </c>
      <c r="C341" s="101">
        <v>940699018</v>
      </c>
      <c r="D341" s="100" t="s">
        <v>1469</v>
      </c>
      <c r="E341" s="99" t="s">
        <v>347</v>
      </c>
      <c r="F341" s="63" t="s">
        <v>377</v>
      </c>
      <c r="G341" s="100" t="s">
        <v>224</v>
      </c>
      <c r="H341" s="101" t="s">
        <v>245</v>
      </c>
      <c r="I341" s="63" t="s">
        <v>316</v>
      </c>
      <c r="J341" s="63" t="s">
        <v>221</v>
      </c>
      <c r="K341" s="125"/>
      <c r="L341" s="66"/>
      <c r="M341" s="101"/>
      <c r="N341" s="66" t="s">
        <v>233</v>
      </c>
      <c r="O341" s="66" t="s">
        <v>236</v>
      </c>
      <c r="P341" s="66" t="str">
        <f>TRIM(BD_PyaPinto[[#This Row],[CONTACTO II]])</f>
        <v>NO CONTESTA</v>
      </c>
      <c r="Q341" s="59"/>
      <c r="R341" s="63"/>
      <c r="S341" s="63"/>
      <c r="T341" s="63"/>
      <c r="U341" s="63"/>
    </row>
    <row r="342" spans="1:22" ht="13">
      <c r="A342" s="137">
        <v>45831553</v>
      </c>
      <c r="B342" s="100" t="s">
        <v>2553</v>
      </c>
      <c r="C342" s="101">
        <v>996266115</v>
      </c>
      <c r="D342" s="100" t="s">
        <v>2554</v>
      </c>
      <c r="E342" s="99" t="s">
        <v>347</v>
      </c>
      <c r="F342" s="63" t="s">
        <v>377</v>
      </c>
      <c r="G342" s="100" t="s">
        <v>224</v>
      </c>
      <c r="H342" s="101" t="s">
        <v>245</v>
      </c>
      <c r="I342" s="63" t="s">
        <v>316</v>
      </c>
      <c r="J342" s="63" t="s">
        <v>221</v>
      </c>
      <c r="K342" s="125"/>
      <c r="L342" s="66"/>
      <c r="M342" s="101"/>
      <c r="N342" s="66" t="s">
        <v>233</v>
      </c>
      <c r="O342" s="66" t="s">
        <v>236</v>
      </c>
      <c r="P342" s="66" t="str">
        <f>TRIM(BD_PyaPinto[[#This Row],[CONTACTO II]])</f>
        <v>NO CONTESTA</v>
      </c>
      <c r="Q342" s="59"/>
      <c r="R342" s="63"/>
      <c r="S342" s="63"/>
      <c r="T342" s="63"/>
      <c r="U342" s="63"/>
    </row>
    <row r="343" spans="1:22" ht="14">
      <c r="A343" s="155">
        <v>61331752</v>
      </c>
      <c r="B343" s="100" t="s">
        <v>4030</v>
      </c>
      <c r="C343" s="101">
        <v>970700201</v>
      </c>
      <c r="D343" s="103" t="s">
        <v>4031</v>
      </c>
      <c r="E343" s="99" t="s">
        <v>376</v>
      </c>
      <c r="F343" s="63" t="s">
        <v>260</v>
      </c>
      <c r="G343" s="100" t="s">
        <v>224</v>
      </c>
      <c r="H343" s="101" t="s">
        <v>245</v>
      </c>
      <c r="I343" s="63" t="s">
        <v>316</v>
      </c>
      <c r="J343" s="63" t="s">
        <v>221</v>
      </c>
      <c r="K343" s="125"/>
      <c r="L343" s="66"/>
      <c r="M343" s="101"/>
      <c r="N343" s="66" t="s">
        <v>231</v>
      </c>
      <c r="O343" s="66" t="s">
        <v>231</v>
      </c>
      <c r="P343" s="66" t="str">
        <f>TRIM(BD_PyaPinto[[#This Row],[CONTACTO II]])</f>
        <v>MOSTRÓ INTERÉS</v>
      </c>
      <c r="Q343" s="59" t="s">
        <v>324</v>
      </c>
      <c r="R343" s="63" t="s">
        <v>232</v>
      </c>
      <c r="S343" s="63" t="s">
        <v>318</v>
      </c>
      <c r="T343" s="63" t="s">
        <v>323</v>
      </c>
      <c r="U343" s="63" t="s">
        <v>255</v>
      </c>
    </row>
    <row r="344" spans="1:22" ht="13">
      <c r="A344" s="155">
        <v>42548573</v>
      </c>
      <c r="B344" s="100" t="s">
        <v>1903</v>
      </c>
      <c r="C344" s="101">
        <v>934112615</v>
      </c>
      <c r="D344" s="102" t="s">
        <v>1904</v>
      </c>
      <c r="E344" s="99" t="s">
        <v>376</v>
      </c>
      <c r="F344" s="63" t="s">
        <v>377</v>
      </c>
      <c r="G344" s="100" t="s">
        <v>224</v>
      </c>
      <c r="H344" s="101" t="s">
        <v>245</v>
      </c>
      <c r="I344" s="63" t="s">
        <v>316</v>
      </c>
      <c r="J344" s="63" t="s">
        <v>221</v>
      </c>
      <c r="K344" s="125"/>
      <c r="L344" s="66"/>
      <c r="M344" s="101"/>
      <c r="N344" s="66" t="s">
        <v>233</v>
      </c>
      <c r="O344" s="66" t="s">
        <v>236</v>
      </c>
      <c r="P344" s="66" t="str">
        <f>TRIM(BD_PyaPinto[[#This Row],[CONTACTO II]])</f>
        <v>NO CONTESTA</v>
      </c>
      <c r="Q344" s="59"/>
      <c r="R344" s="63"/>
      <c r="S344" s="63"/>
      <c r="T344" s="63"/>
      <c r="U344" s="63"/>
    </row>
    <row r="345" spans="1:22" ht="14">
      <c r="A345" s="337" t="s">
        <v>12406</v>
      </c>
      <c r="B345" s="108" t="s">
        <v>5970</v>
      </c>
      <c r="C345" s="107" t="s">
        <v>5971</v>
      </c>
      <c r="D345" s="108" t="s">
        <v>5972</v>
      </c>
      <c r="E345" s="109" t="s">
        <v>1392</v>
      </c>
      <c r="F345" s="63" t="s">
        <v>254</v>
      </c>
      <c r="G345" s="100" t="s">
        <v>224</v>
      </c>
      <c r="H345" s="101" t="s">
        <v>245</v>
      </c>
      <c r="I345" s="63" t="s">
        <v>316</v>
      </c>
      <c r="J345" s="63" t="s">
        <v>221</v>
      </c>
      <c r="K345" s="125" t="s">
        <v>271</v>
      </c>
      <c r="L345" s="66" t="s">
        <v>271</v>
      </c>
      <c r="M345" s="101"/>
      <c r="N345" s="66" t="s">
        <v>231</v>
      </c>
      <c r="O345" s="67" t="s">
        <v>329</v>
      </c>
      <c r="P345" s="67"/>
      <c r="Q345" s="59" t="s">
        <v>324</v>
      </c>
      <c r="R345" s="63" t="s">
        <v>232</v>
      </c>
      <c r="S345" s="63" t="s">
        <v>318</v>
      </c>
      <c r="T345" s="63" t="s">
        <v>323</v>
      </c>
      <c r="U345" s="63" t="s">
        <v>255</v>
      </c>
      <c r="V345" s="61" t="s">
        <v>5973</v>
      </c>
    </row>
    <row r="346" spans="1:22" ht="14">
      <c r="A346" s="155">
        <v>42281167</v>
      </c>
      <c r="B346" s="100" t="s">
        <v>1837</v>
      </c>
      <c r="C346" s="101">
        <v>51961522168</v>
      </c>
      <c r="D346" s="102" t="s">
        <v>1838</v>
      </c>
      <c r="E346" s="99" t="s">
        <v>376</v>
      </c>
      <c r="F346" s="63" t="s">
        <v>260</v>
      </c>
      <c r="G346" s="100" t="s">
        <v>224</v>
      </c>
      <c r="H346" s="101" t="s">
        <v>245</v>
      </c>
      <c r="I346" s="63" t="s">
        <v>316</v>
      </c>
      <c r="J346" s="63" t="s">
        <v>221</v>
      </c>
      <c r="K346" s="125"/>
      <c r="L346" s="66"/>
      <c r="M346" s="101"/>
      <c r="N346" s="66" t="s">
        <v>233</v>
      </c>
      <c r="O346" s="67" t="s">
        <v>239</v>
      </c>
      <c r="P346" s="66" t="str">
        <f>TRIM(BD_PyaPinto[[#This Row],[CONTACTO II]])</f>
        <v>EVALUANDO OPCIONES</v>
      </c>
      <c r="Q346" s="59"/>
      <c r="R346" s="63"/>
      <c r="S346" s="63"/>
      <c r="T346" s="63"/>
      <c r="U346" s="63"/>
    </row>
    <row r="347" spans="1:22" ht="13">
      <c r="A347" s="155">
        <v>76490194</v>
      </c>
      <c r="B347" s="100" t="s">
        <v>9688</v>
      </c>
      <c r="C347" s="101">
        <v>51913177149</v>
      </c>
      <c r="D347" s="102" t="s">
        <v>9689</v>
      </c>
      <c r="E347" s="99" t="s">
        <v>376</v>
      </c>
      <c r="F347" s="63" t="s">
        <v>260</v>
      </c>
      <c r="G347" s="100" t="s">
        <v>224</v>
      </c>
      <c r="H347" s="101" t="s">
        <v>245</v>
      </c>
      <c r="I347" s="63" t="s">
        <v>316</v>
      </c>
      <c r="J347" s="63" t="s">
        <v>221</v>
      </c>
      <c r="K347" s="125"/>
      <c r="L347" s="66"/>
      <c r="M347" s="101"/>
      <c r="N347" s="66" t="s">
        <v>233</v>
      </c>
      <c r="O347" s="66" t="s">
        <v>236</v>
      </c>
      <c r="P347" s="66" t="s">
        <v>236</v>
      </c>
      <c r="Q347" s="59"/>
      <c r="R347" s="63"/>
      <c r="S347" s="63"/>
      <c r="T347" s="63"/>
      <c r="U347" s="63"/>
    </row>
    <row r="348" spans="1:22" ht="14">
      <c r="A348" s="336">
        <v>61225995</v>
      </c>
      <c r="B348" s="111" t="s">
        <v>3868</v>
      </c>
      <c r="C348" s="115">
        <v>946796715</v>
      </c>
      <c r="D348" s="103" t="s">
        <v>3869</v>
      </c>
      <c r="E348" s="99" t="s">
        <v>376</v>
      </c>
      <c r="F348" s="63" t="s">
        <v>260</v>
      </c>
      <c r="G348" s="100" t="s">
        <v>224</v>
      </c>
      <c r="H348" s="101" t="s">
        <v>243</v>
      </c>
      <c r="I348" s="63" t="s">
        <v>316</v>
      </c>
      <c r="J348" s="63" t="s">
        <v>221</v>
      </c>
      <c r="K348" s="125"/>
      <c r="L348" s="66"/>
      <c r="M348" s="101"/>
      <c r="N348" s="66" t="s">
        <v>231</v>
      </c>
      <c r="O348" s="66" t="s">
        <v>231</v>
      </c>
      <c r="P348" s="66" t="str">
        <f>TRIM(BD_PyaPinto[[#This Row],[CONTACTO II]])</f>
        <v>MOSTRÓ INTERÉS</v>
      </c>
      <c r="Q348" s="59" t="s">
        <v>324</v>
      </c>
      <c r="R348" s="63" t="s">
        <v>232</v>
      </c>
      <c r="S348" s="63" t="s">
        <v>318</v>
      </c>
      <c r="T348" s="63" t="s">
        <v>323</v>
      </c>
      <c r="U348" s="63" t="s">
        <v>255</v>
      </c>
    </row>
    <row r="349" spans="1:22" ht="13">
      <c r="A349" s="155">
        <v>61099628</v>
      </c>
      <c r="B349" s="100" t="s">
        <v>3668</v>
      </c>
      <c r="C349" s="101">
        <v>51917503134</v>
      </c>
      <c r="D349" s="102" t="s">
        <v>3669</v>
      </c>
      <c r="E349" s="99" t="s">
        <v>376</v>
      </c>
      <c r="F349" s="63" t="s">
        <v>377</v>
      </c>
      <c r="G349" s="100" t="s">
        <v>224</v>
      </c>
      <c r="H349" s="101" t="s">
        <v>245</v>
      </c>
      <c r="I349" s="63" t="s">
        <v>316</v>
      </c>
      <c r="J349" s="63" t="s">
        <v>221</v>
      </c>
      <c r="K349" s="125"/>
      <c r="L349" s="66"/>
      <c r="M349" s="101"/>
      <c r="N349" s="66" t="s">
        <v>233</v>
      </c>
      <c r="O349" s="66" t="s">
        <v>236</v>
      </c>
      <c r="P349" s="66"/>
      <c r="Q349" s="59"/>
      <c r="R349" s="63"/>
      <c r="S349" s="63"/>
      <c r="T349" s="63"/>
      <c r="U349" s="63"/>
    </row>
    <row r="350" spans="1:22" ht="28">
      <c r="A350" s="155">
        <v>70971191</v>
      </c>
      <c r="B350" s="100" t="s">
        <v>5901</v>
      </c>
      <c r="C350" s="101">
        <v>51929919196</v>
      </c>
      <c r="D350" s="102" t="s">
        <v>5902</v>
      </c>
      <c r="E350" s="99" t="s">
        <v>507</v>
      </c>
      <c r="F350" s="695" t="s">
        <v>240</v>
      </c>
      <c r="G350" s="100" t="s">
        <v>225</v>
      </c>
      <c r="H350" s="101" t="s">
        <v>245</v>
      </c>
      <c r="I350" s="63" t="s">
        <v>316</v>
      </c>
      <c r="J350" s="63" t="s">
        <v>221</v>
      </c>
      <c r="K350" s="125"/>
      <c r="L350" s="66"/>
      <c r="M350" s="101"/>
      <c r="N350" s="66" t="s">
        <v>233</v>
      </c>
      <c r="O350" s="66" t="s">
        <v>236</v>
      </c>
      <c r="P350" s="66"/>
      <c r="Q350" s="59"/>
      <c r="R350" s="63"/>
      <c r="S350" s="63"/>
      <c r="T350" s="63"/>
      <c r="U350" s="63"/>
    </row>
    <row r="351" spans="1:22" ht="13">
      <c r="A351" s="334"/>
      <c r="B351" s="108" t="s">
        <v>11358</v>
      </c>
      <c r="C351" s="107" t="s">
        <v>11359</v>
      </c>
      <c r="D351" s="119" t="s">
        <v>11360</v>
      </c>
      <c r="E351" s="109" t="s">
        <v>685</v>
      </c>
      <c r="F351" s="694"/>
      <c r="G351" s="100" t="s">
        <v>224</v>
      </c>
      <c r="H351" s="101" t="s">
        <v>245</v>
      </c>
      <c r="I351" s="63" t="s">
        <v>316</v>
      </c>
      <c r="J351" s="63" t="s">
        <v>221</v>
      </c>
      <c r="K351" s="125"/>
      <c r="L351" s="66"/>
      <c r="M351" s="101"/>
      <c r="N351" s="66" t="s">
        <v>233</v>
      </c>
      <c r="O351" s="66" t="s">
        <v>236</v>
      </c>
      <c r="P351" s="66" t="s">
        <v>236</v>
      </c>
      <c r="Q351" s="59"/>
      <c r="R351" s="63"/>
      <c r="S351" s="63"/>
      <c r="T351" s="63"/>
      <c r="U351" s="63"/>
    </row>
    <row r="352" spans="1:22" ht="13">
      <c r="A352" s="337" t="s">
        <v>12407</v>
      </c>
      <c r="B352" s="108" t="s">
        <v>10163</v>
      </c>
      <c r="C352" s="107" t="s">
        <v>10164</v>
      </c>
      <c r="D352" s="119" t="s">
        <v>10165</v>
      </c>
      <c r="E352" s="109" t="s">
        <v>685</v>
      </c>
      <c r="F352" s="694"/>
      <c r="G352" s="100" t="s">
        <v>223</v>
      </c>
      <c r="H352" s="101" t="s">
        <v>245</v>
      </c>
      <c r="I352" s="63" t="s">
        <v>316</v>
      </c>
      <c r="J352" s="63" t="s">
        <v>221</v>
      </c>
      <c r="K352" s="125"/>
      <c r="L352" s="66"/>
      <c r="M352" s="101"/>
      <c r="N352" s="66" t="s">
        <v>233</v>
      </c>
      <c r="O352" s="66" t="s">
        <v>236</v>
      </c>
      <c r="P352" s="66" t="s">
        <v>236</v>
      </c>
      <c r="Q352" s="59"/>
      <c r="R352" s="63"/>
      <c r="S352" s="63"/>
      <c r="T352" s="63"/>
      <c r="U352" s="63"/>
    </row>
    <row r="353" spans="1:22" ht="13">
      <c r="A353" s="335"/>
      <c r="B353" s="112" t="s">
        <v>11361</v>
      </c>
      <c r="C353" s="105">
        <v>979749411</v>
      </c>
      <c r="D353" s="103" t="s">
        <v>11362</v>
      </c>
      <c r="E353" s="105" t="s">
        <v>2817</v>
      </c>
      <c r="F353" s="63"/>
      <c r="G353" s="100" t="s">
        <v>223</v>
      </c>
      <c r="H353" s="101" t="s">
        <v>243</v>
      </c>
      <c r="I353" s="63" t="s">
        <v>316</v>
      </c>
      <c r="J353" s="63" t="s">
        <v>221</v>
      </c>
      <c r="K353" s="125"/>
      <c r="L353" s="66"/>
      <c r="M353" s="101"/>
      <c r="N353" s="66" t="s">
        <v>233</v>
      </c>
      <c r="O353" s="66" t="s">
        <v>236</v>
      </c>
      <c r="P353" s="66" t="s">
        <v>236</v>
      </c>
      <c r="Q353" s="59"/>
      <c r="R353" s="63"/>
      <c r="S353" s="63"/>
      <c r="T353" s="63"/>
      <c r="U353" s="63"/>
    </row>
    <row r="354" spans="1:22" ht="28">
      <c r="A354" s="335"/>
      <c r="B354" s="112" t="s">
        <v>11363</v>
      </c>
      <c r="C354" s="105">
        <v>916649073</v>
      </c>
      <c r="D354" s="103" t="s">
        <v>11364</v>
      </c>
      <c r="E354" s="105" t="s">
        <v>2817</v>
      </c>
      <c r="F354" s="63"/>
      <c r="G354" s="100" t="s">
        <v>224</v>
      </c>
      <c r="H354" s="101" t="s">
        <v>243</v>
      </c>
      <c r="I354" s="63" t="s">
        <v>316</v>
      </c>
      <c r="J354" s="63" t="s">
        <v>221</v>
      </c>
      <c r="K354" s="125"/>
      <c r="L354" s="66"/>
      <c r="M354" s="101"/>
      <c r="N354" s="66" t="s">
        <v>233</v>
      </c>
      <c r="O354" s="67" t="s">
        <v>233</v>
      </c>
      <c r="P354" s="67" t="s">
        <v>233</v>
      </c>
      <c r="Q354" s="59"/>
      <c r="R354" s="63"/>
      <c r="S354" s="63"/>
      <c r="T354" s="63"/>
      <c r="U354" s="63"/>
    </row>
    <row r="355" spans="1:22" ht="14">
      <c r="A355" s="335"/>
      <c r="B355" s="112" t="s">
        <v>11365</v>
      </c>
      <c r="C355" s="105">
        <v>957108638</v>
      </c>
      <c r="D355" s="100" t="s">
        <v>11366</v>
      </c>
      <c r="E355" s="105" t="s">
        <v>2817</v>
      </c>
      <c r="F355" s="63"/>
      <c r="G355" s="100" t="s">
        <v>225</v>
      </c>
      <c r="H355" s="101" t="s">
        <v>243</v>
      </c>
      <c r="I355" s="63" t="s">
        <v>316</v>
      </c>
      <c r="J355" s="63" t="s">
        <v>221</v>
      </c>
      <c r="K355" s="125"/>
      <c r="L355" s="66"/>
      <c r="M355" s="101"/>
      <c r="N355" s="66" t="s">
        <v>233</v>
      </c>
      <c r="O355" s="67" t="s">
        <v>239</v>
      </c>
      <c r="P355" s="66" t="s">
        <v>231</v>
      </c>
      <c r="Q355" s="59"/>
      <c r="R355" s="63"/>
      <c r="S355" s="63"/>
      <c r="T355" s="63"/>
      <c r="U355" s="63"/>
    </row>
    <row r="356" spans="1:22" ht="13">
      <c r="A356" s="335" t="s">
        <v>12408</v>
      </c>
      <c r="B356" s="100" t="s">
        <v>6032</v>
      </c>
      <c r="C356" s="101">
        <v>963882037</v>
      </c>
      <c r="D356" s="100" t="s">
        <v>6033</v>
      </c>
      <c r="E356" s="99" t="s">
        <v>376</v>
      </c>
      <c r="F356" s="63"/>
      <c r="G356" s="100" t="s">
        <v>224</v>
      </c>
      <c r="H356" s="101" t="s">
        <v>245</v>
      </c>
      <c r="I356" s="63" t="s">
        <v>316</v>
      </c>
      <c r="J356" s="63" t="s">
        <v>221</v>
      </c>
      <c r="K356" s="125" t="s">
        <v>271</v>
      </c>
      <c r="L356" s="66" t="s">
        <v>271</v>
      </c>
      <c r="M356" s="101"/>
      <c r="N356" s="66" t="s">
        <v>233</v>
      </c>
      <c r="O356" s="66" t="s">
        <v>233</v>
      </c>
      <c r="P356" s="67"/>
      <c r="Q356" s="59"/>
      <c r="R356" s="63"/>
      <c r="S356" s="63"/>
      <c r="T356" s="63"/>
      <c r="U356" s="63"/>
    </row>
    <row r="357" spans="1:22" ht="13">
      <c r="A357" s="155">
        <v>71562078</v>
      </c>
      <c r="B357" s="100" t="s">
        <v>6395</v>
      </c>
      <c r="C357" s="101">
        <v>902076726</v>
      </c>
      <c r="D357" s="102" t="s">
        <v>6396</v>
      </c>
      <c r="E357" s="99" t="s">
        <v>376</v>
      </c>
      <c r="F357" s="63" t="s">
        <v>260</v>
      </c>
      <c r="G357" s="100" t="s">
        <v>225</v>
      </c>
      <c r="H357" s="101" t="s">
        <v>245</v>
      </c>
      <c r="I357" s="63" t="s">
        <v>316</v>
      </c>
      <c r="J357" s="63" t="s">
        <v>221</v>
      </c>
      <c r="K357" s="125"/>
      <c r="L357" s="66"/>
      <c r="M357" s="101"/>
      <c r="N357" s="66" t="s">
        <v>233</v>
      </c>
      <c r="O357" s="311" t="s">
        <v>236</v>
      </c>
      <c r="P357" s="66" t="str">
        <f>TRIM(BD_PyaPinto[[#This Row],[CONTACTO II]])</f>
        <v>NO CONTESTA</v>
      </c>
      <c r="Q357" s="59"/>
      <c r="R357" s="63"/>
      <c r="S357" s="63"/>
      <c r="T357" s="63"/>
      <c r="U357" s="63"/>
    </row>
    <row r="358" spans="1:22" ht="13">
      <c r="A358" s="155">
        <v>43164111</v>
      </c>
      <c r="B358" s="100" t="s">
        <v>2063</v>
      </c>
      <c r="C358" s="101">
        <v>945873948</v>
      </c>
      <c r="D358" s="102" t="s">
        <v>2064</v>
      </c>
      <c r="E358" s="99" t="s">
        <v>376</v>
      </c>
      <c r="F358" s="63" t="s">
        <v>377</v>
      </c>
      <c r="G358" s="100" t="s">
        <v>224</v>
      </c>
      <c r="H358" s="101" t="s">
        <v>245</v>
      </c>
      <c r="I358" s="63" t="s">
        <v>316</v>
      </c>
      <c r="J358" s="63" t="s">
        <v>221</v>
      </c>
      <c r="K358" s="125"/>
      <c r="L358" s="66"/>
      <c r="M358" s="101"/>
      <c r="N358" s="66" t="s">
        <v>233</v>
      </c>
      <c r="O358" s="66"/>
      <c r="P358" s="66" t="str">
        <f>TRIM(BD_PyaPinto[[#This Row],[CONTACTO II]])</f>
        <v/>
      </c>
      <c r="Q358" s="59"/>
      <c r="R358" s="63"/>
      <c r="S358" s="63"/>
      <c r="T358" s="63"/>
      <c r="U358" s="63"/>
    </row>
    <row r="359" spans="1:22" ht="13">
      <c r="A359" s="155">
        <v>71556716</v>
      </c>
      <c r="B359" s="100" t="s">
        <v>6393</v>
      </c>
      <c r="C359" s="101">
        <v>972201797</v>
      </c>
      <c r="D359" s="102" t="s">
        <v>6394</v>
      </c>
      <c r="E359" s="99" t="s">
        <v>376</v>
      </c>
      <c r="F359" s="63" t="s">
        <v>377</v>
      </c>
      <c r="G359" s="100" t="s">
        <v>224</v>
      </c>
      <c r="H359" s="101" t="s">
        <v>245</v>
      </c>
      <c r="I359" s="63" t="s">
        <v>316</v>
      </c>
      <c r="J359" s="63" t="s">
        <v>221</v>
      </c>
      <c r="K359" s="125"/>
      <c r="L359" s="66"/>
      <c r="M359" s="101"/>
      <c r="N359" s="66" t="s">
        <v>233</v>
      </c>
      <c r="O359" s="311" t="s">
        <v>236</v>
      </c>
      <c r="P359" s="66" t="str">
        <f>TRIM(BD_PyaPinto[[#This Row],[CONTACTO II]])</f>
        <v>NO CONTESTA</v>
      </c>
      <c r="Q359" s="59"/>
      <c r="R359" s="63"/>
      <c r="S359" s="63"/>
      <c r="T359" s="63"/>
      <c r="U359" s="63"/>
    </row>
    <row r="360" spans="1:22" ht="13">
      <c r="A360" s="137">
        <v>60673007</v>
      </c>
      <c r="B360" s="102" t="s">
        <v>3200</v>
      </c>
      <c r="C360" s="105">
        <v>961377923</v>
      </c>
      <c r="D360" s="112" t="s">
        <v>3201</v>
      </c>
      <c r="E360" s="101"/>
      <c r="F360" s="63"/>
      <c r="G360" s="100" t="s">
        <v>225</v>
      </c>
      <c r="H360" s="101" t="s">
        <v>11</v>
      </c>
      <c r="I360" s="63"/>
      <c r="J360" s="63" t="s">
        <v>221</v>
      </c>
      <c r="K360" s="125"/>
      <c r="L360" s="66"/>
      <c r="M360" s="126">
        <v>45841</v>
      </c>
      <c r="N360" s="66" t="s">
        <v>233</v>
      </c>
      <c r="O360" s="66"/>
      <c r="P360" s="66" t="str">
        <f>TRIM(BD_PyaPinto[[#This Row],[CONTACTO II]])</f>
        <v/>
      </c>
      <c r="Q360" s="59"/>
      <c r="R360" s="63"/>
      <c r="S360" s="63"/>
      <c r="T360" s="63"/>
      <c r="U360" s="63"/>
      <c r="V360" s="61" t="s">
        <v>11</v>
      </c>
    </row>
    <row r="361" spans="1:22" ht="13">
      <c r="A361" s="137">
        <v>70731438</v>
      </c>
      <c r="B361" s="102" t="s">
        <v>5740</v>
      </c>
      <c r="C361" s="105">
        <v>983300700</v>
      </c>
      <c r="D361" s="112" t="s">
        <v>5741</v>
      </c>
      <c r="E361" s="101"/>
      <c r="F361" s="63"/>
      <c r="G361" s="100" t="s">
        <v>224</v>
      </c>
      <c r="H361" s="101" t="s">
        <v>11</v>
      </c>
      <c r="I361" s="63"/>
      <c r="J361" s="63" t="s">
        <v>221</v>
      </c>
      <c r="K361" s="125"/>
      <c r="L361" s="66"/>
      <c r="M361" s="126">
        <v>45841</v>
      </c>
      <c r="N361" s="66" t="s">
        <v>233</v>
      </c>
      <c r="O361" s="311" t="s">
        <v>236</v>
      </c>
      <c r="P361" s="66" t="str">
        <f>TRIM(BD_PyaPinto[[#This Row],[CONTACTO II]])</f>
        <v>NO CONTESTA</v>
      </c>
      <c r="Q361" s="59"/>
      <c r="R361" s="63"/>
      <c r="S361" s="63"/>
      <c r="T361" s="63"/>
      <c r="U361" s="63"/>
      <c r="V361" s="61" t="s">
        <v>11</v>
      </c>
    </row>
    <row r="362" spans="1:22" ht="13">
      <c r="A362" s="137">
        <v>60947126</v>
      </c>
      <c r="B362" s="102" t="s">
        <v>3480</v>
      </c>
      <c r="C362" s="105">
        <v>982058560</v>
      </c>
      <c r="D362" s="112" t="s">
        <v>3481</v>
      </c>
      <c r="E362" s="101"/>
      <c r="F362" s="63"/>
      <c r="G362" s="100" t="s">
        <v>223</v>
      </c>
      <c r="H362" s="101" t="s">
        <v>11</v>
      </c>
      <c r="I362" s="63"/>
      <c r="J362" s="63" t="s">
        <v>221</v>
      </c>
      <c r="K362" s="125"/>
      <c r="L362" s="66"/>
      <c r="M362" s="126">
        <v>45841</v>
      </c>
      <c r="N362" s="66" t="s">
        <v>233</v>
      </c>
      <c r="O362" s="66"/>
      <c r="P362" s="66" t="str">
        <f>TRIM(BD_PyaPinto[[#This Row],[CONTACTO II]])</f>
        <v/>
      </c>
      <c r="Q362" s="59"/>
      <c r="R362" s="63"/>
      <c r="S362" s="63"/>
      <c r="T362" s="63"/>
      <c r="U362" s="63"/>
      <c r="V362" s="61" t="s">
        <v>11</v>
      </c>
    </row>
    <row r="363" spans="1:22" ht="28">
      <c r="A363" s="137">
        <v>75587212</v>
      </c>
      <c r="B363" s="102" t="s">
        <v>9372</v>
      </c>
      <c r="C363" s="105">
        <v>989764817</v>
      </c>
      <c r="D363" s="112" t="s">
        <v>9373</v>
      </c>
      <c r="E363" s="101"/>
      <c r="F363" s="63"/>
      <c r="G363" s="100" t="s">
        <v>223</v>
      </c>
      <c r="H363" s="101" t="s">
        <v>11</v>
      </c>
      <c r="I363" s="63"/>
      <c r="J363" s="63" t="s">
        <v>221</v>
      </c>
      <c r="K363" s="125"/>
      <c r="L363" s="66"/>
      <c r="M363" s="126">
        <v>45841</v>
      </c>
      <c r="N363" s="66" t="s">
        <v>233</v>
      </c>
      <c r="O363" s="67" t="s">
        <v>241</v>
      </c>
      <c r="P363" s="66" t="str">
        <f>TRIM(BD_PyaPinto[[#This Row],[CONTACTO II]])</f>
        <v>SELECCIONÓ OTRA UNIVERSIDAD</v>
      </c>
      <c r="Q363" s="59"/>
      <c r="R363" s="63"/>
      <c r="S363" s="63"/>
      <c r="T363" s="63"/>
      <c r="U363" s="63"/>
      <c r="V363" s="61" t="s">
        <v>11</v>
      </c>
    </row>
    <row r="364" spans="1:22" ht="13">
      <c r="A364" s="137">
        <v>76985075</v>
      </c>
      <c r="B364" s="102" t="s">
        <v>9840</v>
      </c>
      <c r="C364" s="105">
        <v>930806837</v>
      </c>
      <c r="D364" s="112" t="s">
        <v>9841</v>
      </c>
      <c r="E364" s="101"/>
      <c r="F364" s="63"/>
      <c r="G364" s="100" t="s">
        <v>224</v>
      </c>
      <c r="H364" s="101" t="s">
        <v>11</v>
      </c>
      <c r="I364" s="63"/>
      <c r="J364" s="63" t="s">
        <v>221</v>
      </c>
      <c r="K364" s="125"/>
      <c r="L364" s="66"/>
      <c r="M364" s="126">
        <v>45841</v>
      </c>
      <c r="N364" s="66" t="s">
        <v>233</v>
      </c>
      <c r="O364" s="66" t="s">
        <v>236</v>
      </c>
      <c r="P364" s="66" t="str">
        <f>TRIM(BD_PyaPinto[[#This Row],[CONTACTO II]])</f>
        <v>NO CONTESTA</v>
      </c>
      <c r="Q364" s="59"/>
      <c r="R364" s="63"/>
      <c r="S364" s="63"/>
      <c r="T364" s="63"/>
      <c r="U364" s="63"/>
      <c r="V364" s="61" t="s">
        <v>11</v>
      </c>
    </row>
    <row r="365" spans="1:22" ht="13">
      <c r="A365" s="137">
        <v>62047446</v>
      </c>
      <c r="B365" s="102" t="s">
        <v>5116</v>
      </c>
      <c r="C365" s="105">
        <v>926886117</v>
      </c>
      <c r="D365" s="112" t="s">
        <v>5117</v>
      </c>
      <c r="E365" s="101"/>
      <c r="F365" s="63"/>
      <c r="G365" s="100" t="s">
        <v>224</v>
      </c>
      <c r="H365" s="101" t="s">
        <v>11</v>
      </c>
      <c r="I365" s="63"/>
      <c r="J365" s="63" t="s">
        <v>221</v>
      </c>
      <c r="K365" s="125"/>
      <c r="L365" s="66"/>
      <c r="M365" s="126">
        <v>45841</v>
      </c>
      <c r="N365" s="66" t="s">
        <v>233</v>
      </c>
      <c r="O365" s="66"/>
      <c r="P365" s="66" t="str">
        <f>TRIM(BD_PyaPinto[[#This Row],[CONTACTO II]])</f>
        <v/>
      </c>
      <c r="Q365" s="59"/>
      <c r="R365" s="63"/>
      <c r="S365" s="63"/>
      <c r="T365" s="63"/>
      <c r="U365" s="63"/>
      <c r="V365" s="61" t="s">
        <v>11</v>
      </c>
    </row>
    <row r="366" spans="1:22" ht="13">
      <c r="A366" s="137">
        <v>61077518</v>
      </c>
      <c r="B366" s="102" t="s">
        <v>3638</v>
      </c>
      <c r="C366" s="105">
        <v>969278870</v>
      </c>
      <c r="D366" s="112" t="s">
        <v>3639</v>
      </c>
      <c r="E366" s="101"/>
      <c r="F366" s="63"/>
      <c r="G366" s="100" t="s">
        <v>223</v>
      </c>
      <c r="H366" s="101" t="s">
        <v>11</v>
      </c>
      <c r="I366" s="63"/>
      <c r="J366" s="63" t="s">
        <v>221</v>
      </c>
      <c r="K366" s="125"/>
      <c r="L366" s="66"/>
      <c r="M366" s="126">
        <v>45841</v>
      </c>
      <c r="N366" s="66" t="s">
        <v>233</v>
      </c>
      <c r="O366" s="66"/>
      <c r="P366" s="66" t="str">
        <f>TRIM(BD_PyaPinto[[#This Row],[CONTACTO II]])</f>
        <v/>
      </c>
      <c r="Q366" s="59"/>
      <c r="R366" s="63"/>
      <c r="S366" s="63"/>
      <c r="T366" s="63"/>
      <c r="U366" s="63"/>
      <c r="V366" s="61" t="s">
        <v>11</v>
      </c>
    </row>
    <row r="367" spans="1:22" ht="13">
      <c r="A367" s="137">
        <v>60513199</v>
      </c>
      <c r="B367" s="102" t="s">
        <v>3134</v>
      </c>
      <c r="C367" s="105">
        <v>982115101</v>
      </c>
      <c r="D367" s="112" t="s">
        <v>3135</v>
      </c>
      <c r="E367" s="101"/>
      <c r="F367" s="63"/>
      <c r="G367" s="100" t="s">
        <v>224</v>
      </c>
      <c r="H367" s="101" t="s">
        <v>11</v>
      </c>
      <c r="I367" s="63"/>
      <c r="J367" s="63" t="s">
        <v>221</v>
      </c>
      <c r="K367" s="125"/>
      <c r="L367" s="66"/>
      <c r="M367" s="126">
        <v>45841</v>
      </c>
      <c r="N367" s="66" t="s">
        <v>233</v>
      </c>
      <c r="O367" s="66"/>
      <c r="P367" s="66" t="str">
        <f>TRIM(BD_PyaPinto[[#This Row],[CONTACTO II]])</f>
        <v/>
      </c>
      <c r="Q367" s="59"/>
      <c r="R367" s="63"/>
      <c r="S367" s="63"/>
      <c r="T367" s="63"/>
      <c r="U367" s="63"/>
      <c r="V367" s="61" t="s">
        <v>11</v>
      </c>
    </row>
    <row r="368" spans="1:22" ht="13">
      <c r="A368" s="137">
        <v>61545474</v>
      </c>
      <c r="B368" s="102" t="s">
        <v>4696</v>
      </c>
      <c r="C368" s="105">
        <v>979596794</v>
      </c>
      <c r="D368" s="112" t="s">
        <v>4697</v>
      </c>
      <c r="E368" s="101"/>
      <c r="F368" s="63"/>
      <c r="G368" s="100" t="s">
        <v>223</v>
      </c>
      <c r="H368" s="101" t="s">
        <v>11</v>
      </c>
      <c r="I368" s="63"/>
      <c r="J368" s="63" t="s">
        <v>221</v>
      </c>
      <c r="K368" s="125"/>
      <c r="L368" s="66"/>
      <c r="M368" s="126">
        <v>45841</v>
      </c>
      <c r="N368" s="66" t="s">
        <v>233</v>
      </c>
      <c r="O368" s="66"/>
      <c r="P368" s="66" t="str">
        <f>TRIM(BD_PyaPinto[[#This Row],[CONTACTO II]])</f>
        <v/>
      </c>
      <c r="Q368" s="59"/>
      <c r="R368" s="63"/>
      <c r="S368" s="63"/>
      <c r="T368" s="63"/>
      <c r="U368" s="63"/>
      <c r="V368" s="61" t="s">
        <v>11</v>
      </c>
    </row>
    <row r="369" spans="1:22" ht="13">
      <c r="A369" s="137">
        <v>41077939</v>
      </c>
      <c r="B369" s="102" t="s">
        <v>1583</v>
      </c>
      <c r="C369" s="105">
        <v>947122981</v>
      </c>
      <c r="D369" s="112" t="s">
        <v>1584</v>
      </c>
      <c r="E369" s="101"/>
      <c r="F369" s="63"/>
      <c r="G369" s="100" t="s">
        <v>223</v>
      </c>
      <c r="H369" s="101" t="s">
        <v>11</v>
      </c>
      <c r="I369" s="63"/>
      <c r="J369" s="63" t="s">
        <v>221</v>
      </c>
      <c r="K369" s="125"/>
      <c r="L369" s="66"/>
      <c r="M369" s="126">
        <v>45841</v>
      </c>
      <c r="N369" s="66" t="s">
        <v>233</v>
      </c>
      <c r="O369" s="66"/>
      <c r="P369" s="66" t="str">
        <f>TRIM(BD_PyaPinto[[#This Row],[CONTACTO II]])</f>
        <v/>
      </c>
      <c r="Q369" s="59"/>
      <c r="R369" s="63"/>
      <c r="S369" s="63"/>
      <c r="T369" s="63"/>
      <c r="U369" s="63"/>
      <c r="V369" s="61" t="s">
        <v>11</v>
      </c>
    </row>
    <row r="370" spans="1:22" ht="13">
      <c r="A370" s="137">
        <v>70968904</v>
      </c>
      <c r="B370" s="102" t="s">
        <v>5897</v>
      </c>
      <c r="C370" s="105">
        <v>965479555</v>
      </c>
      <c r="D370" s="112" t="s">
        <v>5898</v>
      </c>
      <c r="E370" s="101"/>
      <c r="F370" s="63"/>
      <c r="G370" s="100" t="s">
        <v>224</v>
      </c>
      <c r="H370" s="101" t="s">
        <v>11</v>
      </c>
      <c r="I370" s="63"/>
      <c r="J370" s="63" t="s">
        <v>221</v>
      </c>
      <c r="K370" s="125"/>
      <c r="L370" s="66"/>
      <c r="M370" s="126">
        <v>45841</v>
      </c>
      <c r="N370" s="66" t="s">
        <v>233</v>
      </c>
      <c r="O370" s="311" t="s">
        <v>236</v>
      </c>
      <c r="P370" s="66" t="str">
        <f>TRIM(BD_PyaPinto[[#This Row],[CONTACTO II]])</f>
        <v>NO CONTESTA</v>
      </c>
      <c r="Q370" s="59"/>
      <c r="R370" s="63"/>
      <c r="S370" s="63"/>
      <c r="T370" s="63"/>
      <c r="U370" s="63"/>
      <c r="V370" s="61" t="s">
        <v>11</v>
      </c>
    </row>
    <row r="371" spans="1:22" ht="13">
      <c r="A371" s="137">
        <v>61148670</v>
      </c>
      <c r="B371" s="102" t="s">
        <v>3737</v>
      </c>
      <c r="C371" s="105">
        <v>937063466</v>
      </c>
      <c r="D371" s="112" t="s">
        <v>3738</v>
      </c>
      <c r="E371" s="101"/>
      <c r="F371" s="63"/>
      <c r="G371" s="100" t="s">
        <v>224</v>
      </c>
      <c r="H371" s="101" t="s">
        <v>11</v>
      </c>
      <c r="I371" s="63"/>
      <c r="J371" s="63" t="s">
        <v>221</v>
      </c>
      <c r="K371" s="125"/>
      <c r="L371" s="66"/>
      <c r="M371" s="126">
        <v>45841</v>
      </c>
      <c r="N371" s="66" t="s">
        <v>233</v>
      </c>
      <c r="O371" s="66"/>
      <c r="P371" s="66" t="str">
        <f>TRIM(BD_PyaPinto[[#This Row],[CONTACTO II]])</f>
        <v/>
      </c>
      <c r="Q371" s="59"/>
      <c r="R371" s="63"/>
      <c r="S371" s="63"/>
      <c r="T371" s="63"/>
      <c r="U371" s="63"/>
      <c r="V371" s="61" t="s">
        <v>11</v>
      </c>
    </row>
    <row r="372" spans="1:22" ht="13">
      <c r="A372" s="137" t="s">
        <v>10950</v>
      </c>
      <c r="B372" s="102" t="s">
        <v>11367</v>
      </c>
      <c r="C372" s="105">
        <v>51925407413</v>
      </c>
      <c r="D372" s="120" t="s">
        <v>362</v>
      </c>
      <c r="E372" s="101"/>
      <c r="F372" s="63"/>
      <c r="G372" s="100" t="s">
        <v>223</v>
      </c>
      <c r="H372" s="101" t="s">
        <v>11</v>
      </c>
      <c r="I372" s="63"/>
      <c r="J372" s="63" t="s">
        <v>221</v>
      </c>
      <c r="K372" s="125"/>
      <c r="L372" s="66"/>
      <c r="M372" s="126">
        <v>45841</v>
      </c>
      <c r="N372" s="66" t="s">
        <v>233</v>
      </c>
      <c r="O372" s="85" t="s">
        <v>236</v>
      </c>
      <c r="P372" s="66" t="str">
        <f>TRIM(BD_PyaPinto[[#This Row],[CONTACTO II]])</f>
        <v>NO CONTESTA</v>
      </c>
      <c r="Q372" s="59"/>
      <c r="R372" s="63"/>
      <c r="S372" s="63"/>
      <c r="T372" s="63"/>
      <c r="U372" s="63"/>
      <c r="V372" s="61" t="s">
        <v>11</v>
      </c>
    </row>
    <row r="373" spans="1:22" ht="13">
      <c r="A373" s="137" t="s">
        <v>12409</v>
      </c>
      <c r="B373" s="102" t="s">
        <v>11368</v>
      </c>
      <c r="C373" s="105">
        <v>51990874211</v>
      </c>
      <c r="D373" s="120" t="s">
        <v>362</v>
      </c>
      <c r="E373" s="101"/>
      <c r="F373" s="63"/>
      <c r="G373" s="100" t="s">
        <v>224</v>
      </c>
      <c r="H373" s="101" t="s">
        <v>11</v>
      </c>
      <c r="I373" s="63"/>
      <c r="J373" s="63" t="s">
        <v>221</v>
      </c>
      <c r="K373" s="125"/>
      <c r="L373" s="66"/>
      <c r="M373" s="126">
        <v>45841</v>
      </c>
      <c r="N373" s="66" t="s">
        <v>233</v>
      </c>
      <c r="O373" s="85" t="s">
        <v>236</v>
      </c>
      <c r="P373" s="66" t="str">
        <f>TRIM(BD_PyaPinto[[#This Row],[CONTACTO II]])</f>
        <v>NO CONTESTA</v>
      </c>
      <c r="Q373" s="59"/>
      <c r="R373" s="63"/>
      <c r="S373" s="63"/>
      <c r="T373" s="63"/>
      <c r="U373" s="63"/>
      <c r="V373" s="61" t="s">
        <v>11</v>
      </c>
    </row>
    <row r="374" spans="1:22" ht="13">
      <c r="A374" s="137">
        <v>61214200</v>
      </c>
      <c r="B374" s="102" t="s">
        <v>3844</v>
      </c>
      <c r="C374" s="105">
        <v>973758773</v>
      </c>
      <c r="D374" s="112" t="s">
        <v>3845</v>
      </c>
      <c r="E374" s="101"/>
      <c r="F374" s="63"/>
      <c r="G374" s="100" t="s">
        <v>224</v>
      </c>
      <c r="H374" s="101" t="s">
        <v>11</v>
      </c>
      <c r="I374" s="63"/>
      <c r="J374" s="63" t="s">
        <v>221</v>
      </c>
      <c r="K374" s="125"/>
      <c r="L374" s="66" t="s">
        <v>271</v>
      </c>
      <c r="M374" s="126">
        <v>45841</v>
      </c>
      <c r="N374" s="66" t="s">
        <v>233</v>
      </c>
      <c r="O374" s="66" t="s">
        <v>231</v>
      </c>
      <c r="P374" s="67"/>
      <c r="Q374" s="59"/>
      <c r="R374" s="63"/>
      <c r="S374" s="63"/>
      <c r="T374" s="63"/>
      <c r="U374" s="63"/>
      <c r="V374" s="61" t="s">
        <v>11</v>
      </c>
    </row>
    <row r="375" spans="1:22" ht="13">
      <c r="A375" s="137">
        <v>62048234</v>
      </c>
      <c r="B375" s="102" t="s">
        <v>5124</v>
      </c>
      <c r="C375" s="105">
        <v>917875103</v>
      </c>
      <c r="D375" s="112" t="s">
        <v>5125</v>
      </c>
      <c r="E375" s="101"/>
      <c r="F375" s="63"/>
      <c r="G375" s="100" t="s">
        <v>223</v>
      </c>
      <c r="H375" s="101" t="s">
        <v>11</v>
      </c>
      <c r="I375" s="63"/>
      <c r="J375" s="63" t="s">
        <v>221</v>
      </c>
      <c r="K375" s="125"/>
      <c r="L375" s="66"/>
      <c r="M375" s="126">
        <v>45841</v>
      </c>
      <c r="N375" s="66" t="s">
        <v>233</v>
      </c>
      <c r="O375" s="66"/>
      <c r="P375" s="66" t="str">
        <f>TRIM(BD_PyaPinto[[#This Row],[CONTACTO II]])</f>
        <v/>
      </c>
      <c r="Q375" s="59"/>
      <c r="R375" s="63"/>
      <c r="S375" s="63"/>
      <c r="T375" s="63"/>
      <c r="U375" s="63"/>
      <c r="V375" s="61" t="s">
        <v>11</v>
      </c>
    </row>
    <row r="376" spans="1:22" ht="13">
      <c r="A376" s="137" t="s">
        <v>362</v>
      </c>
      <c r="B376" s="102" t="s">
        <v>11369</v>
      </c>
      <c r="C376" s="105">
        <v>51981105885</v>
      </c>
      <c r="D376" s="112" t="s">
        <v>11370</v>
      </c>
      <c r="E376" s="101"/>
      <c r="F376" s="63"/>
      <c r="G376" s="100" t="s">
        <v>224</v>
      </c>
      <c r="H376" s="101" t="s">
        <v>11</v>
      </c>
      <c r="I376" s="63"/>
      <c r="J376" s="63" t="s">
        <v>221</v>
      </c>
      <c r="K376" s="125"/>
      <c r="L376" s="66"/>
      <c r="M376" s="126">
        <v>45841</v>
      </c>
      <c r="N376" s="66" t="s">
        <v>233</v>
      </c>
      <c r="O376" s="85" t="s">
        <v>236</v>
      </c>
      <c r="P376" s="66" t="str">
        <f>TRIM(BD_PyaPinto[[#This Row],[CONTACTO II]])</f>
        <v>NO CONTESTA</v>
      </c>
      <c r="Q376" s="59"/>
      <c r="R376" s="63"/>
      <c r="S376" s="63"/>
      <c r="T376" s="63"/>
      <c r="U376" s="63"/>
      <c r="V376" s="61" t="s">
        <v>11</v>
      </c>
    </row>
    <row r="377" spans="1:22" ht="13">
      <c r="A377" s="137">
        <v>43424684</v>
      </c>
      <c r="B377" s="102" t="s">
        <v>2117</v>
      </c>
      <c r="C377" s="105">
        <v>945788825</v>
      </c>
      <c r="D377" s="112" t="s">
        <v>2118</v>
      </c>
      <c r="E377" s="101"/>
      <c r="F377" s="63"/>
      <c r="G377" s="100" t="s">
        <v>224</v>
      </c>
      <c r="H377" s="101" t="s">
        <v>11</v>
      </c>
      <c r="I377" s="63"/>
      <c r="J377" s="63" t="s">
        <v>221</v>
      </c>
      <c r="K377" s="125"/>
      <c r="L377" s="66"/>
      <c r="M377" s="126">
        <v>45841</v>
      </c>
      <c r="N377" s="66" t="s">
        <v>233</v>
      </c>
      <c r="O377" s="66"/>
      <c r="P377" s="66" t="str">
        <f>TRIM(BD_PyaPinto[[#This Row],[CONTACTO II]])</f>
        <v/>
      </c>
      <c r="Q377" s="59"/>
      <c r="R377" s="63"/>
      <c r="S377" s="63"/>
      <c r="T377" s="63"/>
      <c r="U377" s="63"/>
      <c r="V377" s="61" t="s">
        <v>11</v>
      </c>
    </row>
    <row r="378" spans="1:22" ht="13">
      <c r="A378" s="137" t="s">
        <v>362</v>
      </c>
      <c r="B378" s="102" t="s">
        <v>11371</v>
      </c>
      <c r="C378" s="105">
        <v>51954122102</v>
      </c>
      <c r="D378" s="120" t="s">
        <v>362</v>
      </c>
      <c r="E378" s="101"/>
      <c r="F378" s="63"/>
      <c r="G378" s="100" t="s">
        <v>224</v>
      </c>
      <c r="H378" s="101" t="s">
        <v>11</v>
      </c>
      <c r="I378" s="63"/>
      <c r="J378" s="63" t="s">
        <v>221</v>
      </c>
      <c r="K378" s="125"/>
      <c r="L378" s="66"/>
      <c r="M378" s="126">
        <v>45841</v>
      </c>
      <c r="N378" s="66" t="s">
        <v>233</v>
      </c>
      <c r="O378" s="85" t="s">
        <v>236</v>
      </c>
      <c r="P378" s="66" t="str">
        <f>TRIM(BD_PyaPinto[[#This Row],[CONTACTO II]])</f>
        <v>NO CONTESTA</v>
      </c>
      <c r="Q378" s="59"/>
      <c r="R378" s="63"/>
      <c r="S378" s="63"/>
      <c r="T378" s="63"/>
      <c r="U378" s="63"/>
      <c r="V378" s="61" t="s">
        <v>11</v>
      </c>
    </row>
    <row r="379" spans="1:22" ht="13">
      <c r="A379" s="137">
        <v>45247487</v>
      </c>
      <c r="B379" s="102" t="s">
        <v>2437</v>
      </c>
      <c r="C379" s="105">
        <v>991976206</v>
      </c>
      <c r="D379" s="112" t="s">
        <v>2438</v>
      </c>
      <c r="E379" s="101"/>
      <c r="F379" s="63"/>
      <c r="G379" s="100" t="s">
        <v>224</v>
      </c>
      <c r="H379" s="101" t="s">
        <v>11</v>
      </c>
      <c r="I379" s="63"/>
      <c r="J379" s="63" t="s">
        <v>221</v>
      </c>
      <c r="K379" s="125"/>
      <c r="L379" s="66"/>
      <c r="M379" s="126">
        <v>45841</v>
      </c>
      <c r="N379" s="66" t="s">
        <v>233</v>
      </c>
      <c r="O379" s="66"/>
      <c r="P379" s="66" t="str">
        <f>TRIM(BD_PyaPinto[[#This Row],[CONTACTO II]])</f>
        <v/>
      </c>
      <c r="Q379" s="59"/>
      <c r="R379" s="63"/>
      <c r="S379" s="63"/>
      <c r="T379" s="63"/>
      <c r="U379" s="63"/>
      <c r="V379" s="61" t="s">
        <v>11</v>
      </c>
    </row>
    <row r="380" spans="1:22" ht="13">
      <c r="A380" s="137">
        <v>72782651</v>
      </c>
      <c r="B380" s="102" t="s">
        <v>7560</v>
      </c>
      <c r="C380" s="105">
        <v>995442490</v>
      </c>
      <c r="D380" s="112" t="s">
        <v>7561</v>
      </c>
      <c r="E380" s="101"/>
      <c r="F380" s="63"/>
      <c r="G380" s="100" t="s">
        <v>224</v>
      </c>
      <c r="H380" s="101" t="s">
        <v>11</v>
      </c>
      <c r="I380" s="63"/>
      <c r="J380" s="63" t="s">
        <v>221</v>
      </c>
      <c r="K380" s="125"/>
      <c r="L380" s="66"/>
      <c r="M380" s="126">
        <v>45841</v>
      </c>
      <c r="N380" s="66" t="s">
        <v>233</v>
      </c>
      <c r="O380" s="66" t="s">
        <v>236</v>
      </c>
      <c r="P380" s="66" t="str">
        <f>TRIM(BD_PyaPinto[[#This Row],[CONTACTO II]])</f>
        <v>NO CONTESTA</v>
      </c>
      <c r="Q380" s="59"/>
      <c r="R380" s="63"/>
      <c r="S380" s="63"/>
      <c r="T380" s="63"/>
      <c r="U380" s="63"/>
      <c r="V380" s="61" t="s">
        <v>11</v>
      </c>
    </row>
    <row r="381" spans="1:22" ht="13">
      <c r="A381" s="137">
        <v>4730723</v>
      </c>
      <c r="B381" s="102" t="s">
        <v>465</v>
      </c>
      <c r="C381" s="105">
        <v>963790632</v>
      </c>
      <c r="D381" s="112" t="s">
        <v>466</v>
      </c>
      <c r="E381" s="101"/>
      <c r="F381" s="63"/>
      <c r="G381" s="100" t="s">
        <v>224</v>
      </c>
      <c r="H381" s="101" t="s">
        <v>11</v>
      </c>
      <c r="I381" s="63"/>
      <c r="J381" s="63" t="s">
        <v>221</v>
      </c>
      <c r="K381" s="125"/>
      <c r="L381" s="66"/>
      <c r="M381" s="126">
        <v>45841</v>
      </c>
      <c r="N381" s="66" t="s">
        <v>233</v>
      </c>
      <c r="O381" s="66"/>
      <c r="P381" s="66" t="str">
        <f>TRIM(BD_PyaPinto[[#This Row],[CONTACTO II]])</f>
        <v/>
      </c>
      <c r="Q381" s="59"/>
      <c r="R381" s="63"/>
      <c r="S381" s="63"/>
      <c r="T381" s="63"/>
      <c r="U381" s="63"/>
      <c r="V381" s="61" t="s">
        <v>11</v>
      </c>
    </row>
    <row r="382" spans="1:22" ht="13">
      <c r="A382" s="137">
        <v>78541236</v>
      </c>
      <c r="B382" s="102" t="s">
        <v>10098</v>
      </c>
      <c r="C382" s="105">
        <v>9852147896</v>
      </c>
      <c r="D382" s="112" t="s">
        <v>10099</v>
      </c>
      <c r="E382" s="101"/>
      <c r="F382" s="63"/>
      <c r="G382" s="100" t="s">
        <v>224</v>
      </c>
      <c r="H382" s="101" t="s">
        <v>11</v>
      </c>
      <c r="I382" s="63"/>
      <c r="J382" s="63" t="s">
        <v>221</v>
      </c>
      <c r="K382" s="125"/>
      <c r="L382" s="66"/>
      <c r="M382" s="126">
        <v>45841</v>
      </c>
      <c r="N382" s="66" t="s">
        <v>233</v>
      </c>
      <c r="O382" s="66" t="s">
        <v>236</v>
      </c>
      <c r="P382" s="66" t="str">
        <f>TRIM(BD_PyaPinto[[#This Row],[CONTACTO II]])</f>
        <v>NO CONTESTA</v>
      </c>
      <c r="Q382" s="59"/>
      <c r="R382" s="63"/>
      <c r="S382" s="63"/>
      <c r="T382" s="63"/>
      <c r="U382" s="63"/>
      <c r="V382" s="61" t="s">
        <v>11</v>
      </c>
    </row>
    <row r="383" spans="1:22" ht="13">
      <c r="A383" s="137">
        <v>71269648</v>
      </c>
      <c r="B383" s="102" t="s">
        <v>6166</v>
      </c>
      <c r="C383" s="105">
        <v>933484792</v>
      </c>
      <c r="D383" s="112" t="s">
        <v>6167</v>
      </c>
      <c r="E383" s="101"/>
      <c r="F383" s="63"/>
      <c r="G383" s="100" t="s">
        <v>224</v>
      </c>
      <c r="H383" s="101" t="s">
        <v>11</v>
      </c>
      <c r="I383" s="63"/>
      <c r="J383" s="63" t="s">
        <v>221</v>
      </c>
      <c r="K383" s="125"/>
      <c r="L383" s="66"/>
      <c r="M383" s="126">
        <v>45841</v>
      </c>
      <c r="N383" s="66" t="s">
        <v>233</v>
      </c>
      <c r="O383" s="66"/>
      <c r="P383" s="66" t="str">
        <f>TRIM(BD_PyaPinto[[#This Row],[CONTACTO II]])</f>
        <v/>
      </c>
      <c r="Q383" s="59"/>
      <c r="R383" s="63"/>
      <c r="S383" s="63"/>
      <c r="T383" s="63"/>
      <c r="U383" s="63"/>
      <c r="V383" s="61" t="s">
        <v>11</v>
      </c>
    </row>
    <row r="384" spans="1:22" ht="13">
      <c r="A384" s="137">
        <v>74407768</v>
      </c>
      <c r="B384" s="102" t="s">
        <v>8904</v>
      </c>
      <c r="C384" s="105">
        <v>904061041</v>
      </c>
      <c r="D384" s="112" t="s">
        <v>8905</v>
      </c>
      <c r="E384" s="101"/>
      <c r="F384" s="63"/>
      <c r="G384" s="100" t="s">
        <v>223</v>
      </c>
      <c r="H384" s="101" t="s">
        <v>11</v>
      </c>
      <c r="I384" s="63"/>
      <c r="J384" s="63" t="s">
        <v>221</v>
      </c>
      <c r="K384" s="125"/>
      <c r="L384" s="66"/>
      <c r="M384" s="126">
        <v>45841</v>
      </c>
      <c r="N384" s="66" t="s">
        <v>233</v>
      </c>
      <c r="O384" s="66" t="s">
        <v>236</v>
      </c>
      <c r="P384" s="66" t="str">
        <f>TRIM(BD_PyaPinto[[#This Row],[CONTACTO II]])</f>
        <v>NO CONTESTA</v>
      </c>
      <c r="Q384" s="59"/>
      <c r="R384" s="63"/>
      <c r="S384" s="63"/>
      <c r="T384" s="63"/>
      <c r="U384" s="63"/>
      <c r="V384" s="61" t="s">
        <v>11</v>
      </c>
    </row>
    <row r="385" spans="1:22" ht="13">
      <c r="A385" s="137">
        <v>60652232</v>
      </c>
      <c r="B385" s="102" t="s">
        <v>3187</v>
      </c>
      <c r="C385" s="105">
        <v>902623863</v>
      </c>
      <c r="D385" s="112" t="s">
        <v>3188</v>
      </c>
      <c r="E385" s="101"/>
      <c r="F385" s="63"/>
      <c r="G385" s="100" t="s">
        <v>223</v>
      </c>
      <c r="H385" s="101" t="s">
        <v>11</v>
      </c>
      <c r="I385" s="63"/>
      <c r="J385" s="63" t="s">
        <v>221</v>
      </c>
      <c r="K385" s="125"/>
      <c r="L385" s="66"/>
      <c r="M385" s="126">
        <v>45841</v>
      </c>
      <c r="N385" s="66" t="s">
        <v>233</v>
      </c>
      <c r="O385" s="66"/>
      <c r="P385" s="66" t="str">
        <f>TRIM(BD_PyaPinto[[#This Row],[CONTACTO II]])</f>
        <v/>
      </c>
      <c r="Q385" s="59"/>
      <c r="R385" s="63"/>
      <c r="S385" s="63"/>
      <c r="T385" s="63"/>
      <c r="U385" s="63"/>
      <c r="V385" s="61" t="s">
        <v>11</v>
      </c>
    </row>
    <row r="386" spans="1:22" ht="13">
      <c r="A386" s="137">
        <v>72951065</v>
      </c>
      <c r="B386" s="102" t="s">
        <v>7763</v>
      </c>
      <c r="C386" s="105">
        <v>927231586</v>
      </c>
      <c r="D386" s="112" t="s">
        <v>7764</v>
      </c>
      <c r="E386" s="101"/>
      <c r="F386" s="63"/>
      <c r="G386" s="100" t="s">
        <v>224</v>
      </c>
      <c r="H386" s="101" t="s">
        <v>11</v>
      </c>
      <c r="I386" s="63"/>
      <c r="J386" s="63" t="s">
        <v>221</v>
      </c>
      <c r="K386" s="125"/>
      <c r="L386" s="66"/>
      <c r="M386" s="126">
        <v>45841</v>
      </c>
      <c r="N386" s="66" t="s">
        <v>233</v>
      </c>
      <c r="O386" s="66" t="s">
        <v>236</v>
      </c>
      <c r="P386" s="66" t="str">
        <f>TRIM(BD_PyaPinto[[#This Row],[CONTACTO II]])</f>
        <v>NO CONTESTA</v>
      </c>
      <c r="Q386" s="59"/>
      <c r="R386" s="63"/>
      <c r="S386" s="63"/>
      <c r="T386" s="63"/>
      <c r="U386" s="63"/>
      <c r="V386" s="61" t="s">
        <v>11</v>
      </c>
    </row>
    <row r="387" spans="1:22" ht="13">
      <c r="A387" s="137">
        <v>48915379</v>
      </c>
      <c r="B387" s="102" t="s">
        <v>2964</v>
      </c>
      <c r="C387" s="105">
        <v>962787638</v>
      </c>
      <c r="D387" s="112" t="s">
        <v>2965</v>
      </c>
      <c r="E387" s="101"/>
      <c r="F387" s="63"/>
      <c r="G387" s="100" t="s">
        <v>224</v>
      </c>
      <c r="H387" s="101" t="s">
        <v>11</v>
      </c>
      <c r="I387" s="63"/>
      <c r="J387" s="63" t="s">
        <v>221</v>
      </c>
      <c r="K387" s="125"/>
      <c r="L387" s="66"/>
      <c r="M387" s="126">
        <v>45841</v>
      </c>
      <c r="N387" s="66" t="s">
        <v>233</v>
      </c>
      <c r="O387" s="66"/>
      <c r="P387" s="66" t="str">
        <f>TRIM(BD_PyaPinto[[#This Row],[CONTACTO II]])</f>
        <v/>
      </c>
      <c r="Q387" s="59"/>
      <c r="R387" s="63"/>
      <c r="S387" s="63"/>
      <c r="T387" s="63"/>
      <c r="U387" s="63"/>
      <c r="V387" s="61" t="s">
        <v>11</v>
      </c>
    </row>
    <row r="388" spans="1:22" ht="13">
      <c r="A388" s="137">
        <v>53262044</v>
      </c>
      <c r="B388" s="102" t="s">
        <v>2981</v>
      </c>
      <c r="C388" s="105">
        <v>51982403519</v>
      </c>
      <c r="D388" s="112" t="s">
        <v>2982</v>
      </c>
      <c r="E388" s="101"/>
      <c r="F388" s="63"/>
      <c r="G388" s="100" t="s">
        <v>224</v>
      </c>
      <c r="H388" s="101" t="s">
        <v>11</v>
      </c>
      <c r="I388" s="63"/>
      <c r="J388" s="63" t="s">
        <v>221</v>
      </c>
      <c r="K388" s="125"/>
      <c r="L388" s="66"/>
      <c r="M388" s="126">
        <v>45841</v>
      </c>
      <c r="N388" s="66" t="s">
        <v>233</v>
      </c>
      <c r="O388" s="66"/>
      <c r="P388" s="66" t="str">
        <f>TRIM(BD_PyaPinto[[#This Row],[CONTACTO II]])</f>
        <v/>
      </c>
      <c r="Q388" s="59"/>
      <c r="R388" s="63"/>
      <c r="S388" s="63"/>
      <c r="T388" s="63"/>
      <c r="U388" s="63"/>
      <c r="V388" s="61" t="s">
        <v>11</v>
      </c>
    </row>
    <row r="389" spans="1:22" ht="13">
      <c r="A389" s="137">
        <v>71176748</v>
      </c>
      <c r="B389" s="102" t="s">
        <v>6079</v>
      </c>
      <c r="C389" s="105">
        <v>997178065</v>
      </c>
      <c r="D389" s="112" t="s">
        <v>6080</v>
      </c>
      <c r="E389" s="101"/>
      <c r="F389" s="63"/>
      <c r="G389" s="100" t="s">
        <v>224</v>
      </c>
      <c r="H389" s="101" t="s">
        <v>11</v>
      </c>
      <c r="I389" s="63"/>
      <c r="J389" s="63" t="s">
        <v>221</v>
      </c>
      <c r="K389" s="125"/>
      <c r="L389" s="66"/>
      <c r="M389" s="126">
        <v>45841</v>
      </c>
      <c r="N389" s="66" t="s">
        <v>233</v>
      </c>
      <c r="O389" s="66"/>
      <c r="P389" s="66" t="str">
        <f>TRIM(BD_PyaPinto[[#This Row],[CONTACTO II]])</f>
        <v/>
      </c>
      <c r="Q389" s="59"/>
      <c r="R389" s="63"/>
      <c r="S389" s="63"/>
      <c r="T389" s="63"/>
      <c r="U389" s="63"/>
      <c r="V389" s="61" t="s">
        <v>11</v>
      </c>
    </row>
    <row r="390" spans="1:22" ht="13">
      <c r="A390" s="137">
        <v>71657857</v>
      </c>
      <c r="B390" s="102" t="s">
        <v>6424</v>
      </c>
      <c r="C390" s="105">
        <v>900778795</v>
      </c>
      <c r="D390" s="112" t="s">
        <v>6425</v>
      </c>
      <c r="E390" s="101"/>
      <c r="F390" s="63"/>
      <c r="G390" s="100" t="s">
        <v>224</v>
      </c>
      <c r="H390" s="101" t="s">
        <v>11</v>
      </c>
      <c r="I390" s="63"/>
      <c r="J390" s="63" t="s">
        <v>221</v>
      </c>
      <c r="K390" s="125"/>
      <c r="L390" s="66"/>
      <c r="M390" s="126">
        <v>45841</v>
      </c>
      <c r="N390" s="66" t="s">
        <v>233</v>
      </c>
      <c r="O390" s="311" t="s">
        <v>236</v>
      </c>
      <c r="P390" s="66" t="str">
        <f>TRIM(BD_PyaPinto[[#This Row],[CONTACTO II]])</f>
        <v>NO CONTESTA</v>
      </c>
      <c r="Q390" s="59"/>
      <c r="R390" s="63"/>
      <c r="S390" s="63"/>
      <c r="T390" s="63"/>
      <c r="U390" s="63"/>
      <c r="V390" s="61" t="s">
        <v>11</v>
      </c>
    </row>
    <row r="391" spans="1:22" ht="13">
      <c r="A391" s="137">
        <v>71293921</v>
      </c>
      <c r="B391" s="102" t="s">
        <v>6172</v>
      </c>
      <c r="C391" s="105">
        <v>51912089719</v>
      </c>
      <c r="D391" s="112" t="s">
        <v>6173</v>
      </c>
      <c r="E391" s="101"/>
      <c r="F391" s="63"/>
      <c r="G391" s="100" t="s">
        <v>224</v>
      </c>
      <c r="H391" s="101" t="s">
        <v>11</v>
      </c>
      <c r="I391" s="63"/>
      <c r="J391" s="63" t="s">
        <v>221</v>
      </c>
      <c r="K391" s="125"/>
      <c r="L391" s="66"/>
      <c r="M391" s="126">
        <v>45841</v>
      </c>
      <c r="N391" s="66" t="s">
        <v>233</v>
      </c>
      <c r="O391" s="66"/>
      <c r="P391" s="66" t="str">
        <f>TRIM(BD_PyaPinto[[#This Row],[CONTACTO II]])</f>
        <v/>
      </c>
      <c r="Q391" s="59"/>
      <c r="R391" s="63"/>
      <c r="S391" s="63"/>
      <c r="T391" s="63"/>
      <c r="U391" s="63"/>
      <c r="V391" s="61" t="s">
        <v>11</v>
      </c>
    </row>
    <row r="392" spans="1:22" ht="13">
      <c r="A392" s="137">
        <v>71172115</v>
      </c>
      <c r="B392" s="102" t="s">
        <v>6062</v>
      </c>
      <c r="C392" s="105">
        <v>904185576</v>
      </c>
      <c r="D392" s="112" t="s">
        <v>6063</v>
      </c>
      <c r="E392" s="101"/>
      <c r="F392" s="63"/>
      <c r="G392" s="100" t="s">
        <v>224</v>
      </c>
      <c r="H392" s="101" t="s">
        <v>11</v>
      </c>
      <c r="I392" s="63"/>
      <c r="J392" s="63" t="s">
        <v>221</v>
      </c>
      <c r="K392" s="125"/>
      <c r="L392" s="66"/>
      <c r="M392" s="126">
        <v>45841</v>
      </c>
      <c r="N392" s="66" t="s">
        <v>233</v>
      </c>
      <c r="O392" s="66"/>
      <c r="P392" s="66" t="str">
        <f>TRIM(BD_PyaPinto[[#This Row],[CONTACTO II]])</f>
        <v/>
      </c>
      <c r="Q392" s="59"/>
      <c r="R392" s="63"/>
      <c r="S392" s="63"/>
      <c r="T392" s="63"/>
      <c r="U392" s="63"/>
      <c r="V392" s="61" t="s">
        <v>11</v>
      </c>
    </row>
    <row r="393" spans="1:22" ht="13">
      <c r="A393" s="137">
        <v>70968569</v>
      </c>
      <c r="B393" s="102" t="s">
        <v>5895</v>
      </c>
      <c r="C393" s="105">
        <v>993588643</v>
      </c>
      <c r="D393" s="112" t="s">
        <v>5896</v>
      </c>
      <c r="E393" s="101"/>
      <c r="F393" s="63"/>
      <c r="G393" s="100" t="s">
        <v>225</v>
      </c>
      <c r="H393" s="101" t="s">
        <v>11</v>
      </c>
      <c r="I393" s="63"/>
      <c r="J393" s="63" t="s">
        <v>221</v>
      </c>
      <c r="K393" s="125"/>
      <c r="L393" s="66"/>
      <c r="M393" s="126">
        <v>45841</v>
      </c>
      <c r="N393" s="66" t="s">
        <v>233</v>
      </c>
      <c r="O393" s="311" t="s">
        <v>236</v>
      </c>
      <c r="P393" s="66" t="str">
        <f>TRIM(BD_PyaPinto[[#This Row],[CONTACTO II]])</f>
        <v>NO CONTESTA</v>
      </c>
      <c r="Q393" s="59"/>
      <c r="R393" s="63"/>
      <c r="S393" s="63"/>
      <c r="T393" s="63"/>
      <c r="U393" s="63"/>
      <c r="V393" s="61" t="s">
        <v>11</v>
      </c>
    </row>
    <row r="394" spans="1:22" ht="13">
      <c r="A394" s="137">
        <v>75382515</v>
      </c>
      <c r="B394" s="102" t="s">
        <v>9264</v>
      </c>
      <c r="C394" s="105">
        <v>927756141</v>
      </c>
      <c r="D394" s="112" t="s">
        <v>9265</v>
      </c>
      <c r="E394" s="101"/>
      <c r="F394" s="63"/>
      <c r="G394" s="100" t="s">
        <v>223</v>
      </c>
      <c r="H394" s="101" t="s">
        <v>11</v>
      </c>
      <c r="I394" s="63"/>
      <c r="J394" s="63" t="s">
        <v>221</v>
      </c>
      <c r="K394" s="125"/>
      <c r="L394" s="66"/>
      <c r="M394" s="126">
        <v>45841</v>
      </c>
      <c r="N394" s="66" t="s">
        <v>233</v>
      </c>
      <c r="O394" s="66" t="s">
        <v>236</v>
      </c>
      <c r="P394" s="66" t="str">
        <f>TRIM(BD_PyaPinto[[#This Row],[CONTACTO II]])</f>
        <v>NO CONTESTA</v>
      </c>
      <c r="Q394" s="59"/>
      <c r="R394" s="63"/>
      <c r="S394" s="63"/>
      <c r="T394" s="63"/>
      <c r="U394" s="63"/>
      <c r="V394" s="61" t="s">
        <v>11</v>
      </c>
    </row>
    <row r="395" spans="1:22" ht="13">
      <c r="A395" s="137" t="s">
        <v>362</v>
      </c>
      <c r="B395" s="102" t="s">
        <v>11372</v>
      </c>
      <c r="C395" s="105">
        <v>51924101875</v>
      </c>
      <c r="D395" s="120" t="s">
        <v>362</v>
      </c>
      <c r="E395" s="101"/>
      <c r="F395" s="63"/>
      <c r="G395" s="100" t="s">
        <v>224</v>
      </c>
      <c r="H395" s="101" t="s">
        <v>11</v>
      </c>
      <c r="I395" s="63"/>
      <c r="J395" s="63" t="s">
        <v>221</v>
      </c>
      <c r="K395" s="125"/>
      <c r="L395" s="66"/>
      <c r="M395" s="126">
        <v>45841</v>
      </c>
      <c r="N395" s="66" t="s">
        <v>233</v>
      </c>
      <c r="O395" s="85" t="s">
        <v>236</v>
      </c>
      <c r="P395" s="66" t="str">
        <f>TRIM(BD_PyaPinto[[#This Row],[CONTACTO II]])</f>
        <v>NO CONTESTA</v>
      </c>
      <c r="Q395" s="59"/>
      <c r="R395" s="63"/>
      <c r="S395" s="63"/>
      <c r="T395" s="63"/>
      <c r="U395" s="63"/>
      <c r="V395" s="61" t="s">
        <v>11</v>
      </c>
    </row>
    <row r="396" spans="1:22" ht="13">
      <c r="A396" s="137">
        <v>61016263</v>
      </c>
      <c r="B396" s="102" t="s">
        <v>3573</v>
      </c>
      <c r="C396" s="105">
        <v>985232241</v>
      </c>
      <c r="D396" s="112" t="s">
        <v>3574</v>
      </c>
      <c r="E396" s="101"/>
      <c r="F396" s="63"/>
      <c r="G396" s="100" t="s">
        <v>224</v>
      </c>
      <c r="H396" s="101" t="s">
        <v>11</v>
      </c>
      <c r="I396" s="63"/>
      <c r="J396" s="63" t="s">
        <v>221</v>
      </c>
      <c r="K396" s="125"/>
      <c r="L396" s="66"/>
      <c r="M396" s="126">
        <v>45841</v>
      </c>
      <c r="N396" s="66" t="s">
        <v>233</v>
      </c>
      <c r="O396" s="66"/>
      <c r="P396" s="66" t="str">
        <f>TRIM(BD_PyaPinto[[#This Row],[CONTACTO II]])</f>
        <v/>
      </c>
      <c r="Q396" s="59"/>
      <c r="R396" s="63"/>
      <c r="S396" s="63"/>
      <c r="T396" s="63"/>
      <c r="U396" s="63"/>
      <c r="V396" s="61" t="s">
        <v>11</v>
      </c>
    </row>
    <row r="397" spans="1:22" ht="13">
      <c r="A397" s="137">
        <v>77710119</v>
      </c>
      <c r="B397" s="102" t="s">
        <v>10006</v>
      </c>
      <c r="C397" s="105">
        <v>931989171</v>
      </c>
      <c r="D397" s="112" t="s">
        <v>10007</v>
      </c>
      <c r="E397" s="101"/>
      <c r="F397" s="63"/>
      <c r="G397" s="100" t="s">
        <v>224</v>
      </c>
      <c r="H397" s="101" t="s">
        <v>11</v>
      </c>
      <c r="I397" s="63"/>
      <c r="J397" s="63" t="s">
        <v>221</v>
      </c>
      <c r="K397" s="125"/>
      <c r="L397" s="66"/>
      <c r="M397" s="126">
        <v>45841</v>
      </c>
      <c r="N397" s="66" t="s">
        <v>233</v>
      </c>
      <c r="O397" s="66" t="s">
        <v>239</v>
      </c>
      <c r="P397" s="66" t="str">
        <f>TRIM(BD_PyaPinto[[#This Row],[CONTACTO II]])</f>
        <v>EVALUANDO OPCIONES</v>
      </c>
      <c r="Q397" s="59"/>
      <c r="R397" s="63"/>
      <c r="S397" s="63"/>
      <c r="T397" s="63"/>
      <c r="U397" s="63"/>
      <c r="V397" s="61" t="s">
        <v>11</v>
      </c>
    </row>
    <row r="398" spans="1:22" ht="13">
      <c r="A398" s="137">
        <v>77893925</v>
      </c>
      <c r="B398" s="102" t="s">
        <v>10036</v>
      </c>
      <c r="C398" s="105">
        <v>912722966</v>
      </c>
      <c r="D398" s="112" t="s">
        <v>10037</v>
      </c>
      <c r="E398" s="101"/>
      <c r="F398" s="63"/>
      <c r="G398" s="100" t="s">
        <v>223</v>
      </c>
      <c r="H398" s="101" t="s">
        <v>11</v>
      </c>
      <c r="I398" s="63"/>
      <c r="J398" s="63" t="s">
        <v>221</v>
      </c>
      <c r="K398" s="125"/>
      <c r="L398" s="66"/>
      <c r="M398" s="126">
        <v>45841</v>
      </c>
      <c r="N398" s="66" t="s">
        <v>233</v>
      </c>
      <c r="O398" s="85" t="s">
        <v>236</v>
      </c>
      <c r="P398" s="66" t="str">
        <f>TRIM(BD_PyaPinto[[#This Row],[CONTACTO II]])</f>
        <v>NO CONTESTA</v>
      </c>
      <c r="Q398" s="59"/>
      <c r="R398" s="63"/>
      <c r="S398" s="63"/>
      <c r="T398" s="63"/>
      <c r="U398" s="63"/>
      <c r="V398" s="61" t="s">
        <v>11</v>
      </c>
    </row>
    <row r="399" spans="1:22" ht="13">
      <c r="A399" s="137">
        <v>75803004</v>
      </c>
      <c r="B399" s="102" t="s">
        <v>9429</v>
      </c>
      <c r="C399" s="105">
        <v>51921619756</v>
      </c>
      <c r="D399" s="120" t="s">
        <v>362</v>
      </c>
      <c r="E399" s="101"/>
      <c r="F399" s="63"/>
      <c r="G399" s="100" t="s">
        <v>224</v>
      </c>
      <c r="H399" s="101" t="s">
        <v>11</v>
      </c>
      <c r="I399" s="63"/>
      <c r="J399" s="63" t="s">
        <v>221</v>
      </c>
      <c r="K399" s="125"/>
      <c r="L399" s="66"/>
      <c r="M399" s="126">
        <v>45841</v>
      </c>
      <c r="N399" s="66" t="s">
        <v>233</v>
      </c>
      <c r="O399" s="66" t="s">
        <v>236</v>
      </c>
      <c r="P399" s="66" t="str">
        <f>TRIM(BD_PyaPinto[[#This Row],[CONTACTO II]])</f>
        <v>NO CONTESTA</v>
      </c>
      <c r="Q399" s="59"/>
      <c r="R399" s="63"/>
      <c r="S399" s="63"/>
      <c r="T399" s="63"/>
      <c r="U399" s="63"/>
      <c r="V399" s="61" t="s">
        <v>11</v>
      </c>
    </row>
    <row r="400" spans="1:22" ht="13">
      <c r="A400" s="137" t="s">
        <v>362</v>
      </c>
      <c r="B400" s="102" t="s">
        <v>11373</v>
      </c>
      <c r="C400" s="105">
        <v>51907153336</v>
      </c>
      <c r="D400" s="120" t="s">
        <v>362</v>
      </c>
      <c r="E400" s="101"/>
      <c r="F400" s="63"/>
      <c r="G400" s="100" t="s">
        <v>224</v>
      </c>
      <c r="H400" s="101" t="s">
        <v>11</v>
      </c>
      <c r="I400" s="63"/>
      <c r="J400" s="63" t="s">
        <v>221</v>
      </c>
      <c r="K400" s="125"/>
      <c r="L400" s="66"/>
      <c r="M400" s="126">
        <v>45841</v>
      </c>
      <c r="N400" s="66" t="s">
        <v>233</v>
      </c>
      <c r="O400" s="85" t="s">
        <v>236</v>
      </c>
      <c r="P400" s="66" t="str">
        <f>TRIM(BD_PyaPinto[[#This Row],[CONTACTO II]])</f>
        <v>NO CONTESTA</v>
      </c>
      <c r="Q400" s="59"/>
      <c r="R400" s="63"/>
      <c r="S400" s="63"/>
      <c r="T400" s="63"/>
      <c r="U400" s="63"/>
      <c r="V400" s="61" t="s">
        <v>11</v>
      </c>
    </row>
    <row r="401" spans="1:22" ht="13">
      <c r="A401" s="137">
        <v>62047780</v>
      </c>
      <c r="B401" s="102" t="s">
        <v>5118</v>
      </c>
      <c r="C401" s="105">
        <v>950351527</v>
      </c>
      <c r="D401" s="112" t="s">
        <v>5119</v>
      </c>
      <c r="E401" s="101"/>
      <c r="F401" s="63"/>
      <c r="G401" s="100" t="s">
        <v>225</v>
      </c>
      <c r="H401" s="101" t="s">
        <v>11</v>
      </c>
      <c r="I401" s="63"/>
      <c r="J401" s="63" t="s">
        <v>221</v>
      </c>
      <c r="K401" s="125"/>
      <c r="L401" s="66"/>
      <c r="M401" s="126">
        <v>45841</v>
      </c>
      <c r="N401" s="66" t="s">
        <v>233</v>
      </c>
      <c r="O401" s="66"/>
      <c r="P401" s="66" t="str">
        <f>TRIM(BD_PyaPinto[[#This Row],[CONTACTO II]])</f>
        <v/>
      </c>
      <c r="Q401" s="59"/>
      <c r="R401" s="63"/>
      <c r="S401" s="63"/>
      <c r="T401" s="63"/>
      <c r="U401" s="63"/>
      <c r="V401" s="61" t="s">
        <v>11</v>
      </c>
    </row>
    <row r="402" spans="1:22" ht="13">
      <c r="A402" s="137" t="s">
        <v>362</v>
      </c>
      <c r="B402" s="102" t="s">
        <v>11374</v>
      </c>
      <c r="C402" s="105">
        <v>51955492244</v>
      </c>
      <c r="D402" s="120" t="s">
        <v>362</v>
      </c>
      <c r="E402" s="101"/>
      <c r="F402" s="63"/>
      <c r="G402" s="100" t="s">
        <v>224</v>
      </c>
      <c r="H402" s="101" t="s">
        <v>11</v>
      </c>
      <c r="I402" s="63"/>
      <c r="J402" s="63" t="s">
        <v>221</v>
      </c>
      <c r="K402" s="125"/>
      <c r="L402" s="66"/>
      <c r="M402" s="126">
        <v>45841</v>
      </c>
      <c r="N402" s="66" t="s">
        <v>233</v>
      </c>
      <c r="O402" s="85" t="s">
        <v>236</v>
      </c>
      <c r="P402" s="66" t="str">
        <f>TRIM(BD_PyaPinto[[#This Row],[CONTACTO II]])</f>
        <v>NO CONTESTA</v>
      </c>
      <c r="Q402" s="59"/>
      <c r="R402" s="63"/>
      <c r="S402" s="63"/>
      <c r="T402" s="63"/>
      <c r="U402" s="63"/>
      <c r="V402" s="61" t="s">
        <v>11</v>
      </c>
    </row>
    <row r="403" spans="1:22" ht="28">
      <c r="A403" s="137" t="s">
        <v>362</v>
      </c>
      <c r="B403" s="102" t="s">
        <v>11375</v>
      </c>
      <c r="C403" s="105">
        <v>51957204628</v>
      </c>
      <c r="D403" s="120" t="s">
        <v>362</v>
      </c>
      <c r="E403" s="101"/>
      <c r="F403" s="63"/>
      <c r="G403" s="100" t="s">
        <v>225</v>
      </c>
      <c r="H403" s="101" t="s">
        <v>11</v>
      </c>
      <c r="I403" s="63"/>
      <c r="J403" s="63" t="s">
        <v>221</v>
      </c>
      <c r="K403" s="125"/>
      <c r="L403" s="66"/>
      <c r="M403" s="126">
        <v>45841</v>
      </c>
      <c r="N403" s="66" t="s">
        <v>233</v>
      </c>
      <c r="O403" s="95" t="s">
        <v>241</v>
      </c>
      <c r="P403" s="66" t="str">
        <f>TRIM(BD_PyaPinto[[#This Row],[CONTACTO II]])</f>
        <v>SELECCIONÓ OTRA UNIVERSIDAD</v>
      </c>
      <c r="Q403" s="59"/>
      <c r="R403" s="63"/>
      <c r="S403" s="63"/>
      <c r="T403" s="63"/>
      <c r="U403" s="63"/>
      <c r="V403" s="61" t="s">
        <v>11</v>
      </c>
    </row>
    <row r="404" spans="1:22" ht="13">
      <c r="A404" s="137" t="s">
        <v>362</v>
      </c>
      <c r="B404" s="102" t="s">
        <v>11376</v>
      </c>
      <c r="C404" s="105" t="s">
        <v>11377</v>
      </c>
      <c r="D404" s="120" t="s">
        <v>362</v>
      </c>
      <c r="E404" s="101"/>
      <c r="F404" s="63"/>
      <c r="G404" s="100" t="s">
        <v>223</v>
      </c>
      <c r="H404" s="101" t="s">
        <v>11</v>
      </c>
      <c r="I404" s="63"/>
      <c r="J404" s="63" t="s">
        <v>221</v>
      </c>
      <c r="K404" s="125"/>
      <c r="L404" s="66"/>
      <c r="M404" s="126">
        <v>45841</v>
      </c>
      <c r="N404" s="66" t="s">
        <v>233</v>
      </c>
      <c r="O404" s="85" t="s">
        <v>236</v>
      </c>
      <c r="P404" s="66" t="str">
        <f>TRIM(BD_PyaPinto[[#This Row],[CONTACTO II]])</f>
        <v>NO CONTESTA</v>
      </c>
      <c r="Q404" s="59"/>
      <c r="R404" s="63"/>
      <c r="S404" s="63"/>
      <c r="T404" s="63"/>
      <c r="U404" s="63"/>
      <c r="V404" s="61" t="s">
        <v>11</v>
      </c>
    </row>
    <row r="405" spans="1:22" ht="13">
      <c r="A405" s="137">
        <v>77768746</v>
      </c>
      <c r="B405" s="102" t="s">
        <v>10021</v>
      </c>
      <c r="C405" s="105">
        <v>944355872</v>
      </c>
      <c r="D405" s="112" t="s">
        <v>10022</v>
      </c>
      <c r="E405" s="101"/>
      <c r="F405" s="63"/>
      <c r="G405" s="100" t="s">
        <v>224</v>
      </c>
      <c r="H405" s="101" t="s">
        <v>11</v>
      </c>
      <c r="I405" s="63"/>
      <c r="J405" s="63" t="s">
        <v>221</v>
      </c>
      <c r="K405" s="125"/>
      <c r="L405" s="66"/>
      <c r="M405" s="126">
        <v>45841</v>
      </c>
      <c r="N405" s="66" t="s">
        <v>233</v>
      </c>
      <c r="O405" s="85" t="s">
        <v>236</v>
      </c>
      <c r="P405" s="66" t="str">
        <f>TRIM(BD_PyaPinto[[#This Row],[CONTACTO II]])</f>
        <v>NO CONTESTA</v>
      </c>
      <c r="Q405" s="59"/>
      <c r="R405" s="63"/>
      <c r="S405" s="63"/>
      <c r="T405" s="63"/>
      <c r="U405" s="63"/>
      <c r="V405" s="61" t="s">
        <v>11</v>
      </c>
    </row>
    <row r="406" spans="1:22" ht="14">
      <c r="A406" s="137">
        <v>74100265</v>
      </c>
      <c r="B406" s="102" t="s">
        <v>8748</v>
      </c>
      <c r="C406" s="105">
        <v>943392213</v>
      </c>
      <c r="D406" s="112" t="s">
        <v>8749</v>
      </c>
      <c r="E406" s="101"/>
      <c r="F406" s="63"/>
      <c r="G406" s="100" t="s">
        <v>225</v>
      </c>
      <c r="H406" s="101" t="s">
        <v>11</v>
      </c>
      <c r="I406" s="63"/>
      <c r="J406" s="63" t="s">
        <v>221</v>
      </c>
      <c r="K406" s="125"/>
      <c r="L406" s="66"/>
      <c r="M406" s="126">
        <v>45841</v>
      </c>
      <c r="N406" s="66" t="s">
        <v>233</v>
      </c>
      <c r="O406" s="67" t="s">
        <v>236</v>
      </c>
      <c r="P406" s="66" t="str">
        <f>TRIM(BD_PyaPinto[[#This Row],[CONTACTO II]])</f>
        <v>NO CONTESTA</v>
      </c>
      <c r="Q406" s="59"/>
      <c r="R406" s="63"/>
      <c r="S406" s="63"/>
      <c r="T406" s="63"/>
      <c r="U406" s="63"/>
      <c r="V406" s="61" t="s">
        <v>11</v>
      </c>
    </row>
    <row r="407" spans="1:22" ht="13">
      <c r="A407" s="137">
        <v>10438204</v>
      </c>
      <c r="B407" s="102" t="s">
        <v>974</v>
      </c>
      <c r="C407" s="105">
        <v>962761359</v>
      </c>
      <c r="D407" s="112" t="s">
        <v>975</v>
      </c>
      <c r="E407" s="101"/>
      <c r="F407" s="63"/>
      <c r="G407" s="100" t="s">
        <v>223</v>
      </c>
      <c r="H407" s="101" t="s">
        <v>11</v>
      </c>
      <c r="I407" s="63"/>
      <c r="J407" s="63" t="s">
        <v>221</v>
      </c>
      <c r="K407" s="125"/>
      <c r="L407" s="66"/>
      <c r="M407" s="126">
        <v>45841</v>
      </c>
      <c r="N407" s="66" t="s">
        <v>233</v>
      </c>
      <c r="O407" s="66"/>
      <c r="P407" s="66" t="str">
        <f>TRIM(BD_PyaPinto[[#This Row],[CONTACTO II]])</f>
        <v/>
      </c>
      <c r="Q407" s="59"/>
      <c r="R407" s="63"/>
      <c r="S407" s="63"/>
      <c r="T407" s="63"/>
      <c r="U407" s="63"/>
      <c r="V407" s="61" t="s">
        <v>11</v>
      </c>
    </row>
    <row r="408" spans="1:22" ht="13">
      <c r="A408" s="137" t="s">
        <v>362</v>
      </c>
      <c r="B408" s="102" t="s">
        <v>11378</v>
      </c>
      <c r="C408" s="105">
        <v>920652256</v>
      </c>
      <c r="D408" s="112" t="s">
        <v>11379</v>
      </c>
      <c r="E408" s="101"/>
      <c r="F408" s="63"/>
      <c r="G408" s="100" t="s">
        <v>223</v>
      </c>
      <c r="H408" s="101" t="s">
        <v>11</v>
      </c>
      <c r="I408" s="63"/>
      <c r="J408" s="63" t="s">
        <v>221</v>
      </c>
      <c r="K408" s="125"/>
      <c r="L408" s="66"/>
      <c r="M408" s="126">
        <v>45841</v>
      </c>
      <c r="N408" s="66" t="s">
        <v>233</v>
      </c>
      <c r="O408" s="85" t="s">
        <v>236</v>
      </c>
      <c r="P408" s="66" t="str">
        <f>TRIM(BD_PyaPinto[[#This Row],[CONTACTO II]])</f>
        <v>NO CONTESTA</v>
      </c>
      <c r="Q408" s="59"/>
      <c r="R408" s="63"/>
      <c r="S408" s="63"/>
      <c r="T408" s="63"/>
      <c r="U408" s="63"/>
      <c r="V408" s="61" t="s">
        <v>11</v>
      </c>
    </row>
    <row r="409" spans="1:22" ht="13">
      <c r="A409" s="137">
        <v>72820288</v>
      </c>
      <c r="B409" s="102" t="s">
        <v>7592</v>
      </c>
      <c r="C409" s="105">
        <v>937254988</v>
      </c>
      <c r="D409" s="120" t="s">
        <v>362</v>
      </c>
      <c r="E409" s="101"/>
      <c r="F409" s="63"/>
      <c r="G409" s="100" t="s">
        <v>224</v>
      </c>
      <c r="H409" s="101" t="s">
        <v>11</v>
      </c>
      <c r="I409" s="63"/>
      <c r="J409" s="63" t="s">
        <v>221</v>
      </c>
      <c r="K409" s="125"/>
      <c r="L409" s="66"/>
      <c r="M409" s="126">
        <v>45841</v>
      </c>
      <c r="N409" s="66" t="s">
        <v>233</v>
      </c>
      <c r="O409" s="66" t="s">
        <v>236</v>
      </c>
      <c r="P409" s="66" t="str">
        <f>TRIM(BD_PyaPinto[[#This Row],[CONTACTO II]])</f>
        <v>NO CONTESTA</v>
      </c>
      <c r="Q409" s="59"/>
      <c r="R409" s="63"/>
      <c r="S409" s="63"/>
      <c r="T409" s="63"/>
      <c r="U409" s="63"/>
      <c r="V409" s="61" t="s">
        <v>11</v>
      </c>
    </row>
    <row r="410" spans="1:22" ht="13">
      <c r="A410" s="137">
        <v>70699799</v>
      </c>
      <c r="B410" s="102" t="s">
        <v>5639</v>
      </c>
      <c r="C410" s="105">
        <v>993441355</v>
      </c>
      <c r="D410" s="120" t="s">
        <v>362</v>
      </c>
      <c r="E410" s="101"/>
      <c r="F410" s="63"/>
      <c r="G410" s="100" t="s">
        <v>224</v>
      </c>
      <c r="H410" s="101" t="s">
        <v>11</v>
      </c>
      <c r="I410" s="63"/>
      <c r="J410" s="63" t="s">
        <v>221</v>
      </c>
      <c r="K410" s="125"/>
      <c r="L410" s="66"/>
      <c r="M410" s="126">
        <v>45841</v>
      </c>
      <c r="N410" s="66" t="s">
        <v>233</v>
      </c>
      <c r="O410" s="311" t="s">
        <v>236</v>
      </c>
      <c r="P410" s="66" t="str">
        <f>TRIM(BD_PyaPinto[[#This Row],[CONTACTO II]])</f>
        <v>NO CONTESTA</v>
      </c>
      <c r="Q410" s="59"/>
      <c r="R410" s="63"/>
      <c r="S410" s="63"/>
      <c r="T410" s="63"/>
      <c r="U410" s="63"/>
      <c r="V410" s="61" t="s">
        <v>11</v>
      </c>
    </row>
    <row r="411" spans="1:22" ht="13">
      <c r="A411" s="137">
        <v>61330749</v>
      </c>
      <c r="B411" s="102" t="s">
        <v>4021</v>
      </c>
      <c r="C411" s="105">
        <v>946667948</v>
      </c>
      <c r="D411" s="112" t="s">
        <v>4022</v>
      </c>
      <c r="E411" s="101"/>
      <c r="F411" s="63"/>
      <c r="G411" s="100" t="s">
        <v>223</v>
      </c>
      <c r="H411" s="101" t="s">
        <v>11</v>
      </c>
      <c r="I411" s="63"/>
      <c r="J411" s="63" t="s">
        <v>221</v>
      </c>
      <c r="K411" s="125"/>
      <c r="L411" s="66"/>
      <c r="M411" s="126">
        <v>45841</v>
      </c>
      <c r="N411" s="66" t="s">
        <v>239</v>
      </c>
      <c r="O411" s="66" t="s">
        <v>239</v>
      </c>
      <c r="P411" s="66" t="str">
        <f>TRIM(BD_PyaPinto[[#This Row],[CONTACTO II]])</f>
        <v>EVALUANDO OPCIONES</v>
      </c>
      <c r="Q411" s="59"/>
      <c r="R411" s="63"/>
      <c r="S411" s="63"/>
      <c r="T411" s="63"/>
      <c r="U411" s="63"/>
      <c r="V411" s="61" t="s">
        <v>11</v>
      </c>
    </row>
    <row r="412" spans="1:22" ht="13">
      <c r="A412" s="137">
        <v>61456894</v>
      </c>
      <c r="B412" s="102" t="s">
        <v>4386</v>
      </c>
      <c r="C412" s="105">
        <v>930992532</v>
      </c>
      <c r="D412" s="112" t="s">
        <v>4387</v>
      </c>
      <c r="E412" s="101"/>
      <c r="F412" s="63"/>
      <c r="G412" s="100" t="s">
        <v>223</v>
      </c>
      <c r="H412" s="101" t="s">
        <v>11</v>
      </c>
      <c r="I412" s="63"/>
      <c r="J412" s="63" t="s">
        <v>221</v>
      </c>
      <c r="K412" s="125"/>
      <c r="L412" s="66"/>
      <c r="M412" s="126">
        <v>45841</v>
      </c>
      <c r="N412" s="66" t="s">
        <v>233</v>
      </c>
      <c r="O412" s="66"/>
      <c r="P412" s="66" t="str">
        <f>TRIM(BD_PyaPinto[[#This Row],[CONTACTO II]])</f>
        <v/>
      </c>
      <c r="Q412" s="59"/>
      <c r="R412" s="63"/>
      <c r="S412" s="63"/>
      <c r="T412" s="63"/>
      <c r="U412" s="63"/>
      <c r="V412" s="61" t="s">
        <v>11</v>
      </c>
    </row>
    <row r="413" spans="1:22" ht="13">
      <c r="A413" s="137">
        <v>62019210</v>
      </c>
      <c r="B413" s="102" t="s">
        <v>5038</v>
      </c>
      <c r="C413" s="105">
        <v>93209091</v>
      </c>
      <c r="D413" s="120" t="s">
        <v>362</v>
      </c>
      <c r="E413" s="101"/>
      <c r="F413" s="63"/>
      <c r="G413" s="100" t="s">
        <v>223</v>
      </c>
      <c r="H413" s="101" t="s">
        <v>11</v>
      </c>
      <c r="I413" s="63"/>
      <c r="J413" s="63" t="s">
        <v>221</v>
      </c>
      <c r="K413" s="125"/>
      <c r="L413" s="66"/>
      <c r="M413" s="126">
        <v>45841</v>
      </c>
      <c r="N413" s="66" t="s">
        <v>233</v>
      </c>
      <c r="O413" s="66"/>
      <c r="P413" s="66" t="str">
        <f>TRIM(BD_PyaPinto[[#This Row],[CONTACTO II]])</f>
        <v/>
      </c>
      <c r="Q413" s="59"/>
      <c r="R413" s="63"/>
      <c r="S413" s="63"/>
      <c r="T413" s="63"/>
      <c r="U413" s="63"/>
      <c r="V413" s="61" t="s">
        <v>11</v>
      </c>
    </row>
    <row r="414" spans="1:22" ht="13">
      <c r="A414" s="137">
        <v>71676013</v>
      </c>
      <c r="B414" s="102" t="s">
        <v>6498</v>
      </c>
      <c r="C414" s="105">
        <v>960577498</v>
      </c>
      <c r="D414" s="112" t="s">
        <v>6499</v>
      </c>
      <c r="E414" s="101"/>
      <c r="F414" s="63"/>
      <c r="G414" s="100" t="s">
        <v>223</v>
      </c>
      <c r="H414" s="101" t="s">
        <v>11</v>
      </c>
      <c r="I414" s="63"/>
      <c r="J414" s="63" t="s">
        <v>221</v>
      </c>
      <c r="K414" s="125"/>
      <c r="L414" s="66"/>
      <c r="M414" s="126">
        <v>45841</v>
      </c>
      <c r="N414" s="66" t="s">
        <v>231</v>
      </c>
      <c r="O414" s="66" t="s">
        <v>231</v>
      </c>
      <c r="P414" s="66" t="str">
        <f>TRIM(BD_PyaPinto[[#This Row],[CONTACTO II]])</f>
        <v>MOSTRÓ INTERÉS</v>
      </c>
      <c r="Q414" s="59"/>
      <c r="R414" s="63"/>
      <c r="S414" s="63"/>
      <c r="T414" s="63"/>
      <c r="U414" s="63"/>
      <c r="V414" s="61" t="s">
        <v>11</v>
      </c>
    </row>
    <row r="415" spans="1:22" ht="13">
      <c r="A415" s="137">
        <v>61391846</v>
      </c>
      <c r="B415" s="102" t="s">
        <v>4169</v>
      </c>
      <c r="C415" s="105">
        <v>989325002</v>
      </c>
      <c r="D415" s="120" t="s">
        <v>362</v>
      </c>
      <c r="E415" s="101"/>
      <c r="F415" s="63"/>
      <c r="G415" s="100" t="s">
        <v>224</v>
      </c>
      <c r="H415" s="101" t="s">
        <v>11</v>
      </c>
      <c r="I415" s="63"/>
      <c r="J415" s="63" t="s">
        <v>221</v>
      </c>
      <c r="K415" s="125"/>
      <c r="L415" s="66"/>
      <c r="M415" s="126">
        <v>45841</v>
      </c>
      <c r="N415" s="66" t="s">
        <v>233</v>
      </c>
      <c r="O415" s="66"/>
      <c r="P415" s="66" t="str">
        <f>TRIM(BD_PyaPinto[[#This Row],[CONTACTO II]])</f>
        <v/>
      </c>
      <c r="Q415" s="59"/>
      <c r="R415" s="63"/>
      <c r="S415" s="63"/>
      <c r="T415" s="63"/>
      <c r="U415" s="63"/>
      <c r="V415" s="61" t="s">
        <v>11</v>
      </c>
    </row>
    <row r="416" spans="1:22" ht="13">
      <c r="A416" s="137">
        <v>61932332</v>
      </c>
      <c r="B416" s="102" t="s">
        <v>4960</v>
      </c>
      <c r="C416" s="105">
        <v>941457316</v>
      </c>
      <c r="D416" s="112" t="s">
        <v>4961</v>
      </c>
      <c r="E416" s="101"/>
      <c r="F416" s="63"/>
      <c r="G416" s="100" t="s">
        <v>224</v>
      </c>
      <c r="H416" s="101" t="s">
        <v>11</v>
      </c>
      <c r="I416" s="63"/>
      <c r="J416" s="63" t="s">
        <v>221</v>
      </c>
      <c r="K416" s="125"/>
      <c r="L416" s="66"/>
      <c r="M416" s="126">
        <v>45841</v>
      </c>
      <c r="N416" s="66" t="s">
        <v>233</v>
      </c>
      <c r="O416" s="66"/>
      <c r="P416" s="66" t="str">
        <f>TRIM(BD_PyaPinto[[#This Row],[CONTACTO II]])</f>
        <v/>
      </c>
      <c r="Q416" s="59"/>
      <c r="R416" s="63"/>
      <c r="S416" s="63"/>
      <c r="T416" s="63"/>
      <c r="U416" s="63"/>
      <c r="V416" s="61" t="s">
        <v>11</v>
      </c>
    </row>
    <row r="417" spans="1:22" ht="13">
      <c r="A417" s="137">
        <v>61516436</v>
      </c>
      <c r="B417" s="102" t="s">
        <v>4597</v>
      </c>
      <c r="C417" s="105">
        <v>988590963</v>
      </c>
      <c r="D417" s="120" t="s">
        <v>362</v>
      </c>
      <c r="E417" s="101"/>
      <c r="F417" s="63"/>
      <c r="G417" s="100" t="s">
        <v>223</v>
      </c>
      <c r="H417" s="101" t="s">
        <v>11</v>
      </c>
      <c r="I417" s="63"/>
      <c r="J417" s="63" t="s">
        <v>221</v>
      </c>
      <c r="K417" s="125"/>
      <c r="L417" s="66"/>
      <c r="M417" s="126">
        <v>45841</v>
      </c>
      <c r="N417" s="66" t="s">
        <v>233</v>
      </c>
      <c r="O417" s="66"/>
      <c r="P417" s="66" t="str">
        <f>TRIM(BD_PyaPinto[[#This Row],[CONTACTO II]])</f>
        <v/>
      </c>
      <c r="Q417" s="59"/>
      <c r="R417" s="63"/>
      <c r="S417" s="63"/>
      <c r="T417" s="63"/>
      <c r="U417" s="63"/>
      <c r="V417" s="61" t="s">
        <v>11</v>
      </c>
    </row>
    <row r="418" spans="1:22" ht="13">
      <c r="A418" s="137">
        <v>73725899</v>
      </c>
      <c r="B418" s="102" t="s">
        <v>8519</v>
      </c>
      <c r="C418" s="105">
        <v>915204165</v>
      </c>
      <c r="D418" s="120" t="s">
        <v>362</v>
      </c>
      <c r="E418" s="101"/>
      <c r="F418" s="63"/>
      <c r="G418" s="100" t="s">
        <v>223</v>
      </c>
      <c r="H418" s="101" t="s">
        <v>11</v>
      </c>
      <c r="I418" s="63"/>
      <c r="J418" s="63" t="s">
        <v>221</v>
      </c>
      <c r="K418" s="125"/>
      <c r="L418" s="66"/>
      <c r="M418" s="126">
        <v>45841</v>
      </c>
      <c r="N418" s="66" t="s">
        <v>233</v>
      </c>
      <c r="O418" s="66" t="s">
        <v>239</v>
      </c>
      <c r="P418" s="66" t="str">
        <f>TRIM(BD_PyaPinto[[#This Row],[CONTACTO II]])</f>
        <v>EVALUANDO OPCIONES</v>
      </c>
      <c r="Q418" s="59"/>
      <c r="R418" s="63"/>
      <c r="S418" s="63"/>
      <c r="T418" s="63"/>
      <c r="U418" s="63"/>
      <c r="V418" s="61" t="s">
        <v>11</v>
      </c>
    </row>
    <row r="419" spans="1:22" ht="13">
      <c r="A419" s="137">
        <v>43778738</v>
      </c>
      <c r="B419" s="102" t="s">
        <v>2192</v>
      </c>
      <c r="C419" s="105">
        <v>989166796</v>
      </c>
      <c r="D419" s="112" t="s">
        <v>2193</v>
      </c>
      <c r="E419" s="101"/>
      <c r="F419" s="63"/>
      <c r="G419" s="100" t="s">
        <v>225</v>
      </c>
      <c r="H419" s="101" t="s">
        <v>11</v>
      </c>
      <c r="I419" s="63"/>
      <c r="J419" s="63" t="s">
        <v>221</v>
      </c>
      <c r="K419" s="125"/>
      <c r="L419" s="66"/>
      <c r="M419" s="126">
        <v>45841</v>
      </c>
      <c r="N419" s="66" t="s">
        <v>233</v>
      </c>
      <c r="O419" s="66"/>
      <c r="P419" s="66" t="str">
        <f>TRIM(BD_PyaPinto[[#This Row],[CONTACTO II]])</f>
        <v/>
      </c>
      <c r="Q419" s="59"/>
      <c r="R419" s="63"/>
      <c r="S419" s="63"/>
      <c r="T419" s="63"/>
      <c r="U419" s="63"/>
      <c r="V419" s="61" t="s">
        <v>11</v>
      </c>
    </row>
    <row r="420" spans="1:22" ht="14">
      <c r="A420" s="137">
        <v>72821891</v>
      </c>
      <c r="B420" s="102" t="s">
        <v>7609</v>
      </c>
      <c r="C420" s="105">
        <v>970475090</v>
      </c>
      <c r="D420" s="112" t="s">
        <v>7610</v>
      </c>
      <c r="E420" s="101"/>
      <c r="F420" s="63"/>
      <c r="G420" s="100" t="s">
        <v>224</v>
      </c>
      <c r="H420" s="101" t="s">
        <v>11</v>
      </c>
      <c r="I420" s="63"/>
      <c r="J420" s="63" t="s">
        <v>221</v>
      </c>
      <c r="K420" s="125"/>
      <c r="L420" s="66"/>
      <c r="M420" s="126">
        <v>45841</v>
      </c>
      <c r="N420" s="66" t="s">
        <v>233</v>
      </c>
      <c r="O420" s="382" t="s">
        <v>236</v>
      </c>
      <c r="P420" s="66" t="str">
        <f>TRIM(BD_PyaPinto[[#This Row],[CONTACTO II]])</f>
        <v>NO CONTESTA</v>
      </c>
      <c r="Q420" s="59"/>
      <c r="R420" s="63"/>
      <c r="S420" s="63"/>
      <c r="T420" s="63"/>
      <c r="U420" s="63"/>
      <c r="V420" s="61" t="s">
        <v>11</v>
      </c>
    </row>
    <row r="421" spans="1:22" ht="13">
      <c r="A421" s="137">
        <v>72982515</v>
      </c>
      <c r="B421" s="102" t="s">
        <v>7793</v>
      </c>
      <c r="C421" s="105">
        <v>975623826</v>
      </c>
      <c r="D421" s="112" t="s">
        <v>7794</v>
      </c>
      <c r="E421" s="101"/>
      <c r="F421" s="63"/>
      <c r="G421" s="100" t="s">
        <v>224</v>
      </c>
      <c r="H421" s="101" t="s">
        <v>11</v>
      </c>
      <c r="I421" s="63"/>
      <c r="J421" s="63" t="s">
        <v>221</v>
      </c>
      <c r="K421" s="125"/>
      <c r="L421" s="66"/>
      <c r="M421" s="126">
        <v>45841</v>
      </c>
      <c r="N421" s="66" t="s">
        <v>233</v>
      </c>
      <c r="O421" s="66" t="s">
        <v>236</v>
      </c>
      <c r="P421" s="66" t="str">
        <f>TRIM(BD_PyaPinto[[#This Row],[CONTACTO II]])</f>
        <v>NO CONTESTA</v>
      </c>
      <c r="Q421" s="59"/>
      <c r="R421" s="63"/>
      <c r="S421" s="63"/>
      <c r="T421" s="63"/>
      <c r="U421" s="63"/>
      <c r="V421" s="61" t="s">
        <v>11</v>
      </c>
    </row>
    <row r="422" spans="1:22" ht="13">
      <c r="A422" s="137">
        <v>72589486</v>
      </c>
      <c r="B422" s="102" t="s">
        <v>7340</v>
      </c>
      <c r="C422" s="105">
        <v>904225204</v>
      </c>
      <c r="D422" s="112" t="s">
        <v>7341</v>
      </c>
      <c r="E422" s="101"/>
      <c r="F422" s="63"/>
      <c r="G422" s="100" t="s">
        <v>223</v>
      </c>
      <c r="H422" s="101" t="s">
        <v>11</v>
      </c>
      <c r="I422" s="63"/>
      <c r="J422" s="63" t="s">
        <v>221</v>
      </c>
      <c r="K422" s="125"/>
      <c r="L422" s="66"/>
      <c r="M422" s="126">
        <v>45841</v>
      </c>
      <c r="N422" s="66" t="s">
        <v>233</v>
      </c>
      <c r="O422" s="66" t="s">
        <v>236</v>
      </c>
      <c r="P422" s="66" t="str">
        <f>TRIM(BD_PyaPinto[[#This Row],[CONTACTO II]])</f>
        <v>NO CONTESTA</v>
      </c>
      <c r="Q422" s="59"/>
      <c r="R422" s="63"/>
      <c r="S422" s="63"/>
      <c r="T422" s="63"/>
      <c r="U422" s="63"/>
      <c r="V422" s="61" t="s">
        <v>11</v>
      </c>
    </row>
    <row r="423" spans="1:22" ht="13">
      <c r="A423" s="137">
        <v>71671019</v>
      </c>
      <c r="B423" s="102" t="s">
        <v>6458</v>
      </c>
      <c r="C423" s="105">
        <v>917121064</v>
      </c>
      <c r="D423" s="112" t="s">
        <v>6459</v>
      </c>
      <c r="E423" s="101"/>
      <c r="F423" s="63"/>
      <c r="G423" s="100" t="s">
        <v>224</v>
      </c>
      <c r="H423" s="101" t="s">
        <v>11</v>
      </c>
      <c r="I423" s="63"/>
      <c r="J423" s="63" t="s">
        <v>221</v>
      </c>
      <c r="K423" s="125"/>
      <c r="L423" s="66"/>
      <c r="M423" s="126">
        <v>45841</v>
      </c>
      <c r="N423" s="66" t="s">
        <v>233</v>
      </c>
      <c r="O423" s="311" t="s">
        <v>236</v>
      </c>
      <c r="P423" s="66" t="str">
        <f>TRIM(BD_PyaPinto[[#This Row],[CONTACTO II]])</f>
        <v>NO CONTESTA</v>
      </c>
      <c r="Q423" s="59"/>
      <c r="R423" s="63"/>
      <c r="S423" s="63"/>
      <c r="T423" s="63"/>
      <c r="U423" s="63"/>
      <c r="V423" s="61" t="s">
        <v>11</v>
      </c>
    </row>
    <row r="424" spans="1:22" ht="13">
      <c r="A424" s="137">
        <v>60621235</v>
      </c>
      <c r="B424" s="102" t="s">
        <v>3175</v>
      </c>
      <c r="C424" s="105">
        <v>901083822</v>
      </c>
      <c r="D424" s="112" t="s">
        <v>3176</v>
      </c>
      <c r="E424" s="101"/>
      <c r="F424" s="63"/>
      <c r="G424" s="100" t="s">
        <v>224</v>
      </c>
      <c r="H424" s="101" t="s">
        <v>11</v>
      </c>
      <c r="I424" s="63"/>
      <c r="J424" s="63" t="s">
        <v>221</v>
      </c>
      <c r="K424" s="125"/>
      <c r="L424" s="66"/>
      <c r="M424" s="126">
        <v>45841</v>
      </c>
      <c r="N424" s="66" t="s">
        <v>233</v>
      </c>
      <c r="O424" s="66"/>
      <c r="P424" s="66" t="str">
        <f>TRIM(BD_PyaPinto[[#This Row],[CONTACTO II]])</f>
        <v/>
      </c>
      <c r="Q424" s="59"/>
      <c r="R424" s="63"/>
      <c r="S424" s="63"/>
      <c r="T424" s="63"/>
      <c r="U424" s="63"/>
      <c r="V424" s="61" t="s">
        <v>11</v>
      </c>
    </row>
    <row r="425" spans="1:22" ht="13">
      <c r="A425" s="137">
        <v>626726066</v>
      </c>
      <c r="B425" s="102" t="s">
        <v>10219</v>
      </c>
      <c r="C425" s="105">
        <v>966726066</v>
      </c>
      <c r="D425" s="120" t="s">
        <v>362</v>
      </c>
      <c r="E425" s="101"/>
      <c r="F425" s="63"/>
      <c r="G425" s="100" t="s">
        <v>224</v>
      </c>
      <c r="H425" s="101" t="s">
        <v>11</v>
      </c>
      <c r="I425" s="63"/>
      <c r="J425" s="63" t="s">
        <v>221</v>
      </c>
      <c r="K425" s="125"/>
      <c r="L425" s="66"/>
      <c r="M425" s="126">
        <v>45841</v>
      </c>
      <c r="N425" s="66" t="s">
        <v>233</v>
      </c>
      <c r="O425" s="66" t="s">
        <v>236</v>
      </c>
      <c r="P425" s="66" t="str">
        <f>TRIM(BD_PyaPinto[[#This Row],[CONTACTO II]])</f>
        <v>NO CONTESTA</v>
      </c>
      <c r="Q425" s="59"/>
      <c r="R425" s="63"/>
      <c r="S425" s="63"/>
      <c r="T425" s="63"/>
      <c r="U425" s="63"/>
      <c r="V425" s="61" t="s">
        <v>11</v>
      </c>
    </row>
    <row r="426" spans="1:22" ht="13">
      <c r="A426" s="137" t="s">
        <v>362</v>
      </c>
      <c r="B426" s="102" t="s">
        <v>11380</v>
      </c>
      <c r="C426" s="105">
        <v>952326086</v>
      </c>
      <c r="D426" s="120" t="s">
        <v>362</v>
      </c>
      <c r="E426" s="101"/>
      <c r="F426" s="63"/>
      <c r="G426" s="100" t="s">
        <v>223</v>
      </c>
      <c r="H426" s="101" t="s">
        <v>11</v>
      </c>
      <c r="I426" s="63"/>
      <c r="J426" s="63" t="s">
        <v>221</v>
      </c>
      <c r="K426" s="125"/>
      <c r="L426" s="66"/>
      <c r="M426" s="126">
        <v>45841</v>
      </c>
      <c r="N426" s="66" t="s">
        <v>233</v>
      </c>
      <c r="O426" s="85" t="s">
        <v>236</v>
      </c>
      <c r="P426" s="66" t="str">
        <f>TRIM(BD_PyaPinto[[#This Row],[CONTACTO II]])</f>
        <v>NO CONTESTA</v>
      </c>
      <c r="Q426" s="59"/>
      <c r="R426" s="63"/>
      <c r="S426" s="63"/>
      <c r="T426" s="63"/>
      <c r="U426" s="63"/>
      <c r="V426" s="61" t="s">
        <v>11</v>
      </c>
    </row>
    <row r="427" spans="1:22" ht="13">
      <c r="A427" s="137">
        <v>74215491</v>
      </c>
      <c r="B427" s="102" t="s">
        <v>8838</v>
      </c>
      <c r="C427" s="105">
        <v>907382430</v>
      </c>
      <c r="D427" s="112" t="s">
        <v>8839</v>
      </c>
      <c r="E427" s="101"/>
      <c r="F427" s="63"/>
      <c r="G427" s="100" t="s">
        <v>223</v>
      </c>
      <c r="H427" s="101" t="s">
        <v>11</v>
      </c>
      <c r="I427" s="63"/>
      <c r="J427" s="63" t="s">
        <v>221</v>
      </c>
      <c r="K427" s="125"/>
      <c r="L427" s="66"/>
      <c r="M427" s="126">
        <v>45841</v>
      </c>
      <c r="N427" s="66" t="s">
        <v>233</v>
      </c>
      <c r="O427" s="66" t="s">
        <v>236</v>
      </c>
      <c r="P427" s="66" t="str">
        <f>TRIM(BD_PyaPinto[[#This Row],[CONTACTO II]])</f>
        <v>NO CONTESTA</v>
      </c>
      <c r="Q427" s="59"/>
      <c r="R427" s="63"/>
      <c r="S427" s="63"/>
      <c r="T427" s="63"/>
      <c r="U427" s="63"/>
      <c r="V427" s="61" t="s">
        <v>11</v>
      </c>
    </row>
    <row r="428" spans="1:22" ht="13">
      <c r="A428" s="137">
        <v>61983582</v>
      </c>
      <c r="B428" s="102" t="s">
        <v>5004</v>
      </c>
      <c r="C428" s="121">
        <v>926977983</v>
      </c>
      <c r="D428" s="112" t="s">
        <v>5005</v>
      </c>
      <c r="E428" s="101"/>
      <c r="F428" s="63"/>
      <c r="G428" s="100" t="s">
        <v>224</v>
      </c>
      <c r="H428" s="101" t="s">
        <v>11</v>
      </c>
      <c r="I428" s="63"/>
      <c r="J428" s="63" t="s">
        <v>221</v>
      </c>
      <c r="K428" s="125"/>
      <c r="L428" s="66"/>
      <c r="M428" s="126">
        <v>45841</v>
      </c>
      <c r="N428" s="66" t="s">
        <v>233</v>
      </c>
      <c r="O428" s="66"/>
      <c r="P428" s="66" t="str">
        <f>TRIM(BD_PyaPinto[[#This Row],[CONTACTO II]])</f>
        <v/>
      </c>
      <c r="Q428" s="59"/>
      <c r="R428" s="63"/>
      <c r="S428" s="63"/>
      <c r="T428" s="63"/>
      <c r="U428" s="63"/>
      <c r="V428" s="61" t="s">
        <v>11</v>
      </c>
    </row>
    <row r="429" spans="1:22" ht="13">
      <c r="A429" s="137" t="s">
        <v>362</v>
      </c>
      <c r="B429" s="102" t="s">
        <v>11381</v>
      </c>
      <c r="C429" s="105">
        <v>953104720</v>
      </c>
      <c r="D429" s="120" t="s">
        <v>362</v>
      </c>
      <c r="E429" s="101"/>
      <c r="F429" s="63"/>
      <c r="G429" s="100" t="s">
        <v>225</v>
      </c>
      <c r="H429" s="101" t="s">
        <v>11</v>
      </c>
      <c r="I429" s="63"/>
      <c r="J429" s="63" t="s">
        <v>221</v>
      </c>
      <c r="K429" s="125"/>
      <c r="L429" s="66"/>
      <c r="M429" s="126">
        <v>45841</v>
      </c>
      <c r="N429" s="66" t="s">
        <v>233</v>
      </c>
      <c r="O429" s="85" t="s">
        <v>236</v>
      </c>
      <c r="P429" s="66" t="str">
        <f>TRIM(BD_PyaPinto[[#This Row],[CONTACTO II]])</f>
        <v>NO CONTESTA</v>
      </c>
      <c r="Q429" s="59"/>
      <c r="R429" s="63"/>
      <c r="S429" s="63"/>
      <c r="T429" s="63"/>
      <c r="U429" s="63"/>
      <c r="V429" s="61" t="s">
        <v>11</v>
      </c>
    </row>
    <row r="430" spans="1:22" ht="13">
      <c r="A430" s="137" t="s">
        <v>362</v>
      </c>
      <c r="B430" s="102" t="s">
        <v>11382</v>
      </c>
      <c r="C430" s="105">
        <v>912715560</v>
      </c>
      <c r="D430" s="112" t="s">
        <v>11383</v>
      </c>
      <c r="E430" s="101"/>
      <c r="F430" s="63"/>
      <c r="G430" s="100" t="s">
        <v>225</v>
      </c>
      <c r="H430" s="101" t="s">
        <v>11</v>
      </c>
      <c r="I430" s="63"/>
      <c r="J430" s="63" t="s">
        <v>221</v>
      </c>
      <c r="K430" s="125"/>
      <c r="L430" s="66"/>
      <c r="M430" s="126">
        <v>45841</v>
      </c>
      <c r="N430" s="66" t="s">
        <v>233</v>
      </c>
      <c r="O430" s="85" t="s">
        <v>236</v>
      </c>
      <c r="P430" s="66" t="str">
        <f>TRIM(BD_PyaPinto[[#This Row],[CONTACTO II]])</f>
        <v>NO CONTESTA</v>
      </c>
      <c r="Q430" s="59"/>
      <c r="R430" s="63"/>
      <c r="S430" s="63"/>
      <c r="T430" s="63"/>
      <c r="U430" s="63"/>
      <c r="V430" s="61" t="s">
        <v>11</v>
      </c>
    </row>
    <row r="431" spans="1:22" ht="13">
      <c r="A431" s="137">
        <v>61528433</v>
      </c>
      <c r="B431" s="102" t="s">
        <v>4646</v>
      </c>
      <c r="C431" s="105">
        <v>904613022</v>
      </c>
      <c r="D431" s="120" t="s">
        <v>362</v>
      </c>
      <c r="E431" s="101"/>
      <c r="F431" s="63"/>
      <c r="G431" s="100" t="s">
        <v>225</v>
      </c>
      <c r="H431" s="101" t="s">
        <v>11</v>
      </c>
      <c r="I431" s="63"/>
      <c r="J431" s="63" t="s">
        <v>221</v>
      </c>
      <c r="K431" s="125"/>
      <c r="L431" s="66"/>
      <c r="M431" s="126">
        <v>45841</v>
      </c>
      <c r="N431" s="66" t="s">
        <v>231</v>
      </c>
      <c r="O431" s="66" t="s">
        <v>231</v>
      </c>
      <c r="P431" s="66" t="str">
        <f>TRIM(BD_PyaPinto[[#This Row],[CONTACTO II]])</f>
        <v>MOSTRÓ INTERÉS</v>
      </c>
      <c r="Q431" s="59"/>
      <c r="R431" s="63"/>
      <c r="S431" s="63"/>
      <c r="T431" s="63"/>
      <c r="U431" s="63"/>
      <c r="V431" s="61" t="s">
        <v>11</v>
      </c>
    </row>
    <row r="432" spans="1:22" ht="14">
      <c r="A432" s="137">
        <v>72828227</v>
      </c>
      <c r="B432" s="102" t="s">
        <v>7652</v>
      </c>
      <c r="C432" s="105">
        <v>934296876</v>
      </c>
      <c r="D432" s="112" t="s">
        <v>7653</v>
      </c>
      <c r="E432" s="101"/>
      <c r="F432" s="63"/>
      <c r="G432" s="100" t="s">
        <v>224</v>
      </c>
      <c r="H432" s="101" t="s">
        <v>11</v>
      </c>
      <c r="I432" s="63"/>
      <c r="J432" s="63" t="s">
        <v>221</v>
      </c>
      <c r="K432" s="125"/>
      <c r="L432" s="66"/>
      <c r="M432" s="126">
        <v>45841</v>
      </c>
      <c r="N432" s="66" t="s">
        <v>233</v>
      </c>
      <c r="O432" s="382" t="s">
        <v>236</v>
      </c>
      <c r="P432" s="66" t="str">
        <f>TRIM(BD_PyaPinto[[#This Row],[CONTACTO II]])</f>
        <v>NO CONTESTA</v>
      </c>
      <c r="Q432" s="59"/>
      <c r="R432" s="63"/>
      <c r="S432" s="63"/>
      <c r="T432" s="63"/>
      <c r="U432" s="63"/>
      <c r="V432" s="61" t="s">
        <v>11</v>
      </c>
    </row>
    <row r="433" spans="1:22" ht="13">
      <c r="A433" s="137">
        <v>72592585</v>
      </c>
      <c r="B433" s="102" t="s">
        <v>7361</v>
      </c>
      <c r="C433" s="105">
        <v>949924526</v>
      </c>
      <c r="D433" s="112" t="s">
        <v>7362</v>
      </c>
      <c r="E433" s="101"/>
      <c r="F433" s="63"/>
      <c r="G433" s="100" t="s">
        <v>223</v>
      </c>
      <c r="H433" s="101" t="s">
        <v>11</v>
      </c>
      <c r="I433" s="63"/>
      <c r="J433" s="63" t="s">
        <v>221</v>
      </c>
      <c r="K433" s="125"/>
      <c r="L433" s="66"/>
      <c r="M433" s="126">
        <v>45841</v>
      </c>
      <c r="N433" s="66" t="s">
        <v>233</v>
      </c>
      <c r="O433" s="66" t="s">
        <v>236</v>
      </c>
      <c r="P433" s="66" t="str">
        <f>TRIM(BD_PyaPinto[[#This Row],[CONTACTO II]])</f>
        <v>NO CONTESTA</v>
      </c>
      <c r="Q433" s="59"/>
      <c r="R433" s="63"/>
      <c r="S433" s="63"/>
      <c r="T433" s="63"/>
      <c r="U433" s="63"/>
      <c r="V433" s="61" t="s">
        <v>11</v>
      </c>
    </row>
    <row r="434" spans="1:22" ht="13">
      <c r="A434" s="137">
        <v>71678799</v>
      </c>
      <c r="B434" s="102" t="s">
        <v>6529</v>
      </c>
      <c r="C434" s="105">
        <v>955030751</v>
      </c>
      <c r="D434" s="112" t="s">
        <v>6530</v>
      </c>
      <c r="E434" s="101"/>
      <c r="F434" s="63"/>
      <c r="G434" s="100" t="s">
        <v>224</v>
      </c>
      <c r="H434" s="101" t="s">
        <v>11</v>
      </c>
      <c r="I434" s="63"/>
      <c r="J434" s="63" t="s">
        <v>221</v>
      </c>
      <c r="K434" s="125"/>
      <c r="L434" s="66"/>
      <c r="M434" s="126">
        <v>45841</v>
      </c>
      <c r="N434" s="66" t="s">
        <v>233</v>
      </c>
      <c r="O434" s="66"/>
      <c r="P434" s="66" t="str">
        <f>TRIM(BD_PyaPinto[[#This Row],[CONTACTO II]])</f>
        <v/>
      </c>
      <c r="Q434" s="59"/>
      <c r="R434" s="63"/>
      <c r="S434" s="63"/>
      <c r="T434" s="63"/>
      <c r="U434" s="63"/>
      <c r="V434" s="61" t="s">
        <v>11</v>
      </c>
    </row>
    <row r="435" spans="1:22" ht="13">
      <c r="A435" s="137">
        <v>43803677</v>
      </c>
      <c r="B435" s="102" t="s">
        <v>2196</v>
      </c>
      <c r="C435" s="105">
        <v>929266178</v>
      </c>
      <c r="D435" s="112" t="s">
        <v>2197</v>
      </c>
      <c r="E435" s="101"/>
      <c r="F435" s="63"/>
      <c r="G435" s="100" t="s">
        <v>223</v>
      </c>
      <c r="H435" s="101" t="s">
        <v>11</v>
      </c>
      <c r="I435" s="63"/>
      <c r="J435" s="63" t="s">
        <v>221</v>
      </c>
      <c r="K435" s="125"/>
      <c r="L435" s="66"/>
      <c r="M435" s="126">
        <v>45841</v>
      </c>
      <c r="N435" s="66" t="s">
        <v>233</v>
      </c>
      <c r="O435" s="66"/>
      <c r="P435" s="66" t="str">
        <f>TRIM(BD_PyaPinto[[#This Row],[CONTACTO II]])</f>
        <v/>
      </c>
      <c r="Q435" s="59"/>
      <c r="R435" s="63"/>
      <c r="S435" s="63"/>
      <c r="T435" s="63"/>
      <c r="U435" s="63"/>
      <c r="V435" s="61" t="s">
        <v>11</v>
      </c>
    </row>
    <row r="436" spans="1:22" ht="13">
      <c r="A436" s="137">
        <v>61516446</v>
      </c>
      <c r="B436" s="102" t="s">
        <v>4598</v>
      </c>
      <c r="C436" s="105">
        <v>923569512</v>
      </c>
      <c r="D436" s="112" t="s">
        <v>4599</v>
      </c>
      <c r="E436" s="101"/>
      <c r="F436" s="63"/>
      <c r="G436" s="100" t="s">
        <v>225</v>
      </c>
      <c r="H436" s="101" t="s">
        <v>11</v>
      </c>
      <c r="I436" s="63"/>
      <c r="J436" s="63" t="s">
        <v>221</v>
      </c>
      <c r="K436" s="125"/>
      <c r="L436" s="66"/>
      <c r="M436" s="126">
        <v>45841</v>
      </c>
      <c r="N436" s="66" t="s">
        <v>233</v>
      </c>
      <c r="O436" s="66"/>
      <c r="P436" s="66" t="str">
        <f>TRIM(BD_PyaPinto[[#This Row],[CONTACTO II]])</f>
        <v/>
      </c>
      <c r="Q436" s="59"/>
      <c r="R436" s="63"/>
      <c r="S436" s="63"/>
      <c r="T436" s="63"/>
      <c r="U436" s="63"/>
      <c r="V436" s="61" t="s">
        <v>11</v>
      </c>
    </row>
    <row r="437" spans="1:22" ht="13">
      <c r="A437" s="137">
        <v>61244433</v>
      </c>
      <c r="B437" s="102" t="s">
        <v>3883</v>
      </c>
      <c r="C437" s="105">
        <v>906218508</v>
      </c>
      <c r="D437" s="112" t="s">
        <v>3884</v>
      </c>
      <c r="E437" s="101"/>
      <c r="F437" s="63"/>
      <c r="G437" s="100" t="s">
        <v>225</v>
      </c>
      <c r="H437" s="101" t="s">
        <v>11</v>
      </c>
      <c r="I437" s="63"/>
      <c r="J437" s="63" t="s">
        <v>221</v>
      </c>
      <c r="K437" s="125"/>
      <c r="L437" s="66"/>
      <c r="M437" s="126">
        <v>45841</v>
      </c>
      <c r="N437" s="66" t="s">
        <v>233</v>
      </c>
      <c r="O437" s="66"/>
      <c r="P437" s="66" t="str">
        <f>TRIM(BD_PyaPinto[[#This Row],[CONTACTO II]])</f>
        <v/>
      </c>
      <c r="Q437" s="59"/>
      <c r="R437" s="63"/>
      <c r="S437" s="63"/>
      <c r="T437" s="63"/>
      <c r="U437" s="63"/>
      <c r="V437" s="61" t="s">
        <v>11</v>
      </c>
    </row>
    <row r="438" spans="1:22" ht="13">
      <c r="A438" s="137">
        <v>61528762</v>
      </c>
      <c r="B438" s="102" t="s">
        <v>4650</v>
      </c>
      <c r="C438" s="105">
        <v>962849382</v>
      </c>
      <c r="D438" s="112" t="s">
        <v>4651</v>
      </c>
      <c r="E438" s="101"/>
      <c r="F438" s="63"/>
      <c r="G438" s="100" t="s">
        <v>224</v>
      </c>
      <c r="H438" s="101" t="s">
        <v>11</v>
      </c>
      <c r="I438" s="63"/>
      <c r="J438" s="63" t="s">
        <v>221</v>
      </c>
      <c r="K438" s="125"/>
      <c r="L438" s="66"/>
      <c r="M438" s="126">
        <v>45841</v>
      </c>
      <c r="N438" s="66" t="s">
        <v>233</v>
      </c>
      <c r="O438" s="66"/>
      <c r="P438" s="66" t="str">
        <f>TRIM(BD_PyaPinto[[#This Row],[CONTACTO II]])</f>
        <v/>
      </c>
      <c r="Q438" s="59"/>
      <c r="R438" s="63"/>
      <c r="S438" s="63"/>
      <c r="T438" s="63"/>
      <c r="U438" s="63"/>
      <c r="V438" s="61" t="s">
        <v>11</v>
      </c>
    </row>
    <row r="439" spans="1:22" ht="13">
      <c r="A439" s="137" t="s">
        <v>362</v>
      </c>
      <c r="B439" s="102" t="s">
        <v>11384</v>
      </c>
      <c r="C439" s="105">
        <v>959286932</v>
      </c>
      <c r="D439" s="120" t="s">
        <v>362</v>
      </c>
      <c r="E439" s="101"/>
      <c r="F439" s="63"/>
      <c r="G439" s="100" t="s">
        <v>223</v>
      </c>
      <c r="H439" s="101" t="s">
        <v>11</v>
      </c>
      <c r="I439" s="63"/>
      <c r="J439" s="63" t="s">
        <v>221</v>
      </c>
      <c r="K439" s="125"/>
      <c r="L439" s="66"/>
      <c r="M439" s="126">
        <v>45841</v>
      </c>
      <c r="N439" s="66" t="s">
        <v>233</v>
      </c>
      <c r="O439" s="85" t="s">
        <v>236</v>
      </c>
      <c r="P439" s="66" t="str">
        <f>TRIM(BD_PyaPinto[[#This Row],[CONTACTO II]])</f>
        <v>NO CONTESTA</v>
      </c>
      <c r="Q439" s="59"/>
      <c r="R439" s="63"/>
      <c r="S439" s="63"/>
      <c r="T439" s="63"/>
      <c r="U439" s="63"/>
      <c r="V439" s="61" t="s">
        <v>11</v>
      </c>
    </row>
    <row r="440" spans="1:22" ht="13">
      <c r="A440" s="137">
        <v>61297979</v>
      </c>
      <c r="B440" s="102" t="s">
        <v>3987</v>
      </c>
      <c r="C440" s="105">
        <v>967074202</v>
      </c>
      <c r="D440" s="112" t="s">
        <v>3988</v>
      </c>
      <c r="E440" s="101"/>
      <c r="F440" s="63"/>
      <c r="G440" s="100" t="s">
        <v>225</v>
      </c>
      <c r="H440" s="101" t="s">
        <v>11</v>
      </c>
      <c r="I440" s="63"/>
      <c r="J440" s="63" t="s">
        <v>221</v>
      </c>
      <c r="K440" s="125"/>
      <c r="L440" s="66"/>
      <c r="M440" s="126">
        <v>45841</v>
      </c>
      <c r="N440" s="66" t="s">
        <v>233</v>
      </c>
      <c r="O440" s="66"/>
      <c r="P440" s="66" t="str">
        <f>TRIM(BD_PyaPinto[[#This Row],[CONTACTO II]])</f>
        <v/>
      </c>
      <c r="Q440" s="59"/>
      <c r="R440" s="63"/>
      <c r="S440" s="63"/>
      <c r="T440" s="63"/>
      <c r="U440" s="63"/>
      <c r="V440" s="61" t="s">
        <v>11</v>
      </c>
    </row>
    <row r="441" spans="1:22" ht="13">
      <c r="A441" s="137">
        <v>60946443</v>
      </c>
      <c r="B441" s="102" t="s">
        <v>3476</v>
      </c>
      <c r="C441" s="105">
        <v>980337304</v>
      </c>
      <c r="D441" s="112" t="s">
        <v>3477</v>
      </c>
      <c r="E441" s="101"/>
      <c r="F441" s="63"/>
      <c r="G441" s="100" t="s">
        <v>225</v>
      </c>
      <c r="H441" s="101" t="s">
        <v>11</v>
      </c>
      <c r="I441" s="63"/>
      <c r="J441" s="63" t="s">
        <v>221</v>
      </c>
      <c r="K441" s="125"/>
      <c r="L441" s="66"/>
      <c r="M441" s="126">
        <v>45841</v>
      </c>
      <c r="N441" s="66" t="s">
        <v>233</v>
      </c>
      <c r="O441" s="66"/>
      <c r="P441" s="66" t="str">
        <f>TRIM(BD_PyaPinto[[#This Row],[CONTACTO II]])</f>
        <v/>
      </c>
      <c r="Q441" s="59"/>
      <c r="R441" s="63"/>
      <c r="S441" s="63"/>
      <c r="T441" s="63"/>
      <c r="U441" s="63"/>
      <c r="V441" s="61" t="s">
        <v>11</v>
      </c>
    </row>
    <row r="442" spans="1:22" ht="13">
      <c r="A442" s="137">
        <v>74006045</v>
      </c>
      <c r="B442" s="102" t="s">
        <v>8680</v>
      </c>
      <c r="C442" s="105">
        <v>949965346</v>
      </c>
      <c r="D442" s="120" t="s">
        <v>362</v>
      </c>
      <c r="E442" s="101"/>
      <c r="F442" s="63"/>
      <c r="G442" s="100" t="s">
        <v>223</v>
      </c>
      <c r="H442" s="101" t="s">
        <v>11</v>
      </c>
      <c r="I442" s="63"/>
      <c r="J442" s="63" t="s">
        <v>221</v>
      </c>
      <c r="K442" s="125"/>
      <c r="L442" s="66"/>
      <c r="M442" s="126">
        <v>45841</v>
      </c>
      <c r="N442" s="66" t="s">
        <v>231</v>
      </c>
      <c r="O442" s="66" t="s">
        <v>231</v>
      </c>
      <c r="P442" s="66" t="str">
        <f>TRIM(BD_PyaPinto[[#This Row],[CONTACTO II]])</f>
        <v>MOSTRÓ INTERÉS</v>
      </c>
      <c r="Q442" s="59"/>
      <c r="R442" s="63"/>
      <c r="S442" s="63"/>
      <c r="T442" s="63"/>
      <c r="U442" s="63"/>
      <c r="V442" s="61" t="s">
        <v>8681</v>
      </c>
    </row>
    <row r="443" spans="1:22" ht="13">
      <c r="A443" s="137">
        <v>73918357</v>
      </c>
      <c r="B443" s="102" t="s">
        <v>8636</v>
      </c>
      <c r="C443" s="105">
        <v>956239844</v>
      </c>
      <c r="D443" s="112" t="s">
        <v>8637</v>
      </c>
      <c r="E443" s="101"/>
      <c r="F443" s="63"/>
      <c r="G443" s="100" t="s">
        <v>224</v>
      </c>
      <c r="H443" s="101" t="s">
        <v>11</v>
      </c>
      <c r="I443" s="63"/>
      <c r="J443" s="63" t="s">
        <v>221</v>
      </c>
      <c r="K443" s="125"/>
      <c r="L443" s="66"/>
      <c r="M443" s="126">
        <v>45841</v>
      </c>
      <c r="N443" s="66" t="s">
        <v>233</v>
      </c>
      <c r="O443" s="311" t="s">
        <v>236</v>
      </c>
      <c r="P443" s="66" t="str">
        <f>TRIM(BD_PyaPinto[[#This Row],[CONTACTO II]])</f>
        <v>NO CONTESTA</v>
      </c>
      <c r="Q443" s="59"/>
      <c r="R443" s="63"/>
      <c r="S443" s="63"/>
      <c r="T443" s="63"/>
      <c r="U443" s="63"/>
      <c r="V443" s="61" t="s">
        <v>11</v>
      </c>
    </row>
    <row r="444" spans="1:22" ht="14">
      <c r="A444" s="137">
        <v>73562609</v>
      </c>
      <c r="B444" s="102" t="s">
        <v>8437</v>
      </c>
      <c r="C444" s="105">
        <v>943743491</v>
      </c>
      <c r="D444" s="120" t="s">
        <v>362</v>
      </c>
      <c r="E444" s="101"/>
      <c r="F444" s="63"/>
      <c r="G444" s="100" t="s">
        <v>224</v>
      </c>
      <c r="H444" s="101" t="s">
        <v>11</v>
      </c>
      <c r="I444" s="63"/>
      <c r="J444" s="63" t="s">
        <v>221</v>
      </c>
      <c r="K444" s="125"/>
      <c r="L444" s="66"/>
      <c r="M444" s="126">
        <v>45841</v>
      </c>
      <c r="N444" s="66" t="s">
        <v>233</v>
      </c>
      <c r="O444" s="382" t="s">
        <v>236</v>
      </c>
      <c r="P444" s="66" t="str">
        <f>TRIM(BD_PyaPinto[[#This Row],[CONTACTO II]])</f>
        <v>NO CONTESTA</v>
      </c>
      <c r="Q444" s="59"/>
      <c r="R444" s="63"/>
      <c r="S444" s="63"/>
      <c r="T444" s="63"/>
      <c r="U444" s="63"/>
      <c r="V444" s="61" t="s">
        <v>11</v>
      </c>
    </row>
    <row r="445" spans="1:22" ht="13">
      <c r="A445" s="137">
        <v>73155148</v>
      </c>
      <c r="B445" s="102" t="s">
        <v>8062</v>
      </c>
      <c r="C445" s="105">
        <v>954123204</v>
      </c>
      <c r="D445" s="112" t="s">
        <v>8063</v>
      </c>
      <c r="E445" s="101"/>
      <c r="F445" s="63"/>
      <c r="G445" s="100" t="s">
        <v>225</v>
      </c>
      <c r="H445" s="101" t="s">
        <v>11</v>
      </c>
      <c r="I445" s="63"/>
      <c r="J445" s="63" t="s">
        <v>221</v>
      </c>
      <c r="K445" s="125"/>
      <c r="L445" s="66"/>
      <c r="M445" s="126">
        <v>45841</v>
      </c>
      <c r="N445" s="66" t="s">
        <v>233</v>
      </c>
      <c r="O445" s="66" t="s">
        <v>236</v>
      </c>
      <c r="P445" s="66" t="str">
        <f>TRIM(BD_PyaPinto[[#This Row],[CONTACTO II]])</f>
        <v>NO CONTESTA</v>
      </c>
      <c r="Q445" s="59"/>
      <c r="R445" s="63"/>
      <c r="S445" s="63"/>
      <c r="T445" s="63"/>
      <c r="U445" s="63"/>
      <c r="V445" s="61" t="s">
        <v>11</v>
      </c>
    </row>
    <row r="446" spans="1:22" ht="15">
      <c r="A446" s="137">
        <v>72059516</v>
      </c>
      <c r="B446" s="102" t="s">
        <v>140</v>
      </c>
      <c r="C446" s="105">
        <v>997849889</v>
      </c>
      <c r="D446" s="123" t="s">
        <v>6796</v>
      </c>
      <c r="E446" s="101"/>
      <c r="F446" s="63"/>
      <c r="G446" s="100" t="s">
        <v>224</v>
      </c>
      <c r="H446" s="101" t="s">
        <v>11</v>
      </c>
      <c r="I446" s="63"/>
      <c r="J446" s="63" t="s">
        <v>221</v>
      </c>
      <c r="K446" s="125"/>
      <c r="L446" s="66"/>
      <c r="M446" s="126">
        <v>45841</v>
      </c>
      <c r="N446" s="66" t="s">
        <v>231</v>
      </c>
      <c r="O446" s="66" t="s">
        <v>231</v>
      </c>
      <c r="P446" s="66" t="str">
        <f>TRIM(BD_PyaPinto[[#This Row],[CONTACTO II]])</f>
        <v>MOSTRÓ INTERÉS</v>
      </c>
      <c r="Q446" s="59" t="s">
        <v>324</v>
      </c>
      <c r="R446" s="63" t="s">
        <v>232</v>
      </c>
      <c r="S446" s="63" t="s">
        <v>318</v>
      </c>
      <c r="T446" s="63" t="s">
        <v>323</v>
      </c>
      <c r="U446" s="63" t="s">
        <v>255</v>
      </c>
      <c r="V446" s="61" t="s">
        <v>11</v>
      </c>
    </row>
    <row r="447" spans="1:22" ht="14">
      <c r="A447" s="137">
        <v>72823956</v>
      </c>
      <c r="B447" s="102" t="s">
        <v>7623</v>
      </c>
      <c r="C447" s="105">
        <v>997600527</v>
      </c>
      <c r="D447" s="120" t="s">
        <v>362</v>
      </c>
      <c r="E447" s="101"/>
      <c r="F447" s="63"/>
      <c r="G447" s="100" t="s">
        <v>224</v>
      </c>
      <c r="H447" s="101" t="s">
        <v>11</v>
      </c>
      <c r="I447" s="63"/>
      <c r="J447" s="63" t="s">
        <v>221</v>
      </c>
      <c r="K447" s="125"/>
      <c r="L447" s="66"/>
      <c r="M447" s="126">
        <v>45841</v>
      </c>
      <c r="N447" s="66" t="s">
        <v>233</v>
      </c>
      <c r="O447" s="382" t="s">
        <v>236</v>
      </c>
      <c r="P447" s="66" t="str">
        <f>TRIM(BD_PyaPinto[[#This Row],[CONTACTO II]])</f>
        <v>NO CONTESTA</v>
      </c>
      <c r="Q447" s="59"/>
      <c r="R447" s="63"/>
      <c r="S447" s="63"/>
      <c r="T447" s="63"/>
      <c r="U447" s="63"/>
      <c r="V447" s="61" t="s">
        <v>11</v>
      </c>
    </row>
    <row r="448" spans="1:22" ht="13">
      <c r="A448" s="137">
        <v>61982325</v>
      </c>
      <c r="B448" s="102" t="s">
        <v>4998</v>
      </c>
      <c r="C448" s="105">
        <v>919599598</v>
      </c>
      <c r="D448" s="112" t="s">
        <v>4999</v>
      </c>
      <c r="E448" s="101"/>
      <c r="F448" s="63"/>
      <c r="G448" s="100" t="s">
        <v>224</v>
      </c>
      <c r="H448" s="101" t="s">
        <v>11</v>
      </c>
      <c r="I448" s="63"/>
      <c r="J448" s="63" t="s">
        <v>221</v>
      </c>
      <c r="K448" s="125"/>
      <c r="L448" s="66"/>
      <c r="M448" s="126">
        <v>45841</v>
      </c>
      <c r="N448" s="66" t="s">
        <v>233</v>
      </c>
      <c r="O448" s="66"/>
      <c r="P448" s="66" t="str">
        <f>TRIM(BD_PyaPinto[[#This Row],[CONTACTO II]])</f>
        <v/>
      </c>
      <c r="Q448" s="59"/>
      <c r="R448" s="63"/>
      <c r="S448" s="63"/>
      <c r="T448" s="63"/>
      <c r="U448" s="63"/>
      <c r="V448" s="61" t="s">
        <v>11</v>
      </c>
    </row>
    <row r="449" spans="1:22" ht="13">
      <c r="A449" s="137">
        <v>72988569</v>
      </c>
      <c r="B449" s="102" t="s">
        <v>7851</v>
      </c>
      <c r="C449" s="105">
        <v>953897772</v>
      </c>
      <c r="D449" s="112" t="s">
        <v>7852</v>
      </c>
      <c r="E449" s="101"/>
      <c r="F449" s="63"/>
      <c r="G449" s="100" t="s">
        <v>224</v>
      </c>
      <c r="H449" s="101" t="s">
        <v>11</v>
      </c>
      <c r="I449" s="63"/>
      <c r="J449" s="63" t="s">
        <v>221</v>
      </c>
      <c r="K449" s="125"/>
      <c r="L449" s="66"/>
      <c r="M449" s="126">
        <v>45841</v>
      </c>
      <c r="N449" s="66" t="s">
        <v>233</v>
      </c>
      <c r="O449" s="66" t="s">
        <v>236</v>
      </c>
      <c r="P449" s="66" t="str">
        <f>TRIM(BD_PyaPinto[[#This Row],[CONTACTO II]])</f>
        <v>NO CONTESTA</v>
      </c>
      <c r="Q449" s="59"/>
      <c r="R449" s="63"/>
      <c r="S449" s="63"/>
      <c r="T449" s="63"/>
      <c r="U449" s="63"/>
      <c r="V449" s="61" t="s">
        <v>11</v>
      </c>
    </row>
    <row r="450" spans="1:22" ht="13">
      <c r="A450" s="137" t="s">
        <v>362</v>
      </c>
      <c r="B450" s="102" t="s">
        <v>11385</v>
      </c>
      <c r="C450" s="105">
        <v>949551716</v>
      </c>
      <c r="D450" s="112" t="s">
        <v>11386</v>
      </c>
      <c r="E450" s="101"/>
      <c r="F450" s="63"/>
      <c r="G450" s="100" t="s">
        <v>224</v>
      </c>
      <c r="H450" s="101" t="s">
        <v>11</v>
      </c>
      <c r="I450" s="63"/>
      <c r="J450" s="63" t="s">
        <v>221</v>
      </c>
      <c r="K450" s="125"/>
      <c r="L450" s="66"/>
      <c r="M450" s="126">
        <v>45841</v>
      </c>
      <c r="N450" s="66" t="s">
        <v>233</v>
      </c>
      <c r="O450" s="85" t="s">
        <v>236</v>
      </c>
      <c r="P450" s="66" t="str">
        <f>TRIM(BD_PyaPinto[[#This Row],[CONTACTO II]])</f>
        <v>NO CONTESTA</v>
      </c>
      <c r="Q450" s="59"/>
      <c r="R450" s="63"/>
      <c r="S450" s="63"/>
      <c r="T450" s="63"/>
      <c r="U450" s="63"/>
      <c r="V450" s="61" t="s">
        <v>11</v>
      </c>
    </row>
    <row r="451" spans="1:22" ht="13">
      <c r="A451" s="137">
        <v>72060042</v>
      </c>
      <c r="B451" s="102" t="s">
        <v>6801</v>
      </c>
      <c r="C451" s="105">
        <v>938337448</v>
      </c>
      <c r="D451" s="112" t="s">
        <v>6802</v>
      </c>
      <c r="E451" s="101"/>
      <c r="F451" s="63"/>
      <c r="G451" s="100" t="s">
        <v>224</v>
      </c>
      <c r="H451" s="101" t="s">
        <v>11</v>
      </c>
      <c r="I451" s="63"/>
      <c r="J451" s="63" t="s">
        <v>221</v>
      </c>
      <c r="K451" s="125"/>
      <c r="L451" s="66"/>
      <c r="M451" s="126">
        <v>45841</v>
      </c>
      <c r="N451" s="66" t="s">
        <v>233</v>
      </c>
      <c r="O451" s="66"/>
      <c r="P451" s="66" t="str">
        <f>TRIM(BD_PyaPinto[[#This Row],[CONTACTO II]])</f>
        <v/>
      </c>
      <c r="Q451" s="59"/>
      <c r="R451" s="63"/>
      <c r="S451" s="63"/>
      <c r="T451" s="63"/>
      <c r="U451" s="63"/>
      <c r="V451" s="61" t="s">
        <v>11</v>
      </c>
    </row>
    <row r="452" spans="1:22" ht="13">
      <c r="A452" s="137" t="s">
        <v>362</v>
      </c>
      <c r="B452" s="102" t="s">
        <v>11387</v>
      </c>
      <c r="C452" s="122" t="s">
        <v>11388</v>
      </c>
      <c r="D452" s="112" t="s">
        <v>11389</v>
      </c>
      <c r="E452" s="101"/>
      <c r="F452" s="63"/>
      <c r="G452" s="100" t="s">
        <v>224</v>
      </c>
      <c r="H452" s="101" t="s">
        <v>11</v>
      </c>
      <c r="I452" s="63"/>
      <c r="J452" s="63" t="s">
        <v>221</v>
      </c>
      <c r="K452" s="125"/>
      <c r="L452" s="66"/>
      <c r="M452" s="126">
        <v>45841</v>
      </c>
      <c r="N452" s="66" t="s">
        <v>233</v>
      </c>
      <c r="O452" s="85" t="s">
        <v>236</v>
      </c>
      <c r="P452" s="66" t="str">
        <f>TRIM(BD_PyaPinto[[#This Row],[CONTACTO II]])</f>
        <v>NO CONTESTA</v>
      </c>
      <c r="Q452" s="59"/>
      <c r="R452" s="63"/>
      <c r="S452" s="63"/>
      <c r="T452" s="63"/>
      <c r="U452" s="63"/>
      <c r="V452" s="61" t="s">
        <v>11</v>
      </c>
    </row>
    <row r="453" spans="1:22" ht="14">
      <c r="A453" s="137">
        <v>73159206</v>
      </c>
      <c r="B453" s="102" t="s">
        <v>8104</v>
      </c>
      <c r="C453" s="105">
        <v>992359052</v>
      </c>
      <c r="D453" s="120" t="s">
        <v>362</v>
      </c>
      <c r="E453" s="101"/>
      <c r="F453" s="63"/>
      <c r="G453" s="100" t="s">
        <v>223</v>
      </c>
      <c r="H453" s="101" t="s">
        <v>11</v>
      </c>
      <c r="I453" s="63"/>
      <c r="J453" s="63" t="s">
        <v>221</v>
      </c>
      <c r="K453" s="125"/>
      <c r="L453" s="66"/>
      <c r="M453" s="126">
        <v>45841</v>
      </c>
      <c r="N453" s="66" t="s">
        <v>233</v>
      </c>
      <c r="O453" s="382" t="s">
        <v>236</v>
      </c>
      <c r="P453" s="66" t="str">
        <f>TRIM(BD_PyaPinto[[#This Row],[CONTACTO II]])</f>
        <v>NO CONTESTA</v>
      </c>
      <c r="Q453" s="59"/>
      <c r="R453" s="63"/>
      <c r="S453" s="63"/>
      <c r="T453" s="63"/>
      <c r="U453" s="63"/>
      <c r="V453" s="61" t="s">
        <v>11</v>
      </c>
    </row>
    <row r="454" spans="1:22" ht="13">
      <c r="A454" s="137" t="s">
        <v>362</v>
      </c>
      <c r="B454" s="102" t="s">
        <v>11390</v>
      </c>
      <c r="C454" s="105">
        <v>907302446</v>
      </c>
      <c r="D454" s="120" t="s">
        <v>362</v>
      </c>
      <c r="E454" s="101"/>
      <c r="F454" s="63"/>
      <c r="G454" s="100" t="s">
        <v>224</v>
      </c>
      <c r="H454" s="101" t="s">
        <v>11</v>
      </c>
      <c r="I454" s="63"/>
      <c r="J454" s="63" t="s">
        <v>221</v>
      </c>
      <c r="K454" s="125"/>
      <c r="L454" s="66"/>
      <c r="M454" s="126">
        <v>45841</v>
      </c>
      <c r="N454" s="66" t="s">
        <v>233</v>
      </c>
      <c r="O454" s="85" t="s">
        <v>236</v>
      </c>
      <c r="P454" s="66" t="str">
        <f>TRIM(BD_PyaPinto[[#This Row],[CONTACTO II]])</f>
        <v>NO CONTESTA</v>
      </c>
      <c r="Q454" s="59"/>
      <c r="R454" s="63"/>
      <c r="S454" s="63"/>
      <c r="T454" s="63"/>
      <c r="U454" s="63"/>
      <c r="V454" s="61" t="s">
        <v>11</v>
      </c>
    </row>
    <row r="455" spans="1:22" ht="13">
      <c r="A455" s="137">
        <v>1457920</v>
      </c>
      <c r="B455" s="102" t="s">
        <v>411</v>
      </c>
      <c r="C455" s="105">
        <v>930769860</v>
      </c>
      <c r="D455" s="112" t="s">
        <v>412</v>
      </c>
      <c r="E455" s="101"/>
      <c r="F455" s="63"/>
      <c r="G455" s="100" t="s">
        <v>224</v>
      </c>
      <c r="H455" s="101" t="s">
        <v>11</v>
      </c>
      <c r="I455" s="63"/>
      <c r="J455" s="63" t="s">
        <v>221</v>
      </c>
      <c r="K455" s="125"/>
      <c r="L455" s="66"/>
      <c r="M455" s="126">
        <v>45841</v>
      </c>
      <c r="N455" s="66" t="s">
        <v>233</v>
      </c>
      <c r="O455" s="66"/>
      <c r="P455" s="66" t="str">
        <f>TRIM(BD_PyaPinto[[#This Row],[CONTACTO II]])</f>
        <v/>
      </c>
      <c r="Q455" s="59"/>
      <c r="R455" s="63"/>
      <c r="S455" s="63"/>
      <c r="T455" s="63"/>
      <c r="U455" s="63"/>
      <c r="V455" s="61" t="s">
        <v>11</v>
      </c>
    </row>
    <row r="456" spans="1:22" ht="13">
      <c r="A456" s="137">
        <v>61186600</v>
      </c>
      <c r="B456" s="102" t="s">
        <v>3793</v>
      </c>
      <c r="C456" s="105">
        <v>919295783</v>
      </c>
      <c r="D456" s="112" t="s">
        <v>3794</v>
      </c>
      <c r="E456" s="101"/>
      <c r="F456" s="63"/>
      <c r="G456" s="100" t="s">
        <v>225</v>
      </c>
      <c r="H456" s="101" t="s">
        <v>11</v>
      </c>
      <c r="I456" s="63"/>
      <c r="J456" s="63" t="s">
        <v>221</v>
      </c>
      <c r="K456" s="125"/>
      <c r="L456" s="66"/>
      <c r="M456" s="126">
        <v>45841</v>
      </c>
      <c r="N456" s="66" t="s">
        <v>233</v>
      </c>
      <c r="O456" s="66"/>
      <c r="P456" s="66" t="str">
        <f>TRIM(BD_PyaPinto[[#This Row],[CONTACTO II]])</f>
        <v/>
      </c>
      <c r="Q456" s="59"/>
      <c r="R456" s="63"/>
      <c r="S456" s="63"/>
      <c r="T456" s="63"/>
      <c r="U456" s="63"/>
      <c r="V456" s="61" t="s">
        <v>11</v>
      </c>
    </row>
    <row r="457" spans="1:22" ht="13">
      <c r="A457" s="137">
        <v>70361644</v>
      </c>
      <c r="B457" s="102" t="s">
        <v>5409</v>
      </c>
      <c r="C457" s="105">
        <v>995975655</v>
      </c>
      <c r="D457" s="112" t="s">
        <v>5410</v>
      </c>
      <c r="E457" s="101"/>
      <c r="F457" s="63"/>
      <c r="G457" s="100" t="s">
        <v>224</v>
      </c>
      <c r="H457" s="101" t="s">
        <v>11</v>
      </c>
      <c r="I457" s="63"/>
      <c r="J457" s="63" t="s">
        <v>221</v>
      </c>
      <c r="K457" s="125"/>
      <c r="L457" s="66"/>
      <c r="M457" s="126">
        <v>45841</v>
      </c>
      <c r="N457" s="66" t="s">
        <v>233</v>
      </c>
      <c r="O457" s="66"/>
      <c r="P457" s="66" t="str">
        <f>TRIM(BD_PyaPinto[[#This Row],[CONTACTO II]])</f>
        <v/>
      </c>
      <c r="Q457" s="59"/>
      <c r="R457" s="63"/>
      <c r="S457" s="63"/>
      <c r="T457" s="63"/>
      <c r="U457" s="63"/>
      <c r="V457" s="61" t="s">
        <v>11</v>
      </c>
    </row>
    <row r="458" spans="1:22" ht="13">
      <c r="A458" s="137">
        <v>70715781</v>
      </c>
      <c r="B458" s="102" t="s">
        <v>5688</v>
      </c>
      <c r="C458" s="105">
        <v>929398816</v>
      </c>
      <c r="D458" s="112" t="s">
        <v>5689</v>
      </c>
      <c r="E458" s="101"/>
      <c r="F458" s="63"/>
      <c r="G458" s="100" t="s">
        <v>225</v>
      </c>
      <c r="H458" s="101" t="s">
        <v>11</v>
      </c>
      <c r="I458" s="63"/>
      <c r="J458" s="63" t="s">
        <v>221</v>
      </c>
      <c r="K458" s="125"/>
      <c r="L458" s="66"/>
      <c r="M458" s="126">
        <v>45841</v>
      </c>
      <c r="N458" s="66" t="s">
        <v>233</v>
      </c>
      <c r="O458" s="311" t="s">
        <v>236</v>
      </c>
      <c r="P458" s="66" t="str">
        <f>TRIM(BD_PyaPinto[[#This Row],[CONTACTO II]])</f>
        <v>NO CONTESTA</v>
      </c>
      <c r="Q458" s="59"/>
      <c r="R458" s="63"/>
      <c r="S458" s="63"/>
      <c r="T458" s="63"/>
      <c r="U458" s="63"/>
      <c r="V458" s="61" t="s">
        <v>11</v>
      </c>
    </row>
    <row r="459" spans="1:22" ht="13">
      <c r="A459" s="137">
        <v>61421346</v>
      </c>
      <c r="B459" s="102" t="s">
        <v>4251</v>
      </c>
      <c r="C459" s="105">
        <v>904757530</v>
      </c>
      <c r="D459" s="112" t="s">
        <v>4252</v>
      </c>
      <c r="E459" s="101"/>
      <c r="F459" s="63"/>
      <c r="G459" s="100" t="s">
        <v>223</v>
      </c>
      <c r="H459" s="101" t="s">
        <v>11</v>
      </c>
      <c r="I459" s="63"/>
      <c r="J459" s="63" t="s">
        <v>221</v>
      </c>
      <c r="K459" s="125"/>
      <c r="L459" s="66"/>
      <c r="M459" s="126">
        <v>45841</v>
      </c>
      <c r="N459" s="66" t="s">
        <v>233</v>
      </c>
      <c r="O459" s="66"/>
      <c r="P459" s="66" t="str">
        <f>TRIM(BD_PyaPinto[[#This Row],[CONTACTO II]])</f>
        <v/>
      </c>
      <c r="Q459" s="59"/>
      <c r="R459" s="63"/>
      <c r="S459" s="63"/>
      <c r="T459" s="63"/>
      <c r="U459" s="63"/>
      <c r="V459" s="61" t="s">
        <v>11</v>
      </c>
    </row>
    <row r="460" spans="1:22" ht="14">
      <c r="A460" s="137">
        <v>71670988</v>
      </c>
      <c r="B460" s="102" t="s">
        <v>6456</v>
      </c>
      <c r="C460" s="105">
        <v>945454396</v>
      </c>
      <c r="D460" s="112" t="s">
        <v>6457</v>
      </c>
      <c r="E460" s="101"/>
      <c r="F460" s="63"/>
      <c r="G460" s="100" t="s">
        <v>223</v>
      </c>
      <c r="H460" s="101" t="s">
        <v>11</v>
      </c>
      <c r="I460" s="63" t="s">
        <v>316</v>
      </c>
      <c r="J460" s="63" t="s">
        <v>221</v>
      </c>
      <c r="K460" s="125"/>
      <c r="L460" s="66" t="s">
        <v>262</v>
      </c>
      <c r="M460" s="126">
        <v>45841</v>
      </c>
      <c r="N460" s="66" t="s">
        <v>231</v>
      </c>
      <c r="O460" s="606" t="s">
        <v>329</v>
      </c>
      <c r="P460" s="67"/>
      <c r="Q460" s="59"/>
      <c r="R460" s="63"/>
      <c r="S460" s="63"/>
      <c r="T460" s="63"/>
      <c r="U460" s="63"/>
      <c r="V460" s="61" t="s">
        <v>11</v>
      </c>
    </row>
    <row r="461" spans="1:22" ht="13">
      <c r="A461" s="137">
        <v>72344449</v>
      </c>
      <c r="B461" s="102" t="s">
        <v>7119</v>
      </c>
      <c r="C461" s="105">
        <v>958213916</v>
      </c>
      <c r="D461" s="112" t="s">
        <v>7120</v>
      </c>
      <c r="E461" s="101"/>
      <c r="F461" s="63"/>
      <c r="G461" s="100" t="s">
        <v>225</v>
      </c>
      <c r="H461" s="101" t="s">
        <v>11</v>
      </c>
      <c r="I461" s="63"/>
      <c r="J461" s="63" t="s">
        <v>221</v>
      </c>
      <c r="K461" s="125"/>
      <c r="L461" s="66"/>
      <c r="M461" s="126">
        <v>45841</v>
      </c>
      <c r="N461" s="66" t="s">
        <v>233</v>
      </c>
      <c r="O461" s="311" t="s">
        <v>236</v>
      </c>
      <c r="P461" s="66" t="str">
        <f>TRIM(BD_PyaPinto[[#This Row],[CONTACTO II]])</f>
        <v>NO CONTESTA</v>
      </c>
      <c r="Q461" s="59"/>
      <c r="R461" s="63"/>
      <c r="S461" s="63"/>
      <c r="T461" s="63"/>
      <c r="U461" s="63"/>
      <c r="V461" s="61" t="s">
        <v>11</v>
      </c>
    </row>
    <row r="462" spans="1:22" ht="13">
      <c r="A462" s="137">
        <v>81680629</v>
      </c>
      <c r="B462" s="102" t="s">
        <v>10166</v>
      </c>
      <c r="C462" s="105">
        <v>991307579</v>
      </c>
      <c r="D462" s="120" t="s">
        <v>362</v>
      </c>
      <c r="E462" s="101"/>
      <c r="F462" s="63"/>
      <c r="G462" s="100" t="s">
        <v>225</v>
      </c>
      <c r="H462" s="101" t="s">
        <v>11</v>
      </c>
      <c r="I462" s="63"/>
      <c r="J462" s="63" t="s">
        <v>221</v>
      </c>
      <c r="K462" s="125"/>
      <c r="L462" s="66"/>
      <c r="M462" s="126">
        <v>45841</v>
      </c>
      <c r="N462" s="66" t="s">
        <v>233</v>
      </c>
      <c r="O462" s="66" t="s">
        <v>332</v>
      </c>
      <c r="P462" s="66" t="str">
        <f>TRIM(BD_PyaPinto[[#This Row],[CONTACTO II]])</f>
        <v>NO HUBO PROGRESO</v>
      </c>
      <c r="Q462" s="59"/>
      <c r="R462" s="63"/>
      <c r="S462" s="63"/>
      <c r="T462" s="63"/>
      <c r="U462" s="63"/>
      <c r="V462" s="61" t="s">
        <v>11</v>
      </c>
    </row>
    <row r="463" spans="1:22" ht="42">
      <c r="A463" s="137">
        <v>71680188</v>
      </c>
      <c r="B463" s="102" t="s">
        <v>6538</v>
      </c>
      <c r="C463" s="105">
        <v>945440662</v>
      </c>
      <c r="D463" s="120" t="s">
        <v>362</v>
      </c>
      <c r="E463" s="101"/>
      <c r="F463" s="63"/>
      <c r="G463" s="100" t="s">
        <v>225</v>
      </c>
      <c r="H463" s="101" t="s">
        <v>11</v>
      </c>
      <c r="I463" s="63"/>
      <c r="J463" s="63" t="s">
        <v>221</v>
      </c>
      <c r="K463" s="125"/>
      <c r="L463" s="66"/>
      <c r="M463" s="126">
        <v>45841</v>
      </c>
      <c r="N463" s="66" t="s">
        <v>233</v>
      </c>
      <c r="O463" s="67" t="s">
        <v>330</v>
      </c>
      <c r="P463" s="67" t="s">
        <v>331</v>
      </c>
      <c r="Q463" s="59"/>
      <c r="R463" s="63"/>
      <c r="S463" s="63"/>
      <c r="T463" s="63"/>
      <c r="U463" s="63"/>
      <c r="V463" s="61" t="s">
        <v>11</v>
      </c>
    </row>
    <row r="464" spans="1:22" ht="13">
      <c r="A464" s="137">
        <v>61482810</v>
      </c>
      <c r="B464" s="102" t="s">
        <v>4477</v>
      </c>
      <c r="C464" s="105">
        <v>907169319</v>
      </c>
      <c r="D464" s="112" t="s">
        <v>4478</v>
      </c>
      <c r="E464" s="101"/>
      <c r="F464" s="63"/>
      <c r="G464" s="100" t="s">
        <v>223</v>
      </c>
      <c r="H464" s="101" t="s">
        <v>11</v>
      </c>
      <c r="I464" s="63"/>
      <c r="J464" s="63" t="s">
        <v>221</v>
      </c>
      <c r="K464" s="125"/>
      <c r="L464" s="66"/>
      <c r="M464" s="126">
        <v>45841</v>
      </c>
      <c r="N464" s="66" t="s">
        <v>233</v>
      </c>
      <c r="O464" s="311" t="s">
        <v>236</v>
      </c>
      <c r="P464" s="66" t="str">
        <f>TRIM(BD_PyaPinto[[#This Row],[CONTACTO II]])</f>
        <v>NO CONTESTA</v>
      </c>
      <c r="Q464" s="59"/>
      <c r="R464" s="63"/>
      <c r="S464" s="63"/>
      <c r="T464" s="63"/>
      <c r="U464" s="63"/>
      <c r="V464" s="61" t="s">
        <v>11</v>
      </c>
    </row>
    <row r="465" spans="1:22" ht="13">
      <c r="A465" s="137">
        <v>61391543</v>
      </c>
      <c r="B465" s="102" t="s">
        <v>4165</v>
      </c>
      <c r="C465" s="105">
        <v>969966135</v>
      </c>
      <c r="D465" s="112" t="s">
        <v>4166</v>
      </c>
      <c r="E465" s="101"/>
      <c r="F465" s="63"/>
      <c r="G465" s="100" t="s">
        <v>225</v>
      </c>
      <c r="H465" s="101" t="s">
        <v>11</v>
      </c>
      <c r="I465" s="63"/>
      <c r="J465" s="63" t="s">
        <v>221</v>
      </c>
      <c r="K465" s="125"/>
      <c r="L465" s="66"/>
      <c r="M465" s="126">
        <v>45841</v>
      </c>
      <c r="N465" s="66" t="s">
        <v>233</v>
      </c>
      <c r="O465" s="311" t="s">
        <v>236</v>
      </c>
      <c r="P465" s="66" t="str">
        <f>TRIM(BD_PyaPinto[[#This Row],[CONTACTO II]])</f>
        <v>NO CONTESTA</v>
      </c>
      <c r="Q465" s="59"/>
      <c r="R465" s="63"/>
      <c r="S465" s="63"/>
      <c r="T465" s="63"/>
      <c r="U465" s="63"/>
      <c r="V465" s="61" t="s">
        <v>11</v>
      </c>
    </row>
    <row r="466" spans="1:22" ht="13">
      <c r="A466" s="137">
        <v>71358905</v>
      </c>
      <c r="B466" s="102" t="s">
        <v>6234</v>
      </c>
      <c r="C466" s="105">
        <v>982903955</v>
      </c>
      <c r="D466" s="112" t="s">
        <v>6235</v>
      </c>
      <c r="E466" s="101"/>
      <c r="F466" s="63"/>
      <c r="G466" s="100" t="s">
        <v>223</v>
      </c>
      <c r="H466" s="101" t="s">
        <v>11</v>
      </c>
      <c r="I466" s="63"/>
      <c r="J466" s="63" t="s">
        <v>221</v>
      </c>
      <c r="K466" s="125"/>
      <c r="L466" s="66"/>
      <c r="M466" s="126">
        <v>45841</v>
      </c>
      <c r="N466" s="66" t="s">
        <v>233</v>
      </c>
      <c r="O466" s="311" t="s">
        <v>236</v>
      </c>
      <c r="P466" s="66" t="str">
        <f>TRIM(BD_PyaPinto[[#This Row],[CONTACTO II]])</f>
        <v>NO CONTESTA</v>
      </c>
      <c r="Q466" s="59"/>
      <c r="R466" s="63"/>
      <c r="S466" s="63"/>
      <c r="T466" s="63"/>
      <c r="U466" s="63"/>
      <c r="V466" s="61" t="s">
        <v>11</v>
      </c>
    </row>
    <row r="467" spans="1:22" ht="13">
      <c r="A467" s="137">
        <v>61395827</v>
      </c>
      <c r="B467" s="102" t="s">
        <v>4219</v>
      </c>
      <c r="C467" s="105">
        <v>922045396</v>
      </c>
      <c r="D467" s="120" t="s">
        <v>362</v>
      </c>
      <c r="E467" s="101"/>
      <c r="F467" s="63"/>
      <c r="G467" s="100" t="s">
        <v>224</v>
      </c>
      <c r="H467" s="101" t="s">
        <v>11</v>
      </c>
      <c r="I467" s="63"/>
      <c r="J467" s="63" t="s">
        <v>221</v>
      </c>
      <c r="K467" s="125"/>
      <c r="L467" s="66"/>
      <c r="M467" s="126">
        <v>45841</v>
      </c>
      <c r="N467" s="66" t="s">
        <v>233</v>
      </c>
      <c r="O467" s="311" t="s">
        <v>236</v>
      </c>
      <c r="P467" s="66" t="str">
        <f>TRIM(BD_PyaPinto[[#This Row],[CONTACTO II]])</f>
        <v>NO CONTESTA</v>
      </c>
      <c r="Q467" s="59"/>
      <c r="R467" s="63"/>
      <c r="S467" s="63"/>
      <c r="T467" s="63"/>
      <c r="U467" s="63"/>
      <c r="V467" s="61" t="s">
        <v>11</v>
      </c>
    </row>
    <row r="468" spans="1:22" ht="13">
      <c r="A468" s="137">
        <v>61426697</v>
      </c>
      <c r="B468" s="102" t="s">
        <v>4297</v>
      </c>
      <c r="C468" s="105">
        <v>965474739</v>
      </c>
      <c r="D468" s="112" t="s">
        <v>4298</v>
      </c>
      <c r="E468" s="101"/>
      <c r="F468" s="63"/>
      <c r="G468" s="100" t="s">
        <v>225</v>
      </c>
      <c r="H468" s="101" t="s">
        <v>11</v>
      </c>
      <c r="I468" s="63"/>
      <c r="J468" s="63" t="s">
        <v>221</v>
      </c>
      <c r="K468" s="125"/>
      <c r="L468" s="66"/>
      <c r="M468" s="126">
        <v>45841</v>
      </c>
      <c r="N468" s="66" t="s">
        <v>231</v>
      </c>
      <c r="O468" s="66" t="s">
        <v>231</v>
      </c>
      <c r="P468" s="66" t="str">
        <f>TRIM(BD_PyaPinto[[#This Row],[CONTACTO II]])</f>
        <v>MOSTRÓ INTERÉS</v>
      </c>
      <c r="Q468" s="59"/>
      <c r="R468" s="63"/>
      <c r="S468" s="63"/>
      <c r="T468" s="63"/>
      <c r="U468" s="63"/>
      <c r="V468" s="61" t="s">
        <v>11</v>
      </c>
    </row>
    <row r="469" spans="1:22" ht="13">
      <c r="A469" s="137">
        <v>72995947</v>
      </c>
      <c r="B469" s="102" t="s">
        <v>7921</v>
      </c>
      <c r="C469" s="105">
        <v>929789320</v>
      </c>
      <c r="D469" s="120" t="s">
        <v>362</v>
      </c>
      <c r="E469" s="101"/>
      <c r="F469" s="63"/>
      <c r="G469" s="100" t="s">
        <v>223</v>
      </c>
      <c r="H469" s="101" t="s">
        <v>11</v>
      </c>
      <c r="I469" s="63"/>
      <c r="J469" s="63" t="s">
        <v>221</v>
      </c>
      <c r="K469" s="125"/>
      <c r="L469" s="66"/>
      <c r="M469" s="126">
        <v>45841</v>
      </c>
      <c r="N469" s="66" t="s">
        <v>233</v>
      </c>
      <c r="O469" s="66"/>
      <c r="P469" s="66" t="str">
        <f>TRIM(BD_PyaPinto[[#This Row],[CONTACTO II]])</f>
        <v/>
      </c>
      <c r="Q469" s="59"/>
      <c r="R469" s="63"/>
      <c r="S469" s="63"/>
      <c r="T469" s="63"/>
      <c r="U469" s="63"/>
      <c r="V469" s="61" t="s">
        <v>11</v>
      </c>
    </row>
    <row r="470" spans="1:22" ht="13">
      <c r="A470" s="137">
        <v>61530607</v>
      </c>
      <c r="B470" s="102" t="s">
        <v>4662</v>
      </c>
      <c r="C470" s="105">
        <v>960587844</v>
      </c>
      <c r="D470" s="112" t="s">
        <v>4663</v>
      </c>
      <c r="E470" s="101"/>
      <c r="F470" s="63"/>
      <c r="G470" s="100" t="s">
        <v>224</v>
      </c>
      <c r="H470" s="101" t="s">
        <v>11</v>
      </c>
      <c r="I470" s="63"/>
      <c r="J470" s="63" t="s">
        <v>221</v>
      </c>
      <c r="K470" s="125"/>
      <c r="L470" s="66"/>
      <c r="M470" s="126">
        <v>45841</v>
      </c>
      <c r="N470" s="66" t="s">
        <v>233</v>
      </c>
      <c r="O470" s="66"/>
      <c r="P470" s="66" t="str">
        <f>TRIM(BD_PyaPinto[[#This Row],[CONTACTO II]])</f>
        <v/>
      </c>
      <c r="Q470" s="59"/>
      <c r="R470" s="63"/>
      <c r="S470" s="63"/>
      <c r="T470" s="63"/>
      <c r="U470" s="63"/>
      <c r="V470" s="61" t="s">
        <v>11</v>
      </c>
    </row>
    <row r="471" spans="1:22" ht="13">
      <c r="A471" s="137">
        <v>9813483</v>
      </c>
      <c r="B471" s="102" t="s">
        <v>800</v>
      </c>
      <c r="C471" s="105">
        <v>926286360</v>
      </c>
      <c r="D471" s="112" t="s">
        <v>801</v>
      </c>
      <c r="E471" s="101"/>
      <c r="F471" s="63"/>
      <c r="G471" s="100" t="s">
        <v>224</v>
      </c>
      <c r="H471" s="101" t="s">
        <v>11</v>
      </c>
      <c r="I471" s="63"/>
      <c r="J471" s="63" t="s">
        <v>221</v>
      </c>
      <c r="K471" s="125"/>
      <c r="L471" s="66"/>
      <c r="M471" s="126">
        <v>45841</v>
      </c>
      <c r="N471" s="66" t="s">
        <v>233</v>
      </c>
      <c r="O471" s="66"/>
      <c r="P471" s="66" t="str">
        <f>TRIM(BD_PyaPinto[[#This Row],[CONTACTO II]])</f>
        <v/>
      </c>
      <c r="Q471" s="59"/>
      <c r="R471" s="63"/>
      <c r="S471" s="63"/>
      <c r="T471" s="63"/>
      <c r="U471" s="63"/>
      <c r="V471" s="61" t="s">
        <v>11</v>
      </c>
    </row>
    <row r="472" spans="1:22" ht="13">
      <c r="A472" s="137">
        <v>7972766</v>
      </c>
      <c r="B472" s="102" t="s">
        <v>625</v>
      </c>
      <c r="C472" s="105">
        <v>51990274389</v>
      </c>
      <c r="D472" s="112" t="s">
        <v>626</v>
      </c>
      <c r="E472" s="101"/>
      <c r="F472" s="63"/>
      <c r="G472" s="100" t="s">
        <v>224</v>
      </c>
      <c r="H472" s="101" t="s">
        <v>11</v>
      </c>
      <c r="I472" s="63"/>
      <c r="J472" s="63" t="s">
        <v>221</v>
      </c>
      <c r="K472" s="125"/>
      <c r="L472" s="66"/>
      <c r="M472" s="126">
        <v>45841</v>
      </c>
      <c r="N472" s="66" t="s">
        <v>231</v>
      </c>
      <c r="O472" s="66" t="s">
        <v>231</v>
      </c>
      <c r="P472" s="66" t="str">
        <f>TRIM(BD_PyaPinto[[#This Row],[CONTACTO II]])</f>
        <v>MOSTRÓ INTERÉS</v>
      </c>
      <c r="Q472" s="59"/>
      <c r="R472" s="63"/>
      <c r="S472" s="63"/>
      <c r="T472" s="63"/>
      <c r="U472" s="63"/>
      <c r="V472" s="61" t="s">
        <v>11</v>
      </c>
    </row>
    <row r="473" spans="1:22" ht="13">
      <c r="A473" s="137">
        <v>8112977</v>
      </c>
      <c r="B473" s="102" t="s">
        <v>635</v>
      </c>
      <c r="C473" s="121">
        <v>946590586</v>
      </c>
      <c r="D473" s="112" t="s">
        <v>636</v>
      </c>
      <c r="E473" s="101"/>
      <c r="F473" s="63"/>
      <c r="G473" s="100" t="s">
        <v>224</v>
      </c>
      <c r="H473" s="101" t="s">
        <v>11</v>
      </c>
      <c r="I473" s="63"/>
      <c r="J473" s="63" t="s">
        <v>221</v>
      </c>
      <c r="K473" s="125"/>
      <c r="L473" s="66"/>
      <c r="M473" s="126">
        <v>45841</v>
      </c>
      <c r="N473" s="66" t="s">
        <v>233</v>
      </c>
      <c r="O473" s="66"/>
      <c r="P473" s="66" t="str">
        <f>TRIM(BD_PyaPinto[[#This Row],[CONTACTO II]])</f>
        <v/>
      </c>
      <c r="Q473" s="59"/>
      <c r="R473" s="63"/>
      <c r="S473" s="63"/>
      <c r="T473" s="63"/>
      <c r="U473" s="63"/>
      <c r="V473" s="61" t="s">
        <v>11</v>
      </c>
    </row>
    <row r="474" spans="1:22" ht="13">
      <c r="A474" s="137">
        <v>62051442</v>
      </c>
      <c r="B474" s="102" t="s">
        <v>5154</v>
      </c>
      <c r="C474" s="105">
        <v>980111870</v>
      </c>
      <c r="D474" s="112" t="s">
        <v>5155</v>
      </c>
      <c r="E474" s="101"/>
      <c r="F474" s="63"/>
      <c r="G474" s="100" t="s">
        <v>224</v>
      </c>
      <c r="H474" s="101" t="s">
        <v>11</v>
      </c>
      <c r="I474" s="63"/>
      <c r="J474" s="63" t="s">
        <v>221</v>
      </c>
      <c r="K474" s="125"/>
      <c r="L474" s="66"/>
      <c r="M474" s="126">
        <v>45841</v>
      </c>
      <c r="N474" s="66" t="s">
        <v>233</v>
      </c>
      <c r="O474" s="66"/>
      <c r="P474" s="66" t="str">
        <f>TRIM(BD_PyaPinto[[#This Row],[CONTACTO II]])</f>
        <v/>
      </c>
      <c r="Q474" s="59"/>
      <c r="R474" s="63"/>
      <c r="S474" s="63"/>
      <c r="T474" s="63"/>
      <c r="U474" s="63"/>
      <c r="V474" s="61" t="s">
        <v>11</v>
      </c>
    </row>
    <row r="475" spans="1:22" ht="13">
      <c r="A475" s="137">
        <v>72593184</v>
      </c>
      <c r="B475" s="102" t="s">
        <v>7368</v>
      </c>
      <c r="C475" s="105">
        <v>936801708</v>
      </c>
      <c r="D475" s="112" t="s">
        <v>7369</v>
      </c>
      <c r="E475" s="101"/>
      <c r="F475" s="63"/>
      <c r="G475" s="100" t="s">
        <v>224</v>
      </c>
      <c r="H475" s="101" t="s">
        <v>11</v>
      </c>
      <c r="I475" s="63"/>
      <c r="J475" s="63" t="s">
        <v>221</v>
      </c>
      <c r="K475" s="125"/>
      <c r="L475" s="66"/>
      <c r="M475" s="126">
        <v>45841</v>
      </c>
      <c r="N475" s="66" t="s">
        <v>233</v>
      </c>
      <c r="O475" s="66" t="s">
        <v>236</v>
      </c>
      <c r="P475" s="66" t="str">
        <f>TRIM(BD_PyaPinto[[#This Row],[CONTACTO II]])</f>
        <v>NO CONTESTA</v>
      </c>
      <c r="Q475" s="59"/>
      <c r="R475" s="63"/>
      <c r="S475" s="63"/>
      <c r="T475" s="63"/>
      <c r="U475" s="63"/>
      <c r="V475" s="61" t="s">
        <v>11</v>
      </c>
    </row>
    <row r="476" spans="1:22" ht="13">
      <c r="A476" s="137">
        <v>70965672</v>
      </c>
      <c r="B476" s="102" t="s">
        <v>5885</v>
      </c>
      <c r="C476" s="105">
        <v>946940170</v>
      </c>
      <c r="D476" s="112" t="s">
        <v>5886</v>
      </c>
      <c r="E476" s="101"/>
      <c r="F476" s="63"/>
      <c r="G476" s="100" t="s">
        <v>224</v>
      </c>
      <c r="H476" s="101" t="s">
        <v>11</v>
      </c>
      <c r="I476" s="63"/>
      <c r="J476" s="63" t="s">
        <v>221</v>
      </c>
      <c r="K476" s="125"/>
      <c r="L476" s="66"/>
      <c r="M476" s="126">
        <v>45841</v>
      </c>
      <c r="N476" s="66" t="s">
        <v>233</v>
      </c>
      <c r="O476" s="311" t="s">
        <v>236</v>
      </c>
      <c r="P476" s="66" t="str">
        <f>TRIM(BD_PyaPinto[[#This Row],[CONTACTO II]])</f>
        <v>NO CONTESTA</v>
      </c>
      <c r="Q476" s="59"/>
      <c r="R476" s="63"/>
      <c r="S476" s="63"/>
      <c r="T476" s="63"/>
      <c r="U476" s="63"/>
      <c r="V476" s="61" t="s">
        <v>11</v>
      </c>
    </row>
    <row r="477" spans="1:22" ht="13">
      <c r="A477" s="137">
        <v>61516855</v>
      </c>
      <c r="B477" s="102" t="s">
        <v>4616</v>
      </c>
      <c r="C477" s="105">
        <v>919500168</v>
      </c>
      <c r="D477" s="120" t="s">
        <v>362</v>
      </c>
      <c r="E477" s="101"/>
      <c r="F477" s="63"/>
      <c r="G477" s="100" t="s">
        <v>224</v>
      </c>
      <c r="H477" s="101" t="s">
        <v>11</v>
      </c>
      <c r="I477" s="63"/>
      <c r="J477" s="63" t="s">
        <v>221</v>
      </c>
      <c r="K477" s="125"/>
      <c r="L477" s="66"/>
      <c r="M477" s="126">
        <v>45841</v>
      </c>
      <c r="N477" s="66" t="s">
        <v>233</v>
      </c>
      <c r="O477" s="311" t="s">
        <v>236</v>
      </c>
      <c r="P477" s="66" t="str">
        <f>TRIM(BD_PyaPinto[[#This Row],[CONTACTO II]])</f>
        <v>NO CONTESTA</v>
      </c>
      <c r="Q477" s="59"/>
      <c r="R477" s="63"/>
      <c r="S477" s="63"/>
      <c r="T477" s="63"/>
      <c r="U477" s="63"/>
      <c r="V477" s="61" t="s">
        <v>11</v>
      </c>
    </row>
    <row r="478" spans="1:22" ht="13">
      <c r="A478" s="137">
        <v>62051050</v>
      </c>
      <c r="B478" s="102" t="s">
        <v>5149</v>
      </c>
      <c r="C478" s="105">
        <v>924719650</v>
      </c>
      <c r="D478" s="112" t="s">
        <v>5150</v>
      </c>
      <c r="E478" s="101"/>
      <c r="F478" s="63"/>
      <c r="G478" s="100" t="s">
        <v>224</v>
      </c>
      <c r="H478" s="101" t="s">
        <v>11</v>
      </c>
      <c r="I478" s="63"/>
      <c r="J478" s="63" t="s">
        <v>221</v>
      </c>
      <c r="K478" s="125"/>
      <c r="L478" s="66"/>
      <c r="M478" s="126">
        <v>45841</v>
      </c>
      <c r="N478" s="66" t="s">
        <v>233</v>
      </c>
      <c r="O478" s="311" t="s">
        <v>236</v>
      </c>
      <c r="P478" s="66" t="str">
        <f>TRIM(BD_PyaPinto[[#This Row],[CONTACTO II]])</f>
        <v>NO CONTESTA</v>
      </c>
      <c r="Q478" s="59"/>
      <c r="R478" s="63"/>
      <c r="S478" s="63"/>
      <c r="T478" s="63"/>
      <c r="U478" s="63"/>
      <c r="V478" s="61" t="s">
        <v>11</v>
      </c>
    </row>
    <row r="479" spans="1:22" ht="13">
      <c r="A479" s="137">
        <v>72054821</v>
      </c>
      <c r="B479" s="102" t="s">
        <v>6737</v>
      </c>
      <c r="C479" s="105">
        <v>931262268</v>
      </c>
      <c r="D479" s="112" t="s">
        <v>6738</v>
      </c>
      <c r="E479" s="101"/>
      <c r="F479" s="63"/>
      <c r="G479" s="100" t="s">
        <v>223</v>
      </c>
      <c r="H479" s="101" t="s">
        <v>11</v>
      </c>
      <c r="I479" s="63"/>
      <c r="J479" s="63" t="s">
        <v>221</v>
      </c>
      <c r="K479" s="125"/>
      <c r="L479" s="66"/>
      <c r="M479" s="126">
        <v>45841</v>
      </c>
      <c r="N479" s="66" t="s">
        <v>233</v>
      </c>
      <c r="O479" s="311" t="s">
        <v>236</v>
      </c>
      <c r="P479" s="66" t="str">
        <f>TRIM(BD_PyaPinto[[#This Row],[CONTACTO II]])</f>
        <v>NO CONTESTA</v>
      </c>
      <c r="Q479" s="59"/>
      <c r="R479" s="63"/>
      <c r="S479" s="63"/>
      <c r="T479" s="63"/>
      <c r="U479" s="63"/>
      <c r="V479" s="61" t="s">
        <v>11</v>
      </c>
    </row>
    <row r="480" spans="1:22" ht="13">
      <c r="A480" s="137">
        <v>71189973</v>
      </c>
      <c r="B480" s="102" t="s">
        <v>6139</v>
      </c>
      <c r="C480" s="105">
        <v>951223245</v>
      </c>
      <c r="D480" s="112" t="s">
        <v>6140</v>
      </c>
      <c r="E480" s="101"/>
      <c r="F480" s="63"/>
      <c r="G480" s="100" t="s">
        <v>223</v>
      </c>
      <c r="H480" s="101" t="s">
        <v>11</v>
      </c>
      <c r="I480" s="63"/>
      <c r="J480" s="63" t="s">
        <v>221</v>
      </c>
      <c r="K480" s="125"/>
      <c r="L480" s="66"/>
      <c r="M480" s="126">
        <v>45841</v>
      </c>
      <c r="N480" s="66" t="s">
        <v>233</v>
      </c>
      <c r="O480" s="311" t="s">
        <v>236</v>
      </c>
      <c r="P480" s="66" t="str">
        <f>TRIM(BD_PyaPinto[[#This Row],[CONTACTO II]])</f>
        <v>NO CONTESTA</v>
      </c>
      <c r="Q480" s="59"/>
      <c r="R480" s="63"/>
      <c r="S480" s="63"/>
      <c r="T480" s="63"/>
      <c r="U480" s="63"/>
      <c r="V480" s="61" t="s">
        <v>11</v>
      </c>
    </row>
    <row r="481" spans="1:22" ht="13">
      <c r="A481" s="137">
        <v>72898802</v>
      </c>
      <c r="B481" s="102" t="s">
        <v>7741</v>
      </c>
      <c r="C481" s="105">
        <v>967009457</v>
      </c>
      <c r="D481" s="120" t="s">
        <v>362</v>
      </c>
      <c r="E481" s="101"/>
      <c r="F481" s="63"/>
      <c r="G481" s="100" t="s">
        <v>223</v>
      </c>
      <c r="H481" s="101" t="s">
        <v>11</v>
      </c>
      <c r="I481" s="63"/>
      <c r="J481" s="63" t="s">
        <v>221</v>
      </c>
      <c r="K481" s="125"/>
      <c r="L481" s="66"/>
      <c r="M481" s="126">
        <v>45841</v>
      </c>
      <c r="N481" s="66" t="s">
        <v>233</v>
      </c>
      <c r="O481" s="66" t="s">
        <v>236</v>
      </c>
      <c r="P481" s="66" t="str">
        <f>TRIM(BD_PyaPinto[[#This Row],[CONTACTO II]])</f>
        <v>NO CONTESTA</v>
      </c>
      <c r="Q481" s="59"/>
      <c r="R481" s="63"/>
      <c r="S481" s="63"/>
      <c r="T481" s="63"/>
      <c r="U481" s="63"/>
      <c r="V481" s="61" t="s">
        <v>11</v>
      </c>
    </row>
    <row r="482" spans="1:22" ht="13">
      <c r="A482" s="137">
        <v>60898305</v>
      </c>
      <c r="B482" s="102" t="s">
        <v>3412</v>
      </c>
      <c r="C482" s="105">
        <v>923407853</v>
      </c>
      <c r="D482" s="112" t="s">
        <v>3413</v>
      </c>
      <c r="E482" s="101"/>
      <c r="F482" s="63"/>
      <c r="G482" s="100" t="s">
        <v>223</v>
      </c>
      <c r="H482" s="101" t="s">
        <v>11</v>
      </c>
      <c r="I482" s="63"/>
      <c r="J482" s="63" t="s">
        <v>221</v>
      </c>
      <c r="K482" s="125"/>
      <c r="L482" s="66"/>
      <c r="M482" s="126">
        <v>45841</v>
      </c>
      <c r="N482" s="66" t="s">
        <v>233</v>
      </c>
      <c r="O482" s="66" t="s">
        <v>239</v>
      </c>
      <c r="P482" s="66" t="str">
        <f>TRIM(BD_PyaPinto[[#This Row],[CONTACTO II]])</f>
        <v>EVALUANDO OPCIONES</v>
      </c>
      <c r="Q482" s="59"/>
      <c r="R482" s="63"/>
      <c r="S482" s="63"/>
      <c r="T482" s="63"/>
      <c r="U482" s="63"/>
      <c r="V482" s="61" t="s">
        <v>11</v>
      </c>
    </row>
    <row r="483" spans="1:22" ht="13">
      <c r="A483" s="137">
        <v>44999859</v>
      </c>
      <c r="B483" s="102" t="s">
        <v>2386</v>
      </c>
      <c r="C483" s="105">
        <v>51954682013</v>
      </c>
      <c r="D483" s="112" t="s">
        <v>2387</v>
      </c>
      <c r="E483" s="101"/>
      <c r="F483" s="63"/>
      <c r="G483" s="100" t="s">
        <v>223</v>
      </c>
      <c r="H483" s="101" t="s">
        <v>11</v>
      </c>
      <c r="I483" s="63"/>
      <c r="J483" s="63" t="s">
        <v>221</v>
      </c>
      <c r="K483" s="125"/>
      <c r="L483" s="66"/>
      <c r="M483" s="126">
        <v>45841</v>
      </c>
      <c r="N483" s="66" t="s">
        <v>233</v>
      </c>
      <c r="O483" s="66" t="s">
        <v>233</v>
      </c>
      <c r="P483" s="66" t="str">
        <f>TRIM(BD_PyaPinto[[#This Row],[CONTACTO II]])</f>
        <v>SE ENVIÓ INFORMACIÓN</v>
      </c>
      <c r="Q483" s="59"/>
      <c r="R483" s="63"/>
      <c r="S483" s="63"/>
      <c r="T483" s="63"/>
      <c r="U483" s="63"/>
      <c r="V483" s="61" t="s">
        <v>11</v>
      </c>
    </row>
    <row r="484" spans="1:22" ht="13">
      <c r="A484" s="137">
        <v>513208</v>
      </c>
      <c r="B484" s="102" t="s">
        <v>385</v>
      </c>
      <c r="C484" s="105">
        <v>51999225125</v>
      </c>
      <c r="D484" s="112" t="s">
        <v>386</v>
      </c>
      <c r="E484" s="101"/>
      <c r="F484" s="63"/>
      <c r="G484" s="100" t="s">
        <v>224</v>
      </c>
      <c r="H484" s="101" t="s">
        <v>11</v>
      </c>
      <c r="I484" s="63"/>
      <c r="J484" s="63" t="s">
        <v>221</v>
      </c>
      <c r="K484" s="125"/>
      <c r="L484" s="66"/>
      <c r="M484" s="126">
        <v>45841</v>
      </c>
      <c r="N484" s="66" t="s">
        <v>233</v>
      </c>
      <c r="O484" s="66"/>
      <c r="P484" s="66" t="str">
        <f>TRIM(BD_PyaPinto[[#This Row],[CONTACTO II]])</f>
        <v/>
      </c>
      <c r="Q484" s="59"/>
      <c r="R484" s="63"/>
      <c r="S484" s="63"/>
      <c r="T484" s="63"/>
      <c r="U484" s="63"/>
      <c r="V484" s="61" t="s">
        <v>11</v>
      </c>
    </row>
    <row r="485" spans="1:22" ht="13">
      <c r="A485" s="137" t="s">
        <v>362</v>
      </c>
      <c r="B485" s="102" t="s">
        <v>11391</v>
      </c>
      <c r="C485" s="105">
        <v>51962783276</v>
      </c>
      <c r="D485" s="120" t="s">
        <v>362</v>
      </c>
      <c r="E485" s="101"/>
      <c r="F485" s="63"/>
      <c r="G485" s="100" t="s">
        <v>223</v>
      </c>
      <c r="H485" s="101" t="s">
        <v>11</v>
      </c>
      <c r="I485" s="63"/>
      <c r="J485" s="63" t="s">
        <v>221</v>
      </c>
      <c r="K485" s="125"/>
      <c r="L485" s="66"/>
      <c r="M485" s="126">
        <v>45841</v>
      </c>
      <c r="N485" s="66" t="s">
        <v>233</v>
      </c>
      <c r="O485" s="85" t="s">
        <v>236</v>
      </c>
      <c r="P485" s="66" t="str">
        <f>TRIM(BD_PyaPinto[[#This Row],[CONTACTO II]])</f>
        <v>NO CONTESTA</v>
      </c>
      <c r="Q485" s="59"/>
      <c r="R485" s="63"/>
      <c r="S485" s="63"/>
      <c r="T485" s="63"/>
      <c r="U485" s="63"/>
      <c r="V485" s="61" t="s">
        <v>11</v>
      </c>
    </row>
    <row r="486" spans="1:22" ht="13">
      <c r="A486" s="137">
        <v>73411353</v>
      </c>
      <c r="B486" s="102" t="s">
        <v>8366</v>
      </c>
      <c r="C486" s="105">
        <v>51940677994</v>
      </c>
      <c r="D486" s="112" t="s">
        <v>8367</v>
      </c>
      <c r="E486" s="101"/>
      <c r="F486" s="63"/>
      <c r="G486" s="100" t="s">
        <v>224</v>
      </c>
      <c r="H486" s="101" t="s">
        <v>11</v>
      </c>
      <c r="I486" s="63"/>
      <c r="J486" s="63" t="s">
        <v>221</v>
      </c>
      <c r="K486" s="125"/>
      <c r="L486" s="66"/>
      <c r="M486" s="126">
        <v>45841</v>
      </c>
      <c r="N486" s="66" t="s">
        <v>233</v>
      </c>
      <c r="O486" s="66" t="s">
        <v>236</v>
      </c>
      <c r="P486" s="66" t="str">
        <f>TRIM(BD_PyaPinto[[#This Row],[CONTACTO II]])</f>
        <v>NO CONTESTA</v>
      </c>
      <c r="Q486" s="59"/>
      <c r="R486" s="63"/>
      <c r="S486" s="63"/>
      <c r="T486" s="63"/>
      <c r="U486" s="63"/>
      <c r="V486" s="61" t="s">
        <v>11</v>
      </c>
    </row>
    <row r="487" spans="1:22" ht="13">
      <c r="A487" s="137">
        <v>72987054</v>
      </c>
      <c r="B487" s="102" t="s">
        <v>7840</v>
      </c>
      <c r="C487" s="105">
        <v>991469174</v>
      </c>
      <c r="D487" s="112" t="s">
        <v>7841</v>
      </c>
      <c r="E487" s="101"/>
      <c r="F487" s="63"/>
      <c r="G487" s="100" t="s">
        <v>224</v>
      </c>
      <c r="H487" s="101" t="s">
        <v>11</v>
      </c>
      <c r="I487" s="63"/>
      <c r="J487" s="63" t="s">
        <v>221</v>
      </c>
      <c r="K487" s="125"/>
      <c r="L487" s="66"/>
      <c r="M487" s="126">
        <v>45841</v>
      </c>
      <c r="N487" s="66" t="s">
        <v>233</v>
      </c>
      <c r="O487" s="66" t="s">
        <v>236</v>
      </c>
      <c r="P487" s="66" t="str">
        <f>TRIM(BD_PyaPinto[[#This Row],[CONTACTO II]])</f>
        <v>NO CONTESTA</v>
      </c>
      <c r="Q487" s="59"/>
      <c r="R487" s="63"/>
      <c r="S487" s="63"/>
      <c r="T487" s="63"/>
      <c r="U487" s="63"/>
      <c r="V487" s="61" t="s">
        <v>11</v>
      </c>
    </row>
    <row r="488" spans="1:22" ht="13">
      <c r="A488" s="137" t="s">
        <v>362</v>
      </c>
      <c r="B488" s="102" t="s">
        <v>11392</v>
      </c>
      <c r="C488" s="105">
        <v>51946609314</v>
      </c>
      <c r="D488" s="120" t="s">
        <v>362</v>
      </c>
      <c r="E488" s="101"/>
      <c r="F488" s="63"/>
      <c r="G488" s="100" t="s">
        <v>224</v>
      </c>
      <c r="H488" s="101" t="s">
        <v>11</v>
      </c>
      <c r="I488" s="63"/>
      <c r="J488" s="63" t="s">
        <v>221</v>
      </c>
      <c r="K488" s="125"/>
      <c r="L488" s="66"/>
      <c r="M488" s="126">
        <v>45841</v>
      </c>
      <c r="N488" s="66" t="s">
        <v>233</v>
      </c>
      <c r="O488" s="85" t="s">
        <v>236</v>
      </c>
      <c r="P488" s="66" t="str">
        <f>TRIM(BD_PyaPinto[[#This Row],[CONTACTO II]])</f>
        <v>NO CONTESTA</v>
      </c>
      <c r="Q488" s="59"/>
      <c r="R488" s="63"/>
      <c r="S488" s="63"/>
      <c r="T488" s="63"/>
      <c r="U488" s="63"/>
      <c r="V488" s="61" t="s">
        <v>11</v>
      </c>
    </row>
    <row r="489" spans="1:22" ht="13">
      <c r="A489" s="137">
        <v>61931142</v>
      </c>
      <c r="B489" s="102" t="s">
        <v>4958</v>
      </c>
      <c r="C489" s="105">
        <v>924496560</v>
      </c>
      <c r="D489" s="112" t="s">
        <v>4959</v>
      </c>
      <c r="E489" s="101"/>
      <c r="F489" s="63"/>
      <c r="G489" s="100" t="s">
        <v>225</v>
      </c>
      <c r="H489" s="101" t="s">
        <v>11</v>
      </c>
      <c r="I489" s="63"/>
      <c r="J489" s="63" t="s">
        <v>221</v>
      </c>
      <c r="K489" s="125"/>
      <c r="L489" s="66"/>
      <c r="M489" s="126">
        <v>45841</v>
      </c>
      <c r="N489" s="66" t="s">
        <v>233</v>
      </c>
      <c r="O489" s="66"/>
      <c r="P489" s="66" t="str">
        <f>TRIM(BD_PyaPinto[[#This Row],[CONTACTO II]])</f>
        <v/>
      </c>
      <c r="Q489" s="59"/>
      <c r="R489" s="63"/>
      <c r="S489" s="63"/>
      <c r="T489" s="63"/>
      <c r="U489" s="63"/>
      <c r="V489" s="61" t="s">
        <v>11</v>
      </c>
    </row>
    <row r="490" spans="1:22" ht="13">
      <c r="A490" s="137" t="s">
        <v>362</v>
      </c>
      <c r="B490" s="102" t="s">
        <v>11393</v>
      </c>
      <c r="C490" s="105">
        <v>962230642</v>
      </c>
      <c r="D490" s="120" t="s">
        <v>362</v>
      </c>
      <c r="E490" s="101"/>
      <c r="F490" s="63"/>
      <c r="G490" s="100" t="s">
        <v>224</v>
      </c>
      <c r="H490" s="101" t="s">
        <v>11</v>
      </c>
      <c r="I490" s="63"/>
      <c r="J490" s="63" t="s">
        <v>221</v>
      </c>
      <c r="K490" s="125"/>
      <c r="L490" s="66"/>
      <c r="M490" s="126">
        <v>45841</v>
      </c>
      <c r="N490" s="66" t="s">
        <v>233</v>
      </c>
      <c r="O490" s="85" t="s">
        <v>236</v>
      </c>
      <c r="P490" s="66" t="str">
        <f>TRIM(BD_PyaPinto[[#This Row],[CONTACTO II]])</f>
        <v>NO CONTESTA</v>
      </c>
      <c r="Q490" s="59"/>
      <c r="R490" s="63"/>
      <c r="S490" s="63"/>
      <c r="T490" s="63"/>
      <c r="U490" s="63"/>
      <c r="V490" s="61" t="s">
        <v>11</v>
      </c>
    </row>
    <row r="491" spans="1:22" ht="13">
      <c r="A491" s="137">
        <v>71684761</v>
      </c>
      <c r="B491" s="102" t="s">
        <v>6569</v>
      </c>
      <c r="C491" s="105">
        <v>947545148</v>
      </c>
      <c r="D491" s="112" t="s">
        <v>6570</v>
      </c>
      <c r="E491" s="101"/>
      <c r="F491" s="63"/>
      <c r="G491" s="100" t="s">
        <v>223</v>
      </c>
      <c r="H491" s="101" t="s">
        <v>11</v>
      </c>
      <c r="I491" s="63"/>
      <c r="J491" s="63" t="s">
        <v>221</v>
      </c>
      <c r="K491" s="125"/>
      <c r="L491" s="66"/>
      <c r="M491" s="126">
        <v>45841</v>
      </c>
      <c r="N491" s="66" t="s">
        <v>233</v>
      </c>
      <c r="O491" s="311" t="s">
        <v>236</v>
      </c>
      <c r="P491" s="66" t="str">
        <f>TRIM(BD_PyaPinto[[#This Row],[CONTACTO II]])</f>
        <v>NO CONTESTA</v>
      </c>
      <c r="Q491" s="59"/>
      <c r="R491" s="63"/>
      <c r="S491" s="63"/>
      <c r="T491" s="63"/>
      <c r="U491" s="63"/>
      <c r="V491" s="61" t="s">
        <v>11</v>
      </c>
    </row>
    <row r="492" spans="1:22" ht="13">
      <c r="A492" s="137">
        <v>72602148</v>
      </c>
      <c r="B492" s="102" t="s">
        <v>7450</v>
      </c>
      <c r="C492" s="105">
        <v>979254654</v>
      </c>
      <c r="D492" s="112" t="s">
        <v>7451</v>
      </c>
      <c r="E492" s="101"/>
      <c r="F492" s="63"/>
      <c r="G492" s="100" t="s">
        <v>223</v>
      </c>
      <c r="H492" s="101" t="s">
        <v>11</v>
      </c>
      <c r="I492" s="63"/>
      <c r="J492" s="63" t="s">
        <v>221</v>
      </c>
      <c r="K492" s="125"/>
      <c r="L492" s="66"/>
      <c r="M492" s="126">
        <v>45841</v>
      </c>
      <c r="N492" s="66" t="s">
        <v>233</v>
      </c>
      <c r="O492" s="66" t="s">
        <v>239</v>
      </c>
      <c r="P492" s="66" t="str">
        <f>TRIM(BD_PyaPinto[[#This Row],[CONTACTO II]])</f>
        <v>EVALUANDO OPCIONES</v>
      </c>
      <c r="Q492" s="59"/>
      <c r="R492" s="63"/>
      <c r="S492" s="63"/>
      <c r="T492" s="63"/>
      <c r="U492" s="63"/>
      <c r="V492" s="61" t="s">
        <v>11</v>
      </c>
    </row>
    <row r="493" spans="1:22" ht="13">
      <c r="A493" s="137">
        <v>614828622</v>
      </c>
      <c r="B493" s="102" t="s">
        <v>10217</v>
      </c>
      <c r="C493" s="105">
        <v>934828622</v>
      </c>
      <c r="D493" s="112" t="s">
        <v>10218</v>
      </c>
      <c r="E493" s="101"/>
      <c r="F493" s="63"/>
      <c r="G493" s="100" t="s">
        <v>223</v>
      </c>
      <c r="H493" s="101" t="s">
        <v>11</v>
      </c>
      <c r="I493" s="63"/>
      <c r="J493" s="63" t="s">
        <v>221</v>
      </c>
      <c r="K493" s="125"/>
      <c r="L493" s="66"/>
      <c r="M493" s="126">
        <v>45841</v>
      </c>
      <c r="N493" s="66" t="s">
        <v>233</v>
      </c>
      <c r="O493" s="66" t="s">
        <v>236</v>
      </c>
      <c r="P493" s="66" t="str">
        <f>TRIM(BD_PyaPinto[[#This Row],[CONTACTO II]])</f>
        <v>NO CONTESTA</v>
      </c>
      <c r="Q493" s="59"/>
      <c r="R493" s="63"/>
      <c r="S493" s="63"/>
      <c r="T493" s="63"/>
      <c r="U493" s="63"/>
      <c r="V493" s="61" t="s">
        <v>11</v>
      </c>
    </row>
    <row r="494" spans="1:22" ht="13">
      <c r="A494" s="137">
        <v>72346889</v>
      </c>
      <c r="B494" s="102" t="s">
        <v>7145</v>
      </c>
      <c r="C494" s="105">
        <v>992407099</v>
      </c>
      <c r="D494" s="112" t="s">
        <v>7146</v>
      </c>
      <c r="E494" s="101"/>
      <c r="F494" s="63"/>
      <c r="G494" s="100" t="s">
        <v>224</v>
      </c>
      <c r="H494" s="101" t="s">
        <v>11</v>
      </c>
      <c r="I494" s="63"/>
      <c r="J494" s="63" t="s">
        <v>221</v>
      </c>
      <c r="K494" s="125"/>
      <c r="L494" s="66"/>
      <c r="M494" s="126">
        <v>45841</v>
      </c>
      <c r="N494" s="66" t="s">
        <v>233</v>
      </c>
      <c r="O494" s="311" t="s">
        <v>236</v>
      </c>
      <c r="P494" s="66" t="str">
        <f>TRIM(BD_PyaPinto[[#This Row],[CONTACTO II]])</f>
        <v>NO CONTESTA</v>
      </c>
      <c r="Q494" s="59"/>
      <c r="R494" s="63"/>
      <c r="S494" s="63"/>
      <c r="T494" s="63"/>
      <c r="U494" s="63"/>
      <c r="V494" s="61" t="s">
        <v>11</v>
      </c>
    </row>
    <row r="495" spans="1:22" ht="13">
      <c r="A495" s="137">
        <v>72348397</v>
      </c>
      <c r="B495" s="102" t="s">
        <v>7151</v>
      </c>
      <c r="C495" s="105">
        <v>987493200</v>
      </c>
      <c r="D495" s="112" t="s">
        <v>7152</v>
      </c>
      <c r="E495" s="101"/>
      <c r="F495" s="63"/>
      <c r="G495" s="100" t="s">
        <v>223</v>
      </c>
      <c r="H495" s="101" t="s">
        <v>11</v>
      </c>
      <c r="I495" s="63"/>
      <c r="J495" s="63" t="s">
        <v>221</v>
      </c>
      <c r="K495" s="125"/>
      <c r="L495" s="66"/>
      <c r="M495" s="126">
        <v>45841</v>
      </c>
      <c r="N495" s="66" t="s">
        <v>233</v>
      </c>
      <c r="O495" s="311" t="s">
        <v>236</v>
      </c>
      <c r="P495" s="66" t="str">
        <f>TRIM(BD_PyaPinto[[#This Row],[CONTACTO II]])</f>
        <v>NO CONTESTA</v>
      </c>
      <c r="Q495" s="59"/>
      <c r="R495" s="63"/>
      <c r="S495" s="63"/>
      <c r="T495" s="63"/>
      <c r="U495" s="63"/>
      <c r="V495" s="61" t="s">
        <v>11</v>
      </c>
    </row>
    <row r="496" spans="1:22" ht="13">
      <c r="A496" s="137">
        <v>61516803</v>
      </c>
      <c r="B496" s="102" t="s">
        <v>4610</v>
      </c>
      <c r="C496" s="105">
        <v>962309729</v>
      </c>
      <c r="D496" s="112" t="s">
        <v>4611</v>
      </c>
      <c r="E496" s="101"/>
      <c r="F496" s="63"/>
      <c r="G496" s="100" t="s">
        <v>223</v>
      </c>
      <c r="H496" s="101" t="s">
        <v>11</v>
      </c>
      <c r="I496" s="63"/>
      <c r="J496" s="63" t="s">
        <v>221</v>
      </c>
      <c r="K496" s="125"/>
      <c r="L496" s="66"/>
      <c r="M496" s="126">
        <v>45841</v>
      </c>
      <c r="N496" s="66" t="s">
        <v>233</v>
      </c>
      <c r="O496" s="66"/>
      <c r="P496" s="66" t="str">
        <f>TRIM(BD_PyaPinto[[#This Row],[CONTACTO II]])</f>
        <v/>
      </c>
      <c r="Q496" s="59"/>
      <c r="R496" s="63"/>
      <c r="S496" s="63"/>
      <c r="T496" s="63"/>
      <c r="U496" s="63"/>
      <c r="V496" s="61" t="s">
        <v>11</v>
      </c>
    </row>
    <row r="497" spans="1:22" ht="13">
      <c r="A497" s="137">
        <v>72992627</v>
      </c>
      <c r="B497" s="102" t="s">
        <v>7879</v>
      </c>
      <c r="C497" s="105">
        <v>941460763</v>
      </c>
      <c r="D497" s="112" t="s">
        <v>7880</v>
      </c>
      <c r="E497" s="101"/>
      <c r="F497" s="63"/>
      <c r="G497" s="100" t="s">
        <v>224</v>
      </c>
      <c r="H497" s="101" t="s">
        <v>11</v>
      </c>
      <c r="I497" s="63"/>
      <c r="J497" s="63" t="s">
        <v>221</v>
      </c>
      <c r="K497" s="125"/>
      <c r="L497" s="66"/>
      <c r="M497" s="126">
        <v>45841</v>
      </c>
      <c r="N497" s="66" t="s">
        <v>233</v>
      </c>
      <c r="O497" s="66"/>
      <c r="P497" s="66" t="str">
        <f>TRIM(BD_PyaPinto[[#This Row],[CONTACTO II]])</f>
        <v/>
      </c>
      <c r="Q497" s="59"/>
      <c r="R497" s="63"/>
      <c r="S497" s="63"/>
      <c r="T497" s="63"/>
      <c r="U497" s="63"/>
      <c r="V497" s="61" t="s">
        <v>11</v>
      </c>
    </row>
    <row r="498" spans="1:22" ht="13">
      <c r="A498" s="137">
        <v>61471444</v>
      </c>
      <c r="B498" s="102" t="s">
        <v>4429</v>
      </c>
      <c r="C498" s="105">
        <v>979560739</v>
      </c>
      <c r="D498" s="112" t="s">
        <v>4430</v>
      </c>
      <c r="E498" s="101"/>
      <c r="F498" s="63"/>
      <c r="G498" s="100" t="s">
        <v>224</v>
      </c>
      <c r="H498" s="101" t="s">
        <v>11</v>
      </c>
      <c r="I498" s="63"/>
      <c r="J498" s="63" t="s">
        <v>221</v>
      </c>
      <c r="K498" s="125"/>
      <c r="L498" s="66"/>
      <c r="M498" s="126">
        <v>45841</v>
      </c>
      <c r="N498" s="66" t="s">
        <v>233</v>
      </c>
      <c r="O498" s="66"/>
      <c r="P498" s="66" t="str">
        <f>TRIM(BD_PyaPinto[[#This Row],[CONTACTO II]])</f>
        <v/>
      </c>
      <c r="Q498" s="59"/>
      <c r="R498" s="63"/>
      <c r="S498" s="63"/>
      <c r="T498" s="63"/>
      <c r="U498" s="63"/>
      <c r="V498" s="61" t="s">
        <v>11</v>
      </c>
    </row>
    <row r="499" spans="1:22" ht="13">
      <c r="A499" s="137">
        <v>61395056</v>
      </c>
      <c r="B499" s="102" t="s">
        <v>4211</v>
      </c>
      <c r="C499" s="105">
        <v>934037817</v>
      </c>
      <c r="D499" s="112" t="s">
        <v>4212</v>
      </c>
      <c r="E499" s="101"/>
      <c r="F499" s="63"/>
      <c r="G499" s="100" t="s">
        <v>223</v>
      </c>
      <c r="H499" s="101" t="s">
        <v>11</v>
      </c>
      <c r="I499" s="63"/>
      <c r="J499" s="63" t="s">
        <v>221</v>
      </c>
      <c r="K499" s="125"/>
      <c r="L499" s="66"/>
      <c r="M499" s="126">
        <v>45841</v>
      </c>
      <c r="N499" s="66" t="s">
        <v>233</v>
      </c>
      <c r="O499" s="66"/>
      <c r="P499" s="66" t="str">
        <f>TRIM(BD_PyaPinto[[#This Row],[CONTACTO II]])</f>
        <v/>
      </c>
      <c r="Q499" s="59"/>
      <c r="R499" s="63"/>
      <c r="S499" s="63"/>
      <c r="T499" s="63"/>
      <c r="U499" s="63"/>
      <c r="V499" s="61" t="s">
        <v>11</v>
      </c>
    </row>
    <row r="500" spans="1:22" ht="13">
      <c r="A500" s="137">
        <v>72599188</v>
      </c>
      <c r="B500" s="102" t="s">
        <v>7417</v>
      </c>
      <c r="C500" s="105">
        <v>915394235</v>
      </c>
      <c r="D500" s="112" t="s">
        <v>7418</v>
      </c>
      <c r="E500" s="101"/>
      <c r="F500" s="63"/>
      <c r="G500" s="100" t="s">
        <v>224</v>
      </c>
      <c r="H500" s="101" t="s">
        <v>11</v>
      </c>
      <c r="I500" s="63"/>
      <c r="J500" s="63" t="s">
        <v>221</v>
      </c>
      <c r="K500" s="125"/>
      <c r="L500" s="66"/>
      <c r="M500" s="126">
        <v>45841</v>
      </c>
      <c r="N500" s="66" t="s">
        <v>233</v>
      </c>
      <c r="O500" s="66" t="s">
        <v>236</v>
      </c>
      <c r="P500" s="66" t="str">
        <f>TRIM(BD_PyaPinto[[#This Row],[CONTACTO II]])</f>
        <v>NO CONTESTA</v>
      </c>
      <c r="Q500" s="59"/>
      <c r="R500" s="63"/>
      <c r="S500" s="63"/>
      <c r="T500" s="63"/>
      <c r="U500" s="63"/>
      <c r="V500" s="61" t="s">
        <v>11</v>
      </c>
    </row>
    <row r="501" spans="1:22" ht="13">
      <c r="A501" s="137">
        <v>77173099</v>
      </c>
      <c r="B501" s="102" t="s">
        <v>9896</v>
      </c>
      <c r="C501" s="105">
        <v>997378248</v>
      </c>
      <c r="D501" s="112" t="s">
        <v>9897</v>
      </c>
      <c r="E501" s="101"/>
      <c r="F501" s="63"/>
      <c r="G501" s="100" t="s">
        <v>224</v>
      </c>
      <c r="H501" s="101" t="s">
        <v>11</v>
      </c>
      <c r="I501" s="63"/>
      <c r="J501" s="63" t="s">
        <v>221</v>
      </c>
      <c r="K501" s="125"/>
      <c r="L501" s="66"/>
      <c r="M501" s="126">
        <v>45841</v>
      </c>
      <c r="N501" s="66" t="s">
        <v>233</v>
      </c>
      <c r="O501" s="66" t="s">
        <v>236</v>
      </c>
      <c r="P501" s="66" t="str">
        <f>TRIM(BD_PyaPinto[[#This Row],[CONTACTO II]])</f>
        <v>NO CONTESTA</v>
      </c>
      <c r="Q501" s="59"/>
      <c r="R501" s="63"/>
      <c r="S501" s="63"/>
      <c r="T501" s="63"/>
      <c r="U501" s="63"/>
      <c r="V501" s="61" t="s">
        <v>11</v>
      </c>
    </row>
    <row r="502" spans="1:22" ht="13">
      <c r="A502" s="137">
        <v>1114661</v>
      </c>
      <c r="B502" s="102" t="s">
        <v>403</v>
      </c>
      <c r="C502" s="105">
        <v>902632791</v>
      </c>
      <c r="D502" s="112" t="s">
        <v>404</v>
      </c>
      <c r="E502" s="101"/>
      <c r="F502" s="63"/>
      <c r="G502" s="100" t="s">
        <v>225</v>
      </c>
      <c r="H502" s="101" t="s">
        <v>11</v>
      </c>
      <c r="I502" s="63"/>
      <c r="J502" s="63" t="s">
        <v>221</v>
      </c>
      <c r="K502" s="125"/>
      <c r="L502" s="66"/>
      <c r="M502" s="126">
        <v>45841</v>
      </c>
      <c r="N502" s="66" t="s">
        <v>233</v>
      </c>
      <c r="O502" s="66"/>
      <c r="P502" s="66" t="str">
        <f>TRIM(BD_PyaPinto[[#This Row],[CONTACTO II]])</f>
        <v/>
      </c>
      <c r="Q502" s="59"/>
      <c r="R502" s="63"/>
      <c r="S502" s="63"/>
      <c r="T502" s="63"/>
      <c r="U502" s="63"/>
      <c r="V502" s="61" t="s">
        <v>11</v>
      </c>
    </row>
    <row r="503" spans="1:22" ht="13">
      <c r="A503" s="137">
        <v>72586164</v>
      </c>
      <c r="B503" s="102" t="s">
        <v>7311</v>
      </c>
      <c r="C503" s="105">
        <v>921150563</v>
      </c>
      <c r="D503" s="112" t="s">
        <v>7312</v>
      </c>
      <c r="E503" s="101"/>
      <c r="F503" s="63"/>
      <c r="G503" s="100" t="s">
        <v>224</v>
      </c>
      <c r="H503" s="101" t="s">
        <v>11</v>
      </c>
      <c r="I503" s="63"/>
      <c r="J503" s="63" t="s">
        <v>221</v>
      </c>
      <c r="K503" s="125"/>
      <c r="L503" s="66"/>
      <c r="M503" s="126">
        <v>45841</v>
      </c>
      <c r="N503" s="66" t="s">
        <v>233</v>
      </c>
      <c r="O503" s="66" t="s">
        <v>236</v>
      </c>
      <c r="P503" s="66" t="str">
        <f>TRIM(BD_PyaPinto[[#This Row],[CONTACTO II]])</f>
        <v>NO CONTESTA</v>
      </c>
      <c r="Q503" s="59"/>
      <c r="R503" s="63"/>
      <c r="S503" s="63"/>
      <c r="T503" s="63"/>
      <c r="U503" s="63"/>
      <c r="V503" s="61" t="s">
        <v>11</v>
      </c>
    </row>
    <row r="504" spans="1:22" ht="13">
      <c r="A504" s="137">
        <v>61391759</v>
      </c>
      <c r="B504" s="102" t="s">
        <v>4167</v>
      </c>
      <c r="C504" s="105">
        <v>968580471</v>
      </c>
      <c r="D504" s="112" t="s">
        <v>4168</v>
      </c>
      <c r="E504" s="101"/>
      <c r="F504" s="63"/>
      <c r="G504" s="100" t="s">
        <v>224</v>
      </c>
      <c r="H504" s="101" t="s">
        <v>11</v>
      </c>
      <c r="I504" s="63"/>
      <c r="J504" s="63" t="s">
        <v>221</v>
      </c>
      <c r="K504" s="125"/>
      <c r="L504" s="66"/>
      <c r="M504" s="126">
        <v>45841</v>
      </c>
      <c r="N504" s="66" t="s">
        <v>233</v>
      </c>
      <c r="O504" s="66"/>
      <c r="P504" s="66" t="str">
        <f>TRIM(BD_PyaPinto[[#This Row],[CONTACTO II]])</f>
        <v/>
      </c>
      <c r="Q504" s="59"/>
      <c r="R504" s="63"/>
      <c r="S504" s="63"/>
      <c r="T504" s="63"/>
      <c r="U504" s="63"/>
      <c r="V504" s="61" t="s">
        <v>11</v>
      </c>
    </row>
    <row r="505" spans="1:22" ht="13">
      <c r="A505" s="137">
        <v>71680995</v>
      </c>
      <c r="B505" s="102" t="s">
        <v>6545</v>
      </c>
      <c r="C505" s="105">
        <v>963297024</v>
      </c>
      <c r="D505" s="112" t="s">
        <v>6546</v>
      </c>
      <c r="E505" s="101"/>
      <c r="F505" s="63"/>
      <c r="G505" s="100" t="s">
        <v>223</v>
      </c>
      <c r="H505" s="101" t="s">
        <v>11</v>
      </c>
      <c r="I505" s="63"/>
      <c r="J505" s="63" t="s">
        <v>221</v>
      </c>
      <c r="K505" s="125"/>
      <c r="L505" s="66"/>
      <c r="M505" s="126">
        <v>45841</v>
      </c>
      <c r="N505" s="66" t="s">
        <v>233</v>
      </c>
      <c r="O505" s="66"/>
      <c r="P505" s="66" t="str">
        <f>TRIM(BD_PyaPinto[[#This Row],[CONTACTO II]])</f>
        <v/>
      </c>
      <c r="Q505" s="59"/>
      <c r="R505" s="63"/>
      <c r="S505" s="63"/>
      <c r="T505" s="63"/>
      <c r="U505" s="63"/>
      <c r="V505" s="61" t="s">
        <v>11</v>
      </c>
    </row>
    <row r="506" spans="1:22" ht="13">
      <c r="A506" s="137">
        <v>61394847</v>
      </c>
      <c r="B506" s="102" t="s">
        <v>4207</v>
      </c>
      <c r="C506" s="105">
        <v>935029043</v>
      </c>
      <c r="D506" s="112" t="s">
        <v>4208</v>
      </c>
      <c r="E506" s="101"/>
      <c r="F506" s="63"/>
      <c r="G506" s="100" t="s">
        <v>224</v>
      </c>
      <c r="H506" s="101" t="s">
        <v>11</v>
      </c>
      <c r="I506" s="63"/>
      <c r="J506" s="63" t="s">
        <v>221</v>
      </c>
      <c r="K506" s="125"/>
      <c r="L506" s="66"/>
      <c r="M506" s="126">
        <v>45841</v>
      </c>
      <c r="N506" s="66" t="s">
        <v>233</v>
      </c>
      <c r="O506" s="66"/>
      <c r="P506" s="66" t="str">
        <f>TRIM(BD_PyaPinto[[#This Row],[CONTACTO II]])</f>
        <v/>
      </c>
      <c r="Q506" s="59"/>
      <c r="R506" s="63"/>
      <c r="S506" s="63"/>
      <c r="T506" s="63"/>
      <c r="U506" s="63"/>
      <c r="V506" s="61" t="s">
        <v>11</v>
      </c>
    </row>
    <row r="507" spans="1:22" ht="13">
      <c r="A507" s="137">
        <v>72724636</v>
      </c>
      <c r="B507" s="102" t="s">
        <v>7525</v>
      </c>
      <c r="C507" s="105">
        <v>923073161</v>
      </c>
      <c r="D507" s="112" t="s">
        <v>7526</v>
      </c>
      <c r="E507" s="101"/>
      <c r="F507" s="63"/>
      <c r="G507" s="100" t="s">
        <v>224</v>
      </c>
      <c r="H507" s="101" t="s">
        <v>11</v>
      </c>
      <c r="I507" s="63"/>
      <c r="J507" s="63" t="s">
        <v>221</v>
      </c>
      <c r="K507" s="125"/>
      <c r="L507" s="66"/>
      <c r="M507" s="126">
        <v>45841</v>
      </c>
      <c r="N507" s="66" t="s">
        <v>233</v>
      </c>
      <c r="O507" s="66" t="s">
        <v>236</v>
      </c>
      <c r="P507" s="66" t="str">
        <f>TRIM(BD_PyaPinto[[#This Row],[CONTACTO II]])</f>
        <v>NO CONTESTA</v>
      </c>
      <c r="Q507" s="59"/>
      <c r="R507" s="63"/>
      <c r="S507" s="63"/>
      <c r="T507" s="63"/>
      <c r="U507" s="63"/>
      <c r="V507" s="61" t="s">
        <v>11</v>
      </c>
    </row>
    <row r="508" spans="1:22" ht="13">
      <c r="A508" s="137">
        <v>72986593</v>
      </c>
      <c r="B508" s="102" t="s">
        <v>7829</v>
      </c>
      <c r="C508" s="105">
        <v>907715108</v>
      </c>
      <c r="D508" s="112" t="s">
        <v>7830</v>
      </c>
      <c r="E508" s="101"/>
      <c r="F508" s="63"/>
      <c r="G508" s="100" t="s">
        <v>224</v>
      </c>
      <c r="H508" s="101" t="s">
        <v>11</v>
      </c>
      <c r="I508" s="63"/>
      <c r="J508" s="63" t="s">
        <v>221</v>
      </c>
      <c r="K508" s="125"/>
      <c r="L508" s="66"/>
      <c r="M508" s="126">
        <v>45841</v>
      </c>
      <c r="N508" s="66" t="s">
        <v>233</v>
      </c>
      <c r="O508" s="66" t="s">
        <v>233</v>
      </c>
      <c r="P508" s="66" t="str">
        <f>TRIM(BD_PyaPinto[[#This Row],[CONTACTO II]])</f>
        <v>SE ENVIÓ INFORMACIÓN</v>
      </c>
      <c r="Q508" s="59"/>
      <c r="R508" s="63"/>
      <c r="S508" s="63"/>
      <c r="T508" s="63"/>
      <c r="U508" s="63"/>
      <c r="V508" s="61" t="s">
        <v>11</v>
      </c>
    </row>
    <row r="509" spans="1:22" ht="13">
      <c r="A509" s="137">
        <v>77962709</v>
      </c>
      <c r="B509" s="102" t="s">
        <v>10050</v>
      </c>
      <c r="C509" s="105">
        <v>922442684</v>
      </c>
      <c r="D509" s="112" t="s">
        <v>10051</v>
      </c>
      <c r="E509" s="101"/>
      <c r="F509" s="63"/>
      <c r="G509" s="100" t="s">
        <v>224</v>
      </c>
      <c r="H509" s="101" t="s">
        <v>11</v>
      </c>
      <c r="I509" s="63"/>
      <c r="J509" s="63" t="s">
        <v>221</v>
      </c>
      <c r="K509" s="125"/>
      <c r="L509" s="66"/>
      <c r="M509" s="126">
        <v>45841</v>
      </c>
      <c r="N509" s="66" t="s">
        <v>233</v>
      </c>
      <c r="O509" s="85" t="s">
        <v>236</v>
      </c>
      <c r="P509" s="66" t="str">
        <f>TRIM(BD_PyaPinto[[#This Row],[CONTACTO II]])</f>
        <v>NO CONTESTA</v>
      </c>
      <c r="Q509" s="59"/>
      <c r="R509" s="63"/>
      <c r="S509" s="63"/>
      <c r="T509" s="63"/>
      <c r="U509" s="63"/>
      <c r="V509" s="61" t="s">
        <v>11</v>
      </c>
    </row>
    <row r="510" spans="1:22" ht="13">
      <c r="A510" s="137">
        <v>61494770</v>
      </c>
      <c r="B510" s="102" t="s">
        <v>4509</v>
      </c>
      <c r="C510" s="105">
        <v>969237783</v>
      </c>
      <c r="D510" s="112" t="s">
        <v>4510</v>
      </c>
      <c r="E510" s="101"/>
      <c r="F510" s="63"/>
      <c r="G510" s="100" t="s">
        <v>224</v>
      </c>
      <c r="H510" s="101" t="s">
        <v>11</v>
      </c>
      <c r="I510" s="63"/>
      <c r="J510" s="63" t="s">
        <v>221</v>
      </c>
      <c r="K510" s="125"/>
      <c r="L510" s="66"/>
      <c r="M510" s="126">
        <v>45841</v>
      </c>
      <c r="N510" s="66" t="s">
        <v>233</v>
      </c>
      <c r="O510" s="66"/>
      <c r="P510" s="66" t="str">
        <f>TRIM(BD_PyaPinto[[#This Row],[CONTACTO II]])</f>
        <v/>
      </c>
      <c r="Q510" s="59"/>
      <c r="R510" s="63"/>
      <c r="S510" s="63"/>
      <c r="T510" s="63"/>
      <c r="U510" s="63"/>
      <c r="V510" s="61" t="s">
        <v>11</v>
      </c>
    </row>
    <row r="511" spans="1:22" ht="13">
      <c r="A511" s="137">
        <v>61909322</v>
      </c>
      <c r="B511" s="102" t="s">
        <v>4947</v>
      </c>
      <c r="C511" s="105">
        <v>947315350</v>
      </c>
      <c r="D511" s="112" t="s">
        <v>4948</v>
      </c>
      <c r="E511" s="101"/>
      <c r="F511" s="63"/>
      <c r="G511" s="100" t="s">
        <v>223</v>
      </c>
      <c r="H511" s="101" t="s">
        <v>11</v>
      </c>
      <c r="I511" s="63"/>
      <c r="J511" s="63" t="s">
        <v>221</v>
      </c>
      <c r="K511" s="125"/>
      <c r="L511" s="66"/>
      <c r="M511" s="126">
        <v>45841</v>
      </c>
      <c r="N511" s="66" t="s">
        <v>233</v>
      </c>
      <c r="O511" s="66"/>
      <c r="P511" s="66" t="str">
        <f>TRIM(BD_PyaPinto[[#This Row],[CONTACTO II]])</f>
        <v/>
      </c>
      <c r="Q511" s="59"/>
      <c r="R511" s="63"/>
      <c r="S511" s="63"/>
      <c r="T511" s="63"/>
      <c r="U511" s="63"/>
      <c r="V511" s="61" t="s">
        <v>11</v>
      </c>
    </row>
    <row r="512" spans="1:22" ht="13">
      <c r="A512" s="137">
        <v>9938293</v>
      </c>
      <c r="B512" s="102" t="s">
        <v>834</v>
      </c>
      <c r="C512" s="105">
        <v>912214191</v>
      </c>
      <c r="D512" s="112" t="s">
        <v>835</v>
      </c>
      <c r="E512" s="101"/>
      <c r="F512" s="63"/>
      <c r="G512" s="100" t="s">
        <v>224</v>
      </c>
      <c r="H512" s="101" t="s">
        <v>11</v>
      </c>
      <c r="I512" s="63"/>
      <c r="J512" s="63" t="s">
        <v>221</v>
      </c>
      <c r="K512" s="125"/>
      <c r="L512" s="66"/>
      <c r="M512" s="126">
        <v>45841</v>
      </c>
      <c r="N512" s="66" t="s">
        <v>233</v>
      </c>
      <c r="O512" s="66"/>
      <c r="P512" s="66" t="str">
        <f>TRIM(BD_PyaPinto[[#This Row],[CONTACTO II]])</f>
        <v/>
      </c>
      <c r="Q512" s="59"/>
      <c r="R512" s="63"/>
      <c r="S512" s="63"/>
      <c r="T512" s="63"/>
      <c r="U512" s="63"/>
      <c r="V512" s="61" t="s">
        <v>11</v>
      </c>
    </row>
    <row r="513" spans="1:22" ht="13">
      <c r="A513" s="137">
        <v>76944326</v>
      </c>
      <c r="B513" s="102" t="s">
        <v>9827</v>
      </c>
      <c r="C513" s="105">
        <v>935908390</v>
      </c>
      <c r="D513" s="112" t="s">
        <v>9828</v>
      </c>
      <c r="E513" s="101"/>
      <c r="F513" s="63"/>
      <c r="G513" s="100" t="s">
        <v>224</v>
      </c>
      <c r="H513" s="101" t="s">
        <v>11</v>
      </c>
      <c r="I513" s="63"/>
      <c r="J513" s="63" t="s">
        <v>221</v>
      </c>
      <c r="K513" s="125"/>
      <c r="L513" s="66"/>
      <c r="M513" s="126">
        <v>45841</v>
      </c>
      <c r="N513" s="66" t="s">
        <v>233</v>
      </c>
      <c r="O513" s="66" t="s">
        <v>236</v>
      </c>
      <c r="P513" s="66" t="str">
        <f>TRIM(BD_PyaPinto[[#This Row],[CONTACTO II]])</f>
        <v>NO CONTESTA</v>
      </c>
      <c r="Q513" s="59"/>
      <c r="R513" s="63"/>
      <c r="S513" s="63"/>
      <c r="T513" s="63"/>
      <c r="U513" s="63"/>
      <c r="V513" s="61" t="s">
        <v>11</v>
      </c>
    </row>
    <row r="514" spans="1:22" ht="13">
      <c r="A514" s="137">
        <v>75200618</v>
      </c>
      <c r="B514" s="102" t="s">
        <v>9209</v>
      </c>
      <c r="C514" s="105">
        <v>977414953</v>
      </c>
      <c r="D514" s="112" t="s">
        <v>9210</v>
      </c>
      <c r="E514" s="101"/>
      <c r="F514" s="63"/>
      <c r="G514" s="100" t="s">
        <v>223</v>
      </c>
      <c r="H514" s="101" t="s">
        <v>11</v>
      </c>
      <c r="I514" s="63"/>
      <c r="J514" s="63" t="s">
        <v>221</v>
      </c>
      <c r="K514" s="125"/>
      <c r="L514" s="66"/>
      <c r="M514" s="126">
        <v>45841</v>
      </c>
      <c r="N514" s="66" t="s">
        <v>231</v>
      </c>
      <c r="O514" s="66" t="s">
        <v>231</v>
      </c>
      <c r="P514" s="66" t="str">
        <f>TRIM(BD_PyaPinto[[#This Row],[CONTACTO II]])</f>
        <v>MOSTRÓ INTERÉS</v>
      </c>
      <c r="Q514" s="59"/>
      <c r="R514" s="63"/>
      <c r="S514" s="63"/>
      <c r="T514" s="63"/>
      <c r="U514" s="63"/>
      <c r="V514" s="61" t="s">
        <v>11</v>
      </c>
    </row>
    <row r="515" spans="1:22" ht="13">
      <c r="A515" s="137">
        <v>61770883</v>
      </c>
      <c r="B515" s="102" t="s">
        <v>4767</v>
      </c>
      <c r="C515" s="105">
        <v>983325530</v>
      </c>
      <c r="D515" s="112" t="s">
        <v>4768</v>
      </c>
      <c r="E515" s="101"/>
      <c r="F515" s="63"/>
      <c r="G515" s="100" t="s">
        <v>224</v>
      </c>
      <c r="H515" s="101" t="s">
        <v>11</v>
      </c>
      <c r="I515" s="63"/>
      <c r="J515" s="63" t="s">
        <v>221</v>
      </c>
      <c r="K515" s="125"/>
      <c r="L515" s="66"/>
      <c r="M515" s="126">
        <v>45841</v>
      </c>
      <c r="N515" s="66" t="s">
        <v>233</v>
      </c>
      <c r="O515" s="66"/>
      <c r="P515" s="66" t="str">
        <f>TRIM(BD_PyaPinto[[#This Row],[CONTACTO II]])</f>
        <v/>
      </c>
      <c r="Q515" s="59"/>
      <c r="R515" s="63"/>
      <c r="S515" s="63"/>
      <c r="T515" s="63"/>
      <c r="U515" s="63"/>
      <c r="V515" s="61" t="s">
        <v>11</v>
      </c>
    </row>
    <row r="516" spans="1:22" ht="13">
      <c r="A516" s="137">
        <v>72820545</v>
      </c>
      <c r="B516" s="102" t="s">
        <v>7595</v>
      </c>
      <c r="C516" s="105">
        <v>906350636</v>
      </c>
      <c r="D516" s="112" t="s">
        <v>7596</v>
      </c>
      <c r="E516" s="101"/>
      <c r="F516" s="63"/>
      <c r="G516" s="100" t="s">
        <v>225</v>
      </c>
      <c r="H516" s="101" t="s">
        <v>11</v>
      </c>
      <c r="I516" s="63"/>
      <c r="J516" s="63" t="s">
        <v>221</v>
      </c>
      <c r="K516" s="125"/>
      <c r="L516" s="66"/>
      <c r="M516" s="126">
        <v>45841</v>
      </c>
      <c r="N516" s="66" t="s">
        <v>233</v>
      </c>
      <c r="O516" s="66" t="s">
        <v>236</v>
      </c>
      <c r="P516" s="66" t="str">
        <f>TRIM(BD_PyaPinto[[#This Row],[CONTACTO II]])</f>
        <v>NO CONTESTA</v>
      </c>
      <c r="Q516" s="59"/>
      <c r="R516" s="63"/>
      <c r="S516" s="63"/>
      <c r="T516" s="63"/>
      <c r="U516" s="63"/>
      <c r="V516" s="61" t="s">
        <v>11</v>
      </c>
    </row>
    <row r="517" spans="1:22" ht="14">
      <c r="A517" s="137">
        <v>73156330</v>
      </c>
      <c r="B517" s="102" t="s">
        <v>8078</v>
      </c>
      <c r="C517" s="105">
        <v>954371292</v>
      </c>
      <c r="D517" s="120" t="s">
        <v>362</v>
      </c>
      <c r="E517" s="101"/>
      <c r="F517" s="63"/>
      <c r="G517" s="100" t="s">
        <v>223</v>
      </c>
      <c r="H517" s="101" t="s">
        <v>11</v>
      </c>
      <c r="I517" s="63"/>
      <c r="J517" s="63" t="s">
        <v>221</v>
      </c>
      <c r="K517" s="125"/>
      <c r="L517" s="66"/>
      <c r="M517" s="126">
        <v>45841</v>
      </c>
      <c r="N517" s="66" t="s">
        <v>233</v>
      </c>
      <c r="O517" s="382" t="s">
        <v>236</v>
      </c>
      <c r="P517" s="66" t="str">
        <f>TRIM(BD_PyaPinto[[#This Row],[CONTACTO II]])</f>
        <v>NO CONTESTA</v>
      </c>
      <c r="Q517" s="59"/>
      <c r="R517" s="63"/>
      <c r="S517" s="63"/>
      <c r="T517" s="63"/>
      <c r="U517" s="63"/>
      <c r="V517" s="61" t="s">
        <v>11</v>
      </c>
    </row>
    <row r="518" spans="1:22" ht="13">
      <c r="A518" s="137">
        <v>60359586</v>
      </c>
      <c r="B518" s="102" t="s">
        <v>3076</v>
      </c>
      <c r="C518" s="105">
        <v>917510445</v>
      </c>
      <c r="D518" s="120" t="s">
        <v>362</v>
      </c>
      <c r="E518" s="101"/>
      <c r="F518" s="63"/>
      <c r="G518" s="100" t="s">
        <v>224</v>
      </c>
      <c r="H518" s="101" t="s">
        <v>11</v>
      </c>
      <c r="I518" s="63"/>
      <c r="J518" s="63" t="s">
        <v>221</v>
      </c>
      <c r="K518" s="125"/>
      <c r="L518" s="66"/>
      <c r="M518" s="126">
        <v>45841</v>
      </c>
      <c r="N518" s="66" t="s">
        <v>233</v>
      </c>
      <c r="O518" s="66"/>
      <c r="P518" s="66" t="str">
        <f>TRIM(BD_PyaPinto[[#This Row],[CONTACTO II]])</f>
        <v/>
      </c>
      <c r="Q518" s="59"/>
      <c r="R518" s="63"/>
      <c r="S518" s="63"/>
      <c r="T518" s="63"/>
      <c r="U518" s="63"/>
      <c r="V518" s="61" t="s">
        <v>11</v>
      </c>
    </row>
    <row r="519" spans="1:22" ht="13">
      <c r="A519" s="101">
        <v>61527372</v>
      </c>
      <c r="B519" s="100" t="s">
        <v>4639</v>
      </c>
      <c r="C519" s="101">
        <v>923574869</v>
      </c>
      <c r="D519" s="112" t="s">
        <v>4640</v>
      </c>
      <c r="E519" s="101"/>
      <c r="F519" s="63"/>
      <c r="G519" s="100" t="s">
        <v>224</v>
      </c>
      <c r="H519" s="101" t="s">
        <v>11</v>
      </c>
      <c r="I519" s="88"/>
      <c r="J519" s="63" t="s">
        <v>221</v>
      </c>
      <c r="K519" s="125"/>
      <c r="L519" s="66"/>
      <c r="M519" s="126">
        <v>45841</v>
      </c>
      <c r="N519" s="85" t="s">
        <v>233</v>
      </c>
      <c r="O519" s="85"/>
      <c r="P519" s="85" t="str">
        <f>TRIM(BD_PyaPinto[[#This Row],[CONTACTO II]])</f>
        <v/>
      </c>
      <c r="Q519" s="87"/>
      <c r="R519" s="88"/>
      <c r="S519" s="88"/>
      <c r="T519" s="88"/>
      <c r="U519" s="88"/>
      <c r="V519" s="61" t="s">
        <v>11</v>
      </c>
    </row>
    <row r="520" spans="1:22" ht="13">
      <c r="A520" s="101">
        <v>77582542</v>
      </c>
      <c r="B520" s="100" t="s">
        <v>9971</v>
      </c>
      <c r="C520" s="101">
        <v>936763703</v>
      </c>
      <c r="D520" s="112" t="s">
        <v>9972</v>
      </c>
      <c r="E520" s="101"/>
      <c r="F520" s="63"/>
      <c r="G520" s="100" t="s">
        <v>224</v>
      </c>
      <c r="H520" s="101" t="s">
        <v>11</v>
      </c>
      <c r="I520" s="88"/>
      <c r="J520" s="63" t="s">
        <v>221</v>
      </c>
      <c r="K520" s="125"/>
      <c r="L520" s="66"/>
      <c r="M520" s="126">
        <v>45841</v>
      </c>
      <c r="N520" s="85" t="s">
        <v>233</v>
      </c>
      <c r="O520" s="85" t="s">
        <v>233</v>
      </c>
      <c r="P520" s="85" t="str">
        <f>TRIM(BD_PyaPinto[[#This Row],[CONTACTO II]])</f>
        <v>SE ENVIÓ INFORMACIÓN</v>
      </c>
      <c r="Q520" s="87"/>
      <c r="R520" s="88"/>
      <c r="S520" s="88"/>
      <c r="T520" s="88"/>
      <c r="U520" s="88"/>
      <c r="V520" s="61" t="s">
        <v>11</v>
      </c>
    </row>
    <row r="521" spans="1:22" ht="13">
      <c r="A521" s="101">
        <v>61497663</v>
      </c>
      <c r="B521" s="100" t="s">
        <v>4533</v>
      </c>
      <c r="C521" s="101">
        <v>929867778</v>
      </c>
      <c r="D521" s="112" t="s">
        <v>4534</v>
      </c>
      <c r="E521" s="101"/>
      <c r="F521" s="63"/>
      <c r="G521" s="100" t="s">
        <v>225</v>
      </c>
      <c r="H521" s="101" t="s">
        <v>11</v>
      </c>
      <c r="I521" s="88"/>
      <c r="J521" s="63" t="s">
        <v>221</v>
      </c>
      <c r="K521" s="125"/>
      <c r="L521" s="66"/>
      <c r="M521" s="126">
        <v>45841</v>
      </c>
      <c r="N521" s="85" t="s">
        <v>233</v>
      </c>
      <c r="O521" s="85"/>
      <c r="P521" s="85" t="str">
        <f>TRIM(BD_PyaPinto[[#This Row],[CONTACTO II]])</f>
        <v/>
      </c>
      <c r="Q521" s="87"/>
      <c r="R521" s="88"/>
      <c r="S521" s="88"/>
      <c r="T521" s="88"/>
      <c r="U521" s="88"/>
      <c r="V521" s="61" t="s">
        <v>11</v>
      </c>
    </row>
    <row r="522" spans="1:22" ht="13">
      <c r="A522" s="101">
        <v>61292925</v>
      </c>
      <c r="B522" s="100" t="s">
        <v>3964</v>
      </c>
      <c r="C522" s="101">
        <v>943098561</v>
      </c>
      <c r="D522" s="112" t="s">
        <v>3965</v>
      </c>
      <c r="E522" s="101"/>
      <c r="F522" s="63"/>
      <c r="G522" s="100" t="s">
        <v>224</v>
      </c>
      <c r="H522" s="101" t="s">
        <v>11</v>
      </c>
      <c r="I522" s="88"/>
      <c r="J522" s="63" t="s">
        <v>221</v>
      </c>
      <c r="K522" s="125"/>
      <c r="L522" s="66"/>
      <c r="M522" s="126">
        <v>45841</v>
      </c>
      <c r="N522" s="85" t="s">
        <v>233</v>
      </c>
      <c r="O522" s="85"/>
      <c r="P522" s="85" t="str">
        <f>TRIM(BD_PyaPinto[[#This Row],[CONTACTO II]])</f>
        <v/>
      </c>
      <c r="Q522" s="87"/>
      <c r="R522" s="88"/>
      <c r="S522" s="88"/>
      <c r="T522" s="88"/>
      <c r="U522" s="88"/>
      <c r="V522" s="61" t="s">
        <v>11</v>
      </c>
    </row>
    <row r="523" spans="1:22" ht="13">
      <c r="A523" s="101">
        <v>72052581</v>
      </c>
      <c r="B523" s="100" t="s">
        <v>6717</v>
      </c>
      <c r="C523" s="101">
        <v>901958258</v>
      </c>
      <c r="D523" s="112" t="s">
        <v>6718</v>
      </c>
      <c r="E523" s="101"/>
      <c r="F523" s="63"/>
      <c r="G523" s="100" t="s">
        <v>225</v>
      </c>
      <c r="H523" s="101" t="s">
        <v>11</v>
      </c>
      <c r="I523" s="88"/>
      <c r="J523" s="63" t="s">
        <v>221</v>
      </c>
      <c r="K523" s="125"/>
      <c r="L523" s="66"/>
      <c r="M523" s="126">
        <v>45841</v>
      </c>
      <c r="N523" s="85" t="s">
        <v>233</v>
      </c>
      <c r="O523" s="85"/>
      <c r="P523" s="85" t="str">
        <f>TRIM(BD_PyaPinto[[#This Row],[CONTACTO II]])</f>
        <v/>
      </c>
      <c r="Q523" s="87"/>
      <c r="R523" s="88"/>
      <c r="S523" s="88"/>
      <c r="T523" s="88"/>
      <c r="U523" s="88"/>
      <c r="V523" s="61" t="s">
        <v>11</v>
      </c>
    </row>
    <row r="524" spans="1:22" ht="13">
      <c r="A524" s="101">
        <v>72598583</v>
      </c>
      <c r="B524" s="100" t="s">
        <v>7414</v>
      </c>
      <c r="C524" s="101">
        <v>994244321</v>
      </c>
      <c r="D524" s="112" t="s">
        <v>7415</v>
      </c>
      <c r="E524" s="101"/>
      <c r="F524" s="63"/>
      <c r="G524" s="100" t="s">
        <v>225</v>
      </c>
      <c r="H524" s="101" t="s">
        <v>11</v>
      </c>
      <c r="I524" s="88"/>
      <c r="J524" s="63" t="s">
        <v>221</v>
      </c>
      <c r="K524" s="125"/>
      <c r="L524" s="66"/>
      <c r="M524" s="126">
        <v>45841</v>
      </c>
      <c r="N524" s="85" t="s">
        <v>233</v>
      </c>
      <c r="O524" s="85" t="s">
        <v>236</v>
      </c>
      <c r="P524" s="85" t="str">
        <f>TRIM(BD_PyaPinto[[#This Row],[CONTACTO II]])</f>
        <v>NO CONTESTA</v>
      </c>
      <c r="Q524" s="87"/>
      <c r="R524" s="88"/>
      <c r="S524" s="88"/>
      <c r="T524" s="88"/>
      <c r="U524" s="88"/>
      <c r="V524" s="61" t="s">
        <v>11</v>
      </c>
    </row>
    <row r="525" spans="1:22" ht="13">
      <c r="A525" s="101">
        <v>62026536</v>
      </c>
      <c r="B525" s="100" t="s">
        <v>5095</v>
      </c>
      <c r="C525" s="101">
        <v>985043045</v>
      </c>
      <c r="D525" s="112" t="s">
        <v>5096</v>
      </c>
      <c r="E525" s="101"/>
      <c r="F525" s="63"/>
      <c r="G525" s="100" t="s">
        <v>223</v>
      </c>
      <c r="H525" s="101" t="s">
        <v>11</v>
      </c>
      <c r="I525" s="88"/>
      <c r="J525" s="63" t="s">
        <v>221</v>
      </c>
      <c r="K525" s="125"/>
      <c r="L525" s="66"/>
      <c r="M525" s="126">
        <v>45841</v>
      </c>
      <c r="N525" s="85" t="s">
        <v>233</v>
      </c>
      <c r="O525" s="85" t="s">
        <v>236</v>
      </c>
      <c r="P525" s="85" t="str">
        <f>TRIM(BD_PyaPinto[[#This Row],[CONTACTO II]])</f>
        <v>NO CONTESTA</v>
      </c>
      <c r="Q525" s="87"/>
      <c r="R525" s="88"/>
      <c r="S525" s="88"/>
      <c r="T525" s="88"/>
      <c r="U525" s="88"/>
      <c r="V525" s="61" t="s">
        <v>11</v>
      </c>
    </row>
    <row r="526" spans="1:22" ht="13">
      <c r="A526" s="101">
        <v>61393199</v>
      </c>
      <c r="B526" s="100" t="s">
        <v>4178</v>
      </c>
      <c r="C526" s="101">
        <v>958374611</v>
      </c>
      <c r="D526" s="120" t="s">
        <v>362</v>
      </c>
      <c r="E526" s="101"/>
      <c r="F526" s="63"/>
      <c r="G526" s="100" t="s">
        <v>225</v>
      </c>
      <c r="H526" s="101" t="s">
        <v>11</v>
      </c>
      <c r="I526" s="88"/>
      <c r="J526" s="63" t="s">
        <v>221</v>
      </c>
      <c r="K526" s="125"/>
      <c r="L526" s="66"/>
      <c r="M526" s="126">
        <v>45841</v>
      </c>
      <c r="N526" s="85" t="s">
        <v>233</v>
      </c>
      <c r="O526" s="85" t="s">
        <v>236</v>
      </c>
      <c r="P526" s="85" t="str">
        <f>TRIM(BD_PyaPinto[[#This Row],[CONTACTO II]])</f>
        <v>NO CONTESTA</v>
      </c>
      <c r="Q526" s="87"/>
      <c r="R526" s="88"/>
      <c r="S526" s="88"/>
      <c r="T526" s="88"/>
      <c r="U526" s="88"/>
      <c r="V526" s="61" t="s">
        <v>11</v>
      </c>
    </row>
    <row r="527" spans="1:22" ht="13">
      <c r="A527" s="101">
        <v>10057129</v>
      </c>
      <c r="B527" s="100" t="s">
        <v>858</v>
      </c>
      <c r="C527" s="101">
        <v>993429766</v>
      </c>
      <c r="D527" s="112" t="s">
        <v>859</v>
      </c>
      <c r="E527" s="101"/>
      <c r="F527" s="63"/>
      <c r="G527" s="100" t="s">
        <v>223</v>
      </c>
      <c r="H527" s="101" t="s">
        <v>11</v>
      </c>
      <c r="I527" s="88"/>
      <c r="J527" s="63" t="s">
        <v>221</v>
      </c>
      <c r="K527" s="125"/>
      <c r="L527" s="66"/>
      <c r="M527" s="126">
        <v>45841</v>
      </c>
      <c r="N527" s="85" t="s">
        <v>233</v>
      </c>
      <c r="O527" s="85" t="s">
        <v>236</v>
      </c>
      <c r="P527" s="85" t="str">
        <f>TRIM(BD_PyaPinto[[#This Row],[CONTACTO II]])</f>
        <v>NO CONTESTA</v>
      </c>
      <c r="Q527" s="87"/>
      <c r="R527" s="88"/>
      <c r="S527" s="88"/>
      <c r="T527" s="88"/>
      <c r="U527" s="88"/>
      <c r="V527" s="61" t="s">
        <v>11</v>
      </c>
    </row>
    <row r="528" spans="1:22" ht="13">
      <c r="A528" s="101">
        <v>60410248</v>
      </c>
      <c r="B528" s="100" t="s">
        <v>3092</v>
      </c>
      <c r="C528" s="101">
        <v>910794649</v>
      </c>
      <c r="D528" s="112" t="s">
        <v>3093</v>
      </c>
      <c r="E528" s="101"/>
      <c r="F528" s="63"/>
      <c r="G528" s="100" t="s">
        <v>225</v>
      </c>
      <c r="H528" s="101" t="s">
        <v>11</v>
      </c>
      <c r="I528" s="88"/>
      <c r="J528" s="63" t="s">
        <v>221</v>
      </c>
      <c r="K528" s="125"/>
      <c r="L528" s="66"/>
      <c r="M528" s="126">
        <v>45841</v>
      </c>
      <c r="N528" s="85" t="s">
        <v>233</v>
      </c>
      <c r="O528" s="85" t="s">
        <v>236</v>
      </c>
      <c r="P528" s="85" t="str">
        <f>TRIM(BD_PyaPinto[[#This Row],[CONTACTO II]])</f>
        <v>NO CONTESTA</v>
      </c>
      <c r="Q528" s="87"/>
      <c r="R528" s="88"/>
      <c r="S528" s="88"/>
      <c r="T528" s="88"/>
      <c r="U528" s="88"/>
      <c r="V528" s="61" t="s">
        <v>11</v>
      </c>
    </row>
    <row r="529" spans="1:22" ht="13">
      <c r="A529" s="101">
        <v>61433135</v>
      </c>
      <c r="B529" s="100" t="s">
        <v>4325</v>
      </c>
      <c r="C529" s="101">
        <v>982221583</v>
      </c>
      <c r="D529" s="112" t="s">
        <v>4326</v>
      </c>
      <c r="E529" s="101"/>
      <c r="F529" s="63"/>
      <c r="G529" s="100" t="s">
        <v>224</v>
      </c>
      <c r="H529" s="101" t="s">
        <v>11</v>
      </c>
      <c r="I529" s="88"/>
      <c r="J529" s="63" t="s">
        <v>221</v>
      </c>
      <c r="K529" s="125"/>
      <c r="L529" s="66"/>
      <c r="M529" s="126">
        <v>45841</v>
      </c>
      <c r="N529" s="85" t="s">
        <v>233</v>
      </c>
      <c r="O529" s="85" t="s">
        <v>236</v>
      </c>
      <c r="P529" s="85" t="str">
        <f>TRIM(BD_PyaPinto[[#This Row],[CONTACTO II]])</f>
        <v>NO CONTESTA</v>
      </c>
      <c r="Q529" s="87"/>
      <c r="R529" s="88"/>
      <c r="S529" s="88"/>
      <c r="T529" s="88"/>
      <c r="U529" s="88"/>
      <c r="V529" s="61" t="s">
        <v>11</v>
      </c>
    </row>
    <row r="530" spans="1:22" ht="13">
      <c r="A530" s="101">
        <v>75449239</v>
      </c>
      <c r="B530" s="100" t="s">
        <v>9306</v>
      </c>
      <c r="C530" s="101">
        <v>946072728</v>
      </c>
      <c r="D530" s="112" t="s">
        <v>9307</v>
      </c>
      <c r="E530" s="101"/>
      <c r="F530" s="63"/>
      <c r="G530" s="100" t="s">
        <v>223</v>
      </c>
      <c r="H530" s="101" t="s">
        <v>11</v>
      </c>
      <c r="I530" s="88"/>
      <c r="J530" s="63" t="s">
        <v>221</v>
      </c>
      <c r="K530" s="125"/>
      <c r="L530" s="66"/>
      <c r="M530" s="126">
        <v>45841</v>
      </c>
      <c r="N530" s="85" t="s">
        <v>233</v>
      </c>
      <c r="O530" s="85" t="s">
        <v>239</v>
      </c>
      <c r="P530" s="85" t="str">
        <f>TRIM(BD_PyaPinto[[#This Row],[CONTACTO II]])</f>
        <v>EVALUANDO OPCIONES</v>
      </c>
      <c r="Q530" s="87"/>
      <c r="R530" s="88"/>
      <c r="S530" s="88"/>
      <c r="T530" s="88"/>
      <c r="U530" s="88"/>
      <c r="V530" s="61" t="s">
        <v>11</v>
      </c>
    </row>
    <row r="531" spans="1:22" ht="13">
      <c r="A531" s="101">
        <v>61941684</v>
      </c>
      <c r="B531" s="100" t="s">
        <v>4971</v>
      </c>
      <c r="C531" s="101">
        <v>995406652</v>
      </c>
      <c r="D531" s="112" t="s">
        <v>4972</v>
      </c>
      <c r="E531" s="101"/>
      <c r="F531" s="63"/>
      <c r="G531" s="100" t="s">
        <v>224</v>
      </c>
      <c r="H531" s="101" t="s">
        <v>11</v>
      </c>
      <c r="I531" s="88"/>
      <c r="J531" s="63" t="s">
        <v>221</v>
      </c>
      <c r="K531" s="125"/>
      <c r="L531" s="66"/>
      <c r="M531" s="126">
        <v>45841</v>
      </c>
      <c r="N531" s="85" t="s">
        <v>233</v>
      </c>
      <c r="O531" s="85"/>
      <c r="P531" s="85" t="str">
        <f>TRIM(BD_PyaPinto[[#This Row],[CONTACTO II]])</f>
        <v/>
      </c>
      <c r="Q531" s="87"/>
      <c r="R531" s="88"/>
      <c r="S531" s="88"/>
      <c r="T531" s="88"/>
      <c r="U531" s="88"/>
      <c r="V531" s="61" t="s">
        <v>11</v>
      </c>
    </row>
    <row r="532" spans="1:22" ht="13">
      <c r="A532" s="101">
        <v>72071374</v>
      </c>
      <c r="B532" s="100" t="s">
        <v>6916</v>
      </c>
      <c r="C532" s="101">
        <v>991207664</v>
      </c>
      <c r="D532" s="120" t="s">
        <v>362</v>
      </c>
      <c r="E532" s="101"/>
      <c r="F532" s="63"/>
      <c r="G532" s="100" t="s">
        <v>224</v>
      </c>
      <c r="H532" s="101" t="s">
        <v>11</v>
      </c>
      <c r="I532" s="88"/>
      <c r="J532" s="63" t="s">
        <v>221</v>
      </c>
      <c r="K532" s="125"/>
      <c r="L532" s="66"/>
      <c r="M532" s="126">
        <v>45841</v>
      </c>
      <c r="N532" s="85" t="s">
        <v>233</v>
      </c>
      <c r="O532" s="85"/>
      <c r="P532" s="85" t="str">
        <f>TRIM(BD_PyaPinto[[#This Row],[CONTACTO II]])</f>
        <v/>
      </c>
      <c r="Q532" s="87"/>
      <c r="R532" s="88"/>
      <c r="S532" s="88"/>
      <c r="T532" s="88"/>
      <c r="U532" s="88"/>
      <c r="V532" s="61" t="s">
        <v>11</v>
      </c>
    </row>
    <row r="533" spans="1:22" ht="13">
      <c r="A533" s="101">
        <v>32049568</v>
      </c>
      <c r="B533" s="100" t="s">
        <v>1297</v>
      </c>
      <c r="C533" s="101">
        <v>940212135</v>
      </c>
      <c r="D533" s="112" t="s">
        <v>1298</v>
      </c>
      <c r="E533" s="101"/>
      <c r="F533" s="63"/>
      <c r="G533" s="100" t="s">
        <v>223</v>
      </c>
      <c r="H533" s="101" t="s">
        <v>11</v>
      </c>
      <c r="I533" s="88"/>
      <c r="J533" s="63" t="s">
        <v>221</v>
      </c>
      <c r="K533" s="125"/>
      <c r="L533" s="66"/>
      <c r="M533" s="126">
        <v>45841</v>
      </c>
      <c r="N533" s="85" t="s">
        <v>233</v>
      </c>
      <c r="O533" s="85"/>
      <c r="P533" s="85" t="str">
        <f>TRIM(BD_PyaPinto[[#This Row],[CONTACTO II]])</f>
        <v/>
      </c>
      <c r="Q533" s="87"/>
      <c r="R533" s="88"/>
      <c r="S533" s="88"/>
      <c r="T533" s="88"/>
      <c r="U533" s="88"/>
      <c r="V533" s="61" t="s">
        <v>11</v>
      </c>
    </row>
    <row r="534" spans="1:22" ht="13">
      <c r="A534" s="101">
        <v>75598292</v>
      </c>
      <c r="B534" s="100" t="s">
        <v>9375</v>
      </c>
      <c r="C534" s="101">
        <v>991425655</v>
      </c>
      <c r="D534" s="112" t="s">
        <v>9376</v>
      </c>
      <c r="E534" s="101"/>
      <c r="F534" s="63"/>
      <c r="G534" s="100" t="s">
        <v>224</v>
      </c>
      <c r="H534" s="101" t="s">
        <v>11</v>
      </c>
      <c r="I534" s="88"/>
      <c r="J534" s="63" t="s">
        <v>221</v>
      </c>
      <c r="K534" s="125"/>
      <c r="L534" s="66"/>
      <c r="M534" s="126">
        <v>45841</v>
      </c>
      <c r="N534" s="85" t="s">
        <v>233</v>
      </c>
      <c r="O534" s="85" t="s">
        <v>233</v>
      </c>
      <c r="P534" s="85" t="str">
        <f>TRIM(BD_PyaPinto[[#This Row],[CONTACTO II]])</f>
        <v>SE ENVIÓ INFORMACIÓN</v>
      </c>
      <c r="Q534" s="87"/>
      <c r="R534" s="88"/>
      <c r="S534" s="88"/>
      <c r="T534" s="88"/>
      <c r="U534" s="88"/>
      <c r="V534" s="61" t="s">
        <v>11</v>
      </c>
    </row>
    <row r="535" spans="1:22" ht="13">
      <c r="A535" s="101">
        <v>71357629</v>
      </c>
      <c r="B535" s="100" t="s">
        <v>6223</v>
      </c>
      <c r="C535" s="101">
        <v>980835919</v>
      </c>
      <c r="D535" s="112" t="s">
        <v>6224</v>
      </c>
      <c r="E535" s="101"/>
      <c r="F535" s="63"/>
      <c r="G535" s="100" t="s">
        <v>223</v>
      </c>
      <c r="H535" s="101" t="s">
        <v>11</v>
      </c>
      <c r="I535" s="88"/>
      <c r="J535" s="63" t="s">
        <v>221</v>
      </c>
      <c r="K535" s="125"/>
      <c r="L535" s="66"/>
      <c r="M535" s="126">
        <v>45841</v>
      </c>
      <c r="N535" s="85" t="s">
        <v>233</v>
      </c>
      <c r="O535" s="85"/>
      <c r="P535" s="85" t="str">
        <f>TRIM(BD_PyaPinto[[#This Row],[CONTACTO II]])</f>
        <v/>
      </c>
      <c r="Q535" s="87"/>
      <c r="R535" s="88"/>
      <c r="S535" s="88"/>
      <c r="T535" s="88"/>
      <c r="U535" s="88"/>
      <c r="V535" s="61" t="s">
        <v>11</v>
      </c>
    </row>
    <row r="536" spans="1:22" ht="28">
      <c r="A536" s="101">
        <v>61421877</v>
      </c>
      <c r="B536" s="100" t="s">
        <v>4257</v>
      </c>
      <c r="C536" s="101">
        <v>994054724</v>
      </c>
      <c r="D536" s="112" t="s">
        <v>4258</v>
      </c>
      <c r="E536" s="101"/>
      <c r="F536" s="63"/>
      <c r="G536" s="100" t="s">
        <v>224</v>
      </c>
      <c r="H536" s="101" t="s">
        <v>11</v>
      </c>
      <c r="I536" s="88"/>
      <c r="J536" s="63" t="s">
        <v>221</v>
      </c>
      <c r="K536" s="125" t="s">
        <v>262</v>
      </c>
      <c r="L536" s="66" t="s">
        <v>262</v>
      </c>
      <c r="M536" s="126">
        <v>45841</v>
      </c>
      <c r="N536" s="85" t="s">
        <v>231</v>
      </c>
      <c r="O536" s="95" t="s">
        <v>329</v>
      </c>
      <c r="P536" s="95" t="s">
        <v>329</v>
      </c>
      <c r="Q536" s="87"/>
      <c r="R536" s="88"/>
      <c r="S536" s="88"/>
      <c r="T536" s="88"/>
      <c r="U536" s="88"/>
      <c r="V536" s="61" t="s">
        <v>11</v>
      </c>
    </row>
    <row r="537" spans="1:22" ht="13">
      <c r="A537" s="101" t="s">
        <v>362</v>
      </c>
      <c r="B537" s="100" t="s">
        <v>11394</v>
      </c>
      <c r="C537" s="101">
        <v>946908303</v>
      </c>
      <c r="D537" s="112" t="s">
        <v>11395</v>
      </c>
      <c r="E537" s="101"/>
      <c r="F537" s="63"/>
      <c r="G537" s="100" t="s">
        <v>223</v>
      </c>
      <c r="H537" s="101" t="s">
        <v>11</v>
      </c>
      <c r="I537" s="88"/>
      <c r="J537" s="63" t="s">
        <v>221</v>
      </c>
      <c r="K537" s="125"/>
      <c r="L537" s="66"/>
      <c r="M537" s="126">
        <v>45841</v>
      </c>
      <c r="N537" s="85" t="s">
        <v>233</v>
      </c>
      <c r="O537" s="85" t="s">
        <v>236</v>
      </c>
      <c r="P537" s="85" t="str">
        <f>TRIM(BD_PyaPinto[[#This Row],[CONTACTO II]])</f>
        <v>NO CONTESTA</v>
      </c>
      <c r="Q537" s="87"/>
      <c r="R537" s="88"/>
      <c r="S537" s="88"/>
      <c r="T537" s="88"/>
      <c r="U537" s="88"/>
      <c r="V537" s="61" t="s">
        <v>11</v>
      </c>
    </row>
    <row r="538" spans="1:22" ht="13">
      <c r="A538" s="101">
        <v>73402972</v>
      </c>
      <c r="B538" s="100" t="s">
        <v>8356</v>
      </c>
      <c r="C538" s="101">
        <v>906588209</v>
      </c>
      <c r="D538" s="112" t="s">
        <v>8357</v>
      </c>
      <c r="E538" s="101"/>
      <c r="F538" s="63"/>
      <c r="G538" s="100" t="s">
        <v>224</v>
      </c>
      <c r="H538" s="101" t="s">
        <v>11</v>
      </c>
      <c r="I538" s="88"/>
      <c r="J538" s="63" t="s">
        <v>221</v>
      </c>
      <c r="K538" s="125"/>
      <c r="L538" s="66"/>
      <c r="M538" s="126">
        <v>45841</v>
      </c>
      <c r="N538" s="85" t="s">
        <v>233</v>
      </c>
      <c r="O538" s="85" t="s">
        <v>236</v>
      </c>
      <c r="P538" s="85" t="str">
        <f>TRIM(BD_PyaPinto[[#This Row],[CONTACTO II]])</f>
        <v>NO CONTESTA</v>
      </c>
      <c r="Q538" s="87"/>
      <c r="R538" s="88"/>
      <c r="S538" s="88"/>
      <c r="T538" s="88"/>
      <c r="U538" s="88"/>
      <c r="V538" s="61" t="s">
        <v>11</v>
      </c>
    </row>
    <row r="539" spans="1:22" ht="13">
      <c r="A539" s="101">
        <v>72596060</v>
      </c>
      <c r="B539" s="100" t="s">
        <v>7391</v>
      </c>
      <c r="C539" s="101">
        <v>915923332</v>
      </c>
      <c r="D539" s="112" t="s">
        <v>7392</v>
      </c>
      <c r="E539" s="101"/>
      <c r="F539" s="63"/>
      <c r="G539" s="100" t="s">
        <v>223</v>
      </c>
      <c r="H539" s="101" t="s">
        <v>11</v>
      </c>
      <c r="I539" s="88"/>
      <c r="J539" s="63" t="s">
        <v>221</v>
      </c>
      <c r="K539" s="125"/>
      <c r="L539" s="66"/>
      <c r="M539" s="126">
        <v>45841</v>
      </c>
      <c r="N539" s="85" t="s">
        <v>233</v>
      </c>
      <c r="O539" s="85" t="s">
        <v>236</v>
      </c>
      <c r="P539" s="85" t="str">
        <f>TRIM(BD_PyaPinto[[#This Row],[CONTACTO II]])</f>
        <v>NO CONTESTA</v>
      </c>
      <c r="Q539" s="87"/>
      <c r="R539" s="88"/>
      <c r="S539" s="88"/>
      <c r="T539" s="88"/>
      <c r="U539" s="88"/>
      <c r="V539" s="61" t="s">
        <v>11</v>
      </c>
    </row>
    <row r="540" spans="1:22" ht="13">
      <c r="A540" s="101">
        <v>72587055</v>
      </c>
      <c r="B540" s="100" t="s">
        <v>7313</v>
      </c>
      <c r="C540" s="101">
        <v>51926068240</v>
      </c>
      <c r="D540" s="120" t="s">
        <v>362</v>
      </c>
      <c r="E540" s="101"/>
      <c r="F540" s="63"/>
      <c r="G540" s="100" t="s">
        <v>224</v>
      </c>
      <c r="H540" s="101" t="s">
        <v>11</v>
      </c>
      <c r="I540" s="88"/>
      <c r="J540" s="63" t="s">
        <v>221</v>
      </c>
      <c r="K540" s="125"/>
      <c r="L540" s="66"/>
      <c r="M540" s="126">
        <v>45841</v>
      </c>
      <c r="N540" s="85" t="s">
        <v>233</v>
      </c>
      <c r="O540" s="85" t="s">
        <v>236</v>
      </c>
      <c r="P540" s="85" t="str">
        <f>TRIM(BD_PyaPinto[[#This Row],[CONTACTO II]])</f>
        <v>NO CONTESTA</v>
      </c>
      <c r="Q540" s="87"/>
      <c r="R540" s="88"/>
      <c r="S540" s="88"/>
      <c r="T540" s="88"/>
      <c r="U540" s="88"/>
      <c r="V540" s="61" t="s">
        <v>11</v>
      </c>
    </row>
    <row r="541" spans="1:22" ht="13">
      <c r="A541" s="101">
        <v>72990158</v>
      </c>
      <c r="B541" s="100" t="s">
        <v>7869</v>
      </c>
      <c r="C541" s="101">
        <v>51982699776</v>
      </c>
      <c r="D541" s="112" t="s">
        <v>7870</v>
      </c>
      <c r="E541" s="101"/>
      <c r="F541" s="63"/>
      <c r="G541" s="100" t="s">
        <v>223</v>
      </c>
      <c r="H541" s="101" t="s">
        <v>11</v>
      </c>
      <c r="I541" s="88"/>
      <c r="J541" s="63" t="s">
        <v>221</v>
      </c>
      <c r="K541" s="125"/>
      <c r="L541" s="66"/>
      <c r="M541" s="126">
        <v>45841</v>
      </c>
      <c r="N541" s="85" t="s">
        <v>233</v>
      </c>
      <c r="O541" s="85"/>
      <c r="P541" s="85" t="str">
        <f>TRIM(BD_PyaPinto[[#This Row],[CONTACTO II]])</f>
        <v/>
      </c>
      <c r="Q541" s="87"/>
      <c r="R541" s="88"/>
      <c r="S541" s="88"/>
      <c r="T541" s="88"/>
      <c r="U541" s="88"/>
      <c r="V541" s="61" t="s">
        <v>11</v>
      </c>
    </row>
    <row r="542" spans="1:22" ht="13">
      <c r="A542" s="101">
        <v>41416564</v>
      </c>
      <c r="B542" s="100" t="s">
        <v>1664</v>
      </c>
      <c r="C542" s="101">
        <v>51995648086</v>
      </c>
      <c r="D542" s="112" t="s">
        <v>1665</v>
      </c>
      <c r="E542" s="101"/>
      <c r="F542" s="63"/>
      <c r="G542" s="100" t="s">
        <v>224</v>
      </c>
      <c r="H542" s="101" t="s">
        <v>11</v>
      </c>
      <c r="I542" s="88"/>
      <c r="J542" s="63" t="s">
        <v>221</v>
      </c>
      <c r="K542" s="125"/>
      <c r="L542" s="66"/>
      <c r="M542" s="126">
        <v>45841</v>
      </c>
      <c r="N542" s="85" t="s">
        <v>233</v>
      </c>
      <c r="O542" s="85"/>
      <c r="P542" s="85" t="str">
        <f>TRIM(BD_PyaPinto[[#This Row],[CONTACTO II]])</f>
        <v/>
      </c>
      <c r="Q542" s="87"/>
      <c r="R542" s="88"/>
      <c r="S542" s="88"/>
      <c r="T542" s="88"/>
      <c r="U542" s="88"/>
      <c r="V542" s="61" t="s">
        <v>11</v>
      </c>
    </row>
    <row r="543" spans="1:22" ht="13">
      <c r="A543" s="101">
        <v>78094588</v>
      </c>
      <c r="B543" s="100" t="s">
        <v>10067</v>
      </c>
      <c r="C543" s="101">
        <v>51952513460</v>
      </c>
      <c r="D543" s="112" t="s">
        <v>10068</v>
      </c>
      <c r="E543" s="101"/>
      <c r="F543" s="63"/>
      <c r="G543" s="100" t="s">
        <v>224</v>
      </c>
      <c r="H543" s="101" t="s">
        <v>11</v>
      </c>
      <c r="I543" s="88"/>
      <c r="J543" s="63" t="s">
        <v>221</v>
      </c>
      <c r="K543" s="125"/>
      <c r="L543" s="66"/>
      <c r="M543" s="126">
        <v>45841</v>
      </c>
      <c r="N543" s="85" t="s">
        <v>233</v>
      </c>
      <c r="O543" s="85" t="s">
        <v>236</v>
      </c>
      <c r="P543" s="85" t="str">
        <f>TRIM(BD_PyaPinto[[#This Row],[CONTACTO II]])</f>
        <v>NO CONTESTA</v>
      </c>
      <c r="Q543" s="87"/>
      <c r="R543" s="88"/>
      <c r="S543" s="88"/>
      <c r="T543" s="88"/>
      <c r="U543" s="88"/>
      <c r="V543" s="61" t="s">
        <v>11</v>
      </c>
    </row>
    <row r="544" spans="1:22" ht="13">
      <c r="A544" s="101">
        <v>6668623</v>
      </c>
      <c r="B544" s="100" t="s">
        <v>515</v>
      </c>
      <c r="C544" s="101">
        <v>947317188</v>
      </c>
      <c r="D544" s="112" t="s">
        <v>516</v>
      </c>
      <c r="E544" s="101"/>
      <c r="F544" s="63"/>
      <c r="G544" s="100" t="s">
        <v>224</v>
      </c>
      <c r="H544" s="101" t="s">
        <v>11</v>
      </c>
      <c r="I544" s="88"/>
      <c r="J544" s="63" t="s">
        <v>221</v>
      </c>
      <c r="K544" s="125"/>
      <c r="L544" s="66"/>
      <c r="M544" s="126">
        <v>45841</v>
      </c>
      <c r="N544" s="85" t="s">
        <v>233</v>
      </c>
      <c r="O544" s="85"/>
      <c r="P544" s="85" t="str">
        <f>TRIM(BD_PyaPinto[[#This Row],[CONTACTO II]])</f>
        <v/>
      </c>
      <c r="Q544" s="87"/>
      <c r="R544" s="88"/>
      <c r="S544" s="88"/>
      <c r="T544" s="88"/>
      <c r="U544" s="88"/>
      <c r="V544" s="61" t="s">
        <v>11</v>
      </c>
    </row>
    <row r="545" spans="1:22" ht="13">
      <c r="A545" s="101">
        <v>72068841</v>
      </c>
      <c r="B545" s="100" t="s">
        <v>6897</v>
      </c>
      <c r="C545" s="101">
        <v>945632143</v>
      </c>
      <c r="D545" s="112" t="s">
        <v>6898</v>
      </c>
      <c r="E545" s="101"/>
      <c r="F545" s="63"/>
      <c r="G545" s="100" t="s">
        <v>224</v>
      </c>
      <c r="H545" s="101" t="s">
        <v>11</v>
      </c>
      <c r="I545" s="88"/>
      <c r="J545" s="63" t="s">
        <v>221</v>
      </c>
      <c r="K545" s="125"/>
      <c r="L545" s="66"/>
      <c r="M545" s="126">
        <v>45841</v>
      </c>
      <c r="N545" s="85" t="s">
        <v>233</v>
      </c>
      <c r="O545" s="85"/>
      <c r="P545" s="85" t="str">
        <f>TRIM(BD_PyaPinto[[#This Row],[CONTACTO II]])</f>
        <v/>
      </c>
      <c r="Q545" s="87"/>
      <c r="R545" s="88"/>
      <c r="S545" s="88"/>
      <c r="T545" s="88"/>
      <c r="U545" s="88"/>
      <c r="V545" s="61" t="s">
        <v>11</v>
      </c>
    </row>
    <row r="546" spans="1:22" ht="13">
      <c r="A546" s="101">
        <v>78295961</v>
      </c>
      <c r="B546" s="100" t="s">
        <v>10082</v>
      </c>
      <c r="C546" s="101">
        <v>924715111</v>
      </c>
      <c r="D546" s="112" t="s">
        <v>10083</v>
      </c>
      <c r="E546" s="101"/>
      <c r="F546" s="63"/>
      <c r="G546" s="100" t="s">
        <v>224</v>
      </c>
      <c r="H546" s="101" t="s">
        <v>11</v>
      </c>
      <c r="I546" s="88"/>
      <c r="J546" s="63" t="s">
        <v>221</v>
      </c>
      <c r="K546" s="125"/>
      <c r="L546" s="66"/>
      <c r="M546" s="126">
        <v>45841</v>
      </c>
      <c r="N546" s="85" t="s">
        <v>233</v>
      </c>
      <c r="O546" s="85" t="s">
        <v>239</v>
      </c>
      <c r="P546" s="85" t="str">
        <f>TRIM(BD_PyaPinto[[#This Row],[CONTACTO II]])</f>
        <v>EVALUANDO OPCIONES</v>
      </c>
      <c r="Q546" s="87"/>
      <c r="R546" s="88"/>
      <c r="S546" s="88"/>
      <c r="T546" s="88"/>
      <c r="U546" s="88"/>
      <c r="V546" s="61" t="s">
        <v>11</v>
      </c>
    </row>
    <row r="547" spans="1:22" ht="13">
      <c r="A547" s="101">
        <v>72349132</v>
      </c>
      <c r="B547" s="100" t="s">
        <v>7155</v>
      </c>
      <c r="C547" s="101">
        <v>997376048</v>
      </c>
      <c r="D547" s="112" t="s">
        <v>7156</v>
      </c>
      <c r="E547" s="101"/>
      <c r="F547" s="63"/>
      <c r="G547" s="100" t="s">
        <v>223</v>
      </c>
      <c r="H547" s="101" t="s">
        <v>11</v>
      </c>
      <c r="I547" s="88"/>
      <c r="J547" s="63" t="s">
        <v>221</v>
      </c>
      <c r="K547" s="125"/>
      <c r="L547" s="66"/>
      <c r="M547" s="126">
        <v>45841</v>
      </c>
      <c r="N547" s="85" t="s">
        <v>233</v>
      </c>
      <c r="O547" s="85" t="s">
        <v>236</v>
      </c>
      <c r="P547" s="85" t="str">
        <f>TRIM(BD_PyaPinto[[#This Row],[CONTACTO II]])</f>
        <v>NO CONTESTA</v>
      </c>
      <c r="Q547" s="87"/>
      <c r="R547" s="88"/>
      <c r="S547" s="88"/>
      <c r="T547" s="88"/>
      <c r="U547" s="88"/>
      <c r="V547" s="61" t="s">
        <v>11</v>
      </c>
    </row>
    <row r="548" spans="1:22" ht="13">
      <c r="A548" s="101">
        <v>74004170</v>
      </c>
      <c r="B548" s="100" t="s">
        <v>8676</v>
      </c>
      <c r="C548" s="101">
        <v>977810582</v>
      </c>
      <c r="D548" s="112" t="s">
        <v>8677</v>
      </c>
      <c r="E548" s="101"/>
      <c r="F548" s="63"/>
      <c r="G548" s="100" t="s">
        <v>224</v>
      </c>
      <c r="H548" s="101" t="s">
        <v>11</v>
      </c>
      <c r="I548" s="88"/>
      <c r="J548" s="63" t="s">
        <v>221</v>
      </c>
      <c r="K548" s="125"/>
      <c r="L548" s="66"/>
      <c r="M548" s="126">
        <v>45841</v>
      </c>
      <c r="N548" s="85" t="s">
        <v>233</v>
      </c>
      <c r="O548" s="85" t="s">
        <v>236</v>
      </c>
      <c r="P548" s="85" t="str">
        <f>TRIM(BD_PyaPinto[[#This Row],[CONTACTO II]])</f>
        <v>NO CONTESTA</v>
      </c>
      <c r="Q548" s="87"/>
      <c r="R548" s="88"/>
      <c r="S548" s="88"/>
      <c r="T548" s="88"/>
      <c r="U548" s="88"/>
      <c r="V548" s="61" t="s">
        <v>11</v>
      </c>
    </row>
    <row r="549" spans="1:22" ht="28">
      <c r="A549" s="101">
        <v>61359685</v>
      </c>
      <c r="B549" s="100" t="s">
        <v>46</v>
      </c>
      <c r="C549" s="101">
        <v>972948978</v>
      </c>
      <c r="D549" s="112" t="s">
        <v>4086</v>
      </c>
      <c r="E549" s="101"/>
      <c r="F549" s="63"/>
      <c r="G549" s="100" t="s">
        <v>224</v>
      </c>
      <c r="H549" s="101" t="s">
        <v>11</v>
      </c>
      <c r="I549" s="88"/>
      <c r="J549" s="63" t="s">
        <v>249</v>
      </c>
      <c r="K549" s="125"/>
      <c r="L549" s="66" t="s">
        <v>262</v>
      </c>
      <c r="M549" s="126">
        <v>45841</v>
      </c>
      <c r="N549" s="85" t="s">
        <v>231</v>
      </c>
      <c r="O549" s="95" t="s">
        <v>329</v>
      </c>
      <c r="P549" s="95" t="s">
        <v>329</v>
      </c>
      <c r="Q549" s="87" t="s">
        <v>324</v>
      </c>
      <c r="R549" s="88" t="s">
        <v>232</v>
      </c>
      <c r="S549" s="88" t="s">
        <v>318</v>
      </c>
      <c r="T549" s="87" t="s">
        <v>323</v>
      </c>
      <c r="U549" s="88" t="s">
        <v>255</v>
      </c>
    </row>
    <row r="550" spans="1:22" ht="13">
      <c r="A550" s="101">
        <v>75231976</v>
      </c>
      <c r="B550" s="100" t="s">
        <v>9221</v>
      </c>
      <c r="C550" s="101">
        <v>933086164</v>
      </c>
      <c r="D550" s="112" t="s">
        <v>9222</v>
      </c>
      <c r="E550" s="101"/>
      <c r="F550" s="63"/>
      <c r="G550" s="100" t="s">
        <v>224</v>
      </c>
      <c r="H550" s="101" t="s">
        <v>11</v>
      </c>
      <c r="I550" s="88"/>
      <c r="J550" s="63" t="s">
        <v>221</v>
      </c>
      <c r="K550" s="125"/>
      <c r="L550" s="66"/>
      <c r="M550" s="126">
        <v>45841</v>
      </c>
      <c r="N550" s="85" t="s">
        <v>233</v>
      </c>
      <c r="O550" s="85" t="s">
        <v>236</v>
      </c>
      <c r="P550" s="85" t="str">
        <f>TRIM(BD_PyaPinto[[#This Row],[CONTACTO II]])</f>
        <v>NO CONTESTA</v>
      </c>
      <c r="Q550" s="87"/>
      <c r="R550" s="88"/>
      <c r="S550" s="88"/>
      <c r="T550" s="88"/>
      <c r="U550" s="88"/>
      <c r="V550" s="61" t="s">
        <v>11</v>
      </c>
    </row>
    <row r="551" spans="1:22" ht="13">
      <c r="A551" s="101">
        <v>61007257</v>
      </c>
      <c r="B551" s="100" t="s">
        <v>3552</v>
      </c>
      <c r="C551" s="101">
        <v>51962999417</v>
      </c>
      <c r="D551" s="112" t="s">
        <v>3553</v>
      </c>
      <c r="E551" s="101"/>
      <c r="F551" s="63"/>
      <c r="G551" s="100" t="s">
        <v>225</v>
      </c>
      <c r="H551" s="101" t="s">
        <v>11</v>
      </c>
      <c r="I551" s="88"/>
      <c r="J551" s="63" t="s">
        <v>221</v>
      </c>
      <c r="K551" s="125"/>
      <c r="L551" s="66"/>
      <c r="M551" s="126">
        <v>45841</v>
      </c>
      <c r="N551" s="85" t="s">
        <v>233</v>
      </c>
      <c r="O551" s="85"/>
      <c r="P551" s="85" t="str">
        <f>TRIM(BD_PyaPinto[[#This Row],[CONTACTO II]])</f>
        <v/>
      </c>
      <c r="Q551" s="87"/>
      <c r="R551" s="88"/>
      <c r="S551" s="88"/>
      <c r="T551" s="88"/>
      <c r="U551" s="88"/>
      <c r="V551" s="61" t="s">
        <v>11</v>
      </c>
    </row>
    <row r="552" spans="1:22" ht="13">
      <c r="A552" s="101">
        <v>80211335</v>
      </c>
      <c r="B552" s="100" t="s">
        <v>10131</v>
      </c>
      <c r="C552" s="101">
        <v>952159441</v>
      </c>
      <c r="D552" s="112" t="s">
        <v>10132</v>
      </c>
      <c r="E552" s="101"/>
      <c r="F552" s="63"/>
      <c r="G552" s="100" t="s">
        <v>224</v>
      </c>
      <c r="H552" s="101" t="s">
        <v>11</v>
      </c>
      <c r="I552" s="88"/>
      <c r="J552" s="63" t="s">
        <v>221</v>
      </c>
      <c r="K552" s="125"/>
      <c r="L552" s="66"/>
      <c r="M552" s="126">
        <v>45841</v>
      </c>
      <c r="N552" s="85" t="s">
        <v>233</v>
      </c>
      <c r="O552" s="85" t="s">
        <v>239</v>
      </c>
      <c r="P552" s="85" t="str">
        <f>TRIM(BD_PyaPinto[[#This Row],[CONTACTO II]])</f>
        <v>EVALUANDO OPCIONES</v>
      </c>
      <c r="Q552" s="87"/>
      <c r="R552" s="88"/>
      <c r="S552" s="88"/>
      <c r="T552" s="88"/>
      <c r="U552" s="88"/>
      <c r="V552" s="61" t="s">
        <v>11</v>
      </c>
    </row>
    <row r="553" spans="1:22" ht="13">
      <c r="A553" s="101">
        <v>15421119</v>
      </c>
      <c r="B553" s="100" t="s">
        <v>1071</v>
      </c>
      <c r="C553" s="101">
        <v>51982540985</v>
      </c>
      <c r="D553" s="112" t="s">
        <v>1072</v>
      </c>
      <c r="E553" s="101"/>
      <c r="F553" s="63"/>
      <c r="G553" s="100" t="s">
        <v>224</v>
      </c>
      <c r="H553" s="101" t="s">
        <v>11</v>
      </c>
      <c r="I553" s="88"/>
      <c r="J553" s="63" t="s">
        <v>221</v>
      </c>
      <c r="K553" s="125"/>
      <c r="L553" s="66"/>
      <c r="M553" s="126">
        <v>45841</v>
      </c>
      <c r="N553" s="85" t="s">
        <v>233</v>
      </c>
      <c r="O553" s="85"/>
      <c r="P553" s="85" t="str">
        <f>TRIM(BD_PyaPinto[[#This Row],[CONTACTO II]])</f>
        <v/>
      </c>
      <c r="Q553" s="87"/>
      <c r="R553" s="88"/>
      <c r="S553" s="88"/>
      <c r="T553" s="88"/>
      <c r="U553" s="88"/>
      <c r="V553" s="61" t="s">
        <v>11</v>
      </c>
    </row>
    <row r="554" spans="1:22" ht="13">
      <c r="A554" s="101">
        <v>60174462</v>
      </c>
      <c r="B554" s="100" t="s">
        <v>3032</v>
      </c>
      <c r="C554" s="101">
        <v>51996999615</v>
      </c>
      <c r="D554" s="112" t="s">
        <v>3033</v>
      </c>
      <c r="E554" s="101"/>
      <c r="F554" s="63"/>
      <c r="G554" s="100" t="s">
        <v>224</v>
      </c>
      <c r="H554" s="101" t="s">
        <v>11</v>
      </c>
      <c r="I554" s="88"/>
      <c r="J554" s="63" t="s">
        <v>221</v>
      </c>
      <c r="K554" s="125"/>
      <c r="L554" s="66"/>
      <c r="M554" s="126">
        <v>45841</v>
      </c>
      <c r="N554" s="85" t="s">
        <v>233</v>
      </c>
      <c r="O554" s="85"/>
      <c r="P554" s="85" t="str">
        <f>TRIM(BD_PyaPinto[[#This Row],[CONTACTO II]])</f>
        <v/>
      </c>
      <c r="Q554" s="87"/>
      <c r="R554" s="88"/>
      <c r="S554" s="88"/>
      <c r="T554" s="88"/>
      <c r="U554" s="88"/>
      <c r="V554" s="61" t="s">
        <v>11</v>
      </c>
    </row>
    <row r="555" spans="1:22" ht="13">
      <c r="A555" s="101">
        <v>42381229</v>
      </c>
      <c r="B555" s="100" t="s">
        <v>1860</v>
      </c>
      <c r="C555" s="101">
        <v>51927289438</v>
      </c>
      <c r="D555" s="112" t="s">
        <v>1861</v>
      </c>
      <c r="E555" s="101"/>
      <c r="F555" s="63"/>
      <c r="G555" s="100" t="s">
        <v>225</v>
      </c>
      <c r="H555" s="101" t="s">
        <v>11</v>
      </c>
      <c r="I555" s="88"/>
      <c r="J555" s="63" t="s">
        <v>221</v>
      </c>
      <c r="K555" s="125"/>
      <c r="L555" s="66"/>
      <c r="M555" s="126">
        <v>45841</v>
      </c>
      <c r="N555" s="85" t="s">
        <v>233</v>
      </c>
      <c r="O555" s="85"/>
      <c r="P555" s="85" t="str">
        <f>TRIM(BD_PyaPinto[[#This Row],[CONTACTO II]])</f>
        <v/>
      </c>
      <c r="Q555" s="87"/>
      <c r="R555" s="88"/>
      <c r="S555" s="88"/>
      <c r="T555" s="88"/>
      <c r="U555" s="88"/>
      <c r="V555" s="61" t="s">
        <v>11</v>
      </c>
    </row>
    <row r="556" spans="1:22" ht="13">
      <c r="A556" s="101">
        <v>70701877</v>
      </c>
      <c r="B556" s="100" t="s">
        <v>5644</v>
      </c>
      <c r="C556" s="101">
        <v>51952086011</v>
      </c>
      <c r="D556" s="112" t="s">
        <v>5645</v>
      </c>
      <c r="E556" s="101"/>
      <c r="F556" s="63"/>
      <c r="G556" s="100" t="s">
        <v>224</v>
      </c>
      <c r="H556" s="101" t="s">
        <v>11</v>
      </c>
      <c r="I556" s="88"/>
      <c r="J556" s="63" t="s">
        <v>221</v>
      </c>
      <c r="K556" s="125"/>
      <c r="L556" s="66"/>
      <c r="M556" s="126">
        <v>45841</v>
      </c>
      <c r="N556" s="85" t="s">
        <v>233</v>
      </c>
      <c r="O556" s="85" t="s">
        <v>236</v>
      </c>
      <c r="P556" s="85" t="str">
        <f>TRIM(BD_PyaPinto[[#This Row],[CONTACTO II]])</f>
        <v>NO CONTESTA</v>
      </c>
      <c r="Q556" s="87"/>
      <c r="R556" s="88"/>
      <c r="S556" s="88"/>
      <c r="T556" s="88"/>
      <c r="U556" s="88"/>
      <c r="V556" s="61" t="s">
        <v>11</v>
      </c>
    </row>
    <row r="557" spans="1:22" ht="13">
      <c r="A557" s="101" t="s">
        <v>362</v>
      </c>
      <c r="B557" s="100" t="s">
        <v>11396</v>
      </c>
      <c r="C557" s="101">
        <v>51983263376</v>
      </c>
      <c r="D557" s="120" t="s">
        <v>362</v>
      </c>
      <c r="E557" s="101"/>
      <c r="F557" s="63"/>
      <c r="G557" s="100" t="s">
        <v>223</v>
      </c>
      <c r="H557" s="101" t="s">
        <v>11</v>
      </c>
      <c r="I557" s="88"/>
      <c r="J557" s="63" t="s">
        <v>221</v>
      </c>
      <c r="K557" s="125"/>
      <c r="L557" s="66"/>
      <c r="M557" s="126">
        <v>45841</v>
      </c>
      <c r="N557" s="85" t="s">
        <v>233</v>
      </c>
      <c r="O557" s="85" t="s">
        <v>236</v>
      </c>
      <c r="P557" s="85" t="str">
        <f>TRIM(BD_PyaPinto[[#This Row],[CONTACTO II]])</f>
        <v>NO CONTESTA</v>
      </c>
      <c r="Q557" s="87"/>
      <c r="R557" s="88"/>
      <c r="S557" s="88"/>
      <c r="T557" s="88"/>
      <c r="U557" s="88"/>
      <c r="V557" s="61" t="s">
        <v>11</v>
      </c>
    </row>
    <row r="558" spans="1:22" ht="13">
      <c r="A558" s="101">
        <v>70958896</v>
      </c>
      <c r="B558" s="100" t="s">
        <v>5874</v>
      </c>
      <c r="C558" s="101">
        <v>928379473</v>
      </c>
      <c r="D558" s="112" t="s">
        <v>5875</v>
      </c>
      <c r="E558" s="101"/>
      <c r="F558" s="63"/>
      <c r="G558" s="100" t="s">
        <v>223</v>
      </c>
      <c r="H558" s="101" t="s">
        <v>11</v>
      </c>
      <c r="I558" s="88"/>
      <c r="J558" s="63" t="s">
        <v>221</v>
      </c>
      <c r="K558" s="125"/>
      <c r="L558" s="66"/>
      <c r="M558" s="126">
        <v>45841</v>
      </c>
      <c r="N558" s="85" t="s">
        <v>233</v>
      </c>
      <c r="O558" s="85" t="s">
        <v>236</v>
      </c>
      <c r="P558" s="85" t="str">
        <f>TRIM(BD_PyaPinto[[#This Row],[CONTACTO II]])</f>
        <v>NO CONTESTA</v>
      </c>
      <c r="Q558" s="87"/>
      <c r="R558" s="88"/>
      <c r="S558" s="88"/>
      <c r="T558" s="88"/>
      <c r="U558" s="88"/>
      <c r="V558" s="61" t="s">
        <v>11</v>
      </c>
    </row>
    <row r="559" spans="1:22" ht="13">
      <c r="A559" s="101">
        <v>25774226</v>
      </c>
      <c r="B559" s="100" t="s">
        <v>1222</v>
      </c>
      <c r="C559" s="101">
        <v>51982080700</v>
      </c>
      <c r="D559" s="112" t="s">
        <v>1223</v>
      </c>
      <c r="E559" s="101"/>
      <c r="F559" s="63"/>
      <c r="G559" s="100" t="s">
        <v>223</v>
      </c>
      <c r="H559" s="101" t="s">
        <v>11</v>
      </c>
      <c r="I559" s="88"/>
      <c r="J559" s="63" t="s">
        <v>221</v>
      </c>
      <c r="K559" s="125"/>
      <c r="L559" s="66"/>
      <c r="M559" s="126">
        <v>45841</v>
      </c>
      <c r="N559" s="85" t="s">
        <v>233</v>
      </c>
      <c r="O559" s="85"/>
      <c r="P559" s="85" t="str">
        <f>TRIM(BD_PyaPinto[[#This Row],[CONTACTO II]])</f>
        <v/>
      </c>
      <c r="Q559" s="87"/>
      <c r="R559" s="88"/>
      <c r="S559" s="88"/>
      <c r="T559" s="88"/>
      <c r="U559" s="88"/>
      <c r="V559" s="61" t="s">
        <v>11</v>
      </c>
    </row>
    <row r="560" spans="1:22" ht="13">
      <c r="A560" s="101">
        <v>9716395</v>
      </c>
      <c r="B560" s="100" t="s">
        <v>776</v>
      </c>
      <c r="C560" s="101">
        <v>51986773731</v>
      </c>
      <c r="D560" s="112" t="s">
        <v>777</v>
      </c>
      <c r="E560" s="101"/>
      <c r="F560" s="63"/>
      <c r="G560" s="100" t="s">
        <v>224</v>
      </c>
      <c r="H560" s="101" t="s">
        <v>11</v>
      </c>
      <c r="I560" s="88"/>
      <c r="J560" s="63" t="s">
        <v>221</v>
      </c>
      <c r="K560" s="125"/>
      <c r="L560" s="66"/>
      <c r="M560" s="126">
        <v>45841</v>
      </c>
      <c r="N560" s="85" t="s">
        <v>233</v>
      </c>
      <c r="O560" s="85"/>
      <c r="P560" s="85" t="str">
        <f>TRIM(BD_PyaPinto[[#This Row],[CONTACTO II]])</f>
        <v/>
      </c>
      <c r="Q560" s="87"/>
      <c r="R560" s="88"/>
      <c r="S560" s="88"/>
      <c r="T560" s="88"/>
      <c r="U560" s="88"/>
      <c r="V560" s="61" t="s">
        <v>11</v>
      </c>
    </row>
    <row r="561" spans="1:22" ht="14">
      <c r="A561" s="101">
        <v>73563703</v>
      </c>
      <c r="B561" s="100" t="s">
        <v>8442</v>
      </c>
      <c r="C561" s="101">
        <v>926499110</v>
      </c>
      <c r="D561" s="112" t="s">
        <v>8443</v>
      </c>
      <c r="E561" s="101"/>
      <c r="F561" s="63"/>
      <c r="G561" s="100" t="s">
        <v>224</v>
      </c>
      <c r="H561" s="101" t="s">
        <v>11</v>
      </c>
      <c r="I561" s="88"/>
      <c r="J561" s="63" t="s">
        <v>221</v>
      </c>
      <c r="K561" s="125"/>
      <c r="L561" s="66"/>
      <c r="M561" s="126">
        <v>45841</v>
      </c>
      <c r="N561" s="85" t="s">
        <v>233</v>
      </c>
      <c r="O561" s="95" t="s">
        <v>236</v>
      </c>
      <c r="P561" s="85" t="str">
        <f>TRIM(BD_PyaPinto[[#This Row],[CONTACTO II]])</f>
        <v>NO CONTESTA</v>
      </c>
      <c r="Q561" s="87"/>
      <c r="R561" s="88"/>
      <c r="S561" s="88"/>
      <c r="T561" s="88"/>
      <c r="U561" s="88"/>
      <c r="V561" s="61" t="s">
        <v>11</v>
      </c>
    </row>
    <row r="562" spans="1:22" ht="13">
      <c r="A562" s="101">
        <v>74054707</v>
      </c>
      <c r="B562" s="100" t="s">
        <v>8726</v>
      </c>
      <c r="C562" s="101">
        <v>982254730</v>
      </c>
      <c r="D562" s="112" t="s">
        <v>8727</v>
      </c>
      <c r="E562" s="101"/>
      <c r="F562" s="63"/>
      <c r="G562" s="100" t="s">
        <v>223</v>
      </c>
      <c r="H562" s="101" t="s">
        <v>11</v>
      </c>
      <c r="I562" s="88"/>
      <c r="J562" s="63" t="s">
        <v>221</v>
      </c>
      <c r="K562" s="125"/>
      <c r="L562" s="66"/>
      <c r="M562" s="126">
        <v>45841</v>
      </c>
      <c r="N562" s="85" t="s">
        <v>231</v>
      </c>
      <c r="O562" s="85" t="s">
        <v>231</v>
      </c>
      <c r="P562" s="85" t="str">
        <f>TRIM(BD_PyaPinto[[#This Row],[CONTACTO II]])</f>
        <v>MOSTRÓ INTERÉS</v>
      </c>
      <c r="Q562" s="87"/>
      <c r="R562" s="88"/>
      <c r="S562" s="88"/>
      <c r="T562" s="88"/>
      <c r="U562" s="88"/>
      <c r="V562" s="61" t="s">
        <v>11</v>
      </c>
    </row>
    <row r="563" spans="1:22" ht="13">
      <c r="A563" s="101">
        <v>43978639</v>
      </c>
      <c r="B563" s="100" t="s">
        <v>2220</v>
      </c>
      <c r="C563" s="101">
        <v>942972438</v>
      </c>
      <c r="D563" s="112" t="s">
        <v>2221</v>
      </c>
      <c r="E563" s="101"/>
      <c r="F563" s="63"/>
      <c r="G563" s="100" t="s">
        <v>224</v>
      </c>
      <c r="H563" s="101" t="s">
        <v>11</v>
      </c>
      <c r="I563" s="88"/>
      <c r="J563" s="63" t="s">
        <v>221</v>
      </c>
      <c r="K563" s="125"/>
      <c r="L563" s="66"/>
      <c r="M563" s="126">
        <v>45841</v>
      </c>
      <c r="N563" s="85" t="s">
        <v>233</v>
      </c>
      <c r="O563" s="85"/>
      <c r="P563" s="85" t="str">
        <f>TRIM(BD_PyaPinto[[#This Row],[CONTACTO II]])</f>
        <v/>
      </c>
      <c r="Q563" s="87"/>
      <c r="R563" s="88"/>
      <c r="S563" s="88"/>
      <c r="T563" s="88"/>
      <c r="U563" s="88"/>
      <c r="V563" s="61" t="s">
        <v>11</v>
      </c>
    </row>
    <row r="564" spans="1:22" ht="13">
      <c r="A564" s="101">
        <v>77737229</v>
      </c>
      <c r="B564" s="100" t="s">
        <v>10017</v>
      </c>
      <c r="C564" s="101">
        <v>989771253</v>
      </c>
      <c r="D564" s="112" t="s">
        <v>10018</v>
      </c>
      <c r="E564" s="101"/>
      <c r="F564" s="63"/>
      <c r="G564" s="100" t="s">
        <v>224</v>
      </c>
      <c r="H564" s="101" t="s">
        <v>11</v>
      </c>
      <c r="I564" s="88"/>
      <c r="J564" s="63" t="s">
        <v>221</v>
      </c>
      <c r="K564" s="125"/>
      <c r="L564" s="66"/>
      <c r="M564" s="126">
        <v>45841</v>
      </c>
      <c r="N564" s="85" t="s">
        <v>233</v>
      </c>
      <c r="O564" s="85" t="s">
        <v>236</v>
      </c>
      <c r="P564" s="85" t="str">
        <f>TRIM(BD_PyaPinto[[#This Row],[CONTACTO II]])</f>
        <v>NO CONTESTA</v>
      </c>
      <c r="Q564" s="87"/>
      <c r="R564" s="88"/>
      <c r="S564" s="88"/>
      <c r="T564" s="88"/>
      <c r="U564" s="88"/>
      <c r="V564" s="61" t="s">
        <v>11</v>
      </c>
    </row>
    <row r="565" spans="1:22" ht="13">
      <c r="A565" s="101">
        <v>62701896</v>
      </c>
      <c r="B565" s="100" t="s">
        <v>5286</v>
      </c>
      <c r="C565" s="101">
        <v>951460349</v>
      </c>
      <c r="D565" s="112" t="s">
        <v>5287</v>
      </c>
      <c r="E565" s="101"/>
      <c r="F565" s="63"/>
      <c r="G565" s="100" t="s">
        <v>223</v>
      </c>
      <c r="H565" s="101" t="s">
        <v>11</v>
      </c>
      <c r="I565" s="88"/>
      <c r="J565" s="63" t="s">
        <v>221</v>
      </c>
      <c r="K565" s="125"/>
      <c r="L565" s="66"/>
      <c r="M565" s="126">
        <v>45841</v>
      </c>
      <c r="N565" s="85" t="s">
        <v>233</v>
      </c>
      <c r="O565" s="85"/>
      <c r="P565" s="85" t="str">
        <f>TRIM(BD_PyaPinto[[#This Row],[CONTACTO II]])</f>
        <v/>
      </c>
      <c r="Q565" s="87"/>
      <c r="R565" s="88"/>
      <c r="S565" s="88"/>
      <c r="T565" s="88"/>
      <c r="U565" s="88"/>
      <c r="V565" s="61" t="s">
        <v>11</v>
      </c>
    </row>
    <row r="566" spans="1:22" ht="13">
      <c r="A566" s="101">
        <v>73155558</v>
      </c>
      <c r="B566" s="100" t="s">
        <v>8066</v>
      </c>
      <c r="C566" s="101">
        <v>978020346</v>
      </c>
      <c r="D566" s="112" t="s">
        <v>8067</v>
      </c>
      <c r="E566" s="101"/>
      <c r="F566" s="63"/>
      <c r="G566" s="100" t="s">
        <v>223</v>
      </c>
      <c r="H566" s="101" t="s">
        <v>11</v>
      </c>
      <c r="I566" s="88"/>
      <c r="J566" s="63" t="s">
        <v>221</v>
      </c>
      <c r="K566" s="125"/>
      <c r="L566" s="66"/>
      <c r="M566" s="126">
        <v>45841</v>
      </c>
      <c r="N566" s="85" t="s">
        <v>233</v>
      </c>
      <c r="O566" s="85" t="s">
        <v>236</v>
      </c>
      <c r="P566" s="85" t="str">
        <f>TRIM(BD_PyaPinto[[#This Row],[CONTACTO II]])</f>
        <v>NO CONTESTA</v>
      </c>
      <c r="Q566" s="87"/>
      <c r="R566" s="88"/>
      <c r="S566" s="88"/>
      <c r="T566" s="88"/>
      <c r="U566" s="88"/>
      <c r="V566" s="61" t="s">
        <v>11</v>
      </c>
    </row>
    <row r="567" spans="1:22" ht="13">
      <c r="A567" s="101">
        <v>70722422</v>
      </c>
      <c r="B567" s="100" t="s">
        <v>5713</v>
      </c>
      <c r="C567" s="101">
        <v>971448712</v>
      </c>
      <c r="D567" s="112" t="s">
        <v>5714</v>
      </c>
      <c r="E567" s="101"/>
      <c r="F567" s="63"/>
      <c r="G567" s="100" t="s">
        <v>223</v>
      </c>
      <c r="H567" s="101" t="s">
        <v>11</v>
      </c>
      <c r="I567" s="88"/>
      <c r="J567" s="63" t="s">
        <v>221</v>
      </c>
      <c r="K567" s="125"/>
      <c r="L567" s="66"/>
      <c r="M567" s="126">
        <v>45841</v>
      </c>
      <c r="N567" s="85" t="s">
        <v>233</v>
      </c>
      <c r="O567" s="85" t="s">
        <v>236</v>
      </c>
      <c r="P567" s="85" t="str">
        <f>TRIM(BD_PyaPinto[[#This Row],[CONTACTO II]])</f>
        <v>NO CONTESTA</v>
      </c>
      <c r="Q567" s="87"/>
      <c r="R567" s="88"/>
      <c r="S567" s="88"/>
      <c r="T567" s="88"/>
      <c r="U567" s="88"/>
      <c r="V567" s="61" t="s">
        <v>11</v>
      </c>
    </row>
    <row r="568" spans="1:22" ht="13">
      <c r="A568" s="101">
        <v>60874949</v>
      </c>
      <c r="B568" s="100" t="s">
        <v>3389</v>
      </c>
      <c r="C568" s="101">
        <v>982369941</v>
      </c>
      <c r="D568" s="112" t="s">
        <v>3390</v>
      </c>
      <c r="E568" s="101"/>
      <c r="F568" s="63"/>
      <c r="G568" s="100" t="s">
        <v>224</v>
      </c>
      <c r="H568" s="101" t="s">
        <v>11</v>
      </c>
      <c r="I568" s="88"/>
      <c r="J568" s="63" t="s">
        <v>221</v>
      </c>
      <c r="K568" s="125"/>
      <c r="L568" s="66"/>
      <c r="M568" s="126">
        <v>45841</v>
      </c>
      <c r="N568" s="85" t="s">
        <v>233</v>
      </c>
      <c r="O568" s="85"/>
      <c r="P568" s="85" t="str">
        <f>TRIM(BD_PyaPinto[[#This Row],[CONTACTO II]])</f>
        <v/>
      </c>
      <c r="Q568" s="87"/>
      <c r="R568" s="88"/>
      <c r="S568" s="88"/>
      <c r="T568" s="88"/>
      <c r="U568" s="88"/>
      <c r="V568" s="61" t="s">
        <v>11</v>
      </c>
    </row>
    <row r="569" spans="1:22" ht="13">
      <c r="A569" s="101">
        <v>9615693</v>
      </c>
      <c r="B569" s="100" t="s">
        <v>759</v>
      </c>
      <c r="C569" s="101">
        <v>947142972</v>
      </c>
      <c r="D569" s="120" t="s">
        <v>362</v>
      </c>
      <c r="E569" s="101"/>
      <c r="F569" s="63"/>
      <c r="G569" s="100" t="s">
        <v>224</v>
      </c>
      <c r="H569" s="101" t="s">
        <v>11</v>
      </c>
      <c r="I569" s="88"/>
      <c r="J569" s="63" t="s">
        <v>221</v>
      </c>
      <c r="K569" s="125"/>
      <c r="L569" s="66"/>
      <c r="M569" s="126">
        <v>45841</v>
      </c>
      <c r="N569" s="85" t="s">
        <v>233</v>
      </c>
      <c r="O569" s="85"/>
      <c r="P569" s="85" t="str">
        <f>TRIM(BD_PyaPinto[[#This Row],[CONTACTO II]])</f>
        <v/>
      </c>
      <c r="Q569" s="87"/>
      <c r="R569" s="88"/>
      <c r="S569" s="88"/>
      <c r="T569" s="88"/>
      <c r="U569" s="88"/>
      <c r="V569" s="61" t="s">
        <v>11</v>
      </c>
    </row>
    <row r="570" spans="1:22" ht="13">
      <c r="A570" s="101">
        <v>71672745</v>
      </c>
      <c r="B570" s="100" t="s">
        <v>6467</v>
      </c>
      <c r="C570" s="101">
        <v>966658263</v>
      </c>
      <c r="D570" s="112" t="s">
        <v>6468</v>
      </c>
      <c r="E570" s="101"/>
      <c r="F570" s="63"/>
      <c r="G570" s="100" t="s">
        <v>224</v>
      </c>
      <c r="H570" s="101" t="s">
        <v>11</v>
      </c>
      <c r="I570" s="88"/>
      <c r="J570" s="63" t="s">
        <v>221</v>
      </c>
      <c r="K570" s="125"/>
      <c r="L570" s="66"/>
      <c r="M570" s="126">
        <v>45841</v>
      </c>
      <c r="N570" s="85" t="s">
        <v>233</v>
      </c>
      <c r="O570" s="85" t="s">
        <v>236</v>
      </c>
      <c r="P570" s="85" t="str">
        <f>TRIM(BD_PyaPinto[[#This Row],[CONTACTO II]])</f>
        <v>NO CONTESTA</v>
      </c>
      <c r="Q570" s="87"/>
      <c r="R570" s="88"/>
      <c r="S570" s="88"/>
      <c r="T570" s="88"/>
      <c r="U570" s="88"/>
      <c r="V570" s="61" t="s">
        <v>11</v>
      </c>
    </row>
    <row r="571" spans="1:22" ht="13">
      <c r="A571" s="101" t="s">
        <v>362</v>
      </c>
      <c r="B571" s="100" t="s">
        <v>11397</v>
      </c>
      <c r="C571" s="101">
        <v>963173198</v>
      </c>
      <c r="D571" s="112" t="s">
        <v>11398</v>
      </c>
      <c r="E571" s="101"/>
      <c r="F571" s="63"/>
      <c r="G571" s="100" t="s">
        <v>224</v>
      </c>
      <c r="H571" s="101" t="s">
        <v>11</v>
      </c>
      <c r="I571" s="88"/>
      <c r="J571" s="63" t="s">
        <v>221</v>
      </c>
      <c r="K571" s="125"/>
      <c r="L571" s="66"/>
      <c r="M571" s="126">
        <v>45841</v>
      </c>
      <c r="N571" s="85" t="s">
        <v>233</v>
      </c>
      <c r="O571" s="85" t="s">
        <v>236</v>
      </c>
      <c r="P571" s="85" t="str">
        <f>TRIM(BD_PyaPinto[[#This Row],[CONTACTO II]])</f>
        <v>NO CONTESTA</v>
      </c>
      <c r="Q571" s="87"/>
      <c r="R571" s="88"/>
      <c r="S571" s="88"/>
      <c r="T571" s="88"/>
      <c r="U571" s="88"/>
      <c r="V571" s="61" t="s">
        <v>11</v>
      </c>
    </row>
    <row r="572" spans="1:22" ht="13">
      <c r="A572" s="101">
        <v>61010724</v>
      </c>
      <c r="B572" s="100" t="s">
        <v>3563</v>
      </c>
      <c r="C572" s="117" t="s">
        <v>3564</v>
      </c>
      <c r="D572" s="112" t="s">
        <v>3565</v>
      </c>
      <c r="E572" s="101"/>
      <c r="F572" s="63"/>
      <c r="G572" s="100" t="s">
        <v>225</v>
      </c>
      <c r="H572" s="101" t="s">
        <v>11</v>
      </c>
      <c r="I572" s="88"/>
      <c r="J572" s="63" t="s">
        <v>221</v>
      </c>
      <c r="K572" s="125"/>
      <c r="L572" s="66"/>
      <c r="M572" s="126">
        <v>45841</v>
      </c>
      <c r="N572" s="85" t="s">
        <v>233</v>
      </c>
      <c r="O572" s="85"/>
      <c r="P572" s="85" t="str">
        <f>TRIM(BD_PyaPinto[[#This Row],[CONTACTO II]])</f>
        <v/>
      </c>
      <c r="Q572" s="87"/>
      <c r="R572" s="88"/>
      <c r="S572" s="88"/>
      <c r="T572" s="88"/>
      <c r="U572" s="88"/>
      <c r="V572" s="61" t="s">
        <v>11</v>
      </c>
    </row>
    <row r="573" spans="1:22" ht="13">
      <c r="A573" s="101">
        <v>61394102</v>
      </c>
      <c r="B573" s="100" t="s">
        <v>4193</v>
      </c>
      <c r="C573" s="101">
        <v>900588399</v>
      </c>
      <c r="D573" s="112" t="s">
        <v>4194</v>
      </c>
      <c r="E573" s="101"/>
      <c r="F573" s="63"/>
      <c r="G573" s="100" t="s">
        <v>224</v>
      </c>
      <c r="H573" s="101" t="s">
        <v>11</v>
      </c>
      <c r="I573" s="88"/>
      <c r="J573" s="63" t="s">
        <v>221</v>
      </c>
      <c r="K573" s="125"/>
      <c r="L573" s="66"/>
      <c r="M573" s="126">
        <v>45841</v>
      </c>
      <c r="N573" s="85" t="s">
        <v>233</v>
      </c>
      <c r="O573" s="85"/>
      <c r="P573" s="85" t="str">
        <f>TRIM(BD_PyaPinto[[#This Row],[CONTACTO II]])</f>
        <v/>
      </c>
      <c r="Q573" s="87"/>
      <c r="R573" s="88"/>
      <c r="S573" s="88"/>
      <c r="T573" s="88"/>
      <c r="U573" s="88"/>
      <c r="V573" s="61" t="s">
        <v>11</v>
      </c>
    </row>
    <row r="574" spans="1:22" ht="13">
      <c r="A574" s="101" t="s">
        <v>362</v>
      </c>
      <c r="B574" s="100" t="s">
        <v>11399</v>
      </c>
      <c r="C574" s="101">
        <v>931890904</v>
      </c>
      <c r="D574" s="112" t="s">
        <v>11400</v>
      </c>
      <c r="E574" s="101"/>
      <c r="F574" s="63"/>
      <c r="G574" s="100" t="s">
        <v>223</v>
      </c>
      <c r="H574" s="101" t="s">
        <v>11</v>
      </c>
      <c r="I574" s="88"/>
      <c r="J574" s="63" t="s">
        <v>221</v>
      </c>
      <c r="K574" s="125"/>
      <c r="L574" s="66"/>
      <c r="M574" s="126">
        <v>45841</v>
      </c>
      <c r="N574" s="85" t="s">
        <v>233</v>
      </c>
      <c r="O574" s="85" t="s">
        <v>236</v>
      </c>
      <c r="P574" s="85" t="str">
        <f>TRIM(BD_PyaPinto[[#This Row],[CONTACTO II]])</f>
        <v>NO CONTESTA</v>
      </c>
      <c r="Q574" s="87"/>
      <c r="R574" s="88"/>
      <c r="S574" s="88"/>
      <c r="T574" s="88"/>
      <c r="U574" s="88"/>
      <c r="V574" s="61" t="s">
        <v>11</v>
      </c>
    </row>
    <row r="575" spans="1:22" ht="13">
      <c r="A575" s="101">
        <v>10447478</v>
      </c>
      <c r="B575" s="100" t="s">
        <v>976</v>
      </c>
      <c r="C575" s="101">
        <v>51910400112</v>
      </c>
      <c r="D575" s="112" t="s">
        <v>977</v>
      </c>
      <c r="E575" s="101"/>
      <c r="F575" s="63"/>
      <c r="G575" s="100" t="s">
        <v>224</v>
      </c>
      <c r="H575" s="101" t="s">
        <v>11</v>
      </c>
      <c r="I575" s="88"/>
      <c r="J575" s="63" t="s">
        <v>221</v>
      </c>
      <c r="K575" s="125"/>
      <c r="L575" s="66"/>
      <c r="M575" s="126">
        <v>45841</v>
      </c>
      <c r="N575" s="85" t="s">
        <v>233</v>
      </c>
      <c r="O575" s="85"/>
      <c r="P575" s="85" t="str">
        <f>TRIM(BD_PyaPinto[[#This Row],[CONTACTO II]])</f>
        <v/>
      </c>
      <c r="Q575" s="87"/>
      <c r="R575" s="88"/>
      <c r="S575" s="88"/>
      <c r="T575" s="88"/>
      <c r="U575" s="88"/>
      <c r="V575" s="61" t="s">
        <v>11</v>
      </c>
    </row>
    <row r="576" spans="1:22" ht="13">
      <c r="A576" s="101" t="s">
        <v>362</v>
      </c>
      <c r="B576" s="100" t="s">
        <v>11401</v>
      </c>
      <c r="C576" s="101">
        <v>981099380</v>
      </c>
      <c r="D576" s="112" t="s">
        <v>11402</v>
      </c>
      <c r="E576" s="101"/>
      <c r="F576" s="63"/>
      <c r="G576" s="100" t="s">
        <v>224</v>
      </c>
      <c r="H576" s="101" t="s">
        <v>11</v>
      </c>
      <c r="I576" s="88"/>
      <c r="J576" s="63" t="s">
        <v>221</v>
      </c>
      <c r="K576" s="125"/>
      <c r="L576" s="66"/>
      <c r="M576" s="126">
        <v>45841</v>
      </c>
      <c r="N576" s="85" t="s">
        <v>233</v>
      </c>
      <c r="O576" s="85" t="s">
        <v>236</v>
      </c>
      <c r="P576" s="85" t="str">
        <f>TRIM(BD_PyaPinto[[#This Row],[CONTACTO II]])</f>
        <v>NO CONTESTA</v>
      </c>
      <c r="Q576" s="87"/>
      <c r="R576" s="88"/>
      <c r="S576" s="88"/>
      <c r="T576" s="88"/>
      <c r="U576" s="88"/>
      <c r="V576" s="61" t="s">
        <v>11</v>
      </c>
    </row>
    <row r="577" spans="1:22" ht="13">
      <c r="A577" s="101">
        <v>72342723</v>
      </c>
      <c r="B577" s="100" t="s">
        <v>7097</v>
      </c>
      <c r="C577" s="101">
        <v>955405487</v>
      </c>
      <c r="D577" s="112" t="s">
        <v>7098</v>
      </c>
      <c r="E577" s="101"/>
      <c r="F577" s="63"/>
      <c r="G577" s="100" t="s">
        <v>224</v>
      </c>
      <c r="H577" s="101" t="s">
        <v>11</v>
      </c>
      <c r="I577" s="88"/>
      <c r="J577" s="63" t="s">
        <v>221</v>
      </c>
      <c r="K577" s="125"/>
      <c r="L577" s="66"/>
      <c r="M577" s="126">
        <v>45841</v>
      </c>
      <c r="N577" s="85" t="s">
        <v>233</v>
      </c>
      <c r="O577" s="85" t="s">
        <v>236</v>
      </c>
      <c r="P577" s="85" t="str">
        <f>TRIM(BD_PyaPinto[[#This Row],[CONTACTO II]])</f>
        <v>NO CONTESTA</v>
      </c>
      <c r="Q577" s="87"/>
      <c r="R577" s="88"/>
      <c r="S577" s="88"/>
      <c r="T577" s="88"/>
      <c r="U577" s="88"/>
      <c r="V577" s="61" t="s">
        <v>11</v>
      </c>
    </row>
    <row r="578" spans="1:22" ht="13">
      <c r="A578" s="101">
        <v>72068130</v>
      </c>
      <c r="B578" s="100" t="s">
        <v>6884</v>
      </c>
      <c r="C578" s="101">
        <v>957220196</v>
      </c>
      <c r="D578" s="112" t="s">
        <v>6885</v>
      </c>
      <c r="E578" s="101"/>
      <c r="F578" s="63"/>
      <c r="G578" s="100" t="s">
        <v>223</v>
      </c>
      <c r="H578" s="101" t="s">
        <v>11</v>
      </c>
      <c r="I578" s="88"/>
      <c r="J578" s="63" t="s">
        <v>221</v>
      </c>
      <c r="K578" s="125"/>
      <c r="L578" s="66"/>
      <c r="M578" s="126">
        <v>45841</v>
      </c>
      <c r="N578" s="85" t="s">
        <v>233</v>
      </c>
      <c r="O578" s="85" t="s">
        <v>236</v>
      </c>
      <c r="P578" s="85" t="str">
        <f>TRIM(BD_PyaPinto[[#This Row],[CONTACTO II]])</f>
        <v>NO CONTESTA</v>
      </c>
      <c r="Q578" s="87"/>
      <c r="R578" s="88"/>
      <c r="S578" s="88"/>
      <c r="T578" s="88"/>
      <c r="U578" s="88"/>
      <c r="V578" s="61" t="s">
        <v>11</v>
      </c>
    </row>
    <row r="579" spans="1:22" ht="13">
      <c r="A579" s="101">
        <v>61265804</v>
      </c>
      <c r="B579" s="100" t="s">
        <v>3936</v>
      </c>
      <c r="C579" s="101">
        <v>51975307342</v>
      </c>
      <c r="D579" s="112" t="s">
        <v>3937</v>
      </c>
      <c r="E579" s="101"/>
      <c r="F579" s="63"/>
      <c r="G579" s="100" t="s">
        <v>225</v>
      </c>
      <c r="H579" s="101" t="s">
        <v>11</v>
      </c>
      <c r="I579" s="88"/>
      <c r="J579" s="63" t="s">
        <v>221</v>
      </c>
      <c r="K579" s="125"/>
      <c r="L579" s="66"/>
      <c r="M579" s="126">
        <v>45841</v>
      </c>
      <c r="N579" s="85" t="s">
        <v>233</v>
      </c>
      <c r="O579" s="85" t="s">
        <v>236</v>
      </c>
      <c r="P579" s="85" t="str">
        <f>TRIM(BD_PyaPinto[[#This Row],[CONTACTO II]])</f>
        <v>NO CONTESTA</v>
      </c>
      <c r="Q579" s="87"/>
      <c r="R579" s="88"/>
      <c r="S579" s="88"/>
      <c r="T579" s="88"/>
      <c r="U579" s="88"/>
      <c r="V579" s="61" t="s">
        <v>11</v>
      </c>
    </row>
    <row r="580" spans="1:22" ht="13">
      <c r="A580" s="101">
        <v>45448833</v>
      </c>
      <c r="B580" s="100" t="s">
        <v>2477</v>
      </c>
      <c r="C580" s="101">
        <v>51947948662</v>
      </c>
      <c r="D580" s="112" t="s">
        <v>2478</v>
      </c>
      <c r="E580" s="101"/>
      <c r="F580" s="63"/>
      <c r="G580" s="100" t="s">
        <v>225</v>
      </c>
      <c r="H580" s="101" t="s">
        <v>11</v>
      </c>
      <c r="I580" s="88"/>
      <c r="J580" s="63" t="s">
        <v>221</v>
      </c>
      <c r="K580" s="125"/>
      <c r="L580" s="66"/>
      <c r="M580" s="126">
        <v>45841</v>
      </c>
      <c r="N580" s="85" t="s">
        <v>233</v>
      </c>
      <c r="O580" s="85" t="s">
        <v>236</v>
      </c>
      <c r="P580" s="85" t="str">
        <f>TRIM(BD_PyaPinto[[#This Row],[CONTACTO II]])</f>
        <v>NO CONTESTA</v>
      </c>
      <c r="Q580" s="87"/>
      <c r="R580" s="88"/>
      <c r="S580" s="88"/>
      <c r="T580" s="88"/>
      <c r="U580" s="88"/>
      <c r="V580" s="61" t="s">
        <v>11</v>
      </c>
    </row>
    <row r="581" spans="1:22" ht="13">
      <c r="A581" s="101">
        <v>61359151</v>
      </c>
      <c r="B581" s="100" t="s">
        <v>4080</v>
      </c>
      <c r="C581" s="101">
        <v>946230842</v>
      </c>
      <c r="D581" s="112" t="s">
        <v>4081</v>
      </c>
      <c r="E581" s="101"/>
      <c r="F581" s="63"/>
      <c r="G581" s="100" t="s">
        <v>224</v>
      </c>
      <c r="H581" s="101" t="s">
        <v>11</v>
      </c>
      <c r="I581" s="88"/>
      <c r="J581" s="63" t="s">
        <v>221</v>
      </c>
      <c r="K581" s="125"/>
      <c r="L581" s="66"/>
      <c r="M581" s="126">
        <v>45841</v>
      </c>
      <c r="N581" s="85" t="s">
        <v>233</v>
      </c>
      <c r="O581" s="85" t="s">
        <v>239</v>
      </c>
      <c r="P581" s="85" t="str">
        <f>TRIM(BD_PyaPinto[[#This Row],[CONTACTO II]])</f>
        <v>EVALUANDO OPCIONES</v>
      </c>
      <c r="Q581" s="87"/>
      <c r="R581" s="88"/>
      <c r="S581" s="88"/>
      <c r="T581" s="88"/>
      <c r="U581" s="88"/>
      <c r="V581" s="61" t="s">
        <v>11</v>
      </c>
    </row>
    <row r="582" spans="1:22" ht="13">
      <c r="A582" s="101">
        <v>61136247</v>
      </c>
      <c r="B582" s="100" t="s">
        <v>3712</v>
      </c>
      <c r="C582" s="101">
        <v>51912316735</v>
      </c>
      <c r="D582" s="112" t="s">
        <v>3713</v>
      </c>
      <c r="E582" s="101"/>
      <c r="F582" s="63"/>
      <c r="G582" s="100" t="s">
        <v>224</v>
      </c>
      <c r="H582" s="101" t="s">
        <v>11</v>
      </c>
      <c r="I582" s="88"/>
      <c r="J582" s="63" t="s">
        <v>221</v>
      </c>
      <c r="K582" s="125"/>
      <c r="L582" s="66"/>
      <c r="M582" s="126">
        <v>45841</v>
      </c>
      <c r="N582" s="85" t="s">
        <v>233</v>
      </c>
      <c r="O582" s="85" t="s">
        <v>236</v>
      </c>
      <c r="P582" s="85" t="str">
        <f>TRIM(BD_PyaPinto[[#This Row],[CONTACTO II]])</f>
        <v>NO CONTESTA</v>
      </c>
      <c r="Q582" s="87"/>
      <c r="R582" s="88"/>
      <c r="S582" s="88"/>
      <c r="T582" s="88"/>
      <c r="U582" s="88"/>
      <c r="V582" s="61" t="s">
        <v>11</v>
      </c>
    </row>
    <row r="583" spans="1:22" ht="13">
      <c r="A583" s="101">
        <v>60749973</v>
      </c>
      <c r="B583" s="100" t="s">
        <v>3252</v>
      </c>
      <c r="C583" s="101">
        <v>959712181</v>
      </c>
      <c r="D583" s="112" t="s">
        <v>3253</v>
      </c>
      <c r="E583" s="101"/>
      <c r="F583" s="63"/>
      <c r="G583" s="100" t="s">
        <v>224</v>
      </c>
      <c r="H583" s="101" t="s">
        <v>11</v>
      </c>
      <c r="I583" s="88"/>
      <c r="J583" s="63" t="s">
        <v>221</v>
      </c>
      <c r="K583" s="125"/>
      <c r="L583" s="66"/>
      <c r="M583" s="126">
        <v>45841</v>
      </c>
      <c r="N583" s="85" t="s">
        <v>233</v>
      </c>
      <c r="O583" s="85" t="s">
        <v>236</v>
      </c>
      <c r="P583" s="85" t="str">
        <f>TRIM(BD_PyaPinto[[#This Row],[CONTACTO II]])</f>
        <v>NO CONTESTA</v>
      </c>
      <c r="Q583" s="87"/>
      <c r="R583" s="88"/>
      <c r="S583" s="88"/>
      <c r="T583" s="88"/>
      <c r="U583" s="88"/>
      <c r="V583" s="61" t="s">
        <v>11</v>
      </c>
    </row>
    <row r="584" spans="1:22" ht="13">
      <c r="A584" s="101">
        <v>60754608</v>
      </c>
      <c r="B584" s="100" t="s">
        <v>3256</v>
      </c>
      <c r="C584" s="101">
        <v>972423410</v>
      </c>
      <c r="D584" s="112" t="s">
        <v>3257</v>
      </c>
      <c r="E584" s="101"/>
      <c r="F584" s="63"/>
      <c r="G584" s="100" t="s">
        <v>223</v>
      </c>
      <c r="H584" s="101" t="s">
        <v>11</v>
      </c>
      <c r="I584" s="88"/>
      <c r="J584" s="63" t="s">
        <v>221</v>
      </c>
      <c r="K584" s="125"/>
      <c r="L584" s="66"/>
      <c r="M584" s="126">
        <v>45841</v>
      </c>
      <c r="N584" s="85" t="s">
        <v>233</v>
      </c>
      <c r="O584" s="85" t="s">
        <v>236</v>
      </c>
      <c r="P584" s="85" t="str">
        <f>TRIM(BD_PyaPinto[[#This Row],[CONTACTO II]])</f>
        <v>NO CONTESTA</v>
      </c>
      <c r="Q584" s="87"/>
      <c r="R584" s="88"/>
      <c r="S584" s="88"/>
      <c r="T584" s="88"/>
      <c r="U584" s="88"/>
      <c r="V584" s="61" t="s">
        <v>11</v>
      </c>
    </row>
    <row r="585" spans="1:22" ht="13">
      <c r="A585" s="101">
        <v>61647363</v>
      </c>
      <c r="B585" s="100" t="s">
        <v>4726</v>
      </c>
      <c r="C585" s="101">
        <v>930181431</v>
      </c>
      <c r="D585" s="112" t="s">
        <v>4727</v>
      </c>
      <c r="E585" s="101"/>
      <c r="F585" s="63"/>
      <c r="G585" s="100" t="s">
        <v>224</v>
      </c>
      <c r="H585" s="101" t="s">
        <v>11</v>
      </c>
      <c r="I585" s="88"/>
      <c r="J585" s="63" t="s">
        <v>221</v>
      </c>
      <c r="K585" s="125"/>
      <c r="L585" s="66"/>
      <c r="M585" s="126">
        <v>45841</v>
      </c>
      <c r="N585" s="85" t="s">
        <v>233</v>
      </c>
      <c r="O585" s="85" t="s">
        <v>236</v>
      </c>
      <c r="P585" s="85" t="str">
        <f>TRIM(BD_PyaPinto[[#This Row],[CONTACTO II]])</f>
        <v>NO CONTESTA</v>
      </c>
      <c r="Q585" s="87"/>
      <c r="R585" s="88"/>
      <c r="S585" s="88"/>
      <c r="T585" s="88"/>
      <c r="U585" s="88"/>
      <c r="V585" s="61" t="s">
        <v>11</v>
      </c>
    </row>
    <row r="586" spans="1:22" ht="14">
      <c r="A586" s="101">
        <v>60335049</v>
      </c>
      <c r="B586" s="100" t="s">
        <v>3074</v>
      </c>
      <c r="C586" s="101">
        <v>924840684</v>
      </c>
      <c r="D586" s="112" t="s">
        <v>3075</v>
      </c>
      <c r="E586" s="101"/>
      <c r="F586" s="63"/>
      <c r="G586" s="100" t="s">
        <v>223</v>
      </c>
      <c r="H586" s="101" t="s">
        <v>11</v>
      </c>
      <c r="I586" s="88"/>
      <c r="J586" s="63" t="s">
        <v>221</v>
      </c>
      <c r="K586" s="125"/>
      <c r="L586" s="66"/>
      <c r="M586" s="126">
        <v>45841</v>
      </c>
      <c r="N586" s="85" t="s">
        <v>231</v>
      </c>
      <c r="O586" s="85" t="s">
        <v>231</v>
      </c>
      <c r="P586" s="85" t="str">
        <f>TRIM(BD_PyaPinto[[#This Row],[CONTACTO II]])</f>
        <v>MOSTRÓ INTERÉS</v>
      </c>
      <c r="Q586" s="87" t="s">
        <v>324</v>
      </c>
      <c r="R586" s="88" t="s">
        <v>232</v>
      </c>
      <c r="S586" s="88" t="s">
        <v>318</v>
      </c>
      <c r="T586" s="88" t="s">
        <v>323</v>
      </c>
      <c r="U586" s="88" t="s">
        <v>255</v>
      </c>
      <c r="V586" s="61" t="s">
        <v>11</v>
      </c>
    </row>
    <row r="587" spans="1:22" ht="13">
      <c r="A587" s="101">
        <v>61482763</v>
      </c>
      <c r="B587" s="100" t="s">
        <v>4473</v>
      </c>
      <c r="C587" s="101">
        <v>912122730</v>
      </c>
      <c r="D587" s="112" t="s">
        <v>4474</v>
      </c>
      <c r="E587" s="101"/>
      <c r="F587" s="63"/>
      <c r="G587" s="100" t="s">
        <v>223</v>
      </c>
      <c r="H587" s="101" t="s">
        <v>11</v>
      </c>
      <c r="I587" s="88"/>
      <c r="J587" s="63" t="s">
        <v>221</v>
      </c>
      <c r="K587" s="125"/>
      <c r="L587" s="66"/>
      <c r="M587" s="126">
        <v>45841</v>
      </c>
      <c r="N587" s="85" t="s">
        <v>233</v>
      </c>
      <c r="O587" s="85" t="s">
        <v>236</v>
      </c>
      <c r="P587" s="85" t="str">
        <f>TRIM(BD_PyaPinto[[#This Row],[CONTACTO II]])</f>
        <v>NO CONTESTA</v>
      </c>
      <c r="Q587" s="87"/>
      <c r="R587" s="88"/>
      <c r="S587" s="88"/>
      <c r="T587" s="88"/>
      <c r="U587" s="88"/>
      <c r="V587" s="61" t="s">
        <v>11</v>
      </c>
    </row>
    <row r="588" spans="1:22" ht="13">
      <c r="A588" s="101">
        <v>61878034</v>
      </c>
      <c r="B588" s="100" t="s">
        <v>4915</v>
      </c>
      <c r="C588" s="101">
        <v>912282905</v>
      </c>
      <c r="D588" s="112" t="s">
        <v>4916</v>
      </c>
      <c r="E588" s="101"/>
      <c r="F588" s="63"/>
      <c r="G588" s="100" t="s">
        <v>224</v>
      </c>
      <c r="H588" s="101" t="s">
        <v>11</v>
      </c>
      <c r="I588" s="88"/>
      <c r="J588" s="63" t="s">
        <v>221</v>
      </c>
      <c r="K588" s="125"/>
      <c r="L588" s="66"/>
      <c r="M588" s="126">
        <v>45841</v>
      </c>
      <c r="N588" s="85" t="s">
        <v>233</v>
      </c>
      <c r="O588" s="85"/>
      <c r="P588" s="85" t="str">
        <f>TRIM(BD_PyaPinto[[#This Row],[CONTACTO II]])</f>
        <v/>
      </c>
      <c r="Q588" s="87"/>
      <c r="R588" s="88"/>
      <c r="S588" s="88"/>
      <c r="T588" s="88"/>
      <c r="U588" s="88"/>
      <c r="V588" s="61" t="s">
        <v>11</v>
      </c>
    </row>
    <row r="589" spans="1:22" ht="28">
      <c r="A589" s="101">
        <v>72055754</v>
      </c>
      <c r="B589" s="100" t="s">
        <v>6746</v>
      </c>
      <c r="C589" s="101">
        <v>970128220</v>
      </c>
      <c r="D589" s="120" t="s">
        <v>362</v>
      </c>
      <c r="E589" s="101"/>
      <c r="F589" s="63"/>
      <c r="G589" s="100" t="s">
        <v>223</v>
      </c>
      <c r="H589" s="101" t="s">
        <v>11</v>
      </c>
      <c r="I589" s="88"/>
      <c r="J589" s="63" t="s">
        <v>221</v>
      </c>
      <c r="K589" s="125"/>
      <c r="L589" s="66"/>
      <c r="M589" s="126">
        <v>45841</v>
      </c>
      <c r="N589" s="85" t="s">
        <v>233</v>
      </c>
      <c r="O589" s="95" t="s">
        <v>241</v>
      </c>
      <c r="P589" s="85" t="str">
        <f>TRIM(BD_PyaPinto[[#This Row],[CONTACTO II]])</f>
        <v>SELECCIONÓ OTRA UNIVERSIDAD</v>
      </c>
      <c r="Q589" s="87"/>
      <c r="R589" s="88"/>
      <c r="S589" s="88"/>
      <c r="T589" s="88"/>
      <c r="U589" s="88"/>
      <c r="V589" s="61" t="s">
        <v>11</v>
      </c>
    </row>
    <row r="590" spans="1:22" ht="13">
      <c r="A590" s="101">
        <v>61960356</v>
      </c>
      <c r="B590" s="100" t="s">
        <v>4981</v>
      </c>
      <c r="C590" s="101">
        <v>929164936</v>
      </c>
      <c r="D590" s="120" t="s">
        <v>362</v>
      </c>
      <c r="E590" s="101"/>
      <c r="F590" s="63"/>
      <c r="G590" s="100" t="s">
        <v>224</v>
      </c>
      <c r="H590" s="101" t="s">
        <v>11</v>
      </c>
      <c r="I590" s="88"/>
      <c r="J590" s="63" t="s">
        <v>221</v>
      </c>
      <c r="K590" s="125"/>
      <c r="L590" s="66"/>
      <c r="M590" s="126">
        <v>45841</v>
      </c>
      <c r="N590" s="85" t="s">
        <v>233</v>
      </c>
      <c r="O590" s="85" t="s">
        <v>314</v>
      </c>
      <c r="P590" s="85" t="str">
        <f>TRIM(BD_PyaPinto[[#This Row],[CONTACTO II]])</f>
        <v>OTROS</v>
      </c>
      <c r="Q590" s="87"/>
      <c r="R590" s="88"/>
      <c r="S590" s="88"/>
      <c r="T590" s="88"/>
      <c r="U590" s="88"/>
      <c r="V590" s="61" t="s">
        <v>11</v>
      </c>
    </row>
    <row r="591" spans="1:22" ht="13">
      <c r="A591" s="101">
        <v>939309832</v>
      </c>
      <c r="B591" s="100" t="s">
        <v>10243</v>
      </c>
      <c r="C591" s="101">
        <v>939309832</v>
      </c>
      <c r="D591" s="112" t="s">
        <v>10244</v>
      </c>
      <c r="E591" s="101"/>
      <c r="F591" s="63"/>
      <c r="G591" s="100" t="s">
        <v>224</v>
      </c>
      <c r="H591" s="101" t="s">
        <v>11</v>
      </c>
      <c r="I591" s="88"/>
      <c r="J591" s="63" t="s">
        <v>221</v>
      </c>
      <c r="K591" s="125"/>
      <c r="L591" s="66"/>
      <c r="M591" s="126">
        <v>45841</v>
      </c>
      <c r="N591" s="85" t="s">
        <v>233</v>
      </c>
      <c r="O591" s="85" t="s">
        <v>236</v>
      </c>
      <c r="P591" s="85" t="str">
        <f>TRIM(BD_PyaPinto[[#This Row],[CONTACTO II]])</f>
        <v>NO CONTESTA</v>
      </c>
      <c r="Q591" s="87"/>
      <c r="R591" s="88"/>
      <c r="S591" s="88"/>
      <c r="T591" s="88"/>
      <c r="U591" s="88"/>
      <c r="V591" s="61" t="s">
        <v>11</v>
      </c>
    </row>
    <row r="592" spans="1:22" ht="13">
      <c r="A592" s="101">
        <v>71672094</v>
      </c>
      <c r="B592" s="100" t="s">
        <v>6464</v>
      </c>
      <c r="C592" s="101">
        <v>967721195</v>
      </c>
      <c r="D592" s="112" t="s">
        <v>6465</v>
      </c>
      <c r="E592" s="101"/>
      <c r="F592" s="63"/>
      <c r="G592" s="100" t="s">
        <v>223</v>
      </c>
      <c r="H592" s="101" t="s">
        <v>11</v>
      </c>
      <c r="I592" s="88"/>
      <c r="J592" s="63" t="s">
        <v>221</v>
      </c>
      <c r="K592" s="125"/>
      <c r="L592" s="66"/>
      <c r="M592" s="126">
        <v>45841</v>
      </c>
      <c r="N592" s="85" t="s">
        <v>233</v>
      </c>
      <c r="O592" s="85" t="s">
        <v>236</v>
      </c>
      <c r="P592" s="85" t="str">
        <f>TRIM(BD_PyaPinto[[#This Row],[CONTACTO II]])</f>
        <v>NO CONTESTA</v>
      </c>
      <c r="Q592" s="87"/>
      <c r="R592" s="88"/>
      <c r="S592" s="88"/>
      <c r="T592" s="88"/>
      <c r="U592" s="88"/>
      <c r="V592" s="61" t="s">
        <v>11</v>
      </c>
    </row>
    <row r="593" spans="1:22" ht="28">
      <c r="A593" s="101">
        <v>78967464</v>
      </c>
      <c r="B593" s="100" t="s">
        <v>10115</v>
      </c>
      <c r="C593" s="101">
        <v>937126590</v>
      </c>
      <c r="D593" s="112" t="s">
        <v>10116</v>
      </c>
      <c r="E593" s="101"/>
      <c r="F593" s="63"/>
      <c r="G593" s="100" t="s">
        <v>223</v>
      </c>
      <c r="H593" s="101" t="s">
        <v>11</v>
      </c>
      <c r="I593" s="88"/>
      <c r="J593" s="63" t="s">
        <v>221</v>
      </c>
      <c r="K593" s="125"/>
      <c r="L593" s="66"/>
      <c r="M593" s="126">
        <v>45841</v>
      </c>
      <c r="N593" s="85" t="s">
        <v>233</v>
      </c>
      <c r="O593" s="95" t="s">
        <v>241</v>
      </c>
      <c r="P593" s="85" t="str">
        <f>TRIM(BD_PyaPinto[[#This Row],[CONTACTO II]])</f>
        <v>SELECCIONÓ OTRA UNIVERSIDAD</v>
      </c>
      <c r="Q593" s="87"/>
      <c r="R593" s="88"/>
      <c r="S593" s="88"/>
      <c r="T593" s="88"/>
      <c r="U593" s="88"/>
      <c r="V593" s="61" t="s">
        <v>11</v>
      </c>
    </row>
    <row r="594" spans="1:22" ht="13">
      <c r="A594" s="101">
        <v>61246610</v>
      </c>
      <c r="B594" s="100" t="s">
        <v>3889</v>
      </c>
      <c r="C594" s="101">
        <v>51966525754</v>
      </c>
      <c r="D594" s="112" t="s">
        <v>3890</v>
      </c>
      <c r="E594" s="101"/>
      <c r="F594" s="63"/>
      <c r="G594" s="100" t="s">
        <v>224</v>
      </c>
      <c r="H594" s="101" t="s">
        <v>11</v>
      </c>
      <c r="I594" s="88"/>
      <c r="J594" s="63" t="s">
        <v>221</v>
      </c>
      <c r="K594" s="125"/>
      <c r="L594" s="66"/>
      <c r="M594" s="126">
        <v>45841</v>
      </c>
      <c r="N594" s="85" t="s">
        <v>233</v>
      </c>
      <c r="O594" s="85"/>
      <c r="P594" s="85" t="str">
        <f>TRIM(BD_PyaPinto[[#This Row],[CONTACTO II]])</f>
        <v/>
      </c>
      <c r="Q594" s="87"/>
      <c r="R594" s="88"/>
      <c r="S594" s="88"/>
      <c r="T594" s="88"/>
      <c r="U594" s="88"/>
      <c r="V594" s="61" t="s">
        <v>11</v>
      </c>
    </row>
    <row r="595" spans="1:22" ht="13">
      <c r="A595" s="101">
        <v>61135119</v>
      </c>
      <c r="B595" s="100" t="s">
        <v>3710</v>
      </c>
      <c r="C595" s="101">
        <v>51932139976</v>
      </c>
      <c r="D595" s="112" t="s">
        <v>3711</v>
      </c>
      <c r="E595" s="101"/>
      <c r="F595" s="63"/>
      <c r="G595" s="100" t="s">
        <v>224</v>
      </c>
      <c r="H595" s="101" t="s">
        <v>11</v>
      </c>
      <c r="I595" s="88"/>
      <c r="J595" s="63" t="s">
        <v>221</v>
      </c>
      <c r="K595" s="125"/>
      <c r="L595" s="66"/>
      <c r="M595" s="126">
        <v>45841</v>
      </c>
      <c r="N595" s="85" t="s">
        <v>233</v>
      </c>
      <c r="O595" s="85"/>
      <c r="P595" s="85" t="str">
        <f>TRIM(BD_PyaPinto[[#This Row],[CONTACTO II]])</f>
        <v/>
      </c>
      <c r="Q595" s="87"/>
      <c r="R595" s="88"/>
      <c r="S595" s="88"/>
      <c r="T595" s="88"/>
      <c r="U595" s="88"/>
      <c r="V595" s="61" t="s">
        <v>11</v>
      </c>
    </row>
    <row r="596" spans="1:22" ht="13">
      <c r="A596" s="101">
        <v>95833484</v>
      </c>
      <c r="B596" s="100" t="s">
        <v>10194</v>
      </c>
      <c r="C596" s="101">
        <v>51965872046</v>
      </c>
      <c r="D596" s="112" t="s">
        <v>10195</v>
      </c>
      <c r="E596" s="101"/>
      <c r="F596" s="63"/>
      <c r="G596" s="100" t="s">
        <v>223</v>
      </c>
      <c r="H596" s="101" t="s">
        <v>11</v>
      </c>
      <c r="I596" s="88"/>
      <c r="J596" s="63" t="s">
        <v>221</v>
      </c>
      <c r="K596" s="125"/>
      <c r="L596" s="66"/>
      <c r="M596" s="126">
        <v>45841</v>
      </c>
      <c r="N596" s="85" t="s">
        <v>233</v>
      </c>
      <c r="O596" s="85" t="s">
        <v>239</v>
      </c>
      <c r="P596" s="85" t="str">
        <f>TRIM(BD_PyaPinto[[#This Row],[CONTACTO II]])</f>
        <v>EVALUANDO OPCIONES</v>
      </c>
      <c r="Q596" s="87"/>
      <c r="R596" s="88"/>
      <c r="S596" s="88"/>
      <c r="T596" s="88"/>
      <c r="U596" s="88"/>
      <c r="V596" s="61" t="s">
        <v>11</v>
      </c>
    </row>
    <row r="597" spans="1:22" ht="13">
      <c r="A597" s="101">
        <v>70712132</v>
      </c>
      <c r="B597" s="100" t="s">
        <v>5672</v>
      </c>
      <c r="C597" s="101">
        <v>949098952</v>
      </c>
      <c r="D597" s="112" t="s">
        <v>5673</v>
      </c>
      <c r="E597" s="101"/>
      <c r="F597" s="63"/>
      <c r="G597" s="100" t="s">
        <v>225</v>
      </c>
      <c r="H597" s="101" t="s">
        <v>11</v>
      </c>
      <c r="I597" s="88"/>
      <c r="J597" s="63" t="s">
        <v>221</v>
      </c>
      <c r="K597" s="125"/>
      <c r="L597" s="66"/>
      <c r="M597" s="126">
        <v>45841</v>
      </c>
      <c r="N597" s="85" t="s">
        <v>233</v>
      </c>
      <c r="O597" s="85" t="s">
        <v>236</v>
      </c>
      <c r="P597" s="85" t="str">
        <f>TRIM(BD_PyaPinto[[#This Row],[CONTACTO II]])</f>
        <v>NO CONTESTA</v>
      </c>
      <c r="Q597" s="87"/>
      <c r="R597" s="88"/>
      <c r="S597" s="88"/>
      <c r="T597" s="88"/>
      <c r="U597" s="88"/>
      <c r="V597" s="61" t="s">
        <v>11</v>
      </c>
    </row>
    <row r="598" spans="1:22" ht="13">
      <c r="A598" s="101">
        <v>72341777</v>
      </c>
      <c r="B598" s="100" t="s">
        <v>7091</v>
      </c>
      <c r="C598" s="101">
        <v>919285477</v>
      </c>
      <c r="D598" s="112" t="s">
        <v>7092</v>
      </c>
      <c r="E598" s="101"/>
      <c r="F598" s="63"/>
      <c r="G598" s="100" t="s">
        <v>224</v>
      </c>
      <c r="H598" s="101" t="s">
        <v>11</v>
      </c>
      <c r="I598" s="88"/>
      <c r="J598" s="63" t="s">
        <v>221</v>
      </c>
      <c r="K598" s="125"/>
      <c r="L598" s="66"/>
      <c r="M598" s="126">
        <v>45841</v>
      </c>
      <c r="N598" s="85" t="s">
        <v>233</v>
      </c>
      <c r="O598" s="85" t="s">
        <v>236</v>
      </c>
      <c r="P598" s="85" t="str">
        <f>TRIM(BD_PyaPinto[[#This Row],[CONTACTO II]])</f>
        <v>NO CONTESTA</v>
      </c>
      <c r="Q598" s="87"/>
      <c r="R598" s="88"/>
      <c r="S598" s="88"/>
      <c r="T598" s="88"/>
      <c r="U598" s="88"/>
      <c r="V598" s="61" t="s">
        <v>11</v>
      </c>
    </row>
    <row r="599" spans="1:22" ht="13">
      <c r="A599" s="101">
        <v>60555252</v>
      </c>
      <c r="B599" s="100" t="s">
        <v>3148</v>
      </c>
      <c r="C599" s="101">
        <v>953897468</v>
      </c>
      <c r="D599" s="112" t="s">
        <v>3149</v>
      </c>
      <c r="E599" s="101"/>
      <c r="F599" s="63"/>
      <c r="G599" s="100" t="s">
        <v>224</v>
      </c>
      <c r="H599" s="101" t="s">
        <v>11</v>
      </c>
      <c r="I599" s="88"/>
      <c r="J599" s="63" t="s">
        <v>221</v>
      </c>
      <c r="K599" s="125"/>
      <c r="L599" s="66"/>
      <c r="M599" s="126">
        <v>45841</v>
      </c>
      <c r="N599" s="85" t="s">
        <v>233</v>
      </c>
      <c r="O599" s="85" t="s">
        <v>233</v>
      </c>
      <c r="P599" s="85" t="str">
        <f>TRIM(BD_PyaPinto[[#This Row],[CONTACTO II]])</f>
        <v>SE ENVIÓ INFORMACIÓN</v>
      </c>
      <c r="Q599" s="87"/>
      <c r="R599" s="88"/>
      <c r="S599" s="88"/>
      <c r="T599" s="88"/>
      <c r="U599" s="88"/>
      <c r="V599" s="61" t="s">
        <v>11</v>
      </c>
    </row>
    <row r="600" spans="1:22" ht="13">
      <c r="A600" s="101">
        <v>62009770</v>
      </c>
      <c r="B600" s="100" t="s">
        <v>5012</v>
      </c>
      <c r="C600" s="101">
        <v>972314465</v>
      </c>
      <c r="D600" s="112" t="s">
        <v>5013</v>
      </c>
      <c r="E600" s="101"/>
      <c r="F600" s="63"/>
      <c r="G600" s="100" t="s">
        <v>223</v>
      </c>
      <c r="H600" s="101" t="s">
        <v>11</v>
      </c>
      <c r="I600" s="88"/>
      <c r="J600" s="63" t="s">
        <v>221</v>
      </c>
      <c r="K600" s="125"/>
      <c r="L600" s="66"/>
      <c r="M600" s="126">
        <v>45841</v>
      </c>
      <c r="N600" s="85" t="s">
        <v>233</v>
      </c>
      <c r="O600" s="85"/>
      <c r="P600" s="85" t="str">
        <f>TRIM(BD_PyaPinto[[#This Row],[CONTACTO II]])</f>
        <v/>
      </c>
      <c r="Q600" s="87"/>
      <c r="R600" s="88"/>
      <c r="S600" s="88"/>
      <c r="T600" s="88"/>
      <c r="U600" s="88"/>
      <c r="V600" s="61" t="s">
        <v>11</v>
      </c>
    </row>
    <row r="601" spans="1:22" ht="13">
      <c r="A601" s="101">
        <v>60153315</v>
      </c>
      <c r="B601" s="100" t="s">
        <v>3028</v>
      </c>
      <c r="C601" s="101">
        <v>51989680895</v>
      </c>
      <c r="D601" s="112" t="s">
        <v>3029</v>
      </c>
      <c r="E601" s="101"/>
      <c r="F601" s="63"/>
      <c r="G601" s="100" t="s">
        <v>225</v>
      </c>
      <c r="H601" s="101" t="s">
        <v>11</v>
      </c>
      <c r="I601" s="88"/>
      <c r="J601" s="63" t="s">
        <v>221</v>
      </c>
      <c r="K601" s="125"/>
      <c r="L601" s="66"/>
      <c r="M601" s="126">
        <v>45841</v>
      </c>
      <c r="N601" s="85" t="s">
        <v>233</v>
      </c>
      <c r="O601" s="85"/>
      <c r="P601" s="85" t="str">
        <f>TRIM(BD_PyaPinto[[#This Row],[CONTACTO II]])</f>
        <v/>
      </c>
      <c r="Q601" s="87"/>
      <c r="R601" s="88"/>
      <c r="S601" s="88"/>
      <c r="T601" s="88"/>
      <c r="U601" s="88"/>
      <c r="V601" s="61" t="s">
        <v>11</v>
      </c>
    </row>
    <row r="602" spans="1:22" ht="13">
      <c r="A602" s="101">
        <v>71686505</v>
      </c>
      <c r="B602" s="100" t="s">
        <v>6581</v>
      </c>
      <c r="C602" s="101">
        <v>51912703093</v>
      </c>
      <c r="D602" s="112" t="s">
        <v>6582</v>
      </c>
      <c r="E602" s="101"/>
      <c r="F602" s="63"/>
      <c r="G602" s="100" t="s">
        <v>225</v>
      </c>
      <c r="H602" s="101" t="s">
        <v>11</v>
      </c>
      <c r="I602" s="88"/>
      <c r="J602" s="63" t="s">
        <v>221</v>
      </c>
      <c r="K602" s="125"/>
      <c r="L602" s="66"/>
      <c r="M602" s="126">
        <v>45841</v>
      </c>
      <c r="N602" s="85" t="s">
        <v>233</v>
      </c>
      <c r="O602" s="85" t="s">
        <v>236</v>
      </c>
      <c r="P602" s="85" t="str">
        <f>TRIM(BD_PyaPinto[[#This Row],[CONTACTO II]])</f>
        <v>NO CONTESTA</v>
      </c>
      <c r="Q602" s="87"/>
      <c r="R602" s="88"/>
      <c r="S602" s="88"/>
      <c r="T602" s="88"/>
      <c r="U602" s="88"/>
      <c r="V602" s="61" t="s">
        <v>11</v>
      </c>
    </row>
    <row r="603" spans="1:22" ht="13">
      <c r="A603" s="101">
        <v>72346811</v>
      </c>
      <c r="B603" s="100" t="s">
        <v>7143</v>
      </c>
      <c r="C603" s="101">
        <v>51968135009</v>
      </c>
      <c r="D603" s="112" t="s">
        <v>7144</v>
      </c>
      <c r="E603" s="101"/>
      <c r="F603" s="63"/>
      <c r="G603" s="100" t="s">
        <v>224</v>
      </c>
      <c r="H603" s="101" t="s">
        <v>11</v>
      </c>
      <c r="I603" s="88"/>
      <c r="J603" s="63" t="s">
        <v>221</v>
      </c>
      <c r="K603" s="125"/>
      <c r="L603" s="66"/>
      <c r="M603" s="126">
        <v>45841</v>
      </c>
      <c r="N603" s="85" t="s">
        <v>233</v>
      </c>
      <c r="O603" s="85" t="s">
        <v>236</v>
      </c>
      <c r="P603" s="85" t="str">
        <f>TRIM(BD_PyaPinto[[#This Row],[CONTACTO II]])</f>
        <v>NO CONTESTA</v>
      </c>
      <c r="Q603" s="87"/>
      <c r="R603" s="88"/>
      <c r="S603" s="88"/>
      <c r="T603" s="88"/>
      <c r="U603" s="88"/>
      <c r="V603" s="61" t="s">
        <v>11</v>
      </c>
    </row>
    <row r="604" spans="1:22" ht="14">
      <c r="A604" s="101">
        <v>74112252</v>
      </c>
      <c r="B604" s="100" t="s">
        <v>8780</v>
      </c>
      <c r="C604" s="101">
        <v>918639549</v>
      </c>
      <c r="D604" s="112" t="s">
        <v>8781</v>
      </c>
      <c r="E604" s="101"/>
      <c r="F604" s="63"/>
      <c r="G604" s="100" t="s">
        <v>224</v>
      </c>
      <c r="H604" s="101" t="s">
        <v>11</v>
      </c>
      <c r="I604" s="88"/>
      <c r="J604" s="63" t="s">
        <v>221</v>
      </c>
      <c r="K604" s="125"/>
      <c r="L604" s="66"/>
      <c r="M604" s="126">
        <v>45841</v>
      </c>
      <c r="N604" s="85" t="s">
        <v>233</v>
      </c>
      <c r="O604" s="95" t="s">
        <v>236</v>
      </c>
      <c r="P604" s="85" t="str">
        <f>TRIM(BD_PyaPinto[[#This Row],[CONTACTO II]])</f>
        <v>NO CONTESTA</v>
      </c>
      <c r="Q604" s="87"/>
      <c r="R604" s="88"/>
      <c r="S604" s="88"/>
      <c r="T604" s="88"/>
      <c r="U604" s="88"/>
      <c r="V604" s="61" t="s">
        <v>11</v>
      </c>
    </row>
    <row r="605" spans="1:22" ht="13">
      <c r="A605" s="101" t="s">
        <v>362</v>
      </c>
      <c r="B605" s="100" t="s">
        <v>11403</v>
      </c>
      <c r="C605" s="101">
        <v>943078758</v>
      </c>
      <c r="D605" s="112" t="s">
        <v>11404</v>
      </c>
      <c r="E605" s="101"/>
      <c r="F605" s="63"/>
      <c r="G605" s="100" t="s">
        <v>224</v>
      </c>
      <c r="H605" s="101" t="s">
        <v>11</v>
      </c>
      <c r="I605" s="88"/>
      <c r="J605" s="63" t="s">
        <v>221</v>
      </c>
      <c r="K605" s="125"/>
      <c r="L605" s="66"/>
      <c r="M605" s="126">
        <v>45841</v>
      </c>
      <c r="N605" s="85" t="s">
        <v>233</v>
      </c>
      <c r="O605" s="85" t="s">
        <v>236</v>
      </c>
      <c r="P605" s="85" t="str">
        <f>TRIM(BD_PyaPinto[[#This Row],[CONTACTO II]])</f>
        <v>NO CONTESTA</v>
      </c>
      <c r="Q605" s="87"/>
      <c r="R605" s="88"/>
      <c r="S605" s="88"/>
      <c r="T605" s="88"/>
      <c r="U605" s="88"/>
      <c r="V605" s="61" t="s">
        <v>11</v>
      </c>
    </row>
    <row r="606" spans="1:22" ht="13">
      <c r="A606" s="101">
        <v>61422810</v>
      </c>
      <c r="B606" s="100" t="s">
        <v>4273</v>
      </c>
      <c r="C606" s="101">
        <v>926674569</v>
      </c>
      <c r="D606" s="112" t="s">
        <v>4274</v>
      </c>
      <c r="E606" s="101"/>
      <c r="F606" s="63"/>
      <c r="G606" s="100" t="s">
        <v>224</v>
      </c>
      <c r="H606" s="101" t="s">
        <v>11</v>
      </c>
      <c r="I606" s="88"/>
      <c r="J606" s="63" t="s">
        <v>221</v>
      </c>
      <c r="K606" s="125"/>
      <c r="L606" s="66"/>
      <c r="M606" s="126">
        <v>45841</v>
      </c>
      <c r="N606" s="85" t="s">
        <v>233</v>
      </c>
      <c r="O606" s="85"/>
      <c r="P606" s="85" t="str">
        <f>TRIM(BD_PyaPinto[[#This Row],[CONTACTO II]])</f>
        <v/>
      </c>
      <c r="Q606" s="87"/>
      <c r="R606" s="88"/>
      <c r="S606" s="88"/>
      <c r="T606" s="88"/>
      <c r="U606" s="88"/>
      <c r="V606" s="61" t="s">
        <v>11</v>
      </c>
    </row>
    <row r="607" spans="1:22" ht="13">
      <c r="A607" s="101">
        <v>61461811</v>
      </c>
      <c r="B607" s="100" t="s">
        <v>4400</v>
      </c>
      <c r="C607" s="101">
        <v>997651973</v>
      </c>
      <c r="D607" s="112" t="s">
        <v>4401</v>
      </c>
      <c r="E607" s="101"/>
      <c r="F607" s="63"/>
      <c r="G607" s="100" t="s">
        <v>224</v>
      </c>
      <c r="H607" s="101" t="s">
        <v>11</v>
      </c>
      <c r="I607" s="88"/>
      <c r="J607" s="63" t="s">
        <v>221</v>
      </c>
      <c r="K607" s="125"/>
      <c r="L607" s="66"/>
      <c r="M607" s="126">
        <v>45841</v>
      </c>
      <c r="N607" s="85" t="s">
        <v>233</v>
      </c>
      <c r="O607" s="85"/>
      <c r="P607" s="85" t="str">
        <f>TRIM(BD_PyaPinto[[#This Row],[CONTACTO II]])</f>
        <v/>
      </c>
      <c r="Q607" s="87"/>
      <c r="R607" s="88"/>
      <c r="S607" s="88"/>
      <c r="T607" s="88"/>
      <c r="U607" s="88"/>
      <c r="V607" s="61" t="s">
        <v>11</v>
      </c>
    </row>
    <row r="608" spans="1:22" ht="14">
      <c r="A608" s="101">
        <v>73164822</v>
      </c>
      <c r="B608" s="100" t="s">
        <v>8150</v>
      </c>
      <c r="C608" s="101">
        <v>906812156</v>
      </c>
      <c r="D608" s="112" t="s">
        <v>8151</v>
      </c>
      <c r="E608" s="101"/>
      <c r="F608" s="63"/>
      <c r="G608" s="100" t="s">
        <v>223</v>
      </c>
      <c r="H608" s="101" t="s">
        <v>11</v>
      </c>
      <c r="I608" s="88"/>
      <c r="J608" s="63" t="s">
        <v>221</v>
      </c>
      <c r="K608" s="125"/>
      <c r="L608" s="66"/>
      <c r="M608" s="126">
        <v>45841</v>
      </c>
      <c r="N608" s="85" t="s">
        <v>233</v>
      </c>
      <c r="O608" s="95" t="s">
        <v>236</v>
      </c>
      <c r="P608" s="85" t="str">
        <f>TRIM(BD_PyaPinto[[#This Row],[CONTACTO II]])</f>
        <v>NO CONTESTA</v>
      </c>
      <c r="Q608" s="87"/>
      <c r="R608" s="88"/>
      <c r="S608" s="88"/>
      <c r="T608" s="88"/>
      <c r="U608" s="88"/>
      <c r="V608" s="61" t="s">
        <v>11</v>
      </c>
    </row>
    <row r="609" spans="1:22" ht="13">
      <c r="A609" s="101">
        <v>72347100</v>
      </c>
      <c r="B609" s="100" t="s">
        <v>7149</v>
      </c>
      <c r="C609" s="101">
        <v>934163948</v>
      </c>
      <c r="D609" s="112" t="s">
        <v>7150</v>
      </c>
      <c r="E609" s="101"/>
      <c r="F609" s="63"/>
      <c r="G609" s="100" t="s">
        <v>223</v>
      </c>
      <c r="H609" s="101" t="s">
        <v>11</v>
      </c>
      <c r="I609" s="88"/>
      <c r="J609" s="63" t="s">
        <v>221</v>
      </c>
      <c r="K609" s="125"/>
      <c r="L609" s="66"/>
      <c r="M609" s="126">
        <v>45841</v>
      </c>
      <c r="N609" s="85" t="s">
        <v>233</v>
      </c>
      <c r="O609" s="85" t="s">
        <v>236</v>
      </c>
      <c r="P609" s="85" t="str">
        <f>TRIM(BD_PyaPinto[[#This Row],[CONTACTO II]])</f>
        <v>NO CONTESTA</v>
      </c>
      <c r="Q609" s="87"/>
      <c r="R609" s="88"/>
      <c r="S609" s="88"/>
      <c r="T609" s="88"/>
      <c r="U609" s="88"/>
      <c r="V609" s="61" t="s">
        <v>11</v>
      </c>
    </row>
    <row r="610" spans="1:22" ht="13">
      <c r="A610" s="101">
        <v>41807419</v>
      </c>
      <c r="B610" s="100" t="s">
        <v>1747</v>
      </c>
      <c r="C610" s="101">
        <v>51976646002</v>
      </c>
      <c r="D610" s="112" t="s">
        <v>1748</v>
      </c>
      <c r="E610" s="101"/>
      <c r="F610" s="63"/>
      <c r="G610" s="100" t="s">
        <v>224</v>
      </c>
      <c r="H610" s="101" t="s">
        <v>11</v>
      </c>
      <c r="I610" s="88"/>
      <c r="J610" s="63" t="s">
        <v>221</v>
      </c>
      <c r="K610" s="125"/>
      <c r="L610" s="66"/>
      <c r="M610" s="126">
        <v>45841</v>
      </c>
      <c r="N610" s="85" t="s">
        <v>233</v>
      </c>
      <c r="O610" s="85"/>
      <c r="P610" s="85" t="str">
        <f>TRIM(BD_PyaPinto[[#This Row],[CONTACTO II]])</f>
        <v/>
      </c>
      <c r="Q610" s="87"/>
      <c r="R610" s="88"/>
      <c r="S610" s="88"/>
      <c r="T610" s="88"/>
      <c r="U610" s="88"/>
      <c r="V610" s="61" t="s">
        <v>11</v>
      </c>
    </row>
    <row r="611" spans="1:22" ht="13">
      <c r="A611" s="101">
        <v>61423303</v>
      </c>
      <c r="B611" s="100" t="s">
        <v>4282</v>
      </c>
      <c r="C611" s="101">
        <v>907771561</v>
      </c>
      <c r="D611" s="112" t="s">
        <v>4283</v>
      </c>
      <c r="E611" s="101"/>
      <c r="F611" s="63"/>
      <c r="G611" s="100" t="s">
        <v>224</v>
      </c>
      <c r="H611" s="101" t="s">
        <v>11</v>
      </c>
      <c r="I611" s="88"/>
      <c r="J611" s="63" t="s">
        <v>221</v>
      </c>
      <c r="K611" s="125"/>
      <c r="L611" s="66"/>
      <c r="M611" s="126">
        <v>45841</v>
      </c>
      <c r="N611" s="85" t="s">
        <v>233</v>
      </c>
      <c r="O611" s="85"/>
      <c r="P611" s="85" t="str">
        <f>TRIM(BD_PyaPinto[[#This Row],[CONTACTO II]])</f>
        <v/>
      </c>
      <c r="Q611" s="87"/>
      <c r="R611" s="88"/>
      <c r="S611" s="88"/>
      <c r="T611" s="88"/>
      <c r="U611" s="88"/>
      <c r="V611" s="61" t="s">
        <v>11</v>
      </c>
    </row>
    <row r="612" spans="1:22" ht="13">
      <c r="A612" s="101">
        <v>74000904</v>
      </c>
      <c r="B612" s="100" t="s">
        <v>8663</v>
      </c>
      <c r="C612" s="101">
        <v>991130103</v>
      </c>
      <c r="D612" s="112" t="s">
        <v>8664</v>
      </c>
      <c r="E612" s="101"/>
      <c r="F612" s="63"/>
      <c r="G612" s="100" t="s">
        <v>224</v>
      </c>
      <c r="H612" s="101" t="s">
        <v>11</v>
      </c>
      <c r="I612" s="88"/>
      <c r="J612" s="63" t="s">
        <v>221</v>
      </c>
      <c r="K612" s="125"/>
      <c r="L612" s="66"/>
      <c r="M612" s="126">
        <v>45841</v>
      </c>
      <c r="N612" s="85" t="s">
        <v>233</v>
      </c>
      <c r="O612" s="85" t="s">
        <v>236</v>
      </c>
      <c r="P612" s="85" t="str">
        <f>TRIM(BD_PyaPinto[[#This Row],[CONTACTO II]])</f>
        <v>NO CONTESTA</v>
      </c>
      <c r="Q612" s="87"/>
      <c r="R612" s="88"/>
      <c r="S612" s="88"/>
      <c r="T612" s="88"/>
      <c r="U612" s="88"/>
      <c r="V612" s="61" t="s">
        <v>11</v>
      </c>
    </row>
    <row r="613" spans="1:22" ht="13">
      <c r="A613" s="101">
        <v>71355597</v>
      </c>
      <c r="B613" s="100" t="s">
        <v>6213</v>
      </c>
      <c r="C613" s="101">
        <v>972853045</v>
      </c>
      <c r="D613" s="112" t="s">
        <v>6214</v>
      </c>
      <c r="E613" s="101"/>
      <c r="F613" s="63"/>
      <c r="G613" s="100" t="s">
        <v>224</v>
      </c>
      <c r="H613" s="101" t="s">
        <v>11</v>
      </c>
      <c r="I613" s="88"/>
      <c r="J613" s="63" t="s">
        <v>221</v>
      </c>
      <c r="K613" s="125"/>
      <c r="L613" s="66"/>
      <c r="M613" s="126">
        <v>45841</v>
      </c>
      <c r="N613" s="85" t="s">
        <v>233</v>
      </c>
      <c r="O613" s="85"/>
      <c r="P613" s="85" t="str">
        <f>TRIM(BD_PyaPinto[[#This Row],[CONTACTO II]])</f>
        <v/>
      </c>
      <c r="Q613" s="87"/>
      <c r="R613" s="88"/>
      <c r="S613" s="88"/>
      <c r="T613" s="88"/>
      <c r="U613" s="88"/>
      <c r="V613" s="61" t="s">
        <v>11</v>
      </c>
    </row>
    <row r="614" spans="1:22" ht="13">
      <c r="A614" s="101">
        <v>71238311</v>
      </c>
      <c r="B614" s="100" t="s">
        <v>6157</v>
      </c>
      <c r="C614" s="101">
        <v>901367562</v>
      </c>
      <c r="D614" s="112" t="s">
        <v>6158</v>
      </c>
      <c r="E614" s="101"/>
      <c r="F614" s="63"/>
      <c r="G614" s="100" t="s">
        <v>224</v>
      </c>
      <c r="H614" s="101" t="s">
        <v>11</v>
      </c>
      <c r="I614" s="88"/>
      <c r="J614" s="63" t="s">
        <v>221</v>
      </c>
      <c r="K614" s="125"/>
      <c r="L614" s="66"/>
      <c r="M614" s="126">
        <v>45841</v>
      </c>
      <c r="N614" s="85" t="s">
        <v>233</v>
      </c>
      <c r="O614" s="85"/>
      <c r="P614" s="85" t="str">
        <f>TRIM(BD_PyaPinto[[#This Row],[CONTACTO II]])</f>
        <v/>
      </c>
      <c r="Q614" s="87"/>
      <c r="R614" s="88"/>
      <c r="S614" s="88"/>
      <c r="T614" s="88"/>
      <c r="U614" s="88"/>
      <c r="V614" s="61" t="s">
        <v>11</v>
      </c>
    </row>
    <row r="615" spans="1:22" ht="13">
      <c r="A615" s="101">
        <v>72834403</v>
      </c>
      <c r="B615" s="100" t="s">
        <v>7694</v>
      </c>
      <c r="C615" s="101">
        <v>922952027</v>
      </c>
      <c r="D615" s="120" t="s">
        <v>362</v>
      </c>
      <c r="E615" s="101"/>
      <c r="F615" s="63"/>
      <c r="G615" s="100" t="s">
        <v>223</v>
      </c>
      <c r="H615" s="101" t="s">
        <v>11</v>
      </c>
      <c r="I615" s="88"/>
      <c r="J615" s="63" t="s">
        <v>221</v>
      </c>
      <c r="K615" s="125"/>
      <c r="L615" s="66"/>
      <c r="M615" s="126">
        <v>45841</v>
      </c>
      <c r="N615" s="85" t="s">
        <v>233</v>
      </c>
      <c r="O615" s="85" t="s">
        <v>236</v>
      </c>
      <c r="P615" s="85" t="str">
        <f>TRIM(BD_PyaPinto[[#This Row],[CONTACTO II]])</f>
        <v>NO CONTESTA</v>
      </c>
      <c r="Q615" s="87"/>
      <c r="R615" s="88"/>
      <c r="S615" s="88"/>
      <c r="T615" s="88"/>
      <c r="U615" s="88"/>
      <c r="V615" s="61" t="s">
        <v>11</v>
      </c>
    </row>
    <row r="616" spans="1:22" ht="13">
      <c r="A616" s="101">
        <v>61527424</v>
      </c>
      <c r="B616" s="100" t="s">
        <v>4642</v>
      </c>
      <c r="C616" s="101">
        <v>949323929</v>
      </c>
      <c r="D616" s="112" t="s">
        <v>4643</v>
      </c>
      <c r="E616" s="101"/>
      <c r="F616" s="63"/>
      <c r="G616" s="100" t="s">
        <v>224</v>
      </c>
      <c r="H616" s="101" t="s">
        <v>11</v>
      </c>
      <c r="I616" s="88"/>
      <c r="J616" s="63" t="s">
        <v>221</v>
      </c>
      <c r="K616" s="125"/>
      <c r="L616" s="66"/>
      <c r="M616" s="126">
        <v>45841</v>
      </c>
      <c r="N616" s="85" t="s">
        <v>233</v>
      </c>
      <c r="O616" s="85"/>
      <c r="P616" s="85" t="str">
        <f>TRIM(BD_PyaPinto[[#This Row],[CONTACTO II]])</f>
        <v/>
      </c>
      <c r="Q616" s="87"/>
      <c r="R616" s="88"/>
      <c r="S616" s="88"/>
      <c r="T616" s="88"/>
      <c r="U616" s="88"/>
      <c r="V616" s="61" t="s">
        <v>11</v>
      </c>
    </row>
    <row r="617" spans="1:22" ht="14">
      <c r="A617" s="101">
        <v>73165997</v>
      </c>
      <c r="B617" s="100" t="s">
        <v>8160</v>
      </c>
      <c r="C617" s="101">
        <v>977930332</v>
      </c>
      <c r="D617" s="112" t="s">
        <v>8161</v>
      </c>
      <c r="E617" s="101"/>
      <c r="F617" s="63"/>
      <c r="G617" s="100" t="s">
        <v>225</v>
      </c>
      <c r="H617" s="101" t="s">
        <v>11</v>
      </c>
      <c r="I617" s="88"/>
      <c r="J617" s="63" t="s">
        <v>221</v>
      </c>
      <c r="K617" s="125"/>
      <c r="L617" s="66"/>
      <c r="M617" s="126">
        <v>45841</v>
      </c>
      <c r="N617" s="85" t="s">
        <v>233</v>
      </c>
      <c r="O617" s="95" t="s">
        <v>236</v>
      </c>
      <c r="P617" s="85" t="str">
        <f>TRIM(BD_PyaPinto[[#This Row],[CONTACTO II]])</f>
        <v>NO CONTESTA</v>
      </c>
      <c r="Q617" s="87"/>
      <c r="R617" s="88"/>
      <c r="S617" s="88"/>
      <c r="T617" s="88"/>
      <c r="U617" s="88"/>
      <c r="V617" s="61" t="s">
        <v>11</v>
      </c>
    </row>
    <row r="618" spans="1:22" ht="13">
      <c r="A618" s="101">
        <v>62019688</v>
      </c>
      <c r="B618" s="100" t="s">
        <v>5053</v>
      </c>
      <c r="C618" s="101">
        <v>973780780</v>
      </c>
      <c r="D618" s="112" t="s">
        <v>5054</v>
      </c>
      <c r="E618" s="101"/>
      <c r="F618" s="63"/>
      <c r="G618" s="100" t="s">
        <v>225</v>
      </c>
      <c r="H618" s="101" t="s">
        <v>11</v>
      </c>
      <c r="I618" s="88"/>
      <c r="J618" s="63" t="s">
        <v>221</v>
      </c>
      <c r="K618" s="125"/>
      <c r="L618" s="66"/>
      <c r="M618" s="126">
        <v>45841</v>
      </c>
      <c r="N618" s="85" t="s">
        <v>233</v>
      </c>
      <c r="O618" s="85"/>
      <c r="P618" s="85" t="str">
        <f>TRIM(BD_PyaPinto[[#This Row],[CONTACTO II]])</f>
        <v/>
      </c>
      <c r="Q618" s="87"/>
      <c r="R618" s="88"/>
      <c r="S618" s="88"/>
      <c r="T618" s="88"/>
      <c r="U618" s="88"/>
      <c r="V618" s="61" t="s">
        <v>11</v>
      </c>
    </row>
    <row r="619" spans="1:22" ht="13">
      <c r="A619" s="101">
        <v>61421196</v>
      </c>
      <c r="B619" s="100" t="s">
        <v>4249</v>
      </c>
      <c r="C619" s="101">
        <v>929949325</v>
      </c>
      <c r="D619" s="112" t="s">
        <v>4250</v>
      </c>
      <c r="E619" s="101"/>
      <c r="F619" s="63"/>
      <c r="G619" s="100" t="s">
        <v>224</v>
      </c>
      <c r="H619" s="101" t="s">
        <v>11</v>
      </c>
      <c r="I619" s="88"/>
      <c r="J619" s="63" t="s">
        <v>221</v>
      </c>
      <c r="K619" s="125"/>
      <c r="L619" s="66"/>
      <c r="M619" s="126">
        <v>45841</v>
      </c>
      <c r="N619" s="85" t="s">
        <v>233</v>
      </c>
      <c r="O619" s="85"/>
      <c r="P619" s="85" t="str">
        <f>TRIM(BD_PyaPinto[[#This Row],[CONTACTO II]])</f>
        <v/>
      </c>
      <c r="Q619" s="87"/>
      <c r="R619" s="88"/>
      <c r="S619" s="88"/>
      <c r="T619" s="88"/>
      <c r="U619" s="88"/>
      <c r="V619" s="61" t="s">
        <v>11</v>
      </c>
    </row>
    <row r="620" spans="1:22" ht="13">
      <c r="A620" s="101">
        <v>61456678</v>
      </c>
      <c r="B620" s="100" t="s">
        <v>4384</v>
      </c>
      <c r="C620" s="101">
        <v>987436522</v>
      </c>
      <c r="D620" s="112" t="s">
        <v>4385</v>
      </c>
      <c r="E620" s="101"/>
      <c r="F620" s="63"/>
      <c r="G620" s="100" t="s">
        <v>224</v>
      </c>
      <c r="H620" s="101" t="s">
        <v>11</v>
      </c>
      <c r="I620" s="88"/>
      <c r="J620" s="63" t="s">
        <v>221</v>
      </c>
      <c r="K620" s="125"/>
      <c r="L620" s="66"/>
      <c r="M620" s="126">
        <v>45841</v>
      </c>
      <c r="N620" s="85" t="s">
        <v>233</v>
      </c>
      <c r="O620" s="85"/>
      <c r="P620" s="85" t="str">
        <f>TRIM(BD_PyaPinto[[#This Row],[CONTACTO II]])</f>
        <v/>
      </c>
      <c r="Q620" s="87"/>
      <c r="R620" s="88"/>
      <c r="S620" s="88"/>
      <c r="T620" s="88"/>
      <c r="U620" s="88"/>
      <c r="V620" s="61" t="s">
        <v>11</v>
      </c>
    </row>
    <row r="621" spans="1:22" ht="13">
      <c r="A621" s="101">
        <v>71158722</v>
      </c>
      <c r="B621" s="100" t="s">
        <v>6017</v>
      </c>
      <c r="C621" s="101">
        <v>992985979</v>
      </c>
      <c r="D621" s="112" t="s">
        <v>6018</v>
      </c>
      <c r="E621" s="101"/>
      <c r="F621" s="63"/>
      <c r="G621" s="100" t="s">
        <v>224</v>
      </c>
      <c r="H621" s="101" t="s">
        <v>11</v>
      </c>
      <c r="I621" s="88"/>
      <c r="J621" s="63" t="s">
        <v>221</v>
      </c>
      <c r="K621" s="125"/>
      <c r="L621" s="66"/>
      <c r="M621" s="126">
        <v>45841</v>
      </c>
      <c r="N621" s="85" t="s">
        <v>233</v>
      </c>
      <c r="O621" s="85"/>
      <c r="P621" s="85" t="str">
        <f>TRIM(BD_PyaPinto[[#This Row],[CONTACTO II]])</f>
        <v/>
      </c>
      <c r="Q621" s="87"/>
      <c r="R621" s="88"/>
      <c r="S621" s="88"/>
      <c r="T621" s="88"/>
      <c r="U621" s="88"/>
      <c r="V621" s="61" t="s">
        <v>11</v>
      </c>
    </row>
    <row r="622" spans="1:22" ht="13">
      <c r="A622" s="101">
        <v>78286146</v>
      </c>
      <c r="B622" s="100" t="s">
        <v>10078</v>
      </c>
      <c r="C622" s="101">
        <v>914864676</v>
      </c>
      <c r="D622" s="112" t="s">
        <v>10079</v>
      </c>
      <c r="E622" s="101"/>
      <c r="F622" s="63"/>
      <c r="G622" s="100" t="s">
        <v>224</v>
      </c>
      <c r="H622" s="101" t="s">
        <v>11</v>
      </c>
      <c r="I622" s="88"/>
      <c r="J622" s="63" t="s">
        <v>221</v>
      </c>
      <c r="K622" s="125"/>
      <c r="L622" s="66"/>
      <c r="M622" s="126">
        <v>45841</v>
      </c>
      <c r="N622" s="85" t="s">
        <v>233</v>
      </c>
      <c r="O622" s="85" t="s">
        <v>236</v>
      </c>
      <c r="P622" s="85" t="str">
        <f>TRIM(BD_PyaPinto[[#This Row],[CONTACTO II]])</f>
        <v>NO CONTESTA</v>
      </c>
      <c r="Q622" s="87"/>
      <c r="R622" s="88"/>
      <c r="S622" s="88"/>
      <c r="T622" s="88"/>
      <c r="U622" s="88"/>
      <c r="V622" s="61" t="s">
        <v>11</v>
      </c>
    </row>
    <row r="623" spans="1:22" ht="13">
      <c r="A623" s="101">
        <v>61331425</v>
      </c>
      <c r="B623" s="100" t="s">
        <v>4025</v>
      </c>
      <c r="C623" s="101">
        <v>912633786</v>
      </c>
      <c r="D623" s="112" t="s">
        <v>4026</v>
      </c>
      <c r="E623" s="101"/>
      <c r="F623" s="63"/>
      <c r="G623" s="100" t="s">
        <v>224</v>
      </c>
      <c r="H623" s="101" t="s">
        <v>11</v>
      </c>
      <c r="I623" s="88"/>
      <c r="J623" s="63" t="s">
        <v>221</v>
      </c>
      <c r="K623" s="125"/>
      <c r="L623" s="66"/>
      <c r="M623" s="126">
        <v>45841</v>
      </c>
      <c r="N623" s="85" t="s">
        <v>233</v>
      </c>
      <c r="O623" s="85"/>
      <c r="P623" s="85" t="str">
        <f>TRIM(BD_PyaPinto[[#This Row],[CONTACTO II]])</f>
        <v/>
      </c>
      <c r="Q623" s="87"/>
      <c r="R623" s="88"/>
      <c r="S623" s="88"/>
      <c r="T623" s="88"/>
      <c r="U623" s="88"/>
      <c r="V623" s="61" t="s">
        <v>11</v>
      </c>
    </row>
    <row r="624" spans="1:22" ht="28">
      <c r="A624" s="101">
        <v>72055885</v>
      </c>
      <c r="B624" s="100" t="s">
        <v>137</v>
      </c>
      <c r="C624" s="101" t="s">
        <v>6749</v>
      </c>
      <c r="D624" s="716" t="s">
        <v>6750</v>
      </c>
      <c r="E624" s="101"/>
      <c r="F624" s="63"/>
      <c r="G624" s="100" t="s">
        <v>223</v>
      </c>
      <c r="H624" s="101" t="s">
        <v>11</v>
      </c>
      <c r="I624" s="88"/>
      <c r="J624" s="63" t="s">
        <v>249</v>
      </c>
      <c r="K624" s="125"/>
      <c r="L624" s="66"/>
      <c r="M624" s="126">
        <v>45841</v>
      </c>
      <c r="N624" s="85" t="s">
        <v>231</v>
      </c>
      <c r="O624" s="85" t="s">
        <v>231</v>
      </c>
      <c r="P624" s="85" t="str">
        <f>TRIM(BD_PyaPinto[[#This Row],[CONTACTO II]])</f>
        <v>MOSTRÓ INTERÉS</v>
      </c>
      <c r="Q624" s="87" t="s">
        <v>324</v>
      </c>
      <c r="R624" s="88" t="s">
        <v>232</v>
      </c>
      <c r="S624" s="88" t="s">
        <v>318</v>
      </c>
      <c r="T624" s="88" t="s">
        <v>323</v>
      </c>
      <c r="U624" s="87" t="s">
        <v>258</v>
      </c>
      <c r="V624" s="61" t="s">
        <v>6751</v>
      </c>
    </row>
    <row r="625" spans="1:22" ht="13">
      <c r="A625" s="101" t="s">
        <v>362</v>
      </c>
      <c r="B625" s="100" t="s">
        <v>11405</v>
      </c>
      <c r="C625" s="101">
        <v>912295003</v>
      </c>
      <c r="D625" s="112" t="s">
        <v>11406</v>
      </c>
      <c r="E625" s="101"/>
      <c r="F625" s="63"/>
      <c r="G625" s="100" t="s">
        <v>224</v>
      </c>
      <c r="H625" s="101" t="s">
        <v>11</v>
      </c>
      <c r="I625" s="88"/>
      <c r="J625" s="63" t="s">
        <v>221</v>
      </c>
      <c r="K625" s="125"/>
      <c r="L625" s="66"/>
      <c r="M625" s="126">
        <v>45841</v>
      </c>
      <c r="N625" s="85" t="s">
        <v>233</v>
      </c>
      <c r="O625" s="85" t="s">
        <v>239</v>
      </c>
      <c r="P625" s="85" t="str">
        <f>TRIM(BD_PyaPinto[[#This Row],[CONTACTO II]])</f>
        <v>EVALUANDO OPCIONES</v>
      </c>
      <c r="Q625" s="87"/>
      <c r="R625" s="88"/>
      <c r="S625" s="88"/>
      <c r="T625" s="88"/>
      <c r="U625" s="88"/>
      <c r="V625" s="61" t="s">
        <v>11</v>
      </c>
    </row>
    <row r="626" spans="1:22" ht="13">
      <c r="A626" s="101">
        <v>61045821</v>
      </c>
      <c r="B626" s="100" t="s">
        <v>3614</v>
      </c>
      <c r="C626" s="101">
        <v>927704100</v>
      </c>
      <c r="D626" s="112" t="s">
        <v>3615</v>
      </c>
      <c r="E626" s="101"/>
      <c r="F626" s="63"/>
      <c r="G626" s="100" t="s">
        <v>224</v>
      </c>
      <c r="H626" s="101" t="s">
        <v>11</v>
      </c>
      <c r="I626" s="88"/>
      <c r="J626" s="63" t="s">
        <v>221</v>
      </c>
      <c r="K626" s="125"/>
      <c r="L626" s="66"/>
      <c r="M626" s="126">
        <v>45841</v>
      </c>
      <c r="N626" s="85" t="s">
        <v>233</v>
      </c>
      <c r="O626" s="85"/>
      <c r="P626" s="85" t="str">
        <f>TRIM(BD_PyaPinto[[#This Row],[CONTACTO II]])</f>
        <v/>
      </c>
      <c r="Q626" s="87"/>
      <c r="R626" s="88"/>
      <c r="S626" s="88"/>
      <c r="T626" s="88"/>
      <c r="U626" s="88"/>
      <c r="V626" s="61" t="s">
        <v>11</v>
      </c>
    </row>
    <row r="627" spans="1:22" ht="13">
      <c r="A627" s="101">
        <v>71850086</v>
      </c>
      <c r="B627" s="100" t="s">
        <v>6636</v>
      </c>
      <c r="C627" s="101">
        <v>51953125932</v>
      </c>
      <c r="D627" s="112" t="s">
        <v>6637</v>
      </c>
      <c r="E627" s="101"/>
      <c r="F627" s="63"/>
      <c r="G627" s="100" t="s">
        <v>224</v>
      </c>
      <c r="H627" s="101" t="s">
        <v>11</v>
      </c>
      <c r="I627" s="88"/>
      <c r="J627" s="63" t="s">
        <v>221</v>
      </c>
      <c r="K627" s="125"/>
      <c r="L627" s="66"/>
      <c r="M627" s="126">
        <v>45841</v>
      </c>
      <c r="N627" s="85" t="s">
        <v>233</v>
      </c>
      <c r="O627" s="85" t="s">
        <v>236</v>
      </c>
      <c r="P627" s="85" t="str">
        <f>TRIM(BD_PyaPinto[[#This Row],[CONTACTO II]])</f>
        <v>NO CONTESTA</v>
      </c>
      <c r="Q627" s="87"/>
      <c r="R627" s="88"/>
      <c r="S627" s="88"/>
      <c r="T627" s="88"/>
      <c r="U627" s="88"/>
      <c r="V627" s="61" t="s">
        <v>11</v>
      </c>
    </row>
    <row r="628" spans="1:22" ht="13">
      <c r="A628" s="101">
        <v>75790716</v>
      </c>
      <c r="B628" s="100" t="s">
        <v>9425</v>
      </c>
      <c r="C628" s="101">
        <v>996057874</v>
      </c>
      <c r="D628" s="112" t="s">
        <v>9426</v>
      </c>
      <c r="E628" s="101"/>
      <c r="F628" s="63"/>
      <c r="G628" s="100" t="s">
        <v>223</v>
      </c>
      <c r="H628" s="101" t="s">
        <v>11</v>
      </c>
      <c r="I628" s="88"/>
      <c r="J628" s="63" t="s">
        <v>221</v>
      </c>
      <c r="K628" s="125"/>
      <c r="L628" s="66"/>
      <c r="M628" s="126">
        <v>45841</v>
      </c>
      <c r="N628" s="85" t="s">
        <v>233</v>
      </c>
      <c r="O628" s="85" t="s">
        <v>236</v>
      </c>
      <c r="P628" s="85" t="str">
        <f>TRIM(BD_PyaPinto[[#This Row],[CONTACTO II]])</f>
        <v>NO CONTESTA</v>
      </c>
      <c r="Q628" s="87"/>
      <c r="R628" s="88"/>
      <c r="S628" s="88"/>
      <c r="T628" s="88"/>
      <c r="U628" s="88"/>
      <c r="V628" s="61" t="s">
        <v>11</v>
      </c>
    </row>
    <row r="629" spans="1:22" ht="13">
      <c r="A629" s="101" t="s">
        <v>362</v>
      </c>
      <c r="B629" s="100" t="s">
        <v>11407</v>
      </c>
      <c r="C629" s="101">
        <v>956426024</v>
      </c>
      <c r="D629" s="112" t="s">
        <v>11408</v>
      </c>
      <c r="E629" s="101"/>
      <c r="F629" s="63"/>
      <c r="G629" s="100" t="s">
        <v>223</v>
      </c>
      <c r="H629" s="101" t="s">
        <v>11</v>
      </c>
      <c r="I629" s="88"/>
      <c r="J629" s="63" t="s">
        <v>221</v>
      </c>
      <c r="K629" s="125"/>
      <c r="L629" s="66"/>
      <c r="M629" s="126">
        <v>45841</v>
      </c>
      <c r="N629" s="85" t="s">
        <v>233</v>
      </c>
      <c r="O629" s="85" t="s">
        <v>236</v>
      </c>
      <c r="P629" s="85" t="str">
        <f>TRIM(BD_PyaPinto[[#This Row],[CONTACTO II]])</f>
        <v>NO CONTESTA</v>
      </c>
      <c r="Q629" s="87"/>
      <c r="R629" s="88"/>
      <c r="S629" s="88"/>
      <c r="T629" s="88"/>
      <c r="U629" s="88"/>
      <c r="V629" s="61" t="s">
        <v>11</v>
      </c>
    </row>
    <row r="630" spans="1:22" ht="13">
      <c r="A630" s="101">
        <v>61251815</v>
      </c>
      <c r="B630" s="100" t="s">
        <v>3903</v>
      </c>
      <c r="C630" s="101">
        <v>924545918</v>
      </c>
      <c r="D630" s="112" t="s">
        <v>3904</v>
      </c>
      <c r="E630" s="101"/>
      <c r="F630" s="63"/>
      <c r="G630" s="100" t="s">
        <v>224</v>
      </c>
      <c r="H630" s="101" t="s">
        <v>11</v>
      </c>
      <c r="I630" s="88"/>
      <c r="J630" s="63" t="s">
        <v>221</v>
      </c>
      <c r="K630" s="125"/>
      <c r="L630" s="66"/>
      <c r="M630" s="126">
        <v>45841</v>
      </c>
      <c r="N630" s="85" t="s">
        <v>233</v>
      </c>
      <c r="O630" s="85"/>
      <c r="P630" s="85" t="str">
        <f>TRIM(BD_PyaPinto[[#This Row],[CONTACTO II]])</f>
        <v/>
      </c>
      <c r="Q630" s="87"/>
      <c r="R630" s="88"/>
      <c r="S630" s="88"/>
      <c r="T630" s="88"/>
      <c r="U630" s="88"/>
      <c r="V630" s="61" t="s">
        <v>11</v>
      </c>
    </row>
    <row r="631" spans="1:22" ht="13">
      <c r="A631" s="101">
        <v>72592996</v>
      </c>
      <c r="B631" s="100" t="s">
        <v>7366</v>
      </c>
      <c r="C631" s="101">
        <v>984349214</v>
      </c>
      <c r="D631" s="112" t="s">
        <v>7367</v>
      </c>
      <c r="E631" s="101"/>
      <c r="F631" s="63"/>
      <c r="G631" s="100" t="s">
        <v>224</v>
      </c>
      <c r="H631" s="101" t="s">
        <v>11</v>
      </c>
      <c r="I631" s="88"/>
      <c r="J631" s="63" t="s">
        <v>221</v>
      </c>
      <c r="K631" s="125"/>
      <c r="L631" s="66"/>
      <c r="M631" s="126">
        <v>45841</v>
      </c>
      <c r="N631" s="85" t="s">
        <v>233</v>
      </c>
      <c r="O631" s="85" t="s">
        <v>236</v>
      </c>
      <c r="P631" s="85" t="str">
        <f>TRIM(BD_PyaPinto[[#This Row],[CONTACTO II]])</f>
        <v>NO CONTESTA</v>
      </c>
      <c r="Q631" s="87"/>
      <c r="R631" s="88"/>
      <c r="S631" s="88"/>
      <c r="T631" s="88"/>
      <c r="U631" s="88"/>
      <c r="V631" s="61" t="s">
        <v>11</v>
      </c>
    </row>
    <row r="632" spans="1:22" ht="13">
      <c r="A632" s="101">
        <v>72835045</v>
      </c>
      <c r="B632" s="100" t="s">
        <v>7701</v>
      </c>
      <c r="C632" s="101">
        <v>996365822</v>
      </c>
      <c r="D632" s="120" t="s">
        <v>362</v>
      </c>
      <c r="E632" s="101"/>
      <c r="F632" s="63"/>
      <c r="G632" s="100" t="s">
        <v>223</v>
      </c>
      <c r="H632" s="101" t="s">
        <v>11</v>
      </c>
      <c r="I632" s="88"/>
      <c r="J632" s="63" t="s">
        <v>221</v>
      </c>
      <c r="K632" s="125"/>
      <c r="L632" s="66"/>
      <c r="M632" s="126">
        <v>45841</v>
      </c>
      <c r="N632" s="85" t="s">
        <v>233</v>
      </c>
      <c r="O632" s="85" t="s">
        <v>236</v>
      </c>
      <c r="P632" s="85" t="str">
        <f>TRIM(BD_PyaPinto[[#This Row],[CONTACTO II]])</f>
        <v>NO CONTESTA</v>
      </c>
      <c r="Q632" s="87"/>
      <c r="R632" s="88"/>
      <c r="S632" s="88"/>
      <c r="T632" s="88"/>
      <c r="U632" s="88"/>
      <c r="V632" s="61" t="s">
        <v>11</v>
      </c>
    </row>
    <row r="633" spans="1:22" ht="13">
      <c r="A633" s="101">
        <v>71684485</v>
      </c>
      <c r="B633" s="100" t="s">
        <v>6565</v>
      </c>
      <c r="C633" s="101">
        <v>974299045</v>
      </c>
      <c r="D633" s="120" t="s">
        <v>362</v>
      </c>
      <c r="E633" s="101"/>
      <c r="F633" s="63"/>
      <c r="G633" s="100" t="s">
        <v>224</v>
      </c>
      <c r="H633" s="101" t="s">
        <v>11</v>
      </c>
      <c r="I633" s="88"/>
      <c r="J633" s="63" t="s">
        <v>221</v>
      </c>
      <c r="K633" s="125"/>
      <c r="L633" s="66"/>
      <c r="M633" s="126">
        <v>45841</v>
      </c>
      <c r="N633" s="85" t="s">
        <v>233</v>
      </c>
      <c r="O633" s="85" t="s">
        <v>236</v>
      </c>
      <c r="P633" s="85" t="str">
        <f>TRIM(BD_PyaPinto[[#This Row],[CONTACTO II]])</f>
        <v>NO CONTESTA</v>
      </c>
      <c r="Q633" s="87"/>
      <c r="R633" s="88"/>
      <c r="S633" s="88"/>
      <c r="T633" s="88"/>
      <c r="U633" s="88"/>
      <c r="V633" s="61" t="s">
        <v>11</v>
      </c>
    </row>
    <row r="634" spans="1:22" ht="13">
      <c r="A634" s="101">
        <v>72682989</v>
      </c>
      <c r="B634" s="100" t="s">
        <v>7499</v>
      </c>
      <c r="C634" s="101">
        <v>910483818</v>
      </c>
      <c r="D634" s="112" t="s">
        <v>7500</v>
      </c>
      <c r="E634" s="101"/>
      <c r="F634" s="63"/>
      <c r="G634" s="100" t="s">
        <v>223</v>
      </c>
      <c r="H634" s="101" t="s">
        <v>11</v>
      </c>
      <c r="I634" s="88"/>
      <c r="J634" s="63" t="s">
        <v>221</v>
      </c>
      <c r="K634" s="125"/>
      <c r="L634" s="66"/>
      <c r="M634" s="126">
        <v>45841</v>
      </c>
      <c r="N634" s="85" t="s">
        <v>233</v>
      </c>
      <c r="O634" s="85" t="s">
        <v>332</v>
      </c>
      <c r="P634" s="85" t="str">
        <f>TRIM(BD_PyaPinto[[#This Row],[CONTACTO II]])</f>
        <v>NO HUBO PROGRESO</v>
      </c>
      <c r="Q634" s="87"/>
      <c r="R634" s="88"/>
      <c r="S634" s="88"/>
      <c r="T634" s="88"/>
      <c r="U634" s="88"/>
      <c r="V634" s="61" t="s">
        <v>11</v>
      </c>
    </row>
    <row r="635" spans="1:22" ht="13">
      <c r="A635" s="101">
        <v>29674644</v>
      </c>
      <c r="B635" s="100" t="s">
        <v>1286</v>
      </c>
      <c r="C635" s="101">
        <v>51947533848</v>
      </c>
      <c r="D635" s="112" t="s">
        <v>1287</v>
      </c>
      <c r="E635" s="101"/>
      <c r="F635" s="63"/>
      <c r="G635" s="100" t="s">
        <v>224</v>
      </c>
      <c r="H635" s="101" t="s">
        <v>11</v>
      </c>
      <c r="I635" s="88"/>
      <c r="J635" s="63" t="s">
        <v>221</v>
      </c>
      <c r="K635" s="125"/>
      <c r="L635" s="66"/>
      <c r="M635" s="126">
        <v>45841</v>
      </c>
      <c r="N635" s="85" t="s">
        <v>233</v>
      </c>
      <c r="O635" s="85"/>
      <c r="P635" s="85" t="str">
        <f>TRIM(BD_PyaPinto[[#This Row],[CONTACTO II]])</f>
        <v/>
      </c>
      <c r="Q635" s="87"/>
      <c r="R635" s="88"/>
      <c r="S635" s="88"/>
      <c r="T635" s="88"/>
      <c r="U635" s="88"/>
      <c r="V635" s="61" t="s">
        <v>11</v>
      </c>
    </row>
    <row r="636" spans="1:22" ht="13">
      <c r="A636" s="101">
        <v>61963504</v>
      </c>
      <c r="B636" s="100" t="s">
        <v>4985</v>
      </c>
      <c r="C636" s="101">
        <v>51998984716</v>
      </c>
      <c r="D636" s="112" t="s">
        <v>4986</v>
      </c>
      <c r="E636" s="101"/>
      <c r="F636" s="63"/>
      <c r="G636" s="100" t="s">
        <v>223</v>
      </c>
      <c r="H636" s="101" t="s">
        <v>11</v>
      </c>
      <c r="I636" s="88"/>
      <c r="J636" s="63" t="s">
        <v>221</v>
      </c>
      <c r="K636" s="125"/>
      <c r="L636" s="66"/>
      <c r="M636" s="126">
        <v>45841</v>
      </c>
      <c r="N636" s="85" t="s">
        <v>233</v>
      </c>
      <c r="O636" s="85"/>
      <c r="P636" s="85" t="str">
        <f>TRIM(BD_PyaPinto[[#This Row],[CONTACTO II]])</f>
        <v/>
      </c>
      <c r="Q636" s="87"/>
      <c r="R636" s="88"/>
      <c r="S636" s="88"/>
      <c r="T636" s="88"/>
      <c r="U636" s="88"/>
      <c r="V636" s="61" t="s">
        <v>11</v>
      </c>
    </row>
    <row r="637" spans="1:22" ht="14">
      <c r="A637" s="101">
        <v>72060050</v>
      </c>
      <c r="B637" s="100" t="s">
        <v>141</v>
      </c>
      <c r="C637" s="101">
        <v>947682222</v>
      </c>
      <c r="D637" s="100" t="s">
        <v>6803</v>
      </c>
      <c r="E637" s="101"/>
      <c r="F637" s="63"/>
      <c r="G637" s="100" t="s">
        <v>223</v>
      </c>
      <c r="H637" s="101" t="s">
        <v>11</v>
      </c>
      <c r="I637" s="88"/>
      <c r="J637" s="63" t="s">
        <v>221</v>
      </c>
      <c r="K637" s="125"/>
      <c r="L637" s="66" t="s">
        <v>271</v>
      </c>
      <c r="M637" s="126">
        <v>45841</v>
      </c>
      <c r="N637" s="85" t="s">
        <v>231</v>
      </c>
      <c r="O637" s="95" t="s">
        <v>329</v>
      </c>
      <c r="P637" s="85"/>
      <c r="Q637" s="87" t="s">
        <v>324</v>
      </c>
      <c r="R637" s="88" t="s">
        <v>232</v>
      </c>
      <c r="S637" s="88" t="s">
        <v>318</v>
      </c>
      <c r="T637" s="88" t="s">
        <v>323</v>
      </c>
      <c r="U637" s="88" t="s">
        <v>255</v>
      </c>
      <c r="V637" s="61" t="s">
        <v>6804</v>
      </c>
    </row>
    <row r="638" spans="1:22" ht="13">
      <c r="A638" s="101">
        <v>71402570</v>
      </c>
      <c r="B638" s="100" t="s">
        <v>6319</v>
      </c>
      <c r="C638" s="101">
        <v>925122173</v>
      </c>
      <c r="D638" s="112" t="s">
        <v>6320</v>
      </c>
      <c r="E638" s="101"/>
      <c r="F638" s="63"/>
      <c r="G638" s="100" t="s">
        <v>223</v>
      </c>
      <c r="H638" s="101" t="s">
        <v>11</v>
      </c>
      <c r="I638" s="88"/>
      <c r="J638" s="63" t="s">
        <v>221</v>
      </c>
      <c r="K638" s="125"/>
      <c r="L638" s="66"/>
      <c r="M638" s="126">
        <v>45841</v>
      </c>
      <c r="N638" s="85" t="s">
        <v>233</v>
      </c>
      <c r="O638" s="85" t="s">
        <v>236</v>
      </c>
      <c r="P638" s="85" t="str">
        <f>TRIM(BD_PyaPinto[[#This Row],[CONTACTO II]])</f>
        <v>NO CONTESTA</v>
      </c>
      <c r="Q638" s="87"/>
      <c r="R638" s="88"/>
      <c r="S638" s="88"/>
      <c r="T638" s="88"/>
      <c r="U638" s="88"/>
      <c r="V638" s="61" t="s">
        <v>11</v>
      </c>
    </row>
    <row r="639" spans="1:22" ht="14">
      <c r="A639" s="101">
        <v>73159778</v>
      </c>
      <c r="B639" s="100" t="s">
        <v>8108</v>
      </c>
      <c r="C639" s="101">
        <v>952051408</v>
      </c>
      <c r="D639" s="120" t="s">
        <v>362</v>
      </c>
      <c r="E639" s="101"/>
      <c r="F639" s="63"/>
      <c r="G639" s="100" t="s">
        <v>224</v>
      </c>
      <c r="H639" s="101" t="s">
        <v>11</v>
      </c>
      <c r="I639" s="88"/>
      <c r="J639" s="63" t="s">
        <v>221</v>
      </c>
      <c r="K639" s="125"/>
      <c r="L639" s="66"/>
      <c r="M639" s="126">
        <v>45841</v>
      </c>
      <c r="N639" s="85" t="s">
        <v>233</v>
      </c>
      <c r="O639" s="95" t="s">
        <v>236</v>
      </c>
      <c r="P639" s="85" t="str">
        <f>TRIM(BD_PyaPinto[[#This Row],[CONTACTO II]])</f>
        <v>NO CONTESTA</v>
      </c>
      <c r="Q639" s="87"/>
      <c r="R639" s="88"/>
      <c r="S639" s="88"/>
      <c r="T639" s="88"/>
      <c r="U639" s="88"/>
      <c r="V639" s="61" t="s">
        <v>11</v>
      </c>
    </row>
    <row r="640" spans="1:22" ht="13">
      <c r="A640" s="101">
        <v>72056860</v>
      </c>
      <c r="B640" s="100" t="s">
        <v>6765</v>
      </c>
      <c r="C640" s="101">
        <v>959431715</v>
      </c>
      <c r="D640" s="112" t="s">
        <v>6766</v>
      </c>
      <c r="E640" s="101"/>
      <c r="F640" s="63"/>
      <c r="G640" s="100" t="s">
        <v>223</v>
      </c>
      <c r="H640" s="101" t="s">
        <v>11</v>
      </c>
      <c r="I640" s="88"/>
      <c r="J640" s="63" t="s">
        <v>221</v>
      </c>
      <c r="K640" s="125"/>
      <c r="L640" s="66"/>
      <c r="M640" s="126">
        <v>45841</v>
      </c>
      <c r="N640" s="85" t="s">
        <v>233</v>
      </c>
      <c r="O640" s="85"/>
      <c r="P640" s="85" t="str">
        <f>TRIM(BD_PyaPinto[[#This Row],[CONTACTO II]])</f>
        <v/>
      </c>
      <c r="Q640" s="87"/>
      <c r="R640" s="88"/>
      <c r="S640" s="88"/>
      <c r="T640" s="88"/>
      <c r="U640" s="88"/>
      <c r="V640" s="61" t="s">
        <v>11</v>
      </c>
    </row>
    <row r="641" spans="1:22" ht="13">
      <c r="A641" s="101">
        <v>60367030</v>
      </c>
      <c r="B641" s="100" t="s">
        <v>3082</v>
      </c>
      <c r="C641" s="101">
        <v>51948307655</v>
      </c>
      <c r="D641" s="112" t="s">
        <v>3083</v>
      </c>
      <c r="E641" s="101"/>
      <c r="F641" s="63"/>
      <c r="G641" s="100" t="s">
        <v>224</v>
      </c>
      <c r="H641" s="101" t="s">
        <v>11</v>
      </c>
      <c r="I641" s="88"/>
      <c r="J641" s="63" t="s">
        <v>221</v>
      </c>
      <c r="K641" s="125"/>
      <c r="L641" s="66"/>
      <c r="M641" s="126">
        <v>45841</v>
      </c>
      <c r="N641" s="85" t="s">
        <v>233</v>
      </c>
      <c r="O641" s="85"/>
      <c r="P641" s="85" t="str">
        <f>TRIM(BD_PyaPinto[[#This Row],[CONTACTO II]])</f>
        <v/>
      </c>
      <c r="Q641" s="87"/>
      <c r="R641" s="88"/>
      <c r="S641" s="88"/>
      <c r="T641" s="88"/>
      <c r="U641" s="88"/>
      <c r="V641" s="61" t="s">
        <v>11</v>
      </c>
    </row>
    <row r="642" spans="1:22" ht="13">
      <c r="A642" s="101" t="s">
        <v>362</v>
      </c>
      <c r="B642" s="100" t="s">
        <v>11409</v>
      </c>
      <c r="C642" s="101">
        <v>966479008</v>
      </c>
      <c r="D642" s="112" t="s">
        <v>11410</v>
      </c>
      <c r="E642" s="101"/>
      <c r="F642" s="63"/>
      <c r="G642" s="100" t="s">
        <v>223</v>
      </c>
      <c r="H642" s="101" t="s">
        <v>11</v>
      </c>
      <c r="I642" s="88"/>
      <c r="J642" s="63" t="s">
        <v>221</v>
      </c>
      <c r="K642" s="125"/>
      <c r="L642" s="66"/>
      <c r="M642" s="126">
        <v>45841</v>
      </c>
      <c r="N642" s="85" t="s">
        <v>233</v>
      </c>
      <c r="O642" s="85" t="s">
        <v>236</v>
      </c>
      <c r="P642" s="85" t="str">
        <f>TRIM(BD_PyaPinto[[#This Row],[CONTACTO II]])</f>
        <v>NO CONTESTA</v>
      </c>
      <c r="Q642" s="87"/>
      <c r="R642" s="88"/>
      <c r="S642" s="88"/>
      <c r="T642" s="88"/>
      <c r="U642" s="88"/>
      <c r="V642" s="61" t="s">
        <v>11</v>
      </c>
    </row>
    <row r="643" spans="1:22" ht="13">
      <c r="A643" s="101">
        <v>61516509</v>
      </c>
      <c r="B643" s="100" t="s">
        <v>4603</v>
      </c>
      <c r="C643" s="101">
        <v>933395294</v>
      </c>
      <c r="D643" s="120" t="s">
        <v>362</v>
      </c>
      <c r="E643" s="101"/>
      <c r="F643" s="63"/>
      <c r="G643" s="100" t="s">
        <v>223</v>
      </c>
      <c r="H643" s="101" t="s">
        <v>11</v>
      </c>
      <c r="I643" s="88"/>
      <c r="J643" s="63" t="s">
        <v>221</v>
      </c>
      <c r="K643" s="125"/>
      <c r="L643" s="66"/>
      <c r="M643" s="126">
        <v>45841</v>
      </c>
      <c r="N643" s="85" t="s">
        <v>233</v>
      </c>
      <c r="O643" s="85"/>
      <c r="P643" s="85" t="str">
        <f>TRIM(BD_PyaPinto[[#This Row],[CONTACTO II]])</f>
        <v/>
      </c>
      <c r="Q643" s="87"/>
      <c r="R643" s="88"/>
      <c r="S643" s="88"/>
      <c r="T643" s="88"/>
      <c r="U643" s="88"/>
      <c r="V643" s="61" t="s">
        <v>11</v>
      </c>
    </row>
    <row r="644" spans="1:22" ht="13">
      <c r="A644" s="101">
        <v>72989111</v>
      </c>
      <c r="B644" s="100" t="s">
        <v>7862</v>
      </c>
      <c r="C644" s="101">
        <v>981601133</v>
      </c>
      <c r="D644" s="120" t="s">
        <v>362</v>
      </c>
      <c r="E644" s="101"/>
      <c r="F644" s="63"/>
      <c r="G644" s="100" t="s">
        <v>224</v>
      </c>
      <c r="H644" s="101" t="s">
        <v>11</v>
      </c>
      <c r="I644" s="88"/>
      <c r="J644" s="63" t="s">
        <v>221</v>
      </c>
      <c r="K644" s="125"/>
      <c r="L644" s="66"/>
      <c r="M644" s="126">
        <v>45841</v>
      </c>
      <c r="N644" s="85" t="s">
        <v>233</v>
      </c>
      <c r="O644" s="85" t="s">
        <v>236</v>
      </c>
      <c r="P644" s="85" t="str">
        <f>TRIM(BD_PyaPinto[[#This Row],[CONTACTO II]])</f>
        <v>NO CONTESTA</v>
      </c>
      <c r="Q644" s="87"/>
      <c r="R644" s="88"/>
      <c r="S644" s="88"/>
      <c r="T644" s="88"/>
      <c r="U644" s="88"/>
      <c r="V644" s="61" t="s">
        <v>11</v>
      </c>
    </row>
    <row r="645" spans="1:22" ht="13">
      <c r="A645" s="101">
        <v>72330687</v>
      </c>
      <c r="B645" s="100" t="s">
        <v>7008</v>
      </c>
      <c r="C645" s="101">
        <v>929556125</v>
      </c>
      <c r="D645" s="120" t="s">
        <v>362</v>
      </c>
      <c r="E645" s="101"/>
      <c r="F645" s="63"/>
      <c r="G645" s="100" t="s">
        <v>223</v>
      </c>
      <c r="H645" s="101" t="s">
        <v>11</v>
      </c>
      <c r="I645" s="88"/>
      <c r="J645" s="63" t="s">
        <v>221</v>
      </c>
      <c r="K645" s="125"/>
      <c r="L645" s="66"/>
      <c r="M645" s="126">
        <v>45841</v>
      </c>
      <c r="N645" s="85" t="s">
        <v>233</v>
      </c>
      <c r="O645" s="85" t="s">
        <v>236</v>
      </c>
      <c r="P645" s="85" t="str">
        <f>TRIM(BD_PyaPinto[[#This Row],[CONTACTO II]])</f>
        <v>NO CONTESTA</v>
      </c>
      <c r="Q645" s="87"/>
      <c r="R645" s="88"/>
      <c r="S645" s="88"/>
      <c r="T645" s="88"/>
      <c r="U645" s="88"/>
      <c r="V645" s="61" t="s">
        <v>11</v>
      </c>
    </row>
    <row r="646" spans="1:22" ht="13">
      <c r="A646" s="101">
        <v>72337879</v>
      </c>
      <c r="B646" s="100" t="s">
        <v>7066</v>
      </c>
      <c r="C646" s="101">
        <v>977879628</v>
      </c>
      <c r="D646" s="120" t="s">
        <v>362</v>
      </c>
      <c r="E646" s="101"/>
      <c r="F646" s="63"/>
      <c r="G646" s="100" t="s">
        <v>224</v>
      </c>
      <c r="H646" s="101" t="s">
        <v>11</v>
      </c>
      <c r="I646" s="88"/>
      <c r="J646" s="63" t="s">
        <v>221</v>
      </c>
      <c r="K646" s="125"/>
      <c r="L646" s="66"/>
      <c r="M646" s="126">
        <v>45841</v>
      </c>
      <c r="N646" s="85" t="s">
        <v>233</v>
      </c>
      <c r="O646" s="85" t="s">
        <v>236</v>
      </c>
      <c r="P646" s="85" t="str">
        <f>TRIM(BD_PyaPinto[[#This Row],[CONTACTO II]])</f>
        <v>NO CONTESTA</v>
      </c>
      <c r="Q646" s="87"/>
      <c r="R646" s="88"/>
      <c r="S646" s="88"/>
      <c r="T646" s="88"/>
      <c r="U646" s="88"/>
      <c r="V646" s="61" t="s">
        <v>11</v>
      </c>
    </row>
    <row r="647" spans="1:22" ht="13">
      <c r="A647" s="101">
        <v>61511397</v>
      </c>
      <c r="B647" s="100" t="s">
        <v>4575</v>
      </c>
      <c r="C647" s="101">
        <v>958295187</v>
      </c>
      <c r="D647" s="120" t="s">
        <v>362</v>
      </c>
      <c r="E647" s="101"/>
      <c r="F647" s="63"/>
      <c r="G647" s="100" t="s">
        <v>224</v>
      </c>
      <c r="H647" s="101" t="s">
        <v>11</v>
      </c>
      <c r="I647" s="88"/>
      <c r="J647" s="63" t="s">
        <v>221</v>
      </c>
      <c r="K647" s="125"/>
      <c r="L647" s="66"/>
      <c r="M647" s="126">
        <v>45841</v>
      </c>
      <c r="N647" s="85" t="s">
        <v>233</v>
      </c>
      <c r="O647" s="85"/>
      <c r="P647" s="85" t="str">
        <f>TRIM(BD_PyaPinto[[#This Row],[CONTACTO II]])</f>
        <v/>
      </c>
      <c r="Q647" s="87"/>
      <c r="R647" s="88"/>
      <c r="S647" s="88"/>
      <c r="T647" s="88"/>
      <c r="U647" s="88"/>
      <c r="V647" s="61" t="s">
        <v>11</v>
      </c>
    </row>
    <row r="648" spans="1:22" ht="13">
      <c r="A648" s="101">
        <v>61433431</v>
      </c>
      <c r="B648" s="100" t="s">
        <v>4345</v>
      </c>
      <c r="C648" s="101">
        <v>976030635</v>
      </c>
      <c r="D648" s="112" t="s">
        <v>4346</v>
      </c>
      <c r="E648" s="101"/>
      <c r="F648" s="63"/>
      <c r="G648" s="100" t="s">
        <v>223</v>
      </c>
      <c r="H648" s="101" t="s">
        <v>11</v>
      </c>
      <c r="I648" s="88"/>
      <c r="J648" s="63" t="s">
        <v>221</v>
      </c>
      <c r="K648" s="125"/>
      <c r="L648" s="66"/>
      <c r="M648" s="126">
        <v>45841</v>
      </c>
      <c r="N648" s="85" t="s">
        <v>233</v>
      </c>
      <c r="O648" s="85"/>
      <c r="P648" s="85" t="str">
        <f>TRIM(BD_PyaPinto[[#This Row],[CONTACTO II]])</f>
        <v/>
      </c>
      <c r="Q648" s="87"/>
      <c r="R648" s="88"/>
      <c r="S648" s="88"/>
      <c r="T648" s="88"/>
      <c r="U648" s="88"/>
      <c r="V648" s="61" t="s">
        <v>11</v>
      </c>
    </row>
    <row r="649" spans="1:22" ht="13">
      <c r="A649" s="101">
        <v>73282437</v>
      </c>
      <c r="B649" s="100" t="s">
        <v>8246</v>
      </c>
      <c r="C649" s="101">
        <v>973120200</v>
      </c>
      <c r="D649" s="112" t="s">
        <v>8247</v>
      </c>
      <c r="E649" s="101"/>
      <c r="F649" s="63"/>
      <c r="G649" s="100" t="s">
        <v>223</v>
      </c>
      <c r="H649" s="101" t="s">
        <v>11</v>
      </c>
      <c r="I649" s="88"/>
      <c r="J649" s="63" t="s">
        <v>221</v>
      </c>
      <c r="K649" s="125"/>
      <c r="L649" s="66"/>
      <c r="M649" s="126">
        <v>45841</v>
      </c>
      <c r="N649" s="85" t="s">
        <v>233</v>
      </c>
      <c r="O649" s="85" t="s">
        <v>236</v>
      </c>
      <c r="P649" s="85" t="str">
        <f>TRIM(BD_PyaPinto[[#This Row],[CONTACTO II]])</f>
        <v>NO CONTESTA</v>
      </c>
      <c r="Q649" s="87"/>
      <c r="R649" s="88"/>
      <c r="S649" s="88"/>
      <c r="T649" s="88"/>
      <c r="U649" s="88"/>
      <c r="V649" s="61" t="s">
        <v>11</v>
      </c>
    </row>
    <row r="650" spans="1:22" ht="13">
      <c r="A650" s="101">
        <v>60685340</v>
      </c>
      <c r="B650" s="100" t="s">
        <v>3212</v>
      </c>
      <c r="C650" s="101">
        <v>51964785293</v>
      </c>
      <c r="D650" s="112" t="s">
        <v>3213</v>
      </c>
      <c r="E650" s="101"/>
      <c r="F650" s="63"/>
      <c r="G650" s="100" t="s">
        <v>224</v>
      </c>
      <c r="H650" s="101" t="s">
        <v>11</v>
      </c>
      <c r="I650" s="88"/>
      <c r="J650" s="63" t="s">
        <v>221</v>
      </c>
      <c r="K650" s="125"/>
      <c r="L650" s="66"/>
      <c r="M650" s="126">
        <v>45841</v>
      </c>
      <c r="N650" s="85" t="s">
        <v>233</v>
      </c>
      <c r="O650" s="85"/>
      <c r="P650" s="85" t="str">
        <f>TRIM(BD_PyaPinto[[#This Row],[CONTACTO II]])</f>
        <v/>
      </c>
      <c r="Q650" s="87"/>
      <c r="R650" s="88"/>
      <c r="S650" s="88"/>
      <c r="T650" s="88"/>
      <c r="U650" s="88"/>
      <c r="V650" s="61" t="s">
        <v>11</v>
      </c>
    </row>
    <row r="651" spans="1:22" ht="13">
      <c r="A651" s="101">
        <v>72330948</v>
      </c>
      <c r="B651" s="100" t="s">
        <v>7011</v>
      </c>
      <c r="C651" s="101">
        <v>937434651</v>
      </c>
      <c r="D651" s="120" t="s">
        <v>362</v>
      </c>
      <c r="E651" s="101"/>
      <c r="F651" s="63"/>
      <c r="G651" s="100" t="s">
        <v>223</v>
      </c>
      <c r="H651" s="101" t="s">
        <v>11</v>
      </c>
      <c r="I651" s="88"/>
      <c r="J651" s="63" t="s">
        <v>221</v>
      </c>
      <c r="K651" s="125"/>
      <c r="L651" s="66"/>
      <c r="M651" s="126">
        <v>45841</v>
      </c>
      <c r="N651" s="85" t="s">
        <v>233</v>
      </c>
      <c r="O651" s="85" t="s">
        <v>236</v>
      </c>
      <c r="P651" s="85" t="str">
        <f>TRIM(BD_PyaPinto[[#This Row],[CONTACTO II]])</f>
        <v>NO CONTESTA</v>
      </c>
      <c r="Q651" s="87"/>
      <c r="R651" s="88"/>
      <c r="S651" s="88"/>
      <c r="T651" s="88"/>
      <c r="U651" s="88"/>
      <c r="V651" s="61" t="s">
        <v>11</v>
      </c>
    </row>
    <row r="652" spans="1:22" ht="13">
      <c r="A652" s="101">
        <v>72223568</v>
      </c>
      <c r="B652" s="100" t="s">
        <v>6966</v>
      </c>
      <c r="C652" s="101">
        <v>51922933764</v>
      </c>
      <c r="D652" s="112" t="s">
        <v>6967</v>
      </c>
      <c r="E652" s="101"/>
      <c r="F652" s="63"/>
      <c r="G652" s="100" t="s">
        <v>224</v>
      </c>
      <c r="H652" s="101" t="s">
        <v>11</v>
      </c>
      <c r="I652" s="88"/>
      <c r="J652" s="63" t="s">
        <v>221</v>
      </c>
      <c r="K652" s="125"/>
      <c r="L652" s="66"/>
      <c r="M652" s="126">
        <v>45841</v>
      </c>
      <c r="N652" s="85" t="s">
        <v>233</v>
      </c>
      <c r="O652" s="85"/>
      <c r="P652" s="85" t="str">
        <f>TRIM(BD_PyaPinto[[#This Row],[CONTACTO II]])</f>
        <v/>
      </c>
      <c r="Q652" s="87"/>
      <c r="R652" s="88"/>
      <c r="S652" s="88"/>
      <c r="T652" s="88"/>
      <c r="U652" s="88"/>
      <c r="V652" s="61" t="s">
        <v>11</v>
      </c>
    </row>
    <row r="653" spans="1:22" ht="13">
      <c r="A653" s="101">
        <v>70743910</v>
      </c>
      <c r="B653" s="100" t="s">
        <v>5783</v>
      </c>
      <c r="C653" s="101">
        <v>982007153</v>
      </c>
      <c r="D653" s="112" t="s">
        <v>5784</v>
      </c>
      <c r="E653" s="101"/>
      <c r="F653" s="63"/>
      <c r="G653" s="100" t="s">
        <v>224</v>
      </c>
      <c r="H653" s="101" t="s">
        <v>11</v>
      </c>
      <c r="I653" s="88"/>
      <c r="J653" s="63" t="s">
        <v>221</v>
      </c>
      <c r="K653" s="125"/>
      <c r="L653" s="66"/>
      <c r="M653" s="126">
        <v>45841</v>
      </c>
      <c r="N653" s="85" t="s">
        <v>233</v>
      </c>
      <c r="O653" s="85" t="s">
        <v>239</v>
      </c>
      <c r="P653" s="85" t="str">
        <f>TRIM(BD_PyaPinto[[#This Row],[CONTACTO II]])</f>
        <v>EVALUANDO OPCIONES</v>
      </c>
      <c r="Q653" s="87"/>
      <c r="R653" s="88"/>
      <c r="S653" s="88"/>
      <c r="T653" s="88"/>
      <c r="U653" s="88"/>
      <c r="V653" s="61" t="s">
        <v>11</v>
      </c>
    </row>
    <row r="654" spans="1:22" ht="14">
      <c r="A654" s="101">
        <v>73157911</v>
      </c>
      <c r="B654" s="100" t="s">
        <v>8094</v>
      </c>
      <c r="C654" s="101">
        <v>915390081</v>
      </c>
      <c r="D654" s="112" t="s">
        <v>8095</v>
      </c>
      <c r="E654" s="101"/>
      <c r="F654" s="63"/>
      <c r="G654" s="100" t="s">
        <v>223</v>
      </c>
      <c r="H654" s="101" t="s">
        <v>11</v>
      </c>
      <c r="I654" s="88"/>
      <c r="J654" s="63" t="s">
        <v>221</v>
      </c>
      <c r="K654" s="125"/>
      <c r="L654" s="66"/>
      <c r="M654" s="126">
        <v>45841</v>
      </c>
      <c r="N654" s="85" t="s">
        <v>233</v>
      </c>
      <c r="O654" s="95" t="s">
        <v>236</v>
      </c>
      <c r="P654" s="85" t="str">
        <f>TRIM(BD_PyaPinto[[#This Row],[CONTACTO II]])</f>
        <v>NO CONTESTA</v>
      </c>
      <c r="Q654" s="87"/>
      <c r="R654" s="88"/>
      <c r="S654" s="88"/>
      <c r="T654" s="88"/>
      <c r="U654" s="88"/>
      <c r="V654" s="61" t="s">
        <v>11</v>
      </c>
    </row>
    <row r="655" spans="1:22" ht="13">
      <c r="A655" s="101">
        <v>61471858</v>
      </c>
      <c r="B655" s="100" t="s">
        <v>4443</v>
      </c>
      <c r="C655" s="101">
        <v>923300709</v>
      </c>
      <c r="D655" s="112" t="s">
        <v>4444</v>
      </c>
      <c r="E655" s="101"/>
      <c r="F655" s="63"/>
      <c r="G655" s="100" t="s">
        <v>223</v>
      </c>
      <c r="H655" s="101" t="s">
        <v>11</v>
      </c>
      <c r="I655" s="88"/>
      <c r="J655" s="63" t="s">
        <v>221</v>
      </c>
      <c r="K655" s="125"/>
      <c r="L655" s="66"/>
      <c r="M655" s="126">
        <v>45841</v>
      </c>
      <c r="N655" s="85" t="s">
        <v>233</v>
      </c>
      <c r="O655" s="85"/>
      <c r="P655" s="85" t="str">
        <f>TRIM(BD_PyaPinto[[#This Row],[CONTACTO II]])</f>
        <v/>
      </c>
      <c r="Q655" s="87"/>
      <c r="R655" s="88"/>
      <c r="S655" s="88"/>
      <c r="T655" s="88"/>
      <c r="U655" s="88"/>
      <c r="V655" s="61" t="s">
        <v>11</v>
      </c>
    </row>
    <row r="656" spans="1:22" ht="13">
      <c r="A656" s="101">
        <v>72999919</v>
      </c>
      <c r="B656" s="100" t="s">
        <v>7941</v>
      </c>
      <c r="C656" s="101">
        <v>920106511</v>
      </c>
      <c r="D656" s="112" t="s">
        <v>7942</v>
      </c>
      <c r="E656" s="101"/>
      <c r="F656" s="63"/>
      <c r="G656" s="100" t="s">
        <v>224</v>
      </c>
      <c r="H656" s="101" t="s">
        <v>11</v>
      </c>
      <c r="I656" s="88"/>
      <c r="J656" s="63" t="s">
        <v>221</v>
      </c>
      <c r="K656" s="125"/>
      <c r="L656" s="66"/>
      <c r="M656" s="126">
        <v>45841</v>
      </c>
      <c r="N656" s="85" t="s">
        <v>233</v>
      </c>
      <c r="O656" s="85" t="s">
        <v>236</v>
      </c>
      <c r="P656" s="85" t="str">
        <f>TRIM(BD_PyaPinto[[#This Row],[CONTACTO II]])</f>
        <v>NO CONTESTA</v>
      </c>
      <c r="Q656" s="87"/>
      <c r="R656" s="88"/>
      <c r="S656" s="88"/>
      <c r="T656" s="88"/>
      <c r="U656" s="88"/>
      <c r="V656" s="61" t="s">
        <v>11</v>
      </c>
    </row>
    <row r="657" spans="1:22" ht="13">
      <c r="A657" s="101">
        <v>61449717</v>
      </c>
      <c r="B657" s="100" t="s">
        <v>4371</v>
      </c>
      <c r="C657" s="101">
        <v>974977275</v>
      </c>
      <c r="D657" s="112" t="s">
        <v>4372</v>
      </c>
      <c r="E657" s="101"/>
      <c r="F657" s="63"/>
      <c r="G657" s="100" t="s">
        <v>225</v>
      </c>
      <c r="H657" s="101" t="s">
        <v>11</v>
      </c>
      <c r="I657" s="88"/>
      <c r="J657" s="63" t="s">
        <v>221</v>
      </c>
      <c r="K657" s="125"/>
      <c r="L657" s="66"/>
      <c r="M657" s="126">
        <v>45841</v>
      </c>
      <c r="N657" s="85" t="s">
        <v>233</v>
      </c>
      <c r="O657" s="85"/>
      <c r="P657" s="85" t="str">
        <f>TRIM(BD_PyaPinto[[#This Row],[CONTACTO II]])</f>
        <v/>
      </c>
      <c r="Q657" s="87"/>
      <c r="R657" s="88"/>
      <c r="S657" s="88"/>
      <c r="T657" s="88"/>
      <c r="U657" s="88"/>
      <c r="V657" s="61" t="s">
        <v>11</v>
      </c>
    </row>
    <row r="658" spans="1:22" ht="13">
      <c r="A658" s="101">
        <v>61433225</v>
      </c>
      <c r="B658" s="100" t="s">
        <v>4328</v>
      </c>
      <c r="C658" s="101">
        <v>989578468</v>
      </c>
      <c r="D658" s="112" t="s">
        <v>4329</v>
      </c>
      <c r="E658" s="101"/>
      <c r="F658" s="63"/>
      <c r="G658" s="100" t="s">
        <v>224</v>
      </c>
      <c r="H658" s="101" t="s">
        <v>11</v>
      </c>
      <c r="I658" s="88"/>
      <c r="J658" s="63" t="s">
        <v>221</v>
      </c>
      <c r="K658" s="125"/>
      <c r="L658" s="66"/>
      <c r="M658" s="126">
        <v>45841</v>
      </c>
      <c r="N658" s="85" t="s">
        <v>233</v>
      </c>
      <c r="O658" s="85"/>
      <c r="P658" s="85" t="str">
        <f>TRIM(BD_PyaPinto[[#This Row],[CONTACTO II]])</f>
        <v/>
      </c>
      <c r="Q658" s="87"/>
      <c r="R658" s="88"/>
      <c r="S658" s="88"/>
      <c r="T658" s="88"/>
      <c r="U658" s="88"/>
      <c r="V658" s="61" t="s">
        <v>11</v>
      </c>
    </row>
    <row r="659" spans="1:22" ht="13">
      <c r="A659" s="101">
        <v>61754805</v>
      </c>
      <c r="B659" s="100" t="s">
        <v>4740</v>
      </c>
      <c r="C659" s="101">
        <v>932682889</v>
      </c>
      <c r="D659" s="112" t="s">
        <v>4741</v>
      </c>
      <c r="E659" s="101"/>
      <c r="F659" s="63"/>
      <c r="G659" s="100" t="s">
        <v>223</v>
      </c>
      <c r="H659" s="101" t="s">
        <v>11</v>
      </c>
      <c r="I659" s="88"/>
      <c r="J659" s="63" t="s">
        <v>221</v>
      </c>
      <c r="K659" s="125"/>
      <c r="L659" s="66"/>
      <c r="M659" s="126">
        <v>45841</v>
      </c>
      <c r="N659" s="85" t="s">
        <v>233</v>
      </c>
      <c r="O659" s="85"/>
      <c r="P659" s="85" t="str">
        <f>TRIM(BD_PyaPinto[[#This Row],[CONTACTO II]])</f>
        <v/>
      </c>
      <c r="Q659" s="87"/>
      <c r="R659" s="88"/>
      <c r="S659" s="88"/>
      <c r="T659" s="88"/>
      <c r="U659" s="88"/>
      <c r="V659" s="61" t="s">
        <v>11</v>
      </c>
    </row>
    <row r="660" spans="1:22" ht="13">
      <c r="A660" s="101">
        <v>61374684</v>
      </c>
      <c r="B660" s="100" t="s">
        <v>4144</v>
      </c>
      <c r="C660" s="101">
        <v>957320062</v>
      </c>
      <c r="D660" s="120" t="s">
        <v>362</v>
      </c>
      <c r="E660" s="101"/>
      <c r="F660" s="63"/>
      <c r="G660" s="100" t="s">
        <v>223</v>
      </c>
      <c r="H660" s="101" t="s">
        <v>11</v>
      </c>
      <c r="I660" s="88"/>
      <c r="J660" s="63" t="s">
        <v>221</v>
      </c>
      <c r="K660" s="125"/>
      <c r="L660" s="66"/>
      <c r="M660" s="126">
        <v>45841</v>
      </c>
      <c r="N660" s="85" t="s">
        <v>233</v>
      </c>
      <c r="O660" s="85"/>
      <c r="P660" s="85" t="str">
        <f>TRIM(BD_PyaPinto[[#This Row],[CONTACTO II]])</f>
        <v/>
      </c>
      <c r="Q660" s="87"/>
      <c r="R660" s="88"/>
      <c r="S660" s="88"/>
      <c r="T660" s="88"/>
      <c r="U660" s="88"/>
      <c r="V660" s="61" t="s">
        <v>11</v>
      </c>
    </row>
    <row r="661" spans="1:22" ht="13">
      <c r="A661" s="101">
        <v>61546872</v>
      </c>
      <c r="B661" s="100" t="s">
        <v>4698</v>
      </c>
      <c r="C661" s="101">
        <v>945641654</v>
      </c>
      <c r="D661" s="112" t="s">
        <v>4699</v>
      </c>
      <c r="E661" s="101"/>
      <c r="F661" s="63"/>
      <c r="G661" s="100" t="s">
        <v>225</v>
      </c>
      <c r="H661" s="101" t="s">
        <v>11</v>
      </c>
      <c r="I661" s="88"/>
      <c r="J661" s="63" t="s">
        <v>221</v>
      </c>
      <c r="K661" s="125"/>
      <c r="L661" s="66"/>
      <c r="M661" s="126">
        <v>45841</v>
      </c>
      <c r="N661" s="85" t="s">
        <v>233</v>
      </c>
      <c r="O661" s="85"/>
      <c r="P661" s="85" t="str">
        <f>TRIM(BD_PyaPinto[[#This Row],[CONTACTO II]])</f>
        <v/>
      </c>
      <c r="Q661" s="87"/>
      <c r="R661" s="88"/>
      <c r="S661" s="88"/>
      <c r="T661" s="88"/>
      <c r="U661" s="88"/>
      <c r="V661" s="61" t="s">
        <v>11</v>
      </c>
    </row>
    <row r="662" spans="1:22" ht="13">
      <c r="A662" s="101">
        <v>61433684</v>
      </c>
      <c r="B662" s="100" t="s">
        <v>4354</v>
      </c>
      <c r="C662" s="101">
        <v>956756507</v>
      </c>
      <c r="D662" s="112" t="s">
        <v>4355</v>
      </c>
      <c r="E662" s="101"/>
      <c r="F662" s="63"/>
      <c r="G662" s="100" t="s">
        <v>224</v>
      </c>
      <c r="H662" s="101" t="s">
        <v>11</v>
      </c>
      <c r="I662" s="88"/>
      <c r="J662" s="63" t="s">
        <v>221</v>
      </c>
      <c r="K662" s="125"/>
      <c r="L662" s="66"/>
      <c r="M662" s="126">
        <v>45841</v>
      </c>
      <c r="N662" s="85" t="s">
        <v>233</v>
      </c>
      <c r="O662" s="85"/>
      <c r="P662" s="85" t="str">
        <f>TRIM(BD_PyaPinto[[#This Row],[CONTACTO II]])</f>
        <v/>
      </c>
      <c r="Q662" s="87"/>
      <c r="R662" s="88"/>
      <c r="S662" s="88"/>
      <c r="T662" s="88"/>
      <c r="U662" s="88"/>
      <c r="V662" s="61" t="s">
        <v>11</v>
      </c>
    </row>
    <row r="663" spans="1:22" ht="13">
      <c r="A663" s="101">
        <v>71671668</v>
      </c>
      <c r="B663" s="100" t="s">
        <v>6460</v>
      </c>
      <c r="C663" s="101">
        <v>958708557</v>
      </c>
      <c r="D663" s="112" t="s">
        <v>6461</v>
      </c>
      <c r="E663" s="101"/>
      <c r="F663" s="63"/>
      <c r="G663" s="100" t="s">
        <v>223</v>
      </c>
      <c r="H663" s="101" t="s">
        <v>11</v>
      </c>
      <c r="I663" s="88"/>
      <c r="J663" s="63" t="s">
        <v>221</v>
      </c>
      <c r="K663" s="125"/>
      <c r="L663" s="66"/>
      <c r="M663" s="126">
        <v>45841</v>
      </c>
      <c r="N663" s="85" t="s">
        <v>233</v>
      </c>
      <c r="O663" s="85" t="s">
        <v>236</v>
      </c>
      <c r="P663" s="85" t="str">
        <f>TRIM(BD_PyaPinto[[#This Row],[CONTACTO II]])</f>
        <v>NO CONTESTA</v>
      </c>
      <c r="Q663" s="87"/>
      <c r="R663" s="88"/>
      <c r="S663" s="88"/>
      <c r="T663" s="88"/>
      <c r="U663" s="88"/>
      <c r="V663" s="61" t="s">
        <v>11</v>
      </c>
    </row>
    <row r="664" spans="1:22" ht="13">
      <c r="A664" s="101">
        <v>62018931</v>
      </c>
      <c r="B664" s="100" t="s">
        <v>5031</v>
      </c>
      <c r="C664" s="101">
        <v>914590516</v>
      </c>
      <c r="D664" s="112" t="s">
        <v>5032</v>
      </c>
      <c r="E664" s="101"/>
      <c r="F664" s="63"/>
      <c r="G664" s="100" t="s">
        <v>224</v>
      </c>
      <c r="H664" s="101" t="s">
        <v>11</v>
      </c>
      <c r="I664" s="88"/>
      <c r="J664" s="63" t="s">
        <v>221</v>
      </c>
      <c r="K664" s="125"/>
      <c r="L664" s="66"/>
      <c r="M664" s="126">
        <v>45841</v>
      </c>
      <c r="N664" s="85" t="s">
        <v>233</v>
      </c>
      <c r="O664" s="85"/>
      <c r="P664" s="85" t="str">
        <f>TRIM(BD_PyaPinto[[#This Row],[CONTACTO II]])</f>
        <v/>
      </c>
      <c r="Q664" s="87"/>
      <c r="R664" s="88"/>
      <c r="S664" s="88"/>
      <c r="T664" s="88"/>
      <c r="U664" s="88"/>
      <c r="V664" s="61" t="s">
        <v>11</v>
      </c>
    </row>
    <row r="665" spans="1:22" ht="13">
      <c r="A665" s="101">
        <v>61420854</v>
      </c>
      <c r="B665" s="100" t="s">
        <v>4244</v>
      </c>
      <c r="C665" s="101">
        <v>932206512</v>
      </c>
      <c r="D665" s="112" t="s">
        <v>4245</v>
      </c>
      <c r="E665" s="101"/>
      <c r="F665" s="63"/>
      <c r="G665" s="100" t="s">
        <v>224</v>
      </c>
      <c r="H665" s="101" t="s">
        <v>11</v>
      </c>
      <c r="I665" s="88"/>
      <c r="J665" s="63" t="s">
        <v>221</v>
      </c>
      <c r="K665" s="125"/>
      <c r="L665" s="66"/>
      <c r="M665" s="126">
        <v>45841</v>
      </c>
      <c r="N665" s="85" t="s">
        <v>233</v>
      </c>
      <c r="O665" s="85"/>
      <c r="P665" s="85" t="str">
        <f>TRIM(BD_PyaPinto[[#This Row],[CONTACTO II]])</f>
        <v/>
      </c>
      <c r="Q665" s="87"/>
      <c r="R665" s="88"/>
      <c r="S665" s="88"/>
      <c r="T665" s="88"/>
      <c r="U665" s="88"/>
      <c r="V665" s="61" t="s">
        <v>11</v>
      </c>
    </row>
    <row r="666" spans="1:22" ht="13">
      <c r="A666" s="101">
        <v>73904671</v>
      </c>
      <c r="B666" s="100" t="s">
        <v>8623</v>
      </c>
      <c r="C666" s="101">
        <v>949488264</v>
      </c>
      <c r="D666" s="112" t="s">
        <v>8624</v>
      </c>
      <c r="E666" s="105"/>
      <c r="F666" s="63" t="s">
        <v>362</v>
      </c>
      <c r="G666" s="100" t="s">
        <v>224</v>
      </c>
      <c r="H666" s="101" t="s">
        <v>248</v>
      </c>
      <c r="I666" s="88"/>
      <c r="J666" s="63" t="s">
        <v>221</v>
      </c>
      <c r="K666" s="125"/>
      <c r="L666" s="66"/>
      <c r="M666" s="126">
        <v>45841</v>
      </c>
      <c r="N666" s="85" t="s">
        <v>233</v>
      </c>
      <c r="O666" s="85" t="s">
        <v>236</v>
      </c>
      <c r="P666" s="85" t="str">
        <f>TRIM(BD_PyaPinto[[#This Row],[CONTACTO II]])</f>
        <v>NO CONTESTA</v>
      </c>
      <c r="Q666" s="87"/>
      <c r="R666" s="88"/>
      <c r="S666" s="88"/>
      <c r="T666" s="88"/>
      <c r="U666" s="88"/>
    </row>
    <row r="667" spans="1:22" ht="13">
      <c r="A667" s="101">
        <v>72030058</v>
      </c>
      <c r="B667" s="100" t="s">
        <v>6693</v>
      </c>
      <c r="C667" s="101">
        <v>904764359</v>
      </c>
      <c r="D667" s="112" t="s">
        <v>6694</v>
      </c>
      <c r="E667" s="105"/>
      <c r="F667" s="63" t="s">
        <v>362</v>
      </c>
      <c r="G667" s="100" t="s">
        <v>224</v>
      </c>
      <c r="H667" s="101" t="s">
        <v>248</v>
      </c>
      <c r="I667" s="88"/>
      <c r="J667" s="63" t="s">
        <v>221</v>
      </c>
      <c r="K667" s="125"/>
      <c r="L667" s="66"/>
      <c r="M667" s="126">
        <v>45841</v>
      </c>
      <c r="N667" s="85" t="s">
        <v>233</v>
      </c>
      <c r="O667" s="85"/>
      <c r="P667" s="85" t="str">
        <f>TRIM(BD_PyaPinto[[#This Row],[CONTACTO II]])</f>
        <v/>
      </c>
      <c r="Q667" s="87"/>
      <c r="R667" s="88"/>
      <c r="S667" s="88"/>
      <c r="T667" s="88"/>
      <c r="U667" s="88"/>
    </row>
    <row r="668" spans="1:22" ht="13">
      <c r="A668" s="101">
        <v>72994452</v>
      </c>
      <c r="B668" s="100" t="s">
        <v>195</v>
      </c>
      <c r="C668" s="101">
        <v>992066665</v>
      </c>
      <c r="D668" s="112" t="s">
        <v>1640</v>
      </c>
      <c r="E668" s="105"/>
      <c r="F668" s="63" t="s">
        <v>362</v>
      </c>
      <c r="G668" s="100" t="s">
        <v>224</v>
      </c>
      <c r="H668" s="101" t="s">
        <v>248</v>
      </c>
      <c r="I668" s="88"/>
      <c r="J668" s="63" t="s">
        <v>221</v>
      </c>
      <c r="K668" s="125"/>
      <c r="L668" s="66"/>
      <c r="M668" s="126">
        <v>45841</v>
      </c>
      <c r="N668" s="85" t="s">
        <v>233</v>
      </c>
      <c r="O668" s="85"/>
      <c r="P668" s="85" t="str">
        <f>TRIM(BD_PyaPinto[[#This Row],[CONTACTO II]])</f>
        <v/>
      </c>
      <c r="Q668" s="87"/>
      <c r="R668" s="88"/>
      <c r="S668" s="88"/>
      <c r="T668" s="88"/>
      <c r="U668" s="88"/>
    </row>
    <row r="669" spans="1:22" ht="13">
      <c r="A669" s="101">
        <v>72529251</v>
      </c>
      <c r="B669" s="100" t="s">
        <v>7258</v>
      </c>
      <c r="C669" s="101">
        <v>934360068</v>
      </c>
      <c r="D669" s="112" t="s">
        <v>7259</v>
      </c>
      <c r="E669" s="105"/>
      <c r="F669" s="63" t="s">
        <v>362</v>
      </c>
      <c r="G669" s="100" t="s">
        <v>223</v>
      </c>
      <c r="H669" s="101" t="s">
        <v>248</v>
      </c>
      <c r="I669" s="88"/>
      <c r="J669" s="63" t="s">
        <v>221</v>
      </c>
      <c r="K669" s="125"/>
      <c r="L669" s="66"/>
      <c r="M669" s="126">
        <v>45841</v>
      </c>
      <c r="N669" s="85" t="s">
        <v>233</v>
      </c>
      <c r="O669" s="85" t="s">
        <v>236</v>
      </c>
      <c r="P669" s="85" t="str">
        <f>TRIM(BD_PyaPinto[[#This Row],[CONTACTO II]])</f>
        <v>NO CONTESTA</v>
      </c>
      <c r="Q669" s="87"/>
      <c r="R669" s="88"/>
      <c r="S669" s="88"/>
      <c r="T669" s="88"/>
      <c r="U669" s="88"/>
    </row>
    <row r="670" spans="1:22" ht="13">
      <c r="A670" s="101">
        <v>76043715</v>
      </c>
      <c r="B670" s="100" t="s">
        <v>9515</v>
      </c>
      <c r="C670" s="101">
        <v>955729612</v>
      </c>
      <c r="D670" s="112" t="s">
        <v>9516</v>
      </c>
      <c r="E670" s="105"/>
      <c r="F670" s="63" t="s">
        <v>362</v>
      </c>
      <c r="G670" s="100" t="s">
        <v>224</v>
      </c>
      <c r="H670" s="101" t="s">
        <v>248</v>
      </c>
      <c r="I670" s="88"/>
      <c r="J670" s="63" t="s">
        <v>221</v>
      </c>
      <c r="K670" s="125"/>
      <c r="L670" s="66"/>
      <c r="M670" s="126">
        <v>45841</v>
      </c>
      <c r="N670" s="85" t="s">
        <v>233</v>
      </c>
      <c r="O670" s="85" t="s">
        <v>236</v>
      </c>
      <c r="P670" s="85" t="str">
        <f>TRIM(BD_PyaPinto[[#This Row],[CONTACTO II]])</f>
        <v>NO CONTESTA</v>
      </c>
      <c r="Q670" s="87"/>
      <c r="R670" s="88"/>
      <c r="S670" s="88"/>
      <c r="T670" s="88"/>
      <c r="U670" s="88"/>
    </row>
    <row r="671" spans="1:22" ht="28">
      <c r="A671" s="101">
        <v>43370822</v>
      </c>
      <c r="B671" s="100" t="s">
        <v>2100</v>
      </c>
      <c r="C671" s="101">
        <v>999756069</v>
      </c>
      <c r="D671" s="112" t="s">
        <v>2101</v>
      </c>
      <c r="E671" s="105"/>
      <c r="F671" s="63" t="s">
        <v>362</v>
      </c>
      <c r="G671" s="100" t="s">
        <v>224</v>
      </c>
      <c r="H671" s="101" t="s">
        <v>248</v>
      </c>
      <c r="I671" s="88"/>
      <c r="J671" s="63" t="s">
        <v>221</v>
      </c>
      <c r="K671" s="125"/>
      <c r="L671" s="66" t="s">
        <v>262</v>
      </c>
      <c r="M671" s="126">
        <v>45841</v>
      </c>
      <c r="N671" s="85" t="s">
        <v>233</v>
      </c>
      <c r="O671" s="95" t="s">
        <v>331</v>
      </c>
      <c r="P671" s="85" t="str">
        <f>TRIM(BD_PyaPinto[[#This Row],[CONTACTO II]])</f>
        <v>ESPERANDO CONFIRMACIÓN PARA EL EVENTO</v>
      </c>
      <c r="Q671" s="87"/>
      <c r="R671" s="88"/>
      <c r="S671" s="88"/>
      <c r="T671" s="88"/>
      <c r="U671" s="88"/>
    </row>
    <row r="672" spans="1:22" ht="13">
      <c r="A672" s="101">
        <v>72982732</v>
      </c>
      <c r="B672" s="100" t="s">
        <v>7795</v>
      </c>
      <c r="C672" s="101">
        <v>968140062</v>
      </c>
      <c r="D672" s="112" t="s">
        <v>7796</v>
      </c>
      <c r="E672" s="105"/>
      <c r="F672" s="63" t="s">
        <v>362</v>
      </c>
      <c r="G672" s="100" t="s">
        <v>223</v>
      </c>
      <c r="H672" s="101" t="s">
        <v>248</v>
      </c>
      <c r="I672" s="88"/>
      <c r="J672" s="63" t="s">
        <v>221</v>
      </c>
      <c r="K672" s="125"/>
      <c r="L672" s="66"/>
      <c r="M672" s="126">
        <v>45841</v>
      </c>
      <c r="N672" s="85" t="s">
        <v>233</v>
      </c>
      <c r="O672" s="85" t="s">
        <v>236</v>
      </c>
      <c r="P672" s="85" t="str">
        <f>TRIM(BD_PyaPinto[[#This Row],[CONTACTO II]])</f>
        <v>NO CONTESTA</v>
      </c>
      <c r="Q672" s="87"/>
      <c r="R672" s="88"/>
      <c r="S672" s="88"/>
      <c r="T672" s="88"/>
      <c r="U672" s="88"/>
    </row>
    <row r="673" spans="1:21" ht="13">
      <c r="A673" s="101">
        <v>79377566</v>
      </c>
      <c r="B673" s="100" t="s">
        <v>10121</v>
      </c>
      <c r="C673" s="101">
        <v>915182183</v>
      </c>
      <c r="D673" s="112" t="s">
        <v>10122</v>
      </c>
      <c r="E673" s="105"/>
      <c r="F673" s="63" t="s">
        <v>362</v>
      </c>
      <c r="G673" s="100" t="s">
        <v>224</v>
      </c>
      <c r="H673" s="101" t="s">
        <v>248</v>
      </c>
      <c r="I673" s="88"/>
      <c r="J673" s="63" t="s">
        <v>221</v>
      </c>
      <c r="K673" s="125"/>
      <c r="L673" s="66"/>
      <c r="M673" s="126">
        <v>45841</v>
      </c>
      <c r="N673" s="85" t="s">
        <v>233</v>
      </c>
      <c r="O673" s="85" t="s">
        <v>236</v>
      </c>
      <c r="P673" s="85" t="str">
        <f>TRIM(BD_PyaPinto[[#This Row],[CONTACTO II]])</f>
        <v>NO CONTESTA</v>
      </c>
      <c r="Q673" s="87"/>
      <c r="R673" s="88"/>
      <c r="S673" s="88"/>
      <c r="T673" s="88"/>
      <c r="U673" s="88"/>
    </row>
    <row r="674" spans="1:21" ht="13">
      <c r="A674" s="101">
        <v>71541209</v>
      </c>
      <c r="B674" s="100" t="s">
        <v>6386</v>
      </c>
      <c r="C674" s="101">
        <v>904574134</v>
      </c>
      <c r="D674" s="112" t="s">
        <v>6385</v>
      </c>
      <c r="E674" s="105"/>
      <c r="F674" s="63" t="s">
        <v>362</v>
      </c>
      <c r="G674" s="100" t="s">
        <v>223</v>
      </c>
      <c r="H674" s="101" t="s">
        <v>248</v>
      </c>
      <c r="I674" s="88"/>
      <c r="J674" s="63" t="s">
        <v>221</v>
      </c>
      <c r="K674" s="125"/>
      <c r="L674" s="66"/>
      <c r="M674" s="126">
        <v>45841</v>
      </c>
      <c r="N674" s="85" t="s">
        <v>233</v>
      </c>
      <c r="O674" s="85" t="s">
        <v>236</v>
      </c>
      <c r="P674" s="85" t="str">
        <f>TRIM(BD_PyaPinto[[#This Row],[CONTACTO II]])</f>
        <v>NO CONTESTA</v>
      </c>
      <c r="Q674" s="87"/>
      <c r="R674" s="88"/>
      <c r="S674" s="88"/>
      <c r="T674" s="88"/>
      <c r="U674" s="88"/>
    </row>
    <row r="675" spans="1:21" ht="13">
      <c r="A675" s="101">
        <v>75284086</v>
      </c>
      <c r="B675" s="100" t="s">
        <v>9239</v>
      </c>
      <c r="C675" s="101">
        <v>995991000</v>
      </c>
      <c r="D675" s="112" t="s">
        <v>9240</v>
      </c>
      <c r="E675" s="105"/>
      <c r="F675" s="63" t="s">
        <v>362</v>
      </c>
      <c r="G675" s="100" t="s">
        <v>224</v>
      </c>
      <c r="H675" s="101" t="s">
        <v>248</v>
      </c>
      <c r="I675" s="88"/>
      <c r="J675" s="63" t="s">
        <v>221</v>
      </c>
      <c r="K675" s="125"/>
      <c r="L675" s="66"/>
      <c r="M675" s="126">
        <v>45841</v>
      </c>
      <c r="N675" s="85" t="s">
        <v>233</v>
      </c>
      <c r="O675" s="85" t="s">
        <v>236</v>
      </c>
      <c r="P675" s="85" t="str">
        <f>TRIM(BD_PyaPinto[[#This Row],[CONTACTO II]])</f>
        <v>NO CONTESTA</v>
      </c>
      <c r="Q675" s="87"/>
      <c r="R675" s="88"/>
      <c r="S675" s="88"/>
      <c r="T675" s="88"/>
      <c r="U675" s="88"/>
    </row>
    <row r="676" spans="1:21" ht="13">
      <c r="A676" s="101">
        <v>61779664</v>
      </c>
      <c r="B676" s="100" t="s">
        <v>4810</v>
      </c>
      <c r="C676" s="101">
        <v>914286096</v>
      </c>
      <c r="D676" s="112" t="s">
        <v>4811</v>
      </c>
      <c r="E676" s="105"/>
      <c r="F676" s="63" t="s">
        <v>362</v>
      </c>
      <c r="G676" s="100" t="s">
        <v>224</v>
      </c>
      <c r="H676" s="101" t="s">
        <v>248</v>
      </c>
      <c r="I676" s="88"/>
      <c r="J676" s="63" t="s">
        <v>221</v>
      </c>
      <c r="K676" s="125"/>
      <c r="L676" s="66"/>
      <c r="M676" s="126">
        <v>45841</v>
      </c>
      <c r="N676" s="85" t="s">
        <v>233</v>
      </c>
      <c r="O676" s="85"/>
      <c r="P676" s="85" t="str">
        <f>TRIM(BD_PyaPinto[[#This Row],[CONTACTO II]])</f>
        <v/>
      </c>
      <c r="Q676" s="87"/>
      <c r="R676" s="88"/>
      <c r="S676" s="88"/>
      <c r="T676" s="88"/>
      <c r="U676" s="88"/>
    </row>
    <row r="677" spans="1:21" ht="13">
      <c r="A677" s="101">
        <v>61910503</v>
      </c>
      <c r="B677" s="100" t="s">
        <v>4949</v>
      </c>
      <c r="C677" s="101">
        <v>973265242</v>
      </c>
      <c r="D677" s="112" t="s">
        <v>4950</v>
      </c>
      <c r="E677" s="105"/>
      <c r="F677" s="63" t="s">
        <v>362</v>
      </c>
      <c r="G677" s="100" t="s">
        <v>224</v>
      </c>
      <c r="H677" s="101" t="s">
        <v>248</v>
      </c>
      <c r="I677" s="88"/>
      <c r="J677" s="63" t="s">
        <v>221</v>
      </c>
      <c r="K677" s="125"/>
      <c r="L677" s="66"/>
      <c r="M677" s="126">
        <v>45841</v>
      </c>
      <c r="N677" s="85" t="s">
        <v>233</v>
      </c>
      <c r="O677" s="85"/>
      <c r="P677" s="85" t="str">
        <f>TRIM(BD_PyaPinto[[#This Row],[CONTACTO II]])</f>
        <v/>
      </c>
      <c r="Q677" s="87"/>
      <c r="R677" s="88"/>
      <c r="S677" s="88"/>
      <c r="T677" s="88"/>
      <c r="U677" s="88"/>
    </row>
    <row r="678" spans="1:21" ht="13">
      <c r="A678" s="101">
        <v>74725658</v>
      </c>
      <c r="B678" s="100" t="s">
        <v>9019</v>
      </c>
      <c r="C678" s="101">
        <v>945074303</v>
      </c>
      <c r="D678" s="112" t="s">
        <v>9020</v>
      </c>
      <c r="E678" s="105"/>
      <c r="F678" s="63" t="s">
        <v>362</v>
      </c>
      <c r="G678" s="100" t="s">
        <v>224</v>
      </c>
      <c r="H678" s="101" t="s">
        <v>248</v>
      </c>
      <c r="I678" s="88"/>
      <c r="J678" s="63" t="s">
        <v>221</v>
      </c>
      <c r="K678" s="125"/>
      <c r="L678" s="66"/>
      <c r="M678" s="126">
        <v>45841</v>
      </c>
      <c r="N678" s="85" t="s">
        <v>233</v>
      </c>
      <c r="O678" s="85" t="s">
        <v>236</v>
      </c>
      <c r="P678" s="85" t="str">
        <f>TRIM(BD_PyaPinto[[#This Row],[CONTACTO II]])</f>
        <v>NO CONTESTA</v>
      </c>
      <c r="Q678" s="87"/>
      <c r="R678" s="88"/>
      <c r="S678" s="88"/>
      <c r="T678" s="88"/>
      <c r="U678" s="88"/>
    </row>
    <row r="679" spans="1:21" ht="13">
      <c r="A679" s="101">
        <v>71732989</v>
      </c>
      <c r="B679" s="100" t="s">
        <v>6606</v>
      </c>
      <c r="C679" s="101">
        <v>991687582</v>
      </c>
      <c r="D679" s="112" t="s">
        <v>6607</v>
      </c>
      <c r="E679" s="105"/>
      <c r="F679" s="63" t="s">
        <v>362</v>
      </c>
      <c r="G679" s="100" t="s">
        <v>223</v>
      </c>
      <c r="H679" s="101" t="s">
        <v>248</v>
      </c>
      <c r="I679" s="88"/>
      <c r="J679" s="63" t="s">
        <v>221</v>
      </c>
      <c r="K679" s="125"/>
      <c r="L679" s="66"/>
      <c r="M679" s="126">
        <v>45841</v>
      </c>
      <c r="N679" s="85" t="s">
        <v>233</v>
      </c>
      <c r="O679" s="85" t="s">
        <v>236</v>
      </c>
      <c r="P679" s="85" t="str">
        <f>TRIM(BD_PyaPinto[[#This Row],[CONTACTO II]])</f>
        <v>NO CONTESTA</v>
      </c>
      <c r="Q679" s="87"/>
      <c r="R679" s="88"/>
      <c r="S679" s="88"/>
      <c r="T679" s="88"/>
      <c r="U679" s="88"/>
    </row>
    <row r="680" spans="1:21" ht="13">
      <c r="A680" s="101">
        <v>77546084</v>
      </c>
      <c r="B680" s="100" t="s">
        <v>9963</v>
      </c>
      <c r="C680" s="101">
        <v>962587811</v>
      </c>
      <c r="D680" s="112" t="s">
        <v>9964</v>
      </c>
      <c r="E680" s="105"/>
      <c r="F680" s="63" t="s">
        <v>362</v>
      </c>
      <c r="G680" s="100" t="s">
        <v>224</v>
      </c>
      <c r="H680" s="101" t="s">
        <v>248</v>
      </c>
      <c r="I680" s="88"/>
      <c r="J680" s="63" t="s">
        <v>221</v>
      </c>
      <c r="K680" s="125"/>
      <c r="L680" s="66"/>
      <c r="M680" s="126">
        <v>45841</v>
      </c>
      <c r="N680" s="85" t="s">
        <v>233</v>
      </c>
      <c r="O680" s="85" t="s">
        <v>236</v>
      </c>
      <c r="P680" s="85" t="str">
        <f>TRIM(BD_PyaPinto[[#This Row],[CONTACTO II]])</f>
        <v>NO CONTESTA</v>
      </c>
      <c r="Q680" s="87"/>
      <c r="R680" s="88"/>
      <c r="S680" s="88"/>
      <c r="T680" s="88"/>
      <c r="U680" s="88"/>
    </row>
    <row r="681" spans="1:21" ht="13">
      <c r="A681" s="101">
        <v>79285165</v>
      </c>
      <c r="B681" s="100" t="s">
        <v>10119</v>
      </c>
      <c r="C681" s="101">
        <v>95366068</v>
      </c>
      <c r="D681" s="112" t="s">
        <v>10120</v>
      </c>
      <c r="E681" s="105"/>
      <c r="F681" s="63" t="s">
        <v>362</v>
      </c>
      <c r="G681" s="100" t="s">
        <v>223</v>
      </c>
      <c r="H681" s="101" t="s">
        <v>248</v>
      </c>
      <c r="I681" s="88"/>
      <c r="J681" s="63" t="s">
        <v>221</v>
      </c>
      <c r="K681" s="125"/>
      <c r="L681" s="66"/>
      <c r="M681" s="126">
        <v>45841</v>
      </c>
      <c r="N681" s="85" t="s">
        <v>233</v>
      </c>
      <c r="O681" s="85" t="s">
        <v>236</v>
      </c>
      <c r="P681" s="85" t="s">
        <v>236</v>
      </c>
      <c r="Q681" s="87"/>
      <c r="R681" s="88"/>
      <c r="S681" s="88"/>
      <c r="T681" s="88"/>
      <c r="U681" s="88"/>
    </row>
    <row r="682" spans="1:21" ht="13">
      <c r="A682" s="101">
        <v>72488530</v>
      </c>
      <c r="B682" s="100" t="s">
        <v>7225</v>
      </c>
      <c r="C682" s="101">
        <v>980591762</v>
      </c>
      <c r="D682" s="112" t="s">
        <v>7226</v>
      </c>
      <c r="E682" s="105"/>
      <c r="F682" s="63" t="s">
        <v>362</v>
      </c>
      <c r="G682" s="100" t="s">
        <v>224</v>
      </c>
      <c r="H682" s="101" t="s">
        <v>248</v>
      </c>
      <c r="I682" s="88"/>
      <c r="J682" s="63" t="s">
        <v>221</v>
      </c>
      <c r="K682" s="125"/>
      <c r="L682" s="66"/>
      <c r="M682" s="126">
        <v>45841</v>
      </c>
      <c r="N682" s="85" t="s">
        <v>233</v>
      </c>
      <c r="O682" s="85" t="s">
        <v>332</v>
      </c>
      <c r="P682" s="85" t="str">
        <f>TRIM(BD_PyaPinto[[#This Row],[CONTACTO II]])</f>
        <v>NO HUBO PROGRESO</v>
      </c>
      <c r="Q682" s="87"/>
      <c r="R682" s="88"/>
      <c r="S682" s="88"/>
      <c r="T682" s="88"/>
      <c r="U682" s="88"/>
    </row>
    <row r="683" spans="1:21" ht="13">
      <c r="A683" s="101">
        <v>60865599</v>
      </c>
      <c r="B683" s="100" t="s">
        <v>3366</v>
      </c>
      <c r="C683" s="101">
        <v>982317945</v>
      </c>
      <c r="D683" s="112" t="s">
        <v>3367</v>
      </c>
      <c r="E683" s="105"/>
      <c r="F683" s="63" t="s">
        <v>362</v>
      </c>
      <c r="G683" s="100" t="s">
        <v>224</v>
      </c>
      <c r="H683" s="101" t="s">
        <v>248</v>
      </c>
      <c r="I683" s="88"/>
      <c r="J683" s="63" t="s">
        <v>221</v>
      </c>
      <c r="K683" s="125"/>
      <c r="L683" s="66"/>
      <c r="M683" s="126">
        <v>45841</v>
      </c>
      <c r="N683" s="85" t="s">
        <v>233</v>
      </c>
      <c r="O683" s="85"/>
      <c r="P683" s="85" t="str">
        <f>TRIM(BD_PyaPinto[[#This Row],[CONTACTO II]])</f>
        <v/>
      </c>
      <c r="Q683" s="87"/>
      <c r="R683" s="88"/>
      <c r="S683" s="88"/>
      <c r="T683" s="88"/>
      <c r="U683" s="88"/>
    </row>
    <row r="684" spans="1:21" ht="13">
      <c r="A684" s="101">
        <v>43753430</v>
      </c>
      <c r="B684" s="100" t="s">
        <v>2187</v>
      </c>
      <c r="C684" s="101">
        <v>999457124</v>
      </c>
      <c r="D684" s="112" t="s">
        <v>2188</v>
      </c>
      <c r="E684" s="105"/>
      <c r="F684" s="63" t="s">
        <v>362</v>
      </c>
      <c r="G684" s="100" t="s">
        <v>224</v>
      </c>
      <c r="H684" s="101" t="s">
        <v>248</v>
      </c>
      <c r="I684" s="88"/>
      <c r="J684" s="63" t="s">
        <v>221</v>
      </c>
      <c r="K684" s="125"/>
      <c r="L684" s="66"/>
      <c r="M684" s="126">
        <v>45841</v>
      </c>
      <c r="N684" s="85" t="s">
        <v>233</v>
      </c>
      <c r="O684" s="85"/>
      <c r="P684" s="85" t="str">
        <f>TRIM(BD_PyaPinto[[#This Row],[CONTACTO II]])</f>
        <v/>
      </c>
      <c r="Q684" s="87"/>
      <c r="R684" s="88"/>
      <c r="S684" s="88"/>
      <c r="T684" s="88"/>
      <c r="U684" s="88"/>
    </row>
    <row r="685" spans="1:21" ht="13">
      <c r="A685" s="101">
        <v>74890754</v>
      </c>
      <c r="B685" s="100" t="s">
        <v>9093</v>
      </c>
      <c r="C685" s="101">
        <v>920207204</v>
      </c>
      <c r="D685" s="112" t="s">
        <v>9094</v>
      </c>
      <c r="E685" s="105"/>
      <c r="F685" s="63" t="s">
        <v>362</v>
      </c>
      <c r="G685" s="100" t="s">
        <v>223</v>
      </c>
      <c r="H685" s="101" t="s">
        <v>248</v>
      </c>
      <c r="I685" s="88"/>
      <c r="J685" s="63" t="s">
        <v>221</v>
      </c>
      <c r="K685" s="125"/>
      <c r="L685" s="66"/>
      <c r="M685" s="126">
        <v>45841</v>
      </c>
      <c r="N685" s="85" t="s">
        <v>233</v>
      </c>
      <c r="O685" s="85" t="s">
        <v>236</v>
      </c>
      <c r="P685" s="85" t="str">
        <f>TRIM(BD_PyaPinto[[#This Row],[CONTACTO II]])</f>
        <v>NO CONTESTA</v>
      </c>
      <c r="Q685" s="87"/>
      <c r="R685" s="88"/>
      <c r="S685" s="88"/>
      <c r="T685" s="88"/>
      <c r="U685" s="88"/>
    </row>
    <row r="686" spans="1:21" ht="13">
      <c r="A686" s="101">
        <v>73407966</v>
      </c>
      <c r="B686" s="100" t="s">
        <v>8360</v>
      </c>
      <c r="C686" s="101">
        <v>998324324</v>
      </c>
      <c r="D686" s="112" t="s">
        <v>8361</v>
      </c>
      <c r="E686" s="105"/>
      <c r="F686" s="63" t="s">
        <v>362</v>
      </c>
      <c r="G686" s="100" t="s">
        <v>224</v>
      </c>
      <c r="H686" s="101" t="s">
        <v>248</v>
      </c>
      <c r="I686" s="88"/>
      <c r="J686" s="63" t="s">
        <v>221</v>
      </c>
      <c r="K686" s="125"/>
      <c r="L686" s="66"/>
      <c r="M686" s="126">
        <v>45841</v>
      </c>
      <c r="N686" s="85" t="s">
        <v>233</v>
      </c>
      <c r="O686" s="85" t="s">
        <v>236</v>
      </c>
      <c r="P686" s="85" t="str">
        <f>TRIM(BD_PyaPinto[[#This Row],[CONTACTO II]])</f>
        <v>NO CONTESTA</v>
      </c>
      <c r="Q686" s="87"/>
      <c r="R686" s="88"/>
      <c r="S686" s="88"/>
      <c r="T686" s="88"/>
      <c r="U686" s="88"/>
    </row>
    <row r="687" spans="1:21" ht="13">
      <c r="A687" s="101">
        <v>72199498</v>
      </c>
      <c r="B687" s="100" t="s">
        <v>6954</v>
      </c>
      <c r="C687" s="101">
        <v>933797025</v>
      </c>
      <c r="D687" s="112" t="s">
        <v>6955</v>
      </c>
      <c r="E687" s="105"/>
      <c r="F687" s="63" t="s">
        <v>362</v>
      </c>
      <c r="G687" s="100" t="s">
        <v>224</v>
      </c>
      <c r="H687" s="101" t="s">
        <v>248</v>
      </c>
      <c r="I687" s="88"/>
      <c r="J687" s="63" t="s">
        <v>221</v>
      </c>
      <c r="K687" s="125"/>
      <c r="L687" s="66"/>
      <c r="M687" s="126">
        <v>45841</v>
      </c>
      <c r="N687" s="85" t="s">
        <v>233</v>
      </c>
      <c r="O687" s="85"/>
      <c r="P687" s="85" t="str">
        <f>TRIM(BD_PyaPinto[[#This Row],[CONTACTO II]])</f>
        <v/>
      </c>
      <c r="Q687" s="87"/>
      <c r="R687" s="88"/>
      <c r="S687" s="88"/>
      <c r="T687" s="88"/>
      <c r="U687" s="88"/>
    </row>
    <row r="688" spans="1:21" ht="13">
      <c r="A688" s="101">
        <v>47936575</v>
      </c>
      <c r="B688" s="100" t="s">
        <v>2874</v>
      </c>
      <c r="C688" s="101">
        <v>920649034</v>
      </c>
      <c r="D688" s="112" t="s">
        <v>2875</v>
      </c>
      <c r="E688" s="105"/>
      <c r="F688" s="63" t="s">
        <v>362</v>
      </c>
      <c r="G688" s="100" t="s">
        <v>225</v>
      </c>
      <c r="H688" s="101" t="s">
        <v>248</v>
      </c>
      <c r="I688" s="88"/>
      <c r="J688" s="63" t="s">
        <v>221</v>
      </c>
      <c r="K688" s="125"/>
      <c r="L688" s="66"/>
      <c r="M688" s="126">
        <v>45841</v>
      </c>
      <c r="N688" s="85" t="s">
        <v>233</v>
      </c>
      <c r="O688" s="85"/>
      <c r="P688" s="85" t="str">
        <f>TRIM(BD_PyaPinto[[#This Row],[CONTACTO II]])</f>
        <v/>
      </c>
      <c r="Q688" s="87"/>
      <c r="R688" s="88"/>
      <c r="S688" s="88"/>
      <c r="T688" s="88"/>
      <c r="U688" s="88"/>
    </row>
    <row r="689" spans="1:22" ht="14">
      <c r="A689" s="101">
        <v>73563933</v>
      </c>
      <c r="B689" s="100" t="s">
        <v>8446</v>
      </c>
      <c r="C689" s="101">
        <v>938056722</v>
      </c>
      <c r="D689" s="112" t="s">
        <v>8447</v>
      </c>
      <c r="E689" s="105"/>
      <c r="F689" s="63" t="s">
        <v>362</v>
      </c>
      <c r="G689" s="100" t="s">
        <v>223</v>
      </c>
      <c r="H689" s="101" t="s">
        <v>248</v>
      </c>
      <c r="I689" s="88"/>
      <c r="J689" s="63" t="s">
        <v>221</v>
      </c>
      <c r="K689" s="125"/>
      <c r="L689" s="66"/>
      <c r="M689" s="126">
        <v>45841</v>
      </c>
      <c r="N689" s="85" t="s">
        <v>233</v>
      </c>
      <c r="O689" s="95" t="s">
        <v>236</v>
      </c>
      <c r="P689" s="85" t="str">
        <f>TRIM(BD_PyaPinto[[#This Row],[CONTACTO II]])</f>
        <v>NO CONTESTA</v>
      </c>
      <c r="Q689" s="87"/>
      <c r="R689" s="88"/>
      <c r="S689" s="88"/>
      <c r="T689" s="88"/>
      <c r="U689" s="88"/>
    </row>
    <row r="690" spans="1:22" ht="13">
      <c r="A690" s="101">
        <v>76754251</v>
      </c>
      <c r="B690" s="100" t="s">
        <v>9758</v>
      </c>
      <c r="C690" s="101">
        <v>985954738</v>
      </c>
      <c r="D690" s="112" t="s">
        <v>9759</v>
      </c>
      <c r="E690" s="105"/>
      <c r="F690" s="63" t="s">
        <v>362</v>
      </c>
      <c r="G690" s="100" t="s">
        <v>224</v>
      </c>
      <c r="H690" s="101" t="s">
        <v>248</v>
      </c>
      <c r="I690" s="88"/>
      <c r="J690" s="63" t="s">
        <v>221</v>
      </c>
      <c r="K690" s="125"/>
      <c r="L690" s="66"/>
      <c r="M690" s="126">
        <v>45841</v>
      </c>
      <c r="N690" s="85" t="s">
        <v>233</v>
      </c>
      <c r="O690" s="85" t="s">
        <v>236</v>
      </c>
      <c r="P690" s="85" t="str">
        <f>TRIM(BD_PyaPinto[[#This Row],[CONTACTO II]])</f>
        <v>NO CONTESTA</v>
      </c>
      <c r="Q690" s="87"/>
      <c r="R690" s="88"/>
      <c r="S690" s="88"/>
      <c r="T690" s="88"/>
      <c r="U690" s="88"/>
    </row>
    <row r="691" spans="1:22" ht="13">
      <c r="A691" s="101">
        <v>610204736</v>
      </c>
      <c r="B691" s="100" t="s">
        <v>10210</v>
      </c>
      <c r="C691" s="101">
        <v>984384865</v>
      </c>
      <c r="D691" s="112" t="s">
        <v>10211</v>
      </c>
      <c r="E691" s="105"/>
      <c r="F691" s="63" t="s">
        <v>362</v>
      </c>
      <c r="G691" s="100" t="s">
        <v>224</v>
      </c>
      <c r="H691" s="101" t="s">
        <v>248</v>
      </c>
      <c r="I691" s="88"/>
      <c r="J691" s="63" t="s">
        <v>221</v>
      </c>
      <c r="K691" s="125"/>
      <c r="L691" s="66"/>
      <c r="M691" s="126">
        <v>45841</v>
      </c>
      <c r="N691" s="85" t="s">
        <v>233</v>
      </c>
      <c r="O691" s="85" t="s">
        <v>236</v>
      </c>
      <c r="P691" s="85" t="str">
        <f>TRIM(BD_PyaPinto[[#This Row],[CONTACTO II]])</f>
        <v>NO CONTESTA</v>
      </c>
      <c r="Q691" s="87"/>
      <c r="R691" s="88"/>
      <c r="S691" s="88"/>
      <c r="T691" s="88"/>
      <c r="U691" s="88"/>
    </row>
    <row r="692" spans="1:22" ht="13">
      <c r="A692" s="101">
        <v>73147356</v>
      </c>
      <c r="B692" s="100" t="s">
        <v>8022</v>
      </c>
      <c r="C692" s="101">
        <v>993894823</v>
      </c>
      <c r="D692" s="112" t="s">
        <v>8023</v>
      </c>
      <c r="E692" s="105"/>
      <c r="F692" s="63" t="s">
        <v>362</v>
      </c>
      <c r="G692" s="100" t="s">
        <v>223</v>
      </c>
      <c r="H692" s="101" t="s">
        <v>248</v>
      </c>
      <c r="I692" s="88"/>
      <c r="J692" s="63" t="s">
        <v>221</v>
      </c>
      <c r="K692" s="125"/>
      <c r="L692" s="66"/>
      <c r="M692" s="126">
        <v>45841</v>
      </c>
      <c r="N692" s="85" t="s">
        <v>233</v>
      </c>
      <c r="O692" s="85" t="s">
        <v>236</v>
      </c>
      <c r="P692" s="85" t="str">
        <f>TRIM(BD_PyaPinto[[#This Row],[CONTACTO II]])</f>
        <v>NO CONTESTA</v>
      </c>
      <c r="Q692" s="87"/>
      <c r="R692" s="88"/>
      <c r="S692" s="88"/>
      <c r="T692" s="88"/>
      <c r="U692" s="88"/>
    </row>
    <row r="693" spans="1:22" ht="13">
      <c r="A693" s="101">
        <v>73108115</v>
      </c>
      <c r="B693" s="100" t="s">
        <v>8001</v>
      </c>
      <c r="C693" s="101">
        <v>947274177</v>
      </c>
      <c r="D693" s="112" t="s">
        <v>8002</v>
      </c>
      <c r="E693" s="105"/>
      <c r="F693" s="63" t="s">
        <v>362</v>
      </c>
      <c r="G693" s="100" t="s">
        <v>224</v>
      </c>
      <c r="H693" s="101" t="s">
        <v>248</v>
      </c>
      <c r="I693" s="88"/>
      <c r="J693" s="63" t="s">
        <v>221</v>
      </c>
      <c r="K693" s="125"/>
      <c r="L693" s="66"/>
      <c r="M693" s="126">
        <v>45841</v>
      </c>
      <c r="N693" s="85" t="s">
        <v>233</v>
      </c>
      <c r="O693" s="85" t="s">
        <v>239</v>
      </c>
      <c r="P693" s="85" t="str">
        <f>TRIM(BD_PyaPinto[[#This Row],[CONTACTO II]])</f>
        <v>EVALUANDO OPCIONES</v>
      </c>
      <c r="Q693" s="87"/>
      <c r="R693" s="88"/>
      <c r="S693" s="88"/>
      <c r="T693" s="88"/>
      <c r="U693" s="88"/>
    </row>
    <row r="694" spans="1:22" ht="13">
      <c r="A694" s="101">
        <v>61225361</v>
      </c>
      <c r="B694" s="100" t="s">
        <v>3861</v>
      </c>
      <c r="C694" s="101" t="s">
        <v>3862</v>
      </c>
      <c r="D694" s="112" t="s">
        <v>3863</v>
      </c>
      <c r="E694" s="105"/>
      <c r="F694" s="63" t="s">
        <v>362</v>
      </c>
      <c r="G694" s="100" t="s">
        <v>224</v>
      </c>
      <c r="H694" s="101" t="s">
        <v>248</v>
      </c>
      <c r="I694" s="88"/>
      <c r="J694" s="63" t="s">
        <v>221</v>
      </c>
      <c r="K694" s="125"/>
      <c r="L694" s="66"/>
      <c r="M694" s="126">
        <v>45841</v>
      </c>
      <c r="N694" s="85" t="s">
        <v>233</v>
      </c>
      <c r="O694" s="85"/>
      <c r="P694" s="85" t="str">
        <f>TRIM(BD_PyaPinto[[#This Row],[CONTACTO II]])</f>
        <v/>
      </c>
      <c r="Q694" s="87"/>
      <c r="R694" s="88"/>
      <c r="S694" s="88"/>
      <c r="T694" s="88"/>
      <c r="U694" s="88"/>
    </row>
    <row r="695" spans="1:22" ht="14">
      <c r="A695" s="101">
        <v>72520085</v>
      </c>
      <c r="B695" s="100" t="s">
        <v>7251</v>
      </c>
      <c r="C695" s="101">
        <v>990161145</v>
      </c>
      <c r="D695" s="112" t="s">
        <v>7252</v>
      </c>
      <c r="E695" s="105"/>
      <c r="F695" s="63" t="s">
        <v>362</v>
      </c>
      <c r="G695" s="100" t="s">
        <v>223</v>
      </c>
      <c r="H695" s="101" t="s">
        <v>248</v>
      </c>
      <c r="I695" s="88"/>
      <c r="J695" s="63" t="s">
        <v>221</v>
      </c>
      <c r="K695" s="125"/>
      <c r="L695" s="66"/>
      <c r="M695" s="126">
        <v>45841</v>
      </c>
      <c r="N695" s="85" t="s">
        <v>231</v>
      </c>
      <c r="O695" s="85" t="s">
        <v>231</v>
      </c>
      <c r="P695" s="85" t="str">
        <f>TRIM(BD_PyaPinto[[#This Row],[CONTACTO II]])</f>
        <v>MOSTRÓ INTERÉS</v>
      </c>
      <c r="Q695" s="87" t="s">
        <v>324</v>
      </c>
      <c r="R695" s="88" t="s">
        <v>232</v>
      </c>
      <c r="S695" s="88" t="s">
        <v>318</v>
      </c>
      <c r="T695" s="88" t="s">
        <v>323</v>
      </c>
      <c r="U695" s="88" t="s">
        <v>255</v>
      </c>
      <c r="V695" s="61" t="s">
        <v>7253</v>
      </c>
    </row>
    <row r="696" spans="1:22" ht="13">
      <c r="A696" s="101">
        <v>73397699</v>
      </c>
      <c r="B696" s="100" t="s">
        <v>8338</v>
      </c>
      <c r="C696" s="101">
        <v>999307206</v>
      </c>
      <c r="D696" s="112" t="s">
        <v>8339</v>
      </c>
      <c r="E696" s="105"/>
      <c r="F696" s="63" t="s">
        <v>362</v>
      </c>
      <c r="G696" s="100" t="s">
        <v>223</v>
      </c>
      <c r="H696" s="101" t="s">
        <v>248</v>
      </c>
      <c r="I696" s="88"/>
      <c r="J696" s="63" t="s">
        <v>221</v>
      </c>
      <c r="K696" s="125"/>
      <c r="L696" s="66"/>
      <c r="M696" s="126">
        <v>45841</v>
      </c>
      <c r="N696" s="85" t="s">
        <v>233</v>
      </c>
      <c r="O696" s="85" t="s">
        <v>236</v>
      </c>
      <c r="P696" s="85" t="str">
        <f>TRIM(BD_PyaPinto[[#This Row],[CONTACTO II]])</f>
        <v>NO CONTESTA</v>
      </c>
      <c r="Q696" s="87"/>
      <c r="R696" s="88"/>
      <c r="S696" s="88"/>
      <c r="T696" s="88"/>
      <c r="U696" s="88"/>
    </row>
    <row r="697" spans="1:22" ht="13">
      <c r="A697" s="101">
        <v>73024583</v>
      </c>
      <c r="B697" s="100" t="s">
        <v>7966</v>
      </c>
      <c r="C697" s="101">
        <v>910878567</v>
      </c>
      <c r="D697" s="112" t="s">
        <v>7967</v>
      </c>
      <c r="E697" s="105"/>
      <c r="F697" s="63" t="s">
        <v>362</v>
      </c>
      <c r="G697" s="100" t="s">
        <v>224</v>
      </c>
      <c r="H697" s="101" t="s">
        <v>248</v>
      </c>
      <c r="I697" s="88"/>
      <c r="J697" s="63" t="s">
        <v>221</v>
      </c>
      <c r="K697" s="125"/>
      <c r="L697" s="66"/>
      <c r="M697" s="126">
        <v>45841</v>
      </c>
      <c r="N697" s="85" t="s">
        <v>233</v>
      </c>
      <c r="O697" s="85" t="s">
        <v>236</v>
      </c>
      <c r="P697" s="85" t="str">
        <f>TRIM(BD_PyaPinto[[#This Row],[CONTACTO II]])</f>
        <v>NO CONTESTA</v>
      </c>
      <c r="Q697" s="87"/>
      <c r="R697" s="88"/>
      <c r="S697" s="88"/>
      <c r="T697" s="88"/>
      <c r="U697" s="88"/>
    </row>
    <row r="698" spans="1:22" ht="13">
      <c r="A698" s="101">
        <v>63049783</v>
      </c>
      <c r="B698" s="100" t="s">
        <v>5314</v>
      </c>
      <c r="C698" s="101">
        <v>944736949</v>
      </c>
      <c r="D698" s="112" t="s">
        <v>5315</v>
      </c>
      <c r="E698" s="105"/>
      <c r="F698" s="63" t="s">
        <v>362</v>
      </c>
      <c r="G698" s="100" t="s">
        <v>224</v>
      </c>
      <c r="H698" s="101" t="s">
        <v>248</v>
      </c>
      <c r="I698" s="88"/>
      <c r="J698" s="63" t="s">
        <v>221</v>
      </c>
      <c r="K698" s="125"/>
      <c r="L698" s="66"/>
      <c r="M698" s="126">
        <v>45841</v>
      </c>
      <c r="N698" s="85" t="s">
        <v>233</v>
      </c>
      <c r="O698" s="85"/>
      <c r="P698" s="85" t="str">
        <f>TRIM(BD_PyaPinto[[#This Row],[CONTACTO II]])</f>
        <v/>
      </c>
      <c r="Q698" s="87"/>
      <c r="R698" s="88"/>
      <c r="S698" s="88"/>
      <c r="T698" s="88"/>
      <c r="U698" s="88"/>
    </row>
    <row r="699" spans="1:22" ht="13">
      <c r="A699" s="101">
        <v>76767558</v>
      </c>
      <c r="B699" s="100" t="s">
        <v>9762</v>
      </c>
      <c r="C699" s="101">
        <v>961881493</v>
      </c>
      <c r="D699" s="112" t="s">
        <v>9763</v>
      </c>
      <c r="E699" s="105"/>
      <c r="F699" s="63" t="s">
        <v>362</v>
      </c>
      <c r="G699" s="100" t="s">
        <v>224</v>
      </c>
      <c r="H699" s="101" t="s">
        <v>248</v>
      </c>
      <c r="I699" s="88"/>
      <c r="J699" s="63" t="s">
        <v>221</v>
      </c>
      <c r="K699" s="125"/>
      <c r="L699" s="66"/>
      <c r="M699" s="126">
        <v>45841</v>
      </c>
      <c r="N699" s="85" t="s">
        <v>233</v>
      </c>
      <c r="O699" s="85" t="s">
        <v>236</v>
      </c>
      <c r="P699" s="85" t="str">
        <f>TRIM(BD_PyaPinto[[#This Row],[CONTACTO II]])</f>
        <v>NO CONTESTA</v>
      </c>
      <c r="Q699" s="87"/>
      <c r="R699" s="88"/>
      <c r="S699" s="88"/>
      <c r="T699" s="88"/>
      <c r="U699" s="88"/>
    </row>
    <row r="700" spans="1:22" ht="13">
      <c r="A700" s="101">
        <v>60978772</v>
      </c>
      <c r="B700" s="100" t="s">
        <v>3524</v>
      </c>
      <c r="C700" s="101">
        <v>957154230</v>
      </c>
      <c r="D700" s="112" t="s">
        <v>3525</v>
      </c>
      <c r="E700" s="105"/>
      <c r="F700" s="63" t="s">
        <v>362</v>
      </c>
      <c r="G700" s="100" t="s">
        <v>224</v>
      </c>
      <c r="H700" s="101" t="s">
        <v>248</v>
      </c>
      <c r="I700" s="88"/>
      <c r="J700" s="63" t="s">
        <v>221</v>
      </c>
      <c r="K700" s="125"/>
      <c r="L700" s="66"/>
      <c r="M700" s="126">
        <v>45841</v>
      </c>
      <c r="N700" s="85" t="s">
        <v>233</v>
      </c>
      <c r="O700" s="85"/>
      <c r="P700" s="85" t="str">
        <f>TRIM(BD_PyaPinto[[#This Row],[CONTACTO II]])</f>
        <v/>
      </c>
      <c r="Q700" s="87"/>
      <c r="R700" s="88"/>
      <c r="S700" s="88"/>
      <c r="T700" s="88"/>
      <c r="U700" s="88"/>
    </row>
    <row r="701" spans="1:22" ht="13">
      <c r="A701" s="101">
        <v>72052239</v>
      </c>
      <c r="B701" s="100" t="s">
        <v>6711</v>
      </c>
      <c r="C701" s="101">
        <v>991875733</v>
      </c>
      <c r="D701" s="100" t="s">
        <v>6712</v>
      </c>
      <c r="E701" s="101"/>
      <c r="F701" s="63"/>
      <c r="G701" s="100" t="s">
        <v>223</v>
      </c>
      <c r="H701" s="101" t="s">
        <v>243</v>
      </c>
      <c r="I701" s="88" t="s">
        <v>316</v>
      </c>
      <c r="J701" s="63" t="s">
        <v>249</v>
      </c>
      <c r="K701" s="125"/>
      <c r="L701" s="66"/>
      <c r="M701" s="126"/>
      <c r="N701" s="85" t="s">
        <v>233</v>
      </c>
      <c r="O701" s="85" t="s">
        <v>236</v>
      </c>
      <c r="P701" s="85" t="s">
        <v>236</v>
      </c>
      <c r="Q701" s="87"/>
      <c r="R701" s="88"/>
      <c r="S701" s="88"/>
      <c r="T701" s="88"/>
      <c r="U701" s="88"/>
    </row>
    <row r="702" spans="1:22" ht="13">
      <c r="A702" s="101">
        <v>71669422</v>
      </c>
      <c r="B702" s="100" t="s">
        <v>6434</v>
      </c>
      <c r="C702" s="101">
        <v>965854736</v>
      </c>
      <c r="D702" s="100" t="s">
        <v>6435</v>
      </c>
      <c r="E702" s="101"/>
      <c r="F702" s="63"/>
      <c r="G702" s="100" t="s">
        <v>223</v>
      </c>
      <c r="H702" s="101" t="s">
        <v>243</v>
      </c>
      <c r="I702" s="88" t="s">
        <v>316</v>
      </c>
      <c r="J702" s="63" t="s">
        <v>249</v>
      </c>
      <c r="K702" s="125"/>
      <c r="L702" s="66"/>
      <c r="M702" s="126"/>
      <c r="N702" s="85" t="s">
        <v>233</v>
      </c>
      <c r="O702" s="85" t="s">
        <v>236</v>
      </c>
      <c r="P702" s="85" t="s">
        <v>236</v>
      </c>
      <c r="Q702" s="87"/>
      <c r="R702" s="88"/>
      <c r="S702" s="88"/>
      <c r="T702" s="88"/>
      <c r="U702" s="88"/>
    </row>
    <row r="703" spans="1:22" ht="13">
      <c r="A703" s="101">
        <v>77719328</v>
      </c>
      <c r="B703" s="100" t="s">
        <v>10013</v>
      </c>
      <c r="C703" s="101">
        <v>907447963</v>
      </c>
      <c r="D703" s="100" t="s">
        <v>10014</v>
      </c>
      <c r="E703" s="101"/>
      <c r="F703" s="63"/>
      <c r="G703" s="100" t="s">
        <v>223</v>
      </c>
      <c r="H703" s="101" t="s">
        <v>243</v>
      </c>
      <c r="I703" s="88" t="s">
        <v>316</v>
      </c>
      <c r="J703" s="63" t="s">
        <v>249</v>
      </c>
      <c r="K703" s="125"/>
      <c r="L703" s="66"/>
      <c r="M703" s="126"/>
      <c r="N703" s="85" t="s">
        <v>233</v>
      </c>
      <c r="O703" s="85" t="s">
        <v>236</v>
      </c>
      <c r="P703" s="85" t="s">
        <v>236</v>
      </c>
      <c r="Q703" s="87"/>
      <c r="R703" s="88"/>
      <c r="S703" s="88"/>
      <c r="T703" s="88"/>
      <c r="U703" s="88"/>
    </row>
    <row r="704" spans="1:22" ht="13">
      <c r="A704" s="101">
        <v>40494212</v>
      </c>
      <c r="B704" s="100" t="s">
        <v>1422</v>
      </c>
      <c r="C704" s="101">
        <v>993220185</v>
      </c>
      <c r="D704" s="100" t="s">
        <v>1423</v>
      </c>
      <c r="E704" s="101"/>
      <c r="F704" s="63"/>
      <c r="G704" s="100" t="s">
        <v>223</v>
      </c>
      <c r="H704" s="101" t="s">
        <v>243</v>
      </c>
      <c r="I704" s="88" t="s">
        <v>316</v>
      </c>
      <c r="J704" s="63" t="s">
        <v>249</v>
      </c>
      <c r="K704" s="125"/>
      <c r="L704" s="66"/>
      <c r="M704" s="126"/>
      <c r="N704" s="85" t="s">
        <v>231</v>
      </c>
      <c r="O704" s="85" t="s">
        <v>231</v>
      </c>
      <c r="P704" s="85" t="s">
        <v>231</v>
      </c>
      <c r="Q704" s="87"/>
      <c r="R704" s="88"/>
      <c r="S704" s="88"/>
      <c r="T704" s="88"/>
      <c r="U704" s="88"/>
    </row>
    <row r="705" spans="1:21" ht="13">
      <c r="A705" s="101">
        <v>61374873</v>
      </c>
      <c r="B705" s="100" t="s">
        <v>4148</v>
      </c>
      <c r="C705" s="101">
        <v>939276242</v>
      </c>
      <c r="D705" s="100" t="s">
        <v>4149</v>
      </c>
      <c r="E705" s="101"/>
      <c r="F705" s="63"/>
      <c r="G705" s="100" t="s">
        <v>223</v>
      </c>
      <c r="H705" s="101" t="s">
        <v>243</v>
      </c>
      <c r="I705" s="88" t="s">
        <v>316</v>
      </c>
      <c r="J705" s="63" t="s">
        <v>249</v>
      </c>
      <c r="K705" s="125"/>
      <c r="L705" s="66"/>
      <c r="M705" s="126"/>
      <c r="N705" s="85" t="s">
        <v>233</v>
      </c>
      <c r="O705" s="85" t="s">
        <v>233</v>
      </c>
      <c r="P705" s="85" t="s">
        <v>233</v>
      </c>
      <c r="Q705" s="87"/>
      <c r="R705" s="88"/>
      <c r="S705" s="88"/>
      <c r="T705" s="88"/>
      <c r="U705" s="88"/>
    </row>
    <row r="706" spans="1:21" ht="14">
      <c r="A706" s="101">
        <v>72589093</v>
      </c>
      <c r="B706" s="100" t="s">
        <v>7329</v>
      </c>
      <c r="C706" s="101">
        <v>994032057</v>
      </c>
      <c r="D706" s="100" t="s">
        <v>7330</v>
      </c>
      <c r="E706" s="101"/>
      <c r="F706" s="63"/>
      <c r="G706" s="100" t="s">
        <v>223</v>
      </c>
      <c r="H706" s="101" t="s">
        <v>243</v>
      </c>
      <c r="I706" s="88" t="s">
        <v>316</v>
      </c>
      <c r="J706" s="63" t="s">
        <v>249</v>
      </c>
      <c r="K706" s="125"/>
      <c r="L706" s="66"/>
      <c r="M706" s="126"/>
      <c r="N706" s="85" t="s">
        <v>231</v>
      </c>
      <c r="O706" s="85" t="s">
        <v>231</v>
      </c>
      <c r="P706" s="85" t="s">
        <v>231</v>
      </c>
      <c r="Q706" s="87" t="s">
        <v>445</v>
      </c>
      <c r="R706" s="88" t="s">
        <v>232</v>
      </c>
      <c r="S706" s="88" t="s">
        <v>318</v>
      </c>
      <c r="T706" s="88" t="s">
        <v>323</v>
      </c>
      <c r="U706" s="88" t="s">
        <v>255</v>
      </c>
    </row>
    <row r="707" spans="1:21" ht="13">
      <c r="A707" s="101">
        <v>72589454</v>
      </c>
      <c r="B707" s="100" t="s">
        <v>7338</v>
      </c>
      <c r="C707" s="101">
        <v>984550841</v>
      </c>
      <c r="D707" s="100" t="s">
        <v>7339</v>
      </c>
      <c r="E707" s="101"/>
      <c r="F707" s="63"/>
      <c r="G707" s="100" t="s">
        <v>223</v>
      </c>
      <c r="H707" s="101" t="s">
        <v>243</v>
      </c>
      <c r="I707" s="88" t="s">
        <v>316</v>
      </c>
      <c r="J707" s="63" t="s">
        <v>249</v>
      </c>
      <c r="K707" s="125"/>
      <c r="L707" s="66"/>
      <c r="M707" s="126"/>
      <c r="N707" s="85" t="s">
        <v>233</v>
      </c>
      <c r="O707" s="85" t="s">
        <v>236</v>
      </c>
      <c r="P707" s="85" t="s">
        <v>236</v>
      </c>
      <c r="Q707" s="87"/>
      <c r="R707" s="88"/>
      <c r="S707" s="88"/>
      <c r="T707" s="88"/>
      <c r="U707" s="88"/>
    </row>
    <row r="708" spans="1:21" ht="13">
      <c r="A708" s="101">
        <v>75539967</v>
      </c>
      <c r="B708" s="100" t="s">
        <v>9351</v>
      </c>
      <c r="C708" s="101">
        <v>904685489</v>
      </c>
      <c r="D708" s="100" t="s">
        <v>9352</v>
      </c>
      <c r="E708" s="101"/>
      <c r="F708" s="63"/>
      <c r="G708" s="100" t="s">
        <v>223</v>
      </c>
      <c r="H708" s="101" t="s">
        <v>243</v>
      </c>
      <c r="I708" s="88" t="s">
        <v>316</v>
      </c>
      <c r="J708" s="63" t="s">
        <v>249</v>
      </c>
      <c r="K708" s="125"/>
      <c r="L708" s="66"/>
      <c r="M708" s="126"/>
      <c r="N708" s="85" t="s">
        <v>233</v>
      </c>
      <c r="O708" s="85" t="s">
        <v>231</v>
      </c>
      <c r="P708" s="85" t="s">
        <v>231</v>
      </c>
      <c r="Q708" s="87"/>
      <c r="R708" s="88"/>
      <c r="S708" s="88"/>
      <c r="T708" s="88"/>
      <c r="U708" s="88"/>
    </row>
    <row r="709" spans="1:21" ht="13">
      <c r="A709" s="101">
        <v>7683415</v>
      </c>
      <c r="B709" s="100" t="s">
        <v>597</v>
      </c>
      <c r="C709" s="101">
        <v>904407460</v>
      </c>
      <c r="D709" s="100" t="s">
        <v>598</v>
      </c>
      <c r="E709" s="101"/>
      <c r="F709" s="63"/>
      <c r="G709" s="100" t="s">
        <v>223</v>
      </c>
      <c r="H709" s="101" t="s">
        <v>243</v>
      </c>
      <c r="I709" s="88" t="s">
        <v>316</v>
      </c>
      <c r="J709" s="63" t="s">
        <v>249</v>
      </c>
      <c r="K709" s="125"/>
      <c r="L709" s="66"/>
      <c r="M709" s="126"/>
      <c r="N709" s="85" t="s">
        <v>233</v>
      </c>
      <c r="O709" s="85" t="s">
        <v>233</v>
      </c>
      <c r="P709" s="85" t="s">
        <v>236</v>
      </c>
      <c r="Q709" s="87"/>
      <c r="R709" s="88"/>
      <c r="S709" s="88"/>
      <c r="T709" s="88"/>
      <c r="U709" s="88"/>
    </row>
    <row r="710" spans="1:21" ht="13">
      <c r="A710" s="101">
        <v>72995771</v>
      </c>
      <c r="B710" s="100" t="s">
        <v>7916</v>
      </c>
      <c r="C710" s="101">
        <v>997756143</v>
      </c>
      <c r="D710" s="100" t="s">
        <v>7917</v>
      </c>
      <c r="E710" s="101" t="s">
        <v>451</v>
      </c>
      <c r="F710" s="63" t="s">
        <v>260</v>
      </c>
      <c r="G710" s="100" t="s">
        <v>223</v>
      </c>
      <c r="H710" s="101" t="s">
        <v>245</v>
      </c>
      <c r="I710" s="88" t="s">
        <v>316</v>
      </c>
      <c r="J710" s="63" t="s">
        <v>249</v>
      </c>
      <c r="K710" s="125"/>
      <c r="L710" s="66"/>
      <c r="M710" s="126"/>
      <c r="N710" s="85" t="s">
        <v>233</v>
      </c>
      <c r="O710" s="85" t="s">
        <v>233</v>
      </c>
      <c r="P710" s="85" t="s">
        <v>233</v>
      </c>
      <c r="Q710" s="87"/>
      <c r="R710" s="88"/>
      <c r="S710" s="88"/>
      <c r="T710" s="88"/>
      <c r="U710" s="88"/>
    </row>
    <row r="711" spans="1:21" ht="14">
      <c r="A711" s="101">
        <v>72816969</v>
      </c>
      <c r="B711" s="100" t="s">
        <v>7566</v>
      </c>
      <c r="C711" s="101">
        <v>952825195</v>
      </c>
      <c r="D711" s="100" t="s">
        <v>7567</v>
      </c>
      <c r="E711" s="101"/>
      <c r="F711" s="63" t="s">
        <v>260</v>
      </c>
      <c r="G711" s="100" t="s">
        <v>224</v>
      </c>
      <c r="H711" s="101" t="s">
        <v>238</v>
      </c>
      <c r="I711" s="88" t="s">
        <v>316</v>
      </c>
      <c r="J711" s="63" t="s">
        <v>249</v>
      </c>
      <c r="K711" s="125"/>
      <c r="L711" s="66"/>
      <c r="M711" s="126"/>
      <c r="N711" s="85" t="s">
        <v>231</v>
      </c>
      <c r="O711" s="85" t="s">
        <v>231</v>
      </c>
      <c r="P711" s="85" t="s">
        <v>231</v>
      </c>
      <c r="Q711" s="87" t="s">
        <v>445</v>
      </c>
      <c r="R711" s="88" t="s">
        <v>232</v>
      </c>
      <c r="S711" s="88" t="s">
        <v>318</v>
      </c>
      <c r="T711" s="88" t="s">
        <v>325</v>
      </c>
      <c r="U711" s="88" t="s">
        <v>255</v>
      </c>
    </row>
    <row r="712" spans="1:21" ht="13">
      <c r="A712" s="101">
        <v>7848804</v>
      </c>
      <c r="B712" s="100" t="s">
        <v>608</v>
      </c>
      <c r="C712" s="101">
        <v>951398128</v>
      </c>
      <c r="D712" s="100" t="s">
        <v>609</v>
      </c>
      <c r="E712" s="101"/>
      <c r="F712" s="63"/>
      <c r="G712" s="100" t="s">
        <v>224</v>
      </c>
      <c r="H712" s="101" t="s">
        <v>243</v>
      </c>
      <c r="I712" s="88" t="s">
        <v>316</v>
      </c>
      <c r="J712" s="63" t="s">
        <v>249</v>
      </c>
      <c r="K712" s="125"/>
      <c r="L712" s="66"/>
      <c r="M712" s="126"/>
      <c r="N712" s="85" t="s">
        <v>233</v>
      </c>
      <c r="O712" s="85" t="s">
        <v>236</v>
      </c>
      <c r="P712" s="85" t="s">
        <v>236</v>
      </c>
      <c r="Q712" s="87"/>
      <c r="R712" s="88"/>
      <c r="S712" s="88"/>
      <c r="T712" s="88"/>
      <c r="U712" s="88"/>
    </row>
    <row r="713" spans="1:21" ht="13">
      <c r="A713" s="101">
        <v>42595853</v>
      </c>
      <c r="B713" s="100" t="s">
        <v>1920</v>
      </c>
      <c r="C713" s="101">
        <v>930868437</v>
      </c>
      <c r="D713" s="100" t="s">
        <v>1921</v>
      </c>
      <c r="E713" s="101"/>
      <c r="F713" s="63"/>
      <c r="G713" s="100" t="s">
        <v>224</v>
      </c>
      <c r="H713" s="101" t="s">
        <v>243</v>
      </c>
      <c r="I713" s="88" t="s">
        <v>316</v>
      </c>
      <c r="J713" s="63" t="s">
        <v>249</v>
      </c>
      <c r="K713" s="125"/>
      <c r="L713" s="66"/>
      <c r="M713" s="126"/>
      <c r="N713" s="85" t="s">
        <v>233</v>
      </c>
      <c r="O713" s="85" t="s">
        <v>231</v>
      </c>
      <c r="P713" s="85" t="s">
        <v>231</v>
      </c>
      <c r="Q713" s="87"/>
      <c r="R713" s="88"/>
      <c r="S713" s="88"/>
      <c r="T713" s="88"/>
      <c r="U713" s="88"/>
    </row>
    <row r="714" spans="1:21" ht="14">
      <c r="A714" s="101">
        <v>61433377</v>
      </c>
      <c r="B714" s="100" t="s">
        <v>4338</v>
      </c>
      <c r="C714" s="101">
        <v>993053254</v>
      </c>
      <c r="D714" s="100" t="s">
        <v>4339</v>
      </c>
      <c r="E714" s="101"/>
      <c r="F714" s="63"/>
      <c r="G714" s="100" t="s">
        <v>224</v>
      </c>
      <c r="H714" s="101" t="s">
        <v>243</v>
      </c>
      <c r="I714" s="88" t="s">
        <v>316</v>
      </c>
      <c r="J714" s="63" t="s">
        <v>249</v>
      </c>
      <c r="K714" s="125"/>
      <c r="L714" s="66"/>
      <c r="M714" s="126"/>
      <c r="N714" s="85" t="s">
        <v>233</v>
      </c>
      <c r="O714" s="85" t="s">
        <v>231</v>
      </c>
      <c r="P714" s="85" t="s">
        <v>231</v>
      </c>
      <c r="Q714" s="87" t="s">
        <v>445</v>
      </c>
      <c r="R714" s="88" t="s">
        <v>232</v>
      </c>
      <c r="S714" s="88" t="s">
        <v>318</v>
      </c>
      <c r="T714" s="88" t="s">
        <v>323</v>
      </c>
      <c r="U714" s="88" t="s">
        <v>255</v>
      </c>
    </row>
    <row r="715" spans="1:21" ht="13">
      <c r="A715" s="101">
        <v>77319233</v>
      </c>
      <c r="B715" s="100" t="s">
        <v>9918</v>
      </c>
      <c r="C715" s="101">
        <v>950014710</v>
      </c>
      <c r="D715" s="100" t="s">
        <v>9919</v>
      </c>
      <c r="E715" s="101"/>
      <c r="F715" s="63"/>
      <c r="G715" s="100" t="s">
        <v>224</v>
      </c>
      <c r="H715" s="101" t="s">
        <v>243</v>
      </c>
      <c r="I715" s="88" t="s">
        <v>316</v>
      </c>
      <c r="J715" s="63" t="s">
        <v>249</v>
      </c>
      <c r="K715" s="125"/>
      <c r="L715" s="66"/>
      <c r="M715" s="126"/>
      <c r="N715" s="85" t="s">
        <v>233</v>
      </c>
      <c r="O715" s="85" t="s">
        <v>236</v>
      </c>
      <c r="P715" s="85" t="s">
        <v>236</v>
      </c>
      <c r="Q715" s="87"/>
      <c r="R715" s="88"/>
      <c r="S715" s="88"/>
      <c r="T715" s="88"/>
      <c r="U715" s="88"/>
    </row>
    <row r="716" spans="1:21" ht="14">
      <c r="A716" s="101">
        <v>72052578</v>
      </c>
      <c r="B716" s="100" t="s">
        <v>135</v>
      </c>
      <c r="C716" s="101">
        <v>992192669</v>
      </c>
      <c r="D716" s="100" t="s">
        <v>6715</v>
      </c>
      <c r="E716" s="101"/>
      <c r="F716" s="63"/>
      <c r="G716" s="100" t="s">
        <v>223</v>
      </c>
      <c r="H716" s="101" t="s">
        <v>243</v>
      </c>
      <c r="I716" s="88" t="s">
        <v>316</v>
      </c>
      <c r="J716" s="63" t="s">
        <v>249</v>
      </c>
      <c r="K716" s="125"/>
      <c r="L716" s="66"/>
      <c r="M716" s="126"/>
      <c r="N716" s="85" t="s">
        <v>231</v>
      </c>
      <c r="O716" s="85" t="s">
        <v>231</v>
      </c>
      <c r="P716" s="85" t="s">
        <v>231</v>
      </c>
      <c r="Q716" s="87" t="s">
        <v>324</v>
      </c>
      <c r="R716" s="88" t="s">
        <v>232</v>
      </c>
      <c r="S716" s="88" t="s">
        <v>318</v>
      </c>
      <c r="T716" s="88" t="s">
        <v>323</v>
      </c>
      <c r="U716" s="88" t="s">
        <v>255</v>
      </c>
    </row>
    <row r="717" spans="1:21" ht="13">
      <c r="A717" s="101">
        <v>40235858</v>
      </c>
      <c r="B717" s="100" t="s">
        <v>1369</v>
      </c>
      <c r="C717" s="101">
        <v>994695426</v>
      </c>
      <c r="D717" s="100" t="s">
        <v>1370</v>
      </c>
      <c r="E717" s="101"/>
      <c r="F717" s="63"/>
      <c r="G717" s="100" t="s">
        <v>224</v>
      </c>
      <c r="H717" s="101" t="s">
        <v>243</v>
      </c>
      <c r="I717" s="88" t="s">
        <v>316</v>
      </c>
      <c r="J717" s="63" t="s">
        <v>249</v>
      </c>
      <c r="K717" s="125"/>
      <c r="L717" s="66"/>
      <c r="M717" s="126"/>
      <c r="N717" s="85" t="s">
        <v>233</v>
      </c>
      <c r="O717" s="85" t="s">
        <v>231</v>
      </c>
      <c r="P717" s="85" t="s">
        <v>231</v>
      </c>
      <c r="Q717" s="87"/>
      <c r="R717" s="88"/>
      <c r="S717" s="88"/>
      <c r="T717" s="88"/>
      <c r="U717" s="88"/>
    </row>
    <row r="718" spans="1:21" ht="13">
      <c r="A718" s="101">
        <v>42774065</v>
      </c>
      <c r="B718" s="100" t="s">
        <v>1961</v>
      </c>
      <c r="C718" s="101">
        <v>933686779</v>
      </c>
      <c r="D718" s="100" t="s">
        <v>1962</v>
      </c>
      <c r="E718" s="101"/>
      <c r="F718" s="63"/>
      <c r="G718" s="100" t="s">
        <v>224</v>
      </c>
      <c r="H718" s="101" t="s">
        <v>243</v>
      </c>
      <c r="I718" s="88" t="s">
        <v>316</v>
      </c>
      <c r="J718" s="63" t="s">
        <v>249</v>
      </c>
      <c r="K718" s="125"/>
      <c r="L718" s="66"/>
      <c r="M718" s="126"/>
      <c r="N718" s="85" t="s">
        <v>233</v>
      </c>
      <c r="O718" s="85" t="s">
        <v>233</v>
      </c>
      <c r="P718" s="85" t="s">
        <v>233</v>
      </c>
      <c r="Q718" s="87"/>
      <c r="R718" s="88"/>
      <c r="S718" s="88"/>
      <c r="T718" s="88"/>
      <c r="U718" s="88"/>
    </row>
    <row r="719" spans="1:21" ht="14">
      <c r="A719" s="101">
        <v>61516698</v>
      </c>
      <c r="B719" s="100" t="s">
        <v>4606</v>
      </c>
      <c r="C719" s="101" t="s">
        <v>4607</v>
      </c>
      <c r="D719" s="100" t="s">
        <v>17</v>
      </c>
      <c r="E719" s="101" t="s">
        <v>1104</v>
      </c>
      <c r="F719" s="63" t="s">
        <v>8</v>
      </c>
      <c r="G719" s="100" t="s">
        <v>224</v>
      </c>
      <c r="H719" s="101" t="s">
        <v>243</v>
      </c>
      <c r="I719" s="88" t="s">
        <v>316</v>
      </c>
      <c r="J719" s="63" t="s">
        <v>249</v>
      </c>
      <c r="K719" s="125"/>
      <c r="L719" s="66"/>
      <c r="M719" s="126"/>
      <c r="N719" s="85" t="s">
        <v>231</v>
      </c>
      <c r="O719" s="85" t="s">
        <v>231</v>
      </c>
      <c r="P719" s="85" t="s">
        <v>231</v>
      </c>
      <c r="Q719" s="87" t="s">
        <v>445</v>
      </c>
      <c r="R719" s="88" t="s">
        <v>232</v>
      </c>
      <c r="S719" s="88" t="s">
        <v>318</v>
      </c>
      <c r="T719" s="88" t="s">
        <v>323</v>
      </c>
      <c r="U719" s="88" t="s">
        <v>255</v>
      </c>
    </row>
    <row r="720" spans="1:21" ht="13">
      <c r="A720" s="101">
        <v>73923874</v>
      </c>
      <c r="B720" s="100" t="s">
        <v>8640</v>
      </c>
      <c r="C720" s="101">
        <v>997045941</v>
      </c>
      <c r="D720" s="100" t="s">
        <v>8641</v>
      </c>
      <c r="E720" s="101"/>
      <c r="F720" s="63"/>
      <c r="G720" s="100" t="s">
        <v>224</v>
      </c>
      <c r="H720" s="101" t="s">
        <v>243</v>
      </c>
      <c r="I720" s="88" t="s">
        <v>316</v>
      </c>
      <c r="J720" s="63" t="s">
        <v>249</v>
      </c>
      <c r="K720" s="125"/>
      <c r="L720" s="66"/>
      <c r="M720" s="126"/>
      <c r="N720" s="85" t="s">
        <v>233</v>
      </c>
      <c r="O720" s="85" t="s">
        <v>236</v>
      </c>
      <c r="P720" s="85" t="s">
        <v>236</v>
      </c>
      <c r="Q720" s="87"/>
      <c r="R720" s="88"/>
      <c r="S720" s="88"/>
      <c r="T720" s="88"/>
      <c r="U720" s="88"/>
    </row>
    <row r="721" spans="1:21" ht="13">
      <c r="A721" s="101">
        <v>72349922</v>
      </c>
      <c r="B721" s="100" t="s">
        <v>7159</v>
      </c>
      <c r="C721" s="101">
        <v>950717273</v>
      </c>
      <c r="D721" s="100" t="s">
        <v>7160</v>
      </c>
      <c r="E721" s="101"/>
      <c r="F721" s="63"/>
      <c r="G721" s="100" t="s">
        <v>224</v>
      </c>
      <c r="H721" s="101" t="s">
        <v>243</v>
      </c>
      <c r="I721" s="88" t="s">
        <v>316</v>
      </c>
      <c r="J721" s="63" t="s">
        <v>249</v>
      </c>
      <c r="K721" s="125"/>
      <c r="L721" s="66"/>
      <c r="M721" s="126"/>
      <c r="N721" s="85" t="s">
        <v>233</v>
      </c>
      <c r="O721" s="85" t="s">
        <v>236</v>
      </c>
      <c r="P721" s="85" t="s">
        <v>236</v>
      </c>
      <c r="Q721" s="87"/>
      <c r="R721" s="88"/>
      <c r="S721" s="88"/>
      <c r="T721" s="88"/>
      <c r="U721" s="88"/>
    </row>
    <row r="722" spans="1:21" ht="13">
      <c r="A722" s="101">
        <v>61374502</v>
      </c>
      <c r="B722" s="100" t="s">
        <v>4142</v>
      </c>
      <c r="C722" s="101">
        <v>934269494</v>
      </c>
      <c r="D722" s="100" t="s">
        <v>4143</v>
      </c>
      <c r="E722" s="101"/>
      <c r="F722" s="63"/>
      <c r="G722" s="100" t="s">
        <v>224</v>
      </c>
      <c r="H722" s="101" t="s">
        <v>243</v>
      </c>
      <c r="I722" s="88" t="s">
        <v>316</v>
      </c>
      <c r="J722" s="63" t="s">
        <v>249</v>
      </c>
      <c r="K722" s="125"/>
      <c r="L722" s="66"/>
      <c r="M722" s="126"/>
      <c r="N722" s="85" t="s">
        <v>233</v>
      </c>
      <c r="O722" s="85" t="s">
        <v>236</v>
      </c>
      <c r="P722" s="85" t="s">
        <v>236</v>
      </c>
      <c r="Q722" s="87"/>
      <c r="R722" s="88"/>
      <c r="S722" s="88"/>
      <c r="T722" s="88"/>
      <c r="U722" s="88"/>
    </row>
    <row r="723" spans="1:21" ht="13">
      <c r="A723" s="101">
        <v>48817274</v>
      </c>
      <c r="B723" s="100" t="s">
        <v>2960</v>
      </c>
      <c r="C723" s="101">
        <v>925653758</v>
      </c>
      <c r="D723" s="100" t="s">
        <v>2961</v>
      </c>
      <c r="E723" s="101"/>
      <c r="F723" s="63"/>
      <c r="G723" s="100" t="s">
        <v>224</v>
      </c>
      <c r="H723" s="101" t="s">
        <v>243</v>
      </c>
      <c r="I723" s="88" t="s">
        <v>316</v>
      </c>
      <c r="J723" s="63" t="s">
        <v>249</v>
      </c>
      <c r="K723" s="125"/>
      <c r="L723" s="66"/>
      <c r="M723" s="126"/>
      <c r="N723" s="85" t="s">
        <v>233</v>
      </c>
      <c r="O723" s="85" t="s">
        <v>231</v>
      </c>
      <c r="P723" s="85" t="s">
        <v>231</v>
      </c>
      <c r="Q723" s="87"/>
      <c r="R723" s="88"/>
      <c r="S723" s="88"/>
      <c r="T723" s="88"/>
      <c r="U723" s="88"/>
    </row>
    <row r="724" spans="1:21" ht="13">
      <c r="A724" s="101">
        <v>48408720</v>
      </c>
      <c r="B724" s="100" t="s">
        <v>2919</v>
      </c>
      <c r="C724" s="101">
        <v>965770665</v>
      </c>
      <c r="D724" s="100" t="s">
        <v>2920</v>
      </c>
      <c r="E724" s="101"/>
      <c r="F724" s="63"/>
      <c r="G724" s="100" t="s">
        <v>224</v>
      </c>
      <c r="H724" s="101" t="s">
        <v>243</v>
      </c>
      <c r="I724" s="88" t="s">
        <v>316</v>
      </c>
      <c r="J724" s="63" t="s">
        <v>249</v>
      </c>
      <c r="K724" s="125"/>
      <c r="L724" s="66"/>
      <c r="M724" s="126"/>
      <c r="N724" s="85" t="s">
        <v>233</v>
      </c>
      <c r="O724" s="85" t="s">
        <v>237</v>
      </c>
      <c r="P724" s="85" t="s">
        <v>236</v>
      </c>
      <c r="Q724" s="87"/>
      <c r="R724" s="88"/>
      <c r="S724" s="88"/>
      <c r="T724" s="88"/>
      <c r="U724" s="88"/>
    </row>
    <row r="725" spans="1:21" ht="13">
      <c r="A725" s="101">
        <v>41403268</v>
      </c>
      <c r="B725" s="100" t="s">
        <v>1654</v>
      </c>
      <c r="C725" s="101">
        <v>945369228</v>
      </c>
      <c r="D725" s="100" t="s">
        <v>1655</v>
      </c>
      <c r="E725" s="101"/>
      <c r="F725" s="63"/>
      <c r="G725" s="100" t="s">
        <v>224</v>
      </c>
      <c r="H725" s="101" t="s">
        <v>243</v>
      </c>
      <c r="I725" s="88" t="s">
        <v>316</v>
      </c>
      <c r="J725" s="63" t="s">
        <v>249</v>
      </c>
      <c r="K725" s="125"/>
      <c r="L725" s="66"/>
      <c r="M725" s="126"/>
      <c r="N725" s="85" t="s">
        <v>233</v>
      </c>
      <c r="O725" s="85" t="s">
        <v>231</v>
      </c>
      <c r="P725" s="85" t="s">
        <v>231</v>
      </c>
      <c r="Q725" s="87"/>
      <c r="R725" s="88"/>
      <c r="S725" s="88"/>
      <c r="T725" s="88"/>
      <c r="U725" s="88"/>
    </row>
    <row r="726" spans="1:21" ht="13">
      <c r="A726" s="101">
        <v>61771755</v>
      </c>
      <c r="B726" s="100" t="s">
        <v>4777</v>
      </c>
      <c r="C726" s="101">
        <v>964812117</v>
      </c>
      <c r="D726" s="100" t="s">
        <v>4778</v>
      </c>
      <c r="E726" s="101"/>
      <c r="F726" s="63"/>
      <c r="G726" s="100" t="s">
        <v>224</v>
      </c>
      <c r="H726" s="101" t="s">
        <v>243</v>
      </c>
      <c r="I726" s="88" t="s">
        <v>316</v>
      </c>
      <c r="J726" s="63" t="s">
        <v>249</v>
      </c>
      <c r="K726" s="125"/>
      <c r="L726" s="66"/>
      <c r="M726" s="126"/>
      <c r="N726" s="85" t="s">
        <v>236</v>
      </c>
      <c r="O726" s="85" t="s">
        <v>236</v>
      </c>
      <c r="P726" s="85" t="s">
        <v>236</v>
      </c>
      <c r="Q726" s="87"/>
      <c r="R726" s="88"/>
      <c r="S726" s="88"/>
      <c r="T726" s="88"/>
      <c r="U726" s="88"/>
    </row>
    <row r="727" spans="1:21" ht="13">
      <c r="A727" s="101">
        <v>73164786</v>
      </c>
      <c r="B727" s="100" t="s">
        <v>8148</v>
      </c>
      <c r="C727" s="101">
        <v>960239003</v>
      </c>
      <c r="D727" s="100" t="s">
        <v>8149</v>
      </c>
      <c r="E727" s="101"/>
      <c r="F727" s="63"/>
      <c r="G727" s="100" t="s">
        <v>224</v>
      </c>
      <c r="H727" s="101" t="s">
        <v>245</v>
      </c>
      <c r="I727" s="88" t="s">
        <v>316</v>
      </c>
      <c r="J727" s="63" t="s">
        <v>249</v>
      </c>
      <c r="K727" s="125"/>
      <c r="L727" s="66"/>
      <c r="M727" s="126"/>
      <c r="N727" s="85" t="s">
        <v>350</v>
      </c>
      <c r="O727" s="85" t="s">
        <v>236</v>
      </c>
      <c r="P727" s="85" t="s">
        <v>350</v>
      </c>
      <c r="Q727" s="87"/>
      <c r="R727" s="88"/>
      <c r="S727" s="88"/>
      <c r="T727" s="88"/>
      <c r="U727" s="88"/>
    </row>
    <row r="728" spans="1:21" ht="13">
      <c r="A728" s="101">
        <v>46074364</v>
      </c>
      <c r="B728" s="100" t="s">
        <v>2588</v>
      </c>
      <c r="C728" s="101">
        <v>970973774</v>
      </c>
      <c r="D728" s="100" t="s">
        <v>2589</v>
      </c>
      <c r="E728" s="101"/>
      <c r="F728" s="63"/>
      <c r="G728" s="100" t="s">
        <v>225</v>
      </c>
      <c r="H728" s="101" t="s">
        <v>243</v>
      </c>
      <c r="I728" s="88" t="s">
        <v>316</v>
      </c>
      <c r="J728" s="63" t="s">
        <v>249</v>
      </c>
      <c r="K728" s="125"/>
      <c r="L728" s="66"/>
      <c r="M728" s="126"/>
      <c r="N728" s="85" t="s">
        <v>231</v>
      </c>
      <c r="O728" s="85" t="s">
        <v>231</v>
      </c>
      <c r="P728" s="85" t="s">
        <v>231</v>
      </c>
      <c r="Q728" s="87"/>
      <c r="R728" s="88"/>
      <c r="S728" s="88"/>
      <c r="T728" s="88"/>
      <c r="U728" s="88"/>
    </row>
    <row r="729" spans="1:21" ht="13">
      <c r="A729" s="101">
        <v>61481386</v>
      </c>
      <c r="B729" s="100" t="s">
        <v>4471</v>
      </c>
      <c r="C729" s="101">
        <v>955604325</v>
      </c>
      <c r="D729" s="100" t="s">
        <v>4472</v>
      </c>
      <c r="E729" s="101"/>
      <c r="F729" s="63"/>
      <c r="G729" s="100" t="s">
        <v>225</v>
      </c>
      <c r="H729" s="101" t="s">
        <v>243</v>
      </c>
      <c r="I729" s="88" t="s">
        <v>316</v>
      </c>
      <c r="J729" s="63" t="s">
        <v>249</v>
      </c>
      <c r="K729" s="125"/>
      <c r="L729" s="66"/>
      <c r="M729" s="126"/>
      <c r="N729" s="85" t="s">
        <v>233</v>
      </c>
      <c r="O729" s="85" t="s">
        <v>236</v>
      </c>
      <c r="P729" s="85" t="s">
        <v>236</v>
      </c>
      <c r="Q729" s="87"/>
      <c r="R729" s="88"/>
      <c r="S729" s="88"/>
      <c r="T729" s="88"/>
      <c r="U729" s="88"/>
    </row>
    <row r="730" spans="1:21" ht="13">
      <c r="A730" s="101">
        <v>46824566</v>
      </c>
      <c r="B730" s="100" t="s">
        <v>2712</v>
      </c>
      <c r="C730" s="101">
        <v>927866698</v>
      </c>
      <c r="D730" s="100" t="s">
        <v>2713</v>
      </c>
      <c r="E730" s="101"/>
      <c r="F730" s="63"/>
      <c r="G730" s="100" t="s">
        <v>225</v>
      </c>
      <c r="H730" s="101" t="s">
        <v>243</v>
      </c>
      <c r="I730" s="88" t="s">
        <v>316</v>
      </c>
      <c r="J730" s="63" t="s">
        <v>249</v>
      </c>
      <c r="K730" s="125"/>
      <c r="L730" s="66"/>
      <c r="M730" s="126"/>
      <c r="N730" s="85" t="s">
        <v>233</v>
      </c>
      <c r="O730" s="85" t="s">
        <v>231</v>
      </c>
      <c r="P730" s="85" t="s">
        <v>231</v>
      </c>
      <c r="Q730" s="87"/>
      <c r="R730" s="88"/>
      <c r="S730" s="88"/>
      <c r="T730" s="88"/>
      <c r="U730" s="88"/>
    </row>
    <row r="731" spans="1:21" ht="13">
      <c r="A731" s="101">
        <v>73557764</v>
      </c>
      <c r="B731" s="100" t="s">
        <v>8424</v>
      </c>
      <c r="C731" s="101">
        <v>960174037</v>
      </c>
      <c r="D731" s="100" t="s">
        <v>8425</v>
      </c>
      <c r="E731" s="101"/>
      <c r="F731" s="63"/>
      <c r="G731" s="100" t="s">
        <v>224</v>
      </c>
      <c r="H731" s="101" t="s">
        <v>238</v>
      </c>
      <c r="I731" s="88" t="s">
        <v>316</v>
      </c>
      <c r="J731" s="63" t="s">
        <v>249</v>
      </c>
      <c r="K731" s="125"/>
      <c r="L731" s="66"/>
      <c r="M731" s="126"/>
      <c r="N731" s="85" t="s">
        <v>231</v>
      </c>
      <c r="O731" s="85" t="s">
        <v>231</v>
      </c>
      <c r="P731" s="85" t="s">
        <v>231</v>
      </c>
      <c r="Q731" s="87"/>
      <c r="R731" s="88"/>
      <c r="S731" s="88"/>
      <c r="T731" s="88"/>
      <c r="U731" s="88"/>
    </row>
    <row r="732" spans="1:21" ht="13">
      <c r="A732" s="101">
        <v>72337506</v>
      </c>
      <c r="B732" s="100" t="s">
        <v>7063</v>
      </c>
      <c r="C732" s="101">
        <v>987448967</v>
      </c>
      <c r="D732" s="100" t="s">
        <v>7064</v>
      </c>
      <c r="E732" s="101"/>
      <c r="F732" s="63"/>
      <c r="G732" s="100" t="s">
        <v>225</v>
      </c>
      <c r="H732" s="101" t="s">
        <v>243</v>
      </c>
      <c r="I732" s="88" t="s">
        <v>316</v>
      </c>
      <c r="J732" s="63" t="s">
        <v>249</v>
      </c>
      <c r="K732" s="125"/>
      <c r="L732" s="66"/>
      <c r="M732" s="126"/>
      <c r="N732" s="85" t="s">
        <v>233</v>
      </c>
      <c r="O732" s="85" t="s">
        <v>236</v>
      </c>
      <c r="P732" s="85" t="s">
        <v>236</v>
      </c>
      <c r="Q732" s="87"/>
      <c r="R732" s="88"/>
      <c r="S732" s="88"/>
      <c r="T732" s="88"/>
      <c r="U732" s="88"/>
    </row>
    <row r="733" spans="1:21" ht="13">
      <c r="A733" s="101">
        <v>62554270</v>
      </c>
      <c r="B733" s="100" t="s">
        <v>5240</v>
      </c>
      <c r="C733" s="101">
        <v>926204955</v>
      </c>
      <c r="D733" s="100" t="s">
        <v>5241</v>
      </c>
      <c r="E733" s="101"/>
      <c r="F733" s="63"/>
      <c r="G733" s="100" t="s">
        <v>225</v>
      </c>
      <c r="H733" s="101" t="s">
        <v>243</v>
      </c>
      <c r="I733" s="88" t="s">
        <v>316</v>
      </c>
      <c r="J733" s="63" t="s">
        <v>249</v>
      </c>
      <c r="K733" s="125"/>
      <c r="L733" s="66"/>
      <c r="M733" s="126"/>
      <c r="N733" s="85" t="s">
        <v>233</v>
      </c>
      <c r="O733" s="85" t="s">
        <v>231</v>
      </c>
      <c r="P733" s="85" t="s">
        <v>231</v>
      </c>
      <c r="Q733" s="87"/>
      <c r="R733" s="88"/>
      <c r="S733" s="88"/>
      <c r="T733" s="88"/>
      <c r="U733" s="88"/>
    </row>
    <row r="734" spans="1:21" ht="13">
      <c r="A734" s="101">
        <v>90655591</v>
      </c>
      <c r="B734" s="100" t="s">
        <v>10176</v>
      </c>
      <c r="C734" s="101">
        <v>922557632</v>
      </c>
      <c r="D734" s="100" t="s">
        <v>10177</v>
      </c>
      <c r="E734" s="101"/>
      <c r="F734" s="63"/>
      <c r="G734" s="100" t="s">
        <v>225</v>
      </c>
      <c r="H734" s="101" t="s">
        <v>243</v>
      </c>
      <c r="I734" s="88" t="s">
        <v>316</v>
      </c>
      <c r="J734" s="63" t="s">
        <v>249</v>
      </c>
      <c r="K734" s="125"/>
      <c r="L734" s="66"/>
      <c r="M734" s="126"/>
      <c r="N734" s="85" t="s">
        <v>233</v>
      </c>
      <c r="O734" s="85" t="s">
        <v>231</v>
      </c>
      <c r="P734" s="85" t="s">
        <v>231</v>
      </c>
      <c r="Q734" s="87"/>
      <c r="R734" s="88"/>
      <c r="S734" s="88"/>
      <c r="T734" s="88"/>
      <c r="U734" s="88"/>
    </row>
    <row r="735" spans="1:21" ht="13">
      <c r="A735" s="101">
        <v>61961738</v>
      </c>
      <c r="B735" s="100" t="s">
        <v>4984</v>
      </c>
      <c r="C735" s="101">
        <v>946534214</v>
      </c>
      <c r="D735" s="100"/>
      <c r="E735" s="101"/>
      <c r="F735" s="63"/>
      <c r="G735" s="100" t="s">
        <v>225</v>
      </c>
      <c r="H735" s="101" t="s">
        <v>245</v>
      </c>
      <c r="I735" s="88" t="s">
        <v>316</v>
      </c>
      <c r="J735" s="63" t="s">
        <v>249</v>
      </c>
      <c r="K735" s="125"/>
      <c r="L735" s="66"/>
      <c r="M735" s="126"/>
      <c r="N735" s="85" t="s">
        <v>231</v>
      </c>
      <c r="O735" s="85" t="s">
        <v>231</v>
      </c>
      <c r="P735" s="85" t="s">
        <v>231</v>
      </c>
      <c r="Q735" s="87"/>
      <c r="R735" s="88"/>
      <c r="S735" s="88"/>
      <c r="T735" s="88"/>
      <c r="U735" s="88"/>
    </row>
    <row r="736" spans="1:21" ht="13">
      <c r="A736" s="101">
        <v>72266545</v>
      </c>
      <c r="B736" s="100" t="s">
        <v>6982</v>
      </c>
      <c r="C736" s="101">
        <v>977605702</v>
      </c>
      <c r="D736" s="100" t="s">
        <v>6983</v>
      </c>
      <c r="E736" s="101"/>
      <c r="F736" s="63"/>
      <c r="G736" s="100" t="s">
        <v>225</v>
      </c>
      <c r="H736" s="101" t="s">
        <v>243</v>
      </c>
      <c r="I736" s="88" t="s">
        <v>316</v>
      </c>
      <c r="J736" s="63" t="s">
        <v>249</v>
      </c>
      <c r="K736" s="125"/>
      <c r="L736" s="66"/>
      <c r="M736" s="126"/>
      <c r="N736" s="85" t="s">
        <v>233</v>
      </c>
      <c r="O736" s="85" t="s">
        <v>231</v>
      </c>
      <c r="P736" s="85" t="s">
        <v>231</v>
      </c>
      <c r="Q736" s="87"/>
      <c r="R736" s="88"/>
      <c r="S736" s="88"/>
      <c r="T736" s="88"/>
      <c r="U736" s="88"/>
    </row>
    <row r="737" spans="1:21" ht="13">
      <c r="A737" s="101">
        <v>61531118</v>
      </c>
      <c r="B737" s="100" t="s">
        <v>4672</v>
      </c>
      <c r="C737" s="101">
        <v>980178032</v>
      </c>
      <c r="D737" s="100" t="s">
        <v>4673</v>
      </c>
      <c r="E737" s="101" t="s">
        <v>1104</v>
      </c>
      <c r="F737" s="63" t="s">
        <v>260</v>
      </c>
      <c r="G737" s="100" t="s">
        <v>225</v>
      </c>
      <c r="H737" s="101" t="s">
        <v>245</v>
      </c>
      <c r="I737" s="88" t="s">
        <v>316</v>
      </c>
      <c r="J737" s="63" t="s">
        <v>249</v>
      </c>
      <c r="K737" s="125"/>
      <c r="L737" s="66"/>
      <c r="M737" s="126"/>
      <c r="N737" s="85" t="s">
        <v>233</v>
      </c>
      <c r="O737" s="85" t="s">
        <v>236</v>
      </c>
      <c r="P737" s="85" t="s">
        <v>236</v>
      </c>
      <c r="Q737" s="87"/>
      <c r="R737" s="88"/>
      <c r="S737" s="88"/>
      <c r="T737" s="88"/>
      <c r="U737" s="88"/>
    </row>
    <row r="738" spans="1:21" ht="13">
      <c r="A738" s="101">
        <v>73715700</v>
      </c>
      <c r="B738" s="100" t="s">
        <v>8491</v>
      </c>
      <c r="C738" s="101">
        <v>958801089</v>
      </c>
      <c r="D738" s="100" t="s">
        <v>8492</v>
      </c>
      <c r="E738" s="101" t="s">
        <v>2306</v>
      </c>
      <c r="F738" s="63"/>
      <c r="G738" s="100" t="s">
        <v>224</v>
      </c>
      <c r="H738" s="101" t="s">
        <v>244</v>
      </c>
      <c r="I738" s="88" t="s">
        <v>316</v>
      </c>
      <c r="J738" s="63" t="s">
        <v>249</v>
      </c>
      <c r="K738" s="125"/>
      <c r="L738" s="66"/>
      <c r="M738" s="126"/>
      <c r="N738" s="85" t="s">
        <v>233</v>
      </c>
      <c r="O738" s="85" t="s">
        <v>236</v>
      </c>
      <c r="P738" s="85" t="s">
        <v>236</v>
      </c>
      <c r="Q738" s="87"/>
      <c r="R738" s="88"/>
      <c r="S738" s="88"/>
      <c r="T738" s="88"/>
      <c r="U738" s="88"/>
    </row>
    <row r="739" spans="1:21" ht="13">
      <c r="A739" s="101">
        <v>71166214</v>
      </c>
      <c r="B739" s="100" t="s">
        <v>6048</v>
      </c>
      <c r="C739" s="101">
        <v>966453560</v>
      </c>
      <c r="D739" s="100" t="s">
        <v>6049</v>
      </c>
      <c r="E739" s="101" t="s">
        <v>1104</v>
      </c>
      <c r="F739" s="63"/>
      <c r="G739" s="100" t="s">
        <v>224</v>
      </c>
      <c r="H739" s="101" t="s">
        <v>243</v>
      </c>
      <c r="I739" s="88" t="s">
        <v>316</v>
      </c>
      <c r="J739" s="63" t="s">
        <v>249</v>
      </c>
      <c r="K739" s="125"/>
      <c r="L739" s="66"/>
      <c r="M739" s="126"/>
      <c r="N739" s="85" t="s">
        <v>233</v>
      </c>
      <c r="O739" s="85" t="s">
        <v>236</v>
      </c>
      <c r="P739" s="85" t="s">
        <v>236</v>
      </c>
      <c r="Q739" s="87"/>
      <c r="R739" s="88"/>
      <c r="S739" s="88"/>
      <c r="T739" s="88"/>
      <c r="U739" s="88"/>
    </row>
    <row r="740" spans="1:21" ht="14">
      <c r="A740" s="101">
        <v>61523182</v>
      </c>
      <c r="B740" s="100" t="s">
        <v>4636</v>
      </c>
      <c r="C740" s="101">
        <v>952544796</v>
      </c>
      <c r="D740" s="100" t="s">
        <v>4635</v>
      </c>
      <c r="E740" s="101" t="s">
        <v>1104</v>
      </c>
      <c r="F740" s="63"/>
      <c r="G740" s="100" t="s">
        <v>224</v>
      </c>
      <c r="H740" s="101" t="s">
        <v>243</v>
      </c>
      <c r="I740" s="88" t="s">
        <v>316</v>
      </c>
      <c r="J740" s="63" t="s">
        <v>249</v>
      </c>
      <c r="K740" s="125"/>
      <c r="L740" s="66" t="s">
        <v>271</v>
      </c>
      <c r="M740" s="126"/>
      <c r="N740" s="85" t="s">
        <v>231</v>
      </c>
      <c r="O740" s="95" t="s">
        <v>329</v>
      </c>
      <c r="P740" s="85"/>
      <c r="Q740" s="87"/>
      <c r="R740" s="88"/>
      <c r="S740" s="88"/>
      <c r="T740" s="88"/>
      <c r="U740" s="88"/>
    </row>
    <row r="741" spans="1:21" ht="14">
      <c r="A741" s="101">
        <v>61516070</v>
      </c>
      <c r="B741" s="100" t="s">
        <v>4576</v>
      </c>
      <c r="C741" s="101">
        <v>969868543</v>
      </c>
      <c r="D741" s="100" t="s">
        <v>4577</v>
      </c>
      <c r="E741" s="101" t="s">
        <v>1104</v>
      </c>
      <c r="F741" s="63"/>
      <c r="G741" s="100" t="s">
        <v>223</v>
      </c>
      <c r="H741" s="101" t="s">
        <v>243</v>
      </c>
      <c r="I741" s="88" t="s">
        <v>316</v>
      </c>
      <c r="J741" s="63" t="s">
        <v>249</v>
      </c>
      <c r="K741" s="125"/>
      <c r="L741" s="66"/>
      <c r="M741" s="126"/>
      <c r="N741" s="85" t="s">
        <v>231</v>
      </c>
      <c r="O741" s="85" t="s">
        <v>231</v>
      </c>
      <c r="P741" s="85" t="s">
        <v>231</v>
      </c>
      <c r="Q741" s="87" t="s">
        <v>445</v>
      </c>
      <c r="R741" s="88" t="s">
        <v>232</v>
      </c>
      <c r="S741" s="88" t="s">
        <v>318</v>
      </c>
      <c r="T741" s="88" t="s">
        <v>323</v>
      </c>
      <c r="U741" s="88" t="s">
        <v>255</v>
      </c>
    </row>
    <row r="742" spans="1:21" ht="13">
      <c r="A742" s="101">
        <v>73166635</v>
      </c>
      <c r="B742" s="100" t="s">
        <v>8164</v>
      </c>
      <c r="C742" s="101">
        <v>991707406</v>
      </c>
      <c r="D742" s="100" t="s">
        <v>8165</v>
      </c>
      <c r="E742" s="101" t="s">
        <v>1104</v>
      </c>
      <c r="F742" s="63"/>
      <c r="G742" s="100" t="s">
        <v>224</v>
      </c>
      <c r="H742" s="101" t="s">
        <v>243</v>
      </c>
      <c r="I742" s="88" t="s">
        <v>316</v>
      </c>
      <c r="J742" s="63" t="s">
        <v>249</v>
      </c>
      <c r="K742" s="125"/>
      <c r="L742" s="66"/>
      <c r="M742" s="126"/>
      <c r="N742" s="85" t="s">
        <v>236</v>
      </c>
      <c r="O742" s="85" t="s">
        <v>236</v>
      </c>
      <c r="P742" s="85" t="s">
        <v>236</v>
      </c>
      <c r="Q742" s="87"/>
      <c r="R742" s="88"/>
      <c r="S742" s="88"/>
      <c r="T742" s="88"/>
      <c r="U742" s="88"/>
    </row>
    <row r="743" spans="1:21" ht="13">
      <c r="A743" s="101"/>
      <c r="B743" s="100" t="s">
        <v>11411</v>
      </c>
      <c r="C743" s="101">
        <v>912617868</v>
      </c>
      <c r="D743" s="100" t="s">
        <v>11412</v>
      </c>
      <c r="E743" s="101" t="s">
        <v>1104</v>
      </c>
      <c r="F743" s="63"/>
      <c r="G743" s="100" t="s">
        <v>225</v>
      </c>
      <c r="H743" s="101" t="s">
        <v>243</v>
      </c>
      <c r="I743" s="88" t="s">
        <v>316</v>
      </c>
      <c r="J743" s="63" t="s">
        <v>249</v>
      </c>
      <c r="K743" s="125"/>
      <c r="L743" s="66"/>
      <c r="M743" s="126"/>
      <c r="N743" s="85" t="s">
        <v>231</v>
      </c>
      <c r="O743" s="85" t="s">
        <v>231</v>
      </c>
      <c r="P743" s="85" t="s">
        <v>231</v>
      </c>
      <c r="Q743" s="87"/>
      <c r="R743" s="88"/>
      <c r="S743" s="88"/>
      <c r="T743" s="88"/>
      <c r="U743" s="88"/>
    </row>
    <row r="744" spans="1:21" ht="14">
      <c r="A744" s="101">
        <v>72071762</v>
      </c>
      <c r="B744" s="100" t="s">
        <v>6917</v>
      </c>
      <c r="C744" s="101">
        <v>941515122</v>
      </c>
      <c r="D744" s="100" t="s">
        <v>6918</v>
      </c>
      <c r="E744" s="101" t="s">
        <v>1104</v>
      </c>
      <c r="F744" s="63"/>
      <c r="G744" s="100" t="s">
        <v>225</v>
      </c>
      <c r="H744" s="101" t="s">
        <v>243</v>
      </c>
      <c r="I744" s="88" t="s">
        <v>316</v>
      </c>
      <c r="J744" s="63" t="s">
        <v>249</v>
      </c>
      <c r="K744" s="125"/>
      <c r="L744" s="66"/>
      <c r="M744" s="126"/>
      <c r="N744" s="85" t="s">
        <v>231</v>
      </c>
      <c r="O744" s="85" t="s">
        <v>231</v>
      </c>
      <c r="P744" s="85" t="s">
        <v>231</v>
      </c>
      <c r="Q744" s="87" t="s">
        <v>445</v>
      </c>
      <c r="R744" s="88" t="s">
        <v>232</v>
      </c>
      <c r="S744" s="88" t="s">
        <v>318</v>
      </c>
      <c r="T744" s="88" t="s">
        <v>323</v>
      </c>
      <c r="U744" s="88" t="s">
        <v>255</v>
      </c>
    </row>
    <row r="745" spans="1:21" ht="13">
      <c r="A745" s="101">
        <v>61983469</v>
      </c>
      <c r="B745" s="100" t="s">
        <v>5002</v>
      </c>
      <c r="C745" s="101">
        <v>969359909</v>
      </c>
      <c r="D745" s="100" t="s">
        <v>5003</v>
      </c>
      <c r="E745" s="101" t="s">
        <v>2306</v>
      </c>
      <c r="F745" s="63"/>
      <c r="G745" s="100" t="s">
        <v>225</v>
      </c>
      <c r="H745" s="101" t="s">
        <v>243</v>
      </c>
      <c r="I745" s="88" t="s">
        <v>316</v>
      </c>
      <c r="J745" s="63" t="s">
        <v>249</v>
      </c>
      <c r="K745" s="125"/>
      <c r="L745" s="66"/>
      <c r="M745" s="126"/>
      <c r="N745" s="85" t="s">
        <v>236</v>
      </c>
      <c r="O745" s="85" t="s">
        <v>236</v>
      </c>
      <c r="P745" s="85" t="s">
        <v>236</v>
      </c>
      <c r="Q745" s="87"/>
      <c r="R745" s="88"/>
      <c r="S745" s="88"/>
      <c r="T745" s="88"/>
      <c r="U745" s="88"/>
    </row>
    <row r="746" spans="1:21" ht="28">
      <c r="A746" s="101">
        <v>73927305</v>
      </c>
      <c r="B746" s="100" t="s">
        <v>8647</v>
      </c>
      <c r="C746" s="101">
        <v>972297583</v>
      </c>
      <c r="D746" s="100" t="s">
        <v>8648</v>
      </c>
      <c r="E746" s="101" t="s">
        <v>2306</v>
      </c>
      <c r="F746" s="63"/>
      <c r="G746" s="100" t="s">
        <v>224</v>
      </c>
      <c r="H746" s="101" t="s">
        <v>243</v>
      </c>
      <c r="I746" s="88" t="s">
        <v>316</v>
      </c>
      <c r="J746" s="63" t="s">
        <v>249</v>
      </c>
      <c r="K746" s="125" t="s">
        <v>262</v>
      </c>
      <c r="L746" s="66" t="s">
        <v>262</v>
      </c>
      <c r="M746" s="126"/>
      <c r="N746" s="85" t="s">
        <v>231</v>
      </c>
      <c r="O746" s="95" t="s">
        <v>329</v>
      </c>
      <c r="P746" s="95" t="s">
        <v>329</v>
      </c>
      <c r="Q746" s="87"/>
      <c r="R746" s="88"/>
      <c r="S746" s="88"/>
      <c r="T746" s="88"/>
      <c r="U746" s="88"/>
    </row>
    <row r="747" spans="1:21" ht="13">
      <c r="A747" s="101">
        <v>73721855</v>
      </c>
      <c r="B747" s="100" t="s">
        <v>8502</v>
      </c>
      <c r="C747" s="101">
        <v>982832503</v>
      </c>
      <c r="D747" s="100" t="s">
        <v>8503</v>
      </c>
      <c r="E747" s="101" t="s">
        <v>2306</v>
      </c>
      <c r="F747" s="63"/>
      <c r="G747" s="100" t="s">
        <v>224</v>
      </c>
      <c r="H747" s="101" t="s">
        <v>244</v>
      </c>
      <c r="I747" s="88" t="s">
        <v>316</v>
      </c>
      <c r="J747" s="63" t="s">
        <v>249</v>
      </c>
      <c r="K747" s="125"/>
      <c r="L747" s="66"/>
      <c r="M747" s="126"/>
      <c r="N747" s="85" t="s">
        <v>236</v>
      </c>
      <c r="O747" s="85" t="s">
        <v>236</v>
      </c>
      <c r="P747" s="85" t="s">
        <v>236</v>
      </c>
      <c r="Q747" s="87"/>
      <c r="R747" s="88"/>
      <c r="S747" s="88"/>
      <c r="T747" s="88"/>
      <c r="U747" s="88"/>
    </row>
    <row r="748" spans="1:21" ht="14">
      <c r="A748" s="101">
        <v>61378883</v>
      </c>
      <c r="B748" s="100" t="s">
        <v>4154</v>
      </c>
      <c r="C748" s="101">
        <v>942117297</v>
      </c>
      <c r="D748" s="100" t="s">
        <v>4155</v>
      </c>
      <c r="E748" s="101"/>
      <c r="F748" s="63"/>
      <c r="G748" s="100" t="s">
        <v>223</v>
      </c>
      <c r="H748" s="101" t="s">
        <v>243</v>
      </c>
      <c r="I748" s="88" t="s">
        <v>316</v>
      </c>
      <c r="J748" s="63" t="s">
        <v>249</v>
      </c>
      <c r="K748" s="125"/>
      <c r="L748" s="66"/>
      <c r="M748" s="126"/>
      <c r="N748" s="85" t="s">
        <v>231</v>
      </c>
      <c r="O748" s="85" t="s">
        <v>231</v>
      </c>
      <c r="P748" s="85" t="s">
        <v>231</v>
      </c>
      <c r="Q748" s="87" t="s">
        <v>3586</v>
      </c>
      <c r="R748" s="88" t="s">
        <v>232</v>
      </c>
      <c r="S748" s="88" t="s">
        <v>318</v>
      </c>
      <c r="T748" s="88" t="s">
        <v>323</v>
      </c>
      <c r="U748" s="88" t="s">
        <v>255</v>
      </c>
    </row>
    <row r="749" spans="1:21" ht="13">
      <c r="A749" s="101"/>
      <c r="B749" s="100" t="s">
        <v>11413</v>
      </c>
      <c r="C749" s="101" t="s">
        <v>11414</v>
      </c>
      <c r="D749" s="100"/>
      <c r="E749" s="101"/>
      <c r="F749" s="63"/>
      <c r="G749" s="100" t="s">
        <v>224</v>
      </c>
      <c r="H749" s="101" t="s">
        <v>243</v>
      </c>
      <c r="I749" s="88" t="s">
        <v>316</v>
      </c>
      <c r="J749" s="63" t="s">
        <v>249</v>
      </c>
      <c r="K749" s="125"/>
      <c r="L749" s="66"/>
      <c r="M749" s="126"/>
      <c r="N749" s="85" t="s">
        <v>233</v>
      </c>
      <c r="O749" s="85" t="s">
        <v>231</v>
      </c>
      <c r="P749" s="85" t="s">
        <v>231</v>
      </c>
      <c r="Q749" s="87"/>
      <c r="R749" s="88"/>
      <c r="S749" s="88"/>
      <c r="T749" s="88"/>
      <c r="U749" s="88"/>
    </row>
    <row r="750" spans="1:21" ht="13">
      <c r="A750" s="101"/>
      <c r="B750" s="100" t="s">
        <v>11415</v>
      </c>
      <c r="C750" s="101">
        <v>93586338</v>
      </c>
      <c r="D750" s="100"/>
      <c r="E750" s="101" t="s">
        <v>2306</v>
      </c>
      <c r="F750" s="63"/>
      <c r="G750" s="100" t="s">
        <v>224</v>
      </c>
      <c r="H750" s="101" t="s">
        <v>243</v>
      </c>
      <c r="I750" s="88" t="s">
        <v>316</v>
      </c>
      <c r="J750" s="63" t="s">
        <v>249</v>
      </c>
      <c r="K750" s="125"/>
      <c r="L750" s="66"/>
      <c r="M750" s="126"/>
      <c r="N750" s="85" t="s">
        <v>236</v>
      </c>
      <c r="O750" s="85" t="s">
        <v>236</v>
      </c>
      <c r="P750" s="85" t="s">
        <v>236</v>
      </c>
      <c r="Q750" s="87"/>
      <c r="R750" s="88"/>
      <c r="S750" s="88"/>
      <c r="T750" s="88"/>
      <c r="U750" s="88"/>
    </row>
    <row r="751" spans="1:21" ht="13">
      <c r="A751" s="101"/>
      <c r="B751" s="100" t="s">
        <v>11416</v>
      </c>
      <c r="C751" s="101">
        <v>933318315</v>
      </c>
      <c r="D751" s="100"/>
      <c r="E751" s="101" t="s">
        <v>1104</v>
      </c>
      <c r="F751" s="63"/>
      <c r="G751" s="100" t="s">
        <v>224</v>
      </c>
      <c r="H751" s="101" t="s">
        <v>243</v>
      </c>
      <c r="I751" s="88" t="s">
        <v>316</v>
      </c>
      <c r="J751" s="63" t="s">
        <v>249</v>
      </c>
      <c r="K751" s="125"/>
      <c r="L751" s="66"/>
      <c r="M751" s="126"/>
      <c r="N751" s="85" t="s">
        <v>236</v>
      </c>
      <c r="O751" s="85" t="s">
        <v>236</v>
      </c>
      <c r="P751" s="85" t="s">
        <v>236</v>
      </c>
      <c r="Q751" s="87"/>
      <c r="R751" s="88"/>
      <c r="S751" s="88"/>
      <c r="T751" s="88"/>
      <c r="U751" s="88"/>
    </row>
    <row r="752" spans="1:21" ht="13">
      <c r="A752" s="101"/>
      <c r="B752" s="100" t="s">
        <v>11417</v>
      </c>
      <c r="C752" s="101">
        <v>945308515</v>
      </c>
      <c r="D752" s="100"/>
      <c r="E752" s="101" t="s">
        <v>2306</v>
      </c>
      <c r="F752" s="63"/>
      <c r="G752" s="100" t="s">
        <v>224</v>
      </c>
      <c r="H752" s="101" t="s">
        <v>243</v>
      </c>
      <c r="I752" s="88" t="s">
        <v>316</v>
      </c>
      <c r="J752" s="63" t="s">
        <v>249</v>
      </c>
      <c r="K752" s="125"/>
      <c r="L752" s="66"/>
      <c r="M752" s="126"/>
      <c r="N752" s="85" t="s">
        <v>236</v>
      </c>
      <c r="O752" s="85" t="s">
        <v>236</v>
      </c>
      <c r="P752" s="85" t="s">
        <v>236</v>
      </c>
      <c r="Q752" s="87"/>
      <c r="R752" s="88"/>
      <c r="S752" s="88"/>
      <c r="T752" s="88"/>
      <c r="U752" s="88"/>
    </row>
    <row r="753" spans="1:21" ht="13">
      <c r="A753" s="101" t="s">
        <v>12410</v>
      </c>
      <c r="B753" s="100" t="s">
        <v>4488</v>
      </c>
      <c r="C753" s="101" t="s">
        <v>4489</v>
      </c>
      <c r="D753" s="100" t="s">
        <v>4490</v>
      </c>
      <c r="E753" s="101" t="s">
        <v>1104</v>
      </c>
      <c r="F753" s="63"/>
      <c r="G753" s="100" t="s">
        <v>224</v>
      </c>
      <c r="H753" s="101" t="s">
        <v>243</v>
      </c>
      <c r="I753" s="88" t="s">
        <v>316</v>
      </c>
      <c r="J753" s="63" t="s">
        <v>249</v>
      </c>
      <c r="K753" s="125"/>
      <c r="L753" s="66"/>
      <c r="M753" s="126"/>
      <c r="N753" s="85" t="s">
        <v>231</v>
      </c>
      <c r="O753" s="85" t="s">
        <v>231</v>
      </c>
      <c r="P753" s="85" t="s">
        <v>231</v>
      </c>
      <c r="Q753" s="87"/>
      <c r="R753" s="88"/>
      <c r="S753" s="88"/>
      <c r="T753" s="88"/>
      <c r="U753" s="88"/>
    </row>
    <row r="754" spans="1:21" ht="13">
      <c r="A754" s="101" t="s">
        <v>12411</v>
      </c>
      <c r="B754" s="100" t="s">
        <v>6243</v>
      </c>
      <c r="C754" s="101" t="s">
        <v>6244</v>
      </c>
      <c r="D754" s="100" t="s">
        <v>6245</v>
      </c>
      <c r="E754" s="101" t="s">
        <v>1104</v>
      </c>
      <c r="F754" s="63"/>
      <c r="G754" s="100" t="s">
        <v>225</v>
      </c>
      <c r="H754" s="101" t="s">
        <v>243</v>
      </c>
      <c r="I754" s="88" t="s">
        <v>316</v>
      </c>
      <c r="J754" s="63" t="s">
        <v>249</v>
      </c>
      <c r="K754" s="125"/>
      <c r="L754" s="66"/>
      <c r="M754" s="126"/>
      <c r="N754" s="85" t="s">
        <v>236</v>
      </c>
      <c r="O754" s="85" t="s">
        <v>236</v>
      </c>
      <c r="P754" s="85" t="s">
        <v>236</v>
      </c>
      <c r="Q754" s="87"/>
      <c r="R754" s="88"/>
      <c r="S754" s="88"/>
      <c r="T754" s="88"/>
      <c r="U754" s="88"/>
    </row>
    <row r="755" spans="1:21" ht="14">
      <c r="A755" s="101">
        <v>77636752</v>
      </c>
      <c r="B755" s="100" t="s">
        <v>9980</v>
      </c>
      <c r="C755" s="101">
        <v>983164019</v>
      </c>
      <c r="D755" s="100" t="s">
        <v>9981</v>
      </c>
      <c r="E755" s="101" t="s">
        <v>1104</v>
      </c>
      <c r="F755" s="63"/>
      <c r="G755" s="100" t="s">
        <v>224</v>
      </c>
      <c r="H755" s="101" t="s">
        <v>243</v>
      </c>
      <c r="I755" s="88" t="s">
        <v>316</v>
      </c>
      <c r="J755" s="63" t="s">
        <v>249</v>
      </c>
      <c r="K755" s="125"/>
      <c r="L755" s="66"/>
      <c r="M755" s="126"/>
      <c r="N755" s="85" t="s">
        <v>231</v>
      </c>
      <c r="O755" s="85" t="s">
        <v>231</v>
      </c>
      <c r="P755" s="85" t="s">
        <v>231</v>
      </c>
      <c r="Q755" s="87" t="s">
        <v>3586</v>
      </c>
      <c r="R755" s="88" t="s">
        <v>232</v>
      </c>
      <c r="S755" s="88" t="s">
        <v>318</v>
      </c>
      <c r="T755" s="88" t="s">
        <v>323</v>
      </c>
      <c r="U755" s="88" t="s">
        <v>255</v>
      </c>
    </row>
    <row r="756" spans="1:21" ht="13">
      <c r="A756" s="101">
        <v>72331342</v>
      </c>
      <c r="B756" s="100" t="s">
        <v>7019</v>
      </c>
      <c r="C756" s="101" t="s">
        <v>7020</v>
      </c>
      <c r="D756" s="100" t="s">
        <v>7021</v>
      </c>
      <c r="E756" s="101" t="s">
        <v>1104</v>
      </c>
      <c r="F756" s="63"/>
      <c r="G756" s="100" t="s">
        <v>224</v>
      </c>
      <c r="H756" s="101" t="s">
        <v>243</v>
      </c>
      <c r="I756" s="88" t="s">
        <v>316</v>
      </c>
      <c r="J756" s="63" t="s">
        <v>249</v>
      </c>
      <c r="K756" s="125"/>
      <c r="L756" s="66"/>
      <c r="M756" s="126"/>
      <c r="N756" s="85" t="s">
        <v>236</v>
      </c>
      <c r="O756" s="85" t="s">
        <v>236</v>
      </c>
      <c r="P756" s="85" t="s">
        <v>236</v>
      </c>
      <c r="Q756" s="87"/>
      <c r="R756" s="88"/>
      <c r="S756" s="88"/>
      <c r="T756" s="88"/>
      <c r="U756" s="88"/>
    </row>
    <row r="757" spans="1:21" ht="13">
      <c r="A757" s="101" t="s">
        <v>12412</v>
      </c>
      <c r="B757" s="100" t="s">
        <v>4682</v>
      </c>
      <c r="C757" s="101" t="s">
        <v>4683</v>
      </c>
      <c r="D757" s="100" t="s">
        <v>4684</v>
      </c>
      <c r="E757" s="101" t="s">
        <v>1104</v>
      </c>
      <c r="F757" s="63"/>
      <c r="G757" s="100" t="s">
        <v>224</v>
      </c>
      <c r="H757" s="101" t="s">
        <v>243</v>
      </c>
      <c r="I757" s="88" t="s">
        <v>316</v>
      </c>
      <c r="J757" s="63" t="s">
        <v>249</v>
      </c>
      <c r="K757" s="125"/>
      <c r="L757" s="66"/>
      <c r="M757" s="126"/>
      <c r="N757" s="85" t="s">
        <v>236</v>
      </c>
      <c r="O757" s="85" t="s">
        <v>236</v>
      </c>
      <c r="P757" s="85" t="s">
        <v>236</v>
      </c>
      <c r="Q757" s="87"/>
      <c r="R757" s="88"/>
      <c r="S757" s="88"/>
      <c r="T757" s="88"/>
      <c r="U757" s="88"/>
    </row>
    <row r="758" spans="1:21" ht="13">
      <c r="A758" s="101"/>
      <c r="B758" s="100" t="s">
        <v>11418</v>
      </c>
      <c r="C758" s="101">
        <v>945308515</v>
      </c>
      <c r="D758" s="100"/>
      <c r="E758" s="101"/>
      <c r="F758" s="63"/>
      <c r="G758" s="100" t="s">
        <v>224</v>
      </c>
      <c r="H758" s="101" t="s">
        <v>243</v>
      </c>
      <c r="I758" s="88" t="s">
        <v>316</v>
      </c>
      <c r="J758" s="63" t="s">
        <v>249</v>
      </c>
      <c r="K758" s="125"/>
      <c r="L758" s="66"/>
      <c r="M758" s="126"/>
      <c r="N758" s="85" t="s">
        <v>231</v>
      </c>
      <c r="O758" s="85" t="s">
        <v>236</v>
      </c>
      <c r="P758" s="85" t="s">
        <v>236</v>
      </c>
      <c r="Q758" s="87"/>
      <c r="R758" s="88"/>
      <c r="S758" s="88"/>
      <c r="T758" s="88"/>
      <c r="U758" s="88"/>
    </row>
    <row r="759" spans="1:21" ht="13">
      <c r="A759" s="101">
        <v>74001489</v>
      </c>
      <c r="B759" s="100" t="s">
        <v>8668</v>
      </c>
      <c r="C759" s="101">
        <v>948970598</v>
      </c>
      <c r="D759" s="100" t="s">
        <v>8669</v>
      </c>
      <c r="E759" s="101" t="s">
        <v>3724</v>
      </c>
      <c r="F759" s="63" t="s">
        <v>3994</v>
      </c>
      <c r="G759" s="100" t="s">
        <v>224</v>
      </c>
      <c r="H759" s="101" t="s">
        <v>243</v>
      </c>
      <c r="I759" s="88" t="s">
        <v>316</v>
      </c>
      <c r="J759" s="63" t="s">
        <v>249</v>
      </c>
      <c r="K759" s="125"/>
      <c r="L759" s="66"/>
      <c r="M759" s="126"/>
      <c r="N759" s="85" t="s">
        <v>233</v>
      </c>
      <c r="O759" s="85" t="s">
        <v>236</v>
      </c>
      <c r="P759" s="85" t="s">
        <v>236</v>
      </c>
      <c r="Q759" s="87"/>
      <c r="R759" s="88"/>
      <c r="S759" s="88"/>
      <c r="T759" s="88"/>
      <c r="U759" s="88"/>
    </row>
    <row r="760" spans="1:21" ht="13">
      <c r="A760" s="101"/>
      <c r="B760" s="100" t="s">
        <v>11419</v>
      </c>
      <c r="C760" s="101">
        <v>917317542</v>
      </c>
      <c r="D760" s="100" t="s">
        <v>11420</v>
      </c>
      <c r="E760" s="101" t="s">
        <v>11421</v>
      </c>
      <c r="F760" s="63" t="s">
        <v>3724</v>
      </c>
      <c r="G760" s="100" t="s">
        <v>225</v>
      </c>
      <c r="H760" s="101" t="s">
        <v>243</v>
      </c>
      <c r="I760" s="88" t="s">
        <v>316</v>
      </c>
      <c r="J760" s="63" t="s">
        <v>249</v>
      </c>
      <c r="K760" s="125"/>
      <c r="L760" s="66"/>
      <c r="M760" s="126"/>
      <c r="N760" s="85" t="s">
        <v>233</v>
      </c>
      <c r="O760" s="85" t="s">
        <v>236</v>
      </c>
      <c r="P760" s="85" t="s">
        <v>236</v>
      </c>
      <c r="Q760" s="87"/>
      <c r="R760" s="88"/>
      <c r="S760" s="88"/>
      <c r="T760" s="88"/>
      <c r="U760" s="88"/>
    </row>
    <row r="761" spans="1:21" ht="13">
      <c r="A761" s="101">
        <v>62600063</v>
      </c>
      <c r="B761" s="100" t="s">
        <v>5260</v>
      </c>
      <c r="C761" s="101">
        <v>932345336</v>
      </c>
      <c r="D761" s="100"/>
      <c r="E761" s="101" t="s">
        <v>2306</v>
      </c>
      <c r="F761" s="63"/>
      <c r="G761" s="100"/>
      <c r="H761" s="101" t="s">
        <v>243</v>
      </c>
      <c r="I761" s="88" t="s">
        <v>316</v>
      </c>
      <c r="J761" s="63" t="s">
        <v>249</v>
      </c>
      <c r="K761" s="125"/>
      <c r="L761" s="66"/>
      <c r="M761" s="126"/>
      <c r="N761" s="85" t="s">
        <v>233</v>
      </c>
      <c r="O761" s="85" t="s">
        <v>236</v>
      </c>
      <c r="P761" s="85" t="s">
        <v>236</v>
      </c>
      <c r="Q761" s="87"/>
      <c r="R761" s="88"/>
      <c r="S761" s="88"/>
      <c r="T761" s="88"/>
      <c r="U761" s="88"/>
    </row>
    <row r="762" spans="1:21" ht="13">
      <c r="A762" s="101">
        <v>72589440</v>
      </c>
      <c r="B762" s="100" t="s">
        <v>7336</v>
      </c>
      <c r="C762" s="101">
        <v>904796471</v>
      </c>
      <c r="D762" s="100" t="s">
        <v>7337</v>
      </c>
      <c r="E762" s="101" t="s">
        <v>1104</v>
      </c>
      <c r="F762" s="63"/>
      <c r="G762" s="100"/>
      <c r="H762" s="101" t="s">
        <v>243</v>
      </c>
      <c r="I762" s="88" t="s">
        <v>316</v>
      </c>
      <c r="J762" s="63" t="s">
        <v>249</v>
      </c>
      <c r="K762" s="125"/>
      <c r="L762" s="66"/>
      <c r="M762" s="126"/>
      <c r="N762" s="85" t="s">
        <v>233</v>
      </c>
      <c r="O762" s="85" t="s">
        <v>236</v>
      </c>
      <c r="P762" s="85" t="s">
        <v>236</v>
      </c>
      <c r="Q762" s="87"/>
      <c r="R762" s="88"/>
      <c r="S762" s="88"/>
      <c r="T762" s="88"/>
      <c r="U762" s="88"/>
    </row>
    <row r="763" spans="1:21" ht="13">
      <c r="A763" s="101">
        <v>71352823</v>
      </c>
      <c r="B763" s="100" t="s">
        <v>6195</v>
      </c>
      <c r="C763" s="101">
        <v>978690177</v>
      </c>
      <c r="D763" s="100" t="s">
        <v>6196</v>
      </c>
      <c r="E763" s="101" t="s">
        <v>1104</v>
      </c>
      <c r="F763" s="63"/>
      <c r="G763" s="100" t="s">
        <v>223</v>
      </c>
      <c r="H763" s="101" t="s">
        <v>243</v>
      </c>
      <c r="I763" s="88" t="s">
        <v>316</v>
      </c>
      <c r="J763" s="63" t="s">
        <v>249</v>
      </c>
      <c r="K763" s="125"/>
      <c r="L763" s="66"/>
      <c r="M763" s="126"/>
      <c r="N763" s="85" t="s">
        <v>233</v>
      </c>
      <c r="O763" s="85" t="s">
        <v>236</v>
      </c>
      <c r="P763" s="85" t="s">
        <v>236</v>
      </c>
      <c r="Q763" s="87"/>
      <c r="R763" s="88"/>
      <c r="S763" s="88"/>
      <c r="T763" s="88"/>
      <c r="U763" s="88"/>
    </row>
    <row r="764" spans="1:21" ht="13">
      <c r="A764" s="101"/>
      <c r="B764" s="100" t="s">
        <v>11422</v>
      </c>
      <c r="C764" s="101">
        <v>924806204</v>
      </c>
      <c r="D764" s="100"/>
      <c r="E764" s="101" t="s">
        <v>1104</v>
      </c>
      <c r="F764" s="63"/>
      <c r="G764" s="100"/>
      <c r="H764" s="101" t="s">
        <v>243</v>
      </c>
      <c r="I764" s="88" t="s">
        <v>316</v>
      </c>
      <c r="J764" s="63" t="s">
        <v>249</v>
      </c>
      <c r="K764" s="125"/>
      <c r="L764" s="66"/>
      <c r="M764" s="126"/>
      <c r="N764" s="85" t="s">
        <v>233</v>
      </c>
      <c r="O764" s="85" t="s">
        <v>236</v>
      </c>
      <c r="P764" s="85" t="s">
        <v>236</v>
      </c>
      <c r="Q764" s="87"/>
      <c r="R764" s="88"/>
      <c r="S764" s="88"/>
      <c r="T764" s="88"/>
      <c r="U764" s="88"/>
    </row>
    <row r="765" spans="1:21" ht="13">
      <c r="A765" s="101">
        <v>16729280</v>
      </c>
      <c r="B765" s="100" t="s">
        <v>1102</v>
      </c>
      <c r="C765" s="101">
        <v>984344860</v>
      </c>
      <c r="D765" s="100" t="s">
        <v>1103</v>
      </c>
      <c r="E765" s="101" t="s">
        <v>1104</v>
      </c>
      <c r="F765" s="63"/>
      <c r="G765" s="100" t="s">
        <v>223</v>
      </c>
      <c r="H765" s="101" t="s">
        <v>243</v>
      </c>
      <c r="I765" s="88" t="s">
        <v>316</v>
      </c>
      <c r="J765" s="63" t="s">
        <v>249</v>
      </c>
      <c r="K765" s="125"/>
      <c r="L765" s="66"/>
      <c r="M765" s="126"/>
      <c r="N765" s="85" t="s">
        <v>233</v>
      </c>
      <c r="O765" s="85" t="s">
        <v>236</v>
      </c>
      <c r="P765" s="85" t="s">
        <v>236</v>
      </c>
      <c r="Q765" s="87"/>
      <c r="R765" s="88"/>
      <c r="S765" s="88"/>
      <c r="T765" s="88"/>
      <c r="U765" s="88"/>
    </row>
    <row r="766" spans="1:21" ht="14">
      <c r="A766" s="101">
        <v>61516551</v>
      </c>
      <c r="B766" s="100" t="s">
        <v>4604</v>
      </c>
      <c r="C766" s="101">
        <v>946118548</v>
      </c>
      <c r="D766" s="100" t="s">
        <v>4605</v>
      </c>
      <c r="E766" s="101" t="s">
        <v>1104</v>
      </c>
      <c r="F766" s="63"/>
      <c r="G766" s="100" t="s">
        <v>223</v>
      </c>
      <c r="H766" s="101" t="s">
        <v>243</v>
      </c>
      <c r="I766" s="88" t="s">
        <v>316</v>
      </c>
      <c r="J766" s="63" t="s">
        <v>249</v>
      </c>
      <c r="K766" s="125"/>
      <c r="L766" s="66"/>
      <c r="M766" s="126"/>
      <c r="N766" s="85" t="s">
        <v>231</v>
      </c>
      <c r="O766" s="85" t="s">
        <v>231</v>
      </c>
      <c r="P766" s="85" t="s">
        <v>231</v>
      </c>
      <c r="Q766" s="87" t="s">
        <v>445</v>
      </c>
      <c r="R766" s="88" t="s">
        <v>232</v>
      </c>
      <c r="S766" s="88" t="s">
        <v>318</v>
      </c>
      <c r="T766" s="88" t="s">
        <v>323</v>
      </c>
      <c r="U766" s="88" t="s">
        <v>255</v>
      </c>
    </row>
    <row r="767" spans="1:21" ht="13">
      <c r="A767" s="101"/>
      <c r="B767" s="100" t="s">
        <v>11423</v>
      </c>
      <c r="C767" s="101">
        <v>945591147</v>
      </c>
      <c r="D767" s="100" t="s">
        <v>11424</v>
      </c>
      <c r="E767" s="101" t="s">
        <v>1104</v>
      </c>
      <c r="F767" s="63"/>
      <c r="G767" s="100" t="s">
        <v>223</v>
      </c>
      <c r="H767" s="101" t="s">
        <v>243</v>
      </c>
      <c r="I767" s="88" t="s">
        <v>316</v>
      </c>
      <c r="J767" s="63" t="s">
        <v>249</v>
      </c>
      <c r="K767" s="125"/>
      <c r="L767" s="66"/>
      <c r="M767" s="126"/>
      <c r="N767" s="85" t="s">
        <v>233</v>
      </c>
      <c r="O767" s="85" t="s">
        <v>236</v>
      </c>
      <c r="P767" s="85" t="s">
        <v>236</v>
      </c>
      <c r="Q767" s="87"/>
      <c r="R767" s="88"/>
      <c r="S767" s="88"/>
      <c r="T767" s="88"/>
      <c r="U767" s="88"/>
    </row>
    <row r="768" spans="1:21" ht="14">
      <c r="A768" s="101">
        <v>72823930</v>
      </c>
      <c r="B768" s="100" t="s">
        <v>7621</v>
      </c>
      <c r="C768" s="101">
        <v>967743211</v>
      </c>
      <c r="D768" s="100" t="s">
        <v>7622</v>
      </c>
      <c r="E768" s="101" t="s">
        <v>1104</v>
      </c>
      <c r="F768" s="63"/>
      <c r="G768" s="100" t="s">
        <v>224</v>
      </c>
      <c r="H768" s="101" t="s">
        <v>243</v>
      </c>
      <c r="I768" s="88" t="s">
        <v>316</v>
      </c>
      <c r="J768" s="63" t="s">
        <v>249</v>
      </c>
      <c r="K768" s="125"/>
      <c r="L768" s="66"/>
      <c r="M768" s="126"/>
      <c r="N768" s="85" t="s">
        <v>231</v>
      </c>
      <c r="O768" s="85" t="s">
        <v>231</v>
      </c>
      <c r="P768" s="85" t="s">
        <v>231</v>
      </c>
      <c r="Q768" s="87" t="s">
        <v>445</v>
      </c>
      <c r="R768" s="88" t="s">
        <v>232</v>
      </c>
      <c r="S768" s="88" t="s">
        <v>318</v>
      </c>
      <c r="T768" s="88" t="s">
        <v>323</v>
      </c>
      <c r="U768" s="88" t="s">
        <v>255</v>
      </c>
    </row>
    <row r="769" spans="1:21" ht="14">
      <c r="A769" s="101">
        <v>72991222</v>
      </c>
      <c r="B769" s="100" t="s">
        <v>7871</v>
      </c>
      <c r="C769" s="101">
        <v>991117035</v>
      </c>
      <c r="D769" s="100" t="s">
        <v>7872</v>
      </c>
      <c r="E769" s="101" t="s">
        <v>1104</v>
      </c>
      <c r="F769" s="63"/>
      <c r="G769" s="100" t="s">
        <v>225</v>
      </c>
      <c r="H769" s="101" t="s">
        <v>243</v>
      </c>
      <c r="I769" s="88" t="s">
        <v>316</v>
      </c>
      <c r="J769" s="63" t="s">
        <v>249</v>
      </c>
      <c r="K769" s="125"/>
      <c r="L769" s="66"/>
      <c r="M769" s="126"/>
      <c r="N769" s="85" t="s">
        <v>231</v>
      </c>
      <c r="O769" s="85" t="s">
        <v>231</v>
      </c>
      <c r="P769" s="85" t="s">
        <v>231</v>
      </c>
      <c r="Q769" s="87" t="s">
        <v>445</v>
      </c>
      <c r="R769" s="88" t="s">
        <v>232</v>
      </c>
      <c r="S769" s="88" t="s">
        <v>318</v>
      </c>
      <c r="T769" s="88" t="s">
        <v>323</v>
      </c>
      <c r="U769" s="88" t="s">
        <v>255</v>
      </c>
    </row>
    <row r="770" spans="1:21" ht="13">
      <c r="A770" s="101">
        <v>61420409</v>
      </c>
      <c r="B770" s="100" t="s">
        <v>4240</v>
      </c>
      <c r="C770" s="101">
        <v>900492407</v>
      </c>
      <c r="D770" s="100" t="s">
        <v>4241</v>
      </c>
      <c r="E770" s="101" t="s">
        <v>1104</v>
      </c>
      <c r="F770" s="63"/>
      <c r="G770" s="100" t="s">
        <v>223</v>
      </c>
      <c r="H770" s="101" t="s">
        <v>243</v>
      </c>
      <c r="I770" s="88" t="s">
        <v>316</v>
      </c>
      <c r="J770" s="63" t="s">
        <v>249</v>
      </c>
      <c r="K770" s="125"/>
      <c r="L770" s="66"/>
      <c r="M770" s="126"/>
      <c r="N770" s="85" t="s">
        <v>233</v>
      </c>
      <c r="O770" s="85" t="s">
        <v>236</v>
      </c>
      <c r="P770" s="85" t="s">
        <v>236</v>
      </c>
      <c r="Q770" s="87"/>
      <c r="R770" s="88"/>
      <c r="S770" s="88"/>
      <c r="T770" s="88"/>
      <c r="U770" s="88"/>
    </row>
    <row r="771" spans="1:21" ht="13">
      <c r="A771" s="101">
        <v>61427340</v>
      </c>
      <c r="B771" s="100" t="s">
        <v>4306</v>
      </c>
      <c r="C771" s="101">
        <v>944694212</v>
      </c>
      <c r="D771" s="100" t="s">
        <v>4307</v>
      </c>
      <c r="E771" s="101" t="s">
        <v>1104</v>
      </c>
      <c r="F771" s="63"/>
      <c r="G771" s="100" t="s">
        <v>223</v>
      </c>
      <c r="H771" s="101" t="s">
        <v>243</v>
      </c>
      <c r="I771" s="88" t="s">
        <v>316</v>
      </c>
      <c r="J771" s="63" t="s">
        <v>249</v>
      </c>
      <c r="K771" s="125"/>
      <c r="L771" s="66"/>
      <c r="M771" s="126"/>
      <c r="N771" s="85" t="s">
        <v>233</v>
      </c>
      <c r="O771" s="85" t="s">
        <v>231</v>
      </c>
      <c r="P771" s="85" t="s">
        <v>388</v>
      </c>
      <c r="Q771" s="87"/>
      <c r="R771" s="88"/>
      <c r="S771" s="88"/>
      <c r="T771" s="88"/>
      <c r="U771" s="88"/>
    </row>
    <row r="772" spans="1:21" ht="13">
      <c r="A772" s="101">
        <v>60649898</v>
      </c>
      <c r="B772" s="100" t="s">
        <v>3179</v>
      </c>
      <c r="C772" s="101">
        <v>999721247</v>
      </c>
      <c r="D772" s="100" t="s">
        <v>3180</v>
      </c>
      <c r="E772" s="101" t="s">
        <v>1104</v>
      </c>
      <c r="F772" s="63"/>
      <c r="G772" s="100" t="s">
        <v>224</v>
      </c>
      <c r="H772" s="101" t="s">
        <v>243</v>
      </c>
      <c r="I772" s="88" t="s">
        <v>316</v>
      </c>
      <c r="J772" s="63" t="s">
        <v>249</v>
      </c>
      <c r="K772" s="125"/>
      <c r="L772" s="66"/>
      <c r="M772" s="126"/>
      <c r="N772" s="85" t="s">
        <v>233</v>
      </c>
      <c r="O772" s="85" t="s">
        <v>236</v>
      </c>
      <c r="P772" s="85" t="s">
        <v>236</v>
      </c>
      <c r="Q772" s="87"/>
      <c r="R772" s="88"/>
      <c r="S772" s="88"/>
      <c r="T772" s="88"/>
      <c r="U772" s="88"/>
    </row>
    <row r="773" spans="1:21" ht="13">
      <c r="A773" s="101">
        <v>61841616</v>
      </c>
      <c r="B773" s="100" t="s">
        <v>4860</v>
      </c>
      <c r="C773" s="101">
        <v>928014329</v>
      </c>
      <c r="D773" s="100" t="s">
        <v>4861</v>
      </c>
      <c r="E773" s="101" t="s">
        <v>1104</v>
      </c>
      <c r="F773" s="63"/>
      <c r="G773" s="100" t="s">
        <v>224</v>
      </c>
      <c r="H773" s="101" t="s">
        <v>243</v>
      </c>
      <c r="I773" s="88" t="s">
        <v>316</v>
      </c>
      <c r="J773" s="63" t="s">
        <v>249</v>
      </c>
      <c r="K773" s="125"/>
      <c r="L773" s="66"/>
      <c r="M773" s="126"/>
      <c r="N773" s="85" t="s">
        <v>233</v>
      </c>
      <c r="O773" s="85" t="s">
        <v>233</v>
      </c>
      <c r="P773" s="85" t="s">
        <v>236</v>
      </c>
      <c r="Q773" s="87"/>
      <c r="R773" s="88"/>
      <c r="S773" s="88"/>
      <c r="T773" s="88"/>
      <c r="U773" s="88"/>
    </row>
    <row r="774" spans="1:21" ht="13">
      <c r="A774" s="101"/>
      <c r="B774" s="100" t="s">
        <v>11425</v>
      </c>
      <c r="C774" s="101">
        <v>977359419</v>
      </c>
      <c r="D774" s="100" t="s">
        <v>11426</v>
      </c>
      <c r="E774" s="101" t="s">
        <v>1104</v>
      </c>
      <c r="F774" s="63"/>
      <c r="G774" s="100" t="s">
        <v>224</v>
      </c>
      <c r="H774" s="101" t="s">
        <v>243</v>
      </c>
      <c r="I774" s="88" t="s">
        <v>316</v>
      </c>
      <c r="J774" s="63" t="s">
        <v>249</v>
      </c>
      <c r="K774" s="125"/>
      <c r="L774" s="66"/>
      <c r="M774" s="126"/>
      <c r="N774" s="85" t="s">
        <v>233</v>
      </c>
      <c r="O774" s="85" t="s">
        <v>236</v>
      </c>
      <c r="P774" s="85" t="s">
        <v>236</v>
      </c>
      <c r="Q774" s="87"/>
      <c r="R774" s="88"/>
      <c r="S774" s="88"/>
      <c r="T774" s="88"/>
      <c r="U774" s="88"/>
    </row>
    <row r="775" spans="1:21" ht="13">
      <c r="A775" s="101"/>
      <c r="B775" s="100" t="s">
        <v>11427</v>
      </c>
      <c r="C775" s="101">
        <v>990996906</v>
      </c>
      <c r="D775" s="100" t="s">
        <v>11428</v>
      </c>
      <c r="E775" s="101" t="s">
        <v>1104</v>
      </c>
      <c r="F775" s="63"/>
      <c r="G775" s="100" t="s">
        <v>224</v>
      </c>
      <c r="H775" s="101" t="s">
        <v>243</v>
      </c>
      <c r="I775" s="88" t="s">
        <v>316</v>
      </c>
      <c r="J775" s="63" t="s">
        <v>249</v>
      </c>
      <c r="K775" s="125"/>
      <c r="L775" s="66"/>
      <c r="M775" s="126"/>
      <c r="N775" s="85" t="s">
        <v>233</v>
      </c>
      <c r="O775" s="85" t="s">
        <v>236</v>
      </c>
      <c r="P775" s="85" t="s">
        <v>236</v>
      </c>
      <c r="Q775" s="87"/>
      <c r="R775" s="88"/>
      <c r="S775" s="88"/>
      <c r="T775" s="88"/>
      <c r="U775" s="88"/>
    </row>
    <row r="776" spans="1:21" ht="13">
      <c r="A776" s="101">
        <v>61801664</v>
      </c>
      <c r="B776" s="100" t="s">
        <v>4840</v>
      </c>
      <c r="C776" s="101">
        <v>933849947</v>
      </c>
      <c r="D776" s="100"/>
      <c r="E776" s="101" t="s">
        <v>1104</v>
      </c>
      <c r="F776" s="63"/>
      <c r="G776" s="100" t="s">
        <v>224</v>
      </c>
      <c r="H776" s="101" t="s">
        <v>243</v>
      </c>
      <c r="I776" s="88" t="s">
        <v>316</v>
      </c>
      <c r="J776" s="63" t="s">
        <v>249</v>
      </c>
      <c r="K776" s="125"/>
      <c r="L776" s="66"/>
      <c r="M776" s="126"/>
      <c r="N776" s="85" t="s">
        <v>233</v>
      </c>
      <c r="O776" s="85" t="s">
        <v>233</v>
      </c>
      <c r="P776" s="85" t="s">
        <v>236</v>
      </c>
      <c r="Q776" s="87"/>
      <c r="R776" s="88"/>
      <c r="S776" s="88"/>
      <c r="T776" s="88"/>
      <c r="U776" s="88"/>
    </row>
    <row r="777" spans="1:21" ht="13">
      <c r="A777" s="101"/>
      <c r="B777" s="100" t="s">
        <v>11429</v>
      </c>
      <c r="C777" s="101">
        <v>912995114</v>
      </c>
      <c r="D777" s="100"/>
      <c r="E777" s="101" t="s">
        <v>2306</v>
      </c>
      <c r="F777" s="63"/>
      <c r="G777" s="100" t="s">
        <v>224</v>
      </c>
      <c r="H777" s="101" t="s">
        <v>243</v>
      </c>
      <c r="I777" s="88" t="s">
        <v>316</v>
      </c>
      <c r="J777" s="63" t="s">
        <v>249</v>
      </c>
      <c r="K777" s="125"/>
      <c r="L777" s="66"/>
      <c r="M777" s="126"/>
      <c r="N777" s="85" t="s">
        <v>233</v>
      </c>
      <c r="O777" s="85" t="s">
        <v>233</v>
      </c>
      <c r="P777" s="85" t="s">
        <v>236</v>
      </c>
      <c r="Q777" s="87"/>
      <c r="R777" s="88"/>
      <c r="S777" s="88"/>
      <c r="T777" s="88"/>
      <c r="U777" s="88"/>
    </row>
    <row r="778" spans="1:21" ht="13">
      <c r="A778" s="101">
        <v>960905493</v>
      </c>
      <c r="B778" s="100" t="s">
        <v>10252</v>
      </c>
      <c r="C778" s="101">
        <v>960905493</v>
      </c>
      <c r="D778" s="100" t="s">
        <v>10253</v>
      </c>
      <c r="E778" s="101" t="s">
        <v>2306</v>
      </c>
      <c r="F778" s="63"/>
      <c r="G778" s="100" t="s">
        <v>224</v>
      </c>
      <c r="H778" s="101" t="s">
        <v>243</v>
      </c>
      <c r="I778" s="88" t="s">
        <v>316</v>
      </c>
      <c r="J778" s="63" t="s">
        <v>249</v>
      </c>
      <c r="K778" s="125" t="s">
        <v>271</v>
      </c>
      <c r="L778" s="66" t="s">
        <v>271</v>
      </c>
      <c r="M778" s="126"/>
      <c r="N778" s="85" t="s">
        <v>233</v>
      </c>
      <c r="O778" s="85" t="s">
        <v>233</v>
      </c>
      <c r="P778" s="85"/>
      <c r="Q778" s="87"/>
      <c r="R778" s="88"/>
      <c r="S778" s="88"/>
      <c r="T778" s="88"/>
      <c r="U778" s="88"/>
    </row>
    <row r="779" spans="1:21" ht="13">
      <c r="A779" s="101">
        <v>937128669</v>
      </c>
      <c r="B779" s="100" t="s">
        <v>10241</v>
      </c>
      <c r="C779" s="101">
        <v>937128669</v>
      </c>
      <c r="D779" s="100" t="s">
        <v>10242</v>
      </c>
      <c r="E779" s="101" t="s">
        <v>2306</v>
      </c>
      <c r="F779" s="63"/>
      <c r="G779" s="100" t="s">
        <v>224</v>
      </c>
      <c r="H779" s="101" t="s">
        <v>243</v>
      </c>
      <c r="I779" s="88" t="s">
        <v>316</v>
      </c>
      <c r="J779" s="63" t="s">
        <v>249</v>
      </c>
      <c r="K779" s="125" t="s">
        <v>271</v>
      </c>
      <c r="L779" s="66" t="s">
        <v>271</v>
      </c>
      <c r="M779" s="126"/>
      <c r="N779" s="85" t="s">
        <v>233</v>
      </c>
      <c r="O779" s="85" t="s">
        <v>236</v>
      </c>
      <c r="P779" s="85"/>
      <c r="Q779" s="87"/>
      <c r="R779" s="88"/>
      <c r="S779" s="88"/>
      <c r="T779" s="88"/>
      <c r="U779" s="88"/>
    </row>
    <row r="780" spans="1:21" ht="13">
      <c r="A780" s="101">
        <v>902112077</v>
      </c>
      <c r="B780" s="100" t="s">
        <v>10230</v>
      </c>
      <c r="C780" s="101">
        <v>902112077</v>
      </c>
      <c r="D780" s="100" t="s">
        <v>10231</v>
      </c>
      <c r="E780" s="101" t="s">
        <v>1104</v>
      </c>
      <c r="F780" s="63"/>
      <c r="G780" s="100" t="s">
        <v>224</v>
      </c>
      <c r="H780" s="101" t="s">
        <v>243</v>
      </c>
      <c r="I780" s="88" t="s">
        <v>316</v>
      </c>
      <c r="J780" s="63" t="s">
        <v>249</v>
      </c>
      <c r="K780" s="125" t="s">
        <v>271</v>
      </c>
      <c r="L780" s="66" t="s">
        <v>271</v>
      </c>
      <c r="M780" s="126"/>
      <c r="N780" s="85" t="s">
        <v>233</v>
      </c>
      <c r="O780" s="85" t="s">
        <v>236</v>
      </c>
      <c r="P780" s="85"/>
      <c r="Q780" s="87"/>
      <c r="R780" s="88"/>
      <c r="S780" s="88"/>
      <c r="T780" s="88"/>
      <c r="U780" s="88"/>
    </row>
    <row r="781" spans="1:21" ht="13">
      <c r="A781" s="101">
        <v>982260252</v>
      </c>
      <c r="B781" s="100" t="s">
        <v>10254</v>
      </c>
      <c r="C781" s="101">
        <v>982260252</v>
      </c>
      <c r="D781" s="100"/>
      <c r="E781" s="101" t="s">
        <v>1104</v>
      </c>
      <c r="F781" s="63"/>
      <c r="G781" s="100" t="s">
        <v>224</v>
      </c>
      <c r="H781" s="101" t="s">
        <v>243</v>
      </c>
      <c r="I781" s="88" t="s">
        <v>316</v>
      </c>
      <c r="J781" s="63" t="s">
        <v>249</v>
      </c>
      <c r="K781" s="125" t="s">
        <v>271</v>
      </c>
      <c r="L781" s="66" t="s">
        <v>271</v>
      </c>
      <c r="M781" s="126"/>
      <c r="N781" s="85" t="s">
        <v>233</v>
      </c>
      <c r="O781" s="85" t="s">
        <v>236</v>
      </c>
      <c r="P781" s="85"/>
      <c r="Q781" s="87"/>
      <c r="R781" s="88"/>
      <c r="S781" s="88"/>
      <c r="T781" s="88"/>
      <c r="U781" s="88"/>
    </row>
    <row r="782" spans="1:21" ht="13">
      <c r="A782" s="101">
        <v>71151034</v>
      </c>
      <c r="B782" s="100" t="s">
        <v>5984</v>
      </c>
      <c r="C782" s="101">
        <v>959530672</v>
      </c>
      <c r="D782" s="100" t="s">
        <v>5985</v>
      </c>
      <c r="E782" s="101" t="s">
        <v>1104</v>
      </c>
      <c r="F782" s="63"/>
      <c r="G782" s="100" t="s">
        <v>224</v>
      </c>
      <c r="H782" s="101" t="s">
        <v>243</v>
      </c>
      <c r="I782" s="88" t="s">
        <v>316</v>
      </c>
      <c r="J782" s="63" t="s">
        <v>249</v>
      </c>
      <c r="K782" s="125" t="s">
        <v>271</v>
      </c>
      <c r="L782" s="66" t="s">
        <v>271</v>
      </c>
      <c r="M782" s="126"/>
      <c r="N782" s="85" t="s">
        <v>233</v>
      </c>
      <c r="O782" s="85" t="s">
        <v>236</v>
      </c>
      <c r="P782" s="85"/>
      <c r="Q782" s="87"/>
      <c r="R782" s="88"/>
      <c r="S782" s="88"/>
      <c r="T782" s="88"/>
      <c r="U782" s="88"/>
    </row>
    <row r="783" spans="1:21" ht="13">
      <c r="A783" s="101">
        <v>72061721</v>
      </c>
      <c r="B783" s="100" t="s">
        <v>6820</v>
      </c>
      <c r="C783" s="101">
        <v>914992807</v>
      </c>
      <c r="D783" s="100" t="s">
        <v>6821</v>
      </c>
      <c r="E783" s="101" t="s">
        <v>1104</v>
      </c>
      <c r="F783" s="63"/>
      <c r="G783" s="100" t="s">
        <v>224</v>
      </c>
      <c r="H783" s="101" t="s">
        <v>243</v>
      </c>
      <c r="I783" s="88" t="s">
        <v>316</v>
      </c>
      <c r="J783" s="63" t="s">
        <v>249</v>
      </c>
      <c r="K783" s="125" t="s">
        <v>271</v>
      </c>
      <c r="L783" s="66" t="s">
        <v>271</v>
      </c>
      <c r="M783" s="126"/>
      <c r="N783" s="85" t="s">
        <v>233</v>
      </c>
      <c r="O783" s="85" t="s">
        <v>236</v>
      </c>
      <c r="P783" s="85"/>
      <c r="Q783" s="87"/>
      <c r="R783" s="88"/>
      <c r="S783" s="88"/>
      <c r="T783" s="88"/>
      <c r="U783" s="88"/>
    </row>
    <row r="784" spans="1:21" ht="13">
      <c r="A784" s="101">
        <v>922578226</v>
      </c>
      <c r="B784" s="100" t="s">
        <v>10234</v>
      </c>
      <c r="C784" s="101">
        <v>922578226</v>
      </c>
      <c r="D784" s="100"/>
      <c r="E784" s="101" t="s">
        <v>1104</v>
      </c>
      <c r="F784" s="63"/>
      <c r="G784" s="100" t="s">
        <v>224</v>
      </c>
      <c r="H784" s="101" t="s">
        <v>243</v>
      </c>
      <c r="I784" s="88" t="s">
        <v>316</v>
      </c>
      <c r="J784" s="63" t="s">
        <v>249</v>
      </c>
      <c r="K784" s="125" t="s">
        <v>271</v>
      </c>
      <c r="L784" s="66" t="s">
        <v>271</v>
      </c>
      <c r="M784" s="126"/>
      <c r="N784" s="85" t="s">
        <v>233</v>
      </c>
      <c r="O784" s="85" t="s">
        <v>236</v>
      </c>
      <c r="P784" s="85"/>
      <c r="Q784" s="87"/>
      <c r="R784" s="88"/>
      <c r="S784" s="88"/>
      <c r="T784" s="88"/>
      <c r="U784" s="88"/>
    </row>
    <row r="785" spans="1:21" ht="13">
      <c r="A785" s="101">
        <v>959271599</v>
      </c>
      <c r="B785" s="100" t="s">
        <v>10249</v>
      </c>
      <c r="C785" s="101">
        <v>959271599</v>
      </c>
      <c r="D785" s="100" t="s">
        <v>10250</v>
      </c>
      <c r="E785" s="101" t="s">
        <v>1104</v>
      </c>
      <c r="F785" s="63"/>
      <c r="G785" s="100" t="s">
        <v>224</v>
      </c>
      <c r="H785" s="101" t="s">
        <v>243</v>
      </c>
      <c r="I785" s="88" t="s">
        <v>316</v>
      </c>
      <c r="J785" s="63" t="s">
        <v>249</v>
      </c>
      <c r="K785" s="125" t="s">
        <v>271</v>
      </c>
      <c r="L785" s="66" t="s">
        <v>271</v>
      </c>
      <c r="M785" s="126"/>
      <c r="N785" s="85" t="s">
        <v>233</v>
      </c>
      <c r="O785" s="85" t="s">
        <v>236</v>
      </c>
      <c r="P785" s="85"/>
      <c r="Q785" s="87"/>
      <c r="R785" s="88"/>
      <c r="S785" s="88"/>
      <c r="T785" s="88"/>
      <c r="U785" s="88"/>
    </row>
    <row r="786" spans="1:21" ht="14">
      <c r="A786" s="101">
        <v>61516282</v>
      </c>
      <c r="B786" s="100" t="s">
        <v>4589</v>
      </c>
      <c r="C786" s="101">
        <v>983184943</v>
      </c>
      <c r="D786" s="100" t="s">
        <v>4590</v>
      </c>
      <c r="E786" s="101" t="s">
        <v>1104</v>
      </c>
      <c r="F786" s="63"/>
      <c r="G786" s="100" t="s">
        <v>223</v>
      </c>
      <c r="H786" s="101" t="s">
        <v>243</v>
      </c>
      <c r="I786" s="88" t="s">
        <v>316</v>
      </c>
      <c r="J786" s="63" t="s">
        <v>249</v>
      </c>
      <c r="K786" s="125"/>
      <c r="L786" s="66"/>
      <c r="M786" s="126"/>
      <c r="N786" s="85" t="s">
        <v>231</v>
      </c>
      <c r="O786" s="85" t="s">
        <v>231</v>
      </c>
      <c r="P786" s="85" t="s">
        <v>231</v>
      </c>
      <c r="Q786" s="87" t="s">
        <v>445</v>
      </c>
      <c r="R786" s="88" t="s">
        <v>232</v>
      </c>
      <c r="S786" s="88" t="s">
        <v>318</v>
      </c>
      <c r="T786" s="88" t="s">
        <v>323</v>
      </c>
      <c r="U786" s="88" t="s">
        <v>255</v>
      </c>
    </row>
    <row r="787" spans="1:21" ht="14">
      <c r="A787" s="101">
        <v>960787655</v>
      </c>
      <c r="B787" s="100" t="s">
        <v>10251</v>
      </c>
      <c r="C787" s="101">
        <v>960787655</v>
      </c>
      <c r="D787" s="100"/>
      <c r="E787" s="101" t="s">
        <v>2306</v>
      </c>
      <c r="F787" s="63"/>
      <c r="G787" s="100" t="s">
        <v>224</v>
      </c>
      <c r="H787" s="101" t="s">
        <v>243</v>
      </c>
      <c r="I787" s="88" t="s">
        <v>316</v>
      </c>
      <c r="J787" s="63" t="s">
        <v>249</v>
      </c>
      <c r="K787" s="125" t="s">
        <v>271</v>
      </c>
      <c r="L787" s="66" t="s">
        <v>271</v>
      </c>
      <c r="M787" s="126"/>
      <c r="N787" s="85" t="s">
        <v>231</v>
      </c>
      <c r="O787" s="95" t="s">
        <v>329</v>
      </c>
      <c r="P787" s="85"/>
      <c r="Q787" s="87"/>
      <c r="R787" s="88"/>
      <c r="S787" s="88"/>
      <c r="T787" s="88"/>
      <c r="U787" s="88"/>
    </row>
    <row r="788" spans="1:21" ht="13">
      <c r="A788" s="101">
        <v>78286750</v>
      </c>
      <c r="B788" s="100" t="s">
        <v>10080</v>
      </c>
      <c r="C788" s="101">
        <v>932379827</v>
      </c>
      <c r="D788" s="100" t="s">
        <v>10081</v>
      </c>
      <c r="E788" s="101" t="s">
        <v>1104</v>
      </c>
      <c r="F788" s="63"/>
      <c r="G788" s="100" t="s">
        <v>224</v>
      </c>
      <c r="H788" s="101" t="s">
        <v>243</v>
      </c>
      <c r="I788" s="88" t="s">
        <v>316</v>
      </c>
      <c r="J788" s="63" t="s">
        <v>249</v>
      </c>
      <c r="K788" s="125" t="s">
        <v>271</v>
      </c>
      <c r="L788" s="66" t="s">
        <v>271</v>
      </c>
      <c r="M788" s="126"/>
      <c r="N788" s="85" t="s">
        <v>233</v>
      </c>
      <c r="O788" s="85" t="s">
        <v>236</v>
      </c>
      <c r="P788" s="85"/>
      <c r="Q788" s="87"/>
      <c r="R788" s="88"/>
      <c r="S788" s="88"/>
      <c r="T788" s="88"/>
      <c r="U788" s="88"/>
    </row>
    <row r="789" spans="1:21" ht="13">
      <c r="A789" s="101">
        <v>922686804</v>
      </c>
      <c r="B789" s="100" t="s">
        <v>10235</v>
      </c>
      <c r="C789" s="101">
        <v>922686804</v>
      </c>
      <c r="D789" s="100" t="s">
        <v>10236</v>
      </c>
      <c r="E789" s="101" t="s">
        <v>2306</v>
      </c>
      <c r="F789" s="63"/>
      <c r="G789" s="100" t="s">
        <v>224</v>
      </c>
      <c r="H789" s="101" t="s">
        <v>243</v>
      </c>
      <c r="I789" s="88" t="s">
        <v>316</v>
      </c>
      <c r="J789" s="63" t="s">
        <v>249</v>
      </c>
      <c r="K789" s="125" t="s">
        <v>271</v>
      </c>
      <c r="L789" s="66" t="s">
        <v>271</v>
      </c>
      <c r="M789" s="126"/>
      <c r="N789" s="85" t="s">
        <v>233</v>
      </c>
      <c r="O789" s="85" t="s">
        <v>236</v>
      </c>
      <c r="P789" s="85"/>
      <c r="Q789" s="87"/>
      <c r="R789" s="88"/>
      <c r="S789" s="88"/>
      <c r="T789" s="88"/>
      <c r="U789" s="88"/>
    </row>
    <row r="790" spans="1:21" ht="13">
      <c r="A790" s="101">
        <v>672324353</v>
      </c>
      <c r="B790" s="100" t="s">
        <v>10220</v>
      </c>
      <c r="C790" s="101">
        <v>932984664</v>
      </c>
      <c r="D790" s="100" t="s">
        <v>10221</v>
      </c>
      <c r="E790" s="101" t="s">
        <v>2306</v>
      </c>
      <c r="F790" s="63"/>
      <c r="G790" s="100" t="s">
        <v>224</v>
      </c>
      <c r="H790" s="101" t="s">
        <v>243</v>
      </c>
      <c r="I790" s="88" t="s">
        <v>316</v>
      </c>
      <c r="J790" s="63" t="s">
        <v>249</v>
      </c>
      <c r="K790" s="125" t="s">
        <v>271</v>
      </c>
      <c r="L790" s="66" t="s">
        <v>271</v>
      </c>
      <c r="M790" s="126"/>
      <c r="N790" s="85" t="s">
        <v>233</v>
      </c>
      <c r="O790" s="85" t="s">
        <v>236</v>
      </c>
      <c r="P790" s="85"/>
      <c r="Q790" s="87"/>
      <c r="R790" s="88"/>
      <c r="S790" s="88"/>
      <c r="T790" s="88"/>
      <c r="U790" s="88"/>
    </row>
    <row r="791" spans="1:21" ht="13">
      <c r="A791" s="101">
        <v>73847714</v>
      </c>
      <c r="B791" s="100" t="s">
        <v>8597</v>
      </c>
      <c r="C791" s="101">
        <v>930936223</v>
      </c>
      <c r="D791" s="100"/>
      <c r="E791" s="101" t="s">
        <v>2306</v>
      </c>
      <c r="F791" s="63"/>
      <c r="G791" s="100" t="s">
        <v>224</v>
      </c>
      <c r="H791" s="101" t="s">
        <v>243</v>
      </c>
      <c r="I791" s="88" t="s">
        <v>316</v>
      </c>
      <c r="J791" s="63" t="s">
        <v>249</v>
      </c>
      <c r="K791" s="125" t="s">
        <v>271</v>
      </c>
      <c r="L791" s="66" t="s">
        <v>271</v>
      </c>
      <c r="M791" s="126"/>
      <c r="N791" s="85" t="s">
        <v>233</v>
      </c>
      <c r="O791" s="85" t="s">
        <v>236</v>
      </c>
      <c r="P791" s="85"/>
      <c r="Q791" s="87"/>
      <c r="R791" s="88"/>
      <c r="S791" s="88"/>
      <c r="T791" s="88"/>
      <c r="U791" s="88"/>
    </row>
    <row r="792" spans="1:21" ht="13">
      <c r="A792" s="101">
        <v>933274270</v>
      </c>
      <c r="B792" s="100" t="s">
        <v>10237</v>
      </c>
      <c r="C792" s="101">
        <v>933274270</v>
      </c>
      <c r="D792" s="100" t="s">
        <v>10238</v>
      </c>
      <c r="E792" s="101" t="s">
        <v>1104</v>
      </c>
      <c r="F792" s="63"/>
      <c r="G792" s="100" t="s">
        <v>224</v>
      </c>
      <c r="H792" s="101" t="s">
        <v>243</v>
      </c>
      <c r="I792" s="88" t="s">
        <v>316</v>
      </c>
      <c r="J792" s="63" t="s">
        <v>249</v>
      </c>
      <c r="K792" s="125" t="s">
        <v>271</v>
      </c>
      <c r="L792" s="66" t="s">
        <v>271</v>
      </c>
      <c r="M792" s="126"/>
      <c r="N792" s="85" t="s">
        <v>233</v>
      </c>
      <c r="O792" s="85" t="s">
        <v>236</v>
      </c>
      <c r="P792" s="85"/>
      <c r="Q792" s="87"/>
      <c r="R792" s="88"/>
      <c r="S792" s="88"/>
      <c r="T792" s="88"/>
      <c r="U792" s="88"/>
    </row>
    <row r="793" spans="1:21" ht="13">
      <c r="A793" s="101">
        <v>73722545</v>
      </c>
      <c r="B793" s="100" t="s">
        <v>8504</v>
      </c>
      <c r="C793" s="101">
        <v>989715597</v>
      </c>
      <c r="D793" s="100" t="s">
        <v>8505</v>
      </c>
      <c r="E793" s="101" t="s">
        <v>2306</v>
      </c>
      <c r="F793" s="63"/>
      <c r="G793" s="100" t="s">
        <v>224</v>
      </c>
      <c r="H793" s="101" t="s">
        <v>243</v>
      </c>
      <c r="I793" s="88" t="s">
        <v>316</v>
      </c>
      <c r="J793" s="63" t="s">
        <v>249</v>
      </c>
      <c r="K793" s="125"/>
      <c r="L793" s="66"/>
      <c r="M793" s="126"/>
      <c r="N793" s="85" t="s">
        <v>231</v>
      </c>
      <c r="O793" s="85" t="s">
        <v>231</v>
      </c>
      <c r="P793" s="85" t="s">
        <v>231</v>
      </c>
      <c r="Q793" s="87"/>
      <c r="R793" s="88"/>
      <c r="S793" s="88"/>
      <c r="T793" s="88"/>
      <c r="U793" s="88"/>
    </row>
    <row r="794" spans="1:21" ht="13">
      <c r="A794" s="101"/>
      <c r="B794" s="100" t="s">
        <v>11430</v>
      </c>
      <c r="C794" s="101">
        <v>919157101</v>
      </c>
      <c r="D794" s="100" t="s">
        <v>11431</v>
      </c>
      <c r="E794" s="101" t="s">
        <v>2306</v>
      </c>
      <c r="F794" s="63"/>
      <c r="G794" s="100" t="s">
        <v>224</v>
      </c>
      <c r="H794" s="101" t="s">
        <v>243</v>
      </c>
      <c r="I794" s="88" t="s">
        <v>316</v>
      </c>
      <c r="J794" s="63" t="s">
        <v>249</v>
      </c>
      <c r="K794" s="125"/>
      <c r="L794" s="66"/>
      <c r="M794" s="126"/>
      <c r="N794" s="85" t="s">
        <v>233</v>
      </c>
      <c r="O794" s="85" t="s">
        <v>236</v>
      </c>
      <c r="P794" s="85" t="s">
        <v>236</v>
      </c>
      <c r="Q794" s="87"/>
      <c r="R794" s="88"/>
      <c r="S794" s="88"/>
      <c r="T794" s="88"/>
      <c r="U794" s="88"/>
    </row>
    <row r="795" spans="1:21" ht="13">
      <c r="A795" s="101">
        <v>70852021</v>
      </c>
      <c r="B795" s="100" t="s">
        <v>5818</v>
      </c>
      <c r="C795" s="101">
        <v>975066296</v>
      </c>
      <c r="D795" s="100" t="s">
        <v>5819</v>
      </c>
      <c r="E795" s="101" t="s">
        <v>1104</v>
      </c>
      <c r="F795" s="63"/>
      <c r="G795" s="100" t="s">
        <v>224</v>
      </c>
      <c r="H795" s="101" t="s">
        <v>243</v>
      </c>
      <c r="I795" s="88" t="s">
        <v>316</v>
      </c>
      <c r="J795" s="63" t="s">
        <v>249</v>
      </c>
      <c r="K795" s="125"/>
      <c r="L795" s="66"/>
      <c r="M795" s="126"/>
      <c r="N795" s="85" t="s">
        <v>233</v>
      </c>
      <c r="O795" s="85" t="s">
        <v>236</v>
      </c>
      <c r="P795" s="85" t="s">
        <v>236</v>
      </c>
      <c r="Q795" s="87"/>
      <c r="R795" s="88"/>
      <c r="S795" s="88"/>
      <c r="T795" s="88"/>
      <c r="U795" s="88"/>
    </row>
    <row r="796" spans="1:21" ht="13">
      <c r="A796" s="101">
        <v>72336905</v>
      </c>
      <c r="B796" s="100" t="s">
        <v>7056</v>
      </c>
      <c r="C796" s="101">
        <v>935727494</v>
      </c>
      <c r="D796" s="100" t="s">
        <v>7057</v>
      </c>
      <c r="E796" s="101" t="s">
        <v>1104</v>
      </c>
      <c r="F796" s="63"/>
      <c r="G796" s="100" t="s">
        <v>224</v>
      </c>
      <c r="H796" s="101" t="s">
        <v>243</v>
      </c>
      <c r="I796" s="88" t="s">
        <v>316</v>
      </c>
      <c r="J796" s="63" t="s">
        <v>249</v>
      </c>
      <c r="K796" s="125"/>
      <c r="L796" s="66"/>
      <c r="M796" s="126"/>
      <c r="N796" s="85" t="s">
        <v>233</v>
      </c>
      <c r="O796" s="85" t="s">
        <v>236</v>
      </c>
      <c r="P796" s="85" t="s">
        <v>236</v>
      </c>
      <c r="Q796" s="87"/>
      <c r="R796" s="88"/>
      <c r="S796" s="88"/>
      <c r="T796" s="88"/>
      <c r="U796" s="88"/>
    </row>
    <row r="797" spans="1:21" ht="13">
      <c r="A797" s="101"/>
      <c r="B797" s="100" t="s">
        <v>11432</v>
      </c>
      <c r="C797" s="101">
        <v>978346436</v>
      </c>
      <c r="D797" s="100" t="s">
        <v>11433</v>
      </c>
      <c r="E797" s="101" t="s">
        <v>2306</v>
      </c>
      <c r="F797" s="63"/>
      <c r="G797" s="100" t="s">
        <v>224</v>
      </c>
      <c r="H797" s="101" t="s">
        <v>243</v>
      </c>
      <c r="I797" s="88" t="s">
        <v>316</v>
      </c>
      <c r="J797" s="63" t="s">
        <v>249</v>
      </c>
      <c r="K797" s="125"/>
      <c r="L797" s="66"/>
      <c r="M797" s="126"/>
      <c r="N797" s="85" t="s">
        <v>233</v>
      </c>
      <c r="O797" s="85" t="s">
        <v>236</v>
      </c>
      <c r="P797" s="85" t="s">
        <v>236</v>
      </c>
      <c r="Q797" s="87"/>
      <c r="R797" s="88"/>
      <c r="S797" s="88"/>
      <c r="T797" s="88"/>
      <c r="U797" s="88"/>
    </row>
    <row r="798" spans="1:21" ht="13">
      <c r="A798" s="101"/>
      <c r="B798" s="100" t="s">
        <v>11434</v>
      </c>
      <c r="C798" s="101">
        <v>949353109</v>
      </c>
      <c r="D798" s="100" t="s">
        <v>11435</v>
      </c>
      <c r="E798" s="101" t="s">
        <v>2306</v>
      </c>
      <c r="F798" s="63"/>
      <c r="G798" s="100" t="s">
        <v>224</v>
      </c>
      <c r="H798" s="101" t="s">
        <v>243</v>
      </c>
      <c r="I798" s="88" t="s">
        <v>316</v>
      </c>
      <c r="J798" s="63" t="s">
        <v>249</v>
      </c>
      <c r="K798" s="125"/>
      <c r="L798" s="66"/>
      <c r="M798" s="126"/>
      <c r="N798" s="85" t="s">
        <v>233</v>
      </c>
      <c r="O798" s="85" t="s">
        <v>233</v>
      </c>
      <c r="P798" s="85" t="s">
        <v>330</v>
      </c>
      <c r="Q798" s="87"/>
      <c r="R798" s="88"/>
      <c r="S798" s="88"/>
      <c r="T798" s="88"/>
      <c r="U798" s="88"/>
    </row>
    <row r="799" spans="1:21" ht="13">
      <c r="A799" s="101" t="s">
        <v>12413</v>
      </c>
      <c r="B799" s="100" t="s">
        <v>4836</v>
      </c>
      <c r="C799" s="101" t="s">
        <v>4837</v>
      </c>
      <c r="D799" s="100" t="s">
        <v>4835</v>
      </c>
      <c r="E799" s="101" t="s">
        <v>2306</v>
      </c>
      <c r="F799" s="63"/>
      <c r="G799" s="100" t="s">
        <v>224</v>
      </c>
      <c r="H799" s="101" t="s">
        <v>243</v>
      </c>
      <c r="I799" s="88" t="s">
        <v>316</v>
      </c>
      <c r="J799" s="63" t="s">
        <v>249</v>
      </c>
      <c r="K799" s="125"/>
      <c r="L799" s="66"/>
      <c r="M799" s="126"/>
      <c r="N799" s="85" t="s">
        <v>233</v>
      </c>
      <c r="O799" s="85" t="s">
        <v>236</v>
      </c>
      <c r="P799" s="85" t="s">
        <v>236</v>
      </c>
      <c r="Q799" s="87"/>
      <c r="R799" s="88"/>
      <c r="S799" s="88"/>
      <c r="T799" s="88"/>
      <c r="U799" s="88"/>
    </row>
    <row r="800" spans="1:21" ht="13">
      <c r="A800" s="101" t="s">
        <v>12414</v>
      </c>
      <c r="B800" s="100" t="s">
        <v>10015</v>
      </c>
      <c r="C800" s="101" t="s">
        <v>10016</v>
      </c>
      <c r="D800" s="100"/>
      <c r="E800" s="101" t="s">
        <v>1104</v>
      </c>
      <c r="F800" s="63"/>
      <c r="G800" s="100" t="s">
        <v>224</v>
      </c>
      <c r="H800" s="101" t="s">
        <v>243</v>
      </c>
      <c r="I800" s="88" t="s">
        <v>316</v>
      </c>
      <c r="J800" s="63" t="s">
        <v>249</v>
      </c>
      <c r="K800" s="125"/>
      <c r="L800" s="66"/>
      <c r="M800" s="126"/>
      <c r="N800" s="85" t="s">
        <v>233</v>
      </c>
      <c r="O800" s="85" t="s">
        <v>236</v>
      </c>
      <c r="P800" s="85" t="s">
        <v>236</v>
      </c>
      <c r="Q800" s="87"/>
      <c r="R800" s="88"/>
      <c r="S800" s="88"/>
      <c r="T800" s="88"/>
      <c r="U800" s="88"/>
    </row>
    <row r="801" spans="1:22" ht="13">
      <c r="A801" s="101" t="s">
        <v>12415</v>
      </c>
      <c r="B801" s="100" t="s">
        <v>7657</v>
      </c>
      <c r="C801" s="101" t="s">
        <v>7658</v>
      </c>
      <c r="D801" s="100" t="s">
        <v>7659</v>
      </c>
      <c r="E801" s="101" t="s">
        <v>1104</v>
      </c>
      <c r="F801" s="63"/>
      <c r="G801" s="100" t="s">
        <v>224</v>
      </c>
      <c r="H801" s="101" t="s">
        <v>243</v>
      </c>
      <c r="I801" s="88" t="s">
        <v>316</v>
      </c>
      <c r="J801" s="63" t="s">
        <v>249</v>
      </c>
      <c r="K801" s="125"/>
      <c r="L801" s="66"/>
      <c r="M801" s="126"/>
      <c r="N801" s="85" t="s">
        <v>233</v>
      </c>
      <c r="O801" s="85" t="s">
        <v>236</v>
      </c>
      <c r="P801" s="85" t="s">
        <v>236</v>
      </c>
      <c r="Q801" s="87"/>
      <c r="R801" s="88"/>
      <c r="S801" s="88"/>
      <c r="T801" s="88"/>
      <c r="U801" s="88"/>
    </row>
    <row r="802" spans="1:22" ht="13">
      <c r="A802" s="101" t="s">
        <v>12416</v>
      </c>
      <c r="B802" s="100" t="s">
        <v>7058</v>
      </c>
      <c r="C802" s="101" t="s">
        <v>7059</v>
      </c>
      <c r="D802" s="100" t="s">
        <v>7060</v>
      </c>
      <c r="E802" s="101" t="s">
        <v>2306</v>
      </c>
      <c r="F802" s="63"/>
      <c r="G802" s="100" t="s">
        <v>224</v>
      </c>
      <c r="H802" s="101" t="s">
        <v>243</v>
      </c>
      <c r="I802" s="88" t="s">
        <v>316</v>
      </c>
      <c r="J802" s="63" t="s">
        <v>249</v>
      </c>
      <c r="K802" s="125"/>
      <c r="L802" s="66"/>
      <c r="M802" s="126"/>
      <c r="N802" s="85" t="s">
        <v>233</v>
      </c>
      <c r="O802" s="85" t="s">
        <v>236</v>
      </c>
      <c r="P802" s="85" t="s">
        <v>236</v>
      </c>
      <c r="Q802" s="87"/>
      <c r="R802" s="88"/>
      <c r="S802" s="88"/>
      <c r="T802" s="88"/>
      <c r="U802" s="88"/>
    </row>
    <row r="803" spans="1:22" ht="13">
      <c r="A803" s="101"/>
      <c r="B803" s="100" t="s">
        <v>11436</v>
      </c>
      <c r="C803" s="101" t="s">
        <v>11437</v>
      </c>
      <c r="D803" s="100"/>
      <c r="E803" s="101" t="s">
        <v>1104</v>
      </c>
      <c r="F803" s="63"/>
      <c r="G803" s="100" t="s">
        <v>224</v>
      </c>
      <c r="H803" s="101" t="s">
        <v>243</v>
      </c>
      <c r="I803" s="88" t="s">
        <v>316</v>
      </c>
      <c r="J803" s="63" t="s">
        <v>249</v>
      </c>
      <c r="K803" s="125"/>
      <c r="L803" s="66"/>
      <c r="M803" s="126"/>
      <c r="N803" s="85" t="s">
        <v>233</v>
      </c>
      <c r="O803" s="85" t="s">
        <v>236</v>
      </c>
      <c r="P803" s="85" t="s">
        <v>236</v>
      </c>
      <c r="Q803" s="87"/>
      <c r="R803" s="88"/>
      <c r="S803" s="88"/>
      <c r="T803" s="88"/>
      <c r="U803" s="88"/>
    </row>
    <row r="804" spans="1:22" ht="13">
      <c r="A804" s="101" t="s">
        <v>12417</v>
      </c>
      <c r="B804" s="100" t="s">
        <v>5279</v>
      </c>
      <c r="C804" s="101" t="s">
        <v>5280</v>
      </c>
      <c r="D804" s="100" t="s">
        <v>5281</v>
      </c>
      <c r="E804" s="101" t="s">
        <v>2306</v>
      </c>
      <c r="F804" s="63"/>
      <c r="G804" s="100" t="s">
        <v>225</v>
      </c>
      <c r="H804" s="101" t="s">
        <v>243</v>
      </c>
      <c r="I804" s="88" t="s">
        <v>316</v>
      </c>
      <c r="J804" s="63" t="s">
        <v>249</v>
      </c>
      <c r="K804" s="125"/>
      <c r="L804" s="66"/>
      <c r="M804" s="126"/>
      <c r="N804" s="85" t="s">
        <v>233</v>
      </c>
      <c r="O804" s="85" t="s">
        <v>236</v>
      </c>
      <c r="P804" s="85" t="s">
        <v>236</v>
      </c>
      <c r="Q804" s="87"/>
      <c r="R804" s="88"/>
      <c r="S804" s="88"/>
      <c r="T804" s="88"/>
      <c r="U804" s="88"/>
    </row>
    <row r="805" spans="1:22" ht="13">
      <c r="A805" s="101"/>
      <c r="B805" s="100" t="s">
        <v>11438</v>
      </c>
      <c r="C805" s="101" t="s">
        <v>11439</v>
      </c>
      <c r="D805" s="100" t="s">
        <v>11440</v>
      </c>
      <c r="E805" s="101" t="s">
        <v>1104</v>
      </c>
      <c r="F805" s="63"/>
      <c r="G805" s="100" t="s">
        <v>224</v>
      </c>
      <c r="H805" s="101" t="s">
        <v>243</v>
      </c>
      <c r="I805" s="88" t="s">
        <v>316</v>
      </c>
      <c r="J805" s="63" t="s">
        <v>249</v>
      </c>
      <c r="K805" s="125"/>
      <c r="L805" s="66"/>
      <c r="M805" s="126"/>
      <c r="N805" s="85" t="s">
        <v>233</v>
      </c>
      <c r="O805" s="85" t="s">
        <v>236</v>
      </c>
      <c r="P805" s="85" t="s">
        <v>236</v>
      </c>
      <c r="Q805" s="87"/>
      <c r="R805" s="88"/>
      <c r="S805" s="88"/>
      <c r="T805" s="88"/>
      <c r="U805" s="88"/>
    </row>
    <row r="806" spans="1:22" ht="13">
      <c r="A806" s="101"/>
      <c r="B806" s="100" t="s">
        <v>11441</v>
      </c>
      <c r="C806" s="101" t="s">
        <v>11442</v>
      </c>
      <c r="D806" s="100" t="s">
        <v>11443</v>
      </c>
      <c r="E806" s="101" t="s">
        <v>1104</v>
      </c>
      <c r="F806" s="63"/>
      <c r="G806" s="100" t="s">
        <v>224</v>
      </c>
      <c r="H806" s="101" t="s">
        <v>243</v>
      </c>
      <c r="I806" s="88" t="s">
        <v>316</v>
      </c>
      <c r="J806" s="63" t="s">
        <v>249</v>
      </c>
      <c r="K806" s="125"/>
      <c r="L806" s="66"/>
      <c r="M806" s="126"/>
      <c r="N806" s="85" t="s">
        <v>239</v>
      </c>
      <c r="O806" s="85" t="s">
        <v>239</v>
      </c>
      <c r="P806" s="85" t="s">
        <v>239</v>
      </c>
      <c r="Q806" s="87"/>
      <c r="R806" s="88"/>
      <c r="S806" s="88"/>
      <c r="T806" s="88"/>
      <c r="U806" s="88"/>
    </row>
    <row r="807" spans="1:22" ht="13">
      <c r="A807" s="101" t="s">
        <v>12418</v>
      </c>
      <c r="B807" s="100" t="s">
        <v>5237</v>
      </c>
      <c r="C807" s="101" t="s">
        <v>5238</v>
      </c>
      <c r="D807" s="100" t="s">
        <v>5239</v>
      </c>
      <c r="E807" s="101" t="s">
        <v>1104</v>
      </c>
      <c r="F807" s="63"/>
      <c r="G807" s="100" t="s">
        <v>224</v>
      </c>
      <c r="H807" s="101" t="s">
        <v>243</v>
      </c>
      <c r="I807" s="88" t="s">
        <v>316</v>
      </c>
      <c r="J807" s="63" t="s">
        <v>249</v>
      </c>
      <c r="K807" s="125"/>
      <c r="L807" s="66"/>
      <c r="M807" s="126"/>
      <c r="N807" s="85" t="s">
        <v>233</v>
      </c>
      <c r="O807" s="85" t="s">
        <v>236</v>
      </c>
      <c r="P807" s="85" t="s">
        <v>236</v>
      </c>
      <c r="Q807" s="87"/>
      <c r="R807" s="88"/>
      <c r="S807" s="88"/>
      <c r="T807" s="88"/>
      <c r="U807" s="88"/>
    </row>
    <row r="808" spans="1:22" ht="13">
      <c r="A808" s="101" t="s">
        <v>12419</v>
      </c>
      <c r="B808" s="100" t="s">
        <v>6757</v>
      </c>
      <c r="C808" s="101" t="s">
        <v>6758</v>
      </c>
      <c r="D808" s="100" t="s">
        <v>6759</v>
      </c>
      <c r="E808" s="101" t="s">
        <v>1104</v>
      </c>
      <c r="F808" s="63"/>
      <c r="G808" s="100" t="s">
        <v>224</v>
      </c>
      <c r="H808" s="101" t="s">
        <v>243</v>
      </c>
      <c r="I808" s="88" t="s">
        <v>316</v>
      </c>
      <c r="J808" s="63" t="s">
        <v>249</v>
      </c>
      <c r="K808" s="125"/>
      <c r="L808" s="66"/>
      <c r="M808" s="126"/>
      <c r="N808" s="85" t="s">
        <v>233</v>
      </c>
      <c r="O808" s="85" t="s">
        <v>236</v>
      </c>
      <c r="P808" s="85" t="s">
        <v>236</v>
      </c>
      <c r="Q808" s="87"/>
      <c r="R808" s="88"/>
      <c r="S808" s="88"/>
      <c r="T808" s="88"/>
      <c r="U808" s="88"/>
    </row>
    <row r="809" spans="1:22" ht="13">
      <c r="A809" s="101" t="s">
        <v>12420</v>
      </c>
      <c r="B809" s="100" t="s">
        <v>4129</v>
      </c>
      <c r="C809" s="101" t="s">
        <v>4130</v>
      </c>
      <c r="D809" s="100"/>
      <c r="E809" s="101" t="s">
        <v>1104</v>
      </c>
      <c r="F809" s="63"/>
      <c r="G809" s="100" t="s">
        <v>224</v>
      </c>
      <c r="H809" s="101" t="s">
        <v>243</v>
      </c>
      <c r="I809" s="88" t="s">
        <v>316</v>
      </c>
      <c r="J809" s="63" t="s">
        <v>249</v>
      </c>
      <c r="K809" s="125"/>
      <c r="L809" s="66"/>
      <c r="M809" s="126"/>
      <c r="N809" s="85" t="s">
        <v>233</v>
      </c>
      <c r="O809" s="85" t="s">
        <v>236</v>
      </c>
      <c r="P809" s="85" t="s">
        <v>236</v>
      </c>
      <c r="Q809" s="87"/>
      <c r="R809" s="88"/>
      <c r="S809" s="88"/>
      <c r="T809" s="88"/>
      <c r="U809" s="88"/>
    </row>
    <row r="810" spans="1:22" ht="13">
      <c r="A810" s="101">
        <v>72506120</v>
      </c>
      <c r="B810" s="100" t="s">
        <v>7243</v>
      </c>
      <c r="C810" s="101">
        <v>959346361</v>
      </c>
      <c r="D810" s="100" t="s">
        <v>7244</v>
      </c>
      <c r="E810" s="101" t="s">
        <v>451</v>
      </c>
      <c r="F810" s="63"/>
      <c r="G810" s="100" t="s">
        <v>223</v>
      </c>
      <c r="H810" s="101" t="s">
        <v>243</v>
      </c>
      <c r="I810" s="88" t="s">
        <v>316</v>
      </c>
      <c r="J810" s="63" t="s">
        <v>249</v>
      </c>
      <c r="K810" s="125"/>
      <c r="L810" s="66"/>
      <c r="M810" s="126"/>
      <c r="N810" s="85" t="s">
        <v>233</v>
      </c>
      <c r="O810" s="85" t="s">
        <v>236</v>
      </c>
      <c r="P810" s="85" t="s">
        <v>236</v>
      </c>
      <c r="Q810" s="87"/>
      <c r="R810" s="88"/>
      <c r="S810" s="88"/>
      <c r="T810" s="88"/>
      <c r="U810" s="88"/>
    </row>
    <row r="811" spans="1:22" ht="13">
      <c r="A811" s="101">
        <v>61516124</v>
      </c>
      <c r="B811" s="100" t="s">
        <v>4582</v>
      </c>
      <c r="C811" s="101">
        <v>941533494</v>
      </c>
      <c r="D811" s="100" t="s">
        <v>4583</v>
      </c>
      <c r="E811" s="101" t="s">
        <v>451</v>
      </c>
      <c r="F811" s="63"/>
      <c r="G811" s="100" t="s">
        <v>223</v>
      </c>
      <c r="H811" s="101" t="s">
        <v>243</v>
      </c>
      <c r="I811" s="88" t="s">
        <v>316</v>
      </c>
      <c r="J811" s="63" t="s">
        <v>249</v>
      </c>
      <c r="K811" s="125"/>
      <c r="L811" s="66"/>
      <c r="M811" s="126"/>
      <c r="N811" s="85" t="s">
        <v>233</v>
      </c>
      <c r="O811" s="85" t="s">
        <v>236</v>
      </c>
      <c r="P811" s="85" t="s">
        <v>236</v>
      </c>
      <c r="Q811" s="87"/>
      <c r="R811" s="88"/>
      <c r="S811" s="88"/>
      <c r="T811" s="88"/>
      <c r="U811" s="88"/>
    </row>
    <row r="812" spans="1:22" ht="28">
      <c r="A812" s="101">
        <v>72334515</v>
      </c>
      <c r="B812" s="100" t="s">
        <v>7036</v>
      </c>
      <c r="C812" s="101">
        <v>990049844</v>
      </c>
      <c r="D812" s="100" t="s">
        <v>7037</v>
      </c>
      <c r="E812" s="101" t="s">
        <v>451</v>
      </c>
      <c r="F812" s="63"/>
      <c r="G812" s="100" t="s">
        <v>223</v>
      </c>
      <c r="H812" s="101" t="s">
        <v>243</v>
      </c>
      <c r="I812" s="88" t="s">
        <v>316</v>
      </c>
      <c r="J812" s="63" t="s">
        <v>249</v>
      </c>
      <c r="K812" s="125"/>
      <c r="L812" s="66"/>
      <c r="M812" s="126"/>
      <c r="N812" s="85" t="s">
        <v>231</v>
      </c>
      <c r="O812" s="85" t="s">
        <v>231</v>
      </c>
      <c r="P812" s="85" t="s">
        <v>231</v>
      </c>
      <c r="Q812" s="87" t="s">
        <v>324</v>
      </c>
      <c r="R812" s="88" t="s">
        <v>232</v>
      </c>
      <c r="S812" s="88" t="s">
        <v>318</v>
      </c>
      <c r="T812" s="87" t="s">
        <v>323</v>
      </c>
      <c r="U812" s="88" t="s">
        <v>255</v>
      </c>
    </row>
    <row r="813" spans="1:22" ht="13">
      <c r="A813" s="101">
        <v>61487202</v>
      </c>
      <c r="B813" s="100" t="s">
        <v>4486</v>
      </c>
      <c r="C813" s="101">
        <v>902915431</v>
      </c>
      <c r="D813" s="100" t="s">
        <v>4487</v>
      </c>
      <c r="E813" s="101" t="s">
        <v>451</v>
      </c>
      <c r="F813" s="63"/>
      <c r="G813" s="100" t="s">
        <v>224</v>
      </c>
      <c r="H813" s="101" t="s">
        <v>243</v>
      </c>
      <c r="I813" s="88" t="s">
        <v>316</v>
      </c>
      <c r="J813" s="63" t="s">
        <v>249</v>
      </c>
      <c r="K813" s="125"/>
      <c r="L813" s="66"/>
      <c r="M813" s="126"/>
      <c r="N813" s="85" t="s">
        <v>233</v>
      </c>
      <c r="O813" s="85" t="s">
        <v>236</v>
      </c>
      <c r="P813" s="85" t="s">
        <v>236</v>
      </c>
      <c r="Q813" s="87"/>
      <c r="R813" s="88"/>
      <c r="S813" s="88"/>
      <c r="T813" s="88"/>
      <c r="U813" s="88"/>
    </row>
    <row r="814" spans="1:22" ht="13">
      <c r="A814" s="101">
        <v>71674289</v>
      </c>
      <c r="B814" s="100" t="s">
        <v>6485</v>
      </c>
      <c r="C814" s="101">
        <v>913158603</v>
      </c>
      <c r="D814" s="100" t="s">
        <v>6486</v>
      </c>
      <c r="E814" s="101" t="s">
        <v>451</v>
      </c>
      <c r="F814" s="63"/>
      <c r="G814" s="100" t="s">
        <v>223</v>
      </c>
      <c r="H814" s="101" t="s">
        <v>243</v>
      </c>
      <c r="I814" s="88" t="s">
        <v>316</v>
      </c>
      <c r="J814" s="63" t="s">
        <v>249</v>
      </c>
      <c r="K814" s="125"/>
      <c r="L814" s="66"/>
      <c r="M814" s="126"/>
      <c r="N814" s="85" t="s">
        <v>233</v>
      </c>
      <c r="O814" s="85" t="s">
        <v>233</v>
      </c>
      <c r="P814" s="85" t="s">
        <v>236</v>
      </c>
      <c r="Q814" s="87"/>
      <c r="R814" s="88"/>
      <c r="S814" s="88"/>
      <c r="T814" s="88"/>
      <c r="U814" s="88"/>
    </row>
    <row r="815" spans="1:22" ht="13">
      <c r="A815" s="101">
        <v>74116673</v>
      </c>
      <c r="B815" s="100" t="s">
        <v>8796</v>
      </c>
      <c r="C815" s="101">
        <v>995687204</v>
      </c>
      <c r="D815" s="100" t="s">
        <v>8797</v>
      </c>
      <c r="E815" s="101" t="s">
        <v>451</v>
      </c>
      <c r="F815" s="63" t="s">
        <v>377</v>
      </c>
      <c r="G815" s="100" t="s">
        <v>224</v>
      </c>
      <c r="H815" s="101" t="s">
        <v>243</v>
      </c>
      <c r="I815" s="88" t="s">
        <v>316</v>
      </c>
      <c r="J815" s="63" t="s">
        <v>249</v>
      </c>
      <c r="K815" s="125"/>
      <c r="L815" s="66"/>
      <c r="M815" s="126"/>
      <c r="N815" s="85" t="s">
        <v>231</v>
      </c>
      <c r="O815" s="85" t="s">
        <v>231</v>
      </c>
      <c r="P815" s="85" t="s">
        <v>231</v>
      </c>
      <c r="Q815" s="87"/>
      <c r="R815" s="88"/>
      <c r="S815" s="88"/>
      <c r="T815" s="88"/>
      <c r="U815" s="88"/>
      <c r="V815" s="61" t="s">
        <v>8798</v>
      </c>
    </row>
    <row r="816" spans="1:22" ht="13">
      <c r="A816" s="101">
        <v>42161786</v>
      </c>
      <c r="B816" s="100" t="s">
        <v>1817</v>
      </c>
      <c r="C816" s="101">
        <v>929063126</v>
      </c>
      <c r="D816" s="100" t="s">
        <v>1818</v>
      </c>
      <c r="E816" s="101" t="s">
        <v>451</v>
      </c>
      <c r="F816" s="63" t="s">
        <v>377</v>
      </c>
      <c r="G816" s="100" t="s">
        <v>224</v>
      </c>
      <c r="H816" s="101" t="s">
        <v>243</v>
      </c>
      <c r="I816" s="88" t="s">
        <v>316</v>
      </c>
      <c r="J816" s="63" t="s">
        <v>249</v>
      </c>
      <c r="K816" s="125"/>
      <c r="L816" s="66"/>
      <c r="M816" s="126"/>
      <c r="N816" s="85" t="s">
        <v>233</v>
      </c>
      <c r="O816" s="85" t="s">
        <v>236</v>
      </c>
      <c r="P816" s="85" t="s">
        <v>236</v>
      </c>
      <c r="Q816" s="87"/>
      <c r="R816" s="88"/>
      <c r="S816" s="88"/>
      <c r="T816" s="88"/>
      <c r="U816" s="88"/>
    </row>
    <row r="817" spans="1:22" ht="13">
      <c r="A817" s="101">
        <v>40230260</v>
      </c>
      <c r="B817" s="100" t="s">
        <v>1367</v>
      </c>
      <c r="C817" s="101">
        <v>952108930</v>
      </c>
      <c r="D817" s="100" t="s">
        <v>1368</v>
      </c>
      <c r="E817" s="101" t="s">
        <v>451</v>
      </c>
      <c r="F817" s="63"/>
      <c r="G817" s="100" t="s">
        <v>223</v>
      </c>
      <c r="H817" s="101" t="s">
        <v>243</v>
      </c>
      <c r="I817" s="88" t="s">
        <v>316</v>
      </c>
      <c r="J817" s="63" t="s">
        <v>249</v>
      </c>
      <c r="K817" s="125"/>
      <c r="L817" s="66"/>
      <c r="M817" s="126"/>
      <c r="N817" s="85" t="s">
        <v>233</v>
      </c>
      <c r="O817" s="85" t="s">
        <v>236</v>
      </c>
      <c r="P817" s="85" t="s">
        <v>236</v>
      </c>
      <c r="Q817" s="87"/>
      <c r="R817" s="88"/>
      <c r="S817" s="88"/>
      <c r="T817" s="88"/>
      <c r="U817" s="88"/>
    </row>
    <row r="818" spans="1:22" ht="13">
      <c r="A818" s="101" t="s">
        <v>12421</v>
      </c>
      <c r="B818" s="100" t="s">
        <v>8275</v>
      </c>
      <c r="C818" s="101" t="s">
        <v>8276</v>
      </c>
      <c r="D818" s="100" t="s">
        <v>8277</v>
      </c>
      <c r="E818" s="101" t="s">
        <v>451</v>
      </c>
      <c r="F818" s="63"/>
      <c r="G818" s="100" t="s">
        <v>223</v>
      </c>
      <c r="H818" s="101" t="s">
        <v>243</v>
      </c>
      <c r="I818" s="88" t="s">
        <v>316</v>
      </c>
      <c r="J818" s="63" t="s">
        <v>249</v>
      </c>
      <c r="K818" s="125"/>
      <c r="L818" s="66"/>
      <c r="M818" s="126"/>
      <c r="N818" s="85" t="s">
        <v>231</v>
      </c>
      <c r="O818" s="85" t="s">
        <v>231</v>
      </c>
      <c r="P818" s="85" t="s">
        <v>231</v>
      </c>
      <c r="Q818" s="87"/>
      <c r="R818" s="88"/>
      <c r="S818" s="88"/>
      <c r="T818" s="88"/>
      <c r="U818" s="88"/>
    </row>
    <row r="819" spans="1:22" ht="13">
      <c r="A819" s="101" t="s">
        <v>12422</v>
      </c>
      <c r="B819" s="100" t="s">
        <v>7383</v>
      </c>
      <c r="C819" s="101" t="s">
        <v>7384</v>
      </c>
      <c r="D819" s="100" t="s">
        <v>7385</v>
      </c>
      <c r="E819" s="101" t="s">
        <v>451</v>
      </c>
      <c r="F819" s="63"/>
      <c r="G819" s="100" t="s">
        <v>223</v>
      </c>
      <c r="H819" s="101" t="s">
        <v>243</v>
      </c>
      <c r="I819" s="88" t="s">
        <v>316</v>
      </c>
      <c r="J819" s="63" t="s">
        <v>249</v>
      </c>
      <c r="K819" s="125"/>
      <c r="L819" s="66"/>
      <c r="M819" s="126"/>
      <c r="N819" s="85" t="s">
        <v>233</v>
      </c>
      <c r="O819" s="85" t="s">
        <v>236</v>
      </c>
      <c r="P819" s="85" t="s">
        <v>236</v>
      </c>
      <c r="Q819" s="87"/>
      <c r="R819" s="88"/>
      <c r="S819" s="88"/>
      <c r="T819" s="88"/>
      <c r="U819" s="88"/>
    </row>
    <row r="820" spans="1:22" ht="14">
      <c r="A820" s="101" t="s">
        <v>12423</v>
      </c>
      <c r="B820" s="100" t="s">
        <v>10145</v>
      </c>
      <c r="C820" s="101" t="s">
        <v>10146</v>
      </c>
      <c r="D820" s="100" t="s">
        <v>10147</v>
      </c>
      <c r="E820" s="101" t="s">
        <v>451</v>
      </c>
      <c r="F820" s="63"/>
      <c r="G820" s="100" t="s">
        <v>225</v>
      </c>
      <c r="H820" s="101" t="s">
        <v>243</v>
      </c>
      <c r="I820" s="88" t="s">
        <v>316</v>
      </c>
      <c r="J820" s="63" t="s">
        <v>249</v>
      </c>
      <c r="K820" s="125"/>
      <c r="L820" s="66"/>
      <c r="M820" s="126"/>
      <c r="N820" s="85" t="s">
        <v>231</v>
      </c>
      <c r="O820" s="85" t="s">
        <v>231</v>
      </c>
      <c r="P820" s="85" t="s">
        <v>231</v>
      </c>
      <c r="Q820" s="87" t="s">
        <v>445</v>
      </c>
      <c r="R820" s="88" t="s">
        <v>232</v>
      </c>
      <c r="S820" s="88" t="s">
        <v>318</v>
      </c>
      <c r="T820" s="88" t="s">
        <v>323</v>
      </c>
      <c r="U820" s="88" t="s">
        <v>255</v>
      </c>
    </row>
    <row r="821" spans="1:22" ht="14">
      <c r="A821" s="101">
        <v>62375362</v>
      </c>
      <c r="B821" s="100" t="s">
        <v>5209</v>
      </c>
      <c r="C821" s="101">
        <v>939068982</v>
      </c>
      <c r="D821" s="100" t="s">
        <v>5210</v>
      </c>
      <c r="E821" s="101" t="s">
        <v>1104</v>
      </c>
      <c r="F821" s="63"/>
      <c r="G821" s="100" t="s">
        <v>224</v>
      </c>
      <c r="H821" s="101" t="s">
        <v>243</v>
      </c>
      <c r="I821" s="88" t="s">
        <v>316</v>
      </c>
      <c r="J821" s="63" t="s">
        <v>249</v>
      </c>
      <c r="K821" s="125"/>
      <c r="L821" s="66" t="s">
        <v>271</v>
      </c>
      <c r="M821" s="126"/>
      <c r="N821" s="85" t="s">
        <v>231</v>
      </c>
      <c r="O821" s="85" t="s">
        <v>231</v>
      </c>
      <c r="P821" s="85"/>
      <c r="Q821" s="87" t="s">
        <v>324</v>
      </c>
      <c r="R821" s="88" t="s">
        <v>232</v>
      </c>
      <c r="S821" s="88" t="s">
        <v>318</v>
      </c>
      <c r="T821" s="88" t="s">
        <v>323</v>
      </c>
      <c r="U821" s="88" t="s">
        <v>255</v>
      </c>
    </row>
    <row r="822" spans="1:22" ht="13">
      <c r="A822" s="101">
        <v>72995705</v>
      </c>
      <c r="B822" s="100" t="s">
        <v>7914</v>
      </c>
      <c r="C822" s="101">
        <v>932927362</v>
      </c>
      <c r="D822" s="100" t="s">
        <v>7915</v>
      </c>
      <c r="E822" s="101" t="s">
        <v>1104</v>
      </c>
      <c r="F822" s="63" t="s">
        <v>377</v>
      </c>
      <c r="G822" s="100" t="s">
        <v>223</v>
      </c>
      <c r="H822" s="101" t="s">
        <v>243</v>
      </c>
      <c r="I822" s="88" t="s">
        <v>316</v>
      </c>
      <c r="J822" s="63" t="s">
        <v>249</v>
      </c>
      <c r="K822" s="125"/>
      <c r="L822" s="66"/>
      <c r="M822" s="126"/>
      <c r="N822" s="85" t="s">
        <v>233</v>
      </c>
      <c r="O822" s="85" t="s">
        <v>236</v>
      </c>
      <c r="P822" s="85" t="s">
        <v>236</v>
      </c>
      <c r="Q822" s="87"/>
      <c r="R822" s="88"/>
      <c r="S822" s="88"/>
      <c r="T822" s="88"/>
      <c r="U822" s="88"/>
    </row>
    <row r="823" spans="1:22" ht="13">
      <c r="A823" s="101"/>
      <c r="B823" s="100" t="s">
        <v>11444</v>
      </c>
      <c r="C823" s="101">
        <v>963459522</v>
      </c>
      <c r="D823" s="100" t="s">
        <v>3724</v>
      </c>
      <c r="E823" s="101" t="s">
        <v>4239</v>
      </c>
      <c r="F823" s="63"/>
      <c r="G823" s="100" t="s">
        <v>224</v>
      </c>
      <c r="H823" s="101" t="s">
        <v>243</v>
      </c>
      <c r="I823" s="88" t="s">
        <v>316</v>
      </c>
      <c r="J823" s="63" t="s">
        <v>249</v>
      </c>
      <c r="K823" s="125"/>
      <c r="L823" s="66"/>
      <c r="M823" s="126"/>
      <c r="N823" s="85" t="s">
        <v>233</v>
      </c>
      <c r="O823" s="85" t="s">
        <v>239</v>
      </c>
      <c r="P823" s="85" t="s">
        <v>239</v>
      </c>
      <c r="Q823" s="87"/>
      <c r="R823" s="88"/>
      <c r="S823" s="88"/>
      <c r="T823" s="88"/>
      <c r="U823" s="88"/>
    </row>
    <row r="824" spans="1:22" ht="13">
      <c r="A824" s="101"/>
      <c r="B824" s="100" t="s">
        <v>11445</v>
      </c>
      <c r="C824" s="101">
        <v>926823075</v>
      </c>
      <c r="D824" s="100" t="s">
        <v>11446</v>
      </c>
      <c r="E824" s="101" t="s">
        <v>874</v>
      </c>
      <c r="F824" s="63"/>
      <c r="G824" s="100" t="s">
        <v>223</v>
      </c>
      <c r="H824" s="101" t="s">
        <v>243</v>
      </c>
      <c r="I824" s="88" t="s">
        <v>316</v>
      </c>
      <c r="J824" s="63" t="s">
        <v>249</v>
      </c>
      <c r="K824" s="125"/>
      <c r="L824" s="66"/>
      <c r="M824" s="126"/>
      <c r="N824" s="85" t="s">
        <v>233</v>
      </c>
      <c r="O824" s="85" t="s">
        <v>236</v>
      </c>
      <c r="P824" s="85" t="s">
        <v>332</v>
      </c>
      <c r="Q824" s="87"/>
      <c r="R824" s="88"/>
      <c r="S824" s="88"/>
      <c r="T824" s="88"/>
      <c r="U824" s="88"/>
    </row>
    <row r="825" spans="1:22" ht="13">
      <c r="A825" s="101"/>
      <c r="B825" s="100" t="s">
        <v>11447</v>
      </c>
      <c r="C825" s="101">
        <v>930651405</v>
      </c>
      <c r="D825" s="100" t="s">
        <v>3724</v>
      </c>
      <c r="E825" s="101" t="s">
        <v>4239</v>
      </c>
      <c r="F825" s="63"/>
      <c r="G825" s="100" t="s">
        <v>223</v>
      </c>
      <c r="H825" s="101" t="s">
        <v>243</v>
      </c>
      <c r="I825" s="88" t="s">
        <v>316</v>
      </c>
      <c r="J825" s="63" t="s">
        <v>249</v>
      </c>
      <c r="K825" s="125"/>
      <c r="L825" s="66"/>
      <c r="M825" s="126"/>
      <c r="N825" s="85" t="s">
        <v>233</v>
      </c>
      <c r="O825" s="85" t="s">
        <v>236</v>
      </c>
      <c r="P825" s="85" t="s">
        <v>236</v>
      </c>
      <c r="Q825" s="87"/>
      <c r="R825" s="88"/>
      <c r="S825" s="88"/>
      <c r="T825" s="88"/>
      <c r="U825" s="88"/>
    </row>
    <row r="826" spans="1:22" ht="13">
      <c r="A826" s="101">
        <v>72065624</v>
      </c>
      <c r="B826" s="100" t="s">
        <v>6859</v>
      </c>
      <c r="C826" s="101">
        <v>931131407</v>
      </c>
      <c r="D826" s="100" t="s">
        <v>6860</v>
      </c>
      <c r="E826" s="101" t="s">
        <v>4239</v>
      </c>
      <c r="F826" s="63"/>
      <c r="G826" s="100" t="s">
        <v>223</v>
      </c>
      <c r="H826" s="101" t="s">
        <v>243</v>
      </c>
      <c r="I826" s="88" t="s">
        <v>316</v>
      </c>
      <c r="J826" s="63" t="s">
        <v>249</v>
      </c>
      <c r="K826" s="125"/>
      <c r="L826" s="66"/>
      <c r="M826" s="126"/>
      <c r="N826" s="85" t="s">
        <v>233</v>
      </c>
      <c r="O826" s="85" t="s">
        <v>236</v>
      </c>
      <c r="P826" s="85" t="str">
        <f>TRIM(BD_PyaPinto[[#This Row],[CONTACTO II]])</f>
        <v>NO CONTESTA</v>
      </c>
      <c r="Q826" s="87"/>
      <c r="R826" s="88"/>
      <c r="S826" s="88"/>
      <c r="T826" s="88"/>
      <c r="U826" s="88"/>
    </row>
    <row r="827" spans="1:22" ht="13">
      <c r="A827" s="101"/>
      <c r="B827" s="100" t="s">
        <v>11448</v>
      </c>
      <c r="C827" s="101">
        <v>953024773</v>
      </c>
      <c r="D827" s="100" t="s">
        <v>11449</v>
      </c>
      <c r="E827" s="101" t="s">
        <v>4239</v>
      </c>
      <c r="F827" s="63"/>
      <c r="G827" s="100" t="s">
        <v>225</v>
      </c>
      <c r="H827" s="101" t="s">
        <v>243</v>
      </c>
      <c r="I827" s="88" t="s">
        <v>316</v>
      </c>
      <c r="J827" s="63" t="s">
        <v>249</v>
      </c>
      <c r="K827" s="125"/>
      <c r="L827" s="66"/>
      <c r="M827" s="126"/>
      <c r="N827" s="85" t="s">
        <v>233</v>
      </c>
      <c r="O827" s="85" t="s">
        <v>236</v>
      </c>
      <c r="P827" s="85" t="s">
        <v>236</v>
      </c>
      <c r="Q827" s="87"/>
      <c r="R827" s="88"/>
      <c r="S827" s="88"/>
      <c r="T827" s="88"/>
      <c r="U827" s="88"/>
    </row>
    <row r="828" spans="1:22" ht="13">
      <c r="A828" s="101"/>
      <c r="B828" s="100" t="s">
        <v>11450</v>
      </c>
      <c r="C828" s="101">
        <v>996657057</v>
      </c>
      <c r="D828" s="100" t="s">
        <v>11451</v>
      </c>
      <c r="E828" s="101" t="s">
        <v>4239</v>
      </c>
      <c r="F828" s="63"/>
      <c r="G828" s="100" t="s">
        <v>224</v>
      </c>
      <c r="H828" s="101" t="s">
        <v>243</v>
      </c>
      <c r="I828" s="88" t="s">
        <v>316</v>
      </c>
      <c r="J828" s="63" t="s">
        <v>249</v>
      </c>
      <c r="K828" s="125"/>
      <c r="L828" s="66"/>
      <c r="M828" s="126"/>
      <c r="N828" s="85" t="s">
        <v>233</v>
      </c>
      <c r="O828" s="85" t="s">
        <v>236</v>
      </c>
      <c r="P828" s="85" t="s">
        <v>236</v>
      </c>
      <c r="Q828" s="87"/>
      <c r="R828" s="88"/>
      <c r="S828" s="88"/>
      <c r="T828" s="88"/>
      <c r="U828" s="88"/>
    </row>
    <row r="829" spans="1:22" ht="14">
      <c r="A829" s="101">
        <v>999014265</v>
      </c>
      <c r="B829" s="100" t="s">
        <v>10256</v>
      </c>
      <c r="C829" s="101">
        <v>999014265</v>
      </c>
      <c r="D829" s="100" t="s">
        <v>10257</v>
      </c>
      <c r="E829" s="101" t="s">
        <v>874</v>
      </c>
      <c r="F829" s="63"/>
      <c r="G829" s="100" t="s">
        <v>224</v>
      </c>
      <c r="H829" s="101" t="s">
        <v>243</v>
      </c>
      <c r="I829" s="88" t="s">
        <v>316</v>
      </c>
      <c r="J829" s="63" t="s">
        <v>249</v>
      </c>
      <c r="K829" s="125"/>
      <c r="L829" s="66" t="s">
        <v>271</v>
      </c>
      <c r="M829" s="126"/>
      <c r="N829" s="85" t="s">
        <v>231</v>
      </c>
      <c r="O829" s="95" t="s">
        <v>329</v>
      </c>
      <c r="P829" s="85"/>
      <c r="Q829" s="87"/>
      <c r="R829" s="88"/>
      <c r="S829" s="88"/>
      <c r="T829" s="88"/>
      <c r="U829" s="88"/>
      <c r="V829" s="61" t="s">
        <v>10258</v>
      </c>
    </row>
    <row r="830" spans="1:22" ht="13">
      <c r="A830" s="101"/>
      <c r="B830" s="100" t="s">
        <v>11452</v>
      </c>
      <c r="C830" s="101">
        <v>986986800</v>
      </c>
      <c r="D830" s="100" t="s">
        <v>3724</v>
      </c>
      <c r="E830" s="101" t="s">
        <v>4239</v>
      </c>
      <c r="F830" s="63"/>
      <c r="G830" s="100" t="s">
        <v>224</v>
      </c>
      <c r="H830" s="101" t="s">
        <v>243</v>
      </c>
      <c r="I830" s="88" t="s">
        <v>316</v>
      </c>
      <c r="J830" s="63" t="s">
        <v>249</v>
      </c>
      <c r="K830" s="125"/>
      <c r="L830" s="66"/>
      <c r="M830" s="126"/>
      <c r="N830" s="85" t="s">
        <v>233</v>
      </c>
      <c r="O830" s="85" t="s">
        <v>236</v>
      </c>
      <c r="P830" s="85" t="s">
        <v>236</v>
      </c>
      <c r="Q830" s="87"/>
      <c r="R830" s="88"/>
      <c r="S830" s="88"/>
      <c r="T830" s="88"/>
      <c r="U830" s="88"/>
    </row>
    <row r="831" spans="1:22" ht="13">
      <c r="A831" s="101"/>
      <c r="B831" s="100" t="s">
        <v>11453</v>
      </c>
      <c r="C831" s="101">
        <v>937145684</v>
      </c>
      <c r="D831" s="100" t="s">
        <v>3724</v>
      </c>
      <c r="E831" s="101" t="s">
        <v>4239</v>
      </c>
      <c r="F831" s="63"/>
      <c r="G831" s="100" t="s">
        <v>224</v>
      </c>
      <c r="H831" s="101" t="s">
        <v>243</v>
      </c>
      <c r="I831" s="88" t="s">
        <v>316</v>
      </c>
      <c r="J831" s="63" t="s">
        <v>249</v>
      </c>
      <c r="K831" s="125"/>
      <c r="L831" s="66"/>
      <c r="M831" s="126"/>
      <c r="N831" s="85" t="s">
        <v>233</v>
      </c>
      <c r="O831" s="85" t="s">
        <v>236</v>
      </c>
      <c r="P831" s="85" t="s">
        <v>236</v>
      </c>
      <c r="Q831" s="87"/>
      <c r="R831" s="88"/>
      <c r="S831" s="88"/>
      <c r="T831" s="88"/>
      <c r="U831" s="88"/>
    </row>
    <row r="832" spans="1:22" ht="13">
      <c r="A832" s="101"/>
      <c r="B832" s="100" t="s">
        <v>11454</v>
      </c>
      <c r="C832" s="101">
        <v>990057236</v>
      </c>
      <c r="D832" s="100" t="s">
        <v>11455</v>
      </c>
      <c r="E832" s="101" t="s">
        <v>4239</v>
      </c>
      <c r="F832" s="63"/>
      <c r="G832" s="100" t="s">
        <v>225</v>
      </c>
      <c r="H832" s="101" t="s">
        <v>245</v>
      </c>
      <c r="I832" s="88" t="s">
        <v>316</v>
      </c>
      <c r="J832" s="63" t="s">
        <v>249</v>
      </c>
      <c r="K832" s="125"/>
      <c r="L832" s="66"/>
      <c r="M832" s="126"/>
      <c r="N832" s="85" t="s">
        <v>233</v>
      </c>
      <c r="O832" s="85" t="s">
        <v>236</v>
      </c>
      <c r="P832" s="85" t="s">
        <v>236</v>
      </c>
      <c r="Q832" s="87"/>
      <c r="R832" s="88"/>
      <c r="S832" s="88"/>
      <c r="T832" s="88"/>
      <c r="U832" s="88"/>
    </row>
    <row r="833" spans="1:21" ht="13">
      <c r="A833" s="101"/>
      <c r="B833" s="100" t="s">
        <v>11456</v>
      </c>
      <c r="C833" s="101">
        <v>962725248</v>
      </c>
      <c r="D833" s="100" t="s">
        <v>11457</v>
      </c>
      <c r="E833" s="101" t="s">
        <v>4239</v>
      </c>
      <c r="F833" s="63"/>
      <c r="G833" s="100" t="s">
        <v>225</v>
      </c>
      <c r="H833" s="101" t="s">
        <v>243</v>
      </c>
      <c r="I833" s="88" t="s">
        <v>316</v>
      </c>
      <c r="J833" s="63" t="s">
        <v>249</v>
      </c>
      <c r="K833" s="125"/>
      <c r="L833" s="66"/>
      <c r="M833" s="126"/>
      <c r="N833" s="85" t="s">
        <v>233</v>
      </c>
      <c r="O833" s="85" t="s">
        <v>236</v>
      </c>
      <c r="P833" s="85" t="s">
        <v>236</v>
      </c>
      <c r="Q833" s="87"/>
      <c r="R833" s="88"/>
      <c r="S833" s="88"/>
      <c r="T833" s="88"/>
      <c r="U833" s="88"/>
    </row>
    <row r="834" spans="1:21" ht="13">
      <c r="A834" s="101"/>
      <c r="B834" s="100" t="s">
        <v>11458</v>
      </c>
      <c r="C834" s="101">
        <v>932616044</v>
      </c>
      <c r="D834" s="100" t="s">
        <v>11459</v>
      </c>
      <c r="E834" s="101" t="s">
        <v>373</v>
      </c>
      <c r="F834" s="63"/>
      <c r="G834" s="100" t="s">
        <v>225</v>
      </c>
      <c r="H834" s="101" t="s">
        <v>243</v>
      </c>
      <c r="I834" s="88" t="s">
        <v>316</v>
      </c>
      <c r="J834" s="63" t="s">
        <v>249</v>
      </c>
      <c r="K834" s="125"/>
      <c r="L834" s="66"/>
      <c r="M834" s="126"/>
      <c r="N834" s="85" t="s">
        <v>233</v>
      </c>
      <c r="O834" s="85" t="s">
        <v>231</v>
      </c>
      <c r="P834" s="85" t="s">
        <v>231</v>
      </c>
      <c r="Q834" s="87"/>
      <c r="R834" s="88"/>
      <c r="S834" s="88"/>
      <c r="T834" s="88"/>
      <c r="U834" s="88"/>
    </row>
    <row r="835" spans="1:21" ht="13">
      <c r="A835" s="101"/>
      <c r="B835" s="100" t="s">
        <v>11460</v>
      </c>
      <c r="C835" s="101">
        <v>923473952</v>
      </c>
      <c r="D835" s="100"/>
      <c r="E835" s="101" t="s">
        <v>874</v>
      </c>
      <c r="F835" s="63"/>
      <c r="G835" s="100" t="s">
        <v>225</v>
      </c>
      <c r="H835" s="101" t="s">
        <v>243</v>
      </c>
      <c r="I835" s="88" t="s">
        <v>316</v>
      </c>
      <c r="J835" s="63" t="s">
        <v>249</v>
      </c>
      <c r="K835" s="125"/>
      <c r="L835" s="66"/>
      <c r="M835" s="126"/>
      <c r="N835" s="85" t="s">
        <v>233</v>
      </c>
      <c r="O835" s="85" t="s">
        <v>236</v>
      </c>
      <c r="P835" s="85" t="s">
        <v>236</v>
      </c>
      <c r="Q835" s="87"/>
      <c r="R835" s="88"/>
      <c r="S835" s="88"/>
      <c r="T835" s="88"/>
      <c r="U835" s="88"/>
    </row>
    <row r="836" spans="1:21" ht="13">
      <c r="A836" s="101"/>
      <c r="B836" s="100" t="s">
        <v>11461</v>
      </c>
      <c r="C836" s="101">
        <v>997248025</v>
      </c>
      <c r="D836" s="100" t="s">
        <v>11462</v>
      </c>
      <c r="E836" s="101" t="s">
        <v>874</v>
      </c>
      <c r="F836" s="63"/>
      <c r="G836" s="100" t="s">
        <v>225</v>
      </c>
      <c r="H836" s="101" t="s">
        <v>243</v>
      </c>
      <c r="I836" s="88" t="s">
        <v>316</v>
      </c>
      <c r="J836" s="63" t="s">
        <v>249</v>
      </c>
      <c r="K836" s="125"/>
      <c r="L836" s="66"/>
      <c r="M836" s="126"/>
      <c r="N836" s="85" t="s">
        <v>233</v>
      </c>
      <c r="O836" s="85" t="s">
        <v>236</v>
      </c>
      <c r="P836" s="85" t="s">
        <v>236</v>
      </c>
      <c r="Q836" s="87"/>
      <c r="R836" s="88"/>
      <c r="S836" s="88"/>
      <c r="T836" s="88"/>
      <c r="U836" s="88"/>
    </row>
    <row r="837" spans="1:21" ht="13">
      <c r="A837" s="101"/>
      <c r="B837" s="100" t="s">
        <v>11463</v>
      </c>
      <c r="C837" s="101">
        <v>919612916</v>
      </c>
      <c r="D837" s="100"/>
      <c r="E837" s="101" t="s">
        <v>362</v>
      </c>
      <c r="F837" s="63"/>
      <c r="G837" s="100" t="s">
        <v>225</v>
      </c>
      <c r="H837" s="101" t="s">
        <v>243</v>
      </c>
      <c r="I837" s="88" t="s">
        <v>316</v>
      </c>
      <c r="J837" s="63" t="s">
        <v>249</v>
      </c>
      <c r="K837" s="125"/>
      <c r="L837" s="66"/>
      <c r="M837" s="126"/>
      <c r="N837" s="85" t="s">
        <v>233</v>
      </c>
      <c r="O837" s="85" t="s">
        <v>236</v>
      </c>
      <c r="P837" s="85" t="s">
        <v>236</v>
      </c>
      <c r="Q837" s="87"/>
      <c r="R837" s="88"/>
      <c r="S837" s="88"/>
      <c r="T837" s="88"/>
      <c r="U837" s="88"/>
    </row>
    <row r="838" spans="1:21" ht="13">
      <c r="A838" s="101">
        <v>71358162</v>
      </c>
      <c r="B838" s="100" t="s">
        <v>6229</v>
      </c>
      <c r="C838" s="101">
        <v>942216979</v>
      </c>
      <c r="D838" s="100"/>
      <c r="E838" s="101" t="s">
        <v>373</v>
      </c>
      <c r="F838" s="63"/>
      <c r="G838" s="100" t="s">
        <v>225</v>
      </c>
      <c r="H838" s="101" t="s">
        <v>243</v>
      </c>
      <c r="I838" s="88" t="s">
        <v>316</v>
      </c>
      <c r="J838" s="63" t="s">
        <v>249</v>
      </c>
      <c r="K838" s="125"/>
      <c r="L838" s="66"/>
      <c r="M838" s="126"/>
      <c r="N838" s="85" t="s">
        <v>233</v>
      </c>
      <c r="O838" s="85" t="s">
        <v>231</v>
      </c>
      <c r="P838" s="85" t="s">
        <v>231</v>
      </c>
      <c r="Q838" s="87"/>
      <c r="R838" s="88"/>
      <c r="S838" s="88"/>
      <c r="T838" s="88"/>
      <c r="U838" s="88"/>
    </row>
    <row r="839" spans="1:21" ht="13">
      <c r="A839" s="101"/>
      <c r="B839" s="100" t="s">
        <v>11464</v>
      </c>
      <c r="C839" s="101">
        <v>907980328</v>
      </c>
      <c r="D839" s="100"/>
      <c r="E839" s="101" t="s">
        <v>373</v>
      </c>
      <c r="F839" s="63"/>
      <c r="G839" s="100" t="s">
        <v>225</v>
      </c>
      <c r="H839" s="101" t="s">
        <v>243</v>
      </c>
      <c r="I839" s="88" t="s">
        <v>316</v>
      </c>
      <c r="J839" s="63" t="s">
        <v>249</v>
      </c>
      <c r="K839" s="125"/>
      <c r="L839" s="66"/>
      <c r="M839" s="126"/>
      <c r="N839" s="85" t="s">
        <v>233</v>
      </c>
      <c r="O839" s="85" t="s">
        <v>231</v>
      </c>
      <c r="P839" s="85" t="s">
        <v>231</v>
      </c>
      <c r="Q839" s="87"/>
      <c r="R839" s="88"/>
      <c r="S839" s="88"/>
      <c r="T839" s="88"/>
      <c r="U839" s="88"/>
    </row>
    <row r="840" spans="1:21" ht="13">
      <c r="A840" s="101"/>
      <c r="B840" s="100" t="s">
        <v>11465</v>
      </c>
      <c r="C840" s="101">
        <v>939992189</v>
      </c>
      <c r="D840" s="100"/>
      <c r="E840" s="101" t="s">
        <v>373</v>
      </c>
      <c r="F840" s="63"/>
      <c r="G840" s="100" t="s">
        <v>225</v>
      </c>
      <c r="H840" s="101" t="s">
        <v>243</v>
      </c>
      <c r="I840" s="88" t="s">
        <v>316</v>
      </c>
      <c r="J840" s="63" t="s">
        <v>249</v>
      </c>
      <c r="K840" s="125"/>
      <c r="L840" s="66"/>
      <c r="M840" s="126"/>
      <c r="N840" s="85" t="s">
        <v>233</v>
      </c>
      <c r="O840" s="85" t="s">
        <v>236</v>
      </c>
      <c r="P840" s="85" t="s">
        <v>236</v>
      </c>
      <c r="Q840" s="87"/>
      <c r="R840" s="88"/>
      <c r="S840" s="88"/>
      <c r="T840" s="88"/>
      <c r="U840" s="88"/>
    </row>
    <row r="841" spans="1:21" ht="13">
      <c r="A841" s="101"/>
      <c r="B841" s="100" t="s">
        <v>11466</v>
      </c>
      <c r="C841" s="101">
        <v>903398616</v>
      </c>
      <c r="D841" s="100" t="s">
        <v>11467</v>
      </c>
      <c r="E841" s="101" t="s">
        <v>373</v>
      </c>
      <c r="F841" s="63"/>
      <c r="G841" s="100" t="s">
        <v>224</v>
      </c>
      <c r="H841" s="101" t="s">
        <v>243</v>
      </c>
      <c r="I841" s="88" t="s">
        <v>316</v>
      </c>
      <c r="J841" s="63" t="s">
        <v>249</v>
      </c>
      <c r="K841" s="125"/>
      <c r="L841" s="66"/>
      <c r="M841" s="126"/>
      <c r="N841" s="85" t="s">
        <v>233</v>
      </c>
      <c r="O841" s="85" t="s">
        <v>236</v>
      </c>
      <c r="P841" s="85" t="s">
        <v>236</v>
      </c>
      <c r="Q841" s="87"/>
      <c r="R841" s="88"/>
      <c r="S841" s="88"/>
      <c r="T841" s="88"/>
      <c r="U841" s="88"/>
    </row>
    <row r="842" spans="1:21" ht="13">
      <c r="A842" s="101"/>
      <c r="B842" s="100" t="s">
        <v>11468</v>
      </c>
      <c r="C842" s="101">
        <v>994569939</v>
      </c>
      <c r="D842" s="100"/>
      <c r="E842" s="101" t="s">
        <v>373</v>
      </c>
      <c r="F842" s="63"/>
      <c r="G842" s="100" t="s">
        <v>224</v>
      </c>
      <c r="H842" s="101" t="s">
        <v>243</v>
      </c>
      <c r="I842" s="88" t="s">
        <v>316</v>
      </c>
      <c r="J842" s="63" t="s">
        <v>249</v>
      </c>
      <c r="K842" s="125"/>
      <c r="L842" s="66"/>
      <c r="M842" s="126"/>
      <c r="N842" s="85" t="s">
        <v>233</v>
      </c>
      <c r="O842" s="85" t="s">
        <v>236</v>
      </c>
      <c r="P842" s="85" t="s">
        <v>236</v>
      </c>
      <c r="Q842" s="87"/>
      <c r="R842" s="88"/>
      <c r="S842" s="88"/>
      <c r="T842" s="88"/>
      <c r="U842" s="88"/>
    </row>
    <row r="843" spans="1:21" ht="13">
      <c r="A843" s="101"/>
      <c r="B843" s="100" t="s">
        <v>11469</v>
      </c>
      <c r="C843" s="101">
        <v>917088095</v>
      </c>
      <c r="D843" s="100" t="s">
        <v>11470</v>
      </c>
      <c r="E843" s="101" t="s">
        <v>373</v>
      </c>
      <c r="F843" s="63"/>
      <c r="G843" s="100" t="s">
        <v>224</v>
      </c>
      <c r="H843" s="101" t="s">
        <v>243</v>
      </c>
      <c r="I843" s="88" t="s">
        <v>316</v>
      </c>
      <c r="J843" s="63" t="s">
        <v>249</v>
      </c>
      <c r="K843" s="125"/>
      <c r="L843" s="66"/>
      <c r="M843" s="126"/>
      <c r="N843" s="85" t="s">
        <v>233</v>
      </c>
      <c r="O843" s="85" t="s">
        <v>236</v>
      </c>
      <c r="P843" s="85" t="s">
        <v>236</v>
      </c>
      <c r="Q843" s="87"/>
      <c r="R843" s="88"/>
      <c r="S843" s="88"/>
      <c r="T843" s="88"/>
      <c r="U843" s="88"/>
    </row>
    <row r="844" spans="1:21" ht="13">
      <c r="A844" s="101"/>
      <c r="B844" s="100" t="s">
        <v>11471</v>
      </c>
      <c r="C844" s="101" t="s">
        <v>362</v>
      </c>
      <c r="D844" s="100"/>
      <c r="E844" s="101" t="s">
        <v>373</v>
      </c>
      <c r="F844" s="63"/>
      <c r="G844" s="100" t="s">
        <v>224</v>
      </c>
      <c r="H844" s="101" t="s">
        <v>243</v>
      </c>
      <c r="I844" s="88" t="s">
        <v>316</v>
      </c>
      <c r="J844" s="63" t="s">
        <v>249</v>
      </c>
      <c r="K844" s="125"/>
      <c r="L844" s="66"/>
      <c r="M844" s="126"/>
      <c r="N844" s="85" t="s">
        <v>233</v>
      </c>
      <c r="O844" s="85" t="s">
        <v>236</v>
      </c>
      <c r="P844" s="85" t="s">
        <v>236</v>
      </c>
      <c r="Q844" s="87"/>
      <c r="R844" s="88"/>
      <c r="S844" s="88"/>
      <c r="T844" s="88"/>
      <c r="U844" s="88"/>
    </row>
    <row r="845" spans="1:21" ht="13">
      <c r="A845" s="101"/>
      <c r="B845" s="100" t="s">
        <v>11472</v>
      </c>
      <c r="C845" s="101">
        <v>943829157</v>
      </c>
      <c r="D845" s="100"/>
      <c r="E845" s="101" t="s">
        <v>373</v>
      </c>
      <c r="F845" s="63"/>
      <c r="G845" s="100" t="s">
        <v>224</v>
      </c>
      <c r="H845" s="101" t="s">
        <v>243</v>
      </c>
      <c r="I845" s="88" t="s">
        <v>316</v>
      </c>
      <c r="J845" s="63" t="s">
        <v>249</v>
      </c>
      <c r="K845" s="125"/>
      <c r="L845" s="66"/>
      <c r="M845" s="126"/>
      <c r="N845" s="85" t="s">
        <v>233</v>
      </c>
      <c r="O845" s="85" t="s">
        <v>236</v>
      </c>
      <c r="P845" s="85" t="s">
        <v>236</v>
      </c>
      <c r="Q845" s="87"/>
      <c r="R845" s="88"/>
      <c r="S845" s="88"/>
      <c r="T845" s="88"/>
      <c r="U845" s="88"/>
    </row>
    <row r="846" spans="1:21" ht="13">
      <c r="A846" s="101"/>
      <c r="B846" s="100" t="s">
        <v>11473</v>
      </c>
      <c r="C846" s="101">
        <v>942103066</v>
      </c>
      <c r="D846" s="100" t="s">
        <v>11474</v>
      </c>
      <c r="E846" s="101" t="s">
        <v>373</v>
      </c>
      <c r="F846" s="63"/>
      <c r="G846" s="100" t="s">
        <v>224</v>
      </c>
      <c r="H846" s="101" t="s">
        <v>243</v>
      </c>
      <c r="I846" s="88" t="s">
        <v>316</v>
      </c>
      <c r="J846" s="63" t="s">
        <v>249</v>
      </c>
      <c r="K846" s="125"/>
      <c r="L846" s="66"/>
      <c r="M846" s="126"/>
      <c r="N846" s="85" t="s">
        <v>233</v>
      </c>
      <c r="O846" s="85" t="s">
        <v>239</v>
      </c>
      <c r="P846" s="85" t="s">
        <v>236</v>
      </c>
      <c r="Q846" s="87"/>
      <c r="R846" s="88"/>
      <c r="S846" s="88"/>
      <c r="T846" s="88"/>
      <c r="U846" s="88"/>
    </row>
    <row r="847" spans="1:21" ht="13">
      <c r="A847" s="101"/>
      <c r="B847" s="100" t="s">
        <v>11475</v>
      </c>
      <c r="C847" s="101">
        <v>907307003</v>
      </c>
      <c r="D847" s="100"/>
      <c r="E847" s="101" t="s">
        <v>373</v>
      </c>
      <c r="F847" s="63"/>
      <c r="G847" s="100" t="s">
        <v>224</v>
      </c>
      <c r="H847" s="101" t="s">
        <v>243</v>
      </c>
      <c r="I847" s="88" t="s">
        <v>316</v>
      </c>
      <c r="J847" s="63" t="s">
        <v>249</v>
      </c>
      <c r="K847" s="125"/>
      <c r="L847" s="66"/>
      <c r="M847" s="126"/>
      <c r="N847" s="85" t="s">
        <v>233</v>
      </c>
      <c r="O847" s="85" t="s">
        <v>236</v>
      </c>
      <c r="P847" s="85" t="s">
        <v>236</v>
      </c>
      <c r="Q847" s="87"/>
      <c r="R847" s="88"/>
      <c r="S847" s="88"/>
      <c r="T847" s="88"/>
      <c r="U847" s="88"/>
    </row>
    <row r="848" spans="1:21" ht="13">
      <c r="A848" s="101"/>
      <c r="B848" s="100" t="s">
        <v>11476</v>
      </c>
      <c r="C848" s="101">
        <v>995694239</v>
      </c>
      <c r="D848" s="100"/>
      <c r="E848" s="101" t="s">
        <v>373</v>
      </c>
      <c r="F848" s="63"/>
      <c r="G848" s="100" t="s">
        <v>223</v>
      </c>
      <c r="H848" s="101" t="s">
        <v>243</v>
      </c>
      <c r="I848" s="88" t="s">
        <v>316</v>
      </c>
      <c r="J848" s="63" t="s">
        <v>249</v>
      </c>
      <c r="K848" s="125"/>
      <c r="L848" s="66"/>
      <c r="M848" s="126"/>
      <c r="N848" s="85" t="s">
        <v>233</v>
      </c>
      <c r="O848" s="85" t="s">
        <v>236</v>
      </c>
      <c r="P848" s="85" t="s">
        <v>236</v>
      </c>
      <c r="Q848" s="87"/>
      <c r="R848" s="88"/>
      <c r="S848" s="88"/>
      <c r="T848" s="88"/>
      <c r="U848" s="88"/>
    </row>
    <row r="849" spans="1:22" ht="13">
      <c r="A849" s="101"/>
      <c r="B849" s="100" t="s">
        <v>11477</v>
      </c>
      <c r="C849" s="101" t="s">
        <v>5546</v>
      </c>
      <c r="D849" s="100" t="s">
        <v>11478</v>
      </c>
      <c r="E849" s="101" t="s">
        <v>373</v>
      </c>
      <c r="F849" s="63"/>
      <c r="G849" s="100" t="s">
        <v>224</v>
      </c>
      <c r="H849" s="101" t="s">
        <v>243</v>
      </c>
      <c r="I849" s="88" t="s">
        <v>316</v>
      </c>
      <c r="J849" s="63" t="s">
        <v>249</v>
      </c>
      <c r="K849" s="125"/>
      <c r="L849" s="66"/>
      <c r="M849" s="126"/>
      <c r="N849" s="85" t="s">
        <v>233</v>
      </c>
      <c r="O849" s="85" t="s">
        <v>236</v>
      </c>
      <c r="P849" s="85" t="s">
        <v>236</v>
      </c>
      <c r="Q849" s="87"/>
      <c r="R849" s="88"/>
      <c r="S849" s="88"/>
      <c r="T849" s="88"/>
      <c r="U849" s="88"/>
    </row>
    <row r="850" spans="1:22" ht="13">
      <c r="A850" s="101"/>
      <c r="B850" s="100" t="s">
        <v>11479</v>
      </c>
      <c r="C850" s="101">
        <v>991515168</v>
      </c>
      <c r="D850" s="100" t="s">
        <v>11480</v>
      </c>
      <c r="E850" s="101" t="s">
        <v>373</v>
      </c>
      <c r="F850" s="63"/>
      <c r="G850" s="100" t="s">
        <v>224</v>
      </c>
      <c r="H850" s="101" t="s">
        <v>243</v>
      </c>
      <c r="I850" s="88" t="s">
        <v>316</v>
      </c>
      <c r="J850" s="63" t="s">
        <v>249</v>
      </c>
      <c r="K850" s="125"/>
      <c r="L850" s="66"/>
      <c r="M850" s="126"/>
      <c r="N850" s="85" t="s">
        <v>231</v>
      </c>
      <c r="O850" s="85" t="s">
        <v>231</v>
      </c>
      <c r="P850" s="85" t="s">
        <v>231</v>
      </c>
      <c r="Q850" s="87"/>
      <c r="R850" s="88"/>
      <c r="S850" s="88"/>
      <c r="T850" s="88"/>
      <c r="U850" s="88"/>
    </row>
    <row r="851" spans="1:22" ht="13">
      <c r="A851" s="101"/>
      <c r="B851" s="100" t="s">
        <v>11481</v>
      </c>
      <c r="C851" s="101">
        <v>906225255</v>
      </c>
      <c r="D851" s="100"/>
      <c r="E851" s="101" t="s">
        <v>373</v>
      </c>
      <c r="F851" s="63"/>
      <c r="G851" s="100" t="s">
        <v>224</v>
      </c>
      <c r="H851" s="101" t="s">
        <v>243</v>
      </c>
      <c r="I851" s="88" t="s">
        <v>316</v>
      </c>
      <c r="J851" s="63" t="s">
        <v>249</v>
      </c>
      <c r="K851" s="125"/>
      <c r="L851" s="66"/>
      <c r="M851" s="126"/>
      <c r="N851" s="85" t="s">
        <v>233</v>
      </c>
      <c r="O851" s="85" t="s">
        <v>236</v>
      </c>
      <c r="P851" s="85" t="s">
        <v>236</v>
      </c>
      <c r="Q851" s="87"/>
      <c r="R851" s="88"/>
      <c r="S851" s="88"/>
      <c r="T851" s="88"/>
      <c r="U851" s="88"/>
    </row>
    <row r="852" spans="1:22" ht="13">
      <c r="A852" s="101"/>
      <c r="B852" s="100" t="s">
        <v>11482</v>
      </c>
      <c r="C852" s="101">
        <v>926294167</v>
      </c>
      <c r="D852" s="100" t="s">
        <v>11483</v>
      </c>
      <c r="E852" s="101" t="s">
        <v>373</v>
      </c>
      <c r="F852" s="63"/>
      <c r="G852" s="100" t="s">
        <v>224</v>
      </c>
      <c r="H852" s="101" t="s">
        <v>243</v>
      </c>
      <c r="I852" s="88" t="s">
        <v>316</v>
      </c>
      <c r="J852" s="63" t="s">
        <v>249</v>
      </c>
      <c r="K852" s="125"/>
      <c r="L852" s="66"/>
      <c r="M852" s="126"/>
      <c r="N852" s="85" t="s">
        <v>233</v>
      </c>
      <c r="O852" s="85" t="s">
        <v>236</v>
      </c>
      <c r="P852" s="85" t="s">
        <v>236</v>
      </c>
      <c r="Q852" s="87"/>
      <c r="R852" s="88"/>
      <c r="S852" s="88"/>
      <c r="T852" s="88"/>
      <c r="U852" s="88"/>
    </row>
    <row r="853" spans="1:22" ht="13">
      <c r="A853" s="101"/>
      <c r="B853" s="100" t="s">
        <v>11484</v>
      </c>
      <c r="C853" s="101">
        <v>924563914</v>
      </c>
      <c r="D853" s="100" t="s">
        <v>11485</v>
      </c>
      <c r="E853" s="101" t="s">
        <v>373</v>
      </c>
      <c r="F853" s="63"/>
      <c r="G853" s="100" t="s">
        <v>224</v>
      </c>
      <c r="H853" s="101" t="s">
        <v>243</v>
      </c>
      <c r="I853" s="88" t="s">
        <v>316</v>
      </c>
      <c r="J853" s="63" t="s">
        <v>249</v>
      </c>
      <c r="K853" s="125"/>
      <c r="L853" s="66"/>
      <c r="M853" s="126"/>
      <c r="N853" s="85" t="s">
        <v>233</v>
      </c>
      <c r="O853" s="85" t="s">
        <v>236</v>
      </c>
      <c r="P853" s="85" t="s">
        <v>236</v>
      </c>
      <c r="Q853" s="87"/>
      <c r="R853" s="88"/>
      <c r="S853" s="88"/>
      <c r="T853" s="88"/>
      <c r="U853" s="88"/>
    </row>
    <row r="854" spans="1:22" ht="13">
      <c r="A854" s="101"/>
      <c r="B854" s="100" t="s">
        <v>11486</v>
      </c>
      <c r="C854" s="101">
        <v>935999335</v>
      </c>
      <c r="D854" s="100" t="s">
        <v>11487</v>
      </c>
      <c r="E854" s="101" t="s">
        <v>373</v>
      </c>
      <c r="F854" s="63"/>
      <c r="G854" s="100" t="s">
        <v>224</v>
      </c>
      <c r="H854" s="101" t="s">
        <v>243</v>
      </c>
      <c r="I854" s="88" t="s">
        <v>316</v>
      </c>
      <c r="J854" s="63" t="s">
        <v>249</v>
      </c>
      <c r="K854" s="125"/>
      <c r="L854" s="66"/>
      <c r="M854" s="126"/>
      <c r="N854" s="85" t="s">
        <v>233</v>
      </c>
      <c r="O854" s="85" t="s">
        <v>236</v>
      </c>
      <c r="P854" s="85" t="s">
        <v>236</v>
      </c>
      <c r="Q854" s="87"/>
      <c r="R854" s="88"/>
      <c r="S854" s="88"/>
      <c r="T854" s="88"/>
      <c r="U854" s="88"/>
    </row>
    <row r="855" spans="1:22" ht="13">
      <c r="A855" s="101">
        <v>61852078</v>
      </c>
      <c r="B855" s="100" t="s">
        <v>4875</v>
      </c>
      <c r="C855" s="101">
        <v>998327475</v>
      </c>
      <c r="D855" s="100" t="s">
        <v>4876</v>
      </c>
      <c r="E855" s="101" t="s">
        <v>874</v>
      </c>
      <c r="F855" s="63"/>
      <c r="G855" s="100" t="s">
        <v>224</v>
      </c>
      <c r="H855" s="101" t="s">
        <v>243</v>
      </c>
      <c r="I855" s="88" t="s">
        <v>316</v>
      </c>
      <c r="J855" s="63" t="s">
        <v>249</v>
      </c>
      <c r="K855" s="125"/>
      <c r="L855" s="66"/>
      <c r="M855" s="126"/>
      <c r="N855" s="85" t="s">
        <v>233</v>
      </c>
      <c r="O855" s="85" t="s">
        <v>236</v>
      </c>
      <c r="P855" s="85" t="str">
        <f>TRIM(BD_PyaPinto[[#This Row],[CONTACTO II]])</f>
        <v>NO CONTESTA</v>
      </c>
      <c r="Q855" s="87"/>
      <c r="R855" s="88"/>
      <c r="S855" s="88"/>
      <c r="T855" s="88"/>
      <c r="U855" s="88"/>
    </row>
    <row r="856" spans="1:22" ht="13">
      <c r="A856" s="101">
        <v>72064367</v>
      </c>
      <c r="B856" s="100" t="s">
        <v>6841</v>
      </c>
      <c r="C856" s="101">
        <v>919156052</v>
      </c>
      <c r="D856" s="100" t="s">
        <v>6842</v>
      </c>
      <c r="E856" s="101" t="s">
        <v>373</v>
      </c>
      <c r="F856" s="63"/>
      <c r="G856" s="100" t="s">
        <v>224</v>
      </c>
      <c r="H856" s="101" t="s">
        <v>243</v>
      </c>
      <c r="I856" s="88" t="s">
        <v>316</v>
      </c>
      <c r="J856" s="63" t="s">
        <v>249</v>
      </c>
      <c r="K856" s="125"/>
      <c r="L856" s="66"/>
      <c r="M856" s="126"/>
      <c r="N856" s="85" t="s">
        <v>233</v>
      </c>
      <c r="O856" s="85" t="s">
        <v>239</v>
      </c>
      <c r="P856" s="85" t="str">
        <f>TRIM(BD_PyaPinto[[#This Row],[CONTACTO II]])</f>
        <v>EVALUANDO OPCIONES</v>
      </c>
      <c r="Q856" s="87"/>
      <c r="R856" s="88"/>
      <c r="S856" s="88"/>
      <c r="T856" s="88"/>
      <c r="U856" s="88"/>
    </row>
    <row r="857" spans="1:22" ht="13">
      <c r="A857" s="101">
        <v>61433330</v>
      </c>
      <c r="B857" s="100" t="s">
        <v>4336</v>
      </c>
      <c r="C857" s="101">
        <v>999249441</v>
      </c>
      <c r="D857" s="100" t="s">
        <v>4337</v>
      </c>
      <c r="E857" s="101" t="s">
        <v>373</v>
      </c>
      <c r="F857" s="63"/>
      <c r="G857" s="100" t="s">
        <v>224</v>
      </c>
      <c r="H857" s="101" t="s">
        <v>243</v>
      </c>
      <c r="I857" s="88" t="s">
        <v>316</v>
      </c>
      <c r="J857" s="63" t="s">
        <v>249</v>
      </c>
      <c r="K857" s="125"/>
      <c r="L857" s="66"/>
      <c r="M857" s="126"/>
      <c r="N857" s="85" t="s">
        <v>233</v>
      </c>
      <c r="O857" s="85" t="s">
        <v>233</v>
      </c>
      <c r="P857" s="85" t="str">
        <f>TRIM(BD_PyaPinto[[#This Row],[CONTACTO II]])</f>
        <v>SE ENVIÓ INFORMACIÓN</v>
      </c>
      <c r="Q857" s="87"/>
      <c r="R857" s="88"/>
      <c r="S857" s="88"/>
      <c r="T857" s="88"/>
      <c r="U857" s="88"/>
    </row>
    <row r="858" spans="1:22" ht="13">
      <c r="A858" s="101"/>
      <c r="B858" s="100" t="s">
        <v>11488</v>
      </c>
      <c r="C858" s="101">
        <v>955910107</v>
      </c>
      <c r="D858" s="100"/>
      <c r="E858" s="101" t="s">
        <v>874</v>
      </c>
      <c r="F858" s="63"/>
      <c r="G858" s="100" t="s">
        <v>224</v>
      </c>
      <c r="H858" s="101" t="s">
        <v>243</v>
      </c>
      <c r="I858" s="88" t="s">
        <v>316</v>
      </c>
      <c r="J858" s="63" t="s">
        <v>249</v>
      </c>
      <c r="K858" s="125"/>
      <c r="L858" s="66"/>
      <c r="M858" s="126"/>
      <c r="N858" s="85" t="s">
        <v>233</v>
      </c>
      <c r="O858" s="85" t="s">
        <v>239</v>
      </c>
      <c r="P858" s="85" t="s">
        <v>239</v>
      </c>
      <c r="Q858" s="87"/>
      <c r="R858" s="88"/>
      <c r="S858" s="88"/>
      <c r="T858" s="88"/>
      <c r="U858" s="88"/>
    </row>
    <row r="859" spans="1:22" ht="13">
      <c r="A859" s="101"/>
      <c r="B859" s="100" t="s">
        <v>11489</v>
      </c>
      <c r="C859" s="101" t="s">
        <v>11490</v>
      </c>
      <c r="D859" s="100"/>
      <c r="E859" s="101" t="s">
        <v>373</v>
      </c>
      <c r="F859" s="63"/>
      <c r="G859" s="100" t="s">
        <v>224</v>
      </c>
      <c r="H859" s="101" t="s">
        <v>243</v>
      </c>
      <c r="I859" s="88" t="s">
        <v>316</v>
      </c>
      <c r="J859" s="63" t="s">
        <v>249</v>
      </c>
      <c r="K859" s="125"/>
      <c r="L859" s="66"/>
      <c r="M859" s="126"/>
      <c r="N859" s="85" t="s">
        <v>233</v>
      </c>
      <c r="O859" s="85" t="s">
        <v>236</v>
      </c>
      <c r="P859" s="85" t="s">
        <v>236</v>
      </c>
      <c r="Q859" s="87"/>
      <c r="R859" s="88"/>
      <c r="S859" s="88"/>
      <c r="T859" s="88"/>
      <c r="U859" s="88"/>
    </row>
    <row r="860" spans="1:22" ht="13">
      <c r="A860" s="101"/>
      <c r="B860" s="100" t="s">
        <v>11491</v>
      </c>
      <c r="C860" s="101">
        <v>964628524</v>
      </c>
      <c r="D860" s="100"/>
      <c r="E860" s="101" t="s">
        <v>373</v>
      </c>
      <c r="F860" s="63"/>
      <c r="G860" s="100" t="s">
        <v>224</v>
      </c>
      <c r="H860" s="101" t="s">
        <v>243</v>
      </c>
      <c r="I860" s="88" t="s">
        <v>316</v>
      </c>
      <c r="J860" s="63" t="s">
        <v>249</v>
      </c>
      <c r="K860" s="125"/>
      <c r="L860" s="66"/>
      <c r="M860" s="126"/>
      <c r="N860" s="85" t="s">
        <v>233</v>
      </c>
      <c r="O860" s="85" t="s">
        <v>236</v>
      </c>
      <c r="P860" s="85" t="s">
        <v>236</v>
      </c>
      <c r="Q860" s="87"/>
      <c r="R860" s="88"/>
      <c r="S860" s="88"/>
      <c r="T860" s="88"/>
      <c r="U860" s="88"/>
    </row>
    <row r="861" spans="1:22" ht="13">
      <c r="A861" s="101"/>
      <c r="B861" s="100" t="s">
        <v>11492</v>
      </c>
      <c r="C861" s="101">
        <v>943829187</v>
      </c>
      <c r="D861" s="100" t="s">
        <v>11493</v>
      </c>
      <c r="E861" s="101"/>
      <c r="F861" s="63"/>
      <c r="G861" s="100"/>
      <c r="H861" s="101" t="s">
        <v>243</v>
      </c>
      <c r="I861" s="88" t="s">
        <v>316</v>
      </c>
      <c r="J861" s="63" t="s">
        <v>249</v>
      </c>
      <c r="K861" s="125"/>
      <c r="L861" s="66"/>
      <c r="M861" s="126"/>
      <c r="N861" s="85" t="s">
        <v>233</v>
      </c>
      <c r="O861" s="85" t="s">
        <v>236</v>
      </c>
      <c r="P861" s="85" t="s">
        <v>236</v>
      </c>
      <c r="Q861" s="87"/>
      <c r="R861" s="88"/>
      <c r="S861" s="88"/>
      <c r="T861" s="88"/>
      <c r="U861" s="88"/>
    </row>
    <row r="862" spans="1:22" ht="42">
      <c r="A862" s="101">
        <v>40615674</v>
      </c>
      <c r="B862" s="100" t="s">
        <v>1464</v>
      </c>
      <c r="C862" s="101">
        <v>913007951</v>
      </c>
      <c r="D862" s="100" t="s">
        <v>1465</v>
      </c>
      <c r="E862" s="101" t="s">
        <v>373</v>
      </c>
      <c r="F862" s="63"/>
      <c r="G862" s="100" t="s">
        <v>223</v>
      </c>
      <c r="H862" s="101" t="s">
        <v>245</v>
      </c>
      <c r="I862" s="88" t="s">
        <v>316</v>
      </c>
      <c r="J862" s="63" t="s">
        <v>249</v>
      </c>
      <c r="K862" s="125"/>
      <c r="L862" s="66" t="s">
        <v>262</v>
      </c>
      <c r="M862" s="126"/>
      <c r="N862" s="85" t="s">
        <v>231</v>
      </c>
      <c r="O862" s="95" t="s">
        <v>331</v>
      </c>
      <c r="P862" s="95" t="s">
        <v>331</v>
      </c>
      <c r="Q862" s="87"/>
      <c r="R862" s="88"/>
      <c r="S862" s="88"/>
      <c r="T862" s="88"/>
      <c r="U862" s="88"/>
    </row>
    <row r="863" spans="1:22" ht="28">
      <c r="A863" s="959">
        <v>72983190</v>
      </c>
      <c r="B863" s="124" t="s">
        <v>191</v>
      </c>
      <c r="C863" s="101">
        <v>962237594</v>
      </c>
      <c r="D863" s="960" t="s">
        <v>7799</v>
      </c>
      <c r="E863" s="101" t="s">
        <v>373</v>
      </c>
      <c r="F863" s="63"/>
      <c r="G863" s="100" t="s">
        <v>225</v>
      </c>
      <c r="H863" s="101" t="s">
        <v>238</v>
      </c>
      <c r="I863" s="88" t="s">
        <v>316</v>
      </c>
      <c r="J863" s="63" t="s">
        <v>249</v>
      </c>
      <c r="K863" s="125"/>
      <c r="L863" s="66" t="s">
        <v>262</v>
      </c>
      <c r="M863" s="126"/>
      <c r="N863" s="85" t="s">
        <v>231</v>
      </c>
      <c r="O863" s="95" t="s">
        <v>329</v>
      </c>
      <c r="P863" s="95" t="s">
        <v>329</v>
      </c>
      <c r="Q863" s="87" t="s">
        <v>324</v>
      </c>
      <c r="R863" s="88" t="s">
        <v>232</v>
      </c>
      <c r="S863" s="88" t="s">
        <v>318</v>
      </c>
      <c r="T863" s="87" t="s">
        <v>323</v>
      </c>
      <c r="U863" s="88" t="s">
        <v>255</v>
      </c>
      <c r="V863" s="61" t="s">
        <v>7800</v>
      </c>
    </row>
    <row r="864" spans="1:22" ht="13">
      <c r="A864" s="101"/>
      <c r="B864" s="100" t="s">
        <v>11494</v>
      </c>
      <c r="C864" s="101"/>
      <c r="D864" s="718" t="s">
        <v>11495</v>
      </c>
      <c r="E864" s="101" t="s">
        <v>874</v>
      </c>
      <c r="F864" s="63"/>
      <c r="G864" s="100" t="s">
        <v>224</v>
      </c>
      <c r="H864" s="101" t="s">
        <v>246</v>
      </c>
      <c r="I864" s="88" t="s">
        <v>316</v>
      </c>
      <c r="J864" s="63" t="s">
        <v>249</v>
      </c>
      <c r="K864" s="125"/>
      <c r="L864" s="66"/>
      <c r="M864" s="126"/>
      <c r="N864" s="85" t="s">
        <v>233</v>
      </c>
      <c r="O864" s="85" t="s">
        <v>236</v>
      </c>
      <c r="P864" s="85" t="str">
        <f>TRIM(BD_PyaPinto[[#This Row],[CONTACTO II]])</f>
        <v>NO CONTESTA</v>
      </c>
      <c r="Q864" s="87"/>
      <c r="R864" s="88"/>
      <c r="S864" s="88"/>
      <c r="T864" s="88"/>
      <c r="U864" s="88"/>
    </row>
    <row r="865" spans="1:21" ht="13">
      <c r="A865" s="101"/>
      <c r="B865" s="100" t="s">
        <v>11496</v>
      </c>
      <c r="C865" s="101">
        <v>922211723</v>
      </c>
      <c r="D865" s="718" t="s">
        <v>11497</v>
      </c>
      <c r="E865" s="101" t="s">
        <v>373</v>
      </c>
      <c r="F865" s="63"/>
      <c r="G865" s="100" t="s">
        <v>223</v>
      </c>
      <c r="H865" s="101" t="s">
        <v>246</v>
      </c>
      <c r="I865" s="88" t="s">
        <v>316</v>
      </c>
      <c r="J865" s="63" t="s">
        <v>249</v>
      </c>
      <c r="K865" s="125"/>
      <c r="L865" s="66"/>
      <c r="M865" s="126"/>
      <c r="N865" s="85" t="s">
        <v>233</v>
      </c>
      <c r="O865" s="85" t="s">
        <v>236</v>
      </c>
      <c r="P865" s="85" t="str">
        <f>TRIM(BD_PyaPinto[[#This Row],[CONTACTO II]])</f>
        <v>NO CONTESTA</v>
      </c>
      <c r="Q865" s="87"/>
      <c r="R865" s="88"/>
      <c r="S865" s="88"/>
      <c r="T865" s="88"/>
      <c r="U865" s="88"/>
    </row>
    <row r="866" spans="1:21" ht="13">
      <c r="A866" s="101"/>
      <c r="B866" s="100" t="s">
        <v>11498</v>
      </c>
      <c r="C866" s="101">
        <v>920108274</v>
      </c>
      <c r="D866" s="717" t="s">
        <v>11499</v>
      </c>
      <c r="E866" s="101" t="s">
        <v>874</v>
      </c>
      <c r="F866" s="63"/>
      <c r="G866" s="100" t="s">
        <v>223</v>
      </c>
      <c r="H866" s="101" t="s">
        <v>246</v>
      </c>
      <c r="I866" s="88" t="s">
        <v>316</v>
      </c>
      <c r="J866" s="63" t="s">
        <v>249</v>
      </c>
      <c r="K866" s="125"/>
      <c r="L866" s="66"/>
      <c r="M866" s="126"/>
      <c r="N866" s="85" t="s">
        <v>233</v>
      </c>
      <c r="O866" s="85" t="s">
        <v>236</v>
      </c>
      <c r="P866" s="85" t="str">
        <f>TRIM(BD_PyaPinto[[#This Row],[CONTACTO II]])</f>
        <v>NO CONTESTA</v>
      </c>
      <c r="Q866" s="87"/>
      <c r="R866" s="88"/>
      <c r="S866" s="88"/>
      <c r="T866" s="88"/>
      <c r="U866" s="88"/>
    </row>
    <row r="867" spans="1:21" ht="12.75" customHeight="1">
      <c r="A867" s="101">
        <v>71670404</v>
      </c>
      <c r="B867" s="100" t="s">
        <v>6444</v>
      </c>
      <c r="C867" s="715">
        <v>969191349</v>
      </c>
      <c r="D867" s="102" t="s">
        <v>6445</v>
      </c>
      <c r="E867" s="101" t="s">
        <v>373</v>
      </c>
      <c r="F867" s="63"/>
      <c r="G867" s="100" t="s">
        <v>223</v>
      </c>
      <c r="H867" s="101" t="s">
        <v>245</v>
      </c>
      <c r="I867" s="88" t="s">
        <v>316</v>
      </c>
      <c r="J867" s="63"/>
      <c r="K867" s="125"/>
      <c r="L867" s="66" t="s">
        <v>271</v>
      </c>
      <c r="M867" s="126">
        <v>45845</v>
      </c>
      <c r="N867" s="85" t="s">
        <v>233</v>
      </c>
      <c r="O867" s="95" t="s">
        <v>241</v>
      </c>
      <c r="P867" s="85"/>
      <c r="Q867" s="87"/>
      <c r="R867" s="88"/>
      <c r="S867" s="88"/>
      <c r="T867" s="88"/>
      <c r="U867" s="88"/>
    </row>
    <row r="868" spans="1:21" ht="12.75" customHeight="1">
      <c r="A868" s="101">
        <v>72825409</v>
      </c>
      <c r="B868" s="100" t="s">
        <v>7636</v>
      </c>
      <c r="C868" s="715">
        <v>987058106</v>
      </c>
      <c r="D868" s="102" t="s">
        <v>7637</v>
      </c>
      <c r="E868" s="101" t="s">
        <v>373</v>
      </c>
      <c r="F868" s="63"/>
      <c r="G868" s="100" t="s">
        <v>225</v>
      </c>
      <c r="H868" s="101" t="s">
        <v>245</v>
      </c>
      <c r="I868" s="88" t="s">
        <v>316</v>
      </c>
      <c r="J868" s="63"/>
      <c r="K868" s="125"/>
      <c r="L868" s="66" t="s">
        <v>271</v>
      </c>
      <c r="M868" s="126">
        <v>45845</v>
      </c>
      <c r="N868" s="85" t="s">
        <v>231</v>
      </c>
      <c r="O868" s="95" t="s">
        <v>231</v>
      </c>
      <c r="P868" s="85"/>
      <c r="Q868" s="87"/>
      <c r="R868" s="88"/>
      <c r="S868" s="88"/>
      <c r="T868" s="88"/>
      <c r="U868" s="88"/>
    </row>
    <row r="869" spans="1:21" ht="12.75" customHeight="1">
      <c r="A869" s="101">
        <v>71184535</v>
      </c>
      <c r="B869" s="100" t="s">
        <v>6116</v>
      </c>
      <c r="C869" s="715">
        <v>969537244</v>
      </c>
      <c r="D869" s="717" t="s">
        <v>6117</v>
      </c>
      <c r="E869" s="99" t="s">
        <v>347</v>
      </c>
      <c r="F869" s="63"/>
      <c r="G869" s="100" t="s">
        <v>223</v>
      </c>
      <c r="H869" s="101" t="s">
        <v>245</v>
      </c>
      <c r="I869" s="88" t="s">
        <v>316</v>
      </c>
      <c r="J869" s="63"/>
      <c r="K869" s="125"/>
      <c r="L869" s="66" t="s">
        <v>271</v>
      </c>
      <c r="M869" s="126">
        <v>45844</v>
      </c>
      <c r="N869" s="85" t="s">
        <v>233</v>
      </c>
      <c r="O869" s="95" t="s">
        <v>329</v>
      </c>
      <c r="P869" s="85"/>
      <c r="Q869" s="87" t="s">
        <v>324</v>
      </c>
      <c r="R869" s="88" t="s">
        <v>232</v>
      </c>
      <c r="S869" s="88" t="s">
        <v>318</v>
      </c>
      <c r="T869" s="88" t="s">
        <v>323</v>
      </c>
      <c r="U869" s="88" t="s">
        <v>255</v>
      </c>
    </row>
    <row r="870" spans="1:21" ht="12.75" customHeight="1">
      <c r="A870" s="101">
        <v>72404279</v>
      </c>
      <c r="B870" s="100" t="s">
        <v>7183</v>
      </c>
      <c r="C870" s="715">
        <v>972419618</v>
      </c>
      <c r="D870" s="102" t="s">
        <v>7184</v>
      </c>
      <c r="E870" s="99" t="s">
        <v>347</v>
      </c>
      <c r="F870" s="63"/>
      <c r="G870" s="100" t="s">
        <v>224</v>
      </c>
      <c r="H870" s="101" t="s">
        <v>245</v>
      </c>
      <c r="I870" s="88" t="s">
        <v>316</v>
      </c>
      <c r="J870" s="63"/>
      <c r="K870" s="125"/>
      <c r="L870" s="66" t="s">
        <v>271</v>
      </c>
      <c r="M870" s="126">
        <v>45844</v>
      </c>
      <c r="N870" s="85" t="s">
        <v>231</v>
      </c>
      <c r="O870" s="95" t="s">
        <v>329</v>
      </c>
      <c r="P870" s="85"/>
      <c r="Q870" s="87" t="s">
        <v>324</v>
      </c>
      <c r="R870" s="88" t="s">
        <v>232</v>
      </c>
      <c r="S870" s="88" t="s">
        <v>318</v>
      </c>
      <c r="T870" s="88" t="s">
        <v>323</v>
      </c>
      <c r="U870" s="88" t="s">
        <v>255</v>
      </c>
    </row>
    <row r="871" spans="1:21" ht="12.75" customHeight="1">
      <c r="A871" s="101">
        <v>6662583</v>
      </c>
      <c r="B871" s="100" t="s">
        <v>511</v>
      </c>
      <c r="C871" s="715">
        <v>938917077</v>
      </c>
      <c r="D871" s="102" t="s">
        <v>512</v>
      </c>
      <c r="E871" s="101" t="s">
        <v>373</v>
      </c>
      <c r="F871" s="63"/>
      <c r="G871" s="100" t="s">
        <v>224</v>
      </c>
      <c r="H871" s="101" t="s">
        <v>245</v>
      </c>
      <c r="I871" s="88" t="s">
        <v>316</v>
      </c>
      <c r="J871" s="63"/>
      <c r="K871" s="125"/>
      <c r="L871" s="66" t="s">
        <v>271</v>
      </c>
      <c r="M871" s="126">
        <v>45844</v>
      </c>
      <c r="N871" s="85" t="s">
        <v>231</v>
      </c>
      <c r="O871" s="85" t="s">
        <v>231</v>
      </c>
      <c r="P871" s="85"/>
      <c r="Q871" s="87"/>
      <c r="R871" s="88"/>
      <c r="S871" s="88"/>
      <c r="T871" s="88"/>
      <c r="U871" s="88"/>
    </row>
    <row r="872" spans="1:21" ht="12.75" customHeight="1">
      <c r="A872" s="101">
        <v>61178372</v>
      </c>
      <c r="B872" s="100" t="s">
        <v>3777</v>
      </c>
      <c r="C872" s="715">
        <v>973217121</v>
      </c>
      <c r="D872" s="102" t="s">
        <v>3778</v>
      </c>
      <c r="E872" s="99" t="s">
        <v>347</v>
      </c>
      <c r="F872" s="63"/>
      <c r="G872" s="100" t="s">
        <v>224</v>
      </c>
      <c r="H872" s="101" t="s">
        <v>245</v>
      </c>
      <c r="I872" s="88" t="s">
        <v>316</v>
      </c>
      <c r="J872" s="63"/>
      <c r="K872" s="125"/>
      <c r="L872" s="66" t="s">
        <v>271</v>
      </c>
      <c r="M872" s="126">
        <v>45844</v>
      </c>
      <c r="N872" s="85" t="s">
        <v>233</v>
      </c>
      <c r="O872" s="85" t="s">
        <v>236</v>
      </c>
      <c r="P872" s="85"/>
      <c r="Q872" s="87"/>
      <c r="R872" s="88"/>
      <c r="S872" s="88"/>
      <c r="T872" s="88"/>
      <c r="U872" s="88"/>
    </row>
    <row r="873" spans="1:21" ht="12.75" customHeight="1">
      <c r="A873" s="101">
        <v>10116173</v>
      </c>
      <c r="B873" s="100" t="s">
        <v>872</v>
      </c>
      <c r="C873" s="715">
        <v>999787276</v>
      </c>
      <c r="D873" s="102" t="s">
        <v>873</v>
      </c>
      <c r="E873" s="101" t="s">
        <v>874</v>
      </c>
      <c r="F873" s="63"/>
      <c r="G873" s="100" t="s">
        <v>223</v>
      </c>
      <c r="H873" s="101" t="s">
        <v>245</v>
      </c>
      <c r="I873" s="88" t="s">
        <v>316</v>
      </c>
      <c r="J873" s="63"/>
      <c r="K873" s="125"/>
      <c r="L873" s="66" t="s">
        <v>271</v>
      </c>
      <c r="M873" s="126">
        <v>45844</v>
      </c>
      <c r="N873" s="85" t="s">
        <v>233</v>
      </c>
      <c r="O873" s="85" t="s">
        <v>231</v>
      </c>
      <c r="P873" s="85"/>
      <c r="Q873" s="87"/>
      <c r="R873" s="88"/>
      <c r="S873" s="88"/>
      <c r="T873" s="88"/>
      <c r="U873" s="88"/>
    </row>
    <row r="874" spans="1:21" ht="12.75" customHeight="1">
      <c r="A874" s="101">
        <v>72821719</v>
      </c>
      <c r="B874" s="100" t="s">
        <v>7607</v>
      </c>
      <c r="C874" s="715">
        <v>970588596</v>
      </c>
      <c r="D874" s="102" t="s">
        <v>7608</v>
      </c>
      <c r="E874" s="101" t="s">
        <v>373</v>
      </c>
      <c r="F874" s="63"/>
      <c r="G874" s="100" t="s">
        <v>225</v>
      </c>
      <c r="H874" s="101" t="s">
        <v>245</v>
      </c>
      <c r="I874" s="88" t="s">
        <v>316</v>
      </c>
      <c r="J874" s="63"/>
      <c r="K874" s="125"/>
      <c r="L874" s="66" t="s">
        <v>271</v>
      </c>
      <c r="M874" s="126">
        <v>45844</v>
      </c>
      <c r="N874" s="85" t="s">
        <v>233</v>
      </c>
      <c r="O874" s="95" t="s">
        <v>236</v>
      </c>
      <c r="P874" s="85"/>
      <c r="Q874" s="87"/>
      <c r="R874" s="88"/>
      <c r="S874" s="88"/>
      <c r="T874" s="88"/>
      <c r="U874" s="88"/>
    </row>
    <row r="875" spans="1:21" ht="12.75" customHeight="1">
      <c r="A875" s="101">
        <v>71365876</v>
      </c>
      <c r="B875" s="100" t="s">
        <v>6260</v>
      </c>
      <c r="C875" s="715">
        <v>988334879</v>
      </c>
      <c r="D875" s="102" t="s">
        <v>6261</v>
      </c>
      <c r="E875" s="101" t="s">
        <v>373</v>
      </c>
      <c r="F875" s="63" t="s">
        <v>260</v>
      </c>
      <c r="G875" s="100" t="s">
        <v>225</v>
      </c>
      <c r="H875" s="101" t="s">
        <v>245</v>
      </c>
      <c r="I875" s="88" t="s">
        <v>316</v>
      </c>
      <c r="J875" s="63" t="s">
        <v>249</v>
      </c>
      <c r="K875" s="125"/>
      <c r="L875" s="66"/>
      <c r="M875" s="126">
        <v>45845</v>
      </c>
      <c r="N875" s="85" t="s">
        <v>233</v>
      </c>
      <c r="O875" s="85" t="s">
        <v>239</v>
      </c>
      <c r="P875" s="85" t="str">
        <f>TRIM(BD_PyaPinto[[#This Row],[CONTACTO II]])</f>
        <v>EVALUANDO OPCIONES</v>
      </c>
      <c r="Q875" s="87"/>
      <c r="R875" s="88"/>
      <c r="S875" s="88"/>
      <c r="T875" s="88"/>
      <c r="U875" s="88"/>
    </row>
    <row r="876" spans="1:21" ht="12.75" customHeight="1">
      <c r="A876" s="101">
        <v>7545957</v>
      </c>
      <c r="B876" s="100" t="s">
        <v>585</v>
      </c>
      <c r="C876" s="715">
        <v>951901006</v>
      </c>
      <c r="D876" s="102" t="s">
        <v>586</v>
      </c>
      <c r="E876" s="99" t="s">
        <v>347</v>
      </c>
      <c r="F876" s="63" t="s">
        <v>260</v>
      </c>
      <c r="G876" s="100" t="s">
        <v>223</v>
      </c>
      <c r="H876" s="101" t="s">
        <v>245</v>
      </c>
      <c r="I876" s="88" t="s">
        <v>316</v>
      </c>
      <c r="J876" s="63"/>
      <c r="K876" s="125"/>
      <c r="L876" s="66"/>
      <c r="M876" s="126">
        <v>45845</v>
      </c>
      <c r="N876" s="85" t="s">
        <v>233</v>
      </c>
      <c r="O876" s="85" t="s">
        <v>236</v>
      </c>
      <c r="P876" s="85" t="str">
        <f>TRIM(BD_PyaPinto[[#This Row],[CONTACTO II]])</f>
        <v>NO CONTESTA</v>
      </c>
      <c r="Q876" s="87"/>
      <c r="R876" s="88"/>
      <c r="S876" s="88"/>
      <c r="T876" s="88"/>
      <c r="U876" s="88"/>
    </row>
    <row r="877" spans="1:21" ht="12.75" customHeight="1">
      <c r="A877" s="101">
        <v>47542147</v>
      </c>
      <c r="B877" s="100" t="s">
        <v>2822</v>
      </c>
      <c r="C877" s="715">
        <v>929141290</v>
      </c>
      <c r="D877" s="102" t="s">
        <v>2823</v>
      </c>
      <c r="E877" s="99" t="s">
        <v>347</v>
      </c>
      <c r="F877" s="63" t="s">
        <v>260</v>
      </c>
      <c r="G877" s="100" t="s">
        <v>224</v>
      </c>
      <c r="H877" s="101" t="s">
        <v>245</v>
      </c>
      <c r="I877" s="88" t="s">
        <v>316</v>
      </c>
      <c r="J877" s="63"/>
      <c r="K877" s="125"/>
      <c r="L877" s="66"/>
      <c r="M877" s="126">
        <v>45845</v>
      </c>
      <c r="N877" s="85" t="s">
        <v>233</v>
      </c>
      <c r="O877" s="85" t="s">
        <v>231</v>
      </c>
      <c r="P877" s="85" t="str">
        <f>TRIM(BD_PyaPinto[[#This Row],[CONTACTO II]])</f>
        <v>MOSTRÓ INTERÉS</v>
      </c>
      <c r="Q877" s="87"/>
      <c r="R877" s="88"/>
      <c r="S877" s="88"/>
      <c r="T877" s="88"/>
      <c r="U877" s="88"/>
    </row>
    <row r="878" spans="1:21" ht="12.75" customHeight="1">
      <c r="A878" s="101">
        <v>73157546</v>
      </c>
      <c r="B878" s="100" t="s">
        <v>8090</v>
      </c>
      <c r="C878" s="715">
        <v>970378101</v>
      </c>
      <c r="D878" s="102" t="s">
        <v>8091</v>
      </c>
      <c r="E878" s="101" t="s">
        <v>373</v>
      </c>
      <c r="F878" s="63" t="s">
        <v>260</v>
      </c>
      <c r="G878" s="100" t="s">
        <v>223</v>
      </c>
      <c r="H878" s="101" t="s">
        <v>245</v>
      </c>
      <c r="I878" s="88" t="s">
        <v>316</v>
      </c>
      <c r="J878" s="63"/>
      <c r="K878" s="125"/>
      <c r="L878" s="66"/>
      <c r="M878" s="126">
        <v>45845</v>
      </c>
      <c r="N878" s="85" t="s">
        <v>233</v>
      </c>
      <c r="O878" s="95" t="s">
        <v>236</v>
      </c>
      <c r="P878" s="85" t="str">
        <f>TRIM(BD_PyaPinto[[#This Row],[CONTACTO II]])</f>
        <v>NO CONTESTA</v>
      </c>
      <c r="Q878" s="87"/>
      <c r="R878" s="88"/>
      <c r="S878" s="88"/>
      <c r="T878" s="88"/>
      <c r="U878" s="88"/>
    </row>
    <row r="879" spans="1:21" ht="12.75" customHeight="1">
      <c r="A879" s="101">
        <v>72058361</v>
      </c>
      <c r="B879" s="100" t="s">
        <v>6781</v>
      </c>
      <c r="C879" s="715">
        <v>989376173</v>
      </c>
      <c r="D879" s="102" t="s">
        <v>6782</v>
      </c>
      <c r="E879" s="99" t="s">
        <v>347</v>
      </c>
      <c r="F879" s="63" t="s">
        <v>260</v>
      </c>
      <c r="G879" s="100" t="s">
        <v>224</v>
      </c>
      <c r="H879" s="101" t="s">
        <v>245</v>
      </c>
      <c r="I879" s="88" t="s">
        <v>316</v>
      </c>
      <c r="J879" s="63"/>
      <c r="K879" s="125"/>
      <c r="L879" s="66"/>
      <c r="M879" s="126">
        <v>45845</v>
      </c>
      <c r="N879" s="85" t="s">
        <v>231</v>
      </c>
      <c r="O879" s="85" t="s">
        <v>231</v>
      </c>
      <c r="P879" s="85" t="str">
        <f>TRIM(BD_PyaPinto[[#This Row],[CONTACTO II]])</f>
        <v>MOSTRÓ INTERÉS</v>
      </c>
      <c r="Q879" s="87"/>
      <c r="R879" s="88"/>
      <c r="S879" s="88"/>
      <c r="T879" s="88"/>
      <c r="U879" s="88"/>
    </row>
    <row r="880" spans="1:21" ht="12.75" customHeight="1">
      <c r="A880" s="101">
        <v>47685590</v>
      </c>
      <c r="B880" s="100" t="s">
        <v>2844</v>
      </c>
      <c r="C880" s="715">
        <v>962692504</v>
      </c>
      <c r="D880" s="102" t="s">
        <v>2845</v>
      </c>
      <c r="E880" s="99" t="s">
        <v>347</v>
      </c>
      <c r="F880" s="63" t="s">
        <v>254</v>
      </c>
      <c r="G880" s="100" t="s">
        <v>224</v>
      </c>
      <c r="H880" s="101" t="s">
        <v>245</v>
      </c>
      <c r="I880" s="88" t="s">
        <v>316</v>
      </c>
      <c r="J880" s="63"/>
      <c r="K880" s="125"/>
      <c r="L880" s="66"/>
      <c r="M880" s="126">
        <v>45845</v>
      </c>
      <c r="N880" s="85" t="s">
        <v>233</v>
      </c>
      <c r="O880" s="85" t="s">
        <v>236</v>
      </c>
      <c r="P880" s="85" t="str">
        <f>TRIM(BD_PyaPinto[[#This Row],[CONTACTO II]])</f>
        <v>NO CONTESTA</v>
      </c>
      <c r="Q880" s="87"/>
      <c r="R880" s="88"/>
      <c r="S880" s="88"/>
      <c r="T880" s="88"/>
      <c r="U880" s="88"/>
    </row>
    <row r="881" spans="1:22" ht="12.75" customHeight="1">
      <c r="A881" s="101">
        <v>112233</v>
      </c>
      <c r="B881" s="100" t="s">
        <v>371</v>
      </c>
      <c r="C881" s="715">
        <v>952686711</v>
      </c>
      <c r="D881" s="102" t="s">
        <v>372</v>
      </c>
      <c r="E881" s="101" t="s">
        <v>373</v>
      </c>
      <c r="F881" s="63" t="s">
        <v>254</v>
      </c>
      <c r="G881" s="100" t="s">
        <v>224</v>
      </c>
      <c r="H881" s="101" t="s">
        <v>245</v>
      </c>
      <c r="I881" s="88" t="s">
        <v>316</v>
      </c>
      <c r="J881" s="63"/>
      <c r="K881" s="125"/>
      <c r="L881" s="66" t="s">
        <v>271</v>
      </c>
      <c r="M881" s="126">
        <v>45845</v>
      </c>
      <c r="N881" s="85" t="s">
        <v>233</v>
      </c>
      <c r="O881" s="85" t="s">
        <v>239</v>
      </c>
      <c r="P881" s="85" t="str">
        <f>TRIM(BD_PyaPinto[[#This Row],[CONTACTO II]])</f>
        <v>EVALUANDO OPCIONES</v>
      </c>
      <c r="Q881" s="87"/>
      <c r="R881" s="88"/>
      <c r="S881" s="88"/>
      <c r="T881" s="88"/>
      <c r="U881" s="88"/>
    </row>
    <row r="882" spans="1:22" ht="12.75" customHeight="1">
      <c r="A882" s="101">
        <v>2743138</v>
      </c>
      <c r="B882" s="100" t="s">
        <v>427</v>
      </c>
      <c r="C882" s="715">
        <v>949780981</v>
      </c>
      <c r="D882" s="102" t="s">
        <v>428</v>
      </c>
      <c r="E882" s="101"/>
      <c r="F882" s="63" t="s">
        <v>240</v>
      </c>
      <c r="G882" s="100" t="s">
        <v>223</v>
      </c>
      <c r="H882" s="101" t="s">
        <v>245</v>
      </c>
      <c r="I882" s="88" t="s">
        <v>316</v>
      </c>
      <c r="J882" s="63"/>
      <c r="K882" s="125"/>
      <c r="L882" s="66"/>
      <c r="M882" s="126">
        <v>45845</v>
      </c>
      <c r="N882" s="85" t="s">
        <v>233</v>
      </c>
      <c r="O882" s="85" t="s">
        <v>236</v>
      </c>
      <c r="P882" s="85" t="str">
        <f>TRIM(BD_PyaPinto[[#This Row],[CONTACTO II]])</f>
        <v>NO CONTESTA</v>
      </c>
      <c r="Q882" s="87"/>
      <c r="R882" s="88"/>
      <c r="S882" s="88"/>
      <c r="T882" s="88"/>
      <c r="U882" s="88"/>
      <c r="V882" s="61" t="s">
        <v>429</v>
      </c>
    </row>
    <row r="883" spans="1:22" ht="12.75" customHeight="1">
      <c r="A883" s="101">
        <v>71404663</v>
      </c>
      <c r="B883" s="100" t="s">
        <v>6321</v>
      </c>
      <c r="C883" s="715">
        <v>922226325</v>
      </c>
      <c r="D883" s="102" t="s">
        <v>6322</v>
      </c>
      <c r="E883" s="101"/>
      <c r="F883" s="63" t="s">
        <v>240</v>
      </c>
      <c r="G883" s="100" t="s">
        <v>223</v>
      </c>
      <c r="H883" s="101" t="s">
        <v>245</v>
      </c>
      <c r="I883" s="88" t="s">
        <v>316</v>
      </c>
      <c r="J883" s="63" t="s">
        <v>249</v>
      </c>
      <c r="K883" s="125"/>
      <c r="L883" s="66"/>
      <c r="M883" s="126">
        <v>45845</v>
      </c>
      <c r="N883" s="85" t="s">
        <v>233</v>
      </c>
      <c r="O883" s="85" t="s">
        <v>236</v>
      </c>
      <c r="P883" s="85" t="str">
        <f>TRIM(BD_PyaPinto[[#This Row],[CONTACTO II]])</f>
        <v>NO CONTESTA</v>
      </c>
      <c r="Q883" s="87"/>
      <c r="R883" s="88"/>
      <c r="S883" s="88"/>
      <c r="T883" s="88"/>
      <c r="U883" s="88"/>
      <c r="V883" s="61" t="s">
        <v>429</v>
      </c>
    </row>
    <row r="884" spans="1:22" ht="12.75" customHeight="1">
      <c r="A884" s="101">
        <v>75555167</v>
      </c>
      <c r="B884" s="100" t="s">
        <v>9353</v>
      </c>
      <c r="C884" s="715">
        <v>921258155</v>
      </c>
      <c r="D884" s="102" t="s">
        <v>9354</v>
      </c>
      <c r="E884" s="99" t="s">
        <v>347</v>
      </c>
      <c r="F884" s="63"/>
      <c r="G884" s="100" t="s">
        <v>223</v>
      </c>
      <c r="H884" s="101" t="s">
        <v>245</v>
      </c>
      <c r="I884" s="88" t="s">
        <v>316</v>
      </c>
      <c r="J884" s="63"/>
      <c r="K884" s="125" t="s">
        <v>274</v>
      </c>
      <c r="L884" s="66" t="s">
        <v>274</v>
      </c>
      <c r="M884" s="126">
        <v>45845</v>
      </c>
      <c r="N884" s="85" t="s">
        <v>233</v>
      </c>
      <c r="O884" s="85" t="s">
        <v>236</v>
      </c>
      <c r="P884" s="85" t="str">
        <f>TRIM(BD_PyaPinto[[#This Row],[CONTACTO II]])</f>
        <v>NO CONTESTA</v>
      </c>
      <c r="Q884" s="87"/>
      <c r="R884" s="88"/>
      <c r="S884" s="88"/>
      <c r="T884" s="88"/>
      <c r="U884" s="88"/>
      <c r="V884" s="505" t="s">
        <v>710</v>
      </c>
    </row>
    <row r="885" spans="1:22" ht="12.75" customHeight="1">
      <c r="A885" s="101">
        <v>25857876</v>
      </c>
      <c r="B885" s="100" t="s">
        <v>1254</v>
      </c>
      <c r="C885" s="715">
        <v>936775832</v>
      </c>
      <c r="D885" s="102" t="s">
        <v>1255</v>
      </c>
      <c r="E885" s="99" t="s">
        <v>347</v>
      </c>
      <c r="F885" s="63"/>
      <c r="G885" s="100" t="s">
        <v>225</v>
      </c>
      <c r="H885" s="101" t="s">
        <v>245</v>
      </c>
      <c r="I885" s="88" t="s">
        <v>316</v>
      </c>
      <c r="J885" s="63"/>
      <c r="K885" s="125" t="s">
        <v>274</v>
      </c>
      <c r="L885" s="66" t="s">
        <v>274</v>
      </c>
      <c r="M885" s="126">
        <v>45845</v>
      </c>
      <c r="N885" s="85" t="s">
        <v>233</v>
      </c>
      <c r="O885" s="85" t="s">
        <v>314</v>
      </c>
      <c r="P885" s="85" t="str">
        <f>TRIM(BD_PyaPinto[[#This Row],[CONTACTO II]])</f>
        <v>OTROS</v>
      </c>
      <c r="Q885" s="87"/>
      <c r="R885" s="88"/>
      <c r="S885" s="88"/>
      <c r="T885" s="88"/>
      <c r="U885" s="88"/>
      <c r="V885" s="505" t="s">
        <v>351</v>
      </c>
    </row>
    <row r="886" spans="1:22" ht="12.75" customHeight="1">
      <c r="A886" s="101">
        <v>42587525</v>
      </c>
      <c r="B886" s="100" t="s">
        <v>1916</v>
      </c>
      <c r="C886" s="715">
        <v>939010993</v>
      </c>
      <c r="D886" s="102" t="s">
        <v>1917</v>
      </c>
      <c r="E886" s="99" t="s">
        <v>347</v>
      </c>
      <c r="F886" s="63"/>
      <c r="G886" s="100" t="s">
        <v>224</v>
      </c>
      <c r="H886" s="101" t="s">
        <v>245</v>
      </c>
      <c r="I886" s="88" t="s">
        <v>316</v>
      </c>
      <c r="J886" s="63"/>
      <c r="K886" s="125" t="s">
        <v>271</v>
      </c>
      <c r="L886" s="66" t="s">
        <v>271</v>
      </c>
      <c r="M886" s="126">
        <v>45845</v>
      </c>
      <c r="N886" s="85" t="s">
        <v>233</v>
      </c>
      <c r="O886" s="85" t="s">
        <v>236</v>
      </c>
      <c r="P886" s="85"/>
      <c r="Q886" s="87"/>
      <c r="R886" s="88"/>
      <c r="S886" s="88"/>
      <c r="T886" s="88"/>
      <c r="U886" s="88"/>
    </row>
    <row r="887" spans="1:22" ht="12.75" customHeight="1">
      <c r="A887" s="101">
        <v>45667385</v>
      </c>
      <c r="B887" s="100" t="s">
        <v>2533</v>
      </c>
      <c r="C887" s="715">
        <v>927707251</v>
      </c>
      <c r="D887" s="102" t="s">
        <v>2534</v>
      </c>
      <c r="E887" s="99" t="s">
        <v>347</v>
      </c>
      <c r="F887" s="63"/>
      <c r="G887" s="100" t="s">
        <v>224</v>
      </c>
      <c r="H887" s="101" t="s">
        <v>245</v>
      </c>
      <c r="I887" s="88" t="s">
        <v>316</v>
      </c>
      <c r="J887" s="63"/>
      <c r="K887" s="125" t="s">
        <v>271</v>
      </c>
      <c r="L887" s="66" t="s">
        <v>271</v>
      </c>
      <c r="M887" s="126">
        <v>45845</v>
      </c>
      <c r="N887" s="85" t="s">
        <v>231</v>
      </c>
      <c r="O887" s="95" t="s">
        <v>329</v>
      </c>
      <c r="P887" s="85"/>
      <c r="Q887" s="87"/>
      <c r="R887" s="88"/>
      <c r="S887" s="88"/>
      <c r="T887" s="88"/>
      <c r="U887" s="88"/>
    </row>
    <row r="888" spans="1:22" ht="12.75" customHeight="1">
      <c r="A888" s="101">
        <v>60853940</v>
      </c>
      <c r="B888" s="100" t="s">
        <v>3352</v>
      </c>
      <c r="C888" s="715">
        <v>948800094</v>
      </c>
      <c r="D888" s="102" t="s">
        <v>3353</v>
      </c>
      <c r="E888" s="99" t="s">
        <v>347</v>
      </c>
      <c r="F888" s="63"/>
      <c r="G888" s="100" t="s">
        <v>224</v>
      </c>
      <c r="H888" s="101" t="s">
        <v>245</v>
      </c>
      <c r="I888" s="88" t="s">
        <v>316</v>
      </c>
      <c r="J888" s="63"/>
      <c r="K888" s="125" t="s">
        <v>271</v>
      </c>
      <c r="L888" s="66" t="s">
        <v>271</v>
      </c>
      <c r="M888" s="126">
        <v>45845</v>
      </c>
      <c r="N888" s="85" t="s">
        <v>233</v>
      </c>
      <c r="O888" s="85" t="s">
        <v>236</v>
      </c>
      <c r="P888" s="85"/>
      <c r="Q888" s="87"/>
      <c r="R888" s="88"/>
      <c r="S888" s="88"/>
      <c r="T888" s="88"/>
      <c r="U888" s="88"/>
    </row>
    <row r="889" spans="1:22" ht="12.75" customHeight="1">
      <c r="A889" s="101">
        <v>47040503</v>
      </c>
      <c r="B889" s="100" t="s">
        <v>2743</v>
      </c>
      <c r="C889" s="715">
        <v>934960253</v>
      </c>
      <c r="D889" s="102" t="s">
        <v>2742</v>
      </c>
      <c r="E889" s="99" t="s">
        <v>347</v>
      </c>
      <c r="F889" s="63" t="s">
        <v>254</v>
      </c>
      <c r="G889" s="100" t="s">
        <v>224</v>
      </c>
      <c r="H889" s="101" t="s">
        <v>245</v>
      </c>
      <c r="I889" s="88" t="s">
        <v>316</v>
      </c>
      <c r="J889" s="63"/>
      <c r="K889" s="125" t="s">
        <v>280</v>
      </c>
      <c r="L889" s="66"/>
      <c r="M889" s="126">
        <v>45846</v>
      </c>
      <c r="N889" s="85" t="s">
        <v>233</v>
      </c>
      <c r="O889" s="85" t="s">
        <v>236</v>
      </c>
      <c r="P889" s="85" t="str">
        <f>TRIM(BD_PyaPinto[[#This Row],[CONTACTO II]])</f>
        <v>NO CONTESTA</v>
      </c>
      <c r="Q889" s="87"/>
      <c r="R889" s="88"/>
      <c r="S889" s="88"/>
      <c r="T889" s="88"/>
      <c r="U889" s="88"/>
    </row>
    <row r="890" spans="1:22" ht="12.75" customHeight="1">
      <c r="A890" s="101">
        <v>72335498</v>
      </c>
      <c r="B890" s="100" t="s">
        <v>7047</v>
      </c>
      <c r="C890" s="715">
        <v>975281401</v>
      </c>
      <c r="D890" s="102" t="s">
        <v>7048</v>
      </c>
      <c r="E890" s="99" t="s">
        <v>451</v>
      </c>
      <c r="F890" s="63" t="s">
        <v>254</v>
      </c>
      <c r="G890" s="100" t="s">
        <v>224</v>
      </c>
      <c r="H890" s="101" t="s">
        <v>245</v>
      </c>
      <c r="I890" s="88" t="s">
        <v>316</v>
      </c>
      <c r="J890" s="63"/>
      <c r="K890" s="125" t="s">
        <v>280</v>
      </c>
      <c r="L890" s="66" t="s">
        <v>262</v>
      </c>
      <c r="M890" s="126">
        <v>45846</v>
      </c>
      <c r="N890" s="85" t="s">
        <v>231</v>
      </c>
      <c r="O890" s="95" t="s">
        <v>329</v>
      </c>
      <c r="P890" s="85" t="s">
        <v>329</v>
      </c>
      <c r="Q890" s="87" t="s">
        <v>3586</v>
      </c>
      <c r="R890" s="88" t="s">
        <v>232</v>
      </c>
      <c r="S890" s="88" t="s">
        <v>318</v>
      </c>
      <c r="T890" s="87" t="s">
        <v>323</v>
      </c>
      <c r="U890" s="88" t="s">
        <v>3371</v>
      </c>
    </row>
    <row r="891" spans="1:22" ht="12.75" customHeight="1">
      <c r="A891" s="101">
        <v>25304921</v>
      </c>
      <c r="B891" s="100" t="s">
        <v>1203</v>
      </c>
      <c r="C891" s="715">
        <v>900545368</v>
      </c>
      <c r="D891" s="102" t="s">
        <v>1204</v>
      </c>
      <c r="E891" s="99"/>
      <c r="F891" s="63" t="s">
        <v>240</v>
      </c>
      <c r="G891" s="390" t="s">
        <v>225</v>
      </c>
      <c r="H891" s="101" t="s">
        <v>245</v>
      </c>
      <c r="I891" s="88" t="s">
        <v>316</v>
      </c>
      <c r="J891" s="63"/>
      <c r="K891" s="125" t="s">
        <v>282</v>
      </c>
      <c r="L891" s="66"/>
      <c r="M891" s="126">
        <v>45846</v>
      </c>
      <c r="N891" s="85" t="s">
        <v>233</v>
      </c>
      <c r="O891" s="85" t="s">
        <v>236</v>
      </c>
      <c r="P891" s="85" t="str">
        <f>TRIM(BD_PyaPinto[[#This Row],[CONTACTO II]])</f>
        <v>NO CONTESTA</v>
      </c>
      <c r="Q891" s="87"/>
      <c r="R891" s="88"/>
      <c r="S891" s="88"/>
      <c r="T891" s="88"/>
      <c r="U891" s="88"/>
      <c r="V891" s="61" t="s">
        <v>429</v>
      </c>
    </row>
    <row r="892" spans="1:22" ht="12.75" customHeight="1">
      <c r="A892" s="101">
        <v>45342025</v>
      </c>
      <c r="B892" s="100" t="s">
        <v>2451</v>
      </c>
      <c r="C892" s="715">
        <v>920792551</v>
      </c>
      <c r="D892" s="102" t="s">
        <v>2452</v>
      </c>
      <c r="E892" s="99"/>
      <c r="F892" s="63" t="s">
        <v>240</v>
      </c>
      <c r="G892" s="390" t="s">
        <v>223</v>
      </c>
      <c r="H892" s="101" t="s">
        <v>245</v>
      </c>
      <c r="I892" s="88" t="s">
        <v>316</v>
      </c>
      <c r="J892" s="63"/>
      <c r="K892" s="125" t="s">
        <v>282</v>
      </c>
      <c r="L892" s="66"/>
      <c r="M892" s="126">
        <v>45845</v>
      </c>
      <c r="N892" s="85" t="s">
        <v>233</v>
      </c>
      <c r="O892" s="85" t="s">
        <v>236</v>
      </c>
      <c r="P892" s="85" t="str">
        <f>TRIM(BD_PyaPinto[[#This Row],[CONTACTO II]])</f>
        <v>NO CONTESTA</v>
      </c>
      <c r="Q892" s="87"/>
      <c r="R892" s="88"/>
      <c r="S892" s="88"/>
      <c r="T892" s="88"/>
      <c r="U892" s="88"/>
      <c r="V892" s="61" t="s">
        <v>429</v>
      </c>
    </row>
    <row r="893" spans="1:22" ht="12.75" customHeight="1">
      <c r="A893" s="101">
        <v>75929232</v>
      </c>
      <c r="B893" s="100" t="s">
        <v>9474</v>
      </c>
      <c r="C893" s="715">
        <v>963585515</v>
      </c>
      <c r="D893" s="102" t="s">
        <v>9475</v>
      </c>
      <c r="E893" s="99" t="s">
        <v>347</v>
      </c>
      <c r="F893" s="63"/>
      <c r="G893" s="100" t="s">
        <v>224</v>
      </c>
      <c r="H893" s="101" t="s">
        <v>245</v>
      </c>
      <c r="I893" s="88" t="s">
        <v>316</v>
      </c>
      <c r="J893" s="63"/>
      <c r="K893" s="125" t="s">
        <v>274</v>
      </c>
      <c r="L893" s="66"/>
      <c r="M893" s="126">
        <v>45846</v>
      </c>
      <c r="N893" s="85" t="s">
        <v>233</v>
      </c>
      <c r="O893" s="85" t="s">
        <v>236</v>
      </c>
      <c r="P893" s="85" t="str">
        <f>TRIM(BD_PyaPinto[[#This Row],[CONTACTO II]])</f>
        <v>NO CONTESTA</v>
      </c>
      <c r="Q893" s="87"/>
      <c r="R893" s="88"/>
      <c r="S893" s="88"/>
      <c r="T893" s="88"/>
      <c r="U893" s="88"/>
      <c r="V893" s="505" t="s">
        <v>710</v>
      </c>
    </row>
    <row r="894" spans="1:22" ht="12.75" customHeight="1">
      <c r="A894" s="101">
        <v>0</v>
      </c>
      <c r="B894" s="100" t="s">
        <v>348</v>
      </c>
      <c r="C894" s="715">
        <v>924212271</v>
      </c>
      <c r="D894" s="102" t="s">
        <v>349</v>
      </c>
      <c r="E894" s="99" t="s">
        <v>347</v>
      </c>
      <c r="F894" s="63"/>
      <c r="G894" s="390" t="s">
        <v>225</v>
      </c>
      <c r="H894" s="101" t="s">
        <v>245</v>
      </c>
      <c r="I894" s="88" t="s">
        <v>316</v>
      </c>
      <c r="J894" s="63"/>
      <c r="K894" s="125" t="s">
        <v>274</v>
      </c>
      <c r="L894" s="66"/>
      <c r="M894" s="126">
        <v>45846</v>
      </c>
      <c r="N894" s="85" t="s">
        <v>233</v>
      </c>
      <c r="O894" s="85" t="s">
        <v>236</v>
      </c>
      <c r="P894" s="85" t="str">
        <f>TRIM(BD_PyaPinto[[#This Row],[CONTACTO II]])</f>
        <v>NO CONTESTA</v>
      </c>
      <c r="Q894" s="87"/>
      <c r="R894" s="88"/>
      <c r="S894" s="88"/>
      <c r="T894" s="88"/>
      <c r="U894" s="88"/>
      <c r="V894" s="505" t="s">
        <v>351</v>
      </c>
    </row>
    <row r="895" spans="1:22" ht="12.75" customHeight="1">
      <c r="A895" s="101">
        <v>77379433</v>
      </c>
      <c r="B895" s="100" t="s">
        <v>9928</v>
      </c>
      <c r="C895" s="715">
        <v>904252780</v>
      </c>
      <c r="D895" s="719" t="s">
        <v>9929</v>
      </c>
      <c r="E895" s="101"/>
      <c r="F895" s="63"/>
      <c r="G895" s="100" t="s">
        <v>223</v>
      </c>
      <c r="H895" s="101" t="s">
        <v>242</v>
      </c>
      <c r="I895" s="88" t="s">
        <v>316</v>
      </c>
      <c r="J895" s="63"/>
      <c r="K895" s="125" t="s">
        <v>274</v>
      </c>
      <c r="L895" s="66"/>
      <c r="M895" s="126">
        <v>45847</v>
      </c>
      <c r="N895" s="85" t="s">
        <v>231</v>
      </c>
      <c r="O895" s="85" t="s">
        <v>231</v>
      </c>
      <c r="P895" s="85" t="str">
        <f>TRIM(BD_PyaPinto[[#This Row],[CONTACTO II]])</f>
        <v>MOSTRÓ INTERÉS</v>
      </c>
      <c r="Q895" s="87" t="s">
        <v>3586</v>
      </c>
      <c r="R895" s="88" t="s">
        <v>232</v>
      </c>
      <c r="S895" s="88" t="s">
        <v>318</v>
      </c>
      <c r="T895" s="88" t="s">
        <v>323</v>
      </c>
      <c r="U895" s="88" t="s">
        <v>3371</v>
      </c>
      <c r="V895" s="61" t="s">
        <v>9930</v>
      </c>
    </row>
    <row r="896" spans="1:22" ht="12.75" customHeight="1">
      <c r="A896" s="101">
        <v>70282464</v>
      </c>
      <c r="B896" s="100" t="s">
        <v>5391</v>
      </c>
      <c r="C896" s="715">
        <v>916742474</v>
      </c>
      <c r="D896" s="102" t="s">
        <v>5392</v>
      </c>
      <c r="E896" s="99" t="s">
        <v>347</v>
      </c>
      <c r="F896" s="63"/>
      <c r="G896" s="390" t="s">
        <v>223</v>
      </c>
      <c r="H896" s="101" t="s">
        <v>245</v>
      </c>
      <c r="I896" s="88"/>
      <c r="J896" s="63"/>
      <c r="K896" s="125" t="s">
        <v>271</v>
      </c>
      <c r="L896" s="66" t="s">
        <v>271</v>
      </c>
      <c r="M896" s="126">
        <v>45847</v>
      </c>
      <c r="N896" s="85" t="s">
        <v>233</v>
      </c>
      <c r="O896" s="85" t="s">
        <v>236</v>
      </c>
      <c r="P896" s="85"/>
      <c r="Q896" s="87"/>
      <c r="R896" s="88"/>
      <c r="S896" s="88"/>
      <c r="T896" s="88"/>
      <c r="U896" s="88"/>
      <c r="V896" s="61" t="s">
        <v>5393</v>
      </c>
    </row>
    <row r="897" spans="1:22" ht="12.75" customHeight="1">
      <c r="A897" s="101">
        <v>61187126</v>
      </c>
      <c r="B897" s="100" t="s">
        <v>3807</v>
      </c>
      <c r="C897" s="715">
        <v>957032766</v>
      </c>
      <c r="D897" s="102" t="s">
        <v>3808</v>
      </c>
      <c r="E897" s="99" t="s">
        <v>347</v>
      </c>
      <c r="F897" s="63"/>
      <c r="G897" s="390" t="s">
        <v>223</v>
      </c>
      <c r="H897" s="101" t="s">
        <v>245</v>
      </c>
      <c r="I897" s="88"/>
      <c r="J897" s="63"/>
      <c r="K897" s="125" t="s">
        <v>271</v>
      </c>
      <c r="L897" s="66" t="s">
        <v>271</v>
      </c>
      <c r="M897" s="126">
        <v>45847</v>
      </c>
      <c r="N897" s="85" t="s">
        <v>231</v>
      </c>
      <c r="O897" s="95" t="s">
        <v>329</v>
      </c>
      <c r="P897" s="85"/>
      <c r="Q897" s="87"/>
      <c r="R897" s="88"/>
      <c r="S897" s="88"/>
      <c r="T897" s="88"/>
      <c r="U897" s="88"/>
    </row>
    <row r="898" spans="1:22" ht="12.75" customHeight="1">
      <c r="A898" s="101">
        <v>72330006</v>
      </c>
      <c r="B898" s="100" t="s">
        <v>6998</v>
      </c>
      <c r="C898" s="715">
        <v>992355074</v>
      </c>
      <c r="D898" s="102" t="s">
        <v>6999</v>
      </c>
      <c r="E898" s="99" t="s">
        <v>347</v>
      </c>
      <c r="F898" s="63"/>
      <c r="G898" s="100" t="s">
        <v>224</v>
      </c>
      <c r="H898" s="101" t="s">
        <v>245</v>
      </c>
      <c r="I898" s="88"/>
      <c r="J898" s="63"/>
      <c r="K898" s="125" t="s">
        <v>271</v>
      </c>
      <c r="L898" s="66" t="s">
        <v>271</v>
      </c>
      <c r="M898" s="126">
        <v>45847</v>
      </c>
      <c r="N898" s="85" t="s">
        <v>233</v>
      </c>
      <c r="O898" s="85" t="s">
        <v>236</v>
      </c>
      <c r="P898" s="85"/>
      <c r="Q898" s="87"/>
      <c r="R898" s="88"/>
      <c r="S898" s="88"/>
      <c r="T898" s="88"/>
      <c r="U898" s="88"/>
    </row>
    <row r="899" spans="1:22" ht="12.75" customHeight="1">
      <c r="A899" s="101">
        <v>44822435</v>
      </c>
      <c r="B899" s="100" t="s">
        <v>2358</v>
      </c>
      <c r="C899" s="715">
        <v>923025752</v>
      </c>
      <c r="D899" s="102" t="s">
        <v>2359</v>
      </c>
      <c r="E899" s="99" t="s">
        <v>347</v>
      </c>
      <c r="F899" s="63"/>
      <c r="G899" s="390" t="s">
        <v>223</v>
      </c>
      <c r="H899" s="101" t="s">
        <v>245</v>
      </c>
      <c r="I899" s="88"/>
      <c r="J899" s="63"/>
      <c r="K899" s="125" t="s">
        <v>271</v>
      </c>
      <c r="L899" s="66" t="s">
        <v>271</v>
      </c>
      <c r="M899" s="126">
        <v>45847</v>
      </c>
      <c r="N899" s="85" t="s">
        <v>233</v>
      </c>
      <c r="O899" s="85" t="s">
        <v>236</v>
      </c>
      <c r="P899" s="85"/>
      <c r="Q899" s="87"/>
      <c r="R899" s="88"/>
      <c r="S899" s="88"/>
      <c r="T899" s="88"/>
      <c r="U899" s="88"/>
    </row>
    <row r="900" spans="1:22" ht="12.75" customHeight="1">
      <c r="A900" s="101">
        <v>72057065</v>
      </c>
      <c r="B900" s="100" t="s">
        <v>6767</v>
      </c>
      <c r="C900" s="715">
        <v>941083410</v>
      </c>
      <c r="D900" s="102" t="s">
        <v>6768</v>
      </c>
      <c r="E900" s="99" t="s">
        <v>347</v>
      </c>
      <c r="F900" s="63"/>
      <c r="G900" s="100" t="s">
        <v>224</v>
      </c>
      <c r="H900" s="101" t="s">
        <v>245</v>
      </c>
      <c r="I900" s="88"/>
      <c r="J900" s="63"/>
      <c r="K900" s="125" t="s">
        <v>278</v>
      </c>
      <c r="L900" s="66"/>
      <c r="M900" s="126">
        <v>45847</v>
      </c>
      <c r="N900" s="85" t="s">
        <v>233</v>
      </c>
      <c r="O900" s="85" t="s">
        <v>231</v>
      </c>
      <c r="P900" s="85" t="str">
        <f>TRIM(BD_PyaPinto[[#This Row],[CONTACTO II]])</f>
        <v>MOSTRÓ INTERÉS</v>
      </c>
      <c r="Q900" s="87"/>
      <c r="R900" s="88"/>
      <c r="S900" s="88"/>
      <c r="T900" s="88"/>
      <c r="U900" s="88"/>
    </row>
    <row r="901" spans="1:22" ht="12.75" customHeight="1">
      <c r="A901" s="101">
        <v>41407673</v>
      </c>
      <c r="B901" s="100" t="s">
        <v>1656</v>
      </c>
      <c r="C901" s="715">
        <v>953922168</v>
      </c>
      <c r="D901" s="102" t="s">
        <v>1657</v>
      </c>
      <c r="E901" s="99"/>
      <c r="F901" s="63"/>
      <c r="G901" s="390" t="s">
        <v>223</v>
      </c>
      <c r="H901" s="101" t="s">
        <v>245</v>
      </c>
      <c r="I901" s="88"/>
      <c r="J901" s="63"/>
      <c r="K901" s="125" t="s">
        <v>282</v>
      </c>
      <c r="L901" s="66"/>
      <c r="M901" s="126">
        <v>45846</v>
      </c>
      <c r="N901" s="85" t="s">
        <v>233</v>
      </c>
      <c r="O901" s="85" t="s">
        <v>236</v>
      </c>
      <c r="P901" s="85" t="str">
        <f>TRIM(BD_PyaPinto[[#This Row],[CONTACTO II]])</f>
        <v>NO CONTESTA</v>
      </c>
      <c r="Q901" s="87"/>
      <c r="R901" s="88"/>
      <c r="S901" s="88"/>
      <c r="T901" s="88"/>
      <c r="U901" s="88"/>
      <c r="V901" s="61" t="s">
        <v>429</v>
      </c>
    </row>
    <row r="902" spans="1:22" ht="12.75" customHeight="1">
      <c r="A902" s="101">
        <v>9907101</v>
      </c>
      <c r="B902" s="100" t="s">
        <v>826</v>
      </c>
      <c r="C902" s="715">
        <v>972164504</v>
      </c>
      <c r="D902" s="102" t="s">
        <v>827</v>
      </c>
      <c r="E902" s="99" t="s">
        <v>347</v>
      </c>
      <c r="F902" s="63"/>
      <c r="G902" s="390" t="s">
        <v>225</v>
      </c>
      <c r="H902" s="101" t="s">
        <v>245</v>
      </c>
      <c r="I902" s="88"/>
      <c r="J902" s="63"/>
      <c r="K902" s="125"/>
      <c r="L902" s="66"/>
      <c r="M902" s="126">
        <v>45847</v>
      </c>
      <c r="N902" s="85" t="s">
        <v>233</v>
      </c>
      <c r="O902" s="85" t="s">
        <v>236</v>
      </c>
      <c r="P902" s="85" t="str">
        <f>TRIM(BD_PyaPinto[[#This Row],[CONTACTO II]])</f>
        <v>NO CONTESTA</v>
      </c>
      <c r="Q902" s="87"/>
      <c r="R902" s="88"/>
      <c r="S902" s="88"/>
      <c r="T902" s="88"/>
      <c r="U902" s="88"/>
      <c r="V902" s="505" t="s">
        <v>710</v>
      </c>
    </row>
    <row r="903" spans="1:22" ht="12.75" customHeight="1">
      <c r="A903" s="101">
        <v>44686852</v>
      </c>
      <c r="B903" s="100" t="s">
        <v>2329</v>
      </c>
      <c r="C903" s="715">
        <v>971317133</v>
      </c>
      <c r="D903" s="102" t="s">
        <v>2330</v>
      </c>
      <c r="E903" s="99" t="s">
        <v>347</v>
      </c>
      <c r="F903" s="63"/>
      <c r="G903" s="100" t="s">
        <v>223</v>
      </c>
      <c r="H903" s="101" t="s">
        <v>245</v>
      </c>
      <c r="I903" s="88"/>
      <c r="J903" s="63"/>
      <c r="K903" s="125"/>
      <c r="L903" s="66"/>
      <c r="M903" s="126">
        <v>45846</v>
      </c>
      <c r="N903" s="85" t="s">
        <v>233</v>
      </c>
      <c r="O903" s="85" t="s">
        <v>236</v>
      </c>
      <c r="P903" s="85" t="str">
        <f>TRIM(BD_PyaPinto[[#This Row],[CONTACTO II]])</f>
        <v>NO CONTESTA</v>
      </c>
      <c r="Q903" s="87"/>
      <c r="R903" s="88"/>
      <c r="S903" s="88"/>
      <c r="T903" s="88"/>
      <c r="U903" s="88"/>
      <c r="V903" s="505" t="s">
        <v>592</v>
      </c>
    </row>
    <row r="904" spans="1:22" ht="12.75" customHeight="1">
      <c r="A904" s="101">
        <v>45816953</v>
      </c>
      <c r="B904" s="100" t="s">
        <v>2549</v>
      </c>
      <c r="C904" s="715">
        <v>948992046</v>
      </c>
      <c r="D904" s="112" t="s">
        <v>2550</v>
      </c>
      <c r="E904" s="105"/>
      <c r="F904" s="63"/>
      <c r="G904" s="390" t="s">
        <v>223</v>
      </c>
      <c r="H904" s="101" t="s">
        <v>248</v>
      </c>
      <c r="I904" s="88"/>
      <c r="J904" s="63"/>
      <c r="K904" s="125"/>
      <c r="L904" s="66"/>
      <c r="M904" s="126">
        <v>45847</v>
      </c>
      <c r="N904" s="85" t="s">
        <v>233</v>
      </c>
      <c r="O904" s="85" t="s">
        <v>236</v>
      </c>
      <c r="P904" s="85" t="str">
        <f>TRIM(BD_PyaPinto[[#This Row],[CONTACTO II]])</f>
        <v>NO CONTESTA</v>
      </c>
      <c r="Q904" s="87"/>
      <c r="R904" s="88"/>
      <c r="S904" s="88"/>
      <c r="T904" s="88"/>
      <c r="U904" s="88"/>
    </row>
    <row r="905" spans="1:22" ht="12.75" customHeight="1">
      <c r="A905" s="101">
        <v>61424293</v>
      </c>
      <c r="B905" s="100" t="s">
        <v>4289</v>
      </c>
      <c r="C905" s="715">
        <v>980789348</v>
      </c>
      <c r="D905" s="112" t="s">
        <v>4290</v>
      </c>
      <c r="E905" s="105"/>
      <c r="F905" s="63"/>
      <c r="G905" s="390" t="s">
        <v>223</v>
      </c>
      <c r="H905" s="101" t="s">
        <v>248</v>
      </c>
      <c r="I905" s="88"/>
      <c r="J905" s="63"/>
      <c r="K905" s="125"/>
      <c r="L905" s="66"/>
      <c r="M905" s="126">
        <v>45847</v>
      </c>
      <c r="N905" s="85" t="s">
        <v>233</v>
      </c>
      <c r="O905" s="85" t="s">
        <v>236</v>
      </c>
      <c r="P905" s="85" t="str">
        <f>TRIM(BD_PyaPinto[[#This Row],[CONTACTO II]])</f>
        <v>NO CONTESTA</v>
      </c>
      <c r="Q905" s="87"/>
      <c r="R905" s="88"/>
      <c r="S905" s="88"/>
      <c r="T905" s="88"/>
      <c r="U905" s="88"/>
    </row>
    <row r="906" spans="1:22" ht="12.75" customHeight="1">
      <c r="A906" s="101">
        <v>61044802</v>
      </c>
      <c r="B906" s="100" t="s">
        <v>3601</v>
      </c>
      <c r="C906" s="715">
        <v>946051114</v>
      </c>
      <c r="D906" s="112" t="s">
        <v>3602</v>
      </c>
      <c r="E906" s="105"/>
      <c r="F906" s="63"/>
      <c r="G906" s="100" t="s">
        <v>224</v>
      </c>
      <c r="H906" s="101" t="s">
        <v>248</v>
      </c>
      <c r="I906" s="88"/>
      <c r="J906" s="63"/>
      <c r="K906" s="125"/>
      <c r="L906" s="66"/>
      <c r="M906" s="126">
        <v>45847</v>
      </c>
      <c r="N906" s="85" t="s">
        <v>233</v>
      </c>
      <c r="O906" s="85" t="s">
        <v>239</v>
      </c>
      <c r="P906" s="85" t="str">
        <f>TRIM(BD_PyaPinto[[#This Row],[CONTACTO II]])</f>
        <v>EVALUANDO OPCIONES</v>
      </c>
      <c r="Q906" s="87"/>
      <c r="R906" s="88"/>
      <c r="S906" s="88"/>
      <c r="T906" s="88"/>
      <c r="U906" s="88"/>
    </row>
    <row r="907" spans="1:22" ht="12.75" customHeight="1">
      <c r="A907" s="101">
        <v>72528380</v>
      </c>
      <c r="B907" s="100" t="s">
        <v>7256</v>
      </c>
      <c r="C907" s="715">
        <v>945332388</v>
      </c>
      <c r="D907" s="112" t="s">
        <v>7257</v>
      </c>
      <c r="E907" s="105"/>
      <c r="F907" s="63"/>
      <c r="G907" s="390" t="s">
        <v>225</v>
      </c>
      <c r="H907" s="101" t="s">
        <v>248</v>
      </c>
      <c r="I907" s="88"/>
      <c r="J907" s="63"/>
      <c r="K907" s="125"/>
      <c r="L907" s="66"/>
      <c r="M907" s="126">
        <v>45847</v>
      </c>
      <c r="N907" s="85" t="s">
        <v>233</v>
      </c>
      <c r="O907" s="85" t="s">
        <v>236</v>
      </c>
      <c r="P907" s="85" t="str">
        <f>TRIM(BD_PyaPinto[[#This Row],[CONTACTO II]])</f>
        <v>NO CONTESTA</v>
      </c>
      <c r="Q907" s="87"/>
      <c r="R907" s="88"/>
      <c r="S907" s="88"/>
      <c r="T907" s="88"/>
      <c r="U907" s="88"/>
    </row>
    <row r="908" spans="1:22" ht="12.75" customHeight="1">
      <c r="A908" s="101">
        <v>72281840</v>
      </c>
      <c r="B908" s="100" t="s">
        <v>6989</v>
      </c>
      <c r="C908" s="715">
        <v>977773863</v>
      </c>
      <c r="D908" s="112" t="s">
        <v>6990</v>
      </c>
      <c r="E908" s="105"/>
      <c r="F908" s="63"/>
      <c r="G908" s="390" t="s">
        <v>223</v>
      </c>
      <c r="H908" s="101" t="s">
        <v>248</v>
      </c>
      <c r="I908" s="88"/>
      <c r="J908" s="63"/>
      <c r="K908" s="125"/>
      <c r="L908" s="66"/>
      <c r="M908" s="126">
        <v>45847</v>
      </c>
      <c r="N908" s="85" t="s">
        <v>368</v>
      </c>
      <c r="O908" s="85" t="s">
        <v>350</v>
      </c>
      <c r="P908" s="85" t="str">
        <f>TRIM(BD_PyaPinto[[#This Row],[CONTACTO II]])</f>
        <v>NO CONTESTA</v>
      </c>
      <c r="Q908" s="87"/>
      <c r="R908" s="88"/>
      <c r="S908" s="88"/>
      <c r="T908" s="88"/>
      <c r="U908" s="88"/>
    </row>
    <row r="909" spans="1:22" ht="12.75" customHeight="1">
      <c r="A909" s="101">
        <v>60866530</v>
      </c>
      <c r="B909" s="100" t="s">
        <v>3368</v>
      </c>
      <c r="C909" s="715">
        <v>929750002</v>
      </c>
      <c r="D909" s="102" t="s">
        <v>3369</v>
      </c>
      <c r="E909" s="99" t="s">
        <v>347</v>
      </c>
      <c r="F909" s="63"/>
      <c r="G909" s="390" t="s">
        <v>225</v>
      </c>
      <c r="H909" s="101" t="s">
        <v>245</v>
      </c>
      <c r="I909" s="88"/>
      <c r="J909" s="63"/>
      <c r="K909" s="125" t="s">
        <v>271</v>
      </c>
      <c r="L909" s="66" t="s">
        <v>271</v>
      </c>
      <c r="M909" s="126">
        <v>45848</v>
      </c>
      <c r="N909" s="85" t="s">
        <v>388</v>
      </c>
      <c r="O909" s="95" t="s">
        <v>329</v>
      </c>
      <c r="P909" s="85"/>
      <c r="Q909" s="87" t="s">
        <v>3370</v>
      </c>
      <c r="R909" s="88" t="s">
        <v>232</v>
      </c>
      <c r="S909" s="88" t="s">
        <v>318</v>
      </c>
      <c r="T909" s="87" t="s">
        <v>323</v>
      </c>
      <c r="U909" s="88" t="s">
        <v>3371</v>
      </c>
    </row>
    <row r="910" spans="1:22" ht="12.75" customHeight="1">
      <c r="A910" s="101">
        <v>10124630</v>
      </c>
      <c r="B910" s="100" t="s">
        <v>879</v>
      </c>
      <c r="C910" s="715">
        <v>991257197</v>
      </c>
      <c r="D910" s="102" t="s">
        <v>880</v>
      </c>
      <c r="E910" s="99" t="s">
        <v>347</v>
      </c>
      <c r="F910" s="63"/>
      <c r="G910" s="390" t="s">
        <v>223</v>
      </c>
      <c r="H910" s="101" t="s">
        <v>245</v>
      </c>
      <c r="I910" s="88"/>
      <c r="J910" s="63"/>
      <c r="K910" s="125" t="s">
        <v>271</v>
      </c>
      <c r="L910" s="66" t="s">
        <v>271</v>
      </c>
      <c r="M910" s="126">
        <v>45848</v>
      </c>
      <c r="N910" s="85" t="s">
        <v>231</v>
      </c>
      <c r="O910" s="85" t="s">
        <v>231</v>
      </c>
      <c r="P910" s="85"/>
      <c r="Q910" s="87"/>
      <c r="R910" s="88"/>
      <c r="S910" s="88"/>
      <c r="T910" s="88"/>
      <c r="U910" s="88"/>
    </row>
    <row r="911" spans="1:22" ht="12.75" customHeight="1">
      <c r="A911" s="101">
        <v>72827668</v>
      </c>
      <c r="B911" s="100" t="s">
        <v>183</v>
      </c>
      <c r="C911" s="715">
        <v>980545320</v>
      </c>
      <c r="D911" s="102" t="s">
        <v>7651</v>
      </c>
      <c r="E911" s="99" t="s">
        <v>451</v>
      </c>
      <c r="F911" s="63"/>
      <c r="G911" s="390" t="s">
        <v>223</v>
      </c>
      <c r="H911" s="101" t="s">
        <v>245</v>
      </c>
      <c r="I911" s="88"/>
      <c r="J911" s="63"/>
      <c r="K911" s="125" t="s">
        <v>271</v>
      </c>
      <c r="L911" s="66" t="s">
        <v>271</v>
      </c>
      <c r="M911" s="126">
        <v>45848</v>
      </c>
      <c r="N911" s="85" t="s">
        <v>388</v>
      </c>
      <c r="O911" s="95" t="s">
        <v>329</v>
      </c>
      <c r="P911" s="85"/>
      <c r="Q911" s="87" t="s">
        <v>3586</v>
      </c>
      <c r="R911" s="88" t="s">
        <v>232</v>
      </c>
      <c r="S911" s="88" t="s">
        <v>318</v>
      </c>
      <c r="T911" s="87" t="s">
        <v>323</v>
      </c>
      <c r="U911" s="88" t="s">
        <v>3371</v>
      </c>
    </row>
    <row r="912" spans="1:22" ht="12.75" customHeight="1">
      <c r="A912" s="101">
        <v>72584846</v>
      </c>
      <c r="B912" s="100" t="s">
        <v>7303</v>
      </c>
      <c r="C912" s="715">
        <v>997167142</v>
      </c>
      <c r="D912" s="102" t="s">
        <v>7304</v>
      </c>
      <c r="E912" s="99" t="s">
        <v>451</v>
      </c>
      <c r="F912" s="63"/>
      <c r="G912" s="390" t="s">
        <v>223</v>
      </c>
      <c r="H912" s="101" t="s">
        <v>245</v>
      </c>
      <c r="I912" s="88"/>
      <c r="J912" s="63"/>
      <c r="K912" s="125" t="s">
        <v>278</v>
      </c>
      <c r="L912" s="66" t="s">
        <v>278</v>
      </c>
      <c r="M912" s="126">
        <v>45848</v>
      </c>
      <c r="N912" s="85" t="s">
        <v>368</v>
      </c>
      <c r="O912" s="85" t="s">
        <v>350</v>
      </c>
      <c r="P912" s="85" t="str">
        <f>TRIM(BD_PyaPinto[[#This Row],[CONTACTO II]])</f>
        <v>NO CONTESTA</v>
      </c>
      <c r="Q912" s="87"/>
      <c r="R912" s="88"/>
      <c r="S912" s="88"/>
      <c r="T912" s="88"/>
      <c r="U912" s="88"/>
    </row>
    <row r="913" spans="1:22" ht="12.75" customHeight="1">
      <c r="A913" s="101">
        <v>4084274</v>
      </c>
      <c r="B913" s="100" t="s">
        <v>457</v>
      </c>
      <c r="C913" s="715">
        <v>997382287</v>
      </c>
      <c r="D913" s="102" t="s">
        <v>458</v>
      </c>
      <c r="E913" s="99" t="s">
        <v>347</v>
      </c>
      <c r="F913" s="63"/>
      <c r="G913" s="100" t="s">
        <v>224</v>
      </c>
      <c r="H913" s="101" t="s">
        <v>245</v>
      </c>
      <c r="I913" s="88"/>
      <c r="J913" s="63"/>
      <c r="K913" s="125" t="s">
        <v>280</v>
      </c>
      <c r="L913" s="66" t="s">
        <v>280</v>
      </c>
      <c r="M913" s="126">
        <v>45848</v>
      </c>
      <c r="N913" s="85" t="s">
        <v>368</v>
      </c>
      <c r="O913" s="85" t="s">
        <v>350</v>
      </c>
      <c r="P913" s="85" t="str">
        <f>TRIM(BD_PyaPinto[[#This Row],[CONTACTO II]])</f>
        <v>NO CONTESTA</v>
      </c>
      <c r="Q913" s="87"/>
      <c r="R913" s="88"/>
      <c r="S913" s="88"/>
      <c r="T913" s="88"/>
      <c r="U913" s="88"/>
    </row>
    <row r="914" spans="1:22" ht="12.75" customHeight="1">
      <c r="A914" s="101"/>
      <c r="B914" s="100" t="s">
        <v>11500</v>
      </c>
      <c r="C914" s="715">
        <v>995081530</v>
      </c>
      <c r="D914" s="720" t="s">
        <v>11501</v>
      </c>
      <c r="E914" s="101" t="s">
        <v>11502</v>
      </c>
      <c r="F914" s="63"/>
      <c r="G914" s="100" t="s">
        <v>223</v>
      </c>
      <c r="H914" s="101" t="s">
        <v>243</v>
      </c>
      <c r="I914" s="88"/>
      <c r="J914" s="63"/>
      <c r="K914" s="125"/>
      <c r="L914" s="66"/>
      <c r="M914" s="126"/>
      <c r="N914" s="85" t="s">
        <v>368</v>
      </c>
      <c r="O914" s="85" t="s">
        <v>350</v>
      </c>
      <c r="P914" s="85" t="str">
        <f>TRIM(BD_PyaPinto[[#This Row],[CONTACTO II]])</f>
        <v>NO CONTESTA</v>
      </c>
      <c r="Q914" s="87"/>
      <c r="R914" s="88"/>
      <c r="S914" s="88"/>
      <c r="T914" s="88"/>
      <c r="U914" s="88"/>
    </row>
    <row r="915" spans="1:22" ht="12.75" customHeight="1">
      <c r="A915" s="101"/>
      <c r="B915" s="100" t="s">
        <v>11503</v>
      </c>
      <c r="C915" s="715">
        <v>953604984</v>
      </c>
      <c r="D915" s="720" t="s">
        <v>11504</v>
      </c>
      <c r="E915" s="101" t="s">
        <v>11502</v>
      </c>
      <c r="F915" s="63"/>
      <c r="G915" s="100" t="s">
        <v>224</v>
      </c>
      <c r="H915" s="101" t="s">
        <v>243</v>
      </c>
      <c r="I915" s="88"/>
      <c r="J915" s="63"/>
      <c r="K915" s="125"/>
      <c r="L915" s="66"/>
      <c r="M915" s="126"/>
      <c r="N915" s="85" t="s">
        <v>368</v>
      </c>
      <c r="O915" s="85" t="s">
        <v>350</v>
      </c>
      <c r="P915" s="85" t="str">
        <f>TRIM(BD_PyaPinto[[#This Row],[CONTACTO II]])</f>
        <v>NO CONTESTA</v>
      </c>
      <c r="Q915" s="87"/>
      <c r="R915" s="88"/>
      <c r="S915" s="88"/>
      <c r="T915" s="88"/>
      <c r="U915" s="88"/>
    </row>
    <row r="916" spans="1:22" ht="12.75" customHeight="1">
      <c r="A916" s="101"/>
      <c r="B916" s="100" t="s">
        <v>11505</v>
      </c>
      <c r="C916" s="715">
        <v>962347481</v>
      </c>
      <c r="D916" s="100"/>
      <c r="E916" s="101" t="s">
        <v>11506</v>
      </c>
      <c r="F916" s="63"/>
      <c r="G916" s="100" t="s">
        <v>224</v>
      </c>
      <c r="H916" s="101" t="s">
        <v>243</v>
      </c>
      <c r="I916" s="88"/>
      <c r="J916" s="63"/>
      <c r="K916" s="125"/>
      <c r="L916" s="66"/>
      <c r="M916" s="126"/>
      <c r="N916" s="85" t="s">
        <v>368</v>
      </c>
      <c r="O916" s="85" t="s">
        <v>350</v>
      </c>
      <c r="P916" s="85" t="str">
        <f>TRIM(BD_PyaPinto[[#This Row],[CONTACTO II]])</f>
        <v>NO CONTESTA</v>
      </c>
      <c r="Q916" s="87"/>
      <c r="R916" s="88"/>
      <c r="S916" s="88"/>
      <c r="T916" s="88"/>
      <c r="U916" s="88"/>
    </row>
    <row r="917" spans="1:22" ht="12.75" customHeight="1">
      <c r="A917" s="101">
        <v>46904505</v>
      </c>
      <c r="B917" s="100" t="s">
        <v>2718</v>
      </c>
      <c r="C917" s="715">
        <v>918661082</v>
      </c>
      <c r="D917" s="102" t="s">
        <v>2719</v>
      </c>
      <c r="E917" s="99" t="s">
        <v>347</v>
      </c>
      <c r="F917" s="63"/>
      <c r="G917" s="100" t="s">
        <v>224</v>
      </c>
      <c r="H917" s="101" t="s">
        <v>245</v>
      </c>
      <c r="I917" s="88"/>
      <c r="J917" s="63"/>
      <c r="K917" s="125" t="s">
        <v>271</v>
      </c>
      <c r="L917" s="66" t="s">
        <v>271</v>
      </c>
      <c r="M917" s="126">
        <v>45849</v>
      </c>
      <c r="N917" s="85" t="s">
        <v>368</v>
      </c>
      <c r="O917" s="85" t="s">
        <v>350</v>
      </c>
      <c r="P917" s="85"/>
      <c r="Q917" s="87"/>
      <c r="R917" s="88"/>
      <c r="S917" s="88"/>
      <c r="T917" s="88"/>
      <c r="U917" s="88"/>
    </row>
    <row r="918" spans="1:22" ht="12.75" customHeight="1">
      <c r="A918" s="101">
        <v>62543680</v>
      </c>
      <c r="B918" s="100" t="s">
        <v>5233</v>
      </c>
      <c r="C918" s="715">
        <v>961849310</v>
      </c>
      <c r="D918" s="102" t="s">
        <v>5234</v>
      </c>
      <c r="E918" s="99" t="s">
        <v>624</v>
      </c>
      <c r="F918" s="63"/>
      <c r="G918" s="100" t="s">
        <v>224</v>
      </c>
      <c r="H918" s="101" t="s">
        <v>245</v>
      </c>
      <c r="I918" s="88"/>
      <c r="J918" s="63"/>
      <c r="K918" s="125" t="s">
        <v>271</v>
      </c>
      <c r="L918" s="66" t="s">
        <v>271</v>
      </c>
      <c r="M918" s="126">
        <v>45849</v>
      </c>
      <c r="N918" s="85" t="s">
        <v>368</v>
      </c>
      <c r="O918" s="95" t="s">
        <v>236</v>
      </c>
      <c r="P918" s="85"/>
      <c r="Q918" s="87"/>
      <c r="R918" s="88"/>
      <c r="S918" s="88"/>
      <c r="T918" s="88"/>
      <c r="U918" s="88"/>
    </row>
    <row r="919" spans="1:22" ht="12.75" customHeight="1">
      <c r="A919" s="101">
        <v>61083632</v>
      </c>
      <c r="B919" s="100" t="s">
        <v>3646</v>
      </c>
      <c r="C919" s="715">
        <v>969826766</v>
      </c>
      <c r="D919" s="102" t="s">
        <v>3647</v>
      </c>
      <c r="E919" s="99" t="s">
        <v>347</v>
      </c>
      <c r="F919" s="63"/>
      <c r="G919" s="100" t="s">
        <v>224</v>
      </c>
      <c r="H919" s="101" t="s">
        <v>245</v>
      </c>
      <c r="I919" s="88"/>
      <c r="J919" s="63"/>
      <c r="K919" s="125" t="s">
        <v>278</v>
      </c>
      <c r="L919" s="66" t="s">
        <v>278</v>
      </c>
      <c r="M919" s="126">
        <v>45849</v>
      </c>
      <c r="N919" s="85" t="s">
        <v>368</v>
      </c>
      <c r="O919" s="606" t="s">
        <v>236</v>
      </c>
      <c r="P919" s="85" t="str">
        <f>TRIM(BD_PyaPinto[[#This Row],[CONTACTO II]])</f>
        <v>NO CONTESTA</v>
      </c>
      <c r="Q919" s="87"/>
      <c r="R919" s="88"/>
      <c r="S919" s="88"/>
      <c r="T919" s="88"/>
      <c r="U919" s="88"/>
    </row>
    <row r="920" spans="1:22" ht="12.75" customHeight="1">
      <c r="A920" s="101">
        <v>71356898</v>
      </c>
      <c r="B920" s="100" t="s">
        <v>6219</v>
      </c>
      <c r="C920" s="715">
        <v>928718876</v>
      </c>
      <c r="D920" s="102" t="s">
        <v>6220</v>
      </c>
      <c r="E920" s="99" t="s">
        <v>451</v>
      </c>
      <c r="F920" s="63"/>
      <c r="G920" s="390" t="s">
        <v>225</v>
      </c>
      <c r="H920" s="101" t="s">
        <v>245</v>
      </c>
      <c r="I920" s="88"/>
      <c r="J920" s="63"/>
      <c r="K920" s="125" t="s">
        <v>280</v>
      </c>
      <c r="L920" s="66" t="s">
        <v>280</v>
      </c>
      <c r="M920" s="126">
        <v>45849</v>
      </c>
      <c r="N920" s="85" t="s">
        <v>368</v>
      </c>
      <c r="O920" s="606" t="s">
        <v>236</v>
      </c>
      <c r="P920" s="85" t="str">
        <f>TRIM(BD_PyaPinto[[#This Row],[CONTACTO II]])</f>
        <v>NO CONTESTA</v>
      </c>
      <c r="Q920" s="87"/>
      <c r="R920" s="88"/>
      <c r="S920" s="88"/>
      <c r="T920" s="88"/>
      <c r="U920" s="88"/>
    </row>
    <row r="921" spans="1:22" ht="12.75" customHeight="1">
      <c r="A921" s="101">
        <v>60002359</v>
      </c>
      <c r="B921" s="100" t="s">
        <v>2996</v>
      </c>
      <c r="C921" s="715">
        <v>928086199</v>
      </c>
      <c r="D921" s="102" t="s">
        <v>2997</v>
      </c>
      <c r="E921" s="99" t="s">
        <v>347</v>
      </c>
      <c r="F921" s="63"/>
      <c r="G921" s="390" t="s">
        <v>225</v>
      </c>
      <c r="H921" s="101" t="s">
        <v>245</v>
      </c>
      <c r="I921" s="88"/>
      <c r="J921" s="63"/>
      <c r="K921" s="125" t="s">
        <v>280</v>
      </c>
      <c r="L921" s="66" t="s">
        <v>280</v>
      </c>
      <c r="M921" s="126">
        <v>45849</v>
      </c>
      <c r="N921" s="85" t="s">
        <v>368</v>
      </c>
      <c r="O921" s="606" t="s">
        <v>236</v>
      </c>
      <c r="P921" s="85" t="str">
        <f>TRIM(BD_PyaPinto[[#This Row],[CONTACTO II]])</f>
        <v>NO CONTESTA</v>
      </c>
      <c r="Q921" s="87"/>
      <c r="R921" s="88"/>
      <c r="S921" s="88"/>
      <c r="T921" s="88"/>
      <c r="U921" s="88"/>
    </row>
    <row r="922" spans="1:22" ht="12.75" customHeight="1">
      <c r="A922" s="101">
        <v>70884868</v>
      </c>
      <c r="B922" s="100" t="s">
        <v>5830</v>
      </c>
      <c r="C922" s="715">
        <v>926698926</v>
      </c>
      <c r="D922" s="102" t="s">
        <v>5831</v>
      </c>
      <c r="E922" s="99" t="s">
        <v>347</v>
      </c>
      <c r="F922" s="63"/>
      <c r="G922" s="390" t="s">
        <v>225</v>
      </c>
      <c r="H922" s="101" t="s">
        <v>245</v>
      </c>
      <c r="I922" s="88"/>
      <c r="J922" s="63"/>
      <c r="K922" s="125" t="s">
        <v>271</v>
      </c>
      <c r="L922" s="66" t="s">
        <v>271</v>
      </c>
      <c r="M922" s="126">
        <v>45849</v>
      </c>
      <c r="N922" s="85" t="s">
        <v>231</v>
      </c>
      <c r="O922" s="85" t="s">
        <v>231</v>
      </c>
      <c r="P922" s="85" t="s">
        <v>236</v>
      </c>
      <c r="Q922" s="87"/>
      <c r="R922" s="88"/>
      <c r="S922" s="88"/>
      <c r="T922" s="88"/>
      <c r="U922" s="88"/>
      <c r="V922" s="61" t="s">
        <v>5832</v>
      </c>
    </row>
    <row r="923" spans="1:22" ht="12.75" customHeight="1">
      <c r="A923" s="101">
        <v>71191128</v>
      </c>
      <c r="B923" s="100" t="s">
        <v>6146</v>
      </c>
      <c r="C923" s="715">
        <v>903482733</v>
      </c>
      <c r="D923" s="102" t="s">
        <v>6147</v>
      </c>
      <c r="E923" s="99" t="s">
        <v>347</v>
      </c>
      <c r="F923" s="63"/>
      <c r="G923" s="390" t="s">
        <v>225</v>
      </c>
      <c r="H923" s="101" t="s">
        <v>245</v>
      </c>
      <c r="I923" s="88"/>
      <c r="J923" s="63"/>
      <c r="K923" s="125" t="s">
        <v>274</v>
      </c>
      <c r="L923" s="66" t="s">
        <v>274</v>
      </c>
      <c r="M923" s="126">
        <v>45849</v>
      </c>
      <c r="N923" s="85" t="s">
        <v>368</v>
      </c>
      <c r="O923" s="85" t="s">
        <v>350</v>
      </c>
      <c r="P923" s="85" t="str">
        <f>TRIM(BD_PyaPinto[[#This Row],[CONTACTO II]])</f>
        <v>NO CONTESTA</v>
      </c>
      <c r="Q923" s="87"/>
      <c r="R923" s="88"/>
      <c r="S923" s="88"/>
      <c r="T923" s="88"/>
      <c r="U923" s="88"/>
      <c r="V923" s="505" t="s">
        <v>710</v>
      </c>
    </row>
    <row r="924" spans="1:22" ht="12.75" customHeight="1">
      <c r="A924" s="101">
        <v>74389303</v>
      </c>
      <c r="B924" s="100" t="s">
        <v>8895</v>
      </c>
      <c r="C924" s="715">
        <v>922251737</v>
      </c>
      <c r="D924" s="102" t="s">
        <v>8896</v>
      </c>
      <c r="E924" s="99" t="s">
        <v>347</v>
      </c>
      <c r="F924" s="63"/>
      <c r="G924" s="390" t="s">
        <v>223</v>
      </c>
      <c r="H924" s="101" t="s">
        <v>245</v>
      </c>
      <c r="I924" s="88"/>
      <c r="J924" s="63"/>
      <c r="K924" s="125" t="s">
        <v>274</v>
      </c>
      <c r="L924" s="66" t="s">
        <v>274</v>
      </c>
      <c r="M924" s="126">
        <v>45849</v>
      </c>
      <c r="N924" s="85" t="s">
        <v>368</v>
      </c>
      <c r="O924" s="85" t="s">
        <v>350</v>
      </c>
      <c r="P924" s="85" t="str">
        <f>TRIM(BD_PyaPinto[[#This Row],[CONTACTO II]])</f>
        <v>NO CONTESTA</v>
      </c>
      <c r="Q924" s="87"/>
      <c r="R924" s="88"/>
      <c r="S924" s="88"/>
      <c r="T924" s="88"/>
      <c r="U924" s="88"/>
      <c r="V924" s="505" t="s">
        <v>351</v>
      </c>
    </row>
    <row r="925" spans="1:22" ht="12.75" customHeight="1">
      <c r="A925" s="528" t="s">
        <v>12424</v>
      </c>
      <c r="B925" s="527" t="s">
        <v>7249</v>
      </c>
      <c r="C925" s="876">
        <v>931346703</v>
      </c>
      <c r="D925" s="527" t="s">
        <v>7250</v>
      </c>
      <c r="E925" s="99" t="s">
        <v>347</v>
      </c>
      <c r="F925" s="696"/>
      <c r="G925" s="390" t="s">
        <v>223</v>
      </c>
      <c r="H925" s="101" t="s">
        <v>245</v>
      </c>
      <c r="I925" s="88"/>
      <c r="J925" s="63"/>
      <c r="K925" s="125" t="s">
        <v>280</v>
      </c>
      <c r="L925" s="66" t="s">
        <v>271</v>
      </c>
      <c r="M925" s="126">
        <v>45849</v>
      </c>
      <c r="N925" s="85" t="s">
        <v>388</v>
      </c>
      <c r="O925" s="95" t="s">
        <v>329</v>
      </c>
      <c r="P925" s="85"/>
      <c r="Q925" s="87"/>
      <c r="R925" s="88"/>
      <c r="S925" s="88"/>
      <c r="T925" s="88"/>
      <c r="U925" s="88"/>
    </row>
    <row r="926" spans="1:22" ht="12.75" customHeight="1">
      <c r="A926" s="101">
        <v>61031112</v>
      </c>
      <c r="B926" s="100" t="s">
        <v>39</v>
      </c>
      <c r="C926" s="715">
        <v>921996437</v>
      </c>
      <c r="D926" s="102" t="s">
        <v>3585</v>
      </c>
      <c r="E926" s="99" t="s">
        <v>451</v>
      </c>
      <c r="F926" s="63"/>
      <c r="G926" s="390" t="s">
        <v>223</v>
      </c>
      <c r="H926" s="101" t="s">
        <v>245</v>
      </c>
      <c r="I926" s="88"/>
      <c r="J926" s="63"/>
      <c r="K926" s="125" t="s">
        <v>280</v>
      </c>
      <c r="L926" s="66" t="s">
        <v>271</v>
      </c>
      <c r="M926" s="126">
        <v>45852</v>
      </c>
      <c r="N926" s="85" t="s">
        <v>388</v>
      </c>
      <c r="O926" s="95" t="s">
        <v>329</v>
      </c>
      <c r="P926" s="85"/>
      <c r="Q926" s="87" t="s">
        <v>3586</v>
      </c>
      <c r="R926" s="88" t="s">
        <v>232</v>
      </c>
      <c r="S926" s="88" t="s">
        <v>318</v>
      </c>
      <c r="T926" s="87" t="s">
        <v>323</v>
      </c>
      <c r="U926" s="88" t="s">
        <v>3371</v>
      </c>
      <c r="V926" s="61" t="s">
        <v>3587</v>
      </c>
    </row>
    <row r="927" spans="1:22" ht="12.75" customHeight="1">
      <c r="A927" s="101">
        <v>22520971</v>
      </c>
      <c r="B927" s="100" t="s">
        <v>1172</v>
      </c>
      <c r="C927" s="715">
        <v>939846895</v>
      </c>
      <c r="D927" s="102" t="s">
        <v>1173</v>
      </c>
      <c r="E927" s="99" t="s">
        <v>451</v>
      </c>
      <c r="F927" s="63"/>
      <c r="G927" s="390" t="s">
        <v>223</v>
      </c>
      <c r="H927" s="101" t="s">
        <v>245</v>
      </c>
      <c r="I927" s="88"/>
      <c r="J927" s="63"/>
      <c r="K927" s="125" t="s">
        <v>280</v>
      </c>
      <c r="L927" s="66"/>
      <c r="M927" s="126">
        <v>45852</v>
      </c>
      <c r="N927" s="85" t="s">
        <v>368</v>
      </c>
      <c r="O927" s="85" t="s">
        <v>236</v>
      </c>
      <c r="P927" s="85" t="str">
        <f>TRIM(BD_PyaPinto[[#This Row],[CONTACTO II]])</f>
        <v>NO CONTESTA</v>
      </c>
      <c r="Q927" s="87"/>
      <c r="R927" s="88"/>
      <c r="S927" s="88"/>
      <c r="T927" s="88"/>
      <c r="U927" s="88"/>
    </row>
    <row r="928" spans="1:22" ht="12.75" customHeight="1">
      <c r="A928" s="101">
        <v>8648517</v>
      </c>
      <c r="B928" s="100" t="s">
        <v>659</v>
      </c>
      <c r="C928" s="715">
        <v>968825975</v>
      </c>
      <c r="D928" s="102" t="s">
        <v>660</v>
      </c>
      <c r="E928" s="99" t="s">
        <v>451</v>
      </c>
      <c r="F928" s="63"/>
      <c r="G928" s="390" t="s">
        <v>223</v>
      </c>
      <c r="H928" s="101" t="s">
        <v>245</v>
      </c>
      <c r="I928" s="88"/>
      <c r="J928" s="63"/>
      <c r="K928" s="125" t="s">
        <v>280</v>
      </c>
      <c r="L928" s="66"/>
      <c r="M928" s="126">
        <v>45852</v>
      </c>
      <c r="N928" s="85" t="s">
        <v>368</v>
      </c>
      <c r="O928" s="85" t="s">
        <v>236</v>
      </c>
      <c r="P928" s="85" t="str">
        <f>TRIM(BD_PyaPinto[[#This Row],[CONTACTO II]])</f>
        <v>NO CONTESTA</v>
      </c>
      <c r="Q928" s="87"/>
      <c r="R928" s="88"/>
      <c r="S928" s="88"/>
      <c r="T928" s="88"/>
      <c r="U928" s="88"/>
    </row>
    <row r="929" spans="1:22" ht="12.75" customHeight="1">
      <c r="A929" s="101">
        <v>45454283</v>
      </c>
      <c r="B929" s="100" t="s">
        <v>2479</v>
      </c>
      <c r="C929" s="715">
        <v>934673042</v>
      </c>
      <c r="D929" s="102" t="s">
        <v>2480</v>
      </c>
      <c r="E929" s="99" t="s">
        <v>347</v>
      </c>
      <c r="F929" s="63"/>
      <c r="G929" s="390" t="s">
        <v>223</v>
      </c>
      <c r="H929" s="101" t="s">
        <v>245</v>
      </c>
      <c r="I929" s="88"/>
      <c r="J929" s="63"/>
      <c r="K929" s="125" t="s">
        <v>280</v>
      </c>
      <c r="L929" s="66"/>
      <c r="M929" s="126">
        <v>45852</v>
      </c>
      <c r="N929" s="85" t="s">
        <v>368</v>
      </c>
      <c r="O929" s="85" t="s">
        <v>236</v>
      </c>
      <c r="P929" s="85" t="str">
        <f>TRIM(BD_PyaPinto[[#This Row],[CONTACTO II]])</f>
        <v>NO CONTESTA</v>
      </c>
      <c r="Q929" s="87"/>
      <c r="R929" s="88"/>
      <c r="S929" s="88"/>
      <c r="T929" s="88"/>
      <c r="U929" s="88"/>
    </row>
    <row r="930" spans="1:22" ht="12.75" customHeight="1">
      <c r="A930" s="101">
        <v>42174949</v>
      </c>
      <c r="B930" s="100" t="s">
        <v>1821</v>
      </c>
      <c r="C930" s="715">
        <v>999065983</v>
      </c>
      <c r="D930" s="102" t="s">
        <v>1822</v>
      </c>
      <c r="E930" s="99" t="s">
        <v>347</v>
      </c>
      <c r="F930" s="63"/>
      <c r="G930" s="390" t="s">
        <v>223</v>
      </c>
      <c r="H930" s="101" t="s">
        <v>245</v>
      </c>
      <c r="I930" s="88"/>
      <c r="J930" s="63"/>
      <c r="K930" s="125" t="s">
        <v>280</v>
      </c>
      <c r="L930" s="66"/>
      <c r="M930" s="126">
        <v>45851</v>
      </c>
      <c r="N930" s="85" t="s">
        <v>368</v>
      </c>
      <c r="O930" s="85" t="s">
        <v>236</v>
      </c>
      <c r="P930" s="85" t="str">
        <f>TRIM(BD_PyaPinto[[#This Row],[CONTACTO II]])</f>
        <v>NO CONTESTA</v>
      </c>
      <c r="Q930" s="87"/>
      <c r="R930" s="88"/>
      <c r="S930" s="88"/>
      <c r="T930" s="88"/>
      <c r="U930" s="88"/>
    </row>
    <row r="931" spans="1:22" ht="12.75" customHeight="1">
      <c r="A931" s="101">
        <v>42708958</v>
      </c>
      <c r="B931" s="100" t="s">
        <v>1942</v>
      </c>
      <c r="C931" s="715">
        <v>949204287</v>
      </c>
      <c r="D931" s="102" t="s">
        <v>1943</v>
      </c>
      <c r="E931" s="99" t="s">
        <v>347</v>
      </c>
      <c r="F931" s="63"/>
      <c r="G931" s="390" t="s">
        <v>223</v>
      </c>
      <c r="H931" s="101" t="s">
        <v>245</v>
      </c>
      <c r="I931" s="88"/>
      <c r="J931" s="63"/>
      <c r="K931" s="125" t="s">
        <v>280</v>
      </c>
      <c r="L931" s="66"/>
      <c r="M931" s="126">
        <v>45851</v>
      </c>
      <c r="N931" s="85" t="s">
        <v>368</v>
      </c>
      <c r="O931" s="85" t="s">
        <v>236</v>
      </c>
      <c r="P931" s="85" t="str">
        <f>TRIM(BD_PyaPinto[[#This Row],[CONTACTO II]])</f>
        <v>NO CONTESTA</v>
      </c>
      <c r="Q931" s="87"/>
      <c r="R931" s="88"/>
      <c r="S931" s="88"/>
      <c r="T931" s="88"/>
      <c r="U931" s="88"/>
    </row>
    <row r="932" spans="1:22" ht="12.75" customHeight="1">
      <c r="A932" s="101">
        <v>47925414</v>
      </c>
      <c r="B932" s="100" t="s">
        <v>2870</v>
      </c>
      <c r="C932" s="715">
        <v>940083755</v>
      </c>
      <c r="D932" s="102" t="s">
        <v>2871</v>
      </c>
      <c r="E932" s="99" t="s">
        <v>347</v>
      </c>
      <c r="F932" s="63"/>
      <c r="G932" s="390" t="s">
        <v>223</v>
      </c>
      <c r="H932" s="101" t="s">
        <v>245</v>
      </c>
      <c r="I932" s="88"/>
      <c r="J932" s="63"/>
      <c r="K932" s="125" t="s">
        <v>280</v>
      </c>
      <c r="L932" s="66"/>
      <c r="M932" s="126">
        <v>45851</v>
      </c>
      <c r="N932" s="85" t="s">
        <v>368</v>
      </c>
      <c r="O932" s="85" t="s">
        <v>236</v>
      </c>
      <c r="P932" s="85" t="str">
        <f>TRIM(BD_PyaPinto[[#This Row],[CONTACTO II]])</f>
        <v>NO CONTESTA</v>
      </c>
      <c r="Q932" s="87"/>
      <c r="R932" s="88"/>
      <c r="S932" s="88"/>
      <c r="T932" s="88"/>
      <c r="U932" s="88"/>
    </row>
    <row r="933" spans="1:22" ht="12.75" customHeight="1">
      <c r="A933" s="101">
        <v>4648225</v>
      </c>
      <c r="B933" s="100" t="s">
        <v>463</v>
      </c>
      <c r="C933" s="715">
        <v>947993533</v>
      </c>
      <c r="D933" s="102" t="s">
        <v>464</v>
      </c>
      <c r="E933" s="99" t="s">
        <v>347</v>
      </c>
      <c r="F933" s="63"/>
      <c r="G933" s="390" t="s">
        <v>223</v>
      </c>
      <c r="H933" s="101" t="s">
        <v>245</v>
      </c>
      <c r="I933" s="88"/>
      <c r="J933" s="63"/>
      <c r="K933" s="125" t="s">
        <v>280</v>
      </c>
      <c r="L933" s="66"/>
      <c r="M933" s="126">
        <v>45851</v>
      </c>
      <c r="N933" s="85" t="s">
        <v>368</v>
      </c>
      <c r="O933" s="85" t="s">
        <v>239</v>
      </c>
      <c r="P933" s="85" t="str">
        <f>TRIM(BD_PyaPinto[[#This Row],[CONTACTO II]])</f>
        <v>EVALUANDO OPCIONES</v>
      </c>
      <c r="Q933" s="87"/>
      <c r="R933" s="88"/>
      <c r="S933" s="88"/>
      <c r="T933" s="88"/>
      <c r="U933" s="88"/>
    </row>
    <row r="934" spans="1:22" ht="12.75" customHeight="1">
      <c r="A934" s="101">
        <v>75425572</v>
      </c>
      <c r="B934" s="100" t="s">
        <v>9288</v>
      </c>
      <c r="C934" s="715">
        <v>958586715</v>
      </c>
      <c r="D934" s="102" t="s">
        <v>9289</v>
      </c>
      <c r="E934" s="99" t="s">
        <v>347</v>
      </c>
      <c r="F934" s="63"/>
      <c r="G934" s="390" t="s">
        <v>223</v>
      </c>
      <c r="H934" s="101" t="s">
        <v>245</v>
      </c>
      <c r="I934" s="88"/>
      <c r="J934" s="63"/>
      <c r="K934" s="125" t="s">
        <v>280</v>
      </c>
      <c r="L934" s="66"/>
      <c r="M934" s="126">
        <v>45851</v>
      </c>
      <c r="N934" s="85" t="s">
        <v>368</v>
      </c>
      <c r="O934" s="85" t="s">
        <v>236</v>
      </c>
      <c r="P934" s="85" t="str">
        <f>TRIM(BD_PyaPinto[[#This Row],[CONTACTO II]])</f>
        <v>NO CONTESTA</v>
      </c>
      <c r="Q934" s="87"/>
      <c r="R934" s="88"/>
      <c r="S934" s="88"/>
      <c r="T934" s="88"/>
      <c r="U934" s="88"/>
    </row>
    <row r="935" spans="1:22" ht="12.75" customHeight="1">
      <c r="A935" s="101">
        <v>40137758</v>
      </c>
      <c r="B935" s="100" t="s">
        <v>1344</v>
      </c>
      <c r="C935" s="715">
        <v>992358312</v>
      </c>
      <c r="D935" s="102" t="s">
        <v>1345</v>
      </c>
      <c r="E935" s="99" t="s">
        <v>347</v>
      </c>
      <c r="F935" s="63"/>
      <c r="G935" s="390" t="s">
        <v>223</v>
      </c>
      <c r="H935" s="101" t="s">
        <v>245</v>
      </c>
      <c r="I935" s="88"/>
      <c r="J935" s="63"/>
      <c r="K935" s="125" t="s">
        <v>280</v>
      </c>
      <c r="L935" s="66"/>
      <c r="M935" s="126">
        <v>45851</v>
      </c>
      <c r="N935" s="85" t="s">
        <v>368</v>
      </c>
      <c r="O935" s="85" t="s">
        <v>236</v>
      </c>
      <c r="P935" s="85" t="str">
        <f>TRIM(BD_PyaPinto[[#This Row],[CONTACTO II]])</f>
        <v>NO CONTESTA</v>
      </c>
      <c r="Q935" s="87"/>
      <c r="R935" s="88"/>
      <c r="S935" s="88"/>
      <c r="T935" s="88"/>
      <c r="U935" s="88"/>
    </row>
    <row r="936" spans="1:22" ht="12.75" customHeight="1">
      <c r="A936" s="101">
        <v>74278866</v>
      </c>
      <c r="B936" s="100" t="s">
        <v>8867</v>
      </c>
      <c r="C936" s="715">
        <v>922453371</v>
      </c>
      <c r="D936" s="102" t="s">
        <v>8868</v>
      </c>
      <c r="E936" s="99" t="s">
        <v>347</v>
      </c>
      <c r="F936" s="63"/>
      <c r="G936" s="390" t="s">
        <v>223</v>
      </c>
      <c r="H936" s="101" t="s">
        <v>245</v>
      </c>
      <c r="I936" s="88"/>
      <c r="J936" s="63"/>
      <c r="K936" s="125" t="s">
        <v>280</v>
      </c>
      <c r="L936" s="66"/>
      <c r="M936" s="126">
        <v>45851</v>
      </c>
      <c r="N936" s="85" t="s">
        <v>368</v>
      </c>
      <c r="O936" s="85" t="s">
        <v>236</v>
      </c>
      <c r="P936" s="85" t="str">
        <f>TRIM(BD_PyaPinto[[#This Row],[CONTACTO II]])</f>
        <v>NO CONTESTA</v>
      </c>
      <c r="Q936" s="87"/>
      <c r="R936" s="88"/>
      <c r="S936" s="88"/>
      <c r="T936" s="88"/>
      <c r="U936" s="88"/>
    </row>
    <row r="937" spans="1:22" ht="12.75" customHeight="1">
      <c r="A937" s="101">
        <v>40643844</v>
      </c>
      <c r="B937" s="100" t="s">
        <v>1476</v>
      </c>
      <c r="C937" s="715">
        <v>931295901</v>
      </c>
      <c r="D937" s="102" t="s">
        <v>1477</v>
      </c>
      <c r="E937" s="99" t="s">
        <v>347</v>
      </c>
      <c r="F937" s="63"/>
      <c r="G937" s="390" t="s">
        <v>223</v>
      </c>
      <c r="H937" s="101" t="s">
        <v>245</v>
      </c>
      <c r="I937" s="88"/>
      <c r="J937" s="63"/>
      <c r="K937" s="125" t="s">
        <v>280</v>
      </c>
      <c r="L937" s="66"/>
      <c r="M937" s="126">
        <v>45851</v>
      </c>
      <c r="N937" s="85" t="s">
        <v>368</v>
      </c>
      <c r="O937" s="85" t="s">
        <v>236</v>
      </c>
      <c r="P937" s="85" t="str">
        <f>TRIM(BD_PyaPinto[[#This Row],[CONTACTO II]])</f>
        <v>NO CONTESTA</v>
      </c>
      <c r="Q937" s="87"/>
      <c r="R937" s="88"/>
      <c r="S937" s="88"/>
      <c r="T937" s="88"/>
      <c r="U937" s="88"/>
    </row>
    <row r="938" spans="1:22" ht="12.75" customHeight="1">
      <c r="A938" s="101">
        <v>8339207</v>
      </c>
      <c r="B938" s="100" t="s">
        <v>649</v>
      </c>
      <c r="C938" s="715">
        <v>997080919</v>
      </c>
      <c r="D938" s="102" t="s">
        <v>650</v>
      </c>
      <c r="E938" s="99" t="s">
        <v>347</v>
      </c>
      <c r="F938" s="63"/>
      <c r="G938" s="390" t="s">
        <v>223</v>
      </c>
      <c r="H938" s="101" t="s">
        <v>245</v>
      </c>
      <c r="I938" s="88"/>
      <c r="J938" s="63"/>
      <c r="K938" s="125" t="s">
        <v>280</v>
      </c>
      <c r="L938" s="66"/>
      <c r="M938" s="126">
        <v>45851</v>
      </c>
      <c r="N938" s="85" t="s">
        <v>368</v>
      </c>
      <c r="O938" s="85" t="s">
        <v>236</v>
      </c>
      <c r="P938" s="85" t="str">
        <f>TRIM(BD_PyaPinto[[#This Row],[CONTACTO II]])</f>
        <v>NO CONTESTA</v>
      </c>
      <c r="Q938" s="87"/>
      <c r="R938" s="88"/>
      <c r="S938" s="88"/>
      <c r="T938" s="88"/>
      <c r="U938" s="88"/>
    </row>
    <row r="939" spans="1:22" ht="12.75" customHeight="1">
      <c r="A939" s="101">
        <v>74326686</v>
      </c>
      <c r="B939" s="100" t="s">
        <v>8884</v>
      </c>
      <c r="C939" s="715">
        <v>924662524</v>
      </c>
      <c r="D939" s="102" t="s">
        <v>8885</v>
      </c>
      <c r="E939" s="99" t="s">
        <v>347</v>
      </c>
      <c r="F939" s="63"/>
      <c r="G939" s="390" t="s">
        <v>223</v>
      </c>
      <c r="H939" s="101" t="s">
        <v>245</v>
      </c>
      <c r="I939" s="88"/>
      <c r="J939" s="63"/>
      <c r="K939" s="125" t="s">
        <v>271</v>
      </c>
      <c r="L939" s="66" t="s">
        <v>271</v>
      </c>
      <c r="M939" s="126">
        <v>45851</v>
      </c>
      <c r="N939" s="85" t="s">
        <v>368</v>
      </c>
      <c r="O939" s="85" t="s">
        <v>314</v>
      </c>
      <c r="P939" s="85"/>
      <c r="Q939" s="87"/>
      <c r="R939" s="88"/>
      <c r="S939" s="88"/>
      <c r="T939" s="88"/>
      <c r="U939" s="88"/>
    </row>
    <row r="940" spans="1:22" ht="12.75" customHeight="1">
      <c r="A940" s="101">
        <v>41480603</v>
      </c>
      <c r="B940" s="100" t="s">
        <v>1684</v>
      </c>
      <c r="C940" s="715">
        <v>904639016</v>
      </c>
      <c r="D940" s="102" t="s">
        <v>1685</v>
      </c>
      <c r="E940" s="99" t="s">
        <v>347</v>
      </c>
      <c r="F940" s="63" t="s">
        <v>260</v>
      </c>
      <c r="G940" s="100" t="s">
        <v>224</v>
      </c>
      <c r="H940" s="101" t="s">
        <v>245</v>
      </c>
      <c r="I940" s="88"/>
      <c r="J940" s="63"/>
      <c r="K940" s="125" t="s">
        <v>278</v>
      </c>
      <c r="L940" s="66" t="s">
        <v>278</v>
      </c>
      <c r="M940" s="126">
        <v>45851</v>
      </c>
      <c r="N940" s="85" t="s">
        <v>368</v>
      </c>
      <c r="O940" s="85" t="s">
        <v>236</v>
      </c>
      <c r="P940" s="85" t="str">
        <f>TRIM(BD_PyaPinto[[#This Row],[CONTACTO II]])</f>
        <v>NO CONTESTA</v>
      </c>
      <c r="Q940" s="87"/>
      <c r="R940" s="88"/>
      <c r="S940" s="88"/>
      <c r="T940" s="88"/>
      <c r="U940" s="88"/>
    </row>
    <row r="941" spans="1:22" ht="12.75" customHeight="1">
      <c r="A941" s="101">
        <v>61044283</v>
      </c>
      <c r="B941" s="100" t="s">
        <v>3598</v>
      </c>
      <c r="C941" s="715">
        <v>934926369</v>
      </c>
      <c r="D941" s="102" t="s">
        <v>3597</v>
      </c>
      <c r="E941" s="99" t="s">
        <v>347</v>
      </c>
      <c r="F941" s="63" t="s">
        <v>260</v>
      </c>
      <c r="G941" s="100" t="s">
        <v>224</v>
      </c>
      <c r="H941" s="101" t="s">
        <v>245</v>
      </c>
      <c r="I941" s="88"/>
      <c r="J941" s="63"/>
      <c r="K941" s="125" t="s">
        <v>278</v>
      </c>
      <c r="L941" s="66" t="s">
        <v>278</v>
      </c>
      <c r="M941" s="126">
        <v>45851</v>
      </c>
      <c r="N941" s="85" t="s">
        <v>368</v>
      </c>
      <c r="O941" s="85" t="s">
        <v>236</v>
      </c>
      <c r="P941" s="85" t="str">
        <f>TRIM(BD_PyaPinto[[#This Row],[CONTACTO II]])</f>
        <v>NO CONTESTA</v>
      </c>
      <c r="Q941" s="87"/>
      <c r="R941" s="88"/>
      <c r="S941" s="88"/>
      <c r="T941" s="88"/>
      <c r="U941" s="88"/>
    </row>
    <row r="942" spans="1:22" ht="12.75" customHeight="1">
      <c r="A942" s="101">
        <v>46744760</v>
      </c>
      <c r="B942" s="100" t="s">
        <v>2692</v>
      </c>
      <c r="C942" s="715">
        <v>941300331</v>
      </c>
      <c r="D942" s="102" t="s">
        <v>2693</v>
      </c>
      <c r="E942" s="99" t="s">
        <v>347</v>
      </c>
      <c r="F942" s="63" t="s">
        <v>254</v>
      </c>
      <c r="G942" s="100" t="s">
        <v>224</v>
      </c>
      <c r="H942" s="101" t="s">
        <v>245</v>
      </c>
      <c r="I942" s="88"/>
      <c r="J942" s="63"/>
      <c r="K942" s="125" t="s">
        <v>280</v>
      </c>
      <c r="L942" s="66" t="s">
        <v>280</v>
      </c>
      <c r="M942" s="126">
        <v>45850</v>
      </c>
      <c r="N942" s="85" t="s">
        <v>388</v>
      </c>
      <c r="O942" s="85" t="s">
        <v>368</v>
      </c>
      <c r="P942" s="85" t="s">
        <v>330</v>
      </c>
      <c r="Q942" s="87"/>
      <c r="R942" s="88"/>
      <c r="S942" s="88"/>
      <c r="T942" s="88"/>
      <c r="U942" s="88"/>
    </row>
    <row r="943" spans="1:22" ht="12.75" customHeight="1">
      <c r="A943" s="101">
        <v>43461891</v>
      </c>
      <c r="B943" s="100" t="s">
        <v>2123</v>
      </c>
      <c r="C943" s="715">
        <v>998582919</v>
      </c>
      <c r="D943" s="102" t="s">
        <v>2124</v>
      </c>
      <c r="E943" s="99" t="s">
        <v>347</v>
      </c>
      <c r="F943" s="63" t="s">
        <v>254</v>
      </c>
      <c r="G943" s="100" t="s">
        <v>224</v>
      </c>
      <c r="H943" s="101" t="s">
        <v>245</v>
      </c>
      <c r="I943" s="88"/>
      <c r="J943" s="63"/>
      <c r="K943" s="125" t="s">
        <v>280</v>
      </c>
      <c r="L943" s="66" t="s">
        <v>280</v>
      </c>
      <c r="M943" s="126">
        <v>45850</v>
      </c>
      <c r="N943" s="85" t="s">
        <v>368</v>
      </c>
      <c r="O943" s="85"/>
      <c r="P943" s="85" t="str">
        <f>TRIM(BD_PyaPinto[[#This Row],[CONTACTO II]])</f>
        <v/>
      </c>
      <c r="Q943" s="87"/>
      <c r="R943" s="88"/>
      <c r="S943" s="88"/>
      <c r="T943" s="88"/>
      <c r="U943" s="88"/>
    </row>
    <row r="944" spans="1:22" ht="12.75" customHeight="1">
      <c r="A944" s="101">
        <v>70529476</v>
      </c>
      <c r="B944" s="100" t="s">
        <v>5494</v>
      </c>
      <c r="C944" s="715">
        <v>986374005</v>
      </c>
      <c r="D944" s="102" t="s">
        <v>5495</v>
      </c>
      <c r="E944" s="99" t="s">
        <v>347</v>
      </c>
      <c r="F944" s="63" t="s">
        <v>254</v>
      </c>
      <c r="G944" s="390" t="s">
        <v>223</v>
      </c>
      <c r="H944" s="101" t="s">
        <v>245</v>
      </c>
      <c r="I944" s="88"/>
      <c r="J944" s="63"/>
      <c r="K944" s="125" t="s">
        <v>274</v>
      </c>
      <c r="L944" s="66" t="s">
        <v>274</v>
      </c>
      <c r="M944" s="126">
        <v>45851</v>
      </c>
      <c r="N944" s="85" t="s">
        <v>388</v>
      </c>
      <c r="O944" s="85" t="s">
        <v>231</v>
      </c>
      <c r="P944" s="85" t="str">
        <f>TRIM(BD_PyaPinto[[#This Row],[CONTACTO II]])</f>
        <v>MOSTRÓ INTERÉS</v>
      </c>
      <c r="Q944" s="87"/>
      <c r="R944" s="88"/>
      <c r="S944" s="88"/>
      <c r="T944" s="88"/>
      <c r="U944" s="88"/>
      <c r="V944" s="505" t="s">
        <v>592</v>
      </c>
    </row>
    <row r="945" spans="1:22" ht="12.75" customHeight="1">
      <c r="A945" s="101">
        <v>60361220</v>
      </c>
      <c r="B945" s="100" t="s">
        <v>3077</v>
      </c>
      <c r="C945" s="715">
        <v>946375547</v>
      </c>
      <c r="D945" s="100"/>
      <c r="E945" s="99" t="s">
        <v>347</v>
      </c>
      <c r="F945" s="63" t="s">
        <v>254</v>
      </c>
      <c r="G945" s="100" t="s">
        <v>223</v>
      </c>
      <c r="H945" s="101" t="s">
        <v>245</v>
      </c>
      <c r="I945" s="88"/>
      <c r="J945" s="63"/>
      <c r="K945" s="125" t="s">
        <v>280</v>
      </c>
      <c r="L945" s="66" t="s">
        <v>280</v>
      </c>
      <c r="M945" s="126">
        <v>45851</v>
      </c>
      <c r="N945" s="85" t="s">
        <v>388</v>
      </c>
      <c r="O945" s="85" t="s">
        <v>388</v>
      </c>
      <c r="P945" s="85" t="str">
        <f>TRIM(BD_PyaPinto[[#This Row],[CONTACTO II]])</f>
        <v>MOSTRO INTERES</v>
      </c>
      <c r="Q945" s="87"/>
      <c r="R945" s="88"/>
      <c r="S945" s="88"/>
      <c r="T945" s="88"/>
      <c r="U945" s="88"/>
    </row>
    <row r="946" spans="1:22" ht="12.75" customHeight="1">
      <c r="A946" s="101">
        <v>70734010</v>
      </c>
      <c r="B946" s="100" t="s">
        <v>5752</v>
      </c>
      <c r="C946" s="715">
        <v>913984711</v>
      </c>
      <c r="D946" s="100"/>
      <c r="E946" s="99" t="s">
        <v>347</v>
      </c>
      <c r="F946" s="63" t="s">
        <v>254</v>
      </c>
      <c r="G946" s="390" t="s">
        <v>225</v>
      </c>
      <c r="H946" s="101" t="s">
        <v>245</v>
      </c>
      <c r="I946" s="88"/>
      <c r="J946" s="63"/>
      <c r="K946" s="125" t="s">
        <v>262</v>
      </c>
      <c r="L946" s="66" t="s">
        <v>262</v>
      </c>
      <c r="M946" s="126">
        <v>45851</v>
      </c>
      <c r="N946" s="85" t="s">
        <v>388</v>
      </c>
      <c r="O946" s="95" t="s">
        <v>329</v>
      </c>
      <c r="P946" s="95" t="s">
        <v>329</v>
      </c>
      <c r="Q946" s="87"/>
      <c r="R946" s="88"/>
      <c r="S946" s="88"/>
      <c r="T946" s="88"/>
      <c r="U946" s="88"/>
      <c r="V946" s="61" t="s">
        <v>3587</v>
      </c>
    </row>
    <row r="947" spans="1:22" ht="12.75" customHeight="1">
      <c r="A947" s="101">
        <v>8741376</v>
      </c>
      <c r="B947" s="100" t="s">
        <v>667</v>
      </c>
      <c r="C947" s="1095">
        <v>989766117</v>
      </c>
      <c r="D947" s="102" t="s">
        <v>668</v>
      </c>
      <c r="E947" s="99" t="s">
        <v>451</v>
      </c>
      <c r="F947" s="63" t="s">
        <v>254</v>
      </c>
      <c r="G947" s="390" t="s">
        <v>223</v>
      </c>
      <c r="H947" s="101" t="s">
        <v>245</v>
      </c>
      <c r="I947" s="88"/>
      <c r="J947" s="63"/>
      <c r="K947" s="125" t="s">
        <v>271</v>
      </c>
      <c r="L947" s="66" t="s">
        <v>271</v>
      </c>
      <c r="M947" s="126">
        <v>45853</v>
      </c>
      <c r="N947" s="85" t="s">
        <v>388</v>
      </c>
      <c r="O947" s="95" t="s">
        <v>329</v>
      </c>
      <c r="P947" s="85"/>
      <c r="Q947" s="87"/>
      <c r="R947" s="88"/>
      <c r="S947" s="88"/>
      <c r="T947" s="88"/>
      <c r="U947" s="88"/>
    </row>
    <row r="948" spans="1:22" ht="12.75" customHeight="1">
      <c r="A948" s="101">
        <v>43462536</v>
      </c>
      <c r="B948" s="100" t="s">
        <v>2125</v>
      </c>
      <c r="C948" s="715">
        <v>935869361</v>
      </c>
      <c r="D948" s="102" t="s">
        <v>2126</v>
      </c>
      <c r="E948" s="99" t="s">
        <v>451</v>
      </c>
      <c r="F948" s="63" t="s">
        <v>254</v>
      </c>
      <c r="G948" s="100" t="s">
        <v>224</v>
      </c>
      <c r="H948" s="101" t="s">
        <v>245</v>
      </c>
      <c r="I948" s="88"/>
      <c r="J948" s="63"/>
      <c r="K948" s="125" t="s">
        <v>271</v>
      </c>
      <c r="L948" s="66" t="s">
        <v>271</v>
      </c>
      <c r="M948" s="126">
        <v>45853</v>
      </c>
      <c r="N948" s="85" t="s">
        <v>388</v>
      </c>
      <c r="O948" s="85" t="s">
        <v>231</v>
      </c>
      <c r="P948" s="85"/>
      <c r="Q948" s="87"/>
      <c r="R948" s="88"/>
      <c r="S948" s="88"/>
      <c r="T948" s="88"/>
      <c r="U948" s="88"/>
    </row>
    <row r="949" spans="1:22" ht="12.75" customHeight="1">
      <c r="A949" s="101">
        <v>45063717</v>
      </c>
      <c r="B949" s="100" t="s">
        <v>2402</v>
      </c>
      <c r="C949" s="715">
        <v>916016347</v>
      </c>
      <c r="D949" s="102" t="s">
        <v>2403</v>
      </c>
      <c r="E949" s="99" t="s">
        <v>451</v>
      </c>
      <c r="F949" s="63" t="s">
        <v>254</v>
      </c>
      <c r="G949" s="390" t="s">
        <v>223</v>
      </c>
      <c r="H949" s="101" t="s">
        <v>245</v>
      </c>
      <c r="I949" s="88"/>
      <c r="J949" s="63"/>
      <c r="K949" s="125" t="s">
        <v>271</v>
      </c>
      <c r="L949" s="66" t="s">
        <v>271</v>
      </c>
      <c r="M949" s="126">
        <v>45853</v>
      </c>
      <c r="N949" s="85" t="s">
        <v>368</v>
      </c>
      <c r="O949" s="95" t="s">
        <v>329</v>
      </c>
      <c r="P949" s="85"/>
      <c r="Q949" s="87"/>
      <c r="R949" s="88"/>
      <c r="S949" s="88"/>
      <c r="T949" s="88"/>
      <c r="U949" s="88"/>
    </row>
    <row r="950" spans="1:22" ht="12.75" customHeight="1">
      <c r="A950" s="101">
        <v>74216739</v>
      </c>
      <c r="B950" s="100" t="s">
        <v>8842</v>
      </c>
      <c r="C950" s="715">
        <v>981168328</v>
      </c>
      <c r="D950" s="102" t="s">
        <v>8843</v>
      </c>
      <c r="E950" s="99" t="s">
        <v>347</v>
      </c>
      <c r="F950" s="63" t="s">
        <v>260</v>
      </c>
      <c r="G950" s="100" t="s">
        <v>224</v>
      </c>
      <c r="H950" s="101" t="s">
        <v>245</v>
      </c>
      <c r="I950" s="88"/>
      <c r="J950" s="63"/>
      <c r="K950" s="125" t="s">
        <v>278</v>
      </c>
      <c r="L950" s="66" t="s">
        <v>278</v>
      </c>
      <c r="M950" s="126">
        <v>45853</v>
      </c>
      <c r="N950" s="85" t="s">
        <v>368</v>
      </c>
      <c r="O950" s="85"/>
      <c r="P950" s="85" t="str">
        <f>TRIM(BD_PyaPinto[[#This Row],[CONTACTO II]])</f>
        <v/>
      </c>
      <c r="Q950" s="87"/>
      <c r="R950" s="88"/>
      <c r="S950" s="88"/>
      <c r="T950" s="88"/>
      <c r="U950" s="88"/>
    </row>
    <row r="951" spans="1:22" ht="12.75" customHeight="1">
      <c r="A951" s="101">
        <v>73481303</v>
      </c>
      <c r="B951" s="100" t="s">
        <v>8378</v>
      </c>
      <c r="C951" s="715">
        <v>983890121</v>
      </c>
      <c r="D951" s="102" t="s">
        <v>8379</v>
      </c>
      <c r="E951" s="99" t="s">
        <v>347</v>
      </c>
      <c r="F951" s="63" t="s">
        <v>260</v>
      </c>
      <c r="G951" s="100" t="s">
        <v>224</v>
      </c>
      <c r="H951" s="101" t="s">
        <v>245</v>
      </c>
      <c r="I951" s="88"/>
      <c r="J951" s="63"/>
      <c r="K951" s="125" t="s">
        <v>278</v>
      </c>
      <c r="L951" s="66" t="s">
        <v>271</v>
      </c>
      <c r="M951" s="126">
        <v>45853</v>
      </c>
      <c r="N951" s="85" t="s">
        <v>388</v>
      </c>
      <c r="O951" s="95" t="s">
        <v>329</v>
      </c>
      <c r="P951" s="85"/>
      <c r="Q951" s="87"/>
      <c r="R951" s="88"/>
      <c r="S951" s="88"/>
      <c r="T951" s="88"/>
      <c r="U951" s="88"/>
    </row>
    <row r="952" spans="1:22" ht="12.75" customHeight="1">
      <c r="A952" s="101"/>
      <c r="B952" s="100" t="s">
        <v>11507</v>
      </c>
      <c r="C952" s="101">
        <v>934883635</v>
      </c>
      <c r="D952" s="717" t="s">
        <v>11508</v>
      </c>
      <c r="E952" s="101" t="s">
        <v>11509</v>
      </c>
      <c r="F952" s="63"/>
      <c r="G952" s="100" t="s">
        <v>224</v>
      </c>
      <c r="H952" s="101" t="s">
        <v>246</v>
      </c>
      <c r="I952" s="88"/>
      <c r="J952" s="63"/>
      <c r="K952" s="125"/>
      <c r="L952" s="66"/>
      <c r="M952" s="126">
        <v>45853</v>
      </c>
      <c r="N952" s="85" t="s">
        <v>368</v>
      </c>
      <c r="O952" s="85" t="s">
        <v>236</v>
      </c>
      <c r="P952" s="85" t="str">
        <f>TRIM(BD_PyaPinto[[#This Row],[CONTACTO II]])</f>
        <v>NO CONTESTA</v>
      </c>
      <c r="Q952" s="87"/>
      <c r="R952" s="88"/>
      <c r="S952" s="88"/>
      <c r="T952" s="88"/>
      <c r="U952" s="88"/>
    </row>
    <row r="953" spans="1:22" ht="12.75" customHeight="1">
      <c r="A953" s="101"/>
      <c r="B953" s="100" t="s">
        <v>11510</v>
      </c>
      <c r="C953" s="101">
        <v>963252223</v>
      </c>
      <c r="D953" s="717" t="s">
        <v>11511</v>
      </c>
      <c r="E953" s="101" t="s">
        <v>11509</v>
      </c>
      <c r="F953" s="63"/>
      <c r="G953" s="390" t="s">
        <v>225</v>
      </c>
      <c r="H953" s="101" t="s">
        <v>246</v>
      </c>
      <c r="I953" s="88"/>
      <c r="J953" s="63"/>
      <c r="K953" s="125"/>
      <c r="L953" s="66"/>
      <c r="M953" s="126">
        <v>45853</v>
      </c>
      <c r="N953" s="85" t="s">
        <v>368</v>
      </c>
      <c r="O953" s="85" t="s">
        <v>236</v>
      </c>
      <c r="P953" s="85" t="s">
        <v>330</v>
      </c>
      <c r="Q953" s="87"/>
      <c r="R953" s="88"/>
      <c r="S953" s="88"/>
      <c r="T953" s="88"/>
      <c r="U953" s="88"/>
    </row>
    <row r="954" spans="1:22" ht="12.75" customHeight="1">
      <c r="A954" s="101"/>
      <c r="B954" s="100" t="s">
        <v>11512</v>
      </c>
      <c r="C954" s="101">
        <v>923630276</v>
      </c>
      <c r="D954" s="717" t="s">
        <v>11513</v>
      </c>
      <c r="E954" s="101" t="s">
        <v>11509</v>
      </c>
      <c r="F954" s="63"/>
      <c r="G954" s="100" t="s">
        <v>225</v>
      </c>
      <c r="H954" s="101" t="s">
        <v>246</v>
      </c>
      <c r="I954" s="88"/>
      <c r="J954" s="63"/>
      <c r="K954" s="125"/>
      <c r="L954" s="66"/>
      <c r="M954" s="126">
        <v>45853</v>
      </c>
      <c r="N954" s="85" t="s">
        <v>368</v>
      </c>
      <c r="O954" s="85" t="s">
        <v>236</v>
      </c>
      <c r="P954" s="85" t="str">
        <f>TRIM(BD_PyaPinto[[#This Row],[CONTACTO II]])</f>
        <v>NO CONTESTA</v>
      </c>
      <c r="Q954" s="87"/>
      <c r="R954" s="88"/>
      <c r="S954" s="88"/>
      <c r="T954" s="88"/>
      <c r="U954" s="88"/>
    </row>
    <row r="955" spans="1:22" ht="12.75" customHeight="1">
      <c r="A955" s="101"/>
      <c r="B955" s="100" t="s">
        <v>11514</v>
      </c>
      <c r="C955" s="101">
        <v>977914521</v>
      </c>
      <c r="D955" s="717" t="s">
        <v>11515</v>
      </c>
      <c r="E955" s="101" t="s">
        <v>11509</v>
      </c>
      <c r="F955" s="63"/>
      <c r="G955" s="100" t="s">
        <v>224</v>
      </c>
      <c r="H955" s="101" t="s">
        <v>246</v>
      </c>
      <c r="I955" s="88"/>
      <c r="J955" s="63"/>
      <c r="K955" s="125"/>
      <c r="L955" s="66"/>
      <c r="M955" s="126">
        <v>45853</v>
      </c>
      <c r="N955" s="85" t="s">
        <v>368</v>
      </c>
      <c r="O955" s="85" t="s">
        <v>236</v>
      </c>
      <c r="P955" s="85" t="str">
        <f>TRIM(BD_PyaPinto[[#This Row],[CONTACTO II]])</f>
        <v>NO CONTESTA</v>
      </c>
      <c r="Q955" s="87"/>
      <c r="R955" s="88"/>
      <c r="S955" s="88"/>
      <c r="T955" s="88"/>
      <c r="U955" s="88"/>
    </row>
    <row r="956" spans="1:22" ht="12.75" customHeight="1">
      <c r="A956" s="101"/>
      <c r="B956" s="100" t="s">
        <v>11516</v>
      </c>
      <c r="C956" s="101">
        <v>908850832</v>
      </c>
      <c r="D956" s="717" t="s">
        <v>11517</v>
      </c>
      <c r="E956" s="101" t="s">
        <v>11509</v>
      </c>
      <c r="F956" s="63"/>
      <c r="G956" s="100" t="s">
        <v>223</v>
      </c>
      <c r="H956" s="101" t="s">
        <v>246</v>
      </c>
      <c r="I956" s="88"/>
      <c r="J956" s="63"/>
      <c r="K956" s="125"/>
      <c r="L956" s="66"/>
      <c r="M956" s="126">
        <v>45853</v>
      </c>
      <c r="N956" s="85" t="s">
        <v>368</v>
      </c>
      <c r="O956" s="95" t="s">
        <v>331</v>
      </c>
      <c r="P956" s="85" t="str">
        <f>TRIM(BD_PyaPinto[[#This Row],[CONTACTO II]])</f>
        <v>ESPERANDO CONFIRMACIÓN PARA EL EVENTO</v>
      </c>
      <c r="Q956" s="87"/>
      <c r="R956" s="88"/>
      <c r="S956" s="88"/>
      <c r="T956" s="88"/>
      <c r="U956" s="88"/>
    </row>
    <row r="957" spans="1:22" ht="12.75" customHeight="1">
      <c r="A957" s="101"/>
      <c r="B957" s="100" t="s">
        <v>11518</v>
      </c>
      <c r="C957" s="101">
        <v>969061732</v>
      </c>
      <c r="D957" s="717" t="s">
        <v>11519</v>
      </c>
      <c r="E957" s="101" t="s">
        <v>11509</v>
      </c>
      <c r="F957" s="63"/>
      <c r="G957" s="100" t="s">
        <v>224</v>
      </c>
      <c r="H957" s="101" t="s">
        <v>246</v>
      </c>
      <c r="I957" s="88"/>
      <c r="J957" s="63"/>
      <c r="K957" s="125"/>
      <c r="L957" s="66"/>
      <c r="M957" s="126">
        <v>45853</v>
      </c>
      <c r="N957" s="85" t="s">
        <v>368</v>
      </c>
      <c r="O957" s="85" t="s">
        <v>236</v>
      </c>
      <c r="P957" s="85" t="str">
        <f>TRIM(BD_PyaPinto[[#This Row],[CONTACTO II]])</f>
        <v>NO CONTESTA</v>
      </c>
      <c r="Q957" s="87"/>
      <c r="R957" s="88"/>
      <c r="S957" s="88"/>
      <c r="T957" s="88"/>
      <c r="U957" s="88"/>
    </row>
    <row r="958" spans="1:22" ht="12.75" customHeight="1">
      <c r="A958" s="101"/>
      <c r="B958" s="100" t="s">
        <v>11520</v>
      </c>
      <c r="C958" s="101">
        <v>974873447</v>
      </c>
      <c r="D958" s="717" t="s">
        <v>11521</v>
      </c>
      <c r="E958" s="101" t="s">
        <v>11509</v>
      </c>
      <c r="F958" s="63"/>
      <c r="G958" s="100" t="s">
        <v>224</v>
      </c>
      <c r="H958" s="101" t="s">
        <v>246</v>
      </c>
      <c r="I958" s="88"/>
      <c r="J958" s="63"/>
      <c r="K958" s="125"/>
      <c r="L958" s="66"/>
      <c r="M958" s="126">
        <v>45853</v>
      </c>
      <c r="N958" s="85" t="s">
        <v>368</v>
      </c>
      <c r="O958" s="85" t="s">
        <v>236</v>
      </c>
      <c r="P958" s="85" t="str">
        <f>TRIM(BD_PyaPinto[[#This Row],[CONTACTO II]])</f>
        <v>NO CONTESTA</v>
      </c>
      <c r="Q958" s="87"/>
      <c r="R958" s="88"/>
      <c r="S958" s="88"/>
      <c r="T958" s="88"/>
      <c r="U958" s="88"/>
    </row>
    <row r="959" spans="1:22" ht="12.75" customHeight="1">
      <c r="A959" s="101"/>
      <c r="B959" s="100" t="s">
        <v>11522</v>
      </c>
      <c r="C959" s="101">
        <v>946033208</v>
      </c>
      <c r="D959" s="717" t="s">
        <v>11523</v>
      </c>
      <c r="E959" s="101" t="s">
        <v>11509</v>
      </c>
      <c r="F959" s="63"/>
      <c r="G959" s="100" t="s">
        <v>224</v>
      </c>
      <c r="H959" s="101" t="s">
        <v>246</v>
      </c>
      <c r="I959" s="88"/>
      <c r="J959" s="63"/>
      <c r="K959" s="125"/>
      <c r="L959" s="66"/>
      <c r="M959" s="126">
        <v>45853</v>
      </c>
      <c r="N959" s="85" t="s">
        <v>368</v>
      </c>
      <c r="O959" s="85" t="s">
        <v>236</v>
      </c>
      <c r="P959" s="85" t="str">
        <f>TRIM(BD_PyaPinto[[#This Row],[CONTACTO II]])</f>
        <v>NO CONTESTA</v>
      </c>
      <c r="Q959" s="87"/>
      <c r="R959" s="88"/>
      <c r="S959" s="88"/>
      <c r="T959" s="88"/>
      <c r="U959" s="88"/>
    </row>
    <row r="960" spans="1:22" ht="12.75" customHeight="1">
      <c r="A960" s="101"/>
      <c r="B960" s="100" t="s">
        <v>11524</v>
      </c>
      <c r="C960" s="101">
        <v>906554013</v>
      </c>
      <c r="D960" s="717" t="s">
        <v>11525</v>
      </c>
      <c r="E960" s="101" t="s">
        <v>11509</v>
      </c>
      <c r="F960" s="63"/>
      <c r="G960" s="100" t="s">
        <v>224</v>
      </c>
      <c r="H960" s="101" t="s">
        <v>246</v>
      </c>
      <c r="I960" s="88"/>
      <c r="J960" s="63"/>
      <c r="K960" s="125"/>
      <c r="L960" s="66" t="s">
        <v>271</v>
      </c>
      <c r="M960" s="126">
        <v>45853</v>
      </c>
      <c r="N960" s="85" t="s">
        <v>388</v>
      </c>
      <c r="O960" s="85" t="s">
        <v>388</v>
      </c>
      <c r="P960" s="85"/>
      <c r="Q960" s="87"/>
      <c r="R960" s="88"/>
      <c r="S960" s="88"/>
      <c r="T960" s="88"/>
      <c r="U960" s="88"/>
    </row>
    <row r="961" spans="1:22" ht="12.75" customHeight="1">
      <c r="A961" s="101"/>
      <c r="B961" s="100" t="s">
        <v>11526</v>
      </c>
      <c r="C961" s="101">
        <v>942486738</v>
      </c>
      <c r="D961" s="717" t="s">
        <v>11527</v>
      </c>
      <c r="E961" s="101" t="s">
        <v>11509</v>
      </c>
      <c r="F961" s="63"/>
      <c r="G961" s="100" t="s">
        <v>224</v>
      </c>
      <c r="H961" s="101" t="s">
        <v>246</v>
      </c>
      <c r="I961" s="88"/>
      <c r="J961" s="63"/>
      <c r="K961" s="125"/>
      <c r="L961" s="66"/>
      <c r="M961" s="126">
        <v>45853</v>
      </c>
      <c r="N961" s="85" t="s">
        <v>368</v>
      </c>
      <c r="O961" s="85" t="s">
        <v>236</v>
      </c>
      <c r="P961" s="85" t="str">
        <f>TRIM(BD_PyaPinto[[#This Row],[CONTACTO II]])</f>
        <v>NO CONTESTA</v>
      </c>
      <c r="Q961" s="87"/>
      <c r="R961" s="88"/>
      <c r="S961" s="88"/>
      <c r="T961" s="88"/>
      <c r="U961" s="88"/>
    </row>
    <row r="962" spans="1:22" ht="12.75" customHeight="1">
      <c r="A962" s="101"/>
      <c r="B962" s="100" t="s">
        <v>11528</v>
      </c>
      <c r="C962" s="101">
        <v>994650986</v>
      </c>
      <c r="D962" s="717" t="s">
        <v>11529</v>
      </c>
      <c r="E962" s="101" t="s">
        <v>11509</v>
      </c>
      <c r="F962" s="63"/>
      <c r="G962" s="100" t="s">
        <v>224</v>
      </c>
      <c r="H962" s="101" t="s">
        <v>246</v>
      </c>
      <c r="I962" s="88"/>
      <c r="J962" s="63"/>
      <c r="K962" s="125"/>
      <c r="L962" s="66"/>
      <c r="M962" s="126">
        <v>45853</v>
      </c>
      <c r="N962" s="85" t="s">
        <v>368</v>
      </c>
      <c r="O962" s="85" t="s">
        <v>236</v>
      </c>
      <c r="P962" s="85" t="str">
        <f>TRIM(BD_PyaPinto[[#This Row],[CONTACTO II]])</f>
        <v>NO CONTESTA</v>
      </c>
      <c r="Q962" s="87"/>
      <c r="R962" s="88"/>
      <c r="S962" s="88"/>
      <c r="T962" s="88"/>
      <c r="U962" s="88"/>
    </row>
    <row r="963" spans="1:22" ht="12.75" customHeight="1">
      <c r="A963" s="101">
        <v>72833204</v>
      </c>
      <c r="B963" s="124" t="s">
        <v>187</v>
      </c>
      <c r="C963" s="101">
        <v>943071000</v>
      </c>
      <c r="D963" s="102" t="s">
        <v>7686</v>
      </c>
      <c r="E963" s="99" t="s">
        <v>451</v>
      </c>
      <c r="F963" s="63"/>
      <c r="G963" s="100" t="s">
        <v>224</v>
      </c>
      <c r="H963" s="101" t="s">
        <v>245</v>
      </c>
      <c r="I963" s="88"/>
      <c r="J963" s="63"/>
      <c r="K963" s="125" t="s">
        <v>271</v>
      </c>
      <c r="L963" s="66" t="s">
        <v>271</v>
      </c>
      <c r="M963" s="126">
        <v>45854</v>
      </c>
      <c r="N963" s="85" t="s">
        <v>388</v>
      </c>
      <c r="O963" s="95" t="s">
        <v>329</v>
      </c>
      <c r="P963" s="85"/>
      <c r="Q963" s="87" t="s">
        <v>324</v>
      </c>
      <c r="R963" s="88" t="s">
        <v>232</v>
      </c>
      <c r="S963" s="88" t="s">
        <v>318</v>
      </c>
      <c r="T963" s="87" t="s">
        <v>323</v>
      </c>
      <c r="U963" s="88" t="s">
        <v>3371</v>
      </c>
    </row>
    <row r="964" spans="1:22" ht="12.75" customHeight="1">
      <c r="A964" s="101">
        <v>42079836</v>
      </c>
      <c r="B964" s="100" t="s">
        <v>1805</v>
      </c>
      <c r="C964" s="101">
        <v>926226947</v>
      </c>
      <c r="D964" s="102" t="s">
        <v>1806</v>
      </c>
      <c r="E964" s="99" t="s">
        <v>451</v>
      </c>
      <c r="F964" s="63"/>
      <c r="G964" s="100" t="s">
        <v>223</v>
      </c>
      <c r="H964" s="101" t="s">
        <v>245</v>
      </c>
      <c r="I964" s="88"/>
      <c r="J964" s="63"/>
      <c r="K964" s="125" t="s">
        <v>271</v>
      </c>
      <c r="L964" s="66" t="s">
        <v>271</v>
      </c>
      <c r="M964" s="126">
        <v>45854</v>
      </c>
      <c r="N964" s="85" t="s">
        <v>368</v>
      </c>
      <c r="O964" s="85" t="s">
        <v>236</v>
      </c>
      <c r="P964" s="85"/>
      <c r="Q964" s="87"/>
      <c r="R964" s="88"/>
      <c r="S964" s="88"/>
      <c r="T964" s="88"/>
      <c r="U964" s="88"/>
    </row>
    <row r="965" spans="1:22" ht="12.75" customHeight="1">
      <c r="A965" s="101">
        <v>23828496</v>
      </c>
      <c r="B965" s="100" t="s">
        <v>1176</v>
      </c>
      <c r="C965" s="101">
        <v>952076426</v>
      </c>
      <c r="D965" s="102" t="s">
        <v>1177</v>
      </c>
      <c r="E965" s="99" t="s">
        <v>451</v>
      </c>
      <c r="F965" s="63"/>
      <c r="G965" s="100" t="s">
        <v>223</v>
      </c>
      <c r="H965" s="101" t="s">
        <v>245</v>
      </c>
      <c r="I965" s="88"/>
      <c r="J965" s="63"/>
      <c r="K965" s="125" t="s">
        <v>271</v>
      </c>
      <c r="L965" s="66" t="s">
        <v>271</v>
      </c>
      <c r="M965" s="126">
        <v>45854</v>
      </c>
      <c r="N965" s="85" t="s">
        <v>368</v>
      </c>
      <c r="O965" s="85" t="s">
        <v>236</v>
      </c>
      <c r="P965" s="85"/>
      <c r="Q965" s="87"/>
      <c r="R965" s="88"/>
      <c r="S965" s="88"/>
      <c r="T965" s="88"/>
      <c r="U965" s="88"/>
    </row>
    <row r="966" spans="1:22" ht="12.75" customHeight="1">
      <c r="A966" s="101">
        <v>60795663</v>
      </c>
      <c r="B966" s="100" t="s">
        <v>3291</v>
      </c>
      <c r="C966" s="101">
        <v>947466056</v>
      </c>
      <c r="D966" s="102" t="s">
        <v>3292</v>
      </c>
      <c r="E966" s="99" t="s">
        <v>347</v>
      </c>
      <c r="F966" s="63"/>
      <c r="G966" s="100" t="s">
        <v>223</v>
      </c>
      <c r="H966" s="101" t="s">
        <v>245</v>
      </c>
      <c r="I966" s="88"/>
      <c r="J966" s="63"/>
      <c r="K966" s="125" t="s">
        <v>278</v>
      </c>
      <c r="L966" s="66" t="s">
        <v>278</v>
      </c>
      <c r="M966" s="126">
        <v>45854</v>
      </c>
      <c r="N966" s="85" t="s">
        <v>368</v>
      </c>
      <c r="O966" s="85" t="s">
        <v>236</v>
      </c>
      <c r="P966" s="85" t="str">
        <f>TRIM(BD_PyaPinto[[#This Row],[CONTACTO II]])</f>
        <v>NO CONTESTA</v>
      </c>
      <c r="Q966" s="87"/>
      <c r="R966" s="88"/>
      <c r="S966" s="88"/>
      <c r="T966" s="88"/>
      <c r="U966" s="88"/>
    </row>
    <row r="967" spans="1:22" ht="12.75" customHeight="1">
      <c r="A967" s="101">
        <v>9449815</v>
      </c>
      <c r="B967" s="100" t="s">
        <v>736</v>
      </c>
      <c r="C967" s="101">
        <v>998741246</v>
      </c>
      <c r="D967" s="102" t="s">
        <v>737</v>
      </c>
      <c r="E967" s="99" t="s">
        <v>347</v>
      </c>
      <c r="F967" s="63"/>
      <c r="G967" s="100" t="s">
        <v>224</v>
      </c>
      <c r="H967" s="101" t="s">
        <v>245</v>
      </c>
      <c r="I967" s="88"/>
      <c r="J967" s="63"/>
      <c r="K967" s="125" t="s">
        <v>280</v>
      </c>
      <c r="L967" s="66" t="s">
        <v>280</v>
      </c>
      <c r="M967" s="126">
        <v>45854</v>
      </c>
      <c r="N967" s="85" t="s">
        <v>738</v>
      </c>
      <c r="O967" s="85" t="s">
        <v>231</v>
      </c>
      <c r="P967" s="85" t="str">
        <f>TRIM(BD_PyaPinto[[#This Row],[CONTACTO II]])</f>
        <v>MOSTRÓ INTERÉS</v>
      </c>
      <c r="Q967" s="87"/>
      <c r="R967" s="88"/>
      <c r="S967" s="88"/>
      <c r="T967" s="88"/>
      <c r="U967" s="88"/>
    </row>
    <row r="968" spans="1:22" ht="12.75" customHeight="1">
      <c r="A968" s="101">
        <v>42082645</v>
      </c>
      <c r="B968" s="100" t="s">
        <v>1807</v>
      </c>
      <c r="C968" s="101">
        <v>981360481</v>
      </c>
      <c r="D968" s="102" t="s">
        <v>1808</v>
      </c>
      <c r="E968" s="99" t="s">
        <v>347</v>
      </c>
      <c r="F968" s="63"/>
      <c r="G968" s="100" t="s">
        <v>224</v>
      </c>
      <c r="H968" s="101" t="s">
        <v>245</v>
      </c>
      <c r="I968" s="88"/>
      <c r="J968" s="63"/>
      <c r="K968" s="125" t="s">
        <v>274</v>
      </c>
      <c r="L968" s="66" t="s">
        <v>274</v>
      </c>
      <c r="M968" s="126">
        <v>45854</v>
      </c>
      <c r="N968" s="85" t="s">
        <v>368</v>
      </c>
      <c r="O968" s="85" t="s">
        <v>236</v>
      </c>
      <c r="P968" s="85" t="str">
        <f>TRIM(BD_PyaPinto[[#This Row],[CONTACTO II]])</f>
        <v>NO CONTESTA</v>
      </c>
      <c r="Q968" s="87"/>
      <c r="R968" s="88"/>
      <c r="S968" s="88"/>
      <c r="T968" s="88"/>
      <c r="U968" s="88"/>
    </row>
    <row r="969" spans="1:22" ht="12.75" customHeight="1">
      <c r="A969" s="101"/>
      <c r="B969" s="100" t="s">
        <v>11530</v>
      </c>
      <c r="C969" s="101">
        <v>962631769</v>
      </c>
      <c r="D969" s="100" t="s">
        <v>11531</v>
      </c>
      <c r="E969" s="101"/>
      <c r="F969" s="63"/>
      <c r="G969" s="100" t="s">
        <v>223</v>
      </c>
      <c r="H969" s="101" t="s">
        <v>11</v>
      </c>
      <c r="I969" s="88"/>
      <c r="J969" s="63"/>
      <c r="K969" s="125"/>
      <c r="L969" s="66" t="s">
        <v>271</v>
      </c>
      <c r="M969" s="126">
        <v>45854</v>
      </c>
      <c r="N969" s="85" t="s">
        <v>368</v>
      </c>
      <c r="O969" s="85" t="s">
        <v>236</v>
      </c>
      <c r="P969" s="85"/>
      <c r="Q969" s="87"/>
      <c r="R969" s="88"/>
      <c r="S969" s="88"/>
      <c r="T969" s="88"/>
      <c r="U969" s="88"/>
    </row>
    <row r="970" spans="1:22" ht="12.75" customHeight="1">
      <c r="A970" s="101"/>
      <c r="B970" s="100" t="s">
        <v>8534</v>
      </c>
      <c r="C970" s="101">
        <v>992795618</v>
      </c>
      <c r="D970" s="100"/>
      <c r="E970" s="101"/>
      <c r="F970" s="63"/>
      <c r="G970" s="100" t="s">
        <v>223</v>
      </c>
      <c r="H970" s="101" t="s">
        <v>11</v>
      </c>
      <c r="I970" s="88"/>
      <c r="J970" s="63"/>
      <c r="K970" s="125"/>
      <c r="L970" s="66" t="s">
        <v>271</v>
      </c>
      <c r="M970" s="126">
        <v>45854</v>
      </c>
      <c r="N970" s="85" t="s">
        <v>368</v>
      </c>
      <c r="O970" s="85" t="s">
        <v>236</v>
      </c>
      <c r="P970" s="85"/>
      <c r="Q970" s="87"/>
      <c r="R970" s="88"/>
      <c r="S970" s="88"/>
      <c r="T970" s="88"/>
      <c r="U970" s="88"/>
    </row>
    <row r="971" spans="1:22" ht="12.75" customHeight="1">
      <c r="A971" s="101">
        <v>76094706</v>
      </c>
      <c r="B971" s="100" t="s">
        <v>9541</v>
      </c>
      <c r="C971" s="101">
        <v>916492734</v>
      </c>
      <c r="D971" s="100" t="s">
        <v>9542</v>
      </c>
      <c r="E971" s="101"/>
      <c r="F971" s="63"/>
      <c r="G971" s="100" t="s">
        <v>223</v>
      </c>
      <c r="H971" s="101" t="s">
        <v>11</v>
      </c>
      <c r="I971" s="88"/>
      <c r="J971" s="63"/>
      <c r="K971" s="125"/>
      <c r="L971" s="66" t="s">
        <v>271</v>
      </c>
      <c r="M971" s="126">
        <v>45854</v>
      </c>
      <c r="N971" s="85" t="s">
        <v>368</v>
      </c>
      <c r="O971" s="85" t="s">
        <v>236</v>
      </c>
      <c r="P971" s="85"/>
      <c r="Q971" s="87"/>
      <c r="R971" s="88"/>
      <c r="S971" s="88"/>
      <c r="T971" s="88"/>
      <c r="U971" s="88"/>
    </row>
    <row r="972" spans="1:22" ht="12.75" customHeight="1">
      <c r="A972" s="101">
        <v>76890584</v>
      </c>
      <c r="B972" s="100" t="s">
        <v>9814</v>
      </c>
      <c r="C972" s="101">
        <v>906656415</v>
      </c>
      <c r="D972" s="100" t="s">
        <v>9815</v>
      </c>
      <c r="E972" s="101"/>
      <c r="F972" s="63"/>
      <c r="G972" s="100" t="s">
        <v>223</v>
      </c>
      <c r="H972" s="101" t="s">
        <v>11</v>
      </c>
      <c r="I972" s="88"/>
      <c r="J972" s="63"/>
      <c r="K972" s="125"/>
      <c r="L972" s="66" t="s">
        <v>271</v>
      </c>
      <c r="M972" s="126">
        <v>45854</v>
      </c>
      <c r="N972" s="85" t="s">
        <v>368</v>
      </c>
      <c r="O972" s="85" t="s">
        <v>236</v>
      </c>
      <c r="P972" s="85"/>
      <c r="Q972" s="87"/>
      <c r="R972" s="88"/>
      <c r="S972" s="88"/>
      <c r="T972" s="88"/>
      <c r="U972" s="88"/>
    </row>
    <row r="973" spans="1:22" ht="12.75" customHeight="1">
      <c r="A973" s="101">
        <v>73502232</v>
      </c>
      <c r="B973" s="100" t="s">
        <v>8389</v>
      </c>
      <c r="C973" s="101">
        <v>958804504</v>
      </c>
      <c r="D973" s="100" t="s">
        <v>8390</v>
      </c>
      <c r="E973" s="101"/>
      <c r="F973" s="63"/>
      <c r="G973" s="100" t="s">
        <v>223</v>
      </c>
      <c r="H973" s="101" t="s">
        <v>11</v>
      </c>
      <c r="I973" s="88"/>
      <c r="J973" s="63"/>
      <c r="K973" s="125"/>
      <c r="L973" s="66" t="s">
        <v>271</v>
      </c>
      <c r="M973" s="126">
        <v>45854</v>
      </c>
      <c r="N973" s="85" t="s">
        <v>388</v>
      </c>
      <c r="O973" s="85" t="s">
        <v>231</v>
      </c>
      <c r="P973" s="85"/>
      <c r="Q973" s="87"/>
      <c r="R973" s="88"/>
      <c r="S973" s="88"/>
      <c r="T973" s="88"/>
      <c r="U973" s="88"/>
      <c r="V973" s="830" t="s">
        <v>2754</v>
      </c>
    </row>
    <row r="974" spans="1:22" ht="12.75" customHeight="1">
      <c r="A974" s="101">
        <v>70771467</v>
      </c>
      <c r="B974" s="100" t="s">
        <v>5793</v>
      </c>
      <c r="C974" s="101">
        <v>946811924</v>
      </c>
      <c r="D974" s="100" t="s">
        <v>5794</v>
      </c>
      <c r="E974" s="101"/>
      <c r="F974" s="63"/>
      <c r="G974" s="100" t="s">
        <v>223</v>
      </c>
      <c r="H974" s="101" t="s">
        <v>11</v>
      </c>
      <c r="I974" s="88"/>
      <c r="J974" s="63"/>
      <c r="K974" s="125"/>
      <c r="L974" s="66" t="s">
        <v>271</v>
      </c>
      <c r="M974" s="126">
        <v>45854</v>
      </c>
      <c r="N974" s="85" t="s">
        <v>368</v>
      </c>
      <c r="O974" s="95" t="s">
        <v>330</v>
      </c>
      <c r="P974" s="85"/>
      <c r="Q974" s="87"/>
      <c r="R974" s="88"/>
      <c r="S974" s="88"/>
      <c r="T974" s="88"/>
      <c r="U974" s="88"/>
    </row>
    <row r="975" spans="1:22" ht="12.75" customHeight="1">
      <c r="A975" s="101">
        <v>43874839</v>
      </c>
      <c r="B975" s="100" t="s">
        <v>2210</v>
      </c>
      <c r="C975" s="101">
        <v>979454291</v>
      </c>
      <c r="D975" s="100" t="s">
        <v>2211</v>
      </c>
      <c r="E975" s="101"/>
      <c r="F975" s="63"/>
      <c r="G975" s="100" t="s">
        <v>223</v>
      </c>
      <c r="H975" s="101" t="s">
        <v>11</v>
      </c>
      <c r="I975" s="88"/>
      <c r="J975" s="63"/>
      <c r="K975" s="125"/>
      <c r="L975" s="66" t="s">
        <v>271</v>
      </c>
      <c r="M975" s="126">
        <v>45854</v>
      </c>
      <c r="N975" s="85" t="s">
        <v>368</v>
      </c>
      <c r="O975" s="85" t="s">
        <v>236</v>
      </c>
      <c r="P975" s="85"/>
      <c r="Q975" s="87"/>
      <c r="R975" s="88"/>
      <c r="S975" s="88"/>
      <c r="T975" s="88"/>
      <c r="U975" s="88"/>
    </row>
    <row r="976" spans="1:22" ht="12.75" customHeight="1">
      <c r="A976" s="101">
        <v>62798847</v>
      </c>
      <c r="B976" s="100" t="s">
        <v>5297</v>
      </c>
      <c r="C976" s="101">
        <v>964137134</v>
      </c>
      <c r="D976" s="100" t="s">
        <v>5298</v>
      </c>
      <c r="E976" s="101"/>
      <c r="F976" s="63"/>
      <c r="G976" s="100" t="s">
        <v>223</v>
      </c>
      <c r="H976" s="101" t="s">
        <v>11</v>
      </c>
      <c r="I976" s="88"/>
      <c r="J976" s="63"/>
      <c r="K976" s="125"/>
      <c r="L976" s="66" t="s">
        <v>271</v>
      </c>
      <c r="M976" s="126">
        <v>45854</v>
      </c>
      <c r="N976" s="85" t="s">
        <v>368</v>
      </c>
      <c r="O976" s="85" t="s">
        <v>236</v>
      </c>
      <c r="P976" s="85"/>
      <c r="Q976" s="87"/>
      <c r="R976" s="88"/>
      <c r="S976" s="88"/>
      <c r="T976" s="88"/>
      <c r="U976" s="88"/>
    </row>
    <row r="977" spans="1:21" ht="12.75" customHeight="1">
      <c r="A977" s="101">
        <v>62050105</v>
      </c>
      <c r="B977" s="100" t="s">
        <v>5143</v>
      </c>
      <c r="C977" s="101">
        <v>995591598</v>
      </c>
      <c r="D977" s="100" t="s">
        <v>5144</v>
      </c>
      <c r="E977" s="101"/>
      <c r="F977" s="63"/>
      <c r="G977" s="100" t="s">
        <v>223</v>
      </c>
      <c r="H977" s="101" t="s">
        <v>11</v>
      </c>
      <c r="I977" s="88"/>
      <c r="J977" s="63"/>
      <c r="K977" s="125"/>
      <c r="L977" s="66" t="s">
        <v>271</v>
      </c>
      <c r="M977" s="126">
        <v>45854</v>
      </c>
      <c r="N977" s="85" t="s">
        <v>368</v>
      </c>
      <c r="O977" s="95" t="s">
        <v>330</v>
      </c>
      <c r="P977" s="85"/>
      <c r="Q977" s="87"/>
      <c r="R977" s="88"/>
      <c r="S977" s="88"/>
      <c r="T977" s="88"/>
      <c r="U977" s="88"/>
    </row>
    <row r="978" spans="1:21" ht="12.75" customHeight="1">
      <c r="A978" s="101">
        <v>76216522</v>
      </c>
      <c r="B978" s="100" t="s">
        <v>9584</v>
      </c>
      <c r="C978" s="101">
        <v>923402299</v>
      </c>
      <c r="D978" s="100" t="s">
        <v>9585</v>
      </c>
      <c r="E978" s="101"/>
      <c r="F978" s="63"/>
      <c r="G978" s="100" t="s">
        <v>223</v>
      </c>
      <c r="H978" s="101" t="s">
        <v>11</v>
      </c>
      <c r="I978" s="88"/>
      <c r="J978" s="63"/>
      <c r="K978" s="125"/>
      <c r="L978" s="66" t="s">
        <v>271</v>
      </c>
      <c r="M978" s="126">
        <v>45854</v>
      </c>
      <c r="N978" s="85" t="s">
        <v>388</v>
      </c>
      <c r="O978" s="85" t="s">
        <v>231</v>
      </c>
      <c r="P978" s="85"/>
      <c r="Q978" s="87"/>
      <c r="R978" s="88"/>
      <c r="S978" s="88"/>
      <c r="T978" s="88"/>
      <c r="U978" s="88"/>
    </row>
    <row r="979" spans="1:21" ht="12.75" customHeight="1">
      <c r="A979" s="101">
        <v>73574718</v>
      </c>
      <c r="B979" s="100" t="s">
        <v>8456</v>
      </c>
      <c r="C979" s="101">
        <v>993075110</v>
      </c>
      <c r="D979" s="100" t="s">
        <v>8457</v>
      </c>
      <c r="E979" s="101"/>
      <c r="F979" s="63"/>
      <c r="G979" s="100" t="s">
        <v>223</v>
      </c>
      <c r="H979" s="101" t="s">
        <v>11</v>
      </c>
      <c r="I979" s="88"/>
      <c r="J979" s="63"/>
      <c r="K979" s="125"/>
      <c r="L979" s="66" t="s">
        <v>271</v>
      </c>
      <c r="M979" s="126">
        <v>45854</v>
      </c>
      <c r="N979" s="85" t="s">
        <v>388</v>
      </c>
      <c r="O979" s="95" t="s">
        <v>329</v>
      </c>
      <c r="P979" s="85"/>
      <c r="Q979" s="87"/>
      <c r="R979" s="88"/>
      <c r="S979" s="88"/>
      <c r="T979" s="88"/>
      <c r="U979" s="88"/>
    </row>
    <row r="980" spans="1:21" ht="12.75" customHeight="1">
      <c r="A980" s="101">
        <v>60857099</v>
      </c>
      <c r="B980" s="100" t="s">
        <v>3358</v>
      </c>
      <c r="C980" s="101">
        <v>906980551</v>
      </c>
      <c r="D980" s="100" t="s">
        <v>3359</v>
      </c>
      <c r="E980" s="101"/>
      <c r="F980" s="63"/>
      <c r="G980" s="100" t="s">
        <v>223</v>
      </c>
      <c r="H980" s="101" t="s">
        <v>11</v>
      </c>
      <c r="I980" s="88"/>
      <c r="J980" s="63"/>
      <c r="K980" s="125"/>
      <c r="L980" s="66" t="s">
        <v>271</v>
      </c>
      <c r="M980" s="126">
        <v>45854</v>
      </c>
      <c r="N980" s="85" t="s">
        <v>368</v>
      </c>
      <c r="O980" s="85" t="s">
        <v>236</v>
      </c>
      <c r="P980" s="85"/>
      <c r="Q980" s="87"/>
      <c r="R980" s="88"/>
      <c r="S980" s="88"/>
      <c r="T980" s="88"/>
      <c r="U980" s="88"/>
    </row>
    <row r="981" spans="1:21" ht="12.75" customHeight="1">
      <c r="A981" s="101"/>
      <c r="B981" s="100" t="s">
        <v>11532</v>
      </c>
      <c r="C981" s="101">
        <v>997865801</v>
      </c>
      <c r="D981" s="100"/>
      <c r="E981" s="101"/>
      <c r="F981" s="63"/>
      <c r="G981" s="100" t="s">
        <v>223</v>
      </c>
      <c r="H981" s="101" t="s">
        <v>11</v>
      </c>
      <c r="I981" s="88"/>
      <c r="J981" s="63"/>
      <c r="K981" s="125"/>
      <c r="L981" s="66" t="s">
        <v>271</v>
      </c>
      <c r="M981" s="126">
        <v>45854</v>
      </c>
      <c r="N981" s="85" t="s">
        <v>368</v>
      </c>
      <c r="O981" s="85" t="s">
        <v>236</v>
      </c>
      <c r="P981" s="85"/>
      <c r="Q981" s="87"/>
      <c r="R981" s="88"/>
      <c r="S981" s="88"/>
      <c r="T981" s="88"/>
      <c r="U981" s="88"/>
    </row>
    <row r="982" spans="1:21" ht="12.75" customHeight="1">
      <c r="A982" s="101">
        <v>72429524</v>
      </c>
      <c r="B982" s="100" t="s">
        <v>7193</v>
      </c>
      <c r="C982" s="101">
        <v>942296871</v>
      </c>
      <c r="D982" s="100" t="s">
        <v>7194</v>
      </c>
      <c r="E982" s="101"/>
      <c r="F982" s="63"/>
      <c r="G982" s="100" t="s">
        <v>223</v>
      </c>
      <c r="H982" s="101" t="s">
        <v>11</v>
      </c>
      <c r="I982" s="88" t="s">
        <v>7</v>
      </c>
      <c r="J982" s="63"/>
      <c r="K982" s="125"/>
      <c r="L982" s="66" t="s">
        <v>271</v>
      </c>
      <c r="M982" s="126">
        <v>45854</v>
      </c>
      <c r="N982" s="85" t="s">
        <v>368</v>
      </c>
      <c r="O982" s="85" t="s">
        <v>236</v>
      </c>
      <c r="P982" s="85"/>
      <c r="Q982" s="87"/>
      <c r="R982" s="88"/>
      <c r="S982" s="88"/>
      <c r="T982" s="88"/>
      <c r="U982" s="88"/>
    </row>
    <row r="983" spans="1:21" ht="12.75" customHeight="1">
      <c r="A983" s="101">
        <v>75302086</v>
      </c>
      <c r="B983" s="100" t="s">
        <v>9243</v>
      </c>
      <c r="C983" s="101">
        <v>958969266</v>
      </c>
      <c r="D983" s="100" t="s">
        <v>9244</v>
      </c>
      <c r="E983" s="101"/>
      <c r="F983" s="63"/>
      <c r="G983" s="100" t="s">
        <v>223</v>
      </c>
      <c r="H983" s="101" t="s">
        <v>11</v>
      </c>
      <c r="I983" s="88" t="s">
        <v>7</v>
      </c>
      <c r="J983" s="63"/>
      <c r="K983" s="125"/>
      <c r="L983" s="66" t="s">
        <v>271</v>
      </c>
      <c r="M983" s="126">
        <v>45854</v>
      </c>
      <c r="N983" s="85" t="s">
        <v>368</v>
      </c>
      <c r="O983" s="85" t="s">
        <v>236</v>
      </c>
      <c r="P983" s="85"/>
      <c r="Q983" s="87"/>
      <c r="R983" s="88"/>
      <c r="S983" s="88"/>
      <c r="T983" s="88"/>
      <c r="U983" s="88"/>
    </row>
    <row r="984" spans="1:21" ht="12.75" customHeight="1">
      <c r="A984" s="101">
        <v>71736556</v>
      </c>
      <c r="B984" s="100" t="s">
        <v>6608</v>
      </c>
      <c r="C984" s="101">
        <v>914213231</v>
      </c>
      <c r="D984" s="100" t="s">
        <v>6609</v>
      </c>
      <c r="E984" s="101"/>
      <c r="F984" s="63"/>
      <c r="G984" s="100" t="s">
        <v>223</v>
      </c>
      <c r="H984" s="101" t="s">
        <v>11</v>
      </c>
      <c r="I984" s="88" t="s">
        <v>7</v>
      </c>
      <c r="J984" s="63"/>
      <c r="K984" s="125"/>
      <c r="L984" s="66" t="s">
        <v>271</v>
      </c>
      <c r="M984" s="126">
        <v>45854</v>
      </c>
      <c r="N984" s="85" t="s">
        <v>388</v>
      </c>
      <c r="O984" s="85" t="s">
        <v>231</v>
      </c>
      <c r="P984" s="85"/>
      <c r="Q984" s="87"/>
      <c r="R984" s="88"/>
      <c r="S984" s="88"/>
      <c r="T984" s="88"/>
      <c r="U984" s="88"/>
    </row>
    <row r="985" spans="1:21" ht="12.75" customHeight="1">
      <c r="A985" s="101">
        <v>85728</v>
      </c>
      <c r="B985" s="100" t="s">
        <v>366</v>
      </c>
      <c r="C985" s="101">
        <v>924459370</v>
      </c>
      <c r="D985" s="100" t="s">
        <v>367</v>
      </c>
      <c r="E985" s="101"/>
      <c r="F985" s="63"/>
      <c r="G985" s="100" t="s">
        <v>224</v>
      </c>
      <c r="H985" s="101" t="s">
        <v>11</v>
      </c>
      <c r="I985" s="88" t="s">
        <v>7</v>
      </c>
      <c r="J985" s="63"/>
      <c r="K985" s="125"/>
      <c r="L985" s="66" t="s">
        <v>271</v>
      </c>
      <c r="M985" s="126">
        <v>45854</v>
      </c>
      <c r="N985" s="85" t="s">
        <v>368</v>
      </c>
      <c r="O985" s="85" t="s">
        <v>236</v>
      </c>
      <c r="P985" s="85"/>
      <c r="Q985" s="87"/>
      <c r="R985" s="88"/>
      <c r="S985" s="88"/>
      <c r="T985" s="88"/>
      <c r="U985" s="88"/>
    </row>
    <row r="986" spans="1:21" ht="12.75" customHeight="1">
      <c r="A986" s="101">
        <v>70731995</v>
      </c>
      <c r="B986" s="100" t="s">
        <v>5745</v>
      </c>
      <c r="C986" s="101">
        <v>971983870</v>
      </c>
      <c r="D986" s="100" t="s">
        <v>5746</v>
      </c>
      <c r="E986" s="101"/>
      <c r="F986" s="63"/>
      <c r="G986" s="100" t="s">
        <v>224</v>
      </c>
      <c r="H986" s="101" t="s">
        <v>11</v>
      </c>
      <c r="I986" s="88"/>
      <c r="J986" s="63"/>
      <c r="K986" s="125"/>
      <c r="L986" s="66" t="s">
        <v>271</v>
      </c>
      <c r="M986" s="126">
        <v>45854</v>
      </c>
      <c r="N986" s="85" t="s">
        <v>738</v>
      </c>
      <c r="O986" s="95" t="s">
        <v>329</v>
      </c>
      <c r="P986" s="85"/>
      <c r="Q986" s="87" t="s">
        <v>3586</v>
      </c>
      <c r="R986" s="88" t="s">
        <v>232</v>
      </c>
      <c r="S986" s="88" t="s">
        <v>318</v>
      </c>
      <c r="T986" s="88" t="s">
        <v>323</v>
      </c>
      <c r="U986" s="88" t="s">
        <v>3371</v>
      </c>
    </row>
    <row r="987" spans="1:21" ht="12.75" customHeight="1">
      <c r="A987" s="101">
        <v>61131105</v>
      </c>
      <c r="B987" s="828" t="s">
        <v>3704</v>
      </c>
      <c r="C987" s="101">
        <v>937009784</v>
      </c>
      <c r="D987" s="123" t="s">
        <v>3705</v>
      </c>
      <c r="E987" s="101"/>
      <c r="F987" s="63"/>
      <c r="G987" s="100" t="s">
        <v>224</v>
      </c>
      <c r="H987" s="101" t="s">
        <v>242</v>
      </c>
      <c r="I987" s="88"/>
      <c r="J987" s="63"/>
      <c r="K987" s="125"/>
      <c r="L987" s="66"/>
      <c r="M987" s="126"/>
      <c r="N987" s="85" t="s">
        <v>388</v>
      </c>
      <c r="O987" s="95" t="s">
        <v>231</v>
      </c>
      <c r="P987" s="85" t="str">
        <f>TRIM(BD_PyaPinto[[#This Row],[CONTACTO II]])</f>
        <v>MOSTRÓ INTERÉS</v>
      </c>
      <c r="Q987" s="87" t="s">
        <v>3586</v>
      </c>
      <c r="R987" s="88" t="s">
        <v>232</v>
      </c>
      <c r="S987" s="88" t="s">
        <v>318</v>
      </c>
      <c r="T987" s="87" t="s">
        <v>323</v>
      </c>
      <c r="U987" s="88" t="s">
        <v>3371</v>
      </c>
    </row>
    <row r="988" spans="1:21" ht="12.75" customHeight="1">
      <c r="A988" s="101">
        <v>73263775</v>
      </c>
      <c r="B988" s="100" t="s">
        <v>8226</v>
      </c>
      <c r="C988" s="101">
        <v>977198496</v>
      </c>
      <c r="D988" s="100" t="s">
        <v>8227</v>
      </c>
      <c r="E988" s="101"/>
      <c r="F988" s="63"/>
      <c r="G988" s="100" t="s">
        <v>224</v>
      </c>
      <c r="H988" s="101" t="s">
        <v>11</v>
      </c>
      <c r="I988" s="88" t="s">
        <v>7</v>
      </c>
      <c r="J988" s="63"/>
      <c r="K988" s="125"/>
      <c r="L988" s="66" t="s">
        <v>271</v>
      </c>
      <c r="M988" s="126">
        <v>45854</v>
      </c>
      <c r="N988" s="85" t="s">
        <v>368</v>
      </c>
      <c r="O988" s="85" t="s">
        <v>236</v>
      </c>
      <c r="P988" s="85"/>
      <c r="Q988" s="87"/>
      <c r="R988" s="88"/>
      <c r="S988" s="88"/>
      <c r="T988" s="88"/>
      <c r="U988" s="88"/>
    </row>
    <row r="989" spans="1:21" ht="12.75" customHeight="1">
      <c r="A989" s="101">
        <v>61852162</v>
      </c>
      <c r="B989" s="100" t="s">
        <v>4877</v>
      </c>
      <c r="C989" s="101" t="s">
        <v>4878</v>
      </c>
      <c r="D989" s="100" t="s">
        <v>4879</v>
      </c>
      <c r="E989" s="101"/>
      <c r="F989" s="63"/>
      <c r="G989" s="100" t="s">
        <v>224</v>
      </c>
      <c r="H989" s="101" t="s">
        <v>11</v>
      </c>
      <c r="I989" s="88" t="s">
        <v>7</v>
      </c>
      <c r="J989" s="63"/>
      <c r="K989" s="125"/>
      <c r="L989" s="66" t="s">
        <v>271</v>
      </c>
      <c r="M989" s="126">
        <v>45854</v>
      </c>
      <c r="N989" s="85" t="s">
        <v>368</v>
      </c>
      <c r="O989" s="85" t="s">
        <v>239</v>
      </c>
      <c r="P989" s="85"/>
      <c r="Q989" s="87"/>
      <c r="R989" s="88"/>
      <c r="S989" s="88"/>
      <c r="T989" s="88"/>
      <c r="U989" s="88"/>
    </row>
    <row r="990" spans="1:21" ht="12.75" customHeight="1">
      <c r="A990" s="101">
        <v>75192794</v>
      </c>
      <c r="B990" s="100" t="s">
        <v>9203</v>
      </c>
      <c r="C990" s="101">
        <v>950181728</v>
      </c>
      <c r="D990" s="100" t="s">
        <v>9204</v>
      </c>
      <c r="E990" s="101"/>
      <c r="F990" s="63"/>
      <c r="G990" s="100" t="s">
        <v>224</v>
      </c>
      <c r="H990" s="101" t="s">
        <v>11</v>
      </c>
      <c r="I990" s="88" t="s">
        <v>7</v>
      </c>
      <c r="J990" s="63"/>
      <c r="K990" s="125"/>
      <c r="L990" s="66" t="s">
        <v>271</v>
      </c>
      <c r="M990" s="126">
        <v>45854</v>
      </c>
      <c r="N990" s="85" t="s">
        <v>368</v>
      </c>
      <c r="O990" s="85" t="s">
        <v>236</v>
      </c>
      <c r="P990" s="85"/>
      <c r="Q990" s="87"/>
      <c r="R990" s="88"/>
      <c r="S990" s="88"/>
      <c r="T990" s="88"/>
      <c r="U990" s="88"/>
    </row>
    <row r="991" spans="1:21" ht="12.75" customHeight="1">
      <c r="A991" s="101">
        <v>3017830</v>
      </c>
      <c r="B991" s="100" t="s">
        <v>438</v>
      </c>
      <c r="C991" s="101">
        <v>937181895</v>
      </c>
      <c r="D991" s="100" t="s">
        <v>439</v>
      </c>
      <c r="E991" s="101"/>
      <c r="F991" s="63"/>
      <c r="G991" s="100" t="s">
        <v>224</v>
      </c>
      <c r="H991" s="101" t="s">
        <v>11</v>
      </c>
      <c r="I991" s="88" t="s">
        <v>7</v>
      </c>
      <c r="J991" s="63"/>
      <c r="K991" s="125"/>
      <c r="L991" s="66" t="s">
        <v>271</v>
      </c>
      <c r="M991" s="126">
        <v>45854</v>
      </c>
      <c r="N991" s="85" t="s">
        <v>368</v>
      </c>
      <c r="O991" s="85" t="s">
        <v>236</v>
      </c>
      <c r="P991" s="85"/>
      <c r="Q991" s="87"/>
      <c r="R991" s="88"/>
      <c r="S991" s="88"/>
      <c r="T991" s="88"/>
      <c r="U991" s="88"/>
    </row>
    <row r="992" spans="1:21" ht="12.75" customHeight="1">
      <c r="A992" s="101">
        <v>71746746</v>
      </c>
      <c r="B992" s="100" t="s">
        <v>6616</v>
      </c>
      <c r="C992" s="101">
        <v>963313156</v>
      </c>
      <c r="D992" s="100" t="s">
        <v>6617</v>
      </c>
      <c r="E992" s="101"/>
      <c r="F992" s="63"/>
      <c r="G992" s="100" t="s">
        <v>224</v>
      </c>
      <c r="H992" s="101" t="s">
        <v>11</v>
      </c>
      <c r="I992" s="88"/>
      <c r="J992" s="63"/>
      <c r="K992" s="125"/>
      <c r="L992" s="66" t="s">
        <v>271</v>
      </c>
      <c r="M992" s="126">
        <v>45854</v>
      </c>
      <c r="N992" s="85" t="s">
        <v>368</v>
      </c>
      <c r="O992" s="85" t="s">
        <v>231</v>
      </c>
      <c r="P992" s="85"/>
      <c r="Q992" s="87"/>
      <c r="R992" s="88"/>
      <c r="S992" s="88"/>
      <c r="T992" s="88"/>
      <c r="U992" s="88"/>
    </row>
    <row r="993" spans="1:21" ht="12.75" customHeight="1">
      <c r="A993" s="101">
        <v>72699757</v>
      </c>
      <c r="B993" s="100" t="s">
        <v>7513</v>
      </c>
      <c r="C993" s="101">
        <v>993008811</v>
      </c>
      <c r="D993" s="100" t="s">
        <v>7512</v>
      </c>
      <c r="E993" s="101"/>
      <c r="F993" s="63"/>
      <c r="G993" s="100" t="s">
        <v>224</v>
      </c>
      <c r="H993" s="101" t="s">
        <v>11</v>
      </c>
      <c r="I993" s="88" t="s">
        <v>7</v>
      </c>
      <c r="J993" s="63"/>
      <c r="K993" s="125"/>
      <c r="L993" s="66" t="s">
        <v>271</v>
      </c>
      <c r="M993" s="126">
        <v>45854</v>
      </c>
      <c r="N993" s="85" t="s">
        <v>388</v>
      </c>
      <c r="O993" s="95" t="s">
        <v>231</v>
      </c>
      <c r="P993" s="85"/>
      <c r="Q993" s="87" t="s">
        <v>3586</v>
      </c>
      <c r="R993" s="88" t="s">
        <v>232</v>
      </c>
      <c r="S993" s="88" t="s">
        <v>318</v>
      </c>
      <c r="T993" s="88" t="s">
        <v>323</v>
      </c>
      <c r="U993" s="88" t="s">
        <v>3371</v>
      </c>
    </row>
    <row r="994" spans="1:21" ht="12.75" customHeight="1">
      <c r="A994" s="101">
        <v>18074196</v>
      </c>
      <c r="B994" s="100" t="s">
        <v>1128</v>
      </c>
      <c r="C994" s="715">
        <v>974114981</v>
      </c>
      <c r="D994" s="100" t="s">
        <v>1129</v>
      </c>
      <c r="E994" s="101"/>
      <c r="F994" s="63"/>
      <c r="G994" s="100" t="s">
        <v>224</v>
      </c>
      <c r="H994" s="101" t="s">
        <v>11</v>
      </c>
      <c r="I994" s="88" t="s">
        <v>7</v>
      </c>
      <c r="J994" s="63"/>
      <c r="K994" s="125"/>
      <c r="L994" s="66" t="s">
        <v>271</v>
      </c>
      <c r="M994" s="126">
        <v>45854</v>
      </c>
      <c r="N994" s="85" t="s">
        <v>368</v>
      </c>
      <c r="O994" s="85" t="s">
        <v>231</v>
      </c>
      <c r="P994" s="85"/>
      <c r="Q994" s="87"/>
      <c r="R994" s="88"/>
      <c r="S994" s="88"/>
      <c r="T994" s="88"/>
      <c r="U994" s="88"/>
    </row>
    <row r="995" spans="1:21" ht="12.75" customHeight="1">
      <c r="A995" s="101">
        <v>7766200</v>
      </c>
      <c r="B995" s="100" t="s">
        <v>605</v>
      </c>
      <c r="C995" s="715">
        <v>944992377</v>
      </c>
      <c r="D995" s="100" t="s">
        <v>606</v>
      </c>
      <c r="E995" s="101"/>
      <c r="F995" s="63"/>
      <c r="G995" s="100" t="s">
        <v>224</v>
      </c>
      <c r="H995" s="101" t="s">
        <v>11</v>
      </c>
      <c r="I995" s="88" t="s">
        <v>7</v>
      </c>
      <c r="J995" s="63"/>
      <c r="K995" s="125"/>
      <c r="L995" s="66" t="s">
        <v>271</v>
      </c>
      <c r="M995" s="126">
        <v>45854</v>
      </c>
      <c r="N995" s="85" t="s">
        <v>368</v>
      </c>
      <c r="O995" s="85" t="s">
        <v>236</v>
      </c>
      <c r="P995" s="85"/>
      <c r="Q995" s="87"/>
      <c r="R995" s="88"/>
      <c r="S995" s="88"/>
      <c r="T995" s="88"/>
      <c r="U995" s="88"/>
    </row>
    <row r="996" spans="1:21" ht="12.75" customHeight="1">
      <c r="A996" s="101">
        <v>72835808</v>
      </c>
      <c r="B996" s="100" t="s">
        <v>7705</v>
      </c>
      <c r="C996" s="715">
        <v>914354663</v>
      </c>
      <c r="D996" s="100" t="s">
        <v>7706</v>
      </c>
      <c r="E996" s="101"/>
      <c r="F996" s="63"/>
      <c r="G996" s="100" t="s">
        <v>224</v>
      </c>
      <c r="H996" s="101" t="s">
        <v>11</v>
      </c>
      <c r="I996" s="88" t="s">
        <v>7</v>
      </c>
      <c r="J996" s="63"/>
      <c r="K996" s="125"/>
      <c r="L996" s="66" t="s">
        <v>271</v>
      </c>
      <c r="M996" s="126">
        <v>45854</v>
      </c>
      <c r="N996" s="85" t="s">
        <v>388</v>
      </c>
      <c r="O996" s="85" t="s">
        <v>231</v>
      </c>
      <c r="P996" s="85"/>
      <c r="Q996" s="87"/>
      <c r="R996" s="88"/>
      <c r="S996" s="88"/>
      <c r="T996" s="88"/>
      <c r="U996" s="88"/>
    </row>
    <row r="997" spans="1:21" ht="12.75" customHeight="1">
      <c r="A997" s="101">
        <v>75170169</v>
      </c>
      <c r="B997" s="100" t="s">
        <v>9191</v>
      </c>
      <c r="C997" s="715">
        <v>982804476</v>
      </c>
      <c r="D997" s="100" t="s">
        <v>9192</v>
      </c>
      <c r="E997" s="101"/>
      <c r="F997" s="63"/>
      <c r="G997" s="100" t="s">
        <v>224</v>
      </c>
      <c r="H997" s="101" t="s">
        <v>11</v>
      </c>
      <c r="I997" s="88" t="s">
        <v>7</v>
      </c>
      <c r="J997" s="63"/>
      <c r="K997" s="125"/>
      <c r="L997" s="66" t="s">
        <v>271</v>
      </c>
      <c r="M997" s="126">
        <v>45854</v>
      </c>
      <c r="N997" s="85" t="s">
        <v>368</v>
      </c>
      <c r="O997" s="85" t="s">
        <v>236</v>
      </c>
      <c r="P997" s="85"/>
      <c r="Q997" s="87"/>
      <c r="R997" s="88"/>
      <c r="S997" s="88"/>
      <c r="T997" s="88"/>
      <c r="U997" s="88"/>
    </row>
    <row r="998" spans="1:21" ht="12.75" customHeight="1">
      <c r="A998" s="101">
        <v>44294123</v>
      </c>
      <c r="B998" s="100" t="s">
        <v>2268</v>
      </c>
      <c r="C998" s="715">
        <v>981228995</v>
      </c>
      <c r="D998" s="100" t="s">
        <v>2269</v>
      </c>
      <c r="E998" s="101"/>
      <c r="F998" s="63"/>
      <c r="G998" s="100" t="s">
        <v>224</v>
      </c>
      <c r="H998" s="101" t="s">
        <v>11</v>
      </c>
      <c r="I998" s="88" t="s">
        <v>7</v>
      </c>
      <c r="J998" s="63"/>
      <c r="K998" s="125"/>
      <c r="L998" s="66" t="s">
        <v>271</v>
      </c>
      <c r="M998" s="126">
        <v>45854</v>
      </c>
      <c r="N998" s="85" t="s">
        <v>368</v>
      </c>
      <c r="O998" s="85" t="s">
        <v>236</v>
      </c>
      <c r="P998" s="85"/>
      <c r="Q998" s="87"/>
      <c r="R998" s="88"/>
      <c r="S998" s="88"/>
      <c r="T998" s="88"/>
      <c r="U998" s="88"/>
    </row>
    <row r="999" spans="1:21" ht="12.75" customHeight="1">
      <c r="A999" s="101">
        <v>76549334</v>
      </c>
      <c r="B999" s="100" t="s">
        <v>9704</v>
      </c>
      <c r="C999" s="715">
        <v>935311149</v>
      </c>
      <c r="D999" s="100" t="s">
        <v>9705</v>
      </c>
      <c r="E999" s="101"/>
      <c r="F999" s="63"/>
      <c r="G999" s="100" t="s">
        <v>224</v>
      </c>
      <c r="H999" s="101" t="s">
        <v>11</v>
      </c>
      <c r="I999" s="88"/>
      <c r="J999" s="63"/>
      <c r="K999" s="125"/>
      <c r="L999" s="66" t="s">
        <v>271</v>
      </c>
      <c r="M999" s="126">
        <v>45854</v>
      </c>
      <c r="N999" s="85" t="s">
        <v>388</v>
      </c>
      <c r="O999" s="95" t="s">
        <v>329</v>
      </c>
      <c r="P999" s="85"/>
      <c r="Q999" s="87"/>
      <c r="R999" s="88"/>
      <c r="S999" s="88"/>
      <c r="T999" s="88"/>
      <c r="U999" s="88"/>
    </row>
    <row r="1000" spans="1:21" ht="12.75" customHeight="1">
      <c r="A1000" s="101">
        <v>48748873</v>
      </c>
      <c r="B1000" s="100" t="s">
        <v>2948</v>
      </c>
      <c r="C1000" s="715">
        <v>903267338</v>
      </c>
      <c r="D1000" s="100" t="s">
        <v>2949</v>
      </c>
      <c r="E1000" s="101"/>
      <c r="F1000" s="63"/>
      <c r="G1000" s="100" t="s">
        <v>224</v>
      </c>
      <c r="H1000" s="101" t="s">
        <v>11</v>
      </c>
      <c r="I1000" s="88" t="s">
        <v>10</v>
      </c>
      <c r="J1000" s="63"/>
      <c r="K1000" s="125"/>
      <c r="L1000" s="66" t="s">
        <v>271</v>
      </c>
      <c r="M1000" s="126">
        <v>45854</v>
      </c>
      <c r="N1000" s="85" t="s">
        <v>368</v>
      </c>
      <c r="O1000" s="85" t="s">
        <v>314</v>
      </c>
      <c r="P1000" s="85"/>
      <c r="Q1000" s="87"/>
      <c r="R1000" s="88"/>
      <c r="S1000" s="88"/>
      <c r="T1000" s="88"/>
      <c r="U1000" s="88"/>
    </row>
    <row r="1001" spans="1:21" ht="12.75" customHeight="1">
      <c r="A1001" s="101">
        <v>61640162</v>
      </c>
      <c r="B1001" s="100" t="s">
        <v>4722</v>
      </c>
      <c r="C1001" s="715">
        <v>916994963</v>
      </c>
      <c r="D1001" s="100" t="s">
        <v>4723</v>
      </c>
      <c r="E1001" s="101"/>
      <c r="F1001" s="63"/>
      <c r="G1001" s="100" t="s">
        <v>224</v>
      </c>
      <c r="H1001" s="101" t="s">
        <v>11</v>
      </c>
      <c r="I1001" s="88" t="s">
        <v>7</v>
      </c>
      <c r="J1001" s="63"/>
      <c r="K1001" s="125"/>
      <c r="L1001" s="66" t="s">
        <v>271</v>
      </c>
      <c r="M1001" s="126">
        <v>45854</v>
      </c>
      <c r="N1001" s="85" t="s">
        <v>368</v>
      </c>
      <c r="O1001" s="85" t="s">
        <v>236</v>
      </c>
      <c r="P1001" s="85"/>
      <c r="Q1001" s="87"/>
      <c r="R1001" s="88"/>
      <c r="S1001" s="88"/>
      <c r="T1001" s="88"/>
      <c r="U1001" s="88"/>
    </row>
    <row r="1002" spans="1:21" ht="12.75" customHeight="1">
      <c r="A1002" s="101">
        <v>72331260</v>
      </c>
      <c r="B1002" s="100" t="s">
        <v>7016</v>
      </c>
      <c r="C1002" s="715">
        <v>976804780</v>
      </c>
      <c r="D1002" s="100" t="s">
        <v>7017</v>
      </c>
      <c r="E1002" s="101"/>
      <c r="F1002" s="63"/>
      <c r="G1002" s="100" t="s">
        <v>224</v>
      </c>
      <c r="H1002" s="101" t="s">
        <v>11</v>
      </c>
      <c r="I1002" s="88" t="s">
        <v>7</v>
      </c>
      <c r="J1002" s="63"/>
      <c r="K1002" s="125"/>
      <c r="L1002" s="66" t="s">
        <v>271</v>
      </c>
      <c r="M1002" s="126">
        <v>45854</v>
      </c>
      <c r="N1002" s="85" t="s">
        <v>368</v>
      </c>
      <c r="O1002" s="85" t="s">
        <v>236</v>
      </c>
      <c r="P1002" s="85"/>
      <c r="Q1002" s="87"/>
      <c r="R1002" s="88"/>
      <c r="S1002" s="88"/>
      <c r="T1002" s="88"/>
      <c r="U1002" s="88"/>
    </row>
    <row r="1003" spans="1:21" ht="12.75" customHeight="1">
      <c r="A1003" s="101">
        <v>10190872</v>
      </c>
      <c r="B1003" s="100" t="s">
        <v>909</v>
      </c>
      <c r="C1003" s="715">
        <v>994043514</v>
      </c>
      <c r="D1003" s="100" t="s">
        <v>910</v>
      </c>
      <c r="E1003" s="101"/>
      <c r="F1003" s="63"/>
      <c r="G1003" s="100" t="s">
        <v>224</v>
      </c>
      <c r="H1003" s="101" t="s">
        <v>11</v>
      </c>
      <c r="I1003" s="88" t="s">
        <v>7</v>
      </c>
      <c r="J1003" s="63"/>
      <c r="K1003" s="125"/>
      <c r="L1003" s="66" t="s">
        <v>271</v>
      </c>
      <c r="M1003" s="126">
        <v>45854</v>
      </c>
      <c r="N1003" s="85" t="s">
        <v>368</v>
      </c>
      <c r="O1003" s="85" t="s">
        <v>236</v>
      </c>
      <c r="P1003" s="85"/>
      <c r="Q1003" s="87"/>
      <c r="R1003" s="88"/>
      <c r="S1003" s="88"/>
      <c r="T1003" s="88"/>
      <c r="U1003" s="88"/>
    </row>
    <row r="1004" spans="1:21" ht="12.75" customHeight="1">
      <c r="A1004" s="101">
        <v>42443933</v>
      </c>
      <c r="B1004" s="100" t="s">
        <v>1880</v>
      </c>
      <c r="C1004" s="715">
        <v>942774962</v>
      </c>
      <c r="D1004" s="100" t="s">
        <v>1881</v>
      </c>
      <c r="E1004" s="101"/>
      <c r="F1004" s="63"/>
      <c r="G1004" s="100" t="s">
        <v>224</v>
      </c>
      <c r="H1004" s="101" t="s">
        <v>11</v>
      </c>
      <c r="I1004" s="88" t="s">
        <v>7</v>
      </c>
      <c r="J1004" s="63"/>
      <c r="K1004" s="125"/>
      <c r="L1004" s="66" t="s">
        <v>271</v>
      </c>
      <c r="M1004" s="126">
        <v>45854</v>
      </c>
      <c r="N1004" s="85" t="s">
        <v>368</v>
      </c>
      <c r="O1004" s="85" t="s">
        <v>233</v>
      </c>
      <c r="P1004" s="85"/>
      <c r="Q1004" s="87"/>
      <c r="R1004" s="88"/>
      <c r="S1004" s="88"/>
      <c r="T1004" s="88"/>
      <c r="U1004" s="88"/>
    </row>
    <row r="1005" spans="1:21" ht="12.75" customHeight="1">
      <c r="A1005" s="101">
        <v>9224236</v>
      </c>
      <c r="B1005" s="100" t="s">
        <v>698</v>
      </c>
      <c r="C1005" s="715">
        <v>937042201</v>
      </c>
      <c r="D1005" s="100" t="s">
        <v>699</v>
      </c>
      <c r="E1005" s="101"/>
      <c r="F1005" s="63"/>
      <c r="G1005" s="100" t="s">
        <v>224</v>
      </c>
      <c r="H1005" s="101" t="s">
        <v>11</v>
      </c>
      <c r="I1005" s="88"/>
      <c r="J1005" s="63"/>
      <c r="K1005" s="125"/>
      <c r="L1005" s="66" t="s">
        <v>271</v>
      </c>
      <c r="M1005" s="126">
        <v>45854</v>
      </c>
      <c r="N1005" s="85" t="s">
        <v>368</v>
      </c>
      <c r="O1005" s="85" t="s">
        <v>231</v>
      </c>
      <c r="P1005" s="85"/>
      <c r="Q1005" s="87"/>
      <c r="R1005" s="88"/>
      <c r="S1005" s="88"/>
      <c r="T1005" s="88"/>
      <c r="U1005" s="88"/>
    </row>
    <row r="1006" spans="1:21" ht="12.75" customHeight="1">
      <c r="A1006" s="101">
        <v>72124400</v>
      </c>
      <c r="B1006" s="100" t="s">
        <v>6928</v>
      </c>
      <c r="C1006" s="715">
        <v>921261471</v>
      </c>
      <c r="D1006" s="100" t="s">
        <v>6929</v>
      </c>
      <c r="E1006" s="101"/>
      <c r="F1006" s="63"/>
      <c r="G1006" s="100" t="s">
        <v>224</v>
      </c>
      <c r="H1006" s="101" t="s">
        <v>11</v>
      </c>
      <c r="I1006" s="88"/>
      <c r="J1006" s="63"/>
      <c r="K1006" s="125"/>
      <c r="L1006" s="66" t="s">
        <v>271</v>
      </c>
      <c r="M1006" s="126">
        <v>45854</v>
      </c>
      <c r="N1006" s="85" t="s">
        <v>368</v>
      </c>
      <c r="O1006" s="85" t="s">
        <v>236</v>
      </c>
      <c r="P1006" s="85"/>
      <c r="Q1006" s="87"/>
      <c r="R1006" s="88"/>
      <c r="S1006" s="88"/>
      <c r="T1006" s="88"/>
      <c r="U1006" s="88"/>
    </row>
    <row r="1007" spans="1:21" ht="12.75" customHeight="1">
      <c r="A1007" s="101">
        <v>70954821</v>
      </c>
      <c r="B1007" s="100" t="s">
        <v>5859</v>
      </c>
      <c r="C1007" s="715">
        <v>970751501</v>
      </c>
      <c r="D1007" s="100" t="s">
        <v>5860</v>
      </c>
      <c r="E1007" s="101"/>
      <c r="F1007" s="63"/>
      <c r="G1007" s="100" t="s">
        <v>224</v>
      </c>
      <c r="H1007" s="101" t="s">
        <v>11</v>
      </c>
      <c r="I1007" s="88"/>
      <c r="J1007" s="63"/>
      <c r="K1007" s="125"/>
      <c r="L1007" s="66" t="s">
        <v>271</v>
      </c>
      <c r="M1007" s="126">
        <v>45854</v>
      </c>
      <c r="N1007" s="85" t="s">
        <v>368</v>
      </c>
      <c r="O1007" s="85" t="s">
        <v>236</v>
      </c>
      <c r="P1007" s="85"/>
      <c r="Q1007" s="87"/>
      <c r="R1007" s="88"/>
      <c r="S1007" s="88"/>
      <c r="T1007" s="88"/>
      <c r="U1007" s="88"/>
    </row>
    <row r="1008" spans="1:21" ht="12.75" customHeight="1">
      <c r="A1008" s="101">
        <v>75599172</v>
      </c>
      <c r="B1008" s="100" t="s">
        <v>9377</v>
      </c>
      <c r="C1008" s="715">
        <v>963896222</v>
      </c>
      <c r="D1008" s="100" t="s">
        <v>9378</v>
      </c>
      <c r="E1008" s="101"/>
      <c r="F1008" s="63"/>
      <c r="G1008" s="100" t="s">
        <v>224</v>
      </c>
      <c r="H1008" s="101" t="s">
        <v>11</v>
      </c>
      <c r="I1008" s="88"/>
      <c r="J1008" s="63"/>
      <c r="K1008" s="125"/>
      <c r="L1008" s="66" t="s">
        <v>271</v>
      </c>
      <c r="M1008" s="126">
        <v>45854</v>
      </c>
      <c r="N1008" s="85" t="s">
        <v>368</v>
      </c>
      <c r="O1008" s="85" t="s">
        <v>236</v>
      </c>
      <c r="P1008" s="85"/>
      <c r="Q1008" s="87"/>
      <c r="R1008" s="88"/>
      <c r="S1008" s="88"/>
      <c r="T1008" s="88"/>
      <c r="U1008" s="88"/>
    </row>
    <row r="1009" spans="1:22" ht="12.75" customHeight="1">
      <c r="A1009" s="101">
        <v>71682678</v>
      </c>
      <c r="B1009" s="100" t="s">
        <v>6551</v>
      </c>
      <c r="C1009" s="715">
        <v>904751301</v>
      </c>
      <c r="D1009" s="100" t="s">
        <v>6552</v>
      </c>
      <c r="E1009" s="101"/>
      <c r="F1009" s="63"/>
      <c r="G1009" s="100" t="s">
        <v>224</v>
      </c>
      <c r="H1009" s="101" t="s">
        <v>11</v>
      </c>
      <c r="I1009" s="88"/>
      <c r="J1009" s="63"/>
      <c r="K1009" s="125"/>
      <c r="L1009" s="66" t="s">
        <v>271</v>
      </c>
      <c r="M1009" s="126">
        <v>45854</v>
      </c>
      <c r="N1009" s="85" t="s">
        <v>388</v>
      </c>
      <c r="O1009" s="95" t="s">
        <v>329</v>
      </c>
      <c r="P1009" s="85"/>
      <c r="Q1009" s="87"/>
      <c r="R1009" s="88"/>
      <c r="S1009" s="88"/>
      <c r="T1009" s="88"/>
      <c r="U1009" s="88"/>
    </row>
    <row r="1010" spans="1:22" ht="12.75" customHeight="1">
      <c r="A1010" s="101">
        <v>72833096</v>
      </c>
      <c r="B1010" s="100" t="s">
        <v>7684</v>
      </c>
      <c r="C1010" s="715">
        <v>924950488</v>
      </c>
      <c r="D1010" s="100" t="s">
        <v>7685</v>
      </c>
      <c r="E1010" s="101"/>
      <c r="F1010" s="63"/>
      <c r="G1010" s="100" t="s">
        <v>224</v>
      </c>
      <c r="H1010" s="101" t="s">
        <v>11</v>
      </c>
      <c r="I1010" s="88"/>
      <c r="J1010" s="63"/>
      <c r="K1010" s="125"/>
      <c r="L1010" s="66" t="s">
        <v>271</v>
      </c>
      <c r="M1010" s="126">
        <v>45854</v>
      </c>
      <c r="N1010" s="85" t="s">
        <v>368</v>
      </c>
      <c r="O1010" s="85" t="s">
        <v>236</v>
      </c>
      <c r="P1010" s="85"/>
      <c r="Q1010" s="87"/>
      <c r="R1010" s="88"/>
      <c r="S1010" s="88"/>
      <c r="T1010" s="88"/>
      <c r="U1010" s="88"/>
    </row>
    <row r="1011" spans="1:22" ht="12.75" customHeight="1">
      <c r="A1011" s="101">
        <v>71176591</v>
      </c>
      <c r="B1011" s="100" t="s">
        <v>6077</v>
      </c>
      <c r="C1011" s="715">
        <v>51946061</v>
      </c>
      <c r="D1011" s="100" t="s">
        <v>6078</v>
      </c>
      <c r="E1011" s="101"/>
      <c r="F1011" s="63"/>
      <c r="G1011" s="100" t="s">
        <v>224</v>
      </c>
      <c r="H1011" s="101" t="s">
        <v>11</v>
      </c>
      <c r="I1011" s="88"/>
      <c r="J1011" s="63"/>
      <c r="K1011" s="125"/>
      <c r="L1011" s="66" t="s">
        <v>271</v>
      </c>
      <c r="M1011" s="126">
        <v>45854</v>
      </c>
      <c r="N1011" s="85" t="s">
        <v>368</v>
      </c>
      <c r="O1011" s="85" t="s">
        <v>236</v>
      </c>
      <c r="P1011" s="85"/>
      <c r="Q1011" s="87"/>
      <c r="R1011" s="88"/>
      <c r="S1011" s="88"/>
      <c r="T1011" s="88"/>
      <c r="U1011" s="88"/>
    </row>
    <row r="1012" spans="1:22" ht="12.75" customHeight="1">
      <c r="A1012" s="101">
        <v>47600143</v>
      </c>
      <c r="B1012" s="100" t="s">
        <v>2829</v>
      </c>
      <c r="C1012" s="715" t="s">
        <v>2830</v>
      </c>
      <c r="D1012" s="100" t="s">
        <v>2831</v>
      </c>
      <c r="E1012" s="101"/>
      <c r="F1012" s="63"/>
      <c r="G1012" s="100" t="s">
        <v>224</v>
      </c>
      <c r="H1012" s="101" t="s">
        <v>11</v>
      </c>
      <c r="I1012" s="88"/>
      <c r="J1012" s="63"/>
      <c r="K1012" s="125"/>
      <c r="L1012" s="66" t="s">
        <v>271</v>
      </c>
      <c r="M1012" s="126">
        <v>45854</v>
      </c>
      <c r="N1012" s="85" t="s">
        <v>368</v>
      </c>
      <c r="O1012" s="85" t="s">
        <v>236</v>
      </c>
      <c r="P1012" s="85"/>
      <c r="Q1012" s="87"/>
      <c r="R1012" s="88"/>
      <c r="S1012" s="88"/>
      <c r="T1012" s="88"/>
      <c r="U1012" s="88"/>
    </row>
    <row r="1013" spans="1:22" ht="12.75" customHeight="1">
      <c r="A1013" s="101">
        <v>60924155</v>
      </c>
      <c r="B1013" s="100" t="s">
        <v>3438</v>
      </c>
      <c r="C1013" s="715">
        <v>961646563</v>
      </c>
      <c r="D1013" s="100" t="s">
        <v>3439</v>
      </c>
      <c r="E1013" s="101"/>
      <c r="F1013" s="63"/>
      <c r="G1013" s="100" t="s">
        <v>224</v>
      </c>
      <c r="H1013" s="101" t="s">
        <v>11</v>
      </c>
      <c r="I1013" s="88"/>
      <c r="J1013" s="63"/>
      <c r="K1013" s="125"/>
      <c r="L1013" s="66" t="s">
        <v>271</v>
      </c>
      <c r="M1013" s="126">
        <v>45854</v>
      </c>
      <c r="N1013" s="85" t="s">
        <v>388</v>
      </c>
      <c r="O1013" s="85" t="s">
        <v>231</v>
      </c>
      <c r="P1013" s="85"/>
      <c r="Q1013" s="87"/>
      <c r="R1013" s="88"/>
      <c r="S1013" s="88"/>
      <c r="T1013" s="88"/>
      <c r="U1013" s="88"/>
    </row>
    <row r="1014" spans="1:22" ht="12.75" customHeight="1">
      <c r="A1014" s="101"/>
      <c r="B1014" s="100" t="s">
        <v>11533</v>
      </c>
      <c r="C1014" s="101">
        <v>935434414</v>
      </c>
      <c r="D1014" s="100"/>
      <c r="E1014" s="101"/>
      <c r="F1014" s="63"/>
      <c r="G1014" s="100" t="s">
        <v>225</v>
      </c>
      <c r="H1014" s="101" t="s">
        <v>11</v>
      </c>
      <c r="I1014" s="88"/>
      <c r="J1014" s="63"/>
      <c r="K1014" s="125"/>
      <c r="L1014" s="66" t="s">
        <v>271</v>
      </c>
      <c r="M1014" s="126">
        <v>45854</v>
      </c>
      <c r="N1014" s="85" t="s">
        <v>368</v>
      </c>
      <c r="O1014" s="85" t="s">
        <v>236</v>
      </c>
      <c r="P1014" s="85"/>
      <c r="Q1014" s="87"/>
      <c r="R1014" s="88"/>
      <c r="S1014" s="88"/>
      <c r="T1014" s="88"/>
      <c r="U1014" s="88"/>
    </row>
    <row r="1015" spans="1:22" ht="12.75" customHeight="1">
      <c r="A1015" s="101"/>
      <c r="B1015" s="100" t="s">
        <v>11534</v>
      </c>
      <c r="C1015" s="101">
        <v>913876366</v>
      </c>
      <c r="D1015" s="100"/>
      <c r="E1015" s="101"/>
      <c r="F1015" s="63"/>
      <c r="G1015" s="100" t="s">
        <v>225</v>
      </c>
      <c r="H1015" s="101" t="s">
        <v>11</v>
      </c>
      <c r="I1015" s="88"/>
      <c r="J1015" s="63"/>
      <c r="K1015" s="125"/>
      <c r="L1015" s="66" t="s">
        <v>271</v>
      </c>
      <c r="M1015" s="126">
        <v>45854</v>
      </c>
      <c r="N1015" s="85" t="s">
        <v>368</v>
      </c>
      <c r="O1015" s="85" t="s">
        <v>239</v>
      </c>
      <c r="P1015" s="85"/>
      <c r="Q1015" s="87"/>
      <c r="R1015" s="88"/>
      <c r="S1015" s="88"/>
      <c r="T1015" s="88"/>
      <c r="U1015" s="88"/>
    </row>
    <row r="1016" spans="1:22" ht="12.75" customHeight="1">
      <c r="A1016" s="101"/>
      <c r="B1016" s="100" t="s">
        <v>11535</v>
      </c>
      <c r="C1016" s="101">
        <v>940770707</v>
      </c>
      <c r="D1016" s="100"/>
      <c r="E1016" s="101"/>
      <c r="F1016" s="63"/>
      <c r="G1016" s="100" t="s">
        <v>225</v>
      </c>
      <c r="H1016" s="101" t="s">
        <v>11</v>
      </c>
      <c r="I1016" s="88"/>
      <c r="J1016" s="63"/>
      <c r="K1016" s="125"/>
      <c r="L1016" s="66" t="s">
        <v>271</v>
      </c>
      <c r="M1016" s="126">
        <v>45854</v>
      </c>
      <c r="N1016" s="85" t="s">
        <v>368</v>
      </c>
      <c r="O1016" s="85" t="s">
        <v>236</v>
      </c>
      <c r="P1016" s="85"/>
      <c r="Q1016" s="87"/>
      <c r="R1016" s="88"/>
      <c r="S1016" s="88"/>
      <c r="T1016" s="88"/>
      <c r="U1016" s="88"/>
    </row>
    <row r="1017" spans="1:22" ht="12.75" customHeight="1">
      <c r="A1017" s="101"/>
      <c r="B1017" s="100" t="s">
        <v>11536</v>
      </c>
      <c r="C1017" s="101">
        <v>912971826</v>
      </c>
      <c r="D1017" s="100"/>
      <c r="E1017" s="101"/>
      <c r="F1017" s="63"/>
      <c r="G1017" s="100" t="s">
        <v>225</v>
      </c>
      <c r="H1017" s="101" t="s">
        <v>11</v>
      </c>
      <c r="I1017" s="88"/>
      <c r="J1017" s="63"/>
      <c r="K1017" s="125"/>
      <c r="L1017" s="66" t="s">
        <v>271</v>
      </c>
      <c r="M1017" s="126">
        <v>45854</v>
      </c>
      <c r="N1017" s="85" t="s">
        <v>368</v>
      </c>
      <c r="O1017" s="85" t="s">
        <v>236</v>
      </c>
      <c r="P1017" s="85"/>
      <c r="Q1017" s="87"/>
      <c r="R1017" s="88"/>
      <c r="S1017" s="88"/>
      <c r="T1017" s="88"/>
      <c r="U1017" s="88"/>
    </row>
    <row r="1018" spans="1:22" ht="12.75" customHeight="1">
      <c r="A1018" s="101"/>
      <c r="B1018" s="100" t="s">
        <v>11537</v>
      </c>
      <c r="C1018" s="101">
        <v>981696583</v>
      </c>
      <c r="D1018" s="100"/>
      <c r="E1018" s="101"/>
      <c r="F1018" s="63"/>
      <c r="G1018" s="100" t="s">
        <v>225</v>
      </c>
      <c r="H1018" s="101" t="s">
        <v>11</v>
      </c>
      <c r="I1018" s="88"/>
      <c r="J1018" s="63"/>
      <c r="K1018" s="125"/>
      <c r="L1018" s="66" t="s">
        <v>271</v>
      </c>
      <c r="M1018" s="126">
        <v>45854</v>
      </c>
      <c r="N1018" s="85" t="s">
        <v>368</v>
      </c>
      <c r="O1018" s="85" t="s">
        <v>236</v>
      </c>
      <c r="P1018" s="85"/>
      <c r="Q1018" s="87"/>
      <c r="R1018" s="88"/>
      <c r="S1018" s="88"/>
      <c r="T1018" s="88"/>
      <c r="U1018" s="88"/>
    </row>
    <row r="1019" spans="1:22" ht="12.75" customHeight="1">
      <c r="A1019" s="101"/>
      <c r="B1019" s="100" t="s">
        <v>11538</v>
      </c>
      <c r="C1019" s="101">
        <v>991219437</v>
      </c>
      <c r="D1019" s="100"/>
      <c r="E1019" s="101"/>
      <c r="F1019" s="63"/>
      <c r="G1019" s="100" t="s">
        <v>225</v>
      </c>
      <c r="H1019" s="101" t="s">
        <v>11</v>
      </c>
      <c r="I1019" s="88"/>
      <c r="J1019" s="63"/>
      <c r="K1019" s="125"/>
      <c r="L1019" s="66" t="s">
        <v>271</v>
      </c>
      <c r="M1019" s="126">
        <v>45854</v>
      </c>
      <c r="N1019" s="85" t="s">
        <v>368</v>
      </c>
      <c r="O1019" s="85" t="s">
        <v>236</v>
      </c>
      <c r="P1019" s="85"/>
      <c r="Q1019" s="87"/>
      <c r="R1019" s="88"/>
      <c r="S1019" s="88"/>
      <c r="T1019" s="88"/>
      <c r="U1019" s="88"/>
    </row>
    <row r="1020" spans="1:22" ht="12.75" customHeight="1">
      <c r="A1020" s="101">
        <v>61225937</v>
      </c>
      <c r="B1020" s="100" t="s">
        <v>3867</v>
      </c>
      <c r="C1020" s="101">
        <v>994075075</v>
      </c>
      <c r="D1020" s="100"/>
      <c r="E1020" s="101"/>
      <c r="F1020" s="63"/>
      <c r="G1020" s="100" t="s">
        <v>223</v>
      </c>
      <c r="H1020" s="101"/>
      <c r="I1020" s="88"/>
      <c r="J1020" s="63"/>
      <c r="K1020" s="125"/>
      <c r="L1020" s="66"/>
      <c r="M1020" s="126"/>
      <c r="N1020" s="311" t="s">
        <v>368</v>
      </c>
      <c r="O1020" s="85"/>
      <c r="P1020" s="85" t="str">
        <f>TRIM(BD_PyaPinto[[#This Row],[CONTACTO II]])</f>
        <v/>
      </c>
      <c r="Q1020" s="87"/>
      <c r="R1020" s="88"/>
      <c r="S1020" s="88"/>
      <c r="T1020" s="88"/>
      <c r="U1020" s="88"/>
    </row>
    <row r="1021" spans="1:22" ht="12.75" customHeight="1">
      <c r="A1021" s="101">
        <v>75433147</v>
      </c>
      <c r="B1021" s="100" t="s">
        <v>9296</v>
      </c>
      <c r="C1021" s="101">
        <v>944780576</v>
      </c>
      <c r="D1021" s="100"/>
      <c r="E1021" s="101"/>
      <c r="F1021" s="63"/>
      <c r="G1021" s="100" t="s">
        <v>224</v>
      </c>
      <c r="H1021" s="101" t="s">
        <v>242</v>
      </c>
      <c r="I1021" s="88"/>
      <c r="J1021" s="63"/>
      <c r="K1021" s="125"/>
      <c r="L1021" s="66"/>
      <c r="M1021" s="126"/>
      <c r="N1021" s="85" t="s">
        <v>231</v>
      </c>
      <c r="O1021" s="85" t="s">
        <v>231</v>
      </c>
      <c r="P1021" s="85" t="str">
        <f>TRIM(BD_PyaPinto[[#This Row],[CONTACTO II]])</f>
        <v>MOSTRÓ INTERÉS</v>
      </c>
      <c r="Q1021" s="87"/>
      <c r="R1021" s="88"/>
      <c r="S1021" s="88"/>
      <c r="T1021" s="88"/>
      <c r="U1021" s="88"/>
      <c r="V1021" s="937" t="s">
        <v>9297</v>
      </c>
    </row>
    <row r="1022" spans="1:22" ht="12.75" customHeight="1">
      <c r="A1022" s="101"/>
      <c r="B1022" s="100" t="s">
        <v>11539</v>
      </c>
      <c r="C1022" s="101">
        <v>928172817</v>
      </c>
      <c r="D1022" s="100"/>
      <c r="E1022" s="101"/>
      <c r="F1022" s="63"/>
      <c r="G1022" s="100" t="s">
        <v>225</v>
      </c>
      <c r="H1022" s="101" t="s">
        <v>11</v>
      </c>
      <c r="I1022" s="88"/>
      <c r="J1022" s="63"/>
      <c r="K1022" s="125"/>
      <c r="L1022" s="66" t="s">
        <v>271</v>
      </c>
      <c r="M1022" s="126">
        <v>45854</v>
      </c>
      <c r="N1022" s="85" t="s">
        <v>368</v>
      </c>
      <c r="O1022" s="85" t="s">
        <v>236</v>
      </c>
      <c r="P1022" s="85"/>
      <c r="Q1022" s="87"/>
      <c r="R1022" s="88"/>
      <c r="S1022" s="88"/>
      <c r="T1022" s="88"/>
      <c r="U1022" s="88"/>
    </row>
    <row r="1023" spans="1:22" ht="12.75" customHeight="1">
      <c r="A1023" s="101"/>
      <c r="B1023" s="100" t="s">
        <v>11540</v>
      </c>
      <c r="C1023" s="101">
        <v>962588500</v>
      </c>
      <c r="D1023" s="100"/>
      <c r="E1023" s="101"/>
      <c r="F1023" s="63"/>
      <c r="G1023" s="100" t="s">
        <v>225</v>
      </c>
      <c r="H1023" s="101" t="s">
        <v>11</v>
      </c>
      <c r="I1023" s="88"/>
      <c r="J1023" s="63"/>
      <c r="K1023" s="125"/>
      <c r="L1023" s="66" t="s">
        <v>271</v>
      </c>
      <c r="M1023" s="126">
        <v>45854</v>
      </c>
      <c r="N1023" s="85" t="s">
        <v>388</v>
      </c>
      <c r="O1023" s="85" t="s">
        <v>231</v>
      </c>
      <c r="P1023" s="85"/>
      <c r="Q1023" s="87"/>
      <c r="R1023" s="88"/>
      <c r="S1023" s="88"/>
      <c r="T1023" s="88"/>
      <c r="U1023" s="88"/>
    </row>
    <row r="1024" spans="1:22" ht="12.75" customHeight="1">
      <c r="A1024" s="101"/>
      <c r="B1024" s="100" t="s">
        <v>11541</v>
      </c>
      <c r="C1024" s="101">
        <v>926256804</v>
      </c>
      <c r="D1024" s="100"/>
      <c r="E1024" s="101"/>
      <c r="F1024" s="63"/>
      <c r="G1024" s="100" t="s">
        <v>225</v>
      </c>
      <c r="H1024" s="101" t="s">
        <v>11</v>
      </c>
      <c r="I1024" s="88"/>
      <c r="J1024" s="63"/>
      <c r="K1024" s="125"/>
      <c r="L1024" s="66" t="s">
        <v>271</v>
      </c>
      <c r="M1024" s="126">
        <v>45854</v>
      </c>
      <c r="N1024" s="85" t="s">
        <v>368</v>
      </c>
      <c r="O1024" s="85" t="s">
        <v>236</v>
      </c>
      <c r="P1024" s="85"/>
      <c r="Q1024" s="87"/>
      <c r="R1024" s="88"/>
      <c r="S1024" s="88"/>
      <c r="T1024" s="88"/>
      <c r="U1024" s="88"/>
    </row>
    <row r="1025" spans="1:21" ht="12.75" customHeight="1">
      <c r="A1025" s="101"/>
      <c r="B1025" s="100" t="s">
        <v>11542</v>
      </c>
      <c r="C1025" s="101">
        <v>947134904</v>
      </c>
      <c r="D1025" s="100"/>
      <c r="E1025" s="101"/>
      <c r="F1025" s="63"/>
      <c r="G1025" s="100" t="s">
        <v>225</v>
      </c>
      <c r="H1025" s="101" t="s">
        <v>11</v>
      </c>
      <c r="I1025" s="88"/>
      <c r="J1025" s="63"/>
      <c r="K1025" s="125"/>
      <c r="L1025" s="66" t="s">
        <v>271</v>
      </c>
      <c r="M1025" s="126">
        <v>45854</v>
      </c>
      <c r="N1025" s="85" t="s">
        <v>388</v>
      </c>
      <c r="O1025" s="95" t="s">
        <v>329</v>
      </c>
      <c r="P1025" s="85"/>
      <c r="Q1025" s="87"/>
      <c r="R1025" s="88"/>
      <c r="S1025" s="88"/>
      <c r="T1025" s="88"/>
      <c r="U1025" s="88"/>
    </row>
    <row r="1026" spans="1:21" ht="12.75" customHeight="1">
      <c r="A1026" s="101"/>
      <c r="B1026" s="100" t="s">
        <v>11543</v>
      </c>
      <c r="C1026" s="101">
        <v>994279040</v>
      </c>
      <c r="D1026" s="100"/>
      <c r="E1026" s="101"/>
      <c r="F1026" s="63"/>
      <c r="G1026" s="100" t="s">
        <v>225</v>
      </c>
      <c r="H1026" s="101" t="s">
        <v>11</v>
      </c>
      <c r="I1026" s="88"/>
      <c r="J1026" s="63"/>
      <c r="K1026" s="125"/>
      <c r="L1026" s="66" t="s">
        <v>271</v>
      </c>
      <c r="M1026" s="126">
        <v>45854</v>
      </c>
      <c r="N1026" s="85" t="s">
        <v>368</v>
      </c>
      <c r="O1026" s="85" t="s">
        <v>236</v>
      </c>
      <c r="P1026" s="85"/>
      <c r="Q1026" s="87"/>
      <c r="R1026" s="88"/>
      <c r="S1026" s="88"/>
      <c r="T1026" s="88"/>
      <c r="U1026" s="88"/>
    </row>
    <row r="1027" spans="1:21" ht="12.75" customHeight="1">
      <c r="A1027" s="101"/>
      <c r="B1027" s="100" t="s">
        <v>11544</v>
      </c>
      <c r="C1027" s="101">
        <v>918146240</v>
      </c>
      <c r="D1027" s="100"/>
      <c r="E1027" s="101"/>
      <c r="F1027" s="63"/>
      <c r="G1027" s="100" t="s">
        <v>225</v>
      </c>
      <c r="H1027" s="101" t="s">
        <v>11</v>
      </c>
      <c r="I1027" s="88"/>
      <c r="J1027" s="63"/>
      <c r="K1027" s="125"/>
      <c r="L1027" s="66" t="s">
        <v>271</v>
      </c>
      <c r="M1027" s="126">
        <v>45854</v>
      </c>
      <c r="N1027" s="85" t="s">
        <v>388</v>
      </c>
      <c r="O1027" s="85" t="s">
        <v>231</v>
      </c>
      <c r="P1027" s="85"/>
      <c r="Q1027" s="87"/>
      <c r="R1027" s="88"/>
      <c r="S1027" s="88"/>
      <c r="T1027" s="88"/>
      <c r="U1027" s="88"/>
    </row>
    <row r="1028" spans="1:21" ht="12.75" customHeight="1">
      <c r="A1028" s="101"/>
      <c r="B1028" s="100" t="s">
        <v>11545</v>
      </c>
      <c r="C1028" s="101">
        <v>981693043</v>
      </c>
      <c r="D1028" s="100"/>
      <c r="E1028" s="101"/>
      <c r="F1028" s="63"/>
      <c r="G1028" s="100" t="s">
        <v>225</v>
      </c>
      <c r="H1028" s="101" t="s">
        <v>11</v>
      </c>
      <c r="I1028" s="88"/>
      <c r="J1028" s="63"/>
      <c r="K1028" s="125"/>
      <c r="L1028" s="66" t="s">
        <v>271</v>
      </c>
      <c r="M1028" s="126">
        <v>45854</v>
      </c>
      <c r="N1028" s="85" t="s">
        <v>368</v>
      </c>
      <c r="O1028" s="85" t="s">
        <v>236</v>
      </c>
      <c r="P1028" s="85"/>
      <c r="Q1028" s="87"/>
      <c r="R1028" s="88"/>
      <c r="S1028" s="88"/>
      <c r="T1028" s="88"/>
      <c r="U1028" s="88"/>
    </row>
    <row r="1029" spans="1:21" ht="12.75" customHeight="1">
      <c r="A1029" s="101"/>
      <c r="B1029" s="100" t="s">
        <v>11546</v>
      </c>
      <c r="C1029" s="101">
        <v>945705014</v>
      </c>
      <c r="D1029" s="100"/>
      <c r="E1029" s="101"/>
      <c r="F1029" s="63"/>
      <c r="G1029" s="100" t="s">
        <v>225</v>
      </c>
      <c r="H1029" s="101" t="s">
        <v>11</v>
      </c>
      <c r="I1029" s="88"/>
      <c r="J1029" s="63"/>
      <c r="K1029" s="125"/>
      <c r="L1029" s="66" t="s">
        <v>271</v>
      </c>
      <c r="M1029" s="126">
        <v>45854</v>
      </c>
      <c r="N1029" s="85" t="s">
        <v>368</v>
      </c>
      <c r="O1029" s="85" t="s">
        <v>236</v>
      </c>
      <c r="P1029" s="85"/>
      <c r="Q1029" s="87"/>
      <c r="R1029" s="88"/>
      <c r="S1029" s="88"/>
      <c r="T1029" s="88"/>
      <c r="U1029" s="88"/>
    </row>
    <row r="1030" spans="1:21" ht="12.75" customHeight="1">
      <c r="A1030" s="101"/>
      <c r="B1030" s="100" t="s">
        <v>11547</v>
      </c>
      <c r="C1030" s="101">
        <v>991000822</v>
      </c>
      <c r="D1030" s="100"/>
      <c r="E1030" s="101"/>
      <c r="F1030" s="63"/>
      <c r="G1030" s="100" t="s">
        <v>225</v>
      </c>
      <c r="H1030" s="101" t="s">
        <v>11</v>
      </c>
      <c r="I1030" s="88"/>
      <c r="J1030" s="63"/>
      <c r="K1030" s="125"/>
      <c r="L1030" s="66" t="s">
        <v>271</v>
      </c>
      <c r="M1030" s="126">
        <v>45854</v>
      </c>
      <c r="N1030" s="85" t="s">
        <v>368</v>
      </c>
      <c r="O1030" s="85" t="s">
        <v>236</v>
      </c>
      <c r="P1030" s="85"/>
      <c r="Q1030" s="87"/>
      <c r="R1030" s="88"/>
      <c r="S1030" s="88"/>
      <c r="T1030" s="88"/>
      <c r="U1030" s="88"/>
    </row>
    <row r="1031" spans="1:21" ht="12.75" customHeight="1">
      <c r="A1031" s="101"/>
      <c r="B1031" s="100" t="s">
        <v>11548</v>
      </c>
      <c r="C1031" s="101">
        <v>929425408</v>
      </c>
      <c r="D1031" s="100"/>
      <c r="E1031" s="101"/>
      <c r="F1031" s="63"/>
      <c r="G1031" s="100" t="s">
        <v>225</v>
      </c>
      <c r="H1031" s="101" t="s">
        <v>11</v>
      </c>
      <c r="I1031" s="88"/>
      <c r="J1031" s="63"/>
      <c r="K1031" s="125"/>
      <c r="L1031" s="66" t="s">
        <v>271</v>
      </c>
      <c r="M1031" s="126">
        <v>45854</v>
      </c>
      <c r="N1031" s="85" t="s">
        <v>368</v>
      </c>
      <c r="O1031" s="85" t="s">
        <v>236</v>
      </c>
      <c r="P1031" s="85"/>
      <c r="Q1031" s="87"/>
      <c r="R1031" s="88"/>
      <c r="S1031" s="88"/>
      <c r="T1031" s="88"/>
      <c r="U1031" s="88"/>
    </row>
    <row r="1032" spans="1:21" ht="12.75" customHeight="1">
      <c r="A1032" s="101">
        <v>61780017</v>
      </c>
      <c r="B1032" s="100" t="s">
        <v>4812</v>
      </c>
      <c r="C1032" s="101">
        <v>948218513</v>
      </c>
      <c r="D1032" s="100" t="s">
        <v>4813</v>
      </c>
      <c r="E1032" s="101"/>
      <c r="F1032" s="63"/>
      <c r="G1032" s="100" t="s">
        <v>225</v>
      </c>
      <c r="H1032" s="101" t="s">
        <v>11</v>
      </c>
      <c r="I1032" s="88"/>
      <c r="J1032" s="63"/>
      <c r="K1032" s="125"/>
      <c r="L1032" s="66" t="s">
        <v>271</v>
      </c>
      <c r="M1032" s="126">
        <v>45854</v>
      </c>
      <c r="N1032" s="85" t="s">
        <v>368</v>
      </c>
      <c r="O1032" s="85" t="s">
        <v>239</v>
      </c>
      <c r="P1032" s="85"/>
      <c r="Q1032" s="87"/>
      <c r="R1032" s="88"/>
      <c r="S1032" s="88"/>
      <c r="T1032" s="88"/>
      <c r="U1032" s="88"/>
    </row>
    <row r="1033" spans="1:21" ht="12.75" customHeight="1">
      <c r="A1033" s="101">
        <v>60678500</v>
      </c>
      <c r="B1033" s="100" t="s">
        <v>3206</v>
      </c>
      <c r="C1033" s="101">
        <v>914576725</v>
      </c>
      <c r="D1033" s="100" t="s">
        <v>3207</v>
      </c>
      <c r="E1033" s="101"/>
      <c r="F1033" s="63"/>
      <c r="G1033" s="100" t="s">
        <v>225</v>
      </c>
      <c r="H1033" s="101" t="s">
        <v>11</v>
      </c>
      <c r="I1033" s="88"/>
      <c r="J1033" s="63"/>
      <c r="K1033" s="125"/>
      <c r="L1033" s="66" t="s">
        <v>271</v>
      </c>
      <c r="M1033" s="126">
        <v>45854</v>
      </c>
      <c r="N1033" s="85" t="s">
        <v>368</v>
      </c>
      <c r="O1033" s="85" t="s">
        <v>236</v>
      </c>
      <c r="P1033" s="85"/>
      <c r="Q1033" s="87"/>
      <c r="R1033" s="88"/>
      <c r="S1033" s="88"/>
      <c r="T1033" s="88"/>
      <c r="U1033" s="88"/>
    </row>
    <row r="1034" spans="1:21" ht="12.75" customHeight="1">
      <c r="A1034" s="101">
        <v>60872547</v>
      </c>
      <c r="B1034" s="100" t="s">
        <v>3385</v>
      </c>
      <c r="C1034" s="101">
        <v>918345266</v>
      </c>
      <c r="D1034" s="100" t="s">
        <v>3386</v>
      </c>
      <c r="E1034" s="101"/>
      <c r="F1034" s="63"/>
      <c r="G1034" s="100" t="s">
        <v>225</v>
      </c>
      <c r="H1034" s="101" t="s">
        <v>11</v>
      </c>
      <c r="I1034" s="88"/>
      <c r="J1034" s="63"/>
      <c r="K1034" s="125"/>
      <c r="L1034" s="66" t="s">
        <v>271</v>
      </c>
      <c r="M1034" s="126">
        <v>45854</v>
      </c>
      <c r="N1034" s="85" t="s">
        <v>368</v>
      </c>
      <c r="O1034" s="85" t="s">
        <v>314</v>
      </c>
      <c r="P1034" s="85"/>
      <c r="Q1034" s="87"/>
      <c r="R1034" s="88"/>
      <c r="S1034" s="88"/>
      <c r="T1034" s="88"/>
      <c r="U1034" s="88"/>
    </row>
    <row r="1035" spans="1:21" ht="12.75" customHeight="1">
      <c r="A1035" s="101">
        <v>60605123</v>
      </c>
      <c r="B1035" s="100" t="s">
        <v>3168</v>
      </c>
      <c r="C1035" s="101">
        <v>914634317</v>
      </c>
      <c r="D1035" s="100" t="s">
        <v>3169</v>
      </c>
      <c r="E1035" s="101"/>
      <c r="F1035" s="63"/>
      <c r="G1035" s="100" t="s">
        <v>225</v>
      </c>
      <c r="H1035" s="101" t="s">
        <v>11</v>
      </c>
      <c r="I1035" s="88"/>
      <c r="J1035" s="63"/>
      <c r="K1035" s="125"/>
      <c r="L1035" s="66" t="s">
        <v>271</v>
      </c>
      <c r="M1035" s="126">
        <v>45854</v>
      </c>
      <c r="N1035" s="85" t="s">
        <v>368</v>
      </c>
      <c r="O1035" s="85" t="s">
        <v>236</v>
      </c>
      <c r="P1035" s="85"/>
      <c r="Q1035" s="87"/>
      <c r="R1035" s="88"/>
      <c r="S1035" s="88"/>
      <c r="T1035" s="88"/>
      <c r="U1035" s="88"/>
    </row>
    <row r="1036" spans="1:21" ht="12.75" customHeight="1">
      <c r="A1036" s="101">
        <v>77566612</v>
      </c>
      <c r="B1036" s="100" t="s">
        <v>9965</v>
      </c>
      <c r="C1036" s="101">
        <v>964747245</v>
      </c>
      <c r="D1036" s="100" t="s">
        <v>9966</v>
      </c>
      <c r="E1036" s="101"/>
      <c r="F1036" s="63"/>
      <c r="G1036" s="100" t="s">
        <v>225</v>
      </c>
      <c r="H1036" s="101" t="s">
        <v>11</v>
      </c>
      <c r="I1036" s="88"/>
      <c r="J1036" s="63"/>
      <c r="K1036" s="125"/>
      <c r="L1036" s="66" t="s">
        <v>271</v>
      </c>
      <c r="M1036" s="126">
        <v>45854</v>
      </c>
      <c r="N1036" s="85" t="s">
        <v>368</v>
      </c>
      <c r="O1036" s="85" t="s">
        <v>236</v>
      </c>
      <c r="P1036" s="85"/>
      <c r="Q1036" s="87"/>
      <c r="R1036" s="88"/>
      <c r="S1036" s="88"/>
      <c r="T1036" s="88"/>
      <c r="U1036" s="88"/>
    </row>
    <row r="1037" spans="1:21" ht="12.75" customHeight="1">
      <c r="A1037" s="101">
        <v>6150075</v>
      </c>
      <c r="B1037" s="100" t="s">
        <v>497</v>
      </c>
      <c r="C1037" s="101">
        <v>925403341</v>
      </c>
      <c r="D1037" s="100" t="s">
        <v>498</v>
      </c>
      <c r="E1037" s="101"/>
      <c r="F1037" s="63"/>
      <c r="G1037" s="100" t="s">
        <v>225</v>
      </c>
      <c r="H1037" s="101" t="s">
        <v>11</v>
      </c>
      <c r="I1037" s="88"/>
      <c r="J1037" s="63"/>
      <c r="K1037" s="125"/>
      <c r="L1037" s="66" t="s">
        <v>271</v>
      </c>
      <c r="M1037" s="126">
        <v>45854</v>
      </c>
      <c r="N1037" s="85" t="s">
        <v>368</v>
      </c>
      <c r="O1037" s="85" t="s">
        <v>236</v>
      </c>
      <c r="P1037" s="85"/>
      <c r="Q1037" s="87"/>
      <c r="R1037" s="88"/>
      <c r="S1037" s="88"/>
      <c r="T1037" s="88"/>
      <c r="U1037" s="88"/>
    </row>
    <row r="1038" spans="1:21" ht="12.75" customHeight="1">
      <c r="A1038" s="528" t="s">
        <v>12425</v>
      </c>
      <c r="B1038" s="527" t="s">
        <v>7887</v>
      </c>
      <c r="C1038" s="528" t="s">
        <v>7888</v>
      </c>
      <c r="D1038" s="527" t="s">
        <v>7889</v>
      </c>
      <c r="E1038" s="643" t="s">
        <v>1104</v>
      </c>
      <c r="F1038" s="696"/>
      <c r="G1038" s="100" t="s">
        <v>223</v>
      </c>
      <c r="H1038" s="101" t="s">
        <v>245</v>
      </c>
      <c r="I1038" s="88"/>
      <c r="J1038" s="63"/>
      <c r="K1038" s="125" t="s">
        <v>271</v>
      </c>
      <c r="L1038" s="66" t="s">
        <v>271</v>
      </c>
      <c r="M1038" s="126">
        <v>45855</v>
      </c>
      <c r="N1038" s="85" t="s">
        <v>368</v>
      </c>
      <c r="O1038" s="85" t="s">
        <v>236</v>
      </c>
      <c r="P1038" s="85"/>
      <c r="Q1038" s="87"/>
      <c r="R1038" s="88"/>
      <c r="S1038" s="88"/>
      <c r="T1038" s="88"/>
      <c r="U1038" s="88"/>
    </row>
    <row r="1039" spans="1:21" ht="12.75" customHeight="1">
      <c r="A1039" s="528" t="s">
        <v>12426</v>
      </c>
      <c r="B1039" s="527" t="s">
        <v>1645</v>
      </c>
      <c r="C1039" s="528" t="s">
        <v>1646</v>
      </c>
      <c r="D1039" s="527" t="s">
        <v>1647</v>
      </c>
      <c r="E1039" s="99" t="s">
        <v>347</v>
      </c>
      <c r="F1039" s="696"/>
      <c r="G1039" s="100" t="s">
        <v>225</v>
      </c>
      <c r="H1039" s="101" t="s">
        <v>245</v>
      </c>
      <c r="I1039" s="88"/>
      <c r="J1039" s="63"/>
      <c r="K1039" s="125" t="s">
        <v>271</v>
      </c>
      <c r="L1039" s="66" t="s">
        <v>271</v>
      </c>
      <c r="M1039" s="126">
        <v>45855</v>
      </c>
      <c r="N1039" s="85" t="s">
        <v>388</v>
      </c>
      <c r="O1039" s="95" t="s">
        <v>329</v>
      </c>
      <c r="P1039" s="85"/>
      <c r="Q1039" s="87"/>
      <c r="R1039" s="88"/>
      <c r="S1039" s="88"/>
      <c r="T1039" s="88"/>
      <c r="U1039" s="88"/>
    </row>
    <row r="1040" spans="1:21" ht="12.75" customHeight="1">
      <c r="A1040" s="528" t="s">
        <v>12427</v>
      </c>
      <c r="B1040" s="527" t="s">
        <v>2270</v>
      </c>
      <c r="C1040" s="528" t="s">
        <v>2271</v>
      </c>
      <c r="D1040" s="527" t="s">
        <v>2272</v>
      </c>
      <c r="E1040" s="99" t="s">
        <v>347</v>
      </c>
      <c r="F1040" s="696"/>
      <c r="G1040" s="100" t="s">
        <v>223</v>
      </c>
      <c r="H1040" s="101" t="s">
        <v>245</v>
      </c>
      <c r="I1040" s="88"/>
      <c r="J1040" s="63"/>
      <c r="K1040" s="125" t="s">
        <v>271</v>
      </c>
      <c r="L1040" s="66" t="s">
        <v>271</v>
      </c>
      <c r="M1040" s="126">
        <v>45855</v>
      </c>
      <c r="N1040" s="85" t="s">
        <v>388</v>
      </c>
      <c r="O1040" s="95" t="s">
        <v>329</v>
      </c>
      <c r="P1040" s="85"/>
      <c r="Q1040" s="87"/>
      <c r="R1040" s="88"/>
      <c r="S1040" s="88"/>
      <c r="T1040" s="88"/>
      <c r="U1040" s="88"/>
    </row>
    <row r="1041" spans="1:22" ht="12.75" customHeight="1">
      <c r="A1041" s="101">
        <v>77280740</v>
      </c>
      <c r="B1041" s="100" t="s">
        <v>9912</v>
      </c>
      <c r="C1041" s="101">
        <v>923734720</v>
      </c>
      <c r="D1041" s="102" t="s">
        <v>9913</v>
      </c>
      <c r="E1041" s="99" t="s">
        <v>347</v>
      </c>
      <c r="F1041" s="63"/>
      <c r="G1041" s="100" t="s">
        <v>223</v>
      </c>
      <c r="H1041" s="101" t="s">
        <v>245</v>
      </c>
      <c r="I1041" s="88"/>
      <c r="J1041" s="63"/>
      <c r="K1041" s="125" t="s">
        <v>278</v>
      </c>
      <c r="L1041" s="66" t="s">
        <v>278</v>
      </c>
      <c r="M1041" s="126">
        <v>45855</v>
      </c>
      <c r="N1041" s="85" t="s">
        <v>368</v>
      </c>
      <c r="O1041" s="85"/>
      <c r="P1041" s="85" t="str">
        <f>TRIM(BD_PyaPinto[[#This Row],[CONTACTO II]])</f>
        <v/>
      </c>
      <c r="Q1041" s="87"/>
      <c r="R1041" s="88"/>
      <c r="S1041" s="88"/>
      <c r="T1041" s="88"/>
      <c r="U1041" s="88"/>
    </row>
    <row r="1042" spans="1:22" ht="12.75" customHeight="1">
      <c r="A1042" s="101">
        <v>5403393</v>
      </c>
      <c r="B1042" s="100" t="s">
        <v>474</v>
      </c>
      <c r="C1042" s="101">
        <v>962327385</v>
      </c>
      <c r="D1042" s="102" t="s">
        <v>475</v>
      </c>
      <c r="E1042" s="99" t="s">
        <v>347</v>
      </c>
      <c r="F1042" s="63"/>
      <c r="G1042" s="100" t="s">
        <v>224</v>
      </c>
      <c r="H1042" s="101" t="s">
        <v>245</v>
      </c>
      <c r="I1042" s="88"/>
      <c r="J1042" s="63"/>
      <c r="K1042" s="125" t="s">
        <v>280</v>
      </c>
      <c r="L1042" s="66" t="s">
        <v>280</v>
      </c>
      <c r="M1042" s="126">
        <v>45855</v>
      </c>
      <c r="N1042" s="85" t="s">
        <v>368</v>
      </c>
      <c r="O1042" s="85"/>
      <c r="P1042" s="85" t="str">
        <f>TRIM(BD_PyaPinto[[#This Row],[CONTACTO II]])</f>
        <v/>
      </c>
      <c r="Q1042" s="87"/>
      <c r="R1042" s="88"/>
      <c r="S1042" s="88"/>
      <c r="T1042" s="88"/>
      <c r="U1042" s="88"/>
    </row>
    <row r="1043" spans="1:22" ht="12.75" customHeight="1">
      <c r="A1043" s="101">
        <v>71624735</v>
      </c>
      <c r="B1043" s="100" t="s">
        <v>6414</v>
      </c>
      <c r="C1043" s="101">
        <v>978793281</v>
      </c>
      <c r="D1043" s="102" t="s">
        <v>6415</v>
      </c>
      <c r="E1043" s="99" t="s">
        <v>347</v>
      </c>
      <c r="F1043" s="63"/>
      <c r="G1043" s="100" t="s">
        <v>223</v>
      </c>
      <c r="H1043" s="101" t="s">
        <v>245</v>
      </c>
      <c r="I1043" s="88"/>
      <c r="J1043" s="63"/>
      <c r="K1043" s="125" t="s">
        <v>274</v>
      </c>
      <c r="L1043" s="66" t="s">
        <v>274</v>
      </c>
      <c r="M1043" s="126">
        <v>45855</v>
      </c>
      <c r="N1043" s="85" t="s">
        <v>368</v>
      </c>
      <c r="O1043" s="85"/>
      <c r="P1043" s="85" t="str">
        <f>TRIM(BD_PyaPinto[[#This Row],[CONTACTO II]])</f>
        <v/>
      </c>
      <c r="Q1043" s="87"/>
      <c r="R1043" s="88"/>
      <c r="S1043" s="88"/>
      <c r="T1043" s="88"/>
      <c r="U1043" s="88"/>
      <c r="V1043" s="505" t="s">
        <v>592</v>
      </c>
    </row>
    <row r="1044" spans="1:22" ht="12.75" customHeight="1">
      <c r="A1044" s="101">
        <v>48189459</v>
      </c>
      <c r="B1044" s="100" t="s">
        <v>2901</v>
      </c>
      <c r="C1044" s="101">
        <v>970562073</v>
      </c>
      <c r="D1044" s="112" t="s">
        <v>2902</v>
      </c>
      <c r="E1044" s="105"/>
      <c r="F1044" s="63"/>
      <c r="G1044" s="100" t="s">
        <v>224</v>
      </c>
      <c r="H1044" s="101" t="s">
        <v>248</v>
      </c>
      <c r="I1044" s="88"/>
      <c r="J1044" s="63"/>
      <c r="K1044" s="125"/>
      <c r="L1044" s="66"/>
      <c r="M1044" s="126">
        <v>45855</v>
      </c>
      <c r="N1044" s="85" t="s">
        <v>368</v>
      </c>
      <c r="O1044" s="85"/>
      <c r="P1044" s="85" t="str">
        <f>TRIM(BD_PyaPinto[[#This Row],[CONTACTO II]])</f>
        <v/>
      </c>
      <c r="Q1044" s="87"/>
      <c r="R1044" s="88"/>
      <c r="S1044" s="88"/>
      <c r="T1044" s="88"/>
      <c r="U1044" s="88"/>
    </row>
    <row r="1045" spans="1:22" ht="12.75" customHeight="1">
      <c r="A1045" s="101">
        <v>71179733</v>
      </c>
      <c r="B1045" s="100" t="s">
        <v>6091</v>
      </c>
      <c r="C1045" s="101">
        <v>924988937</v>
      </c>
      <c r="D1045" s="112" t="s">
        <v>6092</v>
      </c>
      <c r="E1045" s="105"/>
      <c r="F1045" s="63"/>
      <c r="G1045" s="100" t="s">
        <v>225</v>
      </c>
      <c r="H1045" s="101" t="s">
        <v>248</v>
      </c>
      <c r="I1045" s="88"/>
      <c r="J1045" s="63"/>
      <c r="K1045" s="125"/>
      <c r="L1045" s="66"/>
      <c r="M1045" s="126">
        <v>45855</v>
      </c>
      <c r="N1045" s="85" t="s">
        <v>388</v>
      </c>
      <c r="O1045" s="95" t="s">
        <v>231</v>
      </c>
      <c r="P1045" s="85" t="s">
        <v>231</v>
      </c>
      <c r="Q1045" s="87"/>
      <c r="R1045" s="88"/>
      <c r="S1045" s="88"/>
      <c r="T1045" s="88"/>
      <c r="U1045" s="88"/>
    </row>
    <row r="1046" spans="1:22" ht="12.75" customHeight="1">
      <c r="A1046" s="101">
        <v>73847717</v>
      </c>
      <c r="B1046" s="100" t="s">
        <v>8598</v>
      </c>
      <c r="C1046" s="101">
        <v>970159430</v>
      </c>
      <c r="D1046" s="112" t="s">
        <v>8599</v>
      </c>
      <c r="E1046" s="105"/>
      <c r="F1046" s="63"/>
      <c r="G1046" s="100" t="s">
        <v>223</v>
      </c>
      <c r="H1046" s="101" t="s">
        <v>248</v>
      </c>
      <c r="I1046" s="88"/>
      <c r="J1046" s="63"/>
      <c r="K1046" s="125"/>
      <c r="L1046" s="66"/>
      <c r="M1046" s="126">
        <v>45855</v>
      </c>
      <c r="N1046" s="85" t="s">
        <v>368</v>
      </c>
      <c r="O1046" s="85"/>
      <c r="P1046" s="85" t="str">
        <f>TRIM(BD_PyaPinto[[#This Row],[CONTACTO II]])</f>
        <v/>
      </c>
      <c r="Q1046" s="87"/>
      <c r="R1046" s="88"/>
      <c r="S1046" s="88"/>
      <c r="T1046" s="88"/>
      <c r="U1046" s="88"/>
    </row>
    <row r="1047" spans="1:22" ht="12.75" customHeight="1">
      <c r="A1047" s="101"/>
      <c r="B1047" s="100" t="s">
        <v>11549</v>
      </c>
      <c r="C1047" s="101">
        <v>959213997</v>
      </c>
      <c r="D1047" s="717" t="s">
        <v>11550</v>
      </c>
      <c r="E1047" s="101" t="s">
        <v>11502</v>
      </c>
      <c r="F1047" s="63"/>
      <c r="G1047" s="100" t="s">
        <v>225</v>
      </c>
      <c r="H1047" s="101" t="s">
        <v>246</v>
      </c>
      <c r="I1047" s="88"/>
      <c r="J1047" s="63"/>
      <c r="K1047" s="125"/>
      <c r="L1047" s="66"/>
      <c r="M1047" s="126"/>
      <c r="N1047" s="85" t="s">
        <v>368</v>
      </c>
      <c r="O1047" s="85" t="s">
        <v>231</v>
      </c>
      <c r="P1047" s="85" t="str">
        <f>TRIM(BD_PyaPinto[[#This Row],[CONTACTO II]])</f>
        <v>MOSTRÓ INTERÉS</v>
      </c>
      <c r="Q1047" s="87"/>
      <c r="R1047" s="88"/>
      <c r="S1047" s="88"/>
      <c r="T1047" s="88"/>
      <c r="U1047" s="88"/>
    </row>
    <row r="1048" spans="1:22" ht="12.75" customHeight="1">
      <c r="A1048" s="101"/>
      <c r="B1048" s="100" t="s">
        <v>11551</v>
      </c>
      <c r="C1048" s="101">
        <v>959322438</v>
      </c>
      <c r="D1048" s="100" t="s">
        <v>11552</v>
      </c>
      <c r="E1048" s="101" t="s">
        <v>11502</v>
      </c>
      <c r="F1048" s="63"/>
      <c r="G1048" s="100" t="s">
        <v>225</v>
      </c>
      <c r="H1048" s="101" t="s">
        <v>246</v>
      </c>
      <c r="I1048" s="88"/>
      <c r="J1048" s="63"/>
      <c r="K1048" s="125"/>
      <c r="L1048" s="66"/>
      <c r="M1048" s="126"/>
      <c r="N1048" s="85" t="s">
        <v>368</v>
      </c>
      <c r="O1048" s="85" t="s">
        <v>236</v>
      </c>
      <c r="P1048" s="85" t="str">
        <f>TRIM(BD_PyaPinto[[#This Row],[CONTACTO II]])</f>
        <v>NO CONTESTA</v>
      </c>
      <c r="Q1048" s="87"/>
      <c r="R1048" s="88"/>
      <c r="S1048" s="88"/>
      <c r="T1048" s="88"/>
      <c r="U1048" s="88"/>
    </row>
    <row r="1049" spans="1:22" ht="12.75" customHeight="1">
      <c r="A1049" s="101"/>
      <c r="B1049" s="100" t="s">
        <v>11553</v>
      </c>
      <c r="C1049" s="101">
        <v>992319753</v>
      </c>
      <c r="D1049" s="717" t="s">
        <v>11554</v>
      </c>
      <c r="E1049" s="101" t="s">
        <v>11502</v>
      </c>
      <c r="F1049" s="63"/>
      <c r="G1049" s="100" t="s">
        <v>224</v>
      </c>
      <c r="H1049" s="101" t="s">
        <v>246</v>
      </c>
      <c r="I1049" s="88"/>
      <c r="J1049" s="63"/>
      <c r="K1049" s="125"/>
      <c r="L1049" s="66"/>
      <c r="M1049" s="126"/>
      <c r="N1049" s="85" t="s">
        <v>368</v>
      </c>
      <c r="O1049" s="85"/>
      <c r="P1049" s="85" t="str">
        <f>TRIM(BD_PyaPinto[[#This Row],[CONTACTO II]])</f>
        <v/>
      </c>
      <c r="Q1049" s="87"/>
      <c r="R1049" s="88"/>
      <c r="S1049" s="88"/>
      <c r="T1049" s="88"/>
      <c r="U1049" s="88"/>
    </row>
    <row r="1050" spans="1:22" ht="12.75" customHeight="1">
      <c r="A1050" s="101"/>
      <c r="B1050" s="100" t="s">
        <v>11555</v>
      </c>
      <c r="C1050" s="101">
        <v>962799073</v>
      </c>
      <c r="D1050" s="717" t="s">
        <v>11556</v>
      </c>
      <c r="E1050" s="101" t="s">
        <v>11502</v>
      </c>
      <c r="F1050" s="63"/>
      <c r="G1050" s="100" t="s">
        <v>225</v>
      </c>
      <c r="H1050" s="101" t="s">
        <v>246</v>
      </c>
      <c r="I1050" s="88"/>
      <c r="J1050" s="63"/>
      <c r="K1050" s="125"/>
      <c r="L1050" s="66"/>
      <c r="M1050" s="126"/>
      <c r="N1050" s="85" t="s">
        <v>368</v>
      </c>
      <c r="O1050" s="85"/>
      <c r="P1050" s="85" t="str">
        <f>TRIM(BD_PyaPinto[[#This Row],[CONTACTO II]])</f>
        <v/>
      </c>
      <c r="Q1050" s="87"/>
      <c r="R1050" s="88"/>
      <c r="S1050" s="88"/>
      <c r="T1050" s="88"/>
      <c r="U1050" s="88"/>
    </row>
    <row r="1051" spans="1:22" ht="12.75" customHeight="1">
      <c r="A1051" s="101"/>
      <c r="B1051" s="100" t="s">
        <v>11557</v>
      </c>
      <c r="C1051" s="101">
        <v>917059236</v>
      </c>
      <c r="D1051" s="100"/>
      <c r="E1051" s="101" t="s">
        <v>11502</v>
      </c>
      <c r="F1051" s="63"/>
      <c r="G1051" s="100" t="s">
        <v>225</v>
      </c>
      <c r="H1051" s="101" t="s">
        <v>246</v>
      </c>
      <c r="I1051" s="88"/>
      <c r="J1051" s="63"/>
      <c r="K1051" s="125"/>
      <c r="L1051" s="66"/>
      <c r="M1051" s="126"/>
      <c r="N1051" s="85" t="s">
        <v>368</v>
      </c>
      <c r="O1051" s="85"/>
      <c r="P1051" s="85" t="str">
        <f>TRIM(BD_PyaPinto[[#This Row],[CONTACTO II]])</f>
        <v/>
      </c>
      <c r="Q1051" s="87"/>
      <c r="R1051" s="88"/>
      <c r="S1051" s="88"/>
      <c r="T1051" s="88"/>
      <c r="U1051" s="88"/>
    </row>
    <row r="1052" spans="1:22" ht="12.75" customHeight="1">
      <c r="A1052" s="101"/>
      <c r="B1052" s="100" t="s">
        <v>11558</v>
      </c>
      <c r="C1052" s="101">
        <v>972162567</v>
      </c>
      <c r="D1052" s="717" t="s">
        <v>11559</v>
      </c>
      <c r="E1052" s="101" t="s">
        <v>11502</v>
      </c>
      <c r="F1052" s="63"/>
      <c r="G1052" s="100" t="s">
        <v>225</v>
      </c>
      <c r="H1052" s="101" t="s">
        <v>246</v>
      </c>
      <c r="I1052" s="88"/>
      <c r="J1052" s="63"/>
      <c r="K1052" s="125"/>
      <c r="L1052" s="66"/>
      <c r="M1052" s="126"/>
      <c r="N1052" s="85" t="s">
        <v>368</v>
      </c>
      <c r="O1052" s="85"/>
      <c r="P1052" s="85" t="str">
        <f>TRIM(BD_PyaPinto[[#This Row],[CONTACTO II]])</f>
        <v/>
      </c>
      <c r="Q1052" s="87"/>
      <c r="R1052" s="88"/>
      <c r="S1052" s="88"/>
      <c r="T1052" s="88"/>
      <c r="U1052" s="88"/>
    </row>
    <row r="1053" spans="1:22" ht="12.75" customHeight="1">
      <c r="A1053" s="101">
        <v>61342113</v>
      </c>
      <c r="B1053" s="793" t="s">
        <v>4050</v>
      </c>
      <c r="C1053" s="101">
        <v>988218407</v>
      </c>
      <c r="D1053" s="123" t="s">
        <v>4051</v>
      </c>
      <c r="E1053" s="99" t="s">
        <v>347</v>
      </c>
      <c r="F1053" s="63"/>
      <c r="G1053" s="100" t="s">
        <v>223</v>
      </c>
      <c r="H1053" s="101" t="s">
        <v>242</v>
      </c>
      <c r="I1053" s="88"/>
      <c r="J1053" s="63"/>
      <c r="K1053" s="125"/>
      <c r="L1053" s="66"/>
      <c r="M1053" s="126"/>
      <c r="N1053" s="85" t="s">
        <v>388</v>
      </c>
      <c r="O1053" s="85" t="s">
        <v>231</v>
      </c>
      <c r="P1053" s="85" t="str">
        <f>TRIM(BD_PyaPinto[[#This Row],[CONTACTO II]])</f>
        <v>MOSTRÓ INTERÉS</v>
      </c>
      <c r="Q1053" s="87" t="s">
        <v>3586</v>
      </c>
      <c r="R1053" s="88" t="s">
        <v>232</v>
      </c>
      <c r="S1053" s="88" t="s">
        <v>318</v>
      </c>
      <c r="T1053" s="87" t="s">
        <v>323</v>
      </c>
      <c r="U1053" s="88" t="s">
        <v>3371</v>
      </c>
    </row>
    <row r="1054" spans="1:22" ht="12.75" customHeight="1">
      <c r="A1054" s="101"/>
      <c r="B1054" s="100" t="s">
        <v>11560</v>
      </c>
      <c r="C1054" s="101">
        <v>986178423</v>
      </c>
      <c r="D1054" s="100"/>
      <c r="E1054" s="101" t="s">
        <v>11502</v>
      </c>
      <c r="F1054" s="63"/>
      <c r="G1054" s="100" t="s">
        <v>224</v>
      </c>
      <c r="H1054" s="101" t="s">
        <v>246</v>
      </c>
      <c r="I1054" s="88"/>
      <c r="J1054" s="63"/>
      <c r="K1054" s="125"/>
      <c r="L1054" s="66"/>
      <c r="M1054" s="126"/>
      <c r="N1054" s="85" t="s">
        <v>368</v>
      </c>
      <c r="O1054" s="85" t="s">
        <v>239</v>
      </c>
      <c r="P1054" s="85" t="str">
        <f>TRIM(BD_PyaPinto[[#This Row],[CONTACTO II]])</f>
        <v>EVALUANDO OPCIONES</v>
      </c>
      <c r="Q1054" s="87"/>
      <c r="R1054" s="88"/>
      <c r="S1054" s="88"/>
      <c r="T1054" s="88"/>
      <c r="U1054" s="88"/>
    </row>
    <row r="1055" spans="1:22" ht="12.75" customHeight="1">
      <c r="A1055" s="101"/>
      <c r="B1055" s="100" t="s">
        <v>11561</v>
      </c>
      <c r="C1055" s="101">
        <v>960369716</v>
      </c>
      <c r="D1055" s="717" t="s">
        <v>11562</v>
      </c>
      <c r="E1055" s="101" t="s">
        <v>11502</v>
      </c>
      <c r="F1055" s="63"/>
      <c r="G1055" s="100" t="s">
        <v>225</v>
      </c>
      <c r="H1055" s="101" t="s">
        <v>246</v>
      </c>
      <c r="I1055" s="88"/>
      <c r="J1055" s="63"/>
      <c r="K1055" s="125"/>
      <c r="L1055" s="66"/>
      <c r="M1055" s="126"/>
      <c r="N1055" s="85" t="s">
        <v>368</v>
      </c>
      <c r="O1055" s="85" t="s">
        <v>239</v>
      </c>
      <c r="P1055" s="85" t="str">
        <f>TRIM(BD_PyaPinto[[#This Row],[CONTACTO II]])</f>
        <v>EVALUANDO OPCIONES</v>
      </c>
      <c r="Q1055" s="87"/>
      <c r="R1055" s="88"/>
      <c r="S1055" s="88"/>
      <c r="T1055" s="88"/>
      <c r="U1055" s="88"/>
    </row>
    <row r="1056" spans="1:22" ht="12.75" customHeight="1">
      <c r="A1056" s="101">
        <v>29102299</v>
      </c>
      <c r="B1056" s="100" t="s">
        <v>1266</v>
      </c>
      <c r="C1056" s="101">
        <v>938244057</v>
      </c>
      <c r="D1056" s="102" t="s">
        <v>1267</v>
      </c>
      <c r="E1056" s="99" t="s">
        <v>347</v>
      </c>
      <c r="F1056" s="63"/>
      <c r="G1056" s="100" t="s">
        <v>223</v>
      </c>
      <c r="H1056" s="101" t="s">
        <v>245</v>
      </c>
      <c r="I1056" s="88"/>
      <c r="J1056" s="63"/>
      <c r="K1056" s="125" t="s">
        <v>271</v>
      </c>
      <c r="L1056" s="66" t="s">
        <v>271</v>
      </c>
      <c r="M1056" s="126">
        <v>45856</v>
      </c>
      <c r="N1056" s="85" t="s">
        <v>368</v>
      </c>
      <c r="O1056" s="85"/>
      <c r="P1056" s="85"/>
      <c r="Q1056" s="87"/>
      <c r="R1056" s="88"/>
      <c r="S1056" s="88"/>
      <c r="T1056" s="88"/>
      <c r="U1056" s="88"/>
    </row>
    <row r="1057" spans="1:22" ht="12.75" customHeight="1">
      <c r="A1057" s="101">
        <v>15385183</v>
      </c>
      <c r="B1057" s="100" t="s">
        <v>1069</v>
      </c>
      <c r="C1057" s="101">
        <v>945723834</v>
      </c>
      <c r="D1057" s="102" t="s">
        <v>1070</v>
      </c>
      <c r="E1057" s="99" t="s">
        <v>624</v>
      </c>
      <c r="F1057" s="63"/>
      <c r="G1057" s="100" t="s">
        <v>223</v>
      </c>
      <c r="H1057" s="101" t="s">
        <v>245</v>
      </c>
      <c r="I1057" s="88"/>
      <c r="J1057" s="63"/>
      <c r="K1057" s="125" t="s">
        <v>271</v>
      </c>
      <c r="L1057" s="66" t="s">
        <v>271</v>
      </c>
      <c r="M1057" s="126">
        <v>45856</v>
      </c>
      <c r="N1057" s="85" t="s">
        <v>368</v>
      </c>
      <c r="O1057" s="85"/>
      <c r="P1057" s="85"/>
      <c r="Q1057" s="87"/>
      <c r="R1057" s="88"/>
      <c r="S1057" s="88"/>
      <c r="T1057" s="88"/>
      <c r="U1057" s="88"/>
    </row>
    <row r="1058" spans="1:22" ht="12.75" customHeight="1">
      <c r="A1058" s="101">
        <v>44173226</v>
      </c>
      <c r="B1058" s="100" t="s">
        <v>2256</v>
      </c>
      <c r="C1058" s="101">
        <v>986722328</v>
      </c>
      <c r="D1058" s="102" t="s">
        <v>2257</v>
      </c>
      <c r="E1058" s="99" t="s">
        <v>347</v>
      </c>
      <c r="F1058" s="63"/>
      <c r="G1058" s="100" t="s">
        <v>223</v>
      </c>
      <c r="H1058" s="101" t="s">
        <v>245</v>
      </c>
      <c r="I1058" s="88"/>
      <c r="J1058" s="63"/>
      <c r="K1058" s="125" t="s">
        <v>271</v>
      </c>
      <c r="L1058" s="66" t="s">
        <v>271</v>
      </c>
      <c r="M1058" s="126">
        <v>45856</v>
      </c>
      <c r="N1058" s="85" t="s">
        <v>368</v>
      </c>
      <c r="O1058" s="85"/>
      <c r="P1058" s="85"/>
      <c r="Q1058" s="87"/>
      <c r="R1058" s="88"/>
      <c r="S1058" s="88"/>
      <c r="T1058" s="88"/>
      <c r="U1058" s="88"/>
    </row>
    <row r="1059" spans="1:22" ht="12.75" customHeight="1">
      <c r="A1059" s="101">
        <v>74844382</v>
      </c>
      <c r="B1059" s="100" t="s">
        <v>9075</v>
      </c>
      <c r="C1059" s="101">
        <v>900018110</v>
      </c>
      <c r="D1059" s="102" t="s">
        <v>9076</v>
      </c>
      <c r="E1059" s="99" t="s">
        <v>347</v>
      </c>
      <c r="F1059" s="63"/>
      <c r="G1059" s="100" t="s">
        <v>223</v>
      </c>
      <c r="H1059" s="101" t="s">
        <v>245</v>
      </c>
      <c r="I1059" s="88"/>
      <c r="J1059" s="63"/>
      <c r="K1059" s="125" t="s">
        <v>278</v>
      </c>
      <c r="L1059" s="66" t="s">
        <v>271</v>
      </c>
      <c r="M1059" s="126">
        <v>45856</v>
      </c>
      <c r="N1059" s="85" t="s">
        <v>388</v>
      </c>
      <c r="O1059" s="95" t="s">
        <v>329</v>
      </c>
      <c r="P1059" s="85"/>
      <c r="Q1059" s="87"/>
      <c r="R1059" s="88"/>
      <c r="S1059" s="88"/>
      <c r="T1059" s="88"/>
      <c r="U1059" s="88"/>
    </row>
    <row r="1060" spans="1:22" ht="12.75" customHeight="1">
      <c r="A1060" s="101">
        <v>46076993</v>
      </c>
      <c r="B1060" s="100" t="s">
        <v>2590</v>
      </c>
      <c r="C1060" s="101">
        <v>935796921</v>
      </c>
      <c r="D1060" s="102" t="s">
        <v>2591</v>
      </c>
      <c r="E1060" s="99" t="s">
        <v>347</v>
      </c>
      <c r="F1060" s="63"/>
      <c r="G1060" s="100" t="s">
        <v>224</v>
      </c>
      <c r="H1060" s="101" t="s">
        <v>245</v>
      </c>
      <c r="I1060" s="88"/>
      <c r="J1060" s="63"/>
      <c r="K1060" s="125" t="s">
        <v>280</v>
      </c>
      <c r="L1060" s="66" t="s">
        <v>280</v>
      </c>
      <c r="M1060" s="126">
        <v>45856</v>
      </c>
      <c r="N1060" s="85" t="s">
        <v>368</v>
      </c>
      <c r="O1060" s="85"/>
      <c r="P1060" s="85" t="str">
        <f>TRIM(BD_PyaPinto[[#This Row],[CONTACTO II]])</f>
        <v/>
      </c>
      <c r="Q1060" s="87"/>
      <c r="R1060" s="88"/>
      <c r="S1060" s="88"/>
      <c r="T1060" s="88"/>
      <c r="U1060" s="88"/>
    </row>
    <row r="1061" spans="1:22" ht="12.75" customHeight="1">
      <c r="A1061" s="101">
        <v>74235464</v>
      </c>
      <c r="B1061" s="100" t="s">
        <v>8846</v>
      </c>
      <c r="C1061" s="101">
        <v>952443381</v>
      </c>
      <c r="D1061" s="102" t="s">
        <v>8847</v>
      </c>
      <c r="E1061" s="99" t="s">
        <v>347</v>
      </c>
      <c r="F1061" s="63"/>
      <c r="G1061" s="100" t="s">
        <v>225</v>
      </c>
      <c r="H1061" s="101" t="s">
        <v>245</v>
      </c>
      <c r="I1061" s="88"/>
      <c r="J1061" s="63"/>
      <c r="K1061" s="125" t="s">
        <v>274</v>
      </c>
      <c r="L1061" s="66" t="s">
        <v>274</v>
      </c>
      <c r="M1061" s="126">
        <v>45856</v>
      </c>
      <c r="N1061" s="85" t="s">
        <v>368</v>
      </c>
      <c r="O1061" s="85"/>
      <c r="P1061" s="85" t="str">
        <f>TRIM(BD_PyaPinto[[#This Row],[CONTACTO II]])</f>
        <v/>
      </c>
      <c r="Q1061" s="87"/>
      <c r="R1061" s="88"/>
      <c r="S1061" s="88"/>
      <c r="T1061" s="88"/>
      <c r="U1061" s="88"/>
    </row>
    <row r="1062" spans="1:22" ht="12.75" customHeight="1">
      <c r="A1062" s="101" t="s">
        <v>12428</v>
      </c>
      <c r="B1062" s="100" t="s">
        <v>679</v>
      </c>
      <c r="C1062" s="101">
        <v>914985745</v>
      </c>
      <c r="D1062" s="102" t="s">
        <v>680</v>
      </c>
      <c r="E1062" s="99" t="s">
        <v>347</v>
      </c>
      <c r="F1062" s="63"/>
      <c r="G1062" s="100" t="s">
        <v>225</v>
      </c>
      <c r="H1062" s="101" t="s">
        <v>245</v>
      </c>
      <c r="I1062" s="88"/>
      <c r="J1062" s="63"/>
      <c r="K1062" s="125" t="s">
        <v>271</v>
      </c>
      <c r="L1062" s="66" t="s">
        <v>271</v>
      </c>
      <c r="M1062" s="126">
        <v>45856</v>
      </c>
      <c r="N1062" s="85" t="s">
        <v>388</v>
      </c>
      <c r="O1062" s="95" t="s">
        <v>329</v>
      </c>
      <c r="P1062" s="85"/>
      <c r="Q1062" s="87"/>
      <c r="R1062" s="88"/>
      <c r="S1062" s="88"/>
      <c r="T1062" s="88"/>
      <c r="U1062" s="88"/>
      <c r="V1062" s="830" t="s">
        <v>2754</v>
      </c>
    </row>
    <row r="1063" spans="1:22" ht="12.75" customHeight="1">
      <c r="A1063" s="101">
        <v>61906797</v>
      </c>
      <c r="B1063" s="100" t="s">
        <v>4943</v>
      </c>
      <c r="C1063" s="101" t="s">
        <v>4944</v>
      </c>
      <c r="D1063" s="102"/>
      <c r="E1063" s="99" t="s">
        <v>4945</v>
      </c>
      <c r="F1063" s="63"/>
      <c r="G1063" s="100" t="s">
        <v>224</v>
      </c>
      <c r="H1063" s="101" t="s">
        <v>244</v>
      </c>
      <c r="I1063" s="88"/>
      <c r="J1063" s="63"/>
      <c r="K1063" s="125" t="s">
        <v>271</v>
      </c>
      <c r="L1063" s="66" t="s">
        <v>271</v>
      </c>
      <c r="M1063" s="126">
        <v>45856</v>
      </c>
      <c r="N1063" s="85" t="s">
        <v>388</v>
      </c>
      <c r="O1063" s="95" t="s">
        <v>329</v>
      </c>
      <c r="P1063" s="85"/>
      <c r="Q1063" s="87"/>
      <c r="R1063" s="88"/>
      <c r="S1063" s="88"/>
      <c r="T1063" s="88"/>
      <c r="U1063" s="88"/>
      <c r="V1063" s="830" t="s">
        <v>362</v>
      </c>
    </row>
    <row r="1064" spans="1:22" ht="12.75" customHeight="1">
      <c r="A1064" s="101"/>
      <c r="B1064" s="100" t="s">
        <v>11563</v>
      </c>
      <c r="C1064" s="101">
        <v>957508120</v>
      </c>
      <c r="D1064" s="103" t="s">
        <v>11564</v>
      </c>
      <c r="E1064" s="99" t="s">
        <v>11509</v>
      </c>
      <c r="F1064" s="63"/>
      <c r="G1064" s="100" t="s">
        <v>224</v>
      </c>
      <c r="H1064" s="101" t="s">
        <v>244</v>
      </c>
      <c r="I1064" s="88"/>
      <c r="J1064" s="63"/>
      <c r="K1064" s="125"/>
      <c r="L1064" s="66"/>
      <c r="M1064" s="126"/>
      <c r="N1064" s="85" t="s">
        <v>368</v>
      </c>
      <c r="O1064" s="95" t="s">
        <v>236</v>
      </c>
      <c r="P1064" s="85" t="str">
        <f>TRIM(BD_PyaPinto[[#This Row],[CONTACTO II]])</f>
        <v>NO CONTESTA</v>
      </c>
      <c r="Q1064" s="87"/>
      <c r="R1064" s="88"/>
      <c r="S1064" s="88"/>
      <c r="T1064" s="88"/>
      <c r="U1064" s="88"/>
    </row>
    <row r="1065" spans="1:22" ht="12.75" customHeight="1">
      <c r="A1065" s="101"/>
      <c r="B1065" s="100" t="s">
        <v>11565</v>
      </c>
      <c r="C1065" s="101">
        <v>959952150</v>
      </c>
      <c r="D1065" s="717" t="s">
        <v>11566</v>
      </c>
      <c r="E1065" s="99" t="s">
        <v>11502</v>
      </c>
      <c r="F1065" s="63"/>
      <c r="G1065" s="100" t="s">
        <v>223</v>
      </c>
      <c r="H1065" s="101" t="s">
        <v>244</v>
      </c>
      <c r="I1065" s="88"/>
      <c r="J1065" s="63"/>
      <c r="K1065" s="125"/>
      <c r="L1065" s="66"/>
      <c r="M1065" s="126"/>
      <c r="N1065" s="85" t="s">
        <v>368</v>
      </c>
      <c r="O1065" s="95" t="s">
        <v>236</v>
      </c>
      <c r="P1065" s="85" t="str">
        <f>TRIM(BD_PyaPinto[[#This Row],[CONTACTO II]])</f>
        <v>NO CONTESTA</v>
      </c>
      <c r="Q1065" s="87"/>
      <c r="R1065" s="88"/>
      <c r="S1065" s="88"/>
      <c r="T1065" s="88"/>
      <c r="U1065" s="88"/>
    </row>
    <row r="1066" spans="1:22" ht="12.75" customHeight="1">
      <c r="A1066" s="675"/>
      <c r="B1066" s="390" t="s">
        <v>11567</v>
      </c>
      <c r="C1066" s="676">
        <v>992036278</v>
      </c>
      <c r="D1066" s="721" t="s">
        <v>11568</v>
      </c>
      <c r="E1066" s="677" t="s">
        <v>11502</v>
      </c>
      <c r="F1066" s="678"/>
      <c r="G1066" s="390" t="s">
        <v>224</v>
      </c>
      <c r="H1066" s="676" t="s">
        <v>244</v>
      </c>
      <c r="I1066" s="722"/>
      <c r="J1066" s="678"/>
      <c r="K1066" s="679"/>
      <c r="L1066" s="680"/>
      <c r="M1066" s="681"/>
      <c r="N1066" s="85" t="s">
        <v>368</v>
      </c>
      <c r="O1066" s="95" t="s">
        <v>236</v>
      </c>
      <c r="P1066" s="723" t="str">
        <f>TRIM(BD_PyaPinto[[#This Row],[CONTACTO II]])</f>
        <v>NO CONTESTA</v>
      </c>
      <c r="Q1066" s="724"/>
      <c r="R1066" s="722"/>
      <c r="S1066" s="722"/>
      <c r="T1066" s="722"/>
      <c r="U1066" s="722"/>
      <c r="V1066" s="682"/>
    </row>
    <row r="1067" spans="1:22" ht="12.75" customHeight="1">
      <c r="A1067" s="101">
        <v>70076266</v>
      </c>
      <c r="B1067" s="100" t="s">
        <v>5370</v>
      </c>
      <c r="C1067" s="101">
        <v>924135782</v>
      </c>
      <c r="D1067" s="102" t="s">
        <v>5371</v>
      </c>
      <c r="E1067" s="99" t="s">
        <v>347</v>
      </c>
      <c r="F1067" s="63"/>
      <c r="G1067" s="390" t="s">
        <v>224</v>
      </c>
      <c r="H1067" s="101" t="s">
        <v>245</v>
      </c>
      <c r="I1067" s="88"/>
      <c r="J1067" s="63"/>
      <c r="K1067" s="125" t="s">
        <v>280</v>
      </c>
      <c r="L1067" s="66" t="s">
        <v>280</v>
      </c>
      <c r="M1067" s="126">
        <v>45859</v>
      </c>
      <c r="N1067" s="85" t="s">
        <v>368</v>
      </c>
      <c r="O1067" s="95" t="s">
        <v>236</v>
      </c>
      <c r="P1067" s="85" t="str">
        <f>TRIM(BD_PyaPinto[[#This Row],[CONTACTO II]])</f>
        <v>NO CONTESTA</v>
      </c>
      <c r="Q1067" s="87"/>
      <c r="R1067" s="88"/>
      <c r="S1067" s="88"/>
      <c r="T1067" s="88"/>
      <c r="U1067" s="88"/>
    </row>
    <row r="1068" spans="1:22" ht="12.75" customHeight="1">
      <c r="A1068" s="101">
        <v>73813942</v>
      </c>
      <c r="B1068" s="100" t="s">
        <v>8568</v>
      </c>
      <c r="C1068" s="101">
        <v>943397657</v>
      </c>
      <c r="D1068" s="102" t="s">
        <v>8569</v>
      </c>
      <c r="E1068" s="99" t="s">
        <v>347</v>
      </c>
      <c r="F1068" s="63"/>
      <c r="G1068" s="390" t="s">
        <v>224</v>
      </c>
      <c r="H1068" s="101" t="s">
        <v>245</v>
      </c>
      <c r="I1068" s="88"/>
      <c r="J1068" s="63"/>
      <c r="K1068" s="125" t="s">
        <v>280</v>
      </c>
      <c r="L1068" s="66" t="s">
        <v>280</v>
      </c>
      <c r="M1068" s="126">
        <v>45859</v>
      </c>
      <c r="N1068" s="85" t="s">
        <v>388</v>
      </c>
      <c r="O1068" s="95" t="s">
        <v>231</v>
      </c>
      <c r="P1068" s="85" t="str">
        <f>TRIM(BD_PyaPinto[[#This Row],[CONTACTO II]])</f>
        <v>MOSTRÓ INTERÉS</v>
      </c>
      <c r="Q1068" s="87"/>
      <c r="R1068" s="88"/>
      <c r="S1068" s="88"/>
      <c r="T1068" s="88"/>
      <c r="U1068" s="88"/>
    </row>
    <row r="1069" spans="1:22" ht="12.75" customHeight="1">
      <c r="A1069" s="101">
        <v>43032098</v>
      </c>
      <c r="B1069" s="100" t="s">
        <v>2015</v>
      </c>
      <c r="C1069" s="101">
        <v>947494282</v>
      </c>
      <c r="D1069" s="102" t="s">
        <v>2016</v>
      </c>
      <c r="E1069" s="99" t="s">
        <v>347</v>
      </c>
      <c r="F1069" s="63"/>
      <c r="G1069" s="390" t="s">
        <v>224</v>
      </c>
      <c r="H1069" s="101" t="s">
        <v>245</v>
      </c>
      <c r="I1069" s="88"/>
      <c r="J1069" s="63"/>
      <c r="K1069" s="125" t="s">
        <v>280</v>
      </c>
      <c r="L1069" s="66" t="s">
        <v>280</v>
      </c>
      <c r="M1069" s="126">
        <v>45859</v>
      </c>
      <c r="N1069" s="85" t="s">
        <v>368</v>
      </c>
      <c r="O1069" s="95" t="s">
        <v>236</v>
      </c>
      <c r="P1069" s="85" t="str">
        <f>TRIM(BD_PyaPinto[[#This Row],[CONTACTO II]])</f>
        <v>NO CONTESTA</v>
      </c>
      <c r="Q1069" s="87"/>
      <c r="R1069" s="88"/>
      <c r="S1069" s="88"/>
      <c r="T1069" s="88"/>
      <c r="U1069" s="88"/>
    </row>
    <row r="1070" spans="1:22" ht="12.75" customHeight="1">
      <c r="A1070" s="101">
        <v>72591842</v>
      </c>
      <c r="B1070" s="891" t="s">
        <v>169</v>
      </c>
      <c r="C1070" s="101">
        <v>982760920</v>
      </c>
      <c r="D1070" s="892" t="s">
        <v>7349</v>
      </c>
      <c r="E1070" s="99" t="s">
        <v>451</v>
      </c>
      <c r="F1070" s="63"/>
      <c r="G1070" s="100" t="s">
        <v>223</v>
      </c>
      <c r="H1070" s="101" t="s">
        <v>245</v>
      </c>
      <c r="I1070" s="88"/>
      <c r="J1070" s="63"/>
      <c r="K1070" s="125" t="s">
        <v>280</v>
      </c>
      <c r="L1070" s="66" t="s">
        <v>280</v>
      </c>
      <c r="M1070" s="126">
        <v>45859</v>
      </c>
      <c r="N1070" s="85" t="s">
        <v>388</v>
      </c>
      <c r="O1070" s="95" t="s">
        <v>231</v>
      </c>
      <c r="P1070" s="85" t="str">
        <f>TRIM(BD_PyaPinto[[#This Row],[CONTACTO II]])</f>
        <v>MOSTRÓ INTERÉS</v>
      </c>
      <c r="Q1070" s="87" t="s">
        <v>3586</v>
      </c>
      <c r="R1070" s="88" t="s">
        <v>232</v>
      </c>
      <c r="S1070" s="88" t="s">
        <v>318</v>
      </c>
      <c r="T1070" s="87" t="s">
        <v>323</v>
      </c>
      <c r="U1070" s="88" t="s">
        <v>3371</v>
      </c>
      <c r="V1070" s="830"/>
    </row>
    <row r="1071" spans="1:22" ht="12.75" customHeight="1">
      <c r="A1071" s="101">
        <v>76358548</v>
      </c>
      <c r="B1071" s="100" t="s">
        <v>9632</v>
      </c>
      <c r="C1071" s="101">
        <v>918917511</v>
      </c>
      <c r="D1071" s="102" t="s">
        <v>9633</v>
      </c>
      <c r="E1071" s="99" t="s">
        <v>347</v>
      </c>
      <c r="F1071" s="63"/>
      <c r="G1071" s="390" t="s">
        <v>224</v>
      </c>
      <c r="H1071" s="101" t="s">
        <v>245</v>
      </c>
      <c r="I1071" s="88"/>
      <c r="J1071" s="63"/>
      <c r="K1071" s="125" t="s">
        <v>278</v>
      </c>
      <c r="L1071" s="66" t="s">
        <v>278</v>
      </c>
      <c r="M1071" s="126">
        <v>45859</v>
      </c>
      <c r="N1071" s="85" t="s">
        <v>368</v>
      </c>
      <c r="O1071" s="95" t="s">
        <v>236</v>
      </c>
      <c r="P1071" s="85" t="str">
        <f>TRIM(BD_PyaPinto[[#This Row],[CONTACTO II]])</f>
        <v>NO CONTESTA</v>
      </c>
      <c r="Q1071" s="87"/>
      <c r="R1071" s="88"/>
      <c r="S1071" s="88"/>
      <c r="T1071" s="88"/>
      <c r="U1071" s="88"/>
    </row>
    <row r="1072" spans="1:22" ht="12.75" customHeight="1">
      <c r="A1072" s="101">
        <v>70624560</v>
      </c>
      <c r="B1072" s="100" t="s">
        <v>5552</v>
      </c>
      <c r="C1072" s="101">
        <v>922764794</v>
      </c>
      <c r="D1072" s="102" t="s">
        <v>5553</v>
      </c>
      <c r="E1072" s="99" t="s">
        <v>347</v>
      </c>
      <c r="F1072" s="63"/>
      <c r="G1072" s="100" t="s">
        <v>223</v>
      </c>
      <c r="H1072" s="101" t="s">
        <v>245</v>
      </c>
      <c r="I1072" s="88"/>
      <c r="J1072" s="63"/>
      <c r="K1072" s="125" t="s">
        <v>278</v>
      </c>
      <c r="L1072" s="66" t="s">
        <v>278</v>
      </c>
      <c r="M1072" s="126">
        <v>45859</v>
      </c>
      <c r="N1072" s="85" t="s">
        <v>368</v>
      </c>
      <c r="O1072" s="95" t="s">
        <v>236</v>
      </c>
      <c r="P1072" s="85" t="str">
        <f>TRIM(BD_PyaPinto[[#This Row],[CONTACTO II]])</f>
        <v>NO CONTESTA</v>
      </c>
      <c r="Q1072" s="87"/>
      <c r="R1072" s="88"/>
      <c r="S1072" s="88"/>
      <c r="T1072" s="88"/>
      <c r="U1072" s="88"/>
    </row>
    <row r="1073" spans="1:22" ht="12.75" customHeight="1">
      <c r="A1073" s="101">
        <v>44542627</v>
      </c>
      <c r="B1073" s="100" t="s">
        <v>2309</v>
      </c>
      <c r="C1073" s="101">
        <v>950963932</v>
      </c>
      <c r="D1073" s="102" t="s">
        <v>2310</v>
      </c>
      <c r="E1073" s="99" t="s">
        <v>347</v>
      </c>
      <c r="F1073" s="63"/>
      <c r="G1073" s="100" t="s">
        <v>225</v>
      </c>
      <c r="H1073" s="101" t="s">
        <v>245</v>
      </c>
      <c r="I1073" s="88"/>
      <c r="J1073" s="63"/>
      <c r="K1073" s="125" t="s">
        <v>274</v>
      </c>
      <c r="L1073" s="66" t="s">
        <v>274</v>
      </c>
      <c r="M1073" s="126">
        <v>45859</v>
      </c>
      <c r="N1073" s="85" t="s">
        <v>388</v>
      </c>
      <c r="O1073" s="95" t="s">
        <v>231</v>
      </c>
      <c r="P1073" s="85" t="str">
        <f>TRIM(BD_PyaPinto[[#This Row],[CONTACTO II]])</f>
        <v>MOSTRÓ INTERÉS</v>
      </c>
      <c r="Q1073" s="87"/>
      <c r="R1073" s="88"/>
      <c r="S1073" s="88"/>
      <c r="T1073" s="88"/>
      <c r="U1073" s="88"/>
    </row>
    <row r="1074" spans="1:22" ht="12.75" customHeight="1">
      <c r="A1074" s="101">
        <v>42880303</v>
      </c>
      <c r="B1074" s="100" t="s">
        <v>1990</v>
      </c>
      <c r="C1074" s="101">
        <v>933332711</v>
      </c>
      <c r="D1074" s="102" t="s">
        <v>1991</v>
      </c>
      <c r="E1074" s="99" t="s">
        <v>347</v>
      </c>
      <c r="F1074" s="63"/>
      <c r="G1074" s="100" t="s">
        <v>223</v>
      </c>
      <c r="H1074" s="101" t="s">
        <v>245</v>
      </c>
      <c r="I1074" s="88"/>
      <c r="J1074" s="63"/>
      <c r="K1074" s="125" t="s">
        <v>262</v>
      </c>
      <c r="L1074" s="66" t="s">
        <v>262</v>
      </c>
      <c r="M1074" s="126">
        <v>45859</v>
      </c>
      <c r="N1074" s="85" t="s">
        <v>368</v>
      </c>
      <c r="O1074" s="95" t="s">
        <v>236</v>
      </c>
      <c r="P1074" s="85" t="str">
        <f>TRIM(BD_PyaPinto[[#This Row],[CONTACTO II]])</f>
        <v>NO CONTESTA</v>
      </c>
      <c r="Q1074" s="87"/>
      <c r="R1074" s="88"/>
      <c r="S1074" s="88"/>
      <c r="T1074" s="88"/>
      <c r="U1074" s="88"/>
    </row>
    <row r="1075" spans="1:22" ht="12.75" customHeight="1">
      <c r="A1075" s="101">
        <v>71355691</v>
      </c>
      <c r="B1075" s="100" t="s">
        <v>6215</v>
      </c>
      <c r="C1075" s="101">
        <v>981258400</v>
      </c>
      <c r="D1075" s="102" t="s">
        <v>6216</v>
      </c>
      <c r="E1075" s="99" t="s">
        <v>451</v>
      </c>
      <c r="F1075" s="63"/>
      <c r="G1075" s="100" t="s">
        <v>225</v>
      </c>
      <c r="H1075" s="101" t="s">
        <v>245</v>
      </c>
      <c r="I1075" s="88"/>
      <c r="J1075" s="63"/>
      <c r="K1075" s="125" t="s">
        <v>262</v>
      </c>
      <c r="L1075" s="66" t="s">
        <v>262</v>
      </c>
      <c r="M1075" s="126">
        <v>45859</v>
      </c>
      <c r="N1075" s="85" t="s">
        <v>368</v>
      </c>
      <c r="O1075" s="95" t="s">
        <v>236</v>
      </c>
      <c r="P1075" s="85" t="str">
        <f>TRIM(BD_PyaPinto[[#This Row],[CONTACTO II]])</f>
        <v>NO CONTESTA</v>
      </c>
      <c r="Q1075" s="87"/>
      <c r="R1075" s="88"/>
      <c r="S1075" s="88"/>
      <c r="T1075" s="88"/>
      <c r="U1075" s="88"/>
    </row>
    <row r="1076" spans="1:22" ht="12.75" customHeight="1">
      <c r="A1076" s="101">
        <v>44090972</v>
      </c>
      <c r="B1076" s="100" t="s">
        <v>2238</v>
      </c>
      <c r="C1076" s="101">
        <v>994183660</v>
      </c>
      <c r="D1076" s="102" t="s">
        <v>2239</v>
      </c>
      <c r="E1076" s="99" t="s">
        <v>347</v>
      </c>
      <c r="F1076" s="63"/>
      <c r="G1076" s="100" t="s">
        <v>223</v>
      </c>
      <c r="H1076" s="101" t="s">
        <v>245</v>
      </c>
      <c r="I1076" s="88"/>
      <c r="J1076" s="63"/>
      <c r="K1076" s="125" t="s">
        <v>262</v>
      </c>
      <c r="L1076" s="66" t="s">
        <v>262</v>
      </c>
      <c r="M1076" s="126">
        <v>45859</v>
      </c>
      <c r="N1076" s="85" t="s">
        <v>388</v>
      </c>
      <c r="O1076" s="95" t="s">
        <v>231</v>
      </c>
      <c r="P1076" s="85" t="s">
        <v>231</v>
      </c>
      <c r="Q1076" s="87"/>
      <c r="R1076" s="88"/>
      <c r="S1076" s="88"/>
      <c r="T1076" s="88"/>
      <c r="U1076" s="88"/>
    </row>
    <row r="1077" spans="1:22" ht="12.75" customHeight="1">
      <c r="A1077" s="101">
        <v>47100363</v>
      </c>
      <c r="B1077" s="100" t="s">
        <v>2752</v>
      </c>
      <c r="C1077" s="101">
        <v>952153966</v>
      </c>
      <c r="D1077" s="102" t="s">
        <v>2753</v>
      </c>
      <c r="E1077" s="99" t="s">
        <v>347</v>
      </c>
      <c r="F1077" s="63"/>
      <c r="G1077" s="100" t="s">
        <v>223</v>
      </c>
      <c r="H1077" s="101" t="s">
        <v>245</v>
      </c>
      <c r="I1077" s="88"/>
      <c r="J1077" s="63"/>
      <c r="K1077" s="125" t="s">
        <v>262</v>
      </c>
      <c r="L1077" s="66" t="s">
        <v>262</v>
      </c>
      <c r="M1077" s="126">
        <v>45859</v>
      </c>
      <c r="N1077" s="85" t="s">
        <v>388</v>
      </c>
      <c r="O1077" s="95" t="s">
        <v>231</v>
      </c>
      <c r="P1077" s="85" t="str">
        <f>TRIM(BD_PyaPinto[[#This Row],[CONTACTO II]])</f>
        <v>MOSTRÓ INTERÉS</v>
      </c>
      <c r="Q1077" s="87"/>
      <c r="R1077" s="88"/>
      <c r="S1077" s="88"/>
      <c r="T1077" s="88"/>
      <c r="U1077" s="88"/>
      <c r="V1077" s="830" t="s">
        <v>2754</v>
      </c>
    </row>
    <row r="1078" spans="1:22" ht="12.75" customHeight="1">
      <c r="A1078" s="101">
        <v>44542627</v>
      </c>
      <c r="B1078" s="100" t="s">
        <v>2309</v>
      </c>
      <c r="C1078" s="101">
        <v>950963932</v>
      </c>
      <c r="D1078" s="102" t="s">
        <v>2310</v>
      </c>
      <c r="E1078" s="99" t="s">
        <v>347</v>
      </c>
      <c r="F1078" s="63"/>
      <c r="G1078" s="100" t="s">
        <v>225</v>
      </c>
      <c r="H1078" s="101" t="s">
        <v>245</v>
      </c>
      <c r="I1078" s="88"/>
      <c r="J1078" s="63"/>
      <c r="K1078" s="125" t="s">
        <v>262</v>
      </c>
      <c r="L1078" s="66" t="s">
        <v>262</v>
      </c>
      <c r="M1078" s="126">
        <v>45859</v>
      </c>
      <c r="N1078" s="85" t="s">
        <v>368</v>
      </c>
      <c r="O1078" s="95" t="s">
        <v>236</v>
      </c>
      <c r="P1078" s="85" t="str">
        <f>TRIM(BD_PyaPinto[[#This Row],[CONTACTO II]])</f>
        <v>NO CONTESTA</v>
      </c>
      <c r="Q1078" s="87"/>
      <c r="R1078" s="88"/>
      <c r="S1078" s="88"/>
      <c r="T1078" s="88"/>
      <c r="U1078" s="88"/>
    </row>
    <row r="1079" spans="1:22" ht="12.75" customHeight="1">
      <c r="A1079" s="101">
        <v>61724532</v>
      </c>
      <c r="B1079" s="100" t="s">
        <v>4736</v>
      </c>
      <c r="C1079" s="101">
        <v>980463133</v>
      </c>
      <c r="D1079" s="102" t="s">
        <v>4737</v>
      </c>
      <c r="E1079" s="99" t="s">
        <v>347</v>
      </c>
      <c r="F1079" s="63"/>
      <c r="G1079" s="100" t="s">
        <v>223</v>
      </c>
      <c r="H1079" s="101" t="s">
        <v>245</v>
      </c>
      <c r="I1079" s="88"/>
      <c r="J1079" s="63"/>
      <c r="K1079" s="125" t="s">
        <v>262</v>
      </c>
      <c r="L1079" s="66" t="s">
        <v>262</v>
      </c>
      <c r="M1079" s="126">
        <v>45859</v>
      </c>
      <c r="N1079" s="85" t="s">
        <v>368</v>
      </c>
      <c r="O1079" s="95" t="s">
        <v>236</v>
      </c>
      <c r="P1079" s="85" t="str">
        <f>TRIM(BD_PyaPinto[[#This Row],[CONTACTO II]])</f>
        <v>NO CONTESTA</v>
      </c>
      <c r="Q1079" s="87"/>
      <c r="R1079" s="88"/>
      <c r="S1079" s="88"/>
      <c r="T1079" s="88"/>
      <c r="U1079" s="88"/>
    </row>
    <row r="1080" spans="1:22" ht="12.75" customHeight="1">
      <c r="A1080" s="101">
        <v>60865365</v>
      </c>
      <c r="B1080" s="100" t="s">
        <v>3364</v>
      </c>
      <c r="C1080" s="101">
        <v>941424918</v>
      </c>
      <c r="D1080" s="102" t="s">
        <v>3365</v>
      </c>
      <c r="E1080" s="99" t="s">
        <v>347</v>
      </c>
      <c r="F1080" s="63"/>
      <c r="G1080" s="390" t="s">
        <v>224</v>
      </c>
      <c r="H1080" s="101" t="s">
        <v>245</v>
      </c>
      <c r="I1080" s="88"/>
      <c r="J1080" s="63"/>
      <c r="K1080" s="125" t="s">
        <v>262</v>
      </c>
      <c r="L1080" s="66" t="s">
        <v>262</v>
      </c>
      <c r="M1080" s="126">
        <v>45859</v>
      </c>
      <c r="N1080" s="85" t="s">
        <v>388</v>
      </c>
      <c r="O1080" s="95" t="s">
        <v>231</v>
      </c>
      <c r="P1080" s="85" t="s">
        <v>231</v>
      </c>
      <c r="Q1080" s="87"/>
      <c r="R1080" s="88"/>
      <c r="S1080" s="88"/>
      <c r="T1080" s="88"/>
      <c r="U1080" s="88"/>
    </row>
    <row r="1081" spans="1:22" ht="12.75" customHeight="1">
      <c r="A1081" s="101">
        <v>72055707</v>
      </c>
      <c r="B1081" s="100" t="s">
        <v>6742</v>
      </c>
      <c r="C1081" s="101">
        <v>951120010</v>
      </c>
      <c r="D1081" s="102" t="s">
        <v>6743</v>
      </c>
      <c r="E1081" s="99" t="s">
        <v>451</v>
      </c>
      <c r="F1081" s="63"/>
      <c r="G1081" s="100" t="s">
        <v>223</v>
      </c>
      <c r="H1081" s="101" t="s">
        <v>245</v>
      </c>
      <c r="I1081" s="88"/>
      <c r="J1081" s="63"/>
      <c r="K1081" s="125" t="s">
        <v>262</v>
      </c>
      <c r="L1081" s="66" t="s">
        <v>262</v>
      </c>
      <c r="M1081" s="126">
        <v>45859</v>
      </c>
      <c r="N1081" s="85" t="s">
        <v>368</v>
      </c>
      <c r="O1081" s="95" t="s">
        <v>236</v>
      </c>
      <c r="P1081" s="85" t="str">
        <f>TRIM(BD_PyaPinto[[#This Row],[CONTACTO II]])</f>
        <v>NO CONTESTA</v>
      </c>
      <c r="Q1081" s="87"/>
      <c r="R1081" s="88"/>
      <c r="S1081" s="88"/>
      <c r="T1081" s="88"/>
      <c r="U1081" s="88"/>
    </row>
    <row r="1082" spans="1:22" ht="12.75" customHeight="1">
      <c r="A1082" s="101">
        <v>40533659</v>
      </c>
      <c r="B1082" s="100" t="s">
        <v>1442</v>
      </c>
      <c r="C1082" s="101">
        <v>921044006</v>
      </c>
      <c r="D1082" s="102" t="s">
        <v>1443</v>
      </c>
      <c r="E1082" s="99" t="s">
        <v>451</v>
      </c>
      <c r="F1082" s="63"/>
      <c r="G1082" s="100" t="s">
        <v>225</v>
      </c>
      <c r="H1082" s="101" t="s">
        <v>245</v>
      </c>
      <c r="I1082" s="88"/>
      <c r="J1082" s="63"/>
      <c r="K1082" s="125" t="s">
        <v>262</v>
      </c>
      <c r="L1082" s="66" t="s">
        <v>262</v>
      </c>
      <c r="M1082" s="126">
        <v>45859</v>
      </c>
      <c r="N1082" s="85" t="s">
        <v>368</v>
      </c>
      <c r="O1082" s="95" t="s">
        <v>236</v>
      </c>
      <c r="P1082" s="85" t="str">
        <f>TRIM(BD_PyaPinto[[#This Row],[CONTACTO II]])</f>
        <v>NO CONTESTA</v>
      </c>
      <c r="Q1082" s="87"/>
      <c r="R1082" s="88"/>
      <c r="S1082" s="88"/>
      <c r="T1082" s="88"/>
      <c r="U1082" s="88"/>
    </row>
    <row r="1083" spans="1:22" ht="12.75" customHeight="1">
      <c r="A1083" s="101"/>
      <c r="B1083" s="100" t="s">
        <v>11569</v>
      </c>
      <c r="C1083" s="101">
        <v>901381698</v>
      </c>
      <c r="D1083" s="100"/>
      <c r="E1083" s="101"/>
      <c r="F1083" s="63"/>
      <c r="G1083" s="100" t="s">
        <v>223</v>
      </c>
      <c r="H1083" s="101"/>
      <c r="I1083" s="88"/>
      <c r="J1083" s="63"/>
      <c r="K1083" s="125"/>
      <c r="L1083" s="66"/>
      <c r="M1083" s="647">
        <v>45859</v>
      </c>
      <c r="N1083" s="85" t="s">
        <v>368</v>
      </c>
      <c r="O1083" s="95" t="s">
        <v>236</v>
      </c>
      <c r="P1083" s="85" t="str">
        <f>TRIM(BD_PyaPinto[[#This Row],[CONTACTO II]])</f>
        <v>NO CONTESTA</v>
      </c>
      <c r="Q1083" s="87"/>
      <c r="R1083" s="88"/>
      <c r="S1083" s="88"/>
      <c r="T1083" s="88"/>
      <c r="U1083" s="88"/>
    </row>
    <row r="1084" spans="1:22" ht="12.75" customHeight="1">
      <c r="A1084" s="101"/>
      <c r="B1084" s="100" t="s">
        <v>11570</v>
      </c>
      <c r="C1084" s="101">
        <v>901661027</v>
      </c>
      <c r="D1084" s="100"/>
      <c r="E1084" s="101"/>
      <c r="F1084" s="63"/>
      <c r="G1084" s="100" t="s">
        <v>223</v>
      </c>
      <c r="H1084" s="101"/>
      <c r="I1084" s="88"/>
      <c r="J1084" s="63"/>
      <c r="K1084" s="125"/>
      <c r="L1084" s="66"/>
      <c r="M1084" s="647">
        <v>45859</v>
      </c>
      <c r="N1084" s="85" t="s">
        <v>388</v>
      </c>
      <c r="O1084" s="95" t="s">
        <v>231</v>
      </c>
      <c r="P1084" s="85" t="str">
        <f>TRIM(BD_PyaPinto[[#This Row],[CONTACTO II]])</f>
        <v>MOSTRÓ INTERÉS</v>
      </c>
      <c r="Q1084" s="87"/>
      <c r="R1084" s="88"/>
      <c r="S1084" s="88"/>
      <c r="T1084" s="88"/>
      <c r="U1084" s="88"/>
    </row>
    <row r="1085" spans="1:22" ht="12.75" customHeight="1">
      <c r="A1085" s="101"/>
      <c r="B1085" s="100" t="s">
        <v>11571</v>
      </c>
      <c r="C1085" s="101">
        <v>902207312</v>
      </c>
      <c r="D1085" s="100"/>
      <c r="E1085" s="101"/>
      <c r="F1085" s="63"/>
      <c r="G1085" s="100" t="s">
        <v>223</v>
      </c>
      <c r="H1085" s="101"/>
      <c r="I1085" s="88"/>
      <c r="J1085" s="63"/>
      <c r="K1085" s="125"/>
      <c r="L1085" s="66"/>
      <c r="M1085" s="647">
        <v>45859</v>
      </c>
      <c r="N1085" s="85" t="s">
        <v>368</v>
      </c>
      <c r="O1085" s="95" t="s">
        <v>236</v>
      </c>
      <c r="P1085" s="85" t="str">
        <f>TRIM(BD_PyaPinto[[#This Row],[CONTACTO II]])</f>
        <v>NO CONTESTA</v>
      </c>
      <c r="Q1085" s="87"/>
      <c r="R1085" s="88"/>
      <c r="S1085" s="88"/>
      <c r="T1085" s="88"/>
      <c r="U1085" s="88"/>
    </row>
    <row r="1086" spans="1:22" ht="12.75" customHeight="1">
      <c r="A1086" s="101"/>
      <c r="B1086" s="100" t="s">
        <v>11572</v>
      </c>
      <c r="C1086" s="101">
        <v>912074287</v>
      </c>
      <c r="D1086" s="100"/>
      <c r="E1086" s="101"/>
      <c r="F1086" s="63"/>
      <c r="G1086" s="100" t="s">
        <v>223</v>
      </c>
      <c r="H1086" s="101"/>
      <c r="I1086" s="88"/>
      <c r="J1086" s="63"/>
      <c r="K1086" s="125"/>
      <c r="L1086" s="66"/>
      <c r="M1086" s="647">
        <v>45859</v>
      </c>
      <c r="N1086" s="85" t="s">
        <v>368</v>
      </c>
      <c r="O1086" s="95" t="s">
        <v>236</v>
      </c>
      <c r="P1086" s="85" t="str">
        <f>TRIM(BD_PyaPinto[[#This Row],[CONTACTO II]])</f>
        <v>NO CONTESTA</v>
      </c>
      <c r="Q1086" s="87"/>
      <c r="R1086" s="88"/>
      <c r="S1086" s="88"/>
      <c r="T1086" s="88"/>
      <c r="U1086" s="88"/>
    </row>
    <row r="1087" spans="1:22" ht="12.75" customHeight="1">
      <c r="A1087" s="101">
        <v>61244874</v>
      </c>
      <c r="B1087" s="100" t="s">
        <v>3885</v>
      </c>
      <c r="C1087" s="101">
        <v>927477597</v>
      </c>
      <c r="D1087" s="100" t="s">
        <v>3886</v>
      </c>
      <c r="E1087" s="101"/>
      <c r="F1087" s="63"/>
      <c r="G1087" s="100" t="s">
        <v>223</v>
      </c>
      <c r="H1087" s="101"/>
      <c r="I1087" s="88"/>
      <c r="J1087" s="63"/>
      <c r="K1087" s="125"/>
      <c r="L1087" s="66"/>
      <c r="M1087" s="647">
        <v>45859</v>
      </c>
      <c r="N1087" s="85" t="s">
        <v>368</v>
      </c>
      <c r="O1087" s="95" t="s">
        <v>236</v>
      </c>
      <c r="P1087" s="85" t="str">
        <f>TRIM(BD_PyaPinto[[#This Row],[CONTACTO II]])</f>
        <v>NO CONTESTA</v>
      </c>
      <c r="Q1087" s="87"/>
      <c r="R1087" s="88"/>
      <c r="S1087" s="88"/>
      <c r="T1087" s="88"/>
      <c r="U1087" s="88"/>
    </row>
    <row r="1088" spans="1:22" ht="12.75" customHeight="1">
      <c r="A1088" s="101"/>
      <c r="B1088" s="100" t="s">
        <v>11573</v>
      </c>
      <c r="C1088" s="101">
        <v>931171180</v>
      </c>
      <c r="D1088" s="100"/>
      <c r="E1088" s="101"/>
      <c r="F1088" s="63"/>
      <c r="G1088" s="100" t="s">
        <v>223</v>
      </c>
      <c r="H1088" s="101"/>
      <c r="I1088" s="88"/>
      <c r="J1088" s="63"/>
      <c r="K1088" s="125"/>
      <c r="L1088" s="66"/>
      <c r="M1088" s="647">
        <v>45859</v>
      </c>
      <c r="N1088" s="85" t="s">
        <v>368</v>
      </c>
      <c r="O1088" s="85" t="s">
        <v>239</v>
      </c>
      <c r="P1088" s="85" t="str">
        <f>TRIM(BD_PyaPinto[[#This Row],[CONTACTO II]])</f>
        <v>EVALUANDO OPCIONES</v>
      </c>
      <c r="Q1088" s="87"/>
      <c r="R1088" s="88"/>
      <c r="S1088" s="88"/>
      <c r="T1088" s="88"/>
      <c r="U1088" s="88"/>
    </row>
    <row r="1089" spans="1:21" ht="12.75" customHeight="1">
      <c r="A1089" s="101"/>
      <c r="B1089" s="100" t="s">
        <v>11574</v>
      </c>
      <c r="C1089" s="101">
        <v>934202357</v>
      </c>
      <c r="D1089" s="100"/>
      <c r="E1089" s="101"/>
      <c r="F1089" s="63"/>
      <c r="G1089" s="100" t="s">
        <v>223</v>
      </c>
      <c r="H1089" s="101"/>
      <c r="I1089" s="88"/>
      <c r="J1089" s="63"/>
      <c r="K1089" s="125"/>
      <c r="L1089" s="66"/>
      <c r="M1089" s="647">
        <v>45859</v>
      </c>
      <c r="N1089" s="85" t="s">
        <v>368</v>
      </c>
      <c r="O1089" s="95" t="s">
        <v>236</v>
      </c>
      <c r="P1089" s="85" t="str">
        <f>TRIM(BD_PyaPinto[[#This Row],[CONTACTO II]])</f>
        <v>NO CONTESTA</v>
      </c>
      <c r="Q1089" s="87"/>
      <c r="R1089" s="88"/>
      <c r="S1089" s="88"/>
      <c r="T1089" s="88"/>
      <c r="U1089" s="88"/>
    </row>
    <row r="1090" spans="1:21" ht="12.75" customHeight="1">
      <c r="A1090" s="101">
        <v>76707583</v>
      </c>
      <c r="B1090" s="100" t="s">
        <v>9748</v>
      </c>
      <c r="C1090" s="101">
        <v>995466239</v>
      </c>
      <c r="D1090" s="100" t="s">
        <v>9749</v>
      </c>
      <c r="E1090" s="101"/>
      <c r="F1090" s="63"/>
      <c r="G1090" s="100" t="s">
        <v>223</v>
      </c>
      <c r="H1090" s="101"/>
      <c r="I1090" s="88"/>
      <c r="J1090" s="63"/>
      <c r="K1090" s="125"/>
      <c r="L1090" s="66"/>
      <c r="M1090" s="647">
        <v>45859</v>
      </c>
      <c r="N1090" s="85" t="s">
        <v>368</v>
      </c>
      <c r="O1090" s="95" t="s">
        <v>236</v>
      </c>
      <c r="P1090" s="85" t="str">
        <f>TRIM(BD_PyaPinto[[#This Row],[CONTACTO II]])</f>
        <v>NO CONTESTA</v>
      </c>
      <c r="Q1090" s="87"/>
      <c r="R1090" s="88"/>
      <c r="S1090" s="88"/>
      <c r="T1090" s="88"/>
      <c r="U1090" s="88"/>
    </row>
    <row r="1091" spans="1:21" ht="12.75" customHeight="1">
      <c r="A1091" s="101"/>
      <c r="B1091" s="100" t="s">
        <v>11575</v>
      </c>
      <c r="C1091" s="101">
        <v>969256852</v>
      </c>
      <c r="D1091" s="100"/>
      <c r="E1091" s="101"/>
      <c r="F1091" s="63"/>
      <c r="G1091" s="100" t="s">
        <v>224</v>
      </c>
      <c r="H1091" s="101"/>
      <c r="I1091" s="88"/>
      <c r="J1091" s="63"/>
      <c r="K1091" s="125"/>
      <c r="L1091" s="66"/>
      <c r="M1091" s="647">
        <v>45859</v>
      </c>
      <c r="N1091" s="85" t="s">
        <v>368</v>
      </c>
      <c r="O1091" s="95" t="s">
        <v>236</v>
      </c>
      <c r="P1091" s="85" t="str">
        <f>TRIM(BD_PyaPinto[[#This Row],[CONTACTO II]])</f>
        <v>NO CONTESTA</v>
      </c>
      <c r="Q1091" s="87"/>
      <c r="R1091" s="88"/>
      <c r="S1091" s="88"/>
      <c r="T1091" s="88"/>
      <c r="U1091" s="88"/>
    </row>
    <row r="1092" spans="1:21" ht="12.75" customHeight="1">
      <c r="A1092" s="101"/>
      <c r="B1092" s="100" t="s">
        <v>11576</v>
      </c>
      <c r="C1092" s="101">
        <v>974316001</v>
      </c>
      <c r="D1092" s="100"/>
      <c r="E1092" s="101"/>
      <c r="F1092" s="63"/>
      <c r="G1092" s="100" t="s">
        <v>224</v>
      </c>
      <c r="H1092" s="101"/>
      <c r="I1092" s="88"/>
      <c r="J1092" s="63"/>
      <c r="K1092" s="125"/>
      <c r="L1092" s="66"/>
      <c r="M1092" s="647">
        <v>45859</v>
      </c>
      <c r="N1092" s="85" t="s">
        <v>388</v>
      </c>
      <c r="O1092" s="95" t="s">
        <v>231</v>
      </c>
      <c r="P1092" s="85" t="str">
        <f>TRIM(BD_PyaPinto[[#This Row],[CONTACTO II]])</f>
        <v>MOSTRÓ INTERÉS</v>
      </c>
      <c r="Q1092" s="87"/>
      <c r="R1092" s="88"/>
      <c r="S1092" s="88"/>
      <c r="T1092" s="88"/>
      <c r="U1092" s="88"/>
    </row>
    <row r="1093" spans="1:21" ht="12.75" customHeight="1">
      <c r="A1093" s="101"/>
      <c r="B1093" s="100" t="s">
        <v>11577</v>
      </c>
      <c r="C1093" s="101">
        <v>976702597</v>
      </c>
      <c r="D1093" s="100"/>
      <c r="E1093" s="101"/>
      <c r="F1093" s="63"/>
      <c r="G1093" s="100" t="s">
        <v>224</v>
      </c>
      <c r="H1093" s="101"/>
      <c r="I1093" s="88"/>
      <c r="J1093" s="63"/>
      <c r="K1093" s="125"/>
      <c r="L1093" s="66"/>
      <c r="M1093" s="647">
        <v>45859</v>
      </c>
      <c r="N1093" s="85" t="s">
        <v>368</v>
      </c>
      <c r="O1093" s="95" t="s">
        <v>236</v>
      </c>
      <c r="P1093" s="85" t="str">
        <f>TRIM(BD_PyaPinto[[#This Row],[CONTACTO II]])</f>
        <v>NO CONTESTA</v>
      </c>
      <c r="Q1093" s="87"/>
      <c r="R1093" s="88"/>
      <c r="S1093" s="88"/>
      <c r="T1093" s="88"/>
      <c r="U1093" s="88"/>
    </row>
    <row r="1094" spans="1:21" ht="12.75" customHeight="1">
      <c r="A1094" s="101"/>
      <c r="B1094" s="100" t="s">
        <v>11578</v>
      </c>
      <c r="C1094" s="101">
        <v>983303000</v>
      </c>
      <c r="D1094" s="100"/>
      <c r="E1094" s="101"/>
      <c r="F1094" s="63"/>
      <c r="G1094" s="100" t="s">
        <v>224</v>
      </c>
      <c r="H1094" s="101"/>
      <c r="I1094" s="88"/>
      <c r="J1094" s="63"/>
      <c r="K1094" s="125"/>
      <c r="L1094" s="66"/>
      <c r="M1094" s="647">
        <v>45859</v>
      </c>
      <c r="N1094" s="85" t="s">
        <v>368</v>
      </c>
      <c r="O1094" s="95" t="s">
        <v>236</v>
      </c>
      <c r="P1094" s="85" t="str">
        <f>TRIM(BD_PyaPinto[[#This Row],[CONTACTO II]])</f>
        <v>NO CONTESTA</v>
      </c>
      <c r="Q1094" s="87"/>
      <c r="R1094" s="88"/>
      <c r="S1094" s="88"/>
      <c r="T1094" s="88"/>
      <c r="U1094" s="88"/>
    </row>
    <row r="1095" spans="1:21" ht="12.75" customHeight="1">
      <c r="A1095" s="101"/>
      <c r="B1095" s="100" t="s">
        <v>11579</v>
      </c>
      <c r="C1095" s="101">
        <v>986644715</v>
      </c>
      <c r="D1095" s="100"/>
      <c r="E1095" s="101"/>
      <c r="F1095" s="63"/>
      <c r="G1095" s="100" t="s">
        <v>224</v>
      </c>
      <c r="H1095" s="101"/>
      <c r="I1095" s="88"/>
      <c r="J1095" s="63"/>
      <c r="K1095" s="125"/>
      <c r="L1095" s="66"/>
      <c r="M1095" s="647">
        <v>45859</v>
      </c>
      <c r="N1095" s="85" t="s">
        <v>388</v>
      </c>
      <c r="O1095" s="95" t="s">
        <v>231</v>
      </c>
      <c r="P1095" s="85" t="str">
        <f>TRIM(BD_PyaPinto[[#This Row],[CONTACTO II]])</f>
        <v>MOSTRÓ INTERÉS</v>
      </c>
      <c r="Q1095" s="87"/>
      <c r="R1095" s="88"/>
      <c r="S1095" s="88"/>
      <c r="T1095" s="88"/>
      <c r="U1095" s="88"/>
    </row>
    <row r="1096" spans="1:21" ht="12.75" customHeight="1">
      <c r="A1096" s="101"/>
      <c r="B1096" s="100" t="s">
        <v>11580</v>
      </c>
      <c r="C1096" s="101">
        <v>986699712</v>
      </c>
      <c r="D1096" s="100"/>
      <c r="E1096" s="101"/>
      <c r="F1096" s="63"/>
      <c r="G1096" s="100" t="s">
        <v>224</v>
      </c>
      <c r="H1096" s="101"/>
      <c r="I1096" s="88"/>
      <c r="J1096" s="63"/>
      <c r="K1096" s="125"/>
      <c r="L1096" s="66"/>
      <c r="M1096" s="647">
        <v>45859</v>
      </c>
      <c r="N1096" s="85" t="s">
        <v>368</v>
      </c>
      <c r="O1096" s="95" t="s">
        <v>236</v>
      </c>
      <c r="P1096" s="85" t="str">
        <f>TRIM(BD_PyaPinto[[#This Row],[CONTACTO II]])</f>
        <v>NO CONTESTA</v>
      </c>
      <c r="Q1096" s="87"/>
      <c r="R1096" s="88"/>
      <c r="S1096" s="88"/>
      <c r="T1096" s="88"/>
      <c r="U1096" s="88"/>
    </row>
    <row r="1097" spans="1:21" ht="12.75" customHeight="1">
      <c r="A1097" s="101">
        <v>61313658</v>
      </c>
      <c r="B1097" s="100" t="s">
        <v>4000</v>
      </c>
      <c r="C1097" s="101">
        <v>988155167</v>
      </c>
      <c r="D1097" s="100" t="s">
        <v>4001</v>
      </c>
      <c r="E1097" s="101"/>
      <c r="F1097" s="63"/>
      <c r="G1097" s="100" t="s">
        <v>224</v>
      </c>
      <c r="H1097" s="101"/>
      <c r="I1097" s="88"/>
      <c r="J1097" s="63"/>
      <c r="K1097" s="125"/>
      <c r="L1097" s="66"/>
      <c r="M1097" s="647">
        <v>45859</v>
      </c>
      <c r="N1097" s="85" t="s">
        <v>368</v>
      </c>
      <c r="O1097" s="95" t="s">
        <v>236</v>
      </c>
      <c r="P1097" s="85" t="str">
        <f>TRIM(BD_PyaPinto[[#This Row],[CONTACTO II]])</f>
        <v>NO CONTESTA</v>
      </c>
      <c r="Q1097" s="87"/>
      <c r="R1097" s="88"/>
      <c r="S1097" s="88"/>
      <c r="T1097" s="88"/>
      <c r="U1097" s="88"/>
    </row>
    <row r="1098" spans="1:21" ht="12.75" customHeight="1">
      <c r="A1098" s="101">
        <v>80690761</v>
      </c>
      <c r="B1098" s="100" t="s">
        <v>10143</v>
      </c>
      <c r="C1098" s="101">
        <v>918607305</v>
      </c>
      <c r="D1098" s="100" t="s">
        <v>10144</v>
      </c>
      <c r="E1098" s="101"/>
      <c r="F1098" s="63"/>
      <c r="G1098" s="100" t="s">
        <v>225</v>
      </c>
      <c r="H1098" s="101"/>
      <c r="I1098" s="88"/>
      <c r="J1098" s="63"/>
      <c r="K1098" s="125"/>
      <c r="L1098" s="66"/>
      <c r="M1098" s="647">
        <v>45859</v>
      </c>
      <c r="N1098" s="85" t="s">
        <v>368</v>
      </c>
      <c r="O1098" s="85" t="s">
        <v>239</v>
      </c>
      <c r="P1098" s="85" t="str">
        <f>TRIM(BD_PyaPinto[[#This Row],[CONTACTO II]])</f>
        <v>EVALUANDO OPCIONES</v>
      </c>
      <c r="Q1098" s="87"/>
      <c r="R1098" s="88"/>
      <c r="S1098" s="88"/>
      <c r="T1098" s="88"/>
      <c r="U1098" s="88"/>
    </row>
    <row r="1099" spans="1:21" ht="12.75" customHeight="1">
      <c r="A1099" s="101"/>
      <c r="B1099" s="100" t="s">
        <v>11581</v>
      </c>
      <c r="C1099" s="101">
        <v>924366091</v>
      </c>
      <c r="D1099" s="100"/>
      <c r="E1099" s="101"/>
      <c r="F1099" s="63"/>
      <c r="G1099" s="100" t="s">
        <v>225</v>
      </c>
      <c r="H1099" s="101"/>
      <c r="I1099" s="88"/>
      <c r="J1099" s="63"/>
      <c r="K1099" s="125"/>
      <c r="L1099" s="66"/>
      <c r="M1099" s="647">
        <v>45859</v>
      </c>
      <c r="N1099" s="85" t="s">
        <v>368</v>
      </c>
      <c r="O1099" s="95" t="s">
        <v>236</v>
      </c>
      <c r="P1099" s="85" t="str">
        <f>TRIM(BD_PyaPinto[[#This Row],[CONTACTO II]])</f>
        <v>NO CONTESTA</v>
      </c>
      <c r="Q1099" s="87"/>
      <c r="R1099" s="88"/>
      <c r="S1099" s="88"/>
      <c r="T1099" s="88"/>
      <c r="U1099" s="88"/>
    </row>
    <row r="1100" spans="1:21" ht="12.75" customHeight="1">
      <c r="A1100" s="101"/>
      <c r="B1100" s="100" t="s">
        <v>11582</v>
      </c>
      <c r="C1100" s="101">
        <v>948710916</v>
      </c>
      <c r="D1100" s="100"/>
      <c r="E1100" s="101"/>
      <c r="F1100" s="63"/>
      <c r="G1100" s="100" t="s">
        <v>225</v>
      </c>
      <c r="H1100" s="101"/>
      <c r="I1100" s="88"/>
      <c r="J1100" s="63"/>
      <c r="K1100" s="125"/>
      <c r="L1100" s="66"/>
      <c r="M1100" s="647">
        <v>45859</v>
      </c>
      <c r="N1100" s="85" t="s">
        <v>368</v>
      </c>
      <c r="O1100" s="95" t="s">
        <v>236</v>
      </c>
      <c r="P1100" s="85" t="str">
        <f>TRIM(BD_PyaPinto[[#This Row],[CONTACTO II]])</f>
        <v>NO CONTESTA</v>
      </c>
      <c r="Q1100" s="87"/>
      <c r="R1100" s="88"/>
      <c r="S1100" s="88"/>
      <c r="T1100" s="88"/>
      <c r="U1100" s="88"/>
    </row>
    <row r="1101" spans="1:21" ht="12.75" customHeight="1">
      <c r="A1101" s="101"/>
      <c r="B1101" s="100" t="s">
        <v>11583</v>
      </c>
      <c r="C1101" s="101">
        <v>960976724</v>
      </c>
      <c r="D1101" s="100"/>
      <c r="E1101" s="101"/>
      <c r="F1101" s="63"/>
      <c r="G1101" s="100" t="s">
        <v>225</v>
      </c>
      <c r="H1101" s="101"/>
      <c r="I1101" s="88"/>
      <c r="J1101" s="63"/>
      <c r="K1101" s="125"/>
      <c r="L1101" s="66"/>
      <c r="M1101" s="647">
        <v>45859</v>
      </c>
      <c r="N1101" s="85" t="s">
        <v>368</v>
      </c>
      <c r="O1101" s="95" t="s">
        <v>236</v>
      </c>
      <c r="P1101" s="85" t="str">
        <f>TRIM(BD_PyaPinto[[#This Row],[CONTACTO II]])</f>
        <v>NO CONTESTA</v>
      </c>
      <c r="Q1101" s="87"/>
      <c r="R1101" s="88"/>
      <c r="S1101" s="88"/>
      <c r="T1101" s="88"/>
      <c r="U1101" s="88"/>
    </row>
    <row r="1102" spans="1:21" ht="12.75" customHeight="1">
      <c r="A1102" s="101"/>
      <c r="B1102" s="100" t="s">
        <v>11584</v>
      </c>
      <c r="C1102" s="101">
        <v>980024292</v>
      </c>
      <c r="D1102" s="100"/>
      <c r="E1102" s="101"/>
      <c r="F1102" s="63"/>
      <c r="G1102" s="100" t="s">
        <v>225</v>
      </c>
      <c r="H1102" s="101"/>
      <c r="I1102" s="88"/>
      <c r="J1102" s="63"/>
      <c r="K1102" s="125"/>
      <c r="L1102" s="66"/>
      <c r="M1102" s="647">
        <v>45859</v>
      </c>
      <c r="N1102" s="85" t="s">
        <v>239</v>
      </c>
      <c r="O1102" s="85" t="s">
        <v>239</v>
      </c>
      <c r="P1102" s="85" t="str">
        <f>TRIM(BD_PyaPinto[[#This Row],[CONTACTO II]])</f>
        <v>EVALUANDO OPCIONES</v>
      </c>
      <c r="Q1102" s="87"/>
      <c r="R1102" s="88"/>
      <c r="S1102" s="88"/>
      <c r="T1102" s="88"/>
      <c r="U1102" s="88"/>
    </row>
    <row r="1103" spans="1:21" ht="12.75" customHeight="1">
      <c r="A1103" s="101">
        <v>73202779</v>
      </c>
      <c r="B1103" s="100" t="s">
        <v>8198</v>
      </c>
      <c r="C1103" s="101">
        <v>924387518</v>
      </c>
      <c r="D1103" s="102" t="s">
        <v>8199</v>
      </c>
      <c r="E1103" s="99" t="s">
        <v>347</v>
      </c>
      <c r="F1103" s="63"/>
      <c r="G1103" s="100" t="s">
        <v>223</v>
      </c>
      <c r="H1103" s="101" t="s">
        <v>245</v>
      </c>
      <c r="I1103" s="88"/>
      <c r="J1103" s="63"/>
      <c r="K1103" s="125" t="s">
        <v>274</v>
      </c>
      <c r="L1103" s="66" t="s">
        <v>274</v>
      </c>
      <c r="M1103" s="647">
        <v>45860</v>
      </c>
      <c r="N1103" s="85" t="s">
        <v>368</v>
      </c>
      <c r="O1103" s="85" t="s">
        <v>236</v>
      </c>
      <c r="P1103" s="85" t="str">
        <f>TRIM(BD_PyaPinto[[#This Row],[CONTACTO II]])</f>
        <v>NO CONTESTA</v>
      </c>
      <c r="Q1103" s="87"/>
      <c r="R1103" s="88"/>
      <c r="S1103" s="88"/>
      <c r="T1103" s="88"/>
      <c r="U1103" s="88"/>
    </row>
    <row r="1104" spans="1:21" ht="12.75" customHeight="1">
      <c r="A1104" s="101">
        <v>70779007</v>
      </c>
      <c r="B1104" s="100" t="s">
        <v>5798</v>
      </c>
      <c r="C1104" s="101">
        <v>910405364</v>
      </c>
      <c r="D1104" s="102" t="s">
        <v>5799</v>
      </c>
      <c r="E1104" s="99" t="s">
        <v>347</v>
      </c>
      <c r="F1104" s="63"/>
      <c r="G1104" s="100" t="s">
        <v>224</v>
      </c>
      <c r="H1104" s="101" t="s">
        <v>245</v>
      </c>
      <c r="I1104" s="88"/>
      <c r="J1104" s="63"/>
      <c r="K1104" s="125" t="s">
        <v>278</v>
      </c>
      <c r="L1104" s="125" t="s">
        <v>278</v>
      </c>
      <c r="M1104" s="647">
        <v>45860</v>
      </c>
      <c r="N1104" s="85" t="s">
        <v>388</v>
      </c>
      <c r="O1104" s="85" t="s">
        <v>231</v>
      </c>
      <c r="P1104" s="85" t="str">
        <f>TRIM(BD_PyaPinto[[#This Row],[CONTACTO II]])</f>
        <v>MOSTRÓ INTERÉS</v>
      </c>
      <c r="Q1104" s="87"/>
      <c r="R1104" s="88"/>
      <c r="S1104" s="88"/>
      <c r="T1104" s="88"/>
      <c r="U1104" s="88"/>
    </row>
    <row r="1105" spans="1:22" ht="12.75" customHeight="1">
      <c r="A1105" s="101">
        <v>63027086</v>
      </c>
      <c r="B1105" s="100" t="s">
        <v>5308</v>
      </c>
      <c r="C1105" s="101">
        <v>944541283</v>
      </c>
      <c r="D1105" s="102" t="s">
        <v>5309</v>
      </c>
      <c r="E1105" s="99" t="s">
        <v>347</v>
      </c>
      <c r="F1105" s="63"/>
      <c r="G1105" s="100" t="s">
        <v>224</v>
      </c>
      <c r="H1105" s="101" t="s">
        <v>245</v>
      </c>
      <c r="I1105" s="88"/>
      <c r="J1105" s="63"/>
      <c r="K1105" s="125" t="s">
        <v>278</v>
      </c>
      <c r="L1105" s="125" t="s">
        <v>278</v>
      </c>
      <c r="M1105" s="647">
        <v>45860</v>
      </c>
      <c r="N1105" s="85" t="s">
        <v>388</v>
      </c>
      <c r="O1105" s="85" t="s">
        <v>231</v>
      </c>
      <c r="P1105" s="85" t="str">
        <f>TRIM(BD_PyaPinto[[#This Row],[CONTACTO II]])</f>
        <v>MOSTRÓ INTERÉS</v>
      </c>
      <c r="Q1105" s="87"/>
      <c r="R1105" s="88"/>
      <c r="S1105" s="88"/>
      <c r="T1105" s="88"/>
      <c r="U1105" s="88"/>
      <c r="V1105" s="830" t="s">
        <v>2754</v>
      </c>
    </row>
    <row r="1106" spans="1:22" ht="12.75" customHeight="1">
      <c r="A1106" s="101">
        <v>61096111</v>
      </c>
      <c r="B1106" s="100" t="s">
        <v>3652</v>
      </c>
      <c r="C1106" s="101">
        <v>933662186</v>
      </c>
      <c r="D1106" s="102" t="s">
        <v>3653</v>
      </c>
      <c r="E1106" s="99" t="s">
        <v>347</v>
      </c>
      <c r="F1106" s="63"/>
      <c r="G1106" s="100" t="s">
        <v>224</v>
      </c>
      <c r="H1106" s="101" t="s">
        <v>245</v>
      </c>
      <c r="I1106" s="88"/>
      <c r="J1106" s="63"/>
      <c r="K1106" s="125" t="s">
        <v>280</v>
      </c>
      <c r="L1106" s="125" t="s">
        <v>280</v>
      </c>
      <c r="M1106" s="647">
        <v>45860</v>
      </c>
      <c r="N1106" s="85" t="s">
        <v>368</v>
      </c>
      <c r="O1106" s="85" t="s">
        <v>236</v>
      </c>
      <c r="P1106" s="85" t="str">
        <f>TRIM(BD_PyaPinto[[#This Row],[CONTACTO II]])</f>
        <v>NO CONTESTA</v>
      </c>
      <c r="Q1106" s="87"/>
      <c r="R1106" s="88"/>
      <c r="S1106" s="88"/>
      <c r="T1106" s="88"/>
      <c r="U1106" s="88"/>
    </row>
    <row r="1107" spans="1:22" ht="12.75" customHeight="1">
      <c r="A1107" s="101">
        <v>43284463</v>
      </c>
      <c r="B1107" s="100" t="s">
        <v>2084</v>
      </c>
      <c r="C1107" s="101">
        <v>989966529</v>
      </c>
      <c r="D1107" s="102" t="s">
        <v>2085</v>
      </c>
      <c r="E1107" s="99" t="s">
        <v>347</v>
      </c>
      <c r="F1107" s="63"/>
      <c r="G1107" s="100" t="s">
        <v>224</v>
      </c>
      <c r="H1107" s="101" t="s">
        <v>245</v>
      </c>
      <c r="I1107" s="88"/>
      <c r="J1107" s="63"/>
      <c r="K1107" s="125" t="s">
        <v>280</v>
      </c>
      <c r="L1107" s="125" t="s">
        <v>280</v>
      </c>
      <c r="M1107" s="647">
        <v>45860</v>
      </c>
      <c r="N1107" s="85" t="s">
        <v>388</v>
      </c>
      <c r="O1107" s="85" t="s">
        <v>231</v>
      </c>
      <c r="P1107" s="85" t="str">
        <f>TRIM(BD_PyaPinto[[#This Row],[CONTACTO II]])</f>
        <v>MOSTRÓ INTERÉS</v>
      </c>
      <c r="Q1107" s="87"/>
      <c r="R1107" s="88"/>
      <c r="S1107" s="88"/>
      <c r="T1107" s="88"/>
      <c r="U1107" s="88"/>
    </row>
    <row r="1108" spans="1:22" ht="12.75" customHeight="1">
      <c r="A1108" s="795">
        <v>77049166</v>
      </c>
      <c r="B1108" s="797" t="s">
        <v>9862</v>
      </c>
      <c r="C1108" s="799">
        <v>951884827</v>
      </c>
      <c r="D1108" s="801" t="s">
        <v>9863</v>
      </c>
      <c r="E1108" s="799" t="s">
        <v>347</v>
      </c>
      <c r="F1108" s="803"/>
      <c r="G1108" s="100" t="s">
        <v>225</v>
      </c>
      <c r="H1108" s="101" t="s">
        <v>245</v>
      </c>
      <c r="I1108" s="88"/>
      <c r="J1108" s="63"/>
      <c r="K1108" s="125" t="s">
        <v>262</v>
      </c>
      <c r="L1108" s="125" t="s">
        <v>262</v>
      </c>
      <c r="M1108" s="647">
        <v>45860</v>
      </c>
      <c r="N1108" s="85" t="s">
        <v>368</v>
      </c>
      <c r="O1108" s="85"/>
      <c r="P1108" s="85" t="str">
        <f>TRIM(BD_PyaPinto[[#This Row],[CONTACTO II]])</f>
        <v/>
      </c>
      <c r="Q1108" s="87"/>
      <c r="R1108" s="88"/>
      <c r="S1108" s="88"/>
      <c r="T1108" s="88"/>
      <c r="U1108" s="88"/>
    </row>
    <row r="1109" spans="1:22" ht="12.75" customHeight="1">
      <c r="A1109" s="805" t="s">
        <v>12429</v>
      </c>
      <c r="B1109" s="806" t="s">
        <v>3607</v>
      </c>
      <c r="C1109" s="805" t="s">
        <v>3608</v>
      </c>
      <c r="D1109" s="806" t="s">
        <v>3609</v>
      </c>
      <c r="E1109" s="799" t="s">
        <v>347</v>
      </c>
      <c r="F1109" s="807"/>
      <c r="G1109" s="100" t="s">
        <v>225</v>
      </c>
      <c r="H1109" s="101" t="s">
        <v>245</v>
      </c>
      <c r="I1109" s="88"/>
      <c r="J1109" s="63"/>
      <c r="K1109" s="125" t="s">
        <v>262</v>
      </c>
      <c r="L1109" s="125" t="s">
        <v>262</v>
      </c>
      <c r="M1109" s="647">
        <v>45860</v>
      </c>
      <c r="N1109" s="85" t="s">
        <v>368</v>
      </c>
      <c r="O1109" s="85" t="s">
        <v>236</v>
      </c>
      <c r="P1109" s="85" t="str">
        <f>TRIM(BD_PyaPinto[[#This Row],[CONTACTO II]])</f>
        <v>NO CONTESTA</v>
      </c>
      <c r="Q1109" s="87"/>
      <c r="R1109" s="88"/>
      <c r="S1109" s="88"/>
      <c r="T1109" s="88"/>
      <c r="U1109" s="88"/>
    </row>
    <row r="1110" spans="1:22" ht="12.75" customHeight="1">
      <c r="A1110" s="101">
        <v>40610867</v>
      </c>
      <c r="B1110" s="100" t="s">
        <v>1460</v>
      </c>
      <c r="C1110" s="101">
        <v>990361362</v>
      </c>
      <c r="D1110" s="102" t="s">
        <v>1461</v>
      </c>
      <c r="E1110" s="99" t="s">
        <v>451</v>
      </c>
      <c r="F1110" s="63"/>
      <c r="G1110" s="100" t="s">
        <v>224</v>
      </c>
      <c r="H1110" s="101" t="s">
        <v>245</v>
      </c>
      <c r="I1110" s="88"/>
      <c r="J1110" s="63"/>
      <c r="K1110" s="125" t="s">
        <v>280</v>
      </c>
      <c r="L1110" s="321" t="s">
        <v>280</v>
      </c>
      <c r="M1110" s="647">
        <v>45862</v>
      </c>
      <c r="N1110" s="85" t="s">
        <v>368</v>
      </c>
      <c r="O1110" s="85" t="s">
        <v>236</v>
      </c>
      <c r="P1110" s="85" t="str">
        <f>TRIM(BD_PyaPinto[[#This Row],[CONTACTO II]])</f>
        <v>NO CONTESTA</v>
      </c>
      <c r="Q1110" s="87"/>
      <c r="R1110" s="88"/>
      <c r="S1110" s="88"/>
      <c r="T1110" s="88"/>
      <c r="U1110" s="88"/>
    </row>
    <row r="1111" spans="1:22" ht="12.75" customHeight="1">
      <c r="A1111" s="101">
        <v>76880245</v>
      </c>
      <c r="B1111" s="100" t="s">
        <v>9807</v>
      </c>
      <c r="C1111" s="101">
        <v>951729244</v>
      </c>
      <c r="D1111" s="102" t="s">
        <v>9808</v>
      </c>
      <c r="E1111" s="99" t="s">
        <v>347</v>
      </c>
      <c r="F1111" s="63"/>
      <c r="G1111" s="100" t="s">
        <v>224</v>
      </c>
      <c r="H1111" s="101" t="s">
        <v>245</v>
      </c>
      <c r="I1111" s="88"/>
      <c r="J1111" s="63"/>
      <c r="K1111" s="125" t="s">
        <v>278</v>
      </c>
      <c r="L1111" s="321" t="s">
        <v>278</v>
      </c>
      <c r="M1111" s="647">
        <v>45862</v>
      </c>
      <c r="N1111" s="85" t="s">
        <v>388</v>
      </c>
      <c r="O1111" s="85" t="s">
        <v>231</v>
      </c>
      <c r="P1111" s="85" t="str">
        <f>TRIM(BD_PyaPinto[[#This Row],[CONTACTO II]])</f>
        <v>MOSTRÓ INTERÉS</v>
      </c>
      <c r="Q1111" s="87"/>
      <c r="R1111" s="88"/>
      <c r="S1111" s="88"/>
      <c r="T1111" s="88"/>
      <c r="U1111" s="88"/>
      <c r="V1111" s="830" t="s">
        <v>2754</v>
      </c>
    </row>
    <row r="1112" spans="1:22" ht="12.75" customHeight="1">
      <c r="A1112" s="101">
        <v>61213613</v>
      </c>
      <c r="B1112" s="100" t="s">
        <v>3840</v>
      </c>
      <c r="C1112" s="101">
        <v>941197109</v>
      </c>
      <c r="D1112" s="102" t="s">
        <v>3841</v>
      </c>
      <c r="E1112" s="99" t="s">
        <v>347</v>
      </c>
      <c r="F1112" s="63"/>
      <c r="G1112" s="100" t="s">
        <v>223</v>
      </c>
      <c r="H1112" s="101" t="s">
        <v>245</v>
      </c>
      <c r="I1112" s="88"/>
      <c r="J1112" s="63"/>
      <c r="K1112" s="125" t="s">
        <v>278</v>
      </c>
      <c r="L1112" s="321" t="s">
        <v>278</v>
      </c>
      <c r="M1112" s="647">
        <v>45862</v>
      </c>
      <c r="N1112" s="85" t="s">
        <v>368</v>
      </c>
      <c r="O1112" s="85" t="s">
        <v>239</v>
      </c>
      <c r="P1112" s="85" t="str">
        <f>TRIM(BD_PyaPinto[[#This Row],[CONTACTO II]])</f>
        <v>EVALUANDO OPCIONES</v>
      </c>
      <c r="Q1112" s="87"/>
      <c r="R1112" s="88"/>
      <c r="S1112" s="88"/>
      <c r="T1112" s="88"/>
      <c r="U1112" s="88"/>
    </row>
    <row r="1113" spans="1:22" ht="12.75" customHeight="1">
      <c r="A1113" s="101">
        <v>40432947</v>
      </c>
      <c r="B1113" s="100" t="s">
        <v>1409</v>
      </c>
      <c r="C1113" s="101">
        <v>992604919</v>
      </c>
      <c r="D1113" s="102" t="s">
        <v>1410</v>
      </c>
      <c r="E1113" s="99" t="s">
        <v>347</v>
      </c>
      <c r="F1113" s="63"/>
      <c r="G1113" s="100" t="s">
        <v>224</v>
      </c>
      <c r="H1113" s="101" t="s">
        <v>245</v>
      </c>
      <c r="I1113" s="88"/>
      <c r="J1113" s="63"/>
      <c r="K1113" s="125" t="s">
        <v>278</v>
      </c>
      <c r="L1113" s="321" t="s">
        <v>278</v>
      </c>
      <c r="M1113" s="647">
        <v>45862</v>
      </c>
      <c r="N1113" s="85" t="s">
        <v>368</v>
      </c>
      <c r="O1113" s="85"/>
      <c r="P1113" s="85" t="str">
        <f>TRIM(BD_PyaPinto[[#This Row],[CONTACTO II]])</f>
        <v/>
      </c>
      <c r="Q1113" s="87"/>
      <c r="R1113" s="88"/>
      <c r="S1113" s="88"/>
      <c r="T1113" s="88"/>
      <c r="U1113" s="88"/>
    </row>
    <row r="1114" spans="1:22" ht="12.75" customHeight="1">
      <c r="A1114" s="101">
        <v>62024962</v>
      </c>
      <c r="B1114" s="100" t="s">
        <v>5074</v>
      </c>
      <c r="C1114" s="101">
        <v>927498062</v>
      </c>
      <c r="D1114" s="102" t="s">
        <v>5075</v>
      </c>
      <c r="E1114" s="99" t="s">
        <v>451</v>
      </c>
      <c r="F1114" s="63"/>
      <c r="G1114" s="100" t="s">
        <v>225</v>
      </c>
      <c r="H1114" s="101" t="s">
        <v>245</v>
      </c>
      <c r="I1114" s="88"/>
      <c r="J1114" s="63"/>
      <c r="K1114" s="125" t="s">
        <v>278</v>
      </c>
      <c r="L1114" s="321" t="s">
        <v>278</v>
      </c>
      <c r="M1114" s="647">
        <v>45862</v>
      </c>
      <c r="N1114" s="85" t="s">
        <v>388</v>
      </c>
      <c r="O1114" s="85" t="s">
        <v>231</v>
      </c>
      <c r="P1114" s="85" t="str">
        <f>TRIM(BD_PyaPinto[[#This Row],[CONTACTO II]])</f>
        <v>MOSTRÓ INTERÉS</v>
      </c>
      <c r="Q1114" s="87"/>
      <c r="R1114" s="88"/>
      <c r="S1114" s="88"/>
      <c r="T1114" s="88"/>
      <c r="U1114" s="88"/>
    </row>
    <row r="1115" spans="1:22" ht="12.75" customHeight="1">
      <c r="A1115" s="101">
        <v>43708169</v>
      </c>
      <c r="B1115" s="100" t="s">
        <v>2171</v>
      </c>
      <c r="C1115" s="101">
        <v>970528240</v>
      </c>
      <c r="D1115" s="102" t="s">
        <v>2172</v>
      </c>
      <c r="E1115" s="99" t="s">
        <v>347</v>
      </c>
      <c r="F1115" s="63"/>
      <c r="G1115" s="100" t="s">
        <v>223</v>
      </c>
      <c r="H1115" s="101" t="s">
        <v>245</v>
      </c>
      <c r="I1115" s="88"/>
      <c r="J1115" s="63"/>
      <c r="K1115" s="125" t="s">
        <v>274</v>
      </c>
      <c r="L1115" s="321" t="s">
        <v>274</v>
      </c>
      <c r="M1115" s="647">
        <v>45862</v>
      </c>
      <c r="N1115" s="85" t="s">
        <v>368</v>
      </c>
      <c r="O1115" s="85"/>
      <c r="P1115" s="85" t="str">
        <f>TRIM(BD_PyaPinto[[#This Row],[CONTACTO II]])</f>
        <v/>
      </c>
      <c r="Q1115" s="87"/>
      <c r="R1115" s="88"/>
      <c r="S1115" s="88"/>
      <c r="T1115" s="88"/>
      <c r="U1115" s="88"/>
      <c r="V1115" s="317" t="s">
        <v>351</v>
      </c>
    </row>
    <row r="1116" spans="1:22" ht="12.75" customHeight="1">
      <c r="A1116" s="795">
        <v>43287735</v>
      </c>
      <c r="B1116" s="797" t="s">
        <v>2086</v>
      </c>
      <c r="C1116" s="799">
        <v>930234869</v>
      </c>
      <c r="D1116" s="797" t="s">
        <v>2087</v>
      </c>
      <c r="E1116" s="799" t="s">
        <v>451</v>
      </c>
      <c r="F1116" s="803"/>
      <c r="G1116" s="150" t="s">
        <v>225</v>
      </c>
      <c r="H1116" s="101" t="s">
        <v>245</v>
      </c>
      <c r="I1116" s="88"/>
      <c r="J1116" s="63"/>
      <c r="K1116" s="125" t="s">
        <v>262</v>
      </c>
      <c r="L1116" s="321" t="s">
        <v>262</v>
      </c>
      <c r="M1116" s="647">
        <v>45862</v>
      </c>
      <c r="N1116" s="85" t="s">
        <v>368</v>
      </c>
      <c r="O1116" s="85"/>
      <c r="P1116" s="85" t="str">
        <f>TRIM(BD_PyaPinto[[#This Row],[CONTACTO II]])</f>
        <v/>
      </c>
      <c r="Q1116" s="87"/>
      <c r="R1116" s="88"/>
      <c r="S1116" s="88"/>
      <c r="T1116" s="88"/>
      <c r="U1116" s="88"/>
    </row>
    <row r="1117" spans="1:22" ht="12.75" customHeight="1">
      <c r="A1117" s="796">
        <v>61393350</v>
      </c>
      <c r="B1117" s="1121" t="s">
        <v>4182</v>
      </c>
      <c r="C1117" s="800">
        <v>929059920</v>
      </c>
      <c r="D1117" s="798" t="s">
        <v>4183</v>
      </c>
      <c r="E1117" s="800" t="s">
        <v>451</v>
      </c>
      <c r="F1117" s="804"/>
      <c r="G1117" s="150" t="s">
        <v>224</v>
      </c>
      <c r="H1117" s="101" t="s">
        <v>245</v>
      </c>
      <c r="I1117" s="88"/>
      <c r="J1117" s="63"/>
      <c r="K1117" s="125" t="s">
        <v>262</v>
      </c>
      <c r="L1117" s="320" t="s">
        <v>262</v>
      </c>
      <c r="M1117" s="647">
        <v>45862</v>
      </c>
      <c r="N1117" s="85" t="s">
        <v>388</v>
      </c>
      <c r="O1117" s="95" t="s">
        <v>329</v>
      </c>
      <c r="P1117" s="95" t="s">
        <v>329</v>
      </c>
      <c r="Q1117" s="87"/>
      <c r="R1117" s="88"/>
      <c r="S1117" s="88"/>
      <c r="T1117" s="88"/>
      <c r="U1117" s="88"/>
      <c r="V1117" s="61" t="s">
        <v>4184</v>
      </c>
    </row>
    <row r="1118" spans="1:22" ht="12.75" customHeight="1">
      <c r="A1118" s="796">
        <v>72998324</v>
      </c>
      <c r="B1118" s="798" t="s">
        <v>7930</v>
      </c>
      <c r="C1118" s="800">
        <v>960444541</v>
      </c>
      <c r="D1118" s="798" t="s">
        <v>7931</v>
      </c>
      <c r="E1118" s="800" t="s">
        <v>451</v>
      </c>
      <c r="F1118" s="804"/>
      <c r="G1118" s="150" t="s">
        <v>224</v>
      </c>
      <c r="H1118" s="101" t="s">
        <v>245</v>
      </c>
      <c r="I1118" s="88"/>
      <c r="J1118" s="63"/>
      <c r="K1118" s="125" t="s">
        <v>262</v>
      </c>
      <c r="L1118" s="321" t="s">
        <v>262</v>
      </c>
      <c r="M1118" s="647">
        <v>45862</v>
      </c>
      <c r="N1118" s="85" t="s">
        <v>368</v>
      </c>
      <c r="O1118" s="85"/>
      <c r="P1118" s="85" t="str">
        <f>TRIM(BD_PyaPinto[[#This Row],[CONTACTO II]])</f>
        <v/>
      </c>
      <c r="Q1118" s="87"/>
      <c r="R1118" s="88"/>
      <c r="S1118" s="88"/>
      <c r="T1118" s="88"/>
      <c r="U1118" s="88"/>
    </row>
    <row r="1119" spans="1:22" ht="12.75" customHeight="1">
      <c r="A1119" s="101">
        <v>60920464</v>
      </c>
      <c r="B1119" s="100" t="s">
        <v>3437</v>
      </c>
      <c r="C1119" s="101">
        <v>967076449</v>
      </c>
      <c r="D1119" s="100"/>
      <c r="E1119" s="137" t="s">
        <v>347</v>
      </c>
      <c r="F1119" s="63"/>
      <c r="G1119" s="150" t="s">
        <v>224</v>
      </c>
      <c r="H1119" s="101" t="s">
        <v>11</v>
      </c>
      <c r="I1119" s="88"/>
      <c r="J1119" s="63"/>
      <c r="K1119" s="321" t="s">
        <v>278</v>
      </c>
      <c r="L1119" s="321" t="s">
        <v>278</v>
      </c>
      <c r="M1119" s="647">
        <v>45862</v>
      </c>
      <c r="N1119" s="85" t="s">
        <v>388</v>
      </c>
      <c r="O1119" s="85" t="s">
        <v>231</v>
      </c>
      <c r="P1119" s="85" t="str">
        <f>TRIM(BD_PyaPinto[[#This Row],[CONTACTO II]])</f>
        <v>MOSTRÓ INTERÉS</v>
      </c>
      <c r="Q1119" s="87"/>
      <c r="R1119" s="88"/>
      <c r="S1119" s="88"/>
      <c r="T1119" s="88"/>
      <c r="U1119" s="88"/>
      <c r="V1119" s="830" t="s">
        <v>2754</v>
      </c>
    </row>
    <row r="1120" spans="1:22" ht="12.75" customHeight="1">
      <c r="A1120" s="795">
        <v>43287735</v>
      </c>
      <c r="B1120" s="797" t="s">
        <v>2086</v>
      </c>
      <c r="C1120" s="799">
        <v>930234869</v>
      </c>
      <c r="D1120" s="797" t="s">
        <v>2087</v>
      </c>
      <c r="E1120" s="799" t="s">
        <v>451</v>
      </c>
      <c r="F1120" s="803"/>
      <c r="G1120" s="855" t="s">
        <v>225</v>
      </c>
      <c r="H1120" s="101" t="s">
        <v>245</v>
      </c>
      <c r="I1120" s="88"/>
      <c r="J1120" s="63"/>
      <c r="K1120" s="125" t="s">
        <v>262</v>
      </c>
      <c r="L1120" s="321" t="s">
        <v>262</v>
      </c>
      <c r="M1120" s="647">
        <v>45863</v>
      </c>
      <c r="N1120" s="85" t="s">
        <v>368</v>
      </c>
      <c r="O1120" s="85" t="s">
        <v>236</v>
      </c>
      <c r="P1120" s="85" t="str">
        <f>TRIM(BD_PyaPinto[[#This Row],[CONTACTO II]])</f>
        <v>NO CONTESTA</v>
      </c>
      <c r="Q1120" s="87"/>
      <c r="R1120" s="88"/>
      <c r="S1120" s="88"/>
      <c r="T1120" s="88"/>
      <c r="U1120" s="88"/>
    </row>
    <row r="1121" spans="1:22" ht="12.75" customHeight="1">
      <c r="A1121" s="796">
        <v>73162360</v>
      </c>
      <c r="B1121" s="798" t="s">
        <v>8118</v>
      </c>
      <c r="C1121" s="800">
        <v>991325900</v>
      </c>
      <c r="D1121" s="798" t="s">
        <v>8119</v>
      </c>
      <c r="E1121" s="800" t="s">
        <v>347</v>
      </c>
      <c r="F1121" s="804"/>
      <c r="G1121" s="856" t="s">
        <v>223</v>
      </c>
      <c r="H1121" s="101" t="s">
        <v>245</v>
      </c>
      <c r="I1121" s="88"/>
      <c r="J1121" s="63"/>
      <c r="K1121" s="125" t="s">
        <v>262</v>
      </c>
      <c r="L1121" s="320" t="s">
        <v>262</v>
      </c>
      <c r="M1121" s="647">
        <v>45863</v>
      </c>
      <c r="N1121" s="85" t="s">
        <v>388</v>
      </c>
      <c r="O1121" s="95" t="s">
        <v>329</v>
      </c>
      <c r="P1121" s="95" t="s">
        <v>329</v>
      </c>
      <c r="Q1121" s="87"/>
      <c r="R1121" s="88"/>
      <c r="S1121" s="88"/>
      <c r="T1121" s="88"/>
      <c r="U1121" s="88"/>
    </row>
    <row r="1122" spans="1:22" ht="12.75" customHeight="1">
      <c r="A1122" s="796">
        <v>73502232</v>
      </c>
      <c r="B1122" s="798" t="s">
        <v>8391</v>
      </c>
      <c r="C1122" s="800">
        <v>958804504</v>
      </c>
      <c r="D1122" s="798" t="s">
        <v>8390</v>
      </c>
      <c r="E1122" s="800" t="s">
        <v>347</v>
      </c>
      <c r="F1122" s="804"/>
      <c r="G1122" s="856" t="s">
        <v>223</v>
      </c>
      <c r="H1122" s="101" t="s">
        <v>245</v>
      </c>
      <c r="I1122" s="88"/>
      <c r="J1122" s="63"/>
      <c r="K1122" s="125" t="s">
        <v>262</v>
      </c>
      <c r="L1122" s="321" t="s">
        <v>262</v>
      </c>
      <c r="M1122" s="647">
        <v>45863</v>
      </c>
      <c r="N1122" s="85" t="s">
        <v>368</v>
      </c>
      <c r="O1122" s="85"/>
      <c r="P1122" s="85" t="str">
        <f>TRIM(BD_PyaPinto[[#This Row],[CONTACTO II]])</f>
        <v/>
      </c>
      <c r="Q1122" s="87"/>
      <c r="R1122" s="88"/>
      <c r="S1122" s="88"/>
      <c r="T1122" s="88"/>
      <c r="U1122" s="88"/>
    </row>
    <row r="1123" spans="1:22" ht="12.75" customHeight="1">
      <c r="A1123" s="796">
        <v>75555167</v>
      </c>
      <c r="B1123" s="798" t="s">
        <v>9353</v>
      </c>
      <c r="C1123" s="800">
        <v>921258155</v>
      </c>
      <c r="D1123" s="798" t="s">
        <v>9354</v>
      </c>
      <c r="E1123" s="800" t="s">
        <v>347</v>
      </c>
      <c r="F1123" s="804"/>
      <c r="G1123" s="856" t="s">
        <v>223</v>
      </c>
      <c r="H1123" s="101" t="s">
        <v>245</v>
      </c>
      <c r="I1123" s="88"/>
      <c r="J1123" s="63"/>
      <c r="K1123" s="125" t="s">
        <v>262</v>
      </c>
      <c r="L1123" s="321" t="s">
        <v>262</v>
      </c>
      <c r="M1123" s="647">
        <v>45863</v>
      </c>
      <c r="N1123" s="85" t="s">
        <v>368</v>
      </c>
      <c r="O1123" s="85"/>
      <c r="P1123" s="85" t="str">
        <f>TRIM(BD_PyaPinto[[#This Row],[CONTACTO II]])</f>
        <v/>
      </c>
      <c r="Q1123" s="87"/>
      <c r="R1123" s="88"/>
      <c r="S1123" s="88"/>
      <c r="T1123" s="88"/>
      <c r="U1123" s="88"/>
    </row>
    <row r="1124" spans="1:22" ht="12.75" customHeight="1">
      <c r="A1124" s="796">
        <v>74108258</v>
      </c>
      <c r="B1124" s="798" t="s">
        <v>8767</v>
      </c>
      <c r="C1124" s="800">
        <v>991673701</v>
      </c>
      <c r="D1124" s="798" t="s">
        <v>8768</v>
      </c>
      <c r="E1124" s="800" t="s">
        <v>451</v>
      </c>
      <c r="F1124" s="804"/>
      <c r="G1124" s="856" t="s">
        <v>225</v>
      </c>
      <c r="H1124" s="101" t="s">
        <v>245</v>
      </c>
      <c r="I1124" s="88"/>
      <c r="J1124" s="63"/>
      <c r="K1124" s="125" t="s">
        <v>262</v>
      </c>
      <c r="L1124" s="321" t="s">
        <v>262</v>
      </c>
      <c r="M1124" s="647">
        <v>45863</v>
      </c>
      <c r="N1124" s="85" t="s">
        <v>368</v>
      </c>
      <c r="O1124" s="85" t="s">
        <v>239</v>
      </c>
      <c r="P1124" s="85" t="str">
        <f>TRIM(BD_PyaPinto[[#This Row],[CONTACTO II]])</f>
        <v>EVALUANDO OPCIONES</v>
      </c>
      <c r="Q1124" s="87"/>
      <c r="R1124" s="88"/>
      <c r="S1124" s="88"/>
      <c r="T1124" s="88"/>
      <c r="U1124" s="88"/>
    </row>
    <row r="1125" spans="1:22" ht="12.75" customHeight="1">
      <c r="A1125" s="796">
        <v>60952659</v>
      </c>
      <c r="B1125" s="798" t="s">
        <v>3488</v>
      </c>
      <c r="C1125" s="800">
        <v>970646156</v>
      </c>
      <c r="D1125" s="798" t="s">
        <v>3489</v>
      </c>
      <c r="E1125" s="800" t="s">
        <v>347</v>
      </c>
      <c r="F1125" s="804"/>
      <c r="G1125" s="856" t="s">
        <v>224</v>
      </c>
      <c r="H1125" s="101" t="s">
        <v>245</v>
      </c>
      <c r="I1125" s="88"/>
      <c r="J1125" s="63"/>
      <c r="K1125" s="125" t="s">
        <v>262</v>
      </c>
      <c r="L1125" s="321" t="s">
        <v>262</v>
      </c>
      <c r="M1125" s="647">
        <v>45863</v>
      </c>
      <c r="N1125" s="85" t="s">
        <v>368</v>
      </c>
      <c r="O1125" s="85"/>
      <c r="P1125" s="85" t="str">
        <f>TRIM(BD_PyaPinto[[#This Row],[CONTACTO II]])</f>
        <v/>
      </c>
      <c r="Q1125" s="87"/>
      <c r="R1125" s="88"/>
      <c r="S1125" s="88"/>
      <c r="T1125" s="88"/>
      <c r="U1125" s="88"/>
    </row>
    <row r="1126" spans="1:22" ht="12.75" customHeight="1">
      <c r="A1126" s="796">
        <v>62019225</v>
      </c>
      <c r="B1126" s="798" t="s">
        <v>5039</v>
      </c>
      <c r="C1126" s="800">
        <v>964579855</v>
      </c>
      <c r="D1126" s="798" t="s">
        <v>5040</v>
      </c>
      <c r="E1126" s="800" t="s">
        <v>451</v>
      </c>
      <c r="F1126" s="804"/>
      <c r="G1126" s="856" t="s">
        <v>223</v>
      </c>
      <c r="H1126" s="101" t="s">
        <v>245</v>
      </c>
      <c r="I1126" s="88"/>
      <c r="J1126" s="63"/>
      <c r="K1126" s="125" t="s">
        <v>262</v>
      </c>
      <c r="L1126" s="321" t="s">
        <v>262</v>
      </c>
      <c r="M1126" s="647">
        <v>45863</v>
      </c>
      <c r="N1126" s="85" t="s">
        <v>368</v>
      </c>
      <c r="O1126" s="85"/>
      <c r="P1126" s="85" t="str">
        <f>TRIM(BD_PyaPinto[[#This Row],[CONTACTO II]])</f>
        <v/>
      </c>
      <c r="Q1126" s="87"/>
      <c r="R1126" s="88"/>
      <c r="S1126" s="88"/>
      <c r="T1126" s="88"/>
      <c r="U1126" s="88"/>
    </row>
    <row r="1127" spans="1:22" ht="12.75" customHeight="1">
      <c r="A1127" s="796">
        <v>73730148</v>
      </c>
      <c r="B1127" s="798" t="s">
        <v>8527</v>
      </c>
      <c r="C1127" s="800">
        <v>966655938</v>
      </c>
      <c r="D1127" s="798" t="s">
        <v>8528</v>
      </c>
      <c r="E1127" s="800" t="s">
        <v>451</v>
      </c>
      <c r="F1127" s="804"/>
      <c r="G1127" s="856" t="s">
        <v>223</v>
      </c>
      <c r="H1127" s="101" t="s">
        <v>245</v>
      </c>
      <c r="I1127" s="88"/>
      <c r="J1127" s="63"/>
      <c r="K1127" s="125" t="s">
        <v>262</v>
      </c>
      <c r="L1127" s="320" t="s">
        <v>262</v>
      </c>
      <c r="M1127" s="647">
        <v>45863</v>
      </c>
      <c r="N1127" s="85" t="s">
        <v>388</v>
      </c>
      <c r="O1127" s="95" t="s">
        <v>329</v>
      </c>
      <c r="P1127" s="95" t="s">
        <v>329</v>
      </c>
      <c r="Q1127" s="87"/>
      <c r="R1127" s="88"/>
      <c r="S1127" s="88"/>
      <c r="T1127" s="88"/>
      <c r="U1127" s="88"/>
    </row>
    <row r="1128" spans="1:22" ht="12.75" customHeight="1">
      <c r="A1128" s="1075">
        <v>61284510</v>
      </c>
      <c r="B1128" s="1075" t="s">
        <v>3953</v>
      </c>
      <c r="C1128" s="1076">
        <v>992297144</v>
      </c>
      <c r="D1128" s="1075" t="s">
        <v>3954</v>
      </c>
      <c r="E1128" s="1075" t="s">
        <v>347</v>
      </c>
      <c r="F1128" s="1077"/>
      <c r="G1128" s="870" t="s">
        <v>224</v>
      </c>
      <c r="H1128" s="101" t="s">
        <v>245</v>
      </c>
      <c r="I1128" s="88"/>
      <c r="J1128" s="63"/>
      <c r="K1128" s="125" t="s">
        <v>280</v>
      </c>
      <c r="L1128" s="321" t="s">
        <v>280</v>
      </c>
      <c r="M1128" s="647">
        <v>45863</v>
      </c>
      <c r="N1128" s="85" t="s">
        <v>368</v>
      </c>
      <c r="O1128" s="85"/>
      <c r="P1128" s="85"/>
      <c r="Q1128" s="87"/>
      <c r="R1128" s="88"/>
      <c r="S1128" s="88"/>
      <c r="T1128" s="88"/>
      <c r="U1128" s="88"/>
    </row>
    <row r="1129" spans="1:22" ht="12.75" customHeight="1">
      <c r="A1129" s="1075">
        <v>70642018</v>
      </c>
      <c r="B1129" s="1075" t="s">
        <v>5589</v>
      </c>
      <c r="C1129" s="1076">
        <v>902167000</v>
      </c>
      <c r="D1129" s="1075" t="s">
        <v>5590</v>
      </c>
      <c r="E1129" s="1075" t="s">
        <v>347</v>
      </c>
      <c r="F1129" s="1078"/>
      <c r="G1129" s="870" t="s">
        <v>223</v>
      </c>
      <c r="H1129" s="155" t="s">
        <v>245</v>
      </c>
      <c r="I1129" s="88"/>
      <c r="J1129" s="63"/>
      <c r="K1129" s="125" t="s">
        <v>278</v>
      </c>
      <c r="L1129" s="321" t="s">
        <v>278</v>
      </c>
      <c r="M1129" s="647">
        <v>45863</v>
      </c>
      <c r="N1129" s="85" t="s">
        <v>368</v>
      </c>
      <c r="O1129" s="85" t="s">
        <v>236</v>
      </c>
      <c r="P1129" s="85" t="s">
        <v>350</v>
      </c>
      <c r="Q1129" s="87"/>
      <c r="R1129" s="88"/>
      <c r="S1129" s="88"/>
      <c r="T1129" s="88"/>
      <c r="U1129" s="88"/>
    </row>
    <row r="1130" spans="1:22" ht="12.75" customHeight="1">
      <c r="A1130" s="1075">
        <v>73800267</v>
      </c>
      <c r="B1130" s="1075" t="s">
        <v>8566</v>
      </c>
      <c r="C1130" s="1076">
        <v>963238033</v>
      </c>
      <c r="D1130" s="1075" t="s">
        <v>8567</v>
      </c>
      <c r="E1130" s="1075" t="s">
        <v>347</v>
      </c>
      <c r="F1130" s="1078"/>
      <c r="G1130" s="870" t="s">
        <v>225</v>
      </c>
      <c r="H1130" s="101" t="s">
        <v>245</v>
      </c>
      <c r="I1130" s="88"/>
      <c r="J1130" s="63"/>
      <c r="K1130" s="125" t="s">
        <v>274</v>
      </c>
      <c r="L1130" s="321" t="s">
        <v>274</v>
      </c>
      <c r="M1130" s="647">
        <v>45863</v>
      </c>
      <c r="N1130" s="85" t="s">
        <v>368</v>
      </c>
      <c r="O1130" s="311" t="s">
        <v>236</v>
      </c>
      <c r="P1130" s="61" t="s">
        <v>350</v>
      </c>
      <c r="S1130" s="88"/>
      <c r="V1130" s="317" t="s">
        <v>901</v>
      </c>
    </row>
    <row r="1131" spans="1:22" ht="12.75" customHeight="1">
      <c r="A1131" s="1075">
        <v>72878292</v>
      </c>
      <c r="B1131" s="1075" t="s">
        <v>5725</v>
      </c>
      <c r="C1131" s="1076">
        <v>955449107</v>
      </c>
      <c r="D1131" s="1075" t="s">
        <v>7727</v>
      </c>
      <c r="E1131" s="1075" t="s">
        <v>347</v>
      </c>
      <c r="F1131" s="1077"/>
      <c r="G1131" s="150" t="s">
        <v>224</v>
      </c>
      <c r="H1131" s="101" t="s">
        <v>245</v>
      </c>
      <c r="I1131" s="88"/>
      <c r="J1131" s="63"/>
      <c r="K1131" s="125" t="s">
        <v>278</v>
      </c>
      <c r="L1131" s="125" t="s">
        <v>278</v>
      </c>
      <c r="M1131" s="126">
        <v>45868</v>
      </c>
      <c r="N1131" s="85" t="s">
        <v>368</v>
      </c>
      <c r="O1131" s="85" t="s">
        <v>236</v>
      </c>
      <c r="P1131" s="85" t="s">
        <v>350</v>
      </c>
      <c r="Q1131" s="87"/>
      <c r="R1131" s="88"/>
      <c r="S1131" s="88"/>
      <c r="T1131" s="88"/>
      <c r="U1131" s="88"/>
    </row>
    <row r="1132" spans="1:22" ht="12.75" customHeight="1">
      <c r="A1132" s="1075">
        <v>47879353</v>
      </c>
      <c r="B1132" s="1075" t="s">
        <v>2862</v>
      </c>
      <c r="C1132" s="1076">
        <v>902679442</v>
      </c>
      <c r="D1132" s="1075" t="s">
        <v>2863</v>
      </c>
      <c r="E1132" s="1075" t="s">
        <v>347</v>
      </c>
      <c r="F1132" s="1077"/>
      <c r="G1132" s="150" t="s">
        <v>224</v>
      </c>
      <c r="H1132" s="101" t="s">
        <v>245</v>
      </c>
      <c r="I1132" s="88"/>
      <c r="J1132" s="63"/>
      <c r="K1132" s="125" t="s">
        <v>278</v>
      </c>
      <c r="L1132" s="125" t="s">
        <v>278</v>
      </c>
      <c r="M1132" s="126">
        <v>45868</v>
      </c>
      <c r="N1132" s="85" t="s">
        <v>368</v>
      </c>
      <c r="O1132" s="85"/>
      <c r="P1132" s="85"/>
      <c r="Q1132" s="87"/>
      <c r="R1132" s="88"/>
      <c r="S1132" s="88"/>
      <c r="T1132" s="88"/>
      <c r="U1132" s="88"/>
    </row>
    <row r="1133" spans="1:22" ht="12.75" customHeight="1">
      <c r="A1133" s="1075">
        <v>60715469</v>
      </c>
      <c r="B1133" s="1075" t="s">
        <v>3223</v>
      </c>
      <c r="C1133" s="1076">
        <v>904282389</v>
      </c>
      <c r="D1133" s="1075" t="s">
        <v>3224</v>
      </c>
      <c r="E1133" s="1075" t="s">
        <v>451</v>
      </c>
      <c r="F1133" s="1077"/>
      <c r="G1133" s="150" t="s">
        <v>225</v>
      </c>
      <c r="H1133" s="101" t="s">
        <v>245</v>
      </c>
      <c r="I1133" s="88"/>
      <c r="J1133" s="63"/>
      <c r="K1133" s="125" t="s">
        <v>278</v>
      </c>
      <c r="L1133" s="125" t="s">
        <v>278</v>
      </c>
      <c r="M1133" s="126">
        <v>45868</v>
      </c>
      <c r="N1133" s="85" t="s">
        <v>368</v>
      </c>
      <c r="O1133" s="85"/>
      <c r="P1133" s="85"/>
      <c r="Q1133" s="87"/>
      <c r="R1133" s="88"/>
      <c r="S1133" s="88"/>
      <c r="T1133" s="88"/>
      <c r="U1133" s="88"/>
    </row>
    <row r="1134" spans="1:22" ht="12.75" customHeight="1">
      <c r="A1134" s="1079">
        <v>76444926</v>
      </c>
      <c r="B1134" s="1075" t="s">
        <v>9672</v>
      </c>
      <c r="C1134" s="1076">
        <v>945319230</v>
      </c>
      <c r="D1134" s="1075" t="s">
        <v>9673</v>
      </c>
      <c r="E1134" s="1075" t="s">
        <v>347</v>
      </c>
      <c r="F1134" s="1077"/>
      <c r="G1134" s="150" t="s">
        <v>224</v>
      </c>
      <c r="H1134" s="101" t="s">
        <v>245</v>
      </c>
      <c r="I1134" s="88"/>
      <c r="J1134" s="63"/>
      <c r="K1134" s="125" t="s">
        <v>278</v>
      </c>
      <c r="L1134" s="125" t="s">
        <v>278</v>
      </c>
      <c r="M1134" s="126">
        <v>45868</v>
      </c>
      <c r="N1134" s="85" t="s">
        <v>388</v>
      </c>
      <c r="O1134" s="85" t="s">
        <v>231</v>
      </c>
      <c r="P1134" s="85" t="s">
        <v>231</v>
      </c>
      <c r="Q1134" s="87" t="s">
        <v>3586</v>
      </c>
      <c r="R1134" s="88" t="s">
        <v>232</v>
      </c>
      <c r="S1134" s="88" t="s">
        <v>318</v>
      </c>
      <c r="T1134" s="87" t="s">
        <v>323</v>
      </c>
      <c r="U1134" s="88" t="s">
        <v>3371</v>
      </c>
    </row>
    <row r="1135" spans="1:22" ht="12.75" customHeight="1">
      <c r="A1135" s="1075">
        <v>72988608</v>
      </c>
      <c r="B1135" s="1075" t="s">
        <v>7853</v>
      </c>
      <c r="C1135" s="1076">
        <v>941949992</v>
      </c>
      <c r="D1135" s="1075" t="s">
        <v>7854</v>
      </c>
      <c r="E1135" s="1075" t="s">
        <v>451</v>
      </c>
      <c r="F1135" s="1077"/>
      <c r="G1135" s="150" t="s">
        <v>224</v>
      </c>
      <c r="H1135" s="101" t="s">
        <v>245</v>
      </c>
      <c r="I1135" s="88"/>
      <c r="J1135" s="63"/>
      <c r="K1135" s="125" t="s">
        <v>278</v>
      </c>
      <c r="L1135" s="125" t="s">
        <v>278</v>
      </c>
      <c r="M1135" s="126">
        <v>45868</v>
      </c>
      <c r="N1135" s="85" t="s">
        <v>368</v>
      </c>
      <c r="O1135" s="85"/>
      <c r="P1135" s="85"/>
      <c r="Q1135" s="87"/>
      <c r="R1135" s="88"/>
      <c r="S1135" s="88"/>
      <c r="T1135" s="88"/>
      <c r="U1135" s="88"/>
    </row>
    <row r="1136" spans="1:22" ht="12.75" customHeight="1">
      <c r="A1136" s="1075">
        <v>60775485</v>
      </c>
      <c r="B1136" s="1075" t="s">
        <v>3277</v>
      </c>
      <c r="C1136" s="1076">
        <v>951291474</v>
      </c>
      <c r="D1136" s="1075" t="s">
        <v>3278</v>
      </c>
      <c r="E1136" s="1075" t="s">
        <v>347</v>
      </c>
      <c r="F1136" s="1077"/>
      <c r="G1136" s="150" t="s">
        <v>224</v>
      </c>
      <c r="H1136" s="101" t="s">
        <v>245</v>
      </c>
      <c r="I1136" s="88"/>
      <c r="J1136" s="63"/>
      <c r="K1136" s="125" t="s">
        <v>278</v>
      </c>
      <c r="L1136" s="125" t="s">
        <v>278</v>
      </c>
      <c r="M1136" s="126">
        <v>45868</v>
      </c>
      <c r="N1136" s="85" t="s">
        <v>368</v>
      </c>
      <c r="O1136" s="85"/>
      <c r="P1136" s="85"/>
      <c r="Q1136" s="87"/>
      <c r="R1136" s="88"/>
      <c r="S1136" s="88"/>
      <c r="T1136" s="88"/>
      <c r="U1136" s="88"/>
    </row>
    <row r="1137" spans="1:22" ht="12.75" customHeight="1">
      <c r="A1137" s="1075">
        <v>73879565</v>
      </c>
      <c r="B1137" s="1075" t="s">
        <v>8611</v>
      </c>
      <c r="C1137" s="1076">
        <v>937739619</v>
      </c>
      <c r="D1137" s="1075" t="s">
        <v>8612</v>
      </c>
      <c r="E1137" s="1075" t="s">
        <v>347</v>
      </c>
      <c r="F1137" s="1077"/>
      <c r="G1137" s="856" t="s">
        <v>223</v>
      </c>
      <c r="H1137" s="101" t="s">
        <v>245</v>
      </c>
      <c r="I1137" s="88"/>
      <c r="J1137" s="63"/>
      <c r="K1137" s="125" t="s">
        <v>278</v>
      </c>
      <c r="L1137" s="125" t="s">
        <v>278</v>
      </c>
      <c r="M1137" s="126">
        <v>45868</v>
      </c>
      <c r="N1137" s="85" t="s">
        <v>368</v>
      </c>
      <c r="O1137" s="85"/>
      <c r="P1137" s="85"/>
      <c r="Q1137" s="87"/>
      <c r="R1137" s="88"/>
      <c r="S1137" s="88"/>
      <c r="T1137" s="88"/>
      <c r="U1137" s="88"/>
    </row>
    <row r="1138" spans="1:22" ht="12.75" customHeight="1">
      <c r="A1138" s="1075">
        <v>41701751</v>
      </c>
      <c r="B1138" s="1075" t="s">
        <v>1725</v>
      </c>
      <c r="C1138" s="1076">
        <v>920004093</v>
      </c>
      <c r="D1138" s="1075" t="s">
        <v>1726</v>
      </c>
      <c r="E1138" s="1075" t="s">
        <v>347</v>
      </c>
      <c r="F1138" s="1077"/>
      <c r="G1138" s="150" t="s">
        <v>224</v>
      </c>
      <c r="H1138" s="101" t="s">
        <v>245</v>
      </c>
      <c r="I1138" s="88"/>
      <c r="J1138" s="63"/>
      <c r="K1138" s="125" t="s">
        <v>278</v>
      </c>
      <c r="L1138" s="125" t="s">
        <v>278</v>
      </c>
      <c r="M1138" s="126">
        <v>45868</v>
      </c>
      <c r="N1138" s="85" t="s">
        <v>388</v>
      </c>
      <c r="O1138" s="85" t="s">
        <v>388</v>
      </c>
      <c r="P1138" s="85" t="s">
        <v>388</v>
      </c>
      <c r="Q1138" s="87"/>
      <c r="R1138" s="88"/>
      <c r="S1138" s="88"/>
      <c r="T1138" s="88"/>
      <c r="U1138" s="88"/>
    </row>
    <row r="1139" spans="1:22" ht="12.75" customHeight="1">
      <c r="A1139" s="101">
        <v>76640576</v>
      </c>
      <c r="B1139" s="100" t="s">
        <v>9739</v>
      </c>
      <c r="C1139" s="893">
        <v>941703020</v>
      </c>
      <c r="D1139" s="102" t="s">
        <v>9740</v>
      </c>
      <c r="E1139" s="99" t="s">
        <v>347</v>
      </c>
      <c r="F1139" s="63"/>
      <c r="G1139" s="150" t="s">
        <v>224</v>
      </c>
      <c r="H1139" s="101" t="s">
        <v>245</v>
      </c>
      <c r="I1139" s="88"/>
      <c r="J1139" s="63"/>
      <c r="K1139" s="125" t="s">
        <v>280</v>
      </c>
      <c r="L1139" s="125" t="s">
        <v>280</v>
      </c>
      <c r="M1139" s="126">
        <v>45868</v>
      </c>
      <c r="N1139" s="85" t="s">
        <v>368</v>
      </c>
      <c r="O1139" s="85"/>
      <c r="P1139" s="85"/>
      <c r="Q1139" s="87"/>
      <c r="R1139" s="88"/>
      <c r="S1139" s="88"/>
      <c r="T1139" s="88"/>
      <c r="U1139" s="88"/>
    </row>
    <row r="1140" spans="1:22" ht="12.75" customHeight="1">
      <c r="A1140" s="101">
        <v>72047331</v>
      </c>
      <c r="B1140" s="100" t="s">
        <v>6701</v>
      </c>
      <c r="C1140" s="893">
        <v>946760538</v>
      </c>
      <c r="D1140" s="102" t="s">
        <v>6702</v>
      </c>
      <c r="E1140" s="99" t="s">
        <v>347</v>
      </c>
      <c r="F1140" s="63"/>
      <c r="G1140" s="150" t="s">
        <v>224</v>
      </c>
      <c r="H1140" s="101" t="s">
        <v>245</v>
      </c>
      <c r="I1140" s="88"/>
      <c r="J1140" s="63"/>
      <c r="K1140" s="125" t="s">
        <v>280</v>
      </c>
      <c r="L1140" s="125" t="s">
        <v>280</v>
      </c>
      <c r="M1140" s="126">
        <v>45868</v>
      </c>
      <c r="N1140" s="85" t="s">
        <v>368</v>
      </c>
      <c r="O1140" s="85"/>
      <c r="P1140" s="85"/>
      <c r="Q1140" s="87"/>
      <c r="R1140" s="88"/>
      <c r="S1140" s="88"/>
      <c r="T1140" s="88"/>
      <c r="U1140" s="88"/>
    </row>
    <row r="1141" spans="1:22" ht="12.75" customHeight="1">
      <c r="A1141" s="101">
        <v>42406378</v>
      </c>
      <c r="B1141" s="100" t="s">
        <v>1869</v>
      </c>
      <c r="C1141" s="893">
        <v>941874023</v>
      </c>
      <c r="D1141" s="102" t="s">
        <v>1870</v>
      </c>
      <c r="E1141" s="99" t="s">
        <v>347</v>
      </c>
      <c r="F1141" s="63"/>
      <c r="G1141" s="150" t="s">
        <v>224</v>
      </c>
      <c r="H1141" s="101" t="s">
        <v>245</v>
      </c>
      <c r="I1141" s="88"/>
      <c r="J1141" s="63"/>
      <c r="K1141" s="125" t="s">
        <v>280</v>
      </c>
      <c r="L1141" s="125" t="s">
        <v>280</v>
      </c>
      <c r="M1141" s="126">
        <v>45868</v>
      </c>
      <c r="N1141" s="85" t="s">
        <v>368</v>
      </c>
      <c r="O1141" s="85" t="s">
        <v>239</v>
      </c>
      <c r="P1141" s="85" t="s">
        <v>239</v>
      </c>
      <c r="Q1141" s="87"/>
      <c r="R1141" s="88"/>
      <c r="S1141" s="88"/>
      <c r="T1141" s="88"/>
      <c r="U1141" s="88"/>
    </row>
    <row r="1142" spans="1:22" ht="12.75" customHeight="1">
      <c r="A1142" s="101">
        <v>10230478</v>
      </c>
      <c r="B1142" s="100" t="s">
        <v>925</v>
      </c>
      <c r="C1142" s="893">
        <v>904073501</v>
      </c>
      <c r="D1142" s="102" t="s">
        <v>926</v>
      </c>
      <c r="E1142" s="99" t="s">
        <v>347</v>
      </c>
      <c r="F1142" s="63"/>
      <c r="G1142" s="150" t="s">
        <v>224</v>
      </c>
      <c r="H1142" s="101" t="s">
        <v>245</v>
      </c>
      <c r="I1142" s="88"/>
      <c r="J1142" s="63"/>
      <c r="K1142" s="125" t="s">
        <v>280</v>
      </c>
      <c r="L1142" s="125" t="s">
        <v>280</v>
      </c>
      <c r="M1142" s="126">
        <v>45868</v>
      </c>
      <c r="N1142" s="85" t="s">
        <v>368</v>
      </c>
      <c r="O1142" s="85"/>
      <c r="P1142" s="85"/>
      <c r="Q1142" s="87"/>
      <c r="R1142" s="88"/>
      <c r="S1142" s="88"/>
      <c r="T1142" s="88"/>
      <c r="U1142" s="88"/>
    </row>
    <row r="1143" spans="1:22" ht="12.75" customHeight="1">
      <c r="A1143" s="101">
        <v>76048704</v>
      </c>
      <c r="B1143" s="100" t="s">
        <v>9519</v>
      </c>
      <c r="C1143" s="893">
        <v>937878237</v>
      </c>
      <c r="D1143" s="102" t="s">
        <v>9520</v>
      </c>
      <c r="E1143" s="99" t="s">
        <v>347</v>
      </c>
      <c r="F1143" s="63"/>
      <c r="G1143" s="150" t="s">
        <v>224</v>
      </c>
      <c r="H1143" s="101" t="s">
        <v>245</v>
      </c>
      <c r="I1143" s="88"/>
      <c r="J1143" s="63"/>
      <c r="K1143" s="125" t="s">
        <v>280</v>
      </c>
      <c r="L1143" s="125" t="s">
        <v>280</v>
      </c>
      <c r="M1143" s="126">
        <v>45868</v>
      </c>
      <c r="N1143" s="85" t="s">
        <v>368</v>
      </c>
      <c r="O1143" s="85" t="s">
        <v>236</v>
      </c>
      <c r="P1143" s="85"/>
      <c r="Q1143" s="87"/>
      <c r="R1143" s="88"/>
      <c r="S1143" s="88"/>
      <c r="T1143" s="88"/>
      <c r="U1143" s="88"/>
    </row>
    <row r="1144" spans="1:22" ht="12.75" customHeight="1">
      <c r="A1144" s="101">
        <v>72988608</v>
      </c>
      <c r="B1144" s="100" t="s">
        <v>7853</v>
      </c>
      <c r="C1144" s="893">
        <v>941949992</v>
      </c>
      <c r="D1144" s="102" t="s">
        <v>7854</v>
      </c>
      <c r="E1144" s="99" t="s">
        <v>347</v>
      </c>
      <c r="F1144" s="63"/>
      <c r="G1144" s="150" t="s">
        <v>224</v>
      </c>
      <c r="H1144" s="101" t="s">
        <v>245</v>
      </c>
      <c r="I1144" s="88"/>
      <c r="J1144" s="63"/>
      <c r="K1144" s="125" t="s">
        <v>280</v>
      </c>
      <c r="L1144" s="125" t="s">
        <v>280</v>
      </c>
      <c r="M1144" s="126">
        <v>45868</v>
      </c>
      <c r="N1144" s="85" t="s">
        <v>368</v>
      </c>
      <c r="O1144" s="85" t="s">
        <v>236</v>
      </c>
      <c r="P1144" s="85"/>
      <c r="Q1144" s="87"/>
      <c r="R1144" s="88"/>
      <c r="S1144" s="88"/>
      <c r="T1144" s="88"/>
      <c r="U1144" s="88"/>
    </row>
    <row r="1145" spans="1:22" ht="12.75" customHeight="1">
      <c r="A1145" s="101">
        <v>61326729</v>
      </c>
      <c r="B1145" s="100" t="s">
        <v>4010</v>
      </c>
      <c r="C1145" s="893">
        <v>946741664</v>
      </c>
      <c r="D1145" s="102" t="s">
        <v>4011</v>
      </c>
      <c r="E1145" s="99" t="s">
        <v>347</v>
      </c>
      <c r="F1145" s="63"/>
      <c r="G1145" s="870" t="s">
        <v>225</v>
      </c>
      <c r="H1145" s="101" t="s">
        <v>245</v>
      </c>
      <c r="I1145" s="88"/>
      <c r="J1145" s="63"/>
      <c r="K1145" s="125" t="s">
        <v>274</v>
      </c>
      <c r="L1145" s="125" t="s">
        <v>274</v>
      </c>
      <c r="M1145" s="126">
        <v>45868</v>
      </c>
      <c r="N1145" s="85" t="s">
        <v>368</v>
      </c>
      <c r="O1145" s="85" t="s">
        <v>236</v>
      </c>
      <c r="P1145" s="85"/>
      <c r="Q1145" s="87"/>
      <c r="R1145" s="88"/>
      <c r="S1145" s="88"/>
      <c r="T1145" s="88"/>
      <c r="U1145" s="88"/>
      <c r="V1145" s="317" t="s">
        <v>351</v>
      </c>
    </row>
    <row r="1146" spans="1:22" ht="12.75" customHeight="1">
      <c r="A1146" s="101">
        <v>74618343</v>
      </c>
      <c r="B1146" s="100" t="s">
        <v>8957</v>
      </c>
      <c r="C1146" s="893">
        <v>961296137</v>
      </c>
      <c r="D1146" s="102" t="s">
        <v>8956</v>
      </c>
      <c r="E1146" s="99" t="s">
        <v>347</v>
      </c>
      <c r="F1146" s="63"/>
      <c r="G1146" s="870" t="s">
        <v>225</v>
      </c>
      <c r="H1146" s="101" t="s">
        <v>245</v>
      </c>
      <c r="I1146" s="88"/>
      <c r="J1146" s="63"/>
      <c r="K1146" s="125" t="s">
        <v>274</v>
      </c>
      <c r="L1146" s="125" t="s">
        <v>274</v>
      </c>
      <c r="M1146" s="126">
        <v>45868</v>
      </c>
      <c r="N1146" s="85" t="s">
        <v>368</v>
      </c>
      <c r="O1146" s="85"/>
      <c r="P1146" s="85"/>
      <c r="Q1146" s="87"/>
      <c r="R1146" s="88"/>
      <c r="S1146" s="88"/>
      <c r="T1146" s="88"/>
      <c r="U1146" s="88"/>
      <c r="V1146" s="317" t="s">
        <v>351</v>
      </c>
    </row>
    <row r="1147" spans="1:22" ht="12.75" customHeight="1">
      <c r="A1147" s="795">
        <v>25802242</v>
      </c>
      <c r="B1147" s="797" t="s">
        <v>1232</v>
      </c>
      <c r="C1147" s="894">
        <v>943570272</v>
      </c>
      <c r="D1147" s="855" t="s">
        <v>1233</v>
      </c>
      <c r="E1147" s="799" t="s">
        <v>347</v>
      </c>
      <c r="F1147" s="803"/>
      <c r="G1147" s="870" t="s">
        <v>225</v>
      </c>
      <c r="H1147" s="101" t="s">
        <v>245</v>
      </c>
      <c r="I1147" s="88"/>
      <c r="J1147" s="63"/>
      <c r="K1147" s="125" t="s">
        <v>262</v>
      </c>
      <c r="L1147" s="125" t="s">
        <v>262</v>
      </c>
      <c r="M1147" s="126">
        <v>45868</v>
      </c>
      <c r="N1147" s="85" t="s">
        <v>388</v>
      </c>
      <c r="O1147" s="95" t="s">
        <v>331</v>
      </c>
      <c r="P1147" s="95" t="s">
        <v>331</v>
      </c>
      <c r="Q1147" s="87"/>
      <c r="R1147" s="88"/>
      <c r="S1147" s="88"/>
      <c r="T1147" s="88"/>
      <c r="U1147" s="88"/>
    </row>
    <row r="1148" spans="1:22" ht="12.75" customHeight="1">
      <c r="A1148" s="796">
        <v>40304471</v>
      </c>
      <c r="B1148" s="798" t="s">
        <v>1388</v>
      </c>
      <c r="C1148" s="895">
        <v>925016398</v>
      </c>
      <c r="D1148" s="856" t="s">
        <v>1389</v>
      </c>
      <c r="E1148" s="800" t="s">
        <v>347</v>
      </c>
      <c r="F1148" s="804"/>
      <c r="G1148" s="150" t="s">
        <v>224</v>
      </c>
      <c r="H1148" s="101" t="s">
        <v>245</v>
      </c>
      <c r="I1148" s="88"/>
      <c r="J1148" s="63"/>
      <c r="K1148" s="125" t="s">
        <v>262</v>
      </c>
      <c r="L1148" s="320" t="s">
        <v>262</v>
      </c>
      <c r="M1148" s="126">
        <v>45868</v>
      </c>
      <c r="N1148" s="85" t="s">
        <v>388</v>
      </c>
      <c r="O1148" s="606" t="s">
        <v>329</v>
      </c>
      <c r="P1148" s="606" t="s">
        <v>329</v>
      </c>
      <c r="Q1148" s="87"/>
      <c r="R1148" s="88"/>
      <c r="S1148" s="88"/>
      <c r="T1148" s="88"/>
      <c r="U1148" s="88"/>
    </row>
    <row r="1149" spans="1:22" ht="12.75" customHeight="1">
      <c r="A1149" s="796">
        <v>72052578</v>
      </c>
      <c r="B1149" s="798" t="s">
        <v>6716</v>
      </c>
      <c r="C1149" s="895">
        <v>992192669</v>
      </c>
      <c r="D1149" s="856" t="s">
        <v>6715</v>
      </c>
      <c r="E1149" s="800" t="s">
        <v>451</v>
      </c>
      <c r="F1149" s="804"/>
      <c r="G1149" s="856" t="s">
        <v>223</v>
      </c>
      <c r="H1149" s="101" t="s">
        <v>245</v>
      </c>
      <c r="I1149" s="88"/>
      <c r="J1149" s="63"/>
      <c r="K1149" s="125" t="s">
        <v>262</v>
      </c>
      <c r="L1149" s="125" t="s">
        <v>262</v>
      </c>
      <c r="M1149" s="126">
        <v>45868</v>
      </c>
      <c r="N1149" s="85" t="s">
        <v>368</v>
      </c>
      <c r="O1149" s="85" t="s">
        <v>236</v>
      </c>
      <c r="P1149" s="85" t="s">
        <v>236</v>
      </c>
      <c r="Q1149" s="87"/>
      <c r="R1149" s="88"/>
      <c r="S1149" s="88"/>
      <c r="T1149" s="88"/>
      <c r="U1149" s="88"/>
    </row>
    <row r="1150" spans="1:22" ht="12.75" customHeight="1">
      <c r="A1150" s="796">
        <v>61454019</v>
      </c>
      <c r="B1150" s="798" t="s">
        <v>4373</v>
      </c>
      <c r="C1150" s="895">
        <v>941759636</v>
      </c>
      <c r="D1150" s="856" t="s">
        <v>4374</v>
      </c>
      <c r="E1150" s="800" t="s">
        <v>451</v>
      </c>
      <c r="F1150" s="804"/>
      <c r="G1150" s="150" t="s">
        <v>224</v>
      </c>
      <c r="H1150" s="101" t="s">
        <v>245</v>
      </c>
      <c r="I1150" s="88"/>
      <c r="J1150" s="63"/>
      <c r="K1150" s="125" t="s">
        <v>262</v>
      </c>
      <c r="L1150" s="125" t="s">
        <v>262</v>
      </c>
      <c r="M1150" s="126">
        <v>45868</v>
      </c>
      <c r="N1150" s="85" t="s">
        <v>368</v>
      </c>
      <c r="O1150" s="85" t="s">
        <v>236</v>
      </c>
      <c r="P1150" s="85" t="s">
        <v>236</v>
      </c>
      <c r="Q1150" s="87"/>
      <c r="R1150" s="88"/>
      <c r="S1150" s="88"/>
      <c r="T1150" s="88"/>
      <c r="U1150" s="88"/>
    </row>
    <row r="1151" spans="1:22" ht="12.75" customHeight="1">
      <c r="A1151" s="796">
        <v>70958233</v>
      </c>
      <c r="B1151" s="798" t="s">
        <v>5870</v>
      </c>
      <c r="C1151" s="895">
        <v>901102794</v>
      </c>
      <c r="D1151" s="856" t="s">
        <v>5871</v>
      </c>
      <c r="E1151" s="800" t="s">
        <v>347</v>
      </c>
      <c r="F1151" s="804"/>
      <c r="G1151" s="150" t="s">
        <v>224</v>
      </c>
      <c r="H1151" s="101" t="s">
        <v>245</v>
      </c>
      <c r="I1151" s="88"/>
      <c r="J1151" s="63"/>
      <c r="K1151" s="125" t="s">
        <v>262</v>
      </c>
      <c r="L1151" s="125" t="s">
        <v>262</v>
      </c>
      <c r="M1151" s="126">
        <v>45868</v>
      </c>
      <c r="N1151" s="85" t="s">
        <v>388</v>
      </c>
      <c r="O1151" s="85" t="s">
        <v>231</v>
      </c>
      <c r="P1151" s="85" t="s">
        <v>388</v>
      </c>
      <c r="Q1151" s="87"/>
      <c r="R1151" s="88"/>
      <c r="S1151" s="88"/>
      <c r="T1151" s="88"/>
      <c r="U1151" s="88"/>
    </row>
    <row r="1152" spans="1:22" ht="12.75" customHeight="1">
      <c r="A1152" s="796">
        <v>7897515</v>
      </c>
      <c r="B1152" s="798" t="s">
        <v>618</v>
      </c>
      <c r="C1152" s="895">
        <v>947242200</v>
      </c>
      <c r="D1152" s="856" t="s">
        <v>619</v>
      </c>
      <c r="E1152" s="800" t="s">
        <v>451</v>
      </c>
      <c r="F1152" s="804"/>
      <c r="G1152" s="150" t="s">
        <v>224</v>
      </c>
      <c r="H1152" s="101" t="s">
        <v>245</v>
      </c>
      <c r="I1152" s="88"/>
      <c r="J1152" s="63"/>
      <c r="K1152" s="125" t="s">
        <v>262</v>
      </c>
      <c r="L1152" s="125" t="s">
        <v>262</v>
      </c>
      <c r="M1152" s="126">
        <v>45868</v>
      </c>
      <c r="N1152" s="85" t="s">
        <v>368</v>
      </c>
      <c r="O1152" s="85" t="s">
        <v>236</v>
      </c>
      <c r="P1152" s="85" t="s">
        <v>236</v>
      </c>
      <c r="Q1152" s="87"/>
      <c r="R1152" s="88"/>
      <c r="S1152" s="88"/>
      <c r="T1152" s="88"/>
      <c r="U1152" s="88"/>
    </row>
    <row r="1153" spans="1:22" ht="12.75" customHeight="1">
      <c r="A1153" s="796">
        <v>72988608</v>
      </c>
      <c r="B1153" s="798" t="s">
        <v>7853</v>
      </c>
      <c r="C1153" s="895">
        <v>920800567</v>
      </c>
      <c r="D1153" s="856" t="s">
        <v>7854</v>
      </c>
      <c r="E1153" s="800" t="s">
        <v>451</v>
      </c>
      <c r="F1153" s="804"/>
      <c r="G1153" s="150" t="s">
        <v>224</v>
      </c>
      <c r="H1153" s="101" t="s">
        <v>245</v>
      </c>
      <c r="I1153" s="88"/>
      <c r="J1153" s="63"/>
      <c r="K1153" s="125" t="s">
        <v>262</v>
      </c>
      <c r="L1153" s="125" t="s">
        <v>262</v>
      </c>
      <c r="M1153" s="126">
        <v>45868</v>
      </c>
      <c r="N1153" s="85" t="s">
        <v>368</v>
      </c>
      <c r="O1153" s="85" t="s">
        <v>236</v>
      </c>
      <c r="P1153" s="85" t="s">
        <v>236</v>
      </c>
      <c r="Q1153" s="87"/>
      <c r="R1153" s="88"/>
      <c r="S1153" s="88"/>
      <c r="T1153" s="88"/>
      <c r="U1153" s="88"/>
    </row>
    <row r="1154" spans="1:22" ht="12.75" customHeight="1">
      <c r="A1154" s="796">
        <v>61528481</v>
      </c>
      <c r="B1154" s="798" t="s">
        <v>4647</v>
      </c>
      <c r="C1154" s="896">
        <v>989390197</v>
      </c>
      <c r="D1154" s="856" t="s">
        <v>4648</v>
      </c>
      <c r="E1154" s="800" t="s">
        <v>451</v>
      </c>
      <c r="F1154" s="804"/>
      <c r="G1154" s="150" t="s">
        <v>224</v>
      </c>
      <c r="H1154" s="101" t="s">
        <v>245</v>
      </c>
      <c r="I1154" s="88"/>
      <c r="J1154" s="63"/>
      <c r="K1154" s="125" t="s">
        <v>262</v>
      </c>
      <c r="L1154" s="125" t="s">
        <v>262</v>
      </c>
      <c r="M1154" s="126">
        <v>45868</v>
      </c>
      <c r="N1154" s="85" t="s">
        <v>368</v>
      </c>
      <c r="O1154" s="85" t="s">
        <v>236</v>
      </c>
      <c r="P1154" s="85" t="s">
        <v>236</v>
      </c>
      <c r="Q1154" s="87"/>
      <c r="R1154" s="88"/>
      <c r="S1154" s="88"/>
      <c r="T1154" s="88"/>
      <c r="U1154" s="88"/>
    </row>
    <row r="1155" spans="1:22" ht="12.75" customHeight="1">
      <c r="A1155" s="101">
        <v>10514405</v>
      </c>
      <c r="B1155" s="100" t="s">
        <v>989</v>
      </c>
      <c r="C1155" s="101">
        <v>910982991</v>
      </c>
      <c r="D1155" s="102" t="s">
        <v>990</v>
      </c>
      <c r="E1155" s="99" t="s">
        <v>347</v>
      </c>
      <c r="F1155" s="63"/>
      <c r="G1155" s="150" t="s">
        <v>224</v>
      </c>
      <c r="H1155" s="101" t="s">
        <v>245</v>
      </c>
      <c r="I1155" s="88"/>
      <c r="J1155" s="63"/>
      <c r="K1155" s="125" t="s">
        <v>278</v>
      </c>
      <c r="L1155" s="321" t="s">
        <v>278</v>
      </c>
      <c r="M1155" s="126">
        <v>45869</v>
      </c>
      <c r="N1155" s="311" t="s">
        <v>368</v>
      </c>
      <c r="O1155" s="85" t="s">
        <v>236</v>
      </c>
      <c r="P1155" s="85" t="s">
        <v>236</v>
      </c>
      <c r="Q1155" s="87"/>
      <c r="R1155" s="88"/>
      <c r="S1155" s="88"/>
      <c r="T1155" s="88"/>
      <c r="U1155" s="88"/>
    </row>
    <row r="1156" spans="1:22" ht="12.75" customHeight="1">
      <c r="A1156" s="101">
        <v>41488455</v>
      </c>
      <c r="B1156" s="100" t="s">
        <v>1686</v>
      </c>
      <c r="C1156" s="101">
        <v>987701640</v>
      </c>
      <c r="D1156" s="102" t="s">
        <v>1687</v>
      </c>
      <c r="E1156" s="99" t="s">
        <v>347</v>
      </c>
      <c r="F1156" s="63"/>
      <c r="G1156" s="150" t="s">
        <v>224</v>
      </c>
      <c r="H1156" s="101" t="s">
        <v>245</v>
      </c>
      <c r="I1156" s="88"/>
      <c r="J1156" s="63"/>
      <c r="K1156" s="125" t="s">
        <v>278</v>
      </c>
      <c r="L1156" s="321" t="s">
        <v>278</v>
      </c>
      <c r="M1156" s="126">
        <v>45869</v>
      </c>
      <c r="N1156" s="311" t="s">
        <v>388</v>
      </c>
      <c r="O1156" s="85" t="s">
        <v>388</v>
      </c>
      <c r="P1156" s="85" t="s">
        <v>388</v>
      </c>
      <c r="Q1156" s="87"/>
      <c r="R1156" s="88"/>
      <c r="S1156" s="88"/>
      <c r="T1156" s="88"/>
      <c r="U1156" s="88"/>
    </row>
    <row r="1157" spans="1:22" ht="12.75" customHeight="1">
      <c r="A1157" s="101">
        <v>74594016</v>
      </c>
      <c r="B1157" s="100" t="s">
        <v>8948</v>
      </c>
      <c r="C1157" s="101">
        <v>931233620</v>
      </c>
      <c r="D1157" s="102" t="s">
        <v>8949</v>
      </c>
      <c r="E1157" s="99" t="s">
        <v>347</v>
      </c>
      <c r="F1157" s="63"/>
      <c r="G1157" s="150" t="s">
        <v>224</v>
      </c>
      <c r="H1157" s="101" t="s">
        <v>245</v>
      </c>
      <c r="I1157" s="88"/>
      <c r="J1157" s="63"/>
      <c r="K1157" s="125" t="s">
        <v>280</v>
      </c>
      <c r="L1157" s="321" t="s">
        <v>280</v>
      </c>
      <c r="M1157" s="126">
        <v>45869</v>
      </c>
      <c r="N1157" s="311" t="s">
        <v>368</v>
      </c>
      <c r="O1157" s="85"/>
      <c r="P1157" s="85"/>
      <c r="Q1157" s="87"/>
      <c r="R1157" s="88"/>
      <c r="S1157" s="88"/>
      <c r="T1157" s="88"/>
      <c r="U1157" s="88"/>
    </row>
    <row r="1158" spans="1:22" ht="12.75" customHeight="1">
      <c r="A1158" s="101">
        <v>75868314</v>
      </c>
      <c r="B1158" s="100" t="s">
        <v>9451</v>
      </c>
      <c r="C1158" s="101">
        <v>933736831</v>
      </c>
      <c r="D1158" s="102" t="s">
        <v>9452</v>
      </c>
      <c r="E1158" s="99" t="s">
        <v>347</v>
      </c>
      <c r="F1158" s="63"/>
      <c r="G1158" s="150" t="s">
        <v>224</v>
      </c>
      <c r="H1158" s="101" t="s">
        <v>245</v>
      </c>
      <c r="I1158" s="88"/>
      <c r="J1158" s="63"/>
      <c r="K1158" s="125" t="s">
        <v>280</v>
      </c>
      <c r="L1158" s="321" t="s">
        <v>280</v>
      </c>
      <c r="M1158" s="126">
        <v>45869</v>
      </c>
      <c r="N1158" s="311" t="s">
        <v>368</v>
      </c>
      <c r="O1158" s="85" t="s">
        <v>332</v>
      </c>
      <c r="P1158" s="85" t="s">
        <v>332</v>
      </c>
      <c r="Q1158" s="87"/>
      <c r="R1158" s="88"/>
      <c r="S1158" s="88"/>
      <c r="T1158" s="88"/>
      <c r="U1158" s="88"/>
    </row>
    <row r="1159" spans="1:22" ht="12.75" customHeight="1">
      <c r="A1159" s="101">
        <v>61291421</v>
      </c>
      <c r="B1159" s="100" t="s">
        <v>3955</v>
      </c>
      <c r="C1159" s="101">
        <v>902465886</v>
      </c>
      <c r="D1159" s="102" t="s">
        <v>3956</v>
      </c>
      <c r="E1159" s="99" t="s">
        <v>347</v>
      </c>
      <c r="F1159" s="63"/>
      <c r="G1159" s="870" t="s">
        <v>223</v>
      </c>
      <c r="H1159" s="101" t="s">
        <v>245</v>
      </c>
      <c r="I1159" s="88"/>
      <c r="J1159" s="63"/>
      <c r="K1159" s="125" t="s">
        <v>274</v>
      </c>
      <c r="L1159" s="321" t="s">
        <v>274</v>
      </c>
      <c r="M1159" s="126">
        <v>45869</v>
      </c>
      <c r="N1159" s="311" t="s">
        <v>368</v>
      </c>
      <c r="O1159" s="85"/>
      <c r="P1159" s="85"/>
      <c r="Q1159" s="87"/>
      <c r="R1159" s="88"/>
      <c r="S1159" s="88"/>
      <c r="T1159" s="88"/>
      <c r="U1159" s="88"/>
      <c r="V1159" s="317" t="s">
        <v>901</v>
      </c>
    </row>
    <row r="1160" spans="1:22" ht="12.75" customHeight="1">
      <c r="A1160" s="795">
        <v>73553606</v>
      </c>
      <c r="B1160" s="797" t="s">
        <v>8416</v>
      </c>
      <c r="C1160" s="799">
        <v>924777919</v>
      </c>
      <c r="D1160" s="797" t="s">
        <v>8417</v>
      </c>
      <c r="E1160" s="799" t="s">
        <v>451</v>
      </c>
      <c r="F1160" s="803"/>
      <c r="G1160" s="150" t="s">
        <v>224</v>
      </c>
      <c r="H1160" s="101" t="s">
        <v>245</v>
      </c>
      <c r="I1160" s="88"/>
      <c r="J1160" s="63"/>
      <c r="K1160" s="125" t="s">
        <v>262</v>
      </c>
      <c r="L1160" s="321" t="s">
        <v>262</v>
      </c>
      <c r="M1160" s="126">
        <v>45869</v>
      </c>
      <c r="N1160" s="311" t="s">
        <v>368</v>
      </c>
      <c r="O1160" s="85"/>
      <c r="P1160" s="85"/>
      <c r="Q1160" s="87"/>
      <c r="R1160" s="88"/>
      <c r="S1160" s="88"/>
      <c r="T1160" s="88"/>
      <c r="U1160" s="88"/>
    </row>
    <row r="1161" spans="1:22" ht="12.75" customHeight="1">
      <c r="A1161" s="905">
        <v>70483411</v>
      </c>
      <c r="B1161" s="906" t="s">
        <v>5462</v>
      </c>
      <c r="C1161" s="907" t="s">
        <v>5463</v>
      </c>
      <c r="D1161" s="906"/>
      <c r="E1161" s="907"/>
      <c r="F1161" s="908"/>
      <c r="G1161" s="100" t="s">
        <v>224</v>
      </c>
      <c r="H1161" s="101" t="s">
        <v>242</v>
      </c>
      <c r="I1161" s="88"/>
      <c r="J1161" s="63"/>
      <c r="K1161" s="125" t="s">
        <v>262</v>
      </c>
      <c r="L1161" s="320" t="s">
        <v>262</v>
      </c>
      <c r="M1161" s="126">
        <v>45869</v>
      </c>
      <c r="N1161" s="85" t="s">
        <v>368</v>
      </c>
      <c r="O1161" s="606" t="s">
        <v>329</v>
      </c>
      <c r="P1161" s="606" t="s">
        <v>329</v>
      </c>
      <c r="Q1161" s="87"/>
      <c r="R1161" s="88"/>
      <c r="S1161" s="88"/>
      <c r="T1161" s="88"/>
      <c r="U1161" s="88"/>
    </row>
    <row r="1162" spans="1:22" ht="12.75" customHeight="1">
      <c r="A1162" s="796">
        <v>9296274</v>
      </c>
      <c r="B1162" s="798" t="s">
        <v>702</v>
      </c>
      <c r="C1162" s="800">
        <v>957703784</v>
      </c>
      <c r="D1162" s="798" t="s">
        <v>703</v>
      </c>
      <c r="E1162" s="800" t="s">
        <v>347</v>
      </c>
      <c r="F1162" s="804"/>
      <c r="G1162" s="870" t="s">
        <v>225</v>
      </c>
      <c r="H1162" s="101" t="s">
        <v>245</v>
      </c>
      <c r="I1162" s="88"/>
      <c r="J1162" s="63"/>
      <c r="K1162" s="125" t="s">
        <v>262</v>
      </c>
      <c r="L1162" s="320" t="s">
        <v>262</v>
      </c>
      <c r="M1162" s="126">
        <v>45869</v>
      </c>
      <c r="N1162" s="311" t="s">
        <v>388</v>
      </c>
      <c r="O1162" s="606" t="s">
        <v>329</v>
      </c>
      <c r="P1162" s="606" t="s">
        <v>329</v>
      </c>
      <c r="Q1162" s="87"/>
      <c r="R1162" s="88"/>
      <c r="S1162" s="88"/>
      <c r="T1162" s="88"/>
      <c r="U1162" s="88"/>
    </row>
    <row r="1163" spans="1:22" ht="12.75" customHeight="1">
      <c r="A1163" s="795">
        <v>72334831</v>
      </c>
      <c r="B1163" s="797" t="s">
        <v>7041</v>
      </c>
      <c r="C1163" s="799">
        <v>990028218</v>
      </c>
      <c r="D1163" s="801" t="s">
        <v>7042</v>
      </c>
      <c r="E1163" s="799" t="s">
        <v>451</v>
      </c>
      <c r="F1163" s="803"/>
      <c r="G1163" s="870" t="s">
        <v>223</v>
      </c>
      <c r="H1163" s="101" t="s">
        <v>245</v>
      </c>
      <c r="I1163" s="88"/>
      <c r="J1163" s="63"/>
      <c r="K1163" s="125" t="s">
        <v>262</v>
      </c>
      <c r="L1163" s="321" t="s">
        <v>262</v>
      </c>
      <c r="M1163" s="126">
        <v>45869</v>
      </c>
      <c r="N1163" s="311" t="s">
        <v>368</v>
      </c>
      <c r="O1163" s="85"/>
      <c r="P1163" s="85"/>
      <c r="Q1163" s="87"/>
      <c r="R1163" s="88"/>
      <c r="S1163" s="88"/>
      <c r="T1163" s="88"/>
      <c r="U1163" s="88"/>
    </row>
    <row r="1164" spans="1:22" ht="12.75" customHeight="1">
      <c r="A1164" s="851">
        <v>77927647</v>
      </c>
      <c r="B1164" s="853" t="s">
        <v>10046</v>
      </c>
      <c r="C1164" s="852">
        <v>922869581</v>
      </c>
      <c r="D1164" s="901" t="s">
        <v>10047</v>
      </c>
      <c r="E1164" s="852" t="s">
        <v>451</v>
      </c>
      <c r="F1164" s="854"/>
      <c r="G1164" s="870" t="s">
        <v>223</v>
      </c>
      <c r="H1164" s="155" t="s">
        <v>245</v>
      </c>
      <c r="I1164" s="88"/>
      <c r="J1164" s="63"/>
      <c r="K1164" s="321" t="s">
        <v>262</v>
      </c>
      <c r="L1164" s="320" t="s">
        <v>262</v>
      </c>
      <c r="M1164" s="647">
        <v>45869</v>
      </c>
      <c r="N1164" s="311" t="s">
        <v>388</v>
      </c>
      <c r="O1164" s="606" t="s">
        <v>329</v>
      </c>
      <c r="P1164" s="606" t="s">
        <v>329</v>
      </c>
      <c r="Q1164" s="87"/>
      <c r="R1164" s="88"/>
      <c r="S1164" s="88"/>
      <c r="T1164" s="88"/>
      <c r="U1164" s="88"/>
    </row>
    <row r="1165" spans="1:22" ht="12.75" customHeight="1">
      <c r="A1165" s="101">
        <v>72995594</v>
      </c>
      <c r="B1165" s="100" t="s">
        <v>7912</v>
      </c>
      <c r="C1165" s="101">
        <v>935852681</v>
      </c>
      <c r="D1165" s="102" t="s">
        <v>7913</v>
      </c>
      <c r="E1165" s="99" t="s">
        <v>451</v>
      </c>
      <c r="F1165" s="63"/>
      <c r="G1165" s="150" t="s">
        <v>224</v>
      </c>
      <c r="H1165" s="155" t="s">
        <v>245</v>
      </c>
      <c r="I1165" s="88"/>
      <c r="J1165" s="63"/>
      <c r="K1165" s="321" t="s">
        <v>278</v>
      </c>
      <c r="L1165" s="321" t="s">
        <v>278</v>
      </c>
      <c r="M1165" s="126">
        <v>45869</v>
      </c>
      <c r="N1165" s="85" t="s">
        <v>388</v>
      </c>
      <c r="O1165" s="85" t="s">
        <v>388</v>
      </c>
      <c r="P1165" s="85" t="s">
        <v>388</v>
      </c>
      <c r="Q1165" s="87"/>
      <c r="R1165" s="88"/>
      <c r="S1165" s="88"/>
      <c r="T1165" s="88"/>
      <c r="U1165" s="88"/>
    </row>
    <row r="1166" spans="1:22" ht="12.75" customHeight="1">
      <c r="A1166" s="796">
        <v>72622612</v>
      </c>
      <c r="B1166" s="798" t="s">
        <v>7483</v>
      </c>
      <c r="C1166" s="800">
        <v>924021319</v>
      </c>
      <c r="D1166" s="798" t="s">
        <v>7484</v>
      </c>
      <c r="E1166" s="800" t="s">
        <v>347</v>
      </c>
      <c r="F1166" s="804"/>
      <c r="G1166" s="798" t="s">
        <v>225</v>
      </c>
      <c r="H1166" s="101" t="s">
        <v>245</v>
      </c>
      <c r="I1166" s="88"/>
      <c r="J1166" s="63"/>
      <c r="K1166" s="125" t="s">
        <v>262</v>
      </c>
      <c r="L1166" s="66" t="s">
        <v>262</v>
      </c>
      <c r="M1166" s="126">
        <v>45870</v>
      </c>
      <c r="N1166" s="311" t="s">
        <v>368</v>
      </c>
      <c r="O1166" s="85"/>
      <c r="P1166" s="85"/>
      <c r="Q1166" s="87"/>
      <c r="R1166" s="88"/>
      <c r="S1166" s="88"/>
      <c r="T1166" s="88"/>
      <c r="U1166" s="88"/>
    </row>
    <row r="1167" spans="1:22" ht="12.75" customHeight="1">
      <c r="A1167" s="796">
        <v>46716483</v>
      </c>
      <c r="B1167" s="798" t="s">
        <v>2686</v>
      </c>
      <c r="C1167" s="800">
        <v>912754710</v>
      </c>
      <c r="D1167" s="798" t="s">
        <v>2687</v>
      </c>
      <c r="E1167" s="800" t="s">
        <v>451</v>
      </c>
      <c r="F1167" s="804"/>
      <c r="G1167" s="100" t="s">
        <v>224</v>
      </c>
      <c r="H1167" s="101" t="s">
        <v>245</v>
      </c>
      <c r="I1167" s="88"/>
      <c r="J1167" s="63"/>
      <c r="K1167" s="125" t="s">
        <v>262</v>
      </c>
      <c r="L1167" s="66" t="s">
        <v>262</v>
      </c>
      <c r="M1167" s="126">
        <v>45870</v>
      </c>
      <c r="N1167" s="311" t="s">
        <v>368</v>
      </c>
      <c r="O1167" s="85"/>
      <c r="P1167" s="85"/>
      <c r="Q1167" s="87"/>
      <c r="R1167" s="88"/>
      <c r="S1167" s="88"/>
      <c r="T1167" s="88"/>
      <c r="U1167" s="88"/>
    </row>
    <row r="1168" spans="1:22" ht="12.75" customHeight="1">
      <c r="A1168" s="796">
        <v>61906746</v>
      </c>
      <c r="B1168" s="798" t="s">
        <v>4941</v>
      </c>
      <c r="C1168" s="800">
        <v>907574478</v>
      </c>
      <c r="D1168" s="798" t="s">
        <v>4942</v>
      </c>
      <c r="E1168" s="800" t="s">
        <v>451</v>
      </c>
      <c r="F1168" s="804"/>
      <c r="G1168" s="100" t="s">
        <v>224</v>
      </c>
      <c r="H1168" s="101" t="s">
        <v>245</v>
      </c>
      <c r="I1168" s="88"/>
      <c r="J1168" s="63"/>
      <c r="K1168" s="125" t="s">
        <v>262</v>
      </c>
      <c r="L1168" s="66" t="s">
        <v>262</v>
      </c>
      <c r="M1168" s="126">
        <v>45870</v>
      </c>
      <c r="N1168" s="311" t="s">
        <v>368</v>
      </c>
      <c r="O1168" s="85"/>
      <c r="P1168" s="85"/>
      <c r="Q1168" s="87"/>
      <c r="R1168" s="88"/>
      <c r="S1168" s="88"/>
      <c r="T1168" s="88"/>
      <c r="U1168" s="88"/>
    </row>
    <row r="1169" spans="1:22" ht="12.75" customHeight="1">
      <c r="A1169" s="795">
        <v>76618974</v>
      </c>
      <c r="B1169" s="797" t="s">
        <v>6755</v>
      </c>
      <c r="C1169" s="894">
        <v>967546125</v>
      </c>
      <c r="D1169" s="797" t="s">
        <v>9730</v>
      </c>
      <c r="E1169" s="799" t="s">
        <v>347</v>
      </c>
      <c r="F1169" s="803"/>
      <c r="G1169" s="100" t="s">
        <v>224</v>
      </c>
      <c r="H1169" s="101" t="s">
        <v>245</v>
      </c>
      <c r="I1169" s="88"/>
      <c r="J1169" s="63"/>
      <c r="K1169" s="125" t="s">
        <v>280</v>
      </c>
      <c r="L1169" s="125" t="s">
        <v>280</v>
      </c>
      <c r="M1169" s="126">
        <v>45873</v>
      </c>
      <c r="N1169" s="311" t="s">
        <v>368</v>
      </c>
      <c r="O1169" s="85"/>
      <c r="P1169" s="85"/>
      <c r="Q1169" s="87"/>
      <c r="R1169" s="88"/>
      <c r="S1169" s="88"/>
      <c r="T1169" s="88"/>
      <c r="U1169" s="88"/>
    </row>
    <row r="1170" spans="1:22" ht="12.75" customHeight="1">
      <c r="A1170" s="796">
        <v>61471493</v>
      </c>
      <c r="B1170" s="798" t="s">
        <v>4433</v>
      </c>
      <c r="C1170" s="895">
        <v>907001604</v>
      </c>
      <c r="D1170" s="798" t="s">
        <v>4434</v>
      </c>
      <c r="E1170" s="800" t="s">
        <v>451</v>
      </c>
      <c r="F1170" s="804"/>
      <c r="G1170" s="100" t="s">
        <v>224</v>
      </c>
      <c r="H1170" s="101" t="s">
        <v>245</v>
      </c>
      <c r="I1170" s="88"/>
      <c r="J1170" s="63"/>
      <c r="K1170" s="125" t="s">
        <v>280</v>
      </c>
      <c r="L1170" s="125" t="s">
        <v>262</v>
      </c>
      <c r="M1170" s="126">
        <v>45873</v>
      </c>
      <c r="N1170" s="311" t="s">
        <v>388</v>
      </c>
      <c r="O1170" s="85" t="s">
        <v>388</v>
      </c>
      <c r="P1170" s="85" t="s">
        <v>388</v>
      </c>
      <c r="Q1170" s="87"/>
      <c r="R1170" s="88"/>
      <c r="S1170" s="88"/>
      <c r="T1170" s="88"/>
      <c r="U1170" s="88"/>
    </row>
    <row r="1171" spans="1:22" ht="12.75" customHeight="1">
      <c r="A1171" s="796">
        <v>41394700</v>
      </c>
      <c r="B1171" s="798" t="s">
        <v>1650</v>
      </c>
      <c r="C1171" s="895">
        <v>993708412</v>
      </c>
      <c r="D1171" s="798" t="s">
        <v>1651</v>
      </c>
      <c r="E1171" s="800" t="s">
        <v>347</v>
      </c>
      <c r="F1171" s="804"/>
      <c r="G1171" s="100" t="s">
        <v>224</v>
      </c>
      <c r="H1171" s="101" t="s">
        <v>245</v>
      </c>
      <c r="I1171" s="88"/>
      <c r="J1171" s="63"/>
      <c r="K1171" s="125" t="s">
        <v>280</v>
      </c>
      <c r="L1171" s="125" t="s">
        <v>280</v>
      </c>
      <c r="M1171" s="126">
        <v>45873</v>
      </c>
      <c r="N1171" s="311" t="s">
        <v>368</v>
      </c>
      <c r="O1171" s="85"/>
      <c r="P1171" s="85"/>
      <c r="Q1171" s="87"/>
      <c r="R1171" s="88"/>
      <c r="S1171" s="88"/>
      <c r="T1171" s="88"/>
      <c r="U1171" s="88"/>
    </row>
    <row r="1172" spans="1:22" ht="12.75" customHeight="1">
      <c r="A1172" s="796">
        <v>44894168</v>
      </c>
      <c r="B1172" s="798" t="s">
        <v>2364</v>
      </c>
      <c r="C1172" s="895">
        <v>960946410</v>
      </c>
      <c r="D1172" s="798" t="s">
        <v>2365</v>
      </c>
      <c r="E1172" s="800" t="s">
        <v>347</v>
      </c>
      <c r="F1172" s="804"/>
      <c r="G1172" s="100" t="s">
        <v>224</v>
      </c>
      <c r="H1172" s="101" t="s">
        <v>245</v>
      </c>
      <c r="I1172" s="88"/>
      <c r="J1172" s="63"/>
      <c r="K1172" s="125" t="s">
        <v>280</v>
      </c>
      <c r="L1172" s="125" t="s">
        <v>280</v>
      </c>
      <c r="M1172" s="126">
        <v>45873</v>
      </c>
      <c r="N1172" s="311" t="s">
        <v>368</v>
      </c>
      <c r="O1172" s="85"/>
      <c r="P1172" s="85"/>
      <c r="Q1172" s="87"/>
      <c r="R1172" s="88"/>
      <c r="S1172" s="88"/>
      <c r="T1172" s="88"/>
      <c r="U1172" s="88"/>
    </row>
    <row r="1173" spans="1:22" ht="12.75" customHeight="1">
      <c r="A1173" s="795">
        <v>70477202</v>
      </c>
      <c r="B1173" s="797" t="s">
        <v>5458</v>
      </c>
      <c r="C1173" s="894">
        <v>986997647</v>
      </c>
      <c r="D1173" s="797" t="s">
        <v>5459</v>
      </c>
      <c r="E1173" s="799" t="s">
        <v>347</v>
      </c>
      <c r="F1173" s="803"/>
      <c r="G1173" s="870" t="s">
        <v>223</v>
      </c>
      <c r="H1173" s="101" t="s">
        <v>245</v>
      </c>
      <c r="I1173" s="88"/>
      <c r="J1173" s="63"/>
      <c r="K1173" s="321" t="s">
        <v>278</v>
      </c>
      <c r="L1173" s="321" t="s">
        <v>278</v>
      </c>
      <c r="M1173" s="126">
        <v>45873</v>
      </c>
      <c r="N1173" s="311" t="s">
        <v>368</v>
      </c>
      <c r="O1173" s="85"/>
      <c r="P1173" s="85"/>
      <c r="Q1173" s="87"/>
      <c r="R1173" s="88"/>
      <c r="S1173" s="88"/>
      <c r="T1173" s="88"/>
      <c r="U1173" s="88"/>
    </row>
    <row r="1174" spans="1:22" ht="12.75" customHeight="1">
      <c r="A1174" s="796">
        <v>70709420</v>
      </c>
      <c r="B1174" s="798" t="s">
        <v>5663</v>
      </c>
      <c r="C1174" s="895">
        <v>927731160</v>
      </c>
      <c r="D1174" s="798" t="s">
        <v>5664</v>
      </c>
      <c r="E1174" s="800" t="s">
        <v>347</v>
      </c>
      <c r="F1174" s="804"/>
      <c r="G1174" s="100" t="s">
        <v>224</v>
      </c>
      <c r="H1174" s="101" t="s">
        <v>245</v>
      </c>
      <c r="I1174" s="88"/>
      <c r="J1174" s="63"/>
      <c r="K1174" s="321" t="s">
        <v>278</v>
      </c>
      <c r="L1174" s="321" t="s">
        <v>278</v>
      </c>
      <c r="M1174" s="126">
        <v>45873</v>
      </c>
      <c r="N1174" s="311" t="s">
        <v>368</v>
      </c>
      <c r="O1174" s="85"/>
      <c r="P1174" s="85"/>
      <c r="Q1174" s="87"/>
      <c r="R1174" s="88"/>
      <c r="S1174" s="88"/>
      <c r="T1174" s="88"/>
      <c r="U1174" s="88"/>
    </row>
    <row r="1175" spans="1:22" ht="12.75" customHeight="1">
      <c r="A1175" s="796">
        <v>61534798</v>
      </c>
      <c r="B1175" s="798" t="s">
        <v>4676</v>
      </c>
      <c r="C1175" s="895">
        <v>930788823</v>
      </c>
      <c r="D1175" s="798" t="s">
        <v>4677</v>
      </c>
      <c r="E1175" s="800" t="s">
        <v>451</v>
      </c>
      <c r="F1175" s="804"/>
      <c r="G1175" s="100" t="s">
        <v>224</v>
      </c>
      <c r="H1175" s="101" t="s">
        <v>245</v>
      </c>
      <c r="I1175" s="88"/>
      <c r="J1175" s="63"/>
      <c r="K1175" s="321" t="s">
        <v>278</v>
      </c>
      <c r="L1175" s="321" t="s">
        <v>278</v>
      </c>
      <c r="M1175" s="126">
        <v>45873</v>
      </c>
      <c r="N1175" s="311" t="s">
        <v>368</v>
      </c>
      <c r="O1175" s="85"/>
      <c r="P1175" s="85"/>
      <c r="Q1175" s="87"/>
      <c r="R1175" s="88"/>
      <c r="S1175" s="88"/>
      <c r="T1175" s="88"/>
      <c r="U1175" s="88"/>
    </row>
    <row r="1176" spans="1:22" ht="12.75" customHeight="1">
      <c r="A1176" s="796">
        <v>42093716</v>
      </c>
      <c r="B1176" s="798" t="s">
        <v>1811</v>
      </c>
      <c r="C1176" s="895">
        <v>989309379</v>
      </c>
      <c r="D1176" s="798" t="s">
        <v>1812</v>
      </c>
      <c r="E1176" s="800" t="s">
        <v>347</v>
      </c>
      <c r="F1176" s="804"/>
      <c r="G1176" s="100" t="s">
        <v>224</v>
      </c>
      <c r="H1176" s="101" t="s">
        <v>245</v>
      </c>
      <c r="I1176" s="88"/>
      <c r="J1176" s="63"/>
      <c r="K1176" s="321" t="s">
        <v>278</v>
      </c>
      <c r="L1176" s="321" t="s">
        <v>278</v>
      </c>
      <c r="M1176" s="126">
        <v>45873</v>
      </c>
      <c r="N1176" s="311" t="s">
        <v>388</v>
      </c>
      <c r="O1176" s="85" t="s">
        <v>388</v>
      </c>
      <c r="P1176" s="85" t="s">
        <v>388</v>
      </c>
      <c r="Q1176" s="87"/>
      <c r="R1176" s="88"/>
      <c r="S1176" s="88"/>
      <c r="T1176" s="88"/>
      <c r="U1176" s="88"/>
    </row>
    <row r="1177" spans="1:22" ht="12.75" customHeight="1">
      <c r="A1177" s="796">
        <v>1862131</v>
      </c>
      <c r="B1177" s="798" t="s">
        <v>420</v>
      </c>
      <c r="C1177" s="895">
        <v>933655616</v>
      </c>
      <c r="D1177" s="798" t="s">
        <v>421</v>
      </c>
      <c r="E1177" s="800" t="s">
        <v>347</v>
      </c>
      <c r="F1177" s="804"/>
      <c r="G1177" s="870" t="s">
        <v>223</v>
      </c>
      <c r="H1177" s="101" t="s">
        <v>11</v>
      </c>
      <c r="I1177" s="88"/>
      <c r="J1177" s="63"/>
      <c r="K1177" s="321" t="s">
        <v>278</v>
      </c>
      <c r="L1177" s="321" t="s">
        <v>278</v>
      </c>
      <c r="M1177" s="126">
        <v>45880</v>
      </c>
      <c r="N1177" s="311" t="s">
        <v>368</v>
      </c>
      <c r="O1177" s="85"/>
      <c r="P1177" s="85"/>
      <c r="Q1177" s="87"/>
      <c r="R1177" s="88"/>
      <c r="S1177" s="88"/>
      <c r="T1177" s="88"/>
      <c r="U1177" s="88"/>
    </row>
    <row r="1178" spans="1:22" ht="12.75" customHeight="1">
      <c r="A1178" s="796">
        <v>34372100</v>
      </c>
      <c r="B1178" s="798" t="s">
        <v>1319</v>
      </c>
      <c r="C1178" s="895">
        <v>903198671</v>
      </c>
      <c r="D1178" s="798" t="s">
        <v>1320</v>
      </c>
      <c r="E1178" s="800" t="s">
        <v>451</v>
      </c>
      <c r="F1178" s="804"/>
      <c r="G1178" s="100" t="s">
        <v>224</v>
      </c>
      <c r="H1178" s="101" t="s">
        <v>245</v>
      </c>
      <c r="I1178" s="88"/>
      <c r="J1178" s="63"/>
      <c r="K1178" s="321" t="s">
        <v>278</v>
      </c>
      <c r="L1178" s="321" t="s">
        <v>278</v>
      </c>
      <c r="M1178" s="126">
        <v>45873</v>
      </c>
      <c r="N1178" s="311" t="s">
        <v>368</v>
      </c>
      <c r="O1178" s="85"/>
      <c r="P1178" s="85"/>
      <c r="Q1178" s="87"/>
      <c r="R1178" s="88"/>
      <c r="S1178" s="88"/>
      <c r="T1178" s="88"/>
      <c r="U1178" s="88"/>
    </row>
    <row r="1179" spans="1:22" ht="12.75" customHeight="1">
      <c r="A1179" s="795">
        <v>9332499</v>
      </c>
      <c r="B1179" s="797" t="s">
        <v>708</v>
      </c>
      <c r="C1179" s="894">
        <v>948046173</v>
      </c>
      <c r="D1179" s="855" t="s">
        <v>709</v>
      </c>
      <c r="E1179" s="799" t="s">
        <v>451</v>
      </c>
      <c r="F1179" s="803"/>
      <c r="G1179" s="853" t="s">
        <v>223</v>
      </c>
      <c r="H1179" s="101" t="s">
        <v>245</v>
      </c>
      <c r="I1179" s="88"/>
      <c r="J1179" s="63"/>
      <c r="K1179" s="125" t="s">
        <v>274</v>
      </c>
      <c r="L1179" s="320" t="s">
        <v>262</v>
      </c>
      <c r="M1179" s="126">
        <v>45873</v>
      </c>
      <c r="N1179" s="311" t="s">
        <v>388</v>
      </c>
      <c r="O1179" s="606" t="s">
        <v>329</v>
      </c>
      <c r="P1179" s="606" t="s">
        <v>329</v>
      </c>
      <c r="Q1179" s="87"/>
      <c r="R1179" s="88"/>
      <c r="S1179" s="88"/>
      <c r="T1179" s="88"/>
      <c r="U1179" s="88"/>
      <c r="V1179" s="952" t="s">
        <v>710</v>
      </c>
    </row>
    <row r="1180" spans="1:22" ht="12.75" customHeight="1">
      <c r="A1180" s="796">
        <v>70289850</v>
      </c>
      <c r="B1180" s="798" t="s">
        <v>5396</v>
      </c>
      <c r="C1180" s="895">
        <v>927264519</v>
      </c>
      <c r="D1180" s="856" t="s">
        <v>5397</v>
      </c>
      <c r="E1180" s="800" t="s">
        <v>347</v>
      </c>
      <c r="F1180" s="804"/>
      <c r="G1180" s="798" t="s">
        <v>225</v>
      </c>
      <c r="H1180" s="101" t="s">
        <v>245</v>
      </c>
      <c r="I1180" s="88"/>
      <c r="J1180" s="63"/>
      <c r="K1180" s="125" t="s">
        <v>274</v>
      </c>
      <c r="L1180" s="320" t="s">
        <v>262</v>
      </c>
      <c r="M1180" s="126">
        <v>45873</v>
      </c>
      <c r="N1180" s="311" t="s">
        <v>388</v>
      </c>
      <c r="O1180" s="606" t="s">
        <v>329</v>
      </c>
      <c r="P1180" s="606" t="s">
        <v>329</v>
      </c>
      <c r="Q1180" s="87"/>
      <c r="R1180" s="88"/>
      <c r="S1180" s="88"/>
      <c r="T1180" s="88"/>
      <c r="U1180" s="88"/>
      <c r="V1180" s="953" t="s">
        <v>592</v>
      </c>
    </row>
    <row r="1181" spans="1:22" ht="12.75" customHeight="1">
      <c r="A1181" s="795">
        <v>61236220</v>
      </c>
      <c r="B1181" s="797" t="s">
        <v>3880</v>
      </c>
      <c r="C1181" s="894">
        <v>978542705</v>
      </c>
      <c r="D1181" s="797" t="s">
        <v>1257</v>
      </c>
      <c r="E1181" s="799" t="s">
        <v>347</v>
      </c>
      <c r="F1181" s="803"/>
      <c r="G1181" s="954" t="s">
        <v>223</v>
      </c>
      <c r="H1181" s="101" t="s">
        <v>245</v>
      </c>
      <c r="I1181" s="88"/>
      <c r="J1181" s="63"/>
      <c r="K1181" s="125" t="s">
        <v>262</v>
      </c>
      <c r="L1181" s="321" t="s">
        <v>262</v>
      </c>
      <c r="M1181" s="126">
        <v>45873</v>
      </c>
      <c r="N1181" s="311" t="s">
        <v>368</v>
      </c>
      <c r="O1181" s="85"/>
      <c r="P1181" s="85"/>
      <c r="Q1181" s="87"/>
      <c r="R1181" s="88"/>
      <c r="S1181" s="88"/>
      <c r="T1181" s="88"/>
      <c r="U1181" s="88"/>
    </row>
    <row r="1182" spans="1:22" ht="12.75" customHeight="1">
      <c r="A1182" s="796">
        <v>7508220</v>
      </c>
      <c r="B1182" s="798" t="s">
        <v>575</v>
      </c>
      <c r="C1182" s="895">
        <v>999995076</v>
      </c>
      <c r="D1182" s="798" t="s">
        <v>576</v>
      </c>
      <c r="E1182" s="800" t="s">
        <v>451</v>
      </c>
      <c r="F1182" s="804"/>
      <c r="G1182" s="954" t="s">
        <v>223</v>
      </c>
      <c r="H1182" s="101" t="s">
        <v>245</v>
      </c>
      <c r="I1182" s="88"/>
      <c r="J1182" s="63"/>
      <c r="K1182" s="125" t="s">
        <v>262</v>
      </c>
      <c r="L1182" s="320" t="s">
        <v>262</v>
      </c>
      <c r="M1182" s="126">
        <v>45873</v>
      </c>
      <c r="N1182" s="311" t="s">
        <v>388</v>
      </c>
      <c r="O1182" s="606" t="s">
        <v>329</v>
      </c>
      <c r="P1182" s="606" t="s">
        <v>329</v>
      </c>
      <c r="Q1182" s="87"/>
      <c r="R1182" s="88"/>
      <c r="S1182" s="88"/>
      <c r="T1182" s="88"/>
      <c r="U1182" s="88"/>
    </row>
    <row r="1183" spans="1:22" ht="12.75" customHeight="1">
      <c r="A1183" s="796">
        <v>72508542</v>
      </c>
      <c r="B1183" s="798" t="s">
        <v>7247</v>
      </c>
      <c r="C1183" s="895">
        <v>915390944</v>
      </c>
      <c r="D1183" s="798" t="s">
        <v>7248</v>
      </c>
      <c r="E1183" s="800" t="s">
        <v>347</v>
      </c>
      <c r="F1183" s="804"/>
      <c r="G1183" s="150" t="s">
        <v>224</v>
      </c>
      <c r="H1183" s="101" t="s">
        <v>245</v>
      </c>
      <c r="I1183" s="88"/>
      <c r="J1183" s="63"/>
      <c r="K1183" s="125" t="s">
        <v>262</v>
      </c>
      <c r="L1183" s="321" t="s">
        <v>262</v>
      </c>
      <c r="M1183" s="126">
        <v>45873</v>
      </c>
      <c r="N1183" s="311" t="s">
        <v>368</v>
      </c>
      <c r="O1183" s="85"/>
      <c r="P1183" s="85"/>
      <c r="Q1183" s="87"/>
      <c r="R1183" s="88"/>
      <c r="S1183" s="88"/>
      <c r="T1183" s="88"/>
      <c r="U1183" s="88"/>
    </row>
    <row r="1184" spans="1:22" ht="12.75" customHeight="1">
      <c r="A1184" s="796">
        <v>70712957</v>
      </c>
      <c r="B1184" s="798" t="s">
        <v>5676</v>
      </c>
      <c r="C1184" s="895">
        <v>936184190</v>
      </c>
      <c r="D1184" s="798" t="s">
        <v>5677</v>
      </c>
      <c r="E1184" s="800" t="s">
        <v>347</v>
      </c>
      <c r="F1184" s="804"/>
      <c r="G1184" s="954" t="s">
        <v>223</v>
      </c>
      <c r="H1184" s="101" t="s">
        <v>245</v>
      </c>
      <c r="I1184" s="88"/>
      <c r="J1184" s="63"/>
      <c r="K1184" s="125" t="s">
        <v>262</v>
      </c>
      <c r="L1184" s="321" t="s">
        <v>262</v>
      </c>
      <c r="M1184" s="126">
        <v>45873</v>
      </c>
      <c r="N1184" s="311" t="s">
        <v>368</v>
      </c>
      <c r="O1184" s="85"/>
      <c r="P1184" s="85"/>
      <c r="Q1184" s="87"/>
      <c r="R1184" s="88"/>
      <c r="S1184" s="88"/>
      <c r="T1184" s="88"/>
      <c r="U1184" s="88"/>
    </row>
    <row r="1185" spans="1:21" ht="12.75" customHeight="1">
      <c r="A1185" s="796">
        <v>61313053</v>
      </c>
      <c r="B1185" s="798" t="s">
        <v>3995</v>
      </c>
      <c r="C1185" s="895">
        <v>954775476</v>
      </c>
      <c r="D1185" s="798" t="s">
        <v>3996</v>
      </c>
      <c r="E1185" s="800" t="s">
        <v>451</v>
      </c>
      <c r="F1185" s="804"/>
      <c r="G1185" s="150" t="s">
        <v>224</v>
      </c>
      <c r="H1185" s="101" t="s">
        <v>245</v>
      </c>
      <c r="I1185" s="88"/>
      <c r="J1185" s="63"/>
      <c r="K1185" s="125" t="s">
        <v>262</v>
      </c>
      <c r="L1185" s="321" t="s">
        <v>262</v>
      </c>
      <c r="M1185" s="126">
        <v>45873</v>
      </c>
      <c r="N1185" s="311" t="s">
        <v>368</v>
      </c>
      <c r="O1185" s="85"/>
      <c r="P1185" s="85"/>
      <c r="Q1185" s="87"/>
      <c r="R1185" s="88"/>
      <c r="S1185" s="88"/>
      <c r="T1185" s="88"/>
      <c r="U1185" s="88"/>
    </row>
    <row r="1186" spans="1:21" ht="12.75" customHeight="1">
      <c r="A1186" s="796">
        <v>62472100</v>
      </c>
      <c r="B1186" s="798" t="s">
        <v>5224</v>
      </c>
      <c r="C1186" s="895">
        <v>997356448</v>
      </c>
      <c r="D1186" s="798" t="s">
        <v>5225</v>
      </c>
      <c r="E1186" s="800" t="s">
        <v>347</v>
      </c>
      <c r="F1186" s="804"/>
      <c r="G1186" s="954" t="s">
        <v>223</v>
      </c>
      <c r="H1186" s="101" t="s">
        <v>245</v>
      </c>
      <c r="I1186" s="88"/>
      <c r="J1186" s="63"/>
      <c r="K1186" s="125" t="s">
        <v>262</v>
      </c>
      <c r="L1186" s="321" t="s">
        <v>262</v>
      </c>
      <c r="M1186" s="126">
        <v>45873</v>
      </c>
      <c r="N1186" s="311" t="s">
        <v>368</v>
      </c>
      <c r="O1186" s="85"/>
      <c r="P1186" s="85"/>
      <c r="Q1186" s="87"/>
      <c r="R1186" s="88"/>
      <c r="S1186" s="88"/>
      <c r="T1186" s="88"/>
      <c r="U1186" s="88"/>
    </row>
    <row r="1187" spans="1:21" ht="12.75" customHeight="1">
      <c r="A1187" s="796">
        <v>61912272</v>
      </c>
      <c r="B1187" s="798" t="s">
        <v>4953</v>
      </c>
      <c r="C1187" s="895">
        <v>980705034</v>
      </c>
      <c r="D1187" s="798" t="s">
        <v>4954</v>
      </c>
      <c r="E1187" s="800" t="s">
        <v>451</v>
      </c>
      <c r="F1187" s="804"/>
      <c r="G1187" s="954" t="s">
        <v>223</v>
      </c>
      <c r="H1187" s="101" t="s">
        <v>245</v>
      </c>
      <c r="I1187" s="88"/>
      <c r="J1187" s="63"/>
      <c r="K1187" s="125" t="s">
        <v>262</v>
      </c>
      <c r="L1187" s="320" t="s">
        <v>262</v>
      </c>
      <c r="M1187" s="126">
        <v>45873</v>
      </c>
      <c r="N1187" s="320" t="s">
        <v>388</v>
      </c>
      <c r="O1187" s="606" t="s">
        <v>329</v>
      </c>
      <c r="P1187" s="606" t="s">
        <v>329</v>
      </c>
      <c r="Q1187" s="87"/>
      <c r="R1187" s="88"/>
      <c r="S1187" s="88"/>
      <c r="T1187" s="88"/>
      <c r="U1187" s="88"/>
    </row>
    <row r="1188" spans="1:21" ht="12.75" customHeight="1">
      <c r="A1188" s="796">
        <v>75121945</v>
      </c>
      <c r="B1188" s="798" t="s">
        <v>9179</v>
      </c>
      <c r="C1188" s="895">
        <v>976787915</v>
      </c>
      <c r="D1188" s="798" t="s">
        <v>9180</v>
      </c>
      <c r="E1188" s="800" t="s">
        <v>347</v>
      </c>
      <c r="F1188" s="804"/>
      <c r="G1188" s="150" t="s">
        <v>224</v>
      </c>
      <c r="H1188" s="101" t="s">
        <v>245</v>
      </c>
      <c r="I1188" s="88"/>
      <c r="J1188" s="63"/>
      <c r="K1188" s="125" t="s">
        <v>262</v>
      </c>
      <c r="L1188" s="321" t="s">
        <v>262</v>
      </c>
      <c r="M1188" s="126">
        <v>45873</v>
      </c>
      <c r="N1188" s="311" t="s">
        <v>368</v>
      </c>
      <c r="O1188" s="85"/>
      <c r="P1188" s="85"/>
      <c r="Q1188" s="87"/>
      <c r="R1188" s="88"/>
      <c r="S1188" s="88"/>
      <c r="T1188" s="88"/>
      <c r="U1188" s="88"/>
    </row>
    <row r="1189" spans="1:21" ht="12.75" customHeight="1">
      <c r="A1189" s="795">
        <v>70729860</v>
      </c>
      <c r="B1189" s="855" t="s">
        <v>5733</v>
      </c>
      <c r="C1189" s="799">
        <v>982709182</v>
      </c>
      <c r="D1189" s="801" t="s">
        <v>5734</v>
      </c>
      <c r="E1189" s="799" t="s">
        <v>347</v>
      </c>
      <c r="F1189" s="803"/>
      <c r="G1189" s="954" t="s">
        <v>223</v>
      </c>
      <c r="H1189" s="101" t="s">
        <v>248</v>
      </c>
      <c r="I1189" s="88"/>
      <c r="J1189" s="63"/>
      <c r="K1189" s="125" t="s">
        <v>280</v>
      </c>
      <c r="L1189" s="320" t="s">
        <v>262</v>
      </c>
      <c r="M1189" s="126">
        <v>45873</v>
      </c>
      <c r="N1189" s="311" t="s">
        <v>388</v>
      </c>
      <c r="O1189" s="606" t="s">
        <v>329</v>
      </c>
      <c r="P1189" s="606" t="s">
        <v>329</v>
      </c>
      <c r="Q1189" s="87"/>
      <c r="R1189" s="88"/>
      <c r="S1189" s="88"/>
      <c r="T1189" s="88"/>
      <c r="U1189" s="88"/>
    </row>
    <row r="1190" spans="1:21" ht="12.75" customHeight="1">
      <c r="A1190" s="796">
        <v>47200542</v>
      </c>
      <c r="B1190" s="856" t="s">
        <v>2775</v>
      </c>
      <c r="C1190" s="800">
        <v>912801626</v>
      </c>
      <c r="D1190" s="802" t="s">
        <v>2776</v>
      </c>
      <c r="E1190" s="800" t="s">
        <v>347</v>
      </c>
      <c r="F1190" s="804"/>
      <c r="G1190" s="150" t="s">
        <v>224</v>
      </c>
      <c r="H1190" s="101" t="s">
        <v>248</v>
      </c>
      <c r="I1190" s="88"/>
      <c r="J1190" s="63"/>
      <c r="K1190" s="125" t="s">
        <v>280</v>
      </c>
      <c r="L1190" s="321" t="s">
        <v>280</v>
      </c>
      <c r="M1190" s="126">
        <v>45873</v>
      </c>
      <c r="N1190" s="311" t="s">
        <v>368</v>
      </c>
      <c r="O1190" s="85"/>
      <c r="P1190" s="85"/>
      <c r="Q1190" s="87"/>
      <c r="R1190" s="88"/>
      <c r="S1190" s="88"/>
      <c r="T1190" s="88"/>
      <c r="U1190" s="88"/>
    </row>
    <row r="1191" spans="1:21" ht="12.75" customHeight="1">
      <c r="A1191" s="796">
        <v>75133118</v>
      </c>
      <c r="B1191" s="856" t="s">
        <v>9181</v>
      </c>
      <c r="C1191" s="800">
        <v>926230364</v>
      </c>
      <c r="D1191" s="802" t="s">
        <v>9182</v>
      </c>
      <c r="E1191" s="800" t="s">
        <v>347</v>
      </c>
      <c r="F1191" s="804"/>
      <c r="G1191" s="150" t="s">
        <v>224</v>
      </c>
      <c r="H1191" s="101" t="s">
        <v>248</v>
      </c>
      <c r="I1191" s="88"/>
      <c r="J1191" s="63"/>
      <c r="K1191" s="125" t="s">
        <v>280</v>
      </c>
      <c r="L1191" s="321" t="s">
        <v>280</v>
      </c>
      <c r="M1191" s="126">
        <v>45873</v>
      </c>
      <c r="N1191" s="311" t="s">
        <v>368</v>
      </c>
      <c r="O1191" s="85"/>
      <c r="P1191" s="85"/>
      <c r="Q1191" s="87"/>
      <c r="R1191" s="88"/>
      <c r="S1191" s="88"/>
      <c r="T1191" s="88"/>
      <c r="U1191" s="88"/>
    </row>
    <row r="1192" spans="1:21" ht="12.75" customHeight="1">
      <c r="A1192" s="796">
        <v>45046728</v>
      </c>
      <c r="B1192" s="856" t="s">
        <v>2394</v>
      </c>
      <c r="C1192" s="800">
        <v>936635196</v>
      </c>
      <c r="D1192" s="802" t="s">
        <v>2395</v>
      </c>
      <c r="E1192" s="800" t="s">
        <v>347</v>
      </c>
      <c r="F1192" s="804"/>
      <c r="G1192" s="954" t="s">
        <v>223</v>
      </c>
      <c r="H1192" s="101" t="s">
        <v>248</v>
      </c>
      <c r="I1192" s="88"/>
      <c r="J1192" s="63"/>
      <c r="K1192" s="125" t="s">
        <v>280</v>
      </c>
      <c r="L1192" s="321" t="s">
        <v>280</v>
      </c>
      <c r="M1192" s="126">
        <v>45873</v>
      </c>
      <c r="N1192" s="311" t="s">
        <v>368</v>
      </c>
      <c r="O1192" s="85"/>
      <c r="P1192" s="85"/>
      <c r="Q1192" s="87"/>
      <c r="R1192" s="88"/>
      <c r="S1192" s="88"/>
      <c r="T1192" s="88"/>
      <c r="U1192" s="88"/>
    </row>
    <row r="1193" spans="1:21" ht="12.75" customHeight="1">
      <c r="A1193" s="796">
        <v>71029229</v>
      </c>
      <c r="B1193" s="856" t="s">
        <v>5919</v>
      </c>
      <c r="C1193" s="800">
        <v>920654341</v>
      </c>
      <c r="D1193" s="802" t="s">
        <v>5920</v>
      </c>
      <c r="E1193" s="800" t="s">
        <v>347</v>
      </c>
      <c r="F1193" s="804"/>
      <c r="G1193" s="150" t="s">
        <v>224</v>
      </c>
      <c r="H1193" s="101" t="s">
        <v>248</v>
      </c>
      <c r="I1193" s="88"/>
      <c r="J1193" s="63"/>
      <c r="K1193" s="125" t="s">
        <v>280</v>
      </c>
      <c r="L1193" s="321" t="s">
        <v>280</v>
      </c>
      <c r="M1193" s="126">
        <v>45873</v>
      </c>
      <c r="N1193" s="311" t="s">
        <v>368</v>
      </c>
      <c r="O1193" s="85"/>
      <c r="P1193" s="85"/>
      <c r="Q1193" s="87"/>
      <c r="R1193" s="88"/>
      <c r="S1193" s="88"/>
      <c r="T1193" s="88"/>
      <c r="U1193" s="88"/>
    </row>
    <row r="1194" spans="1:21" ht="12.75" customHeight="1">
      <c r="A1194" s="796">
        <v>41182467</v>
      </c>
      <c r="B1194" s="856" t="s">
        <v>1601</v>
      </c>
      <c r="C1194" s="800">
        <v>992515939</v>
      </c>
      <c r="D1194" s="802" t="s">
        <v>1602</v>
      </c>
      <c r="E1194" s="800" t="s">
        <v>347</v>
      </c>
      <c r="F1194" s="804"/>
      <c r="G1194" s="150" t="s">
        <v>224</v>
      </c>
      <c r="H1194" s="101" t="s">
        <v>248</v>
      </c>
      <c r="I1194" s="88"/>
      <c r="J1194" s="63"/>
      <c r="K1194" s="125" t="s">
        <v>280</v>
      </c>
      <c r="L1194" s="321" t="s">
        <v>280</v>
      </c>
      <c r="M1194" s="126">
        <v>45873</v>
      </c>
      <c r="N1194" s="311" t="s">
        <v>368</v>
      </c>
      <c r="O1194" s="85"/>
      <c r="P1194" s="85"/>
      <c r="Q1194" s="87"/>
      <c r="R1194" s="88"/>
      <c r="S1194" s="88"/>
      <c r="T1194" s="88"/>
      <c r="U1194" s="88"/>
    </row>
    <row r="1195" spans="1:21" ht="12.75" customHeight="1">
      <c r="A1195" s="796">
        <v>74688540</v>
      </c>
      <c r="B1195" s="856" t="s">
        <v>8989</v>
      </c>
      <c r="C1195" s="800">
        <v>910604828</v>
      </c>
      <c r="D1195" s="802" t="s">
        <v>8990</v>
      </c>
      <c r="E1195" s="800" t="s">
        <v>347</v>
      </c>
      <c r="F1195" s="804"/>
      <c r="G1195" s="150" t="s">
        <v>224</v>
      </c>
      <c r="H1195" s="101" t="s">
        <v>248</v>
      </c>
      <c r="I1195" s="88"/>
      <c r="J1195" s="63"/>
      <c r="K1195" s="125" t="s">
        <v>280</v>
      </c>
      <c r="L1195" s="321" t="s">
        <v>280</v>
      </c>
      <c r="M1195" s="126">
        <v>45873</v>
      </c>
      <c r="N1195" s="311" t="s">
        <v>388</v>
      </c>
      <c r="O1195" s="85" t="s">
        <v>388</v>
      </c>
      <c r="P1195" s="85" t="s">
        <v>388</v>
      </c>
      <c r="Q1195" s="87"/>
      <c r="R1195" s="88"/>
      <c r="S1195" s="88"/>
      <c r="T1195" s="88"/>
      <c r="U1195" s="88"/>
    </row>
    <row r="1196" spans="1:21" ht="12.75" customHeight="1">
      <c r="A1196" s="796">
        <v>60825715</v>
      </c>
      <c r="B1196" s="856" t="s">
        <v>3325</v>
      </c>
      <c r="C1196" s="800">
        <v>932302486</v>
      </c>
      <c r="D1196" s="802" t="s">
        <v>3324</v>
      </c>
      <c r="E1196" s="800" t="s">
        <v>347</v>
      </c>
      <c r="F1196" s="804"/>
      <c r="G1196" s="150" t="s">
        <v>224</v>
      </c>
      <c r="H1196" s="101" t="s">
        <v>248</v>
      </c>
      <c r="I1196" s="88"/>
      <c r="J1196" s="63"/>
      <c r="K1196" s="125" t="s">
        <v>280</v>
      </c>
      <c r="L1196" s="321" t="s">
        <v>280</v>
      </c>
      <c r="M1196" s="126">
        <v>45873</v>
      </c>
      <c r="N1196" s="311" t="s">
        <v>368</v>
      </c>
      <c r="O1196" s="85"/>
      <c r="P1196" s="85"/>
      <c r="Q1196" s="87"/>
      <c r="R1196" s="88"/>
      <c r="S1196" s="88"/>
      <c r="T1196" s="88"/>
      <c r="U1196" s="88"/>
    </row>
    <row r="1197" spans="1:21" ht="12.75" customHeight="1">
      <c r="A1197" s="796">
        <v>6108527</v>
      </c>
      <c r="B1197" s="856" t="s">
        <v>489</v>
      </c>
      <c r="C1197" s="800">
        <v>948724376</v>
      </c>
      <c r="D1197" s="802" t="s">
        <v>490</v>
      </c>
      <c r="E1197" s="800" t="s">
        <v>347</v>
      </c>
      <c r="F1197" s="804"/>
      <c r="G1197" s="954" t="s">
        <v>223</v>
      </c>
      <c r="H1197" s="101" t="s">
        <v>248</v>
      </c>
      <c r="I1197" s="88"/>
      <c r="J1197" s="63"/>
      <c r="K1197" s="125" t="s">
        <v>280</v>
      </c>
      <c r="L1197" s="321" t="s">
        <v>280</v>
      </c>
      <c r="M1197" s="126">
        <v>45873</v>
      </c>
      <c r="N1197" s="311" t="s">
        <v>368</v>
      </c>
      <c r="O1197" s="85"/>
      <c r="P1197" s="85"/>
      <c r="Q1197" s="87"/>
      <c r="R1197" s="88"/>
      <c r="S1197" s="88"/>
      <c r="T1197" s="88"/>
      <c r="U1197" s="88"/>
    </row>
    <row r="1198" spans="1:21" ht="12.75" customHeight="1">
      <c r="A1198" s="796">
        <v>73933879</v>
      </c>
      <c r="B1198" s="856" t="s">
        <v>8651</v>
      </c>
      <c r="C1198" s="800">
        <v>959718276</v>
      </c>
      <c r="D1198" s="802" t="s">
        <v>8652</v>
      </c>
      <c r="E1198" s="800" t="s">
        <v>347</v>
      </c>
      <c r="F1198" s="804"/>
      <c r="G1198" s="150" t="s">
        <v>224</v>
      </c>
      <c r="H1198" s="101" t="s">
        <v>248</v>
      </c>
      <c r="I1198" s="88"/>
      <c r="J1198" s="63"/>
      <c r="K1198" s="125" t="s">
        <v>280</v>
      </c>
      <c r="L1198" s="321" t="s">
        <v>280</v>
      </c>
      <c r="M1198" s="126">
        <v>45873</v>
      </c>
      <c r="N1198" s="311" t="s">
        <v>368</v>
      </c>
      <c r="O1198" s="85"/>
      <c r="P1198" s="85"/>
      <c r="Q1198" s="87"/>
      <c r="R1198" s="88"/>
      <c r="S1198" s="88"/>
      <c r="T1198" s="88"/>
      <c r="U1198" s="88"/>
    </row>
    <row r="1199" spans="1:21" ht="12.75" customHeight="1">
      <c r="A1199" s="101">
        <v>72830122</v>
      </c>
      <c r="B1199" s="100" t="s">
        <v>7666</v>
      </c>
      <c r="C1199" s="101">
        <v>912255882</v>
      </c>
      <c r="D1199" s="100"/>
      <c r="E1199" s="101" t="s">
        <v>7667</v>
      </c>
      <c r="F1199" s="63"/>
      <c r="G1199" s="100" t="s">
        <v>225</v>
      </c>
      <c r="H1199" s="101" t="s">
        <v>242</v>
      </c>
      <c r="I1199" s="88"/>
      <c r="J1199" s="63"/>
      <c r="K1199" s="125" t="s">
        <v>262</v>
      </c>
      <c r="L1199" s="320" t="s">
        <v>262</v>
      </c>
      <c r="M1199" s="126">
        <v>45873</v>
      </c>
      <c r="N1199" s="85" t="s">
        <v>7668</v>
      </c>
      <c r="O1199" s="606" t="s">
        <v>329</v>
      </c>
      <c r="P1199" s="606" t="s">
        <v>329</v>
      </c>
      <c r="Q1199" s="87"/>
      <c r="R1199" s="88"/>
      <c r="S1199" s="88"/>
      <c r="T1199" s="88"/>
      <c r="U1199" s="88"/>
    </row>
    <row r="1200" spans="1:21" ht="12.75" customHeight="1">
      <c r="A1200" s="155">
        <v>74150571</v>
      </c>
      <c r="B1200" s="1020" t="s">
        <v>8819</v>
      </c>
      <c r="C1200" s="155">
        <v>932139193</v>
      </c>
      <c r="D1200" s="955" t="s">
        <v>8820</v>
      </c>
      <c r="E1200" s="155" t="s">
        <v>347</v>
      </c>
      <c r="F1200" s="1010"/>
      <c r="G1200" s="150" t="s">
        <v>225</v>
      </c>
      <c r="H1200" s="155" t="s">
        <v>245</v>
      </c>
      <c r="I1200" s="319"/>
      <c r="J1200" s="94"/>
      <c r="K1200" s="321" t="s">
        <v>278</v>
      </c>
      <c r="L1200" s="320" t="s">
        <v>262</v>
      </c>
      <c r="M1200" s="126">
        <v>45874</v>
      </c>
      <c r="N1200" s="311" t="s">
        <v>388</v>
      </c>
      <c r="O1200" s="606" t="s">
        <v>329</v>
      </c>
      <c r="P1200" s="606" t="s">
        <v>329</v>
      </c>
      <c r="Q1200" s="87"/>
      <c r="R1200" s="88"/>
      <c r="S1200" s="88"/>
      <c r="T1200" s="88"/>
      <c r="U1200" s="88"/>
    </row>
    <row r="1201" spans="1:22" ht="12.75" customHeight="1">
      <c r="A1201" s="155">
        <v>9542969</v>
      </c>
      <c r="B1201" s="1021" t="s">
        <v>745</v>
      </c>
      <c r="C1201" s="155">
        <v>970543628</v>
      </c>
      <c r="D1201" s="955" t="s">
        <v>746</v>
      </c>
      <c r="E1201" s="155" t="s">
        <v>347</v>
      </c>
      <c r="F1201" s="1011"/>
      <c r="G1201" s="954" t="s">
        <v>223</v>
      </c>
      <c r="H1201" s="155" t="s">
        <v>245</v>
      </c>
      <c r="I1201" s="319"/>
      <c r="J1201" s="94"/>
      <c r="K1201" s="321" t="s">
        <v>278</v>
      </c>
      <c r="L1201" s="321" t="s">
        <v>278</v>
      </c>
      <c r="M1201" s="126">
        <v>45874</v>
      </c>
      <c r="N1201" s="311" t="s">
        <v>368</v>
      </c>
      <c r="O1201" s="85"/>
      <c r="P1201" s="85"/>
      <c r="Q1201" s="87"/>
      <c r="R1201" s="88"/>
      <c r="S1201" s="88"/>
      <c r="T1201" s="88"/>
      <c r="U1201" s="88"/>
    </row>
    <row r="1202" spans="1:22" ht="12.75" customHeight="1">
      <c r="A1202" s="795">
        <v>41197346</v>
      </c>
      <c r="B1202" s="797" t="s">
        <v>1613</v>
      </c>
      <c r="C1202" s="799">
        <v>993090581</v>
      </c>
      <c r="D1202" s="797" t="s">
        <v>1614</v>
      </c>
      <c r="E1202" s="799" t="s">
        <v>347</v>
      </c>
      <c r="F1202" s="803"/>
      <c r="G1202" s="954" t="s">
        <v>223</v>
      </c>
      <c r="H1202" s="101" t="s">
        <v>245</v>
      </c>
      <c r="I1202" s="88"/>
      <c r="J1202" s="63"/>
      <c r="K1202" s="125" t="s">
        <v>280</v>
      </c>
      <c r="L1202" s="321" t="s">
        <v>280</v>
      </c>
      <c r="M1202" s="126">
        <v>45874</v>
      </c>
      <c r="N1202" s="311" t="s">
        <v>388</v>
      </c>
      <c r="O1202" s="606" t="s">
        <v>331</v>
      </c>
      <c r="P1202" s="606" t="s">
        <v>331</v>
      </c>
      <c r="Q1202" s="87"/>
      <c r="R1202" s="88"/>
      <c r="S1202" s="88"/>
      <c r="T1202" s="88"/>
      <c r="U1202" s="88"/>
    </row>
    <row r="1203" spans="1:22" ht="12.75" customHeight="1">
      <c r="A1203" s="795">
        <v>73240856</v>
      </c>
      <c r="B1203" s="797" t="s">
        <v>8212</v>
      </c>
      <c r="C1203" s="799">
        <v>912815090</v>
      </c>
      <c r="D1203" s="797" t="s">
        <v>8213</v>
      </c>
      <c r="E1203" s="799" t="s">
        <v>347</v>
      </c>
      <c r="F1203" s="803"/>
      <c r="G1203" s="150" t="s">
        <v>224</v>
      </c>
      <c r="H1203" s="155" t="s">
        <v>245</v>
      </c>
      <c r="I1203" s="1012"/>
      <c r="J1203" s="63"/>
      <c r="K1203" s="125" t="s">
        <v>274</v>
      </c>
      <c r="L1203" s="321" t="s">
        <v>274</v>
      </c>
      <c r="M1203" s="126">
        <v>45874</v>
      </c>
      <c r="N1203" s="311" t="s">
        <v>368</v>
      </c>
      <c r="O1203" s="85"/>
      <c r="P1203" s="85"/>
      <c r="Q1203" s="87"/>
      <c r="R1203" s="88"/>
      <c r="S1203" s="88"/>
      <c r="T1203" s="88"/>
      <c r="U1203" s="88"/>
      <c r="V1203" s="1013"/>
    </row>
    <row r="1204" spans="1:22" ht="12.75" customHeight="1">
      <c r="A1204" s="795">
        <v>43561918</v>
      </c>
      <c r="B1204" s="797" t="s">
        <v>2151</v>
      </c>
      <c r="C1204" s="799">
        <v>924164188</v>
      </c>
      <c r="D1204" s="855" t="s">
        <v>2152</v>
      </c>
      <c r="E1204" s="799" t="s">
        <v>451</v>
      </c>
      <c r="F1204" s="803"/>
      <c r="G1204" s="954" t="s">
        <v>223</v>
      </c>
      <c r="H1204" s="101" t="s">
        <v>245</v>
      </c>
      <c r="I1204" s="88"/>
      <c r="J1204" s="63"/>
      <c r="K1204" s="125" t="s">
        <v>262</v>
      </c>
      <c r="L1204" s="321" t="s">
        <v>262</v>
      </c>
      <c r="M1204" s="126">
        <v>45874</v>
      </c>
      <c r="N1204" s="311" t="s">
        <v>368</v>
      </c>
      <c r="O1204" s="85"/>
      <c r="P1204" s="85"/>
      <c r="Q1204" s="87"/>
      <c r="R1204" s="88"/>
      <c r="S1204" s="88"/>
      <c r="T1204" s="88"/>
      <c r="U1204" s="88"/>
    </row>
    <row r="1205" spans="1:22" ht="12.75" customHeight="1">
      <c r="A1205" s="796">
        <v>82034918</v>
      </c>
      <c r="B1205" s="798" t="s">
        <v>10167</v>
      </c>
      <c r="C1205" s="800">
        <v>934421295</v>
      </c>
      <c r="D1205" s="856" t="s">
        <v>10168</v>
      </c>
      <c r="E1205" s="800" t="s">
        <v>347</v>
      </c>
      <c r="F1205" s="804"/>
      <c r="G1205" s="954" t="s">
        <v>223</v>
      </c>
      <c r="H1205" s="101" t="s">
        <v>245</v>
      </c>
      <c r="I1205" s="88"/>
      <c r="J1205" s="63"/>
      <c r="K1205" s="125" t="s">
        <v>262</v>
      </c>
      <c r="L1205" s="320" t="s">
        <v>262</v>
      </c>
      <c r="M1205" s="126">
        <v>45874</v>
      </c>
      <c r="N1205" s="311" t="s">
        <v>388</v>
      </c>
      <c r="O1205" s="606" t="s">
        <v>329</v>
      </c>
      <c r="P1205" s="606" t="s">
        <v>329</v>
      </c>
      <c r="Q1205" s="87"/>
      <c r="R1205" s="88"/>
      <c r="S1205" s="88"/>
      <c r="T1205" s="88"/>
      <c r="U1205" s="88"/>
    </row>
    <row r="1206" spans="1:22" ht="12.75" customHeight="1">
      <c r="A1206" s="796">
        <v>8157613</v>
      </c>
      <c r="B1206" s="798" t="s">
        <v>641</v>
      </c>
      <c r="C1206" s="800">
        <v>935738009</v>
      </c>
      <c r="D1206" s="856" t="s">
        <v>642</v>
      </c>
      <c r="E1206" s="800" t="s">
        <v>451</v>
      </c>
      <c r="F1206" s="804"/>
      <c r="G1206" s="150" t="s">
        <v>224</v>
      </c>
      <c r="H1206" s="101" t="s">
        <v>245</v>
      </c>
      <c r="I1206" s="88"/>
      <c r="J1206" s="63"/>
      <c r="K1206" s="125" t="s">
        <v>262</v>
      </c>
      <c r="L1206" s="321" t="s">
        <v>262</v>
      </c>
      <c r="M1206" s="126">
        <v>45874</v>
      </c>
      <c r="N1206" s="311" t="s">
        <v>368</v>
      </c>
      <c r="O1206" s="85"/>
      <c r="P1206" s="85"/>
      <c r="Q1206" s="87"/>
      <c r="R1206" s="88"/>
      <c r="S1206" s="88"/>
      <c r="T1206" s="88"/>
      <c r="U1206" s="88"/>
    </row>
    <row r="1207" spans="1:22" ht="12.75" customHeight="1">
      <c r="A1207" s="796">
        <v>46162450</v>
      </c>
      <c r="B1207" s="798" t="s">
        <v>2606</v>
      </c>
      <c r="C1207" s="800">
        <v>978554742</v>
      </c>
      <c r="D1207" s="856" t="s">
        <v>2607</v>
      </c>
      <c r="E1207" s="800" t="s">
        <v>451</v>
      </c>
      <c r="F1207" s="804"/>
      <c r="G1207" s="150" t="s">
        <v>224</v>
      </c>
      <c r="H1207" s="101" t="s">
        <v>245</v>
      </c>
      <c r="I1207" s="88"/>
      <c r="J1207" s="63"/>
      <c r="K1207" s="125" t="s">
        <v>262</v>
      </c>
      <c r="L1207" s="320" t="s">
        <v>262</v>
      </c>
      <c r="M1207" s="126">
        <v>45874</v>
      </c>
      <c r="N1207" s="311" t="s">
        <v>388</v>
      </c>
      <c r="O1207" s="606" t="s">
        <v>329</v>
      </c>
      <c r="P1207" s="606" t="s">
        <v>329</v>
      </c>
      <c r="Q1207" s="87"/>
      <c r="R1207" s="88"/>
      <c r="S1207" s="88"/>
      <c r="T1207" s="88"/>
      <c r="U1207" s="88"/>
    </row>
    <row r="1208" spans="1:22" ht="12.75" customHeight="1">
      <c r="A1208" s="796">
        <v>45216631</v>
      </c>
      <c r="B1208" s="798" t="s">
        <v>2429</v>
      </c>
      <c r="C1208" s="800">
        <v>997619635</v>
      </c>
      <c r="D1208" s="856" t="s">
        <v>2430</v>
      </c>
      <c r="E1208" s="800" t="s">
        <v>451</v>
      </c>
      <c r="F1208" s="804"/>
      <c r="G1208" s="150" t="s">
        <v>224</v>
      </c>
      <c r="H1208" s="101" t="s">
        <v>245</v>
      </c>
      <c r="I1208" s="88"/>
      <c r="J1208" s="63"/>
      <c r="K1208" s="125" t="s">
        <v>262</v>
      </c>
      <c r="L1208" s="320" t="s">
        <v>262</v>
      </c>
      <c r="M1208" s="126">
        <v>45874</v>
      </c>
      <c r="N1208" s="311" t="s">
        <v>388</v>
      </c>
      <c r="O1208" s="606" t="s">
        <v>329</v>
      </c>
      <c r="P1208" s="606" t="s">
        <v>329</v>
      </c>
      <c r="Q1208" s="87"/>
      <c r="R1208" s="88"/>
      <c r="S1208" s="88"/>
      <c r="T1208" s="88"/>
      <c r="U1208" s="88"/>
    </row>
    <row r="1209" spans="1:22" ht="12.75" customHeight="1">
      <c r="A1209" s="101">
        <v>71364379</v>
      </c>
      <c r="B1209" s="100" t="s">
        <v>6254</v>
      </c>
      <c r="C1209" s="101">
        <v>997111857</v>
      </c>
      <c r="D1209" s="100"/>
      <c r="E1209" s="1024" t="s">
        <v>347</v>
      </c>
      <c r="F1209" s="63"/>
      <c r="G1209" s="100" t="s">
        <v>224</v>
      </c>
      <c r="H1209" s="101" t="s">
        <v>242</v>
      </c>
      <c r="I1209" s="88" t="s">
        <v>316</v>
      </c>
      <c r="J1209" s="63" t="s">
        <v>249</v>
      </c>
      <c r="K1209" s="125"/>
      <c r="L1209" s="320" t="s">
        <v>262</v>
      </c>
      <c r="M1209" s="126">
        <v>45874</v>
      </c>
      <c r="N1209" s="85" t="s">
        <v>388</v>
      </c>
      <c r="O1209" s="95" t="s">
        <v>329</v>
      </c>
      <c r="P1209" s="95" t="s">
        <v>329</v>
      </c>
      <c r="Q1209" s="87"/>
      <c r="R1209" s="88"/>
      <c r="S1209" s="88"/>
      <c r="T1209" s="88"/>
      <c r="U1209" s="88"/>
    </row>
    <row r="1210" spans="1:22" ht="12.75" customHeight="1">
      <c r="A1210" s="1035">
        <v>61103153</v>
      </c>
      <c r="B1210" s="1020" t="s">
        <v>3672</v>
      </c>
      <c r="C1210" s="1038">
        <v>950211300</v>
      </c>
      <c r="D1210" s="1036" t="s">
        <v>3673</v>
      </c>
      <c r="E1210" s="1020" t="s">
        <v>347</v>
      </c>
      <c r="F1210" s="1010"/>
      <c r="G1210" s="100" t="s">
        <v>224</v>
      </c>
      <c r="H1210" s="101" t="s">
        <v>245</v>
      </c>
      <c r="I1210" s="88"/>
      <c r="J1210" s="63"/>
      <c r="K1210" s="125" t="s">
        <v>274</v>
      </c>
      <c r="L1210" s="125" t="s">
        <v>274</v>
      </c>
      <c r="M1210" s="126">
        <v>45876</v>
      </c>
      <c r="N1210" s="311" t="s">
        <v>368</v>
      </c>
      <c r="O1210" s="95"/>
      <c r="P1210" s="85"/>
      <c r="Q1210" s="87"/>
      <c r="R1210" s="88"/>
      <c r="S1210" s="88"/>
      <c r="T1210" s="88"/>
      <c r="U1210" s="88"/>
      <c r="V1210" s="1026" t="s">
        <v>592</v>
      </c>
    </row>
    <row r="1211" spans="1:22" ht="12.75" customHeight="1">
      <c r="A1211" s="1040">
        <v>61454758</v>
      </c>
      <c r="B1211" s="1021" t="s">
        <v>4381</v>
      </c>
      <c r="C1211" s="1039">
        <v>929543197</v>
      </c>
      <c r="D1211" s="1037" t="s">
        <v>4382</v>
      </c>
      <c r="E1211" s="1021" t="s">
        <v>451</v>
      </c>
      <c r="F1211" s="1011"/>
      <c r="G1211" s="954" t="s">
        <v>223</v>
      </c>
      <c r="H1211" s="101" t="s">
        <v>245</v>
      </c>
      <c r="I1211" s="88"/>
      <c r="J1211" s="63"/>
      <c r="K1211" s="125" t="s">
        <v>274</v>
      </c>
      <c r="L1211" s="125" t="s">
        <v>274</v>
      </c>
      <c r="M1211" s="126">
        <v>45876</v>
      </c>
      <c r="N1211" s="311" t="s">
        <v>368</v>
      </c>
      <c r="O1211" s="95"/>
      <c r="P1211" s="85"/>
      <c r="Q1211" s="87"/>
      <c r="R1211" s="88"/>
      <c r="S1211" s="88"/>
      <c r="T1211" s="88"/>
      <c r="U1211" s="88"/>
      <c r="V1211" s="1027" t="s">
        <v>592</v>
      </c>
    </row>
    <row r="1212" spans="1:22" ht="12.75" customHeight="1">
      <c r="A1212" s="795">
        <v>43966081</v>
      </c>
      <c r="B1212" s="797" t="s">
        <v>2218</v>
      </c>
      <c r="C1212" s="799">
        <v>986909387</v>
      </c>
      <c r="D1212" s="797" t="s">
        <v>2219</v>
      </c>
      <c r="E1212" s="799" t="s">
        <v>451</v>
      </c>
      <c r="F1212" s="1030"/>
      <c r="G1212" s="150" t="s">
        <v>224</v>
      </c>
      <c r="H1212" s="101" t="s">
        <v>245</v>
      </c>
      <c r="I1212" s="88"/>
      <c r="J1212" s="63"/>
      <c r="K1212" s="321" t="s">
        <v>278</v>
      </c>
      <c r="L1212" s="321" t="s">
        <v>278</v>
      </c>
      <c r="M1212" s="126">
        <v>45876</v>
      </c>
      <c r="N1212" s="311" t="s">
        <v>368</v>
      </c>
      <c r="O1212" s="85"/>
      <c r="P1212" s="85"/>
      <c r="Q1212" s="87"/>
      <c r="R1212" s="88"/>
      <c r="S1212" s="88"/>
      <c r="T1212" s="88"/>
      <c r="U1212" s="88"/>
    </row>
    <row r="1213" spans="1:22" ht="12.75" customHeight="1">
      <c r="A1213" s="796">
        <v>61869354</v>
      </c>
      <c r="B1213" s="798" t="s">
        <v>4896</v>
      </c>
      <c r="C1213" s="800">
        <v>929557334</v>
      </c>
      <c r="D1213" s="798" t="s">
        <v>4898</v>
      </c>
      <c r="E1213" s="800" t="s">
        <v>451</v>
      </c>
      <c r="F1213" s="1031"/>
      <c r="G1213" s="150" t="s">
        <v>225</v>
      </c>
      <c r="H1213" s="101" t="s">
        <v>245</v>
      </c>
      <c r="I1213" s="88"/>
      <c r="J1213" s="63"/>
      <c r="K1213" s="321" t="s">
        <v>278</v>
      </c>
      <c r="L1213" s="321" t="s">
        <v>278</v>
      </c>
      <c r="M1213" s="126">
        <v>45876</v>
      </c>
      <c r="N1213" s="311" t="s">
        <v>368</v>
      </c>
      <c r="O1213" s="85"/>
      <c r="P1213" s="85"/>
      <c r="Q1213" s="87"/>
      <c r="R1213" s="88"/>
      <c r="S1213" s="88"/>
      <c r="T1213" s="88"/>
      <c r="U1213" s="88"/>
    </row>
    <row r="1214" spans="1:22" ht="12.75" customHeight="1">
      <c r="A1214" s="795">
        <v>16569143</v>
      </c>
      <c r="B1214" s="797" t="s">
        <v>1098</v>
      </c>
      <c r="C1214" s="799">
        <v>954031125</v>
      </c>
      <c r="D1214" s="797" t="s">
        <v>1099</v>
      </c>
      <c r="E1214" s="799" t="s">
        <v>347</v>
      </c>
      <c r="F1214" s="1030"/>
      <c r="G1214" s="150" t="s">
        <v>224</v>
      </c>
      <c r="H1214" s="101" t="s">
        <v>245</v>
      </c>
      <c r="I1214" s="88"/>
      <c r="J1214" s="63"/>
      <c r="K1214" s="125" t="s">
        <v>280</v>
      </c>
      <c r="L1214" s="320" t="s">
        <v>262</v>
      </c>
      <c r="M1214" s="126">
        <v>45876</v>
      </c>
      <c r="N1214" s="311" t="s">
        <v>388</v>
      </c>
      <c r="O1214" s="606" t="s">
        <v>329</v>
      </c>
      <c r="P1214" s="606" t="s">
        <v>329</v>
      </c>
      <c r="Q1214" s="87"/>
      <c r="R1214" s="88"/>
      <c r="S1214" s="88"/>
      <c r="T1214" s="88"/>
      <c r="U1214" s="88"/>
    </row>
    <row r="1215" spans="1:22" ht="12.75" customHeight="1">
      <c r="A1215" s="796">
        <v>60049140</v>
      </c>
      <c r="B1215" s="798" t="s">
        <v>3004</v>
      </c>
      <c r="C1215" s="800">
        <v>906218189</v>
      </c>
      <c r="D1215" s="798" t="s">
        <v>3005</v>
      </c>
      <c r="E1215" s="800" t="s">
        <v>347</v>
      </c>
      <c r="F1215" s="1031"/>
      <c r="G1215" s="150" t="s">
        <v>224</v>
      </c>
      <c r="H1215" s="101" t="s">
        <v>245</v>
      </c>
      <c r="I1215" s="88"/>
      <c r="J1215" s="63"/>
      <c r="K1215" s="125" t="s">
        <v>280</v>
      </c>
      <c r="L1215" s="320" t="s">
        <v>262</v>
      </c>
      <c r="M1215" s="126">
        <v>45876</v>
      </c>
      <c r="N1215" s="311" t="s">
        <v>388</v>
      </c>
      <c r="O1215" s="606" t="s">
        <v>329</v>
      </c>
      <c r="P1215" s="606" t="s">
        <v>329</v>
      </c>
      <c r="Q1215" s="87"/>
      <c r="R1215" s="88"/>
      <c r="S1215" s="88"/>
      <c r="T1215" s="88"/>
      <c r="U1215" s="88"/>
    </row>
    <row r="1216" spans="1:22" ht="12.75" customHeight="1">
      <c r="A1216" s="796">
        <v>47676651</v>
      </c>
      <c r="B1216" s="798" t="s">
        <v>2840</v>
      </c>
      <c r="C1216" s="800">
        <v>963339581</v>
      </c>
      <c r="D1216" s="798" t="s">
        <v>2841</v>
      </c>
      <c r="E1216" s="800" t="s">
        <v>347</v>
      </c>
      <c r="F1216" s="1031"/>
      <c r="G1216" s="150" t="s">
        <v>224</v>
      </c>
      <c r="H1216" s="101" t="s">
        <v>245</v>
      </c>
      <c r="I1216" s="88"/>
      <c r="J1216" s="63"/>
      <c r="K1216" s="125" t="s">
        <v>280</v>
      </c>
      <c r="L1216" s="125" t="s">
        <v>280</v>
      </c>
      <c r="M1216" s="126">
        <v>45876</v>
      </c>
      <c r="N1216" s="311" t="s">
        <v>368</v>
      </c>
      <c r="O1216" s="85"/>
      <c r="P1216" s="85"/>
      <c r="Q1216" s="87"/>
      <c r="R1216" s="88"/>
      <c r="S1216" s="88"/>
      <c r="T1216" s="88"/>
      <c r="U1216" s="88"/>
    </row>
    <row r="1217" spans="1:21" ht="12.75" customHeight="1">
      <c r="A1217" s="796">
        <v>48452060</v>
      </c>
      <c r="B1217" s="798" t="s">
        <v>2923</v>
      </c>
      <c r="C1217" s="800">
        <v>959900741</v>
      </c>
      <c r="D1217" s="798" t="s">
        <v>2924</v>
      </c>
      <c r="E1217" s="800" t="s">
        <v>347</v>
      </c>
      <c r="F1217" s="1031"/>
      <c r="G1217" s="150" t="s">
        <v>224</v>
      </c>
      <c r="H1217" s="101" t="s">
        <v>245</v>
      </c>
      <c r="I1217" s="88"/>
      <c r="J1217" s="63"/>
      <c r="K1217" s="125" t="s">
        <v>280</v>
      </c>
      <c r="L1217" s="125" t="s">
        <v>280</v>
      </c>
      <c r="M1217" s="126">
        <v>45876</v>
      </c>
      <c r="N1217" s="311" t="s">
        <v>368</v>
      </c>
      <c r="O1217" s="85"/>
      <c r="P1217" s="85"/>
      <c r="Q1217" s="87"/>
      <c r="R1217" s="88"/>
      <c r="S1217" s="88"/>
      <c r="T1217" s="88"/>
      <c r="U1217" s="88"/>
    </row>
    <row r="1218" spans="1:21" ht="12.75" customHeight="1">
      <c r="A1218" s="795">
        <v>61186474</v>
      </c>
      <c r="B1218" s="797" t="s">
        <v>3791</v>
      </c>
      <c r="C1218" s="799">
        <v>941337409</v>
      </c>
      <c r="D1218" s="797" t="s">
        <v>3792</v>
      </c>
      <c r="E1218" s="799" t="s">
        <v>347</v>
      </c>
      <c r="F1218" s="1030"/>
      <c r="G1218" s="100" t="s">
        <v>224</v>
      </c>
      <c r="H1218" s="101" t="s">
        <v>245</v>
      </c>
      <c r="I1218" s="88"/>
      <c r="J1218" s="63"/>
      <c r="K1218" s="125" t="s">
        <v>262</v>
      </c>
      <c r="L1218" s="125" t="s">
        <v>262</v>
      </c>
      <c r="M1218" s="126">
        <v>45876</v>
      </c>
      <c r="N1218" s="311" t="s">
        <v>368</v>
      </c>
      <c r="O1218" s="85"/>
      <c r="P1218" s="85"/>
      <c r="Q1218" s="87"/>
      <c r="R1218" s="88"/>
      <c r="S1218" s="88"/>
      <c r="T1218" s="88"/>
      <c r="U1218" s="88"/>
    </row>
    <row r="1219" spans="1:21" ht="12.75" customHeight="1">
      <c r="A1219" s="796">
        <v>61186840</v>
      </c>
      <c r="B1219" s="798" t="s">
        <v>3797</v>
      </c>
      <c r="C1219" s="800">
        <v>999988517</v>
      </c>
      <c r="D1219" s="798" t="s">
        <v>3798</v>
      </c>
      <c r="E1219" s="800" t="s">
        <v>347</v>
      </c>
      <c r="F1219" s="1031"/>
      <c r="G1219" s="954" t="s">
        <v>223</v>
      </c>
      <c r="H1219" s="101" t="s">
        <v>245</v>
      </c>
      <c r="I1219" s="88"/>
      <c r="J1219" s="63"/>
      <c r="K1219" s="125" t="s">
        <v>262</v>
      </c>
      <c r="L1219" s="125" t="s">
        <v>262</v>
      </c>
      <c r="M1219" s="126">
        <v>45876</v>
      </c>
      <c r="N1219" s="311" t="s">
        <v>388</v>
      </c>
      <c r="O1219" s="85" t="s">
        <v>388</v>
      </c>
      <c r="P1219" s="85" t="s">
        <v>388</v>
      </c>
      <c r="Q1219" s="87"/>
      <c r="R1219" s="88"/>
      <c r="S1219" s="88"/>
      <c r="T1219" s="88"/>
      <c r="U1219" s="88"/>
    </row>
    <row r="1220" spans="1:21" ht="12.75" customHeight="1">
      <c r="A1220" s="796">
        <v>44615112</v>
      </c>
      <c r="B1220" s="798" t="s">
        <v>2321</v>
      </c>
      <c r="C1220" s="800">
        <v>960777653</v>
      </c>
      <c r="D1220" s="798" t="s">
        <v>2322</v>
      </c>
      <c r="E1220" s="800" t="s">
        <v>451</v>
      </c>
      <c r="F1220" s="1031"/>
      <c r="G1220" s="954" t="s">
        <v>223</v>
      </c>
      <c r="H1220" s="101" t="s">
        <v>245</v>
      </c>
      <c r="I1220" s="88"/>
      <c r="J1220" s="63"/>
      <c r="K1220" s="125" t="s">
        <v>262</v>
      </c>
      <c r="L1220" s="125" t="s">
        <v>262</v>
      </c>
      <c r="M1220" s="126">
        <v>45876</v>
      </c>
      <c r="N1220" s="311" t="s">
        <v>368</v>
      </c>
      <c r="O1220" s="85"/>
      <c r="P1220" s="85"/>
      <c r="Q1220" s="87"/>
      <c r="R1220" s="88"/>
      <c r="S1220" s="88"/>
      <c r="T1220" s="88"/>
      <c r="U1220" s="88"/>
    </row>
    <row r="1221" spans="1:21" ht="12.75" customHeight="1">
      <c r="A1221" s="796">
        <v>40420064</v>
      </c>
      <c r="B1221" s="798" t="s">
        <v>1403</v>
      </c>
      <c r="C1221" s="800">
        <v>980770112</v>
      </c>
      <c r="D1221" s="798" t="s">
        <v>1404</v>
      </c>
      <c r="E1221" s="800" t="s">
        <v>347</v>
      </c>
      <c r="F1221" s="1031"/>
      <c r="G1221" s="100" t="s">
        <v>224</v>
      </c>
      <c r="H1221" s="101" t="s">
        <v>245</v>
      </c>
      <c r="I1221" s="88"/>
      <c r="J1221" s="63"/>
      <c r="K1221" s="125" t="s">
        <v>262</v>
      </c>
      <c r="L1221" s="125" t="s">
        <v>262</v>
      </c>
      <c r="M1221" s="126">
        <v>45876</v>
      </c>
      <c r="N1221" s="311" t="s">
        <v>368</v>
      </c>
      <c r="O1221" s="85"/>
      <c r="P1221" s="85"/>
      <c r="Q1221" s="87"/>
      <c r="R1221" s="88"/>
      <c r="S1221" s="88"/>
      <c r="T1221" s="88"/>
      <c r="U1221" s="88"/>
    </row>
    <row r="1222" spans="1:21" ht="12.75" customHeight="1">
      <c r="A1222" s="796">
        <v>73264220</v>
      </c>
      <c r="B1222" s="798" t="s">
        <v>8228</v>
      </c>
      <c r="C1222" s="800">
        <v>990004119</v>
      </c>
      <c r="D1222" s="798" t="s">
        <v>8229</v>
      </c>
      <c r="E1222" s="800" t="s">
        <v>347</v>
      </c>
      <c r="F1222" s="1031"/>
      <c r="G1222" s="954" t="s">
        <v>223</v>
      </c>
      <c r="H1222" s="101" t="s">
        <v>245</v>
      </c>
      <c r="I1222" s="88"/>
      <c r="J1222" s="63"/>
      <c r="K1222" s="125" t="s">
        <v>262</v>
      </c>
      <c r="L1222" s="320" t="s">
        <v>262</v>
      </c>
      <c r="M1222" s="126">
        <v>45876</v>
      </c>
      <c r="N1222" s="311" t="s">
        <v>388</v>
      </c>
      <c r="O1222" s="606" t="s">
        <v>329</v>
      </c>
      <c r="P1222" s="606" t="s">
        <v>329</v>
      </c>
      <c r="Q1222" s="87"/>
      <c r="R1222" s="88"/>
      <c r="S1222" s="88"/>
      <c r="T1222" s="88"/>
      <c r="U1222" s="88"/>
    </row>
    <row r="1223" spans="1:21" ht="12.75" customHeight="1">
      <c r="A1223" s="796">
        <v>61497570</v>
      </c>
      <c r="B1223" s="798" t="s">
        <v>4527</v>
      </c>
      <c r="C1223" s="800">
        <v>977284897</v>
      </c>
      <c r="D1223" s="798" t="s">
        <v>4528</v>
      </c>
      <c r="E1223" s="800" t="s">
        <v>451</v>
      </c>
      <c r="F1223" s="1031"/>
      <c r="G1223" s="954" t="s">
        <v>223</v>
      </c>
      <c r="H1223" s="101" t="s">
        <v>245</v>
      </c>
      <c r="I1223" s="88"/>
      <c r="J1223" s="63"/>
      <c r="K1223" s="125" t="s">
        <v>262</v>
      </c>
      <c r="L1223" s="320" t="s">
        <v>262</v>
      </c>
      <c r="M1223" s="126">
        <v>45876</v>
      </c>
      <c r="N1223" s="311" t="s">
        <v>388</v>
      </c>
      <c r="O1223" s="606" t="s">
        <v>329</v>
      </c>
      <c r="P1223" s="606" t="s">
        <v>329</v>
      </c>
      <c r="Q1223" s="87"/>
      <c r="R1223" s="88"/>
      <c r="S1223" s="88"/>
      <c r="T1223" s="88"/>
      <c r="U1223" s="88"/>
    </row>
    <row r="1224" spans="1:21" ht="12.75" customHeight="1">
      <c r="A1224" s="795">
        <v>60535477</v>
      </c>
      <c r="B1224" s="797" t="s">
        <v>3142</v>
      </c>
      <c r="C1224" s="799">
        <v>917455584</v>
      </c>
      <c r="D1224" s="801" t="s">
        <v>3143</v>
      </c>
      <c r="E1224" s="799" t="s">
        <v>347</v>
      </c>
      <c r="F1224" s="1030"/>
      <c r="G1224" s="150" t="s">
        <v>224</v>
      </c>
      <c r="H1224" s="101" t="s">
        <v>245</v>
      </c>
      <c r="I1224" s="88"/>
      <c r="J1224" s="63"/>
      <c r="K1224" s="125" t="s">
        <v>262</v>
      </c>
      <c r="L1224" s="321" t="s">
        <v>262</v>
      </c>
      <c r="M1224" s="126">
        <v>45876</v>
      </c>
      <c r="N1224" s="311" t="s">
        <v>388</v>
      </c>
      <c r="O1224" s="606" t="s">
        <v>331</v>
      </c>
      <c r="P1224" s="606" t="s">
        <v>331</v>
      </c>
      <c r="Q1224" s="87"/>
      <c r="R1224" s="88"/>
      <c r="S1224" s="88"/>
      <c r="T1224" s="88"/>
      <c r="U1224" s="88"/>
    </row>
    <row r="1225" spans="1:21" ht="12.75" customHeight="1">
      <c r="A1225" s="796">
        <v>46582626</v>
      </c>
      <c r="B1225" s="798" t="s">
        <v>2661</v>
      </c>
      <c r="C1225" s="800">
        <v>928220428</v>
      </c>
      <c r="D1225" s="798" t="s">
        <v>2662</v>
      </c>
      <c r="E1225" s="800" t="s">
        <v>451</v>
      </c>
      <c r="F1225" s="1083"/>
      <c r="G1225" s="150" t="s">
        <v>225</v>
      </c>
      <c r="H1225" s="101" t="s">
        <v>245</v>
      </c>
      <c r="I1225" s="88"/>
      <c r="J1225" s="63"/>
      <c r="K1225" s="125" t="s">
        <v>274</v>
      </c>
      <c r="L1225" s="321" t="s">
        <v>274</v>
      </c>
      <c r="M1225" s="126">
        <v>45877</v>
      </c>
      <c r="N1225" s="311" t="s">
        <v>368</v>
      </c>
      <c r="O1225" s="85"/>
      <c r="P1225" s="85"/>
      <c r="Q1225" s="87"/>
      <c r="R1225" s="88"/>
      <c r="S1225" s="88"/>
      <c r="T1225" s="88"/>
      <c r="U1225" s="88"/>
    </row>
    <row r="1226" spans="1:21" ht="12.75" customHeight="1">
      <c r="A1226" s="796">
        <v>70707207</v>
      </c>
      <c r="B1226" s="798" t="s">
        <v>5652</v>
      </c>
      <c r="C1226" s="800">
        <v>922081630</v>
      </c>
      <c r="D1226" s="798" t="s">
        <v>5653</v>
      </c>
      <c r="E1226" s="800" t="s">
        <v>347</v>
      </c>
      <c r="F1226" s="1083"/>
      <c r="G1226" s="150" t="s">
        <v>224</v>
      </c>
      <c r="H1226" s="101" t="s">
        <v>245</v>
      </c>
      <c r="I1226" s="88"/>
      <c r="J1226" s="63"/>
      <c r="K1226" s="321" t="s">
        <v>278</v>
      </c>
      <c r="L1226" s="321" t="s">
        <v>262</v>
      </c>
      <c r="M1226" s="126">
        <v>45877</v>
      </c>
      <c r="N1226" s="311" t="s">
        <v>388</v>
      </c>
      <c r="O1226" s="606" t="s">
        <v>329</v>
      </c>
      <c r="P1226" s="606" t="s">
        <v>329</v>
      </c>
      <c r="Q1226" s="87"/>
      <c r="R1226" s="88"/>
      <c r="S1226" s="88"/>
      <c r="T1226" s="88"/>
      <c r="U1226" s="88"/>
    </row>
    <row r="1227" spans="1:21" ht="12.75" customHeight="1">
      <c r="A1227" s="796">
        <v>61491773</v>
      </c>
      <c r="B1227" s="798" t="s">
        <v>4492</v>
      </c>
      <c r="C1227" s="800">
        <v>959884932</v>
      </c>
      <c r="D1227" s="798" t="s">
        <v>4493</v>
      </c>
      <c r="E1227" s="800" t="s">
        <v>451</v>
      </c>
      <c r="F1227" s="1083"/>
      <c r="G1227" s="150" t="s">
        <v>224</v>
      </c>
      <c r="H1227" s="101" t="s">
        <v>245</v>
      </c>
      <c r="I1227" s="88"/>
      <c r="J1227" s="63"/>
      <c r="K1227" s="321" t="s">
        <v>278</v>
      </c>
      <c r="L1227" s="321" t="s">
        <v>278</v>
      </c>
      <c r="M1227" s="126">
        <v>45877</v>
      </c>
      <c r="N1227" s="311" t="s">
        <v>368</v>
      </c>
      <c r="O1227" s="85"/>
      <c r="P1227" s="85"/>
      <c r="Q1227" s="87"/>
      <c r="R1227" s="88"/>
      <c r="S1227" s="88"/>
      <c r="T1227" s="88"/>
      <c r="U1227" s="88"/>
    </row>
    <row r="1228" spans="1:21" ht="12.75" customHeight="1">
      <c r="A1228" s="796">
        <v>48399116</v>
      </c>
      <c r="B1228" s="798" t="s">
        <v>2917</v>
      </c>
      <c r="C1228" s="800">
        <v>932934917</v>
      </c>
      <c r="D1228" s="798" t="s">
        <v>2918</v>
      </c>
      <c r="E1228" s="800" t="s">
        <v>347</v>
      </c>
      <c r="F1228" s="1083"/>
      <c r="G1228" s="150" t="s">
        <v>224</v>
      </c>
      <c r="H1228" s="101" t="s">
        <v>245</v>
      </c>
      <c r="I1228" s="88"/>
      <c r="J1228" s="63"/>
      <c r="K1228" s="125" t="s">
        <v>280</v>
      </c>
      <c r="L1228" s="321" t="s">
        <v>280</v>
      </c>
      <c r="M1228" s="126">
        <v>45877</v>
      </c>
      <c r="N1228" s="311" t="s">
        <v>368</v>
      </c>
      <c r="O1228" s="85"/>
      <c r="P1228" s="85"/>
      <c r="Q1228" s="87"/>
      <c r="R1228" s="88"/>
      <c r="S1228" s="88"/>
      <c r="T1228" s="88"/>
      <c r="U1228" s="88"/>
    </row>
    <row r="1229" spans="1:21" ht="12.75" customHeight="1">
      <c r="A1229" s="796">
        <v>72817684</v>
      </c>
      <c r="B1229" s="798" t="s">
        <v>7572</v>
      </c>
      <c r="C1229" s="800">
        <v>922541527</v>
      </c>
      <c r="D1229" s="798" t="s">
        <v>7573</v>
      </c>
      <c r="E1229" s="800" t="s">
        <v>451</v>
      </c>
      <c r="F1229" s="1083"/>
      <c r="G1229" s="150" t="s">
        <v>224</v>
      </c>
      <c r="H1229" s="101" t="s">
        <v>245</v>
      </c>
      <c r="I1229" s="88"/>
      <c r="J1229" s="63"/>
      <c r="K1229" s="125" t="s">
        <v>262</v>
      </c>
      <c r="L1229" s="321" t="s">
        <v>262</v>
      </c>
      <c r="M1229" s="126">
        <v>45877</v>
      </c>
      <c r="N1229" s="311" t="s">
        <v>368</v>
      </c>
      <c r="O1229" s="85"/>
      <c r="P1229" s="85"/>
      <c r="Q1229" s="87"/>
      <c r="R1229" s="88"/>
      <c r="S1229" s="88"/>
      <c r="T1229" s="88"/>
      <c r="U1229" s="88"/>
    </row>
    <row r="1230" spans="1:21" ht="12.75" customHeight="1">
      <c r="A1230" s="796">
        <v>61779663</v>
      </c>
      <c r="B1230" s="798" t="s">
        <v>4808</v>
      </c>
      <c r="C1230" s="800">
        <v>934394240</v>
      </c>
      <c r="D1230" s="798" t="s">
        <v>4809</v>
      </c>
      <c r="E1230" s="800" t="s">
        <v>451</v>
      </c>
      <c r="F1230" s="1083"/>
      <c r="G1230" s="150" t="s">
        <v>224</v>
      </c>
      <c r="H1230" s="101" t="s">
        <v>245</v>
      </c>
      <c r="I1230" s="88"/>
      <c r="J1230" s="63"/>
      <c r="K1230" s="125" t="s">
        <v>262</v>
      </c>
      <c r="L1230" s="321" t="s">
        <v>262</v>
      </c>
      <c r="M1230" s="126">
        <v>45877</v>
      </c>
      <c r="N1230" s="311" t="s">
        <v>368</v>
      </c>
      <c r="O1230" s="85"/>
      <c r="P1230" s="85"/>
      <c r="Q1230" s="87"/>
      <c r="R1230" s="88"/>
      <c r="S1230" s="88"/>
      <c r="T1230" s="88"/>
      <c r="U1230" s="88"/>
    </row>
    <row r="1231" spans="1:21" ht="12.75" customHeight="1">
      <c r="A1231" s="796">
        <v>61792061</v>
      </c>
      <c r="B1231" s="798" t="s">
        <v>4826</v>
      </c>
      <c r="C1231" s="800">
        <v>966743749</v>
      </c>
      <c r="D1231" s="798" t="s">
        <v>4827</v>
      </c>
      <c r="E1231" s="800" t="s">
        <v>451</v>
      </c>
      <c r="F1231" s="1083"/>
      <c r="G1231" s="150" t="s">
        <v>224</v>
      </c>
      <c r="H1231" s="101" t="s">
        <v>245</v>
      </c>
      <c r="I1231" s="88"/>
      <c r="J1231" s="63"/>
      <c r="K1231" s="125" t="s">
        <v>262</v>
      </c>
      <c r="L1231" s="321" t="s">
        <v>262</v>
      </c>
      <c r="M1231" s="126">
        <v>45877</v>
      </c>
      <c r="N1231" s="311" t="s">
        <v>388</v>
      </c>
      <c r="O1231" s="606" t="s">
        <v>329</v>
      </c>
      <c r="P1231" s="606" t="s">
        <v>329</v>
      </c>
      <c r="Q1231" s="87"/>
      <c r="R1231" s="88"/>
      <c r="S1231" s="88"/>
      <c r="T1231" s="88"/>
      <c r="U1231" s="88"/>
    </row>
    <row r="1232" spans="1:21" ht="12.75" customHeight="1">
      <c r="A1232" s="796">
        <v>40510905</v>
      </c>
      <c r="B1232" s="798" t="s">
        <v>1424</v>
      </c>
      <c r="C1232" s="800">
        <v>989308284</v>
      </c>
      <c r="D1232" s="798" t="s">
        <v>1425</v>
      </c>
      <c r="E1232" s="800" t="s">
        <v>347</v>
      </c>
      <c r="F1232" s="1083"/>
      <c r="G1232" s="150" t="s">
        <v>225</v>
      </c>
      <c r="H1232" s="101" t="s">
        <v>245</v>
      </c>
      <c r="I1232" s="88"/>
      <c r="J1232" s="63"/>
      <c r="K1232" s="125" t="s">
        <v>262</v>
      </c>
      <c r="L1232" s="321" t="s">
        <v>262</v>
      </c>
      <c r="M1232" s="126">
        <v>45877</v>
      </c>
      <c r="N1232" s="311" t="s">
        <v>368</v>
      </c>
      <c r="O1232" s="85"/>
      <c r="P1232" s="85"/>
      <c r="Q1232" s="87"/>
      <c r="R1232" s="88"/>
      <c r="S1232" s="88"/>
      <c r="T1232" s="88"/>
      <c r="U1232" s="88"/>
    </row>
    <row r="1233" spans="1:21" ht="12.75" customHeight="1">
      <c r="A1233" s="1127">
        <v>62018872</v>
      </c>
      <c r="B1233" s="1124" t="s">
        <v>5025</v>
      </c>
      <c r="C1233" s="1127">
        <v>933082927</v>
      </c>
      <c r="D1233" s="1129" t="s">
        <v>5026</v>
      </c>
      <c r="E1233" s="899" t="s">
        <v>451</v>
      </c>
      <c r="F1233" s="63"/>
      <c r="G1233" s="100" t="s">
        <v>223</v>
      </c>
      <c r="H1233" s="101" t="s">
        <v>246</v>
      </c>
      <c r="I1233" s="88"/>
      <c r="J1233" s="63"/>
      <c r="K1233" s="125" t="s">
        <v>262</v>
      </c>
      <c r="L1233" s="125" t="s">
        <v>262</v>
      </c>
      <c r="M1233" s="126">
        <v>45880</v>
      </c>
      <c r="N1233" s="311" t="s">
        <v>368</v>
      </c>
      <c r="O1233" s="85"/>
      <c r="P1233" s="85"/>
      <c r="Q1233" s="87"/>
      <c r="R1233" s="88"/>
      <c r="S1233" s="88"/>
      <c r="T1233" s="88"/>
      <c r="U1233" s="88"/>
    </row>
    <row r="1234" spans="1:21" ht="12.75" customHeight="1">
      <c r="A1234" s="1128">
        <v>72052031</v>
      </c>
      <c r="B1234" s="1125" t="s">
        <v>6709</v>
      </c>
      <c r="C1234" s="1128">
        <v>986547945</v>
      </c>
      <c r="D1234" s="1130" t="s">
        <v>6710</v>
      </c>
      <c r="E1234" s="899" t="s">
        <v>451</v>
      </c>
      <c r="F1234" s="63"/>
      <c r="G1234" s="100" t="s">
        <v>223</v>
      </c>
      <c r="H1234" s="101" t="s">
        <v>246</v>
      </c>
      <c r="I1234" s="88"/>
      <c r="J1234" s="63"/>
      <c r="K1234" s="125" t="s">
        <v>262</v>
      </c>
      <c r="L1234" s="125" t="s">
        <v>262</v>
      </c>
      <c r="M1234" s="126">
        <v>45880</v>
      </c>
      <c r="N1234" s="311" t="s">
        <v>368</v>
      </c>
      <c r="O1234" s="85"/>
      <c r="P1234" s="85"/>
      <c r="Q1234" s="87"/>
      <c r="R1234" s="88"/>
      <c r="S1234" s="88"/>
      <c r="T1234" s="88"/>
      <c r="U1234" s="88"/>
    </row>
    <row r="1235" spans="1:21" ht="12.75" customHeight="1">
      <c r="A1235" s="1128">
        <v>72823820</v>
      </c>
      <c r="B1235" s="1126" t="s">
        <v>7619</v>
      </c>
      <c r="C1235" s="1128">
        <v>924659252</v>
      </c>
      <c r="D1235" s="1130" t="s">
        <v>7620</v>
      </c>
      <c r="E1235" s="899" t="s">
        <v>451</v>
      </c>
      <c r="F1235" s="63"/>
      <c r="G1235" s="100" t="s">
        <v>223</v>
      </c>
      <c r="H1235" s="101" t="s">
        <v>246</v>
      </c>
      <c r="I1235" s="88"/>
      <c r="J1235" s="63"/>
      <c r="K1235" s="125" t="s">
        <v>262</v>
      </c>
      <c r="L1235" s="125" t="s">
        <v>262</v>
      </c>
      <c r="M1235" s="126">
        <v>45880</v>
      </c>
      <c r="N1235" s="311" t="s">
        <v>368</v>
      </c>
      <c r="O1235" s="85"/>
      <c r="P1235" s="85"/>
      <c r="Q1235" s="87"/>
      <c r="R1235" s="88"/>
      <c r="S1235" s="88"/>
      <c r="T1235" s="88"/>
      <c r="U1235" s="88"/>
    </row>
    <row r="1236" spans="1:21" ht="12.75" customHeight="1">
      <c r="A1236" s="1035">
        <v>43813830</v>
      </c>
      <c r="B1236" s="1020" t="s">
        <v>2198</v>
      </c>
      <c r="C1236" s="1141">
        <v>987952424</v>
      </c>
      <c r="D1236" s="1010" t="s">
        <v>2199</v>
      </c>
      <c r="E1236" s="1010" t="s">
        <v>347</v>
      </c>
      <c r="F1236" s="1026"/>
      <c r="G1236" s="150" t="s">
        <v>224</v>
      </c>
      <c r="H1236" s="101" t="s">
        <v>245</v>
      </c>
      <c r="I1236" s="88"/>
      <c r="J1236" s="63"/>
      <c r="K1236" s="125" t="s">
        <v>280</v>
      </c>
      <c r="L1236" s="125" t="s">
        <v>280</v>
      </c>
      <c r="M1236" s="126">
        <v>45880</v>
      </c>
      <c r="N1236" s="311" t="s">
        <v>368</v>
      </c>
      <c r="O1236" s="85"/>
      <c r="P1236" s="85"/>
      <c r="Q1236" s="87"/>
      <c r="R1236" s="88"/>
      <c r="S1236" s="88"/>
      <c r="T1236" s="88"/>
      <c r="U1236" s="88"/>
    </row>
    <row r="1237" spans="1:21" ht="12.75" customHeight="1">
      <c r="A1237" s="796">
        <v>10346893</v>
      </c>
      <c r="B1237" s="798" t="s">
        <v>962</v>
      </c>
      <c r="C1237" s="895">
        <v>997440835</v>
      </c>
      <c r="D1237" s="798" t="s">
        <v>963</v>
      </c>
      <c r="E1237" s="800" t="s">
        <v>347</v>
      </c>
      <c r="F1237" s="1031"/>
      <c r="G1237" s="150" t="s">
        <v>223</v>
      </c>
      <c r="H1237" s="101" t="s">
        <v>245</v>
      </c>
      <c r="I1237" s="88"/>
      <c r="J1237" s="63"/>
      <c r="K1237" s="125" t="s">
        <v>280</v>
      </c>
      <c r="L1237" s="321" t="s">
        <v>280</v>
      </c>
      <c r="M1237" s="126">
        <v>45880</v>
      </c>
      <c r="N1237" s="311" t="s">
        <v>368</v>
      </c>
      <c r="O1237" s="85"/>
      <c r="P1237" s="85"/>
      <c r="Q1237" s="87"/>
      <c r="R1237" s="88"/>
      <c r="S1237" s="88"/>
      <c r="T1237" s="88"/>
      <c r="U1237" s="88"/>
    </row>
    <row r="1238" spans="1:21" ht="12.75" customHeight="1">
      <c r="A1238" s="796">
        <v>44744421</v>
      </c>
      <c r="B1238" s="798" t="s">
        <v>2343</v>
      </c>
      <c r="C1238" s="895">
        <v>966028849</v>
      </c>
      <c r="D1238" s="798" t="s">
        <v>2344</v>
      </c>
      <c r="E1238" s="800" t="s">
        <v>347</v>
      </c>
      <c r="F1238" s="1031"/>
      <c r="G1238" s="150" t="s">
        <v>224</v>
      </c>
      <c r="H1238" s="101" t="s">
        <v>245</v>
      </c>
      <c r="I1238" s="88"/>
      <c r="J1238" s="63"/>
      <c r="K1238" s="125" t="s">
        <v>280</v>
      </c>
      <c r="L1238" s="321" t="s">
        <v>280</v>
      </c>
      <c r="M1238" s="126">
        <v>45880</v>
      </c>
      <c r="N1238" s="311" t="s">
        <v>368</v>
      </c>
      <c r="O1238" s="85"/>
      <c r="P1238" s="85"/>
      <c r="Q1238" s="87"/>
      <c r="R1238" s="88"/>
      <c r="S1238" s="88"/>
      <c r="T1238" s="88"/>
      <c r="U1238" s="88"/>
    </row>
    <row r="1239" spans="1:21" ht="12.75" customHeight="1">
      <c r="A1239" s="796">
        <v>46419290</v>
      </c>
      <c r="B1239" s="798" t="s">
        <v>2637</v>
      </c>
      <c r="C1239" s="895">
        <v>950326108</v>
      </c>
      <c r="D1239" s="798" t="s">
        <v>2638</v>
      </c>
      <c r="E1239" s="800" t="s">
        <v>347</v>
      </c>
      <c r="F1239" s="1031"/>
      <c r="G1239" s="150" t="s">
        <v>224</v>
      </c>
      <c r="H1239" s="101" t="s">
        <v>245</v>
      </c>
      <c r="I1239" s="88"/>
      <c r="J1239" s="63"/>
      <c r="K1239" s="125" t="s">
        <v>280</v>
      </c>
      <c r="L1239" s="321" t="s">
        <v>280</v>
      </c>
      <c r="M1239" s="126">
        <v>45880</v>
      </c>
      <c r="N1239" s="311" t="s">
        <v>368</v>
      </c>
      <c r="O1239" s="85"/>
      <c r="P1239" s="85"/>
      <c r="Q1239" s="87"/>
      <c r="R1239" s="88"/>
      <c r="S1239" s="88"/>
      <c r="T1239" s="88"/>
      <c r="U1239" s="88"/>
    </row>
    <row r="1240" spans="1:21" ht="12.75" customHeight="1">
      <c r="A1240" s="795">
        <v>70751291</v>
      </c>
      <c r="B1240" s="797" t="s">
        <v>5787</v>
      </c>
      <c r="C1240" s="894">
        <v>906666856</v>
      </c>
      <c r="D1240" s="797" t="s">
        <v>5788</v>
      </c>
      <c r="E1240" s="799" t="s">
        <v>347</v>
      </c>
      <c r="F1240" s="1030"/>
      <c r="G1240" s="150" t="s">
        <v>225</v>
      </c>
      <c r="H1240" s="101" t="s">
        <v>245</v>
      </c>
      <c r="I1240" s="88"/>
      <c r="J1240" s="63"/>
      <c r="K1240" s="321" t="s">
        <v>278</v>
      </c>
      <c r="L1240" s="321" t="s">
        <v>278</v>
      </c>
      <c r="M1240" s="126">
        <v>45880</v>
      </c>
      <c r="N1240" s="311" t="s">
        <v>368</v>
      </c>
      <c r="O1240" s="85"/>
      <c r="P1240" s="85"/>
      <c r="Q1240" s="87"/>
      <c r="R1240" s="88"/>
      <c r="S1240" s="88"/>
      <c r="T1240" s="88"/>
      <c r="U1240" s="88"/>
    </row>
    <row r="1241" spans="1:21" ht="12.75" customHeight="1">
      <c r="A1241" s="796">
        <v>74304058</v>
      </c>
      <c r="B1241" s="798" t="s">
        <v>8873</v>
      </c>
      <c r="C1241" s="895">
        <v>973806085</v>
      </c>
      <c r="D1241" s="798" t="s">
        <v>8874</v>
      </c>
      <c r="E1241" s="800" t="s">
        <v>347</v>
      </c>
      <c r="F1241" s="1031"/>
      <c r="G1241" s="150" t="s">
        <v>223</v>
      </c>
      <c r="H1241" s="101" t="s">
        <v>245</v>
      </c>
      <c r="I1241" s="88"/>
      <c r="J1241" s="63"/>
      <c r="K1241" s="321" t="s">
        <v>278</v>
      </c>
      <c r="L1241" s="321" t="s">
        <v>278</v>
      </c>
      <c r="M1241" s="126">
        <v>45880</v>
      </c>
      <c r="N1241" s="311" t="s">
        <v>368</v>
      </c>
      <c r="O1241" s="85"/>
      <c r="P1241" s="85"/>
      <c r="Q1241" s="87"/>
      <c r="R1241" s="88"/>
      <c r="S1241" s="88"/>
      <c r="T1241" s="88"/>
      <c r="U1241" s="88"/>
    </row>
    <row r="1242" spans="1:21" ht="12.75" customHeight="1">
      <c r="A1242" s="796">
        <v>60868085</v>
      </c>
      <c r="B1242" s="798" t="s">
        <v>3372</v>
      </c>
      <c r="C1242" s="895">
        <v>940934936</v>
      </c>
      <c r="D1242" s="798" t="s">
        <v>3373</v>
      </c>
      <c r="E1242" s="800" t="s">
        <v>347</v>
      </c>
      <c r="F1242" s="1031"/>
      <c r="G1242" s="150" t="s">
        <v>224</v>
      </c>
      <c r="H1242" s="101" t="s">
        <v>245</v>
      </c>
      <c r="I1242" s="88"/>
      <c r="J1242" s="63"/>
      <c r="K1242" s="321" t="s">
        <v>278</v>
      </c>
      <c r="L1242" s="321" t="s">
        <v>278</v>
      </c>
      <c r="M1242" s="126">
        <v>45880</v>
      </c>
      <c r="N1242" s="311" t="s">
        <v>368</v>
      </c>
      <c r="O1242" s="85"/>
      <c r="P1242" s="85"/>
      <c r="Q1242" s="87"/>
      <c r="R1242" s="88"/>
      <c r="S1242" s="88"/>
      <c r="T1242" s="88"/>
      <c r="U1242" s="88"/>
    </row>
    <row r="1243" spans="1:21" ht="12.75" customHeight="1">
      <c r="A1243" s="796">
        <v>62426866</v>
      </c>
      <c r="B1243" s="798" t="s">
        <v>5215</v>
      </c>
      <c r="C1243" s="895">
        <v>977882446</v>
      </c>
      <c r="D1243" s="798" t="s">
        <v>5216</v>
      </c>
      <c r="E1243" s="800" t="s">
        <v>451</v>
      </c>
      <c r="F1243" s="1031"/>
      <c r="G1243" s="150" t="s">
        <v>223</v>
      </c>
      <c r="H1243" s="101" t="s">
        <v>245</v>
      </c>
      <c r="I1243" s="88"/>
      <c r="J1243" s="63"/>
      <c r="K1243" s="321" t="s">
        <v>278</v>
      </c>
      <c r="L1243" s="321" t="s">
        <v>278</v>
      </c>
      <c r="M1243" s="126">
        <v>45880</v>
      </c>
      <c r="N1243" s="311" t="s">
        <v>368</v>
      </c>
      <c r="O1243" s="85"/>
      <c r="P1243" s="85"/>
      <c r="Q1243" s="87"/>
      <c r="R1243" s="88"/>
      <c r="S1243" s="88"/>
      <c r="T1243" s="88"/>
      <c r="U1243" s="88"/>
    </row>
    <row r="1244" spans="1:21" ht="12.75" customHeight="1">
      <c r="A1244" s="796">
        <v>74241373</v>
      </c>
      <c r="B1244" s="798" t="s">
        <v>8850</v>
      </c>
      <c r="C1244" s="895">
        <v>937088403</v>
      </c>
      <c r="D1244" s="798" t="s">
        <v>8851</v>
      </c>
      <c r="E1244" s="800" t="s">
        <v>347</v>
      </c>
      <c r="F1244" s="1031"/>
      <c r="G1244" s="150" t="s">
        <v>224</v>
      </c>
      <c r="H1244" s="101" t="s">
        <v>245</v>
      </c>
      <c r="I1244" s="88"/>
      <c r="J1244" s="63"/>
      <c r="K1244" s="321" t="s">
        <v>278</v>
      </c>
      <c r="L1244" s="321" t="s">
        <v>278</v>
      </c>
      <c r="M1244" s="126">
        <v>45880</v>
      </c>
      <c r="N1244" s="311" t="s">
        <v>368</v>
      </c>
      <c r="O1244" s="85"/>
      <c r="P1244" s="85"/>
      <c r="Q1244" s="87"/>
      <c r="R1244" s="88"/>
      <c r="S1244" s="88"/>
      <c r="T1244" s="88"/>
      <c r="U1244" s="88"/>
    </row>
    <row r="1245" spans="1:21" ht="12.75" customHeight="1">
      <c r="A1245" s="795">
        <v>61044464</v>
      </c>
      <c r="B1245" s="797" t="s">
        <v>3599</v>
      </c>
      <c r="C1245" s="894">
        <v>900599839</v>
      </c>
      <c r="D1245" s="797" t="s">
        <v>3600</v>
      </c>
      <c r="E1245" s="799" t="s">
        <v>347</v>
      </c>
      <c r="F1245" s="1030"/>
      <c r="G1245" s="150" t="s">
        <v>224</v>
      </c>
      <c r="H1245" s="101" t="s">
        <v>245</v>
      </c>
      <c r="I1245" s="88"/>
      <c r="J1245" s="63"/>
      <c r="K1245" s="321" t="s">
        <v>262</v>
      </c>
      <c r="L1245" s="321" t="s">
        <v>262</v>
      </c>
      <c r="M1245" s="126">
        <v>45880</v>
      </c>
      <c r="N1245" s="311" t="s">
        <v>368</v>
      </c>
      <c r="O1245" s="85"/>
      <c r="P1245" s="85"/>
      <c r="Q1245" s="87"/>
      <c r="R1245" s="88"/>
      <c r="S1245" s="88"/>
      <c r="T1245" s="88"/>
      <c r="U1245" s="88"/>
    </row>
    <row r="1246" spans="1:21" ht="12.75" customHeight="1">
      <c r="A1246" s="796">
        <v>72069696</v>
      </c>
      <c r="B1246" s="798" t="s">
        <v>6903</v>
      </c>
      <c r="C1246" s="895">
        <v>942940448</v>
      </c>
      <c r="D1246" s="798" t="s">
        <v>6905</v>
      </c>
      <c r="E1246" s="800" t="s">
        <v>451</v>
      </c>
      <c r="F1246" s="1031"/>
      <c r="G1246" s="150" t="s">
        <v>224</v>
      </c>
      <c r="H1246" s="101" t="s">
        <v>245</v>
      </c>
      <c r="I1246" s="88"/>
      <c r="J1246" s="63"/>
      <c r="K1246" s="125" t="s">
        <v>262</v>
      </c>
      <c r="L1246" s="321" t="s">
        <v>262</v>
      </c>
      <c r="M1246" s="126">
        <v>45880</v>
      </c>
      <c r="N1246" s="311" t="s">
        <v>368</v>
      </c>
      <c r="O1246" s="85"/>
      <c r="P1246" s="85"/>
      <c r="Q1246" s="87"/>
      <c r="R1246" s="88"/>
      <c r="S1246" s="88"/>
      <c r="T1246" s="88"/>
      <c r="U1246" s="88"/>
    </row>
    <row r="1247" spans="1:21" ht="12.75" customHeight="1">
      <c r="A1247" s="796">
        <v>43183623</v>
      </c>
      <c r="B1247" s="798" t="s">
        <v>2067</v>
      </c>
      <c r="C1247" s="895">
        <v>987157726</v>
      </c>
      <c r="D1247" s="798" t="s">
        <v>2068</v>
      </c>
      <c r="E1247" s="800" t="s">
        <v>451</v>
      </c>
      <c r="F1247" s="1031"/>
      <c r="G1247" s="150" t="s">
        <v>224</v>
      </c>
      <c r="H1247" s="101" t="s">
        <v>245</v>
      </c>
      <c r="I1247" s="88"/>
      <c r="J1247" s="63"/>
      <c r="K1247" s="125" t="s">
        <v>262</v>
      </c>
      <c r="L1247" s="321" t="s">
        <v>262</v>
      </c>
      <c r="M1247" s="126">
        <v>45880</v>
      </c>
      <c r="N1247" s="311" t="s">
        <v>368</v>
      </c>
      <c r="O1247" s="85"/>
      <c r="P1247" s="85"/>
      <c r="Q1247" s="87"/>
      <c r="R1247" s="88"/>
      <c r="S1247" s="88"/>
      <c r="T1247" s="88"/>
      <c r="U1247" s="88"/>
    </row>
    <row r="1248" spans="1:21" ht="12.75" customHeight="1">
      <c r="A1248" s="796">
        <v>10333165</v>
      </c>
      <c r="B1248" s="798" t="s">
        <v>956</v>
      </c>
      <c r="C1248" s="895">
        <v>929744826</v>
      </c>
      <c r="D1248" s="798" t="s">
        <v>957</v>
      </c>
      <c r="E1248" s="800" t="s">
        <v>451</v>
      </c>
      <c r="F1248" s="1031"/>
      <c r="G1248" s="150" t="s">
        <v>224</v>
      </c>
      <c r="H1248" s="101" t="s">
        <v>245</v>
      </c>
      <c r="I1248" s="88"/>
      <c r="J1248" s="63"/>
      <c r="K1248" s="125" t="s">
        <v>262</v>
      </c>
      <c r="L1248" s="321" t="s">
        <v>262</v>
      </c>
      <c r="M1248" s="126">
        <v>45880</v>
      </c>
      <c r="N1248" s="311" t="s">
        <v>368</v>
      </c>
      <c r="O1248" s="85"/>
      <c r="P1248" s="85"/>
      <c r="Q1248" s="87"/>
      <c r="R1248" s="88"/>
      <c r="S1248" s="88"/>
      <c r="T1248" s="88"/>
      <c r="U1248" s="88"/>
    </row>
    <row r="1249" spans="1:25" ht="12.75" customHeight="1">
      <c r="A1249" s="796">
        <v>40229635</v>
      </c>
      <c r="B1249" s="798" t="s">
        <v>1365</v>
      </c>
      <c r="C1249" s="895">
        <v>912755755</v>
      </c>
      <c r="D1249" s="798" t="s">
        <v>1366</v>
      </c>
      <c r="E1249" s="800" t="s">
        <v>451</v>
      </c>
      <c r="F1249" s="1031"/>
      <c r="G1249" s="150" t="s">
        <v>223</v>
      </c>
      <c r="H1249" s="101" t="s">
        <v>245</v>
      </c>
      <c r="I1249" s="88"/>
      <c r="J1249" s="63"/>
      <c r="K1249" s="125" t="s">
        <v>262</v>
      </c>
      <c r="L1249" s="321" t="s">
        <v>262</v>
      </c>
      <c r="M1249" s="126">
        <v>45880</v>
      </c>
      <c r="N1249" s="311" t="s">
        <v>388</v>
      </c>
      <c r="O1249" s="606" t="s">
        <v>329</v>
      </c>
      <c r="P1249" s="606" t="s">
        <v>329</v>
      </c>
      <c r="Q1249" s="87"/>
      <c r="R1249" s="88"/>
      <c r="S1249" s="88"/>
      <c r="T1249" s="88"/>
      <c r="U1249" s="88"/>
    </row>
    <row r="1250" spans="1:25" ht="12.75" customHeight="1">
      <c r="A1250" s="796">
        <v>41043221</v>
      </c>
      <c r="B1250" s="798" t="s">
        <v>1571</v>
      </c>
      <c r="C1250" s="895">
        <v>916462268</v>
      </c>
      <c r="D1250" s="798" t="s">
        <v>1572</v>
      </c>
      <c r="E1250" s="800" t="s">
        <v>451</v>
      </c>
      <c r="F1250" s="1031"/>
      <c r="G1250" s="150" t="s">
        <v>223</v>
      </c>
      <c r="H1250" s="101" t="s">
        <v>245</v>
      </c>
      <c r="I1250" s="88"/>
      <c r="J1250" s="63"/>
      <c r="K1250" s="125" t="s">
        <v>262</v>
      </c>
      <c r="L1250" s="321" t="s">
        <v>262</v>
      </c>
      <c r="M1250" s="126">
        <v>45880</v>
      </c>
      <c r="N1250" s="311" t="s">
        <v>368</v>
      </c>
      <c r="O1250" s="85"/>
      <c r="P1250" s="85"/>
      <c r="Q1250" s="87"/>
      <c r="R1250" s="88"/>
      <c r="S1250" s="88"/>
      <c r="T1250" s="88"/>
      <c r="U1250" s="88"/>
    </row>
    <row r="1251" spans="1:25" ht="12.75" customHeight="1">
      <c r="A1251" s="796">
        <v>73292364</v>
      </c>
      <c r="B1251" s="798" t="s">
        <v>8270</v>
      </c>
      <c r="C1251" s="895">
        <v>985257586</v>
      </c>
      <c r="D1251" s="798" t="s">
        <v>8271</v>
      </c>
      <c r="E1251" s="800" t="s">
        <v>451</v>
      </c>
      <c r="F1251" s="1031"/>
      <c r="G1251" s="150" t="s">
        <v>224</v>
      </c>
      <c r="H1251" s="101" t="s">
        <v>245</v>
      </c>
      <c r="I1251" s="88"/>
      <c r="J1251" s="63"/>
      <c r="K1251" s="125" t="s">
        <v>262</v>
      </c>
      <c r="L1251" s="321" t="s">
        <v>262</v>
      </c>
      <c r="M1251" s="126">
        <v>45880</v>
      </c>
      <c r="N1251" s="311" t="s">
        <v>388</v>
      </c>
      <c r="O1251" s="606" t="s">
        <v>329</v>
      </c>
      <c r="P1251" s="606" t="s">
        <v>329</v>
      </c>
      <c r="Q1251" s="87"/>
      <c r="R1251" s="88"/>
      <c r="S1251" s="88"/>
      <c r="T1251" s="88"/>
      <c r="U1251" s="88"/>
    </row>
    <row r="1252" spans="1:25" ht="12.75" customHeight="1">
      <c r="A1252" s="796">
        <v>43065091</v>
      </c>
      <c r="B1252" s="798" t="s">
        <v>2037</v>
      </c>
      <c r="C1252" s="895">
        <v>907538716</v>
      </c>
      <c r="D1252" s="798" t="s">
        <v>2038</v>
      </c>
      <c r="E1252" s="800" t="s">
        <v>347</v>
      </c>
      <c r="F1252" s="1031"/>
      <c r="G1252" s="150" t="s">
        <v>224</v>
      </c>
      <c r="H1252" s="101" t="s">
        <v>245</v>
      </c>
      <c r="I1252" s="88"/>
      <c r="J1252" s="63"/>
      <c r="K1252" s="125" t="s">
        <v>262</v>
      </c>
      <c r="L1252" s="321" t="s">
        <v>262</v>
      </c>
      <c r="M1252" s="126">
        <v>45880</v>
      </c>
      <c r="N1252" s="311" t="s">
        <v>388</v>
      </c>
      <c r="O1252" s="606" t="s">
        <v>329</v>
      </c>
      <c r="P1252" s="606" t="s">
        <v>329</v>
      </c>
      <c r="Q1252" s="87"/>
      <c r="R1252" s="88"/>
      <c r="S1252" s="88"/>
      <c r="T1252" s="88"/>
      <c r="U1252" s="88"/>
    </row>
    <row r="1253" spans="1:25" ht="12.75" customHeight="1">
      <c r="A1253" s="796">
        <v>46927227</v>
      </c>
      <c r="B1253" s="798" t="s">
        <v>2725</v>
      </c>
      <c r="C1253" s="895">
        <v>935870178</v>
      </c>
      <c r="D1253" s="798" t="s">
        <v>2726</v>
      </c>
      <c r="E1253" s="800" t="s">
        <v>451</v>
      </c>
      <c r="F1253" s="1031"/>
      <c r="G1253" s="150" t="s">
        <v>224</v>
      </c>
      <c r="H1253" s="101" t="s">
        <v>245</v>
      </c>
      <c r="I1253" s="88"/>
      <c r="J1253" s="63"/>
      <c r="K1253" s="125" t="s">
        <v>262</v>
      </c>
      <c r="L1253" s="321" t="s">
        <v>262</v>
      </c>
      <c r="M1253" s="126">
        <v>45880</v>
      </c>
      <c r="N1253" s="311" t="s">
        <v>388</v>
      </c>
      <c r="O1253" s="606" t="s">
        <v>329</v>
      </c>
      <c r="P1253" s="606" t="s">
        <v>329</v>
      </c>
      <c r="Q1253" s="87"/>
      <c r="R1253" s="88"/>
      <c r="S1253" s="88"/>
      <c r="T1253" s="88"/>
      <c r="U1253" s="88"/>
    </row>
    <row r="1254" spans="1:25" ht="12.75" customHeight="1">
      <c r="A1254" s="796">
        <v>61770891</v>
      </c>
      <c r="B1254" s="798" t="s">
        <v>4769</v>
      </c>
      <c r="C1254" s="895">
        <v>947134904</v>
      </c>
      <c r="D1254" s="798" t="s">
        <v>4770</v>
      </c>
      <c r="E1254" s="800" t="s">
        <v>451</v>
      </c>
      <c r="F1254" s="1031"/>
      <c r="G1254" s="150" t="s">
        <v>225</v>
      </c>
      <c r="H1254" s="101" t="s">
        <v>245</v>
      </c>
      <c r="I1254" s="88"/>
      <c r="J1254" s="63"/>
      <c r="K1254" s="125" t="s">
        <v>262</v>
      </c>
      <c r="L1254" s="321" t="s">
        <v>262</v>
      </c>
      <c r="M1254" s="126">
        <v>45880</v>
      </c>
      <c r="N1254" s="311" t="s">
        <v>368</v>
      </c>
      <c r="O1254" s="85"/>
      <c r="P1254" s="85"/>
      <c r="Q1254" s="87"/>
      <c r="R1254" s="88"/>
      <c r="S1254" s="88"/>
      <c r="T1254" s="88"/>
      <c r="U1254" s="88"/>
    </row>
    <row r="1255" spans="1:25" ht="12.75" customHeight="1">
      <c r="A1255" s="796">
        <v>40103533</v>
      </c>
      <c r="B1255" s="798" t="s">
        <v>1340</v>
      </c>
      <c r="C1255" s="895">
        <v>964811179</v>
      </c>
      <c r="D1255" s="798" t="s">
        <v>1341</v>
      </c>
      <c r="E1255" s="800" t="s">
        <v>451</v>
      </c>
      <c r="F1255" s="1031"/>
      <c r="G1255" s="150" t="s">
        <v>223</v>
      </c>
      <c r="H1255" s="101" t="s">
        <v>245</v>
      </c>
      <c r="I1255" s="88"/>
      <c r="J1255" s="63"/>
      <c r="K1255" s="125" t="s">
        <v>262</v>
      </c>
      <c r="L1255" s="321" t="s">
        <v>262</v>
      </c>
      <c r="M1255" s="126">
        <v>45880</v>
      </c>
      <c r="N1255" s="311" t="s">
        <v>368</v>
      </c>
      <c r="O1255" s="85"/>
      <c r="P1255" s="85"/>
      <c r="Q1255" s="87"/>
      <c r="R1255" s="88"/>
      <c r="S1255" s="88"/>
      <c r="T1255" s="88"/>
      <c r="U1255" s="88"/>
    </row>
    <row r="1256" spans="1:25" ht="12.75" customHeight="1">
      <c r="A1256" s="796">
        <v>61355635</v>
      </c>
      <c r="B1256" s="798" t="s">
        <v>4069</v>
      </c>
      <c r="C1256" s="896">
        <v>993393351</v>
      </c>
      <c r="D1256" s="798" t="s">
        <v>4070</v>
      </c>
      <c r="E1256" s="800" t="s">
        <v>347</v>
      </c>
      <c r="F1256" s="1031"/>
      <c r="G1256" s="150" t="s">
        <v>223</v>
      </c>
      <c r="H1256" s="101" t="s">
        <v>245</v>
      </c>
      <c r="I1256" s="88"/>
      <c r="J1256" s="63"/>
      <c r="K1256" s="125" t="s">
        <v>262</v>
      </c>
      <c r="L1256" s="321" t="s">
        <v>262</v>
      </c>
      <c r="M1256" s="126">
        <v>45880</v>
      </c>
      <c r="N1256" s="311" t="s">
        <v>388</v>
      </c>
      <c r="O1256" s="606" t="s">
        <v>329</v>
      </c>
      <c r="P1256" s="606" t="s">
        <v>329</v>
      </c>
      <c r="Q1256" s="87"/>
      <c r="R1256" s="88"/>
      <c r="S1256" s="88"/>
      <c r="T1256" s="88"/>
      <c r="U1256" s="88"/>
    </row>
    <row r="1257" spans="1:25" ht="12.75" customHeight="1">
      <c r="A1257" s="851">
        <v>72531391</v>
      </c>
      <c r="B1257" s="853" t="s">
        <v>7262</v>
      </c>
      <c r="C1257" s="852">
        <v>959799188</v>
      </c>
      <c r="D1257" s="853" t="s">
        <v>7263</v>
      </c>
      <c r="E1257" s="852" t="s">
        <v>451</v>
      </c>
      <c r="F1257" s="854"/>
      <c r="G1257" s="100" t="s">
        <v>225</v>
      </c>
      <c r="H1257" s="101" t="s">
        <v>245</v>
      </c>
      <c r="I1257" s="88"/>
      <c r="J1257" s="63"/>
      <c r="K1257" s="125" t="s">
        <v>274</v>
      </c>
      <c r="L1257" s="125" t="s">
        <v>274</v>
      </c>
      <c r="M1257" s="126">
        <v>45880</v>
      </c>
      <c r="N1257" s="311" t="s">
        <v>368</v>
      </c>
      <c r="O1257" s="85"/>
      <c r="P1257" s="85"/>
      <c r="Q1257" s="87"/>
      <c r="R1257" s="88"/>
      <c r="S1257" s="88"/>
      <c r="T1257" s="88"/>
      <c r="U1257" s="88"/>
      <c r="V1257" s="1146" t="s">
        <v>901</v>
      </c>
      <c r="W1257" s="91"/>
      <c r="X1257" s="91"/>
      <c r="Y1257" s="91"/>
    </row>
    <row r="1258" spans="1:25" ht="12.75" customHeight="1">
      <c r="A1258" s="101">
        <v>606162</v>
      </c>
      <c r="B1258" s="100" t="s">
        <v>387</v>
      </c>
      <c r="C1258" s="101">
        <v>937382639</v>
      </c>
      <c r="D1258" s="100"/>
      <c r="E1258" s="101"/>
      <c r="F1258" s="63"/>
      <c r="G1258" s="100" t="s">
        <v>225</v>
      </c>
      <c r="H1258" s="101" t="s">
        <v>11</v>
      </c>
      <c r="I1258" s="88"/>
      <c r="J1258" s="63"/>
      <c r="K1258" s="125"/>
      <c r="L1258" s="321" t="s">
        <v>262</v>
      </c>
      <c r="M1258" s="126">
        <v>45880</v>
      </c>
      <c r="N1258" s="311" t="s">
        <v>388</v>
      </c>
      <c r="O1258" s="606" t="s">
        <v>329</v>
      </c>
      <c r="P1258" s="606" t="s">
        <v>329</v>
      </c>
      <c r="Q1258" s="87"/>
      <c r="R1258" s="88"/>
      <c r="S1258" s="88"/>
      <c r="T1258" s="88"/>
      <c r="U1258" s="88"/>
    </row>
    <row r="1259" spans="1:25" ht="12.75" customHeight="1">
      <c r="A1259" s="101">
        <v>1862131</v>
      </c>
      <c r="B1259" s="100" t="s">
        <v>420</v>
      </c>
      <c r="C1259" s="101">
        <v>933655616</v>
      </c>
      <c r="D1259" s="100" t="s">
        <v>421</v>
      </c>
      <c r="E1259" s="101"/>
      <c r="F1259" s="63"/>
      <c r="G1259" s="150" t="s">
        <v>223</v>
      </c>
      <c r="H1259" s="101" t="s">
        <v>11</v>
      </c>
      <c r="I1259" s="88"/>
      <c r="J1259" s="63"/>
      <c r="K1259" s="125"/>
      <c r="L1259" s="321" t="s">
        <v>262</v>
      </c>
      <c r="M1259" s="126">
        <v>45880</v>
      </c>
      <c r="N1259" s="311" t="s">
        <v>368</v>
      </c>
      <c r="O1259" s="85"/>
      <c r="P1259" s="85"/>
      <c r="Q1259" s="87"/>
      <c r="R1259" s="88"/>
      <c r="S1259" s="88"/>
      <c r="T1259" s="88"/>
      <c r="U1259" s="88"/>
    </row>
    <row r="1260" spans="1:25" ht="12.75" customHeight="1">
      <c r="A1260" s="101">
        <v>6774108</v>
      </c>
      <c r="B1260" s="100" t="s">
        <v>527</v>
      </c>
      <c r="C1260" s="101">
        <v>992774355</v>
      </c>
      <c r="D1260" s="100" t="s">
        <v>528</v>
      </c>
      <c r="E1260" s="101"/>
      <c r="F1260" s="63"/>
      <c r="G1260" s="150" t="s">
        <v>223</v>
      </c>
      <c r="H1260" s="101" t="s">
        <v>11</v>
      </c>
      <c r="I1260" s="88"/>
      <c r="J1260" s="63"/>
      <c r="K1260" s="125"/>
      <c r="L1260" s="321" t="s">
        <v>262</v>
      </c>
      <c r="M1260" s="126">
        <v>45880</v>
      </c>
      <c r="N1260" s="311" t="s">
        <v>368</v>
      </c>
      <c r="O1260" s="85"/>
      <c r="P1260" s="85"/>
      <c r="Q1260" s="87"/>
      <c r="R1260" s="88"/>
      <c r="S1260" s="88"/>
      <c r="T1260" s="88"/>
      <c r="U1260" s="88"/>
    </row>
    <row r="1261" spans="1:25" ht="12.75" customHeight="1">
      <c r="A1261" s="101">
        <v>6796056</v>
      </c>
      <c r="B1261" s="100" t="s">
        <v>543</v>
      </c>
      <c r="C1261" s="101">
        <v>935192377</v>
      </c>
      <c r="D1261" s="100" t="s">
        <v>544</v>
      </c>
      <c r="E1261" s="101"/>
      <c r="F1261" s="63"/>
      <c r="G1261" s="150" t="s">
        <v>223</v>
      </c>
      <c r="H1261" s="101" t="s">
        <v>11</v>
      </c>
      <c r="I1261" s="88"/>
      <c r="J1261" s="63"/>
      <c r="K1261" s="125"/>
      <c r="L1261" s="321" t="s">
        <v>262</v>
      </c>
      <c r="M1261" s="126">
        <v>45880</v>
      </c>
      <c r="N1261" s="311" t="s">
        <v>368</v>
      </c>
      <c r="O1261" s="85"/>
      <c r="P1261" s="85"/>
      <c r="Q1261" s="87"/>
      <c r="R1261" s="88"/>
      <c r="S1261" s="88"/>
      <c r="T1261" s="88"/>
      <c r="U1261" s="88"/>
    </row>
    <row r="1262" spans="1:25" ht="12.75" customHeight="1">
      <c r="A1262" s="101">
        <v>6990296</v>
      </c>
      <c r="B1262" s="100" t="s">
        <v>559</v>
      </c>
      <c r="C1262" s="101">
        <v>977348022</v>
      </c>
      <c r="D1262" s="100" t="s">
        <v>560</v>
      </c>
      <c r="E1262" s="101"/>
      <c r="F1262" s="63"/>
      <c r="G1262" s="150" t="s">
        <v>223</v>
      </c>
      <c r="H1262" s="101" t="s">
        <v>11</v>
      </c>
      <c r="I1262" s="88"/>
      <c r="J1262" s="63"/>
      <c r="K1262" s="125"/>
      <c r="L1262" s="321" t="s">
        <v>262</v>
      </c>
      <c r="M1262" s="126">
        <v>45880</v>
      </c>
      <c r="N1262" s="311" t="s">
        <v>368</v>
      </c>
      <c r="O1262" s="85"/>
      <c r="P1262" s="85"/>
      <c r="Q1262" s="87"/>
      <c r="R1262" s="88"/>
      <c r="S1262" s="88"/>
      <c r="T1262" s="88"/>
      <c r="U1262" s="88"/>
    </row>
    <row r="1263" spans="1:25" ht="12.75" customHeight="1">
      <c r="A1263" s="101">
        <v>7871033</v>
      </c>
      <c r="B1263" s="100" t="s">
        <v>612</v>
      </c>
      <c r="C1263" s="101">
        <v>980445048</v>
      </c>
      <c r="D1263" s="100" t="s">
        <v>613</v>
      </c>
      <c r="E1263" s="101"/>
      <c r="F1263" s="63"/>
      <c r="G1263" s="150" t="s">
        <v>223</v>
      </c>
      <c r="H1263" s="101" t="s">
        <v>11</v>
      </c>
      <c r="I1263" s="88"/>
      <c r="J1263" s="63"/>
      <c r="K1263" s="125"/>
      <c r="L1263" s="321" t="s">
        <v>262</v>
      </c>
      <c r="M1263" s="126">
        <v>45880</v>
      </c>
      <c r="N1263" s="311" t="s">
        <v>368</v>
      </c>
      <c r="O1263" s="85"/>
      <c r="P1263" s="85"/>
      <c r="Q1263" s="87"/>
      <c r="R1263" s="88"/>
      <c r="S1263" s="88"/>
      <c r="T1263" s="88"/>
      <c r="U1263" s="88"/>
    </row>
    <row r="1264" spans="1:25" ht="12.75" customHeight="1">
      <c r="A1264" s="101">
        <v>8711555</v>
      </c>
      <c r="B1264" s="100" t="s">
        <v>665</v>
      </c>
      <c r="C1264" s="101">
        <v>953611067</v>
      </c>
      <c r="D1264" s="100" t="s">
        <v>666</v>
      </c>
      <c r="E1264" s="101"/>
      <c r="F1264" s="63"/>
      <c r="G1264" s="150" t="s">
        <v>223</v>
      </c>
      <c r="H1264" s="101" t="s">
        <v>11</v>
      </c>
      <c r="I1264" s="88"/>
      <c r="J1264" s="63"/>
      <c r="K1264" s="125"/>
      <c r="L1264" s="321" t="s">
        <v>262</v>
      </c>
      <c r="M1264" s="126">
        <v>45880</v>
      </c>
      <c r="N1264" s="311" t="s">
        <v>368</v>
      </c>
      <c r="O1264" s="85"/>
      <c r="P1264" s="85"/>
      <c r="Q1264" s="87"/>
      <c r="R1264" s="88"/>
      <c r="S1264" s="88"/>
      <c r="T1264" s="88"/>
      <c r="U1264" s="88"/>
    </row>
    <row r="1265" spans="1:21" ht="12.75" customHeight="1">
      <c r="A1265" s="101">
        <v>9545488</v>
      </c>
      <c r="B1265" s="100" t="s">
        <v>747</v>
      </c>
      <c r="C1265" s="101">
        <v>906720146</v>
      </c>
      <c r="D1265" s="100" t="s">
        <v>748</v>
      </c>
      <c r="E1265" s="101"/>
      <c r="F1265" s="63"/>
      <c r="G1265" s="150" t="s">
        <v>223</v>
      </c>
      <c r="H1265" s="101" t="s">
        <v>11</v>
      </c>
      <c r="I1265" s="88"/>
      <c r="J1265" s="63"/>
      <c r="K1265" s="125"/>
      <c r="L1265" s="321" t="s">
        <v>262</v>
      </c>
      <c r="M1265" s="126">
        <v>45880</v>
      </c>
      <c r="N1265" s="311" t="s">
        <v>368</v>
      </c>
      <c r="O1265" s="85"/>
      <c r="P1265" s="85"/>
      <c r="Q1265" s="87"/>
      <c r="R1265" s="88"/>
      <c r="S1265" s="88"/>
      <c r="T1265" s="88"/>
      <c r="U1265" s="88"/>
    </row>
    <row r="1266" spans="1:21" ht="12.75" customHeight="1">
      <c r="A1266" s="101">
        <v>9708559</v>
      </c>
      <c r="B1266" s="100" t="s">
        <v>770</v>
      </c>
      <c r="C1266" s="101">
        <v>997024325</v>
      </c>
      <c r="D1266" s="100" t="s">
        <v>771</v>
      </c>
      <c r="E1266" s="101"/>
      <c r="F1266" s="63"/>
      <c r="G1266" s="150" t="s">
        <v>223</v>
      </c>
      <c r="H1266" s="101" t="s">
        <v>11</v>
      </c>
      <c r="I1266" s="88"/>
      <c r="J1266" s="63"/>
      <c r="K1266" s="125"/>
      <c r="L1266" s="321" t="s">
        <v>262</v>
      </c>
      <c r="M1266" s="126">
        <v>45880</v>
      </c>
      <c r="N1266" s="311" t="s">
        <v>368</v>
      </c>
      <c r="O1266" s="85"/>
      <c r="P1266" s="85"/>
      <c r="Q1266" s="87"/>
      <c r="R1266" s="88"/>
      <c r="S1266" s="88"/>
      <c r="T1266" s="88"/>
      <c r="U1266" s="88"/>
    </row>
    <row r="1267" spans="1:21" ht="12.75" customHeight="1">
      <c r="A1267" s="101">
        <v>10584315</v>
      </c>
      <c r="B1267" s="100" t="s">
        <v>995</v>
      </c>
      <c r="C1267" s="101">
        <v>945542012</v>
      </c>
      <c r="D1267" s="100" t="s">
        <v>996</v>
      </c>
      <c r="E1267" s="101"/>
      <c r="F1267" s="63"/>
      <c r="G1267" s="150" t="s">
        <v>223</v>
      </c>
      <c r="H1267" s="101" t="s">
        <v>11</v>
      </c>
      <c r="I1267" s="88"/>
      <c r="J1267" s="63"/>
      <c r="K1267" s="125"/>
      <c r="L1267" s="321" t="s">
        <v>262</v>
      </c>
      <c r="M1267" s="126">
        <v>45880</v>
      </c>
      <c r="N1267" s="311" t="s">
        <v>368</v>
      </c>
      <c r="O1267" s="85"/>
      <c r="P1267" s="85"/>
      <c r="Q1267" s="87"/>
      <c r="R1267" s="88"/>
      <c r="S1267" s="88"/>
      <c r="T1267" s="88"/>
      <c r="U1267" s="88"/>
    </row>
    <row r="1268" spans="1:21" ht="12.75" customHeight="1">
      <c r="A1268" s="101">
        <v>15708956</v>
      </c>
      <c r="B1268" s="100" t="s">
        <v>1073</v>
      </c>
      <c r="C1268" s="101">
        <v>947723002</v>
      </c>
      <c r="D1268" s="100" t="s">
        <v>1074</v>
      </c>
      <c r="E1268" s="101"/>
      <c r="F1268" s="63"/>
      <c r="G1268" s="150" t="s">
        <v>223</v>
      </c>
      <c r="H1268" s="101" t="s">
        <v>11</v>
      </c>
      <c r="I1268" s="88"/>
      <c r="J1268" s="63"/>
      <c r="K1268" s="125"/>
      <c r="L1268" s="321" t="s">
        <v>262</v>
      </c>
      <c r="M1268" s="126">
        <v>45880</v>
      </c>
      <c r="N1268" s="311" t="s">
        <v>368</v>
      </c>
      <c r="O1268" s="85"/>
      <c r="P1268" s="85"/>
      <c r="Q1268" s="87"/>
      <c r="R1268" s="88"/>
      <c r="S1268" s="88"/>
      <c r="T1268" s="88"/>
      <c r="U1268" s="88"/>
    </row>
    <row r="1269" spans="1:21" ht="12.75" customHeight="1">
      <c r="A1269" s="101">
        <v>19868314</v>
      </c>
      <c r="B1269" s="100" t="s">
        <v>1134</v>
      </c>
      <c r="C1269" s="101">
        <v>954831231</v>
      </c>
      <c r="D1269" s="100" t="s">
        <v>1135</v>
      </c>
      <c r="E1269" s="101"/>
      <c r="F1269" s="63"/>
      <c r="G1269" s="150" t="s">
        <v>223</v>
      </c>
      <c r="H1269" s="101" t="s">
        <v>11</v>
      </c>
      <c r="I1269" s="88"/>
      <c r="J1269" s="63"/>
      <c r="K1269" s="125"/>
      <c r="L1269" s="321" t="s">
        <v>262</v>
      </c>
      <c r="M1269" s="126">
        <v>45880</v>
      </c>
      <c r="N1269" s="311" t="s">
        <v>368</v>
      </c>
      <c r="O1269" s="85"/>
      <c r="P1269" s="85"/>
      <c r="Q1269" s="87"/>
      <c r="R1269" s="88"/>
      <c r="S1269" s="88"/>
      <c r="T1269" s="88"/>
      <c r="U1269" s="88"/>
    </row>
    <row r="1270" spans="1:21" ht="12.75" customHeight="1">
      <c r="A1270" s="101">
        <v>25786275</v>
      </c>
      <c r="B1270" s="100" t="s">
        <v>1228</v>
      </c>
      <c r="C1270" s="101">
        <v>941974498</v>
      </c>
      <c r="D1270" s="100" t="s">
        <v>1229</v>
      </c>
      <c r="E1270" s="101"/>
      <c r="F1270" s="63"/>
      <c r="G1270" s="150" t="s">
        <v>223</v>
      </c>
      <c r="H1270" s="101" t="s">
        <v>11</v>
      </c>
      <c r="I1270" s="88"/>
      <c r="J1270" s="63"/>
      <c r="K1270" s="125"/>
      <c r="L1270" s="321" t="s">
        <v>262</v>
      </c>
      <c r="M1270" s="126">
        <v>45880</v>
      </c>
      <c r="N1270" s="311" t="s">
        <v>368</v>
      </c>
      <c r="O1270" s="85"/>
      <c r="P1270" s="85"/>
      <c r="Q1270" s="87"/>
      <c r="R1270" s="88"/>
      <c r="S1270" s="88"/>
      <c r="T1270" s="88"/>
      <c r="U1270" s="88"/>
    </row>
    <row r="1271" spans="1:21" ht="12.75" customHeight="1">
      <c r="A1271" s="101">
        <v>25843485</v>
      </c>
      <c r="B1271" s="100" t="s">
        <v>1244</v>
      </c>
      <c r="C1271" s="101">
        <v>986918799</v>
      </c>
      <c r="D1271" s="100" t="s">
        <v>1245</v>
      </c>
      <c r="E1271" s="101"/>
      <c r="F1271" s="63"/>
      <c r="G1271" s="150" t="s">
        <v>223</v>
      </c>
      <c r="H1271" s="101" t="s">
        <v>11</v>
      </c>
      <c r="I1271" s="88"/>
      <c r="J1271" s="63"/>
      <c r="K1271" s="125"/>
      <c r="L1271" s="321" t="s">
        <v>262</v>
      </c>
      <c r="M1271" s="126">
        <v>45880</v>
      </c>
      <c r="N1271" s="311" t="s">
        <v>368</v>
      </c>
      <c r="O1271" s="85"/>
      <c r="P1271" s="85"/>
      <c r="Q1271" s="87"/>
      <c r="R1271" s="88"/>
      <c r="S1271" s="88"/>
      <c r="T1271" s="88"/>
      <c r="U1271" s="88"/>
    </row>
    <row r="1272" spans="1:21" ht="12.75" customHeight="1">
      <c r="A1272" s="101">
        <v>27722610</v>
      </c>
      <c r="B1272" s="100" t="s">
        <v>1256</v>
      </c>
      <c r="C1272" s="101">
        <v>978542705</v>
      </c>
      <c r="D1272" s="100" t="s">
        <v>1257</v>
      </c>
      <c r="E1272" s="101"/>
      <c r="F1272" s="63"/>
      <c r="G1272" s="150" t="s">
        <v>223</v>
      </c>
      <c r="H1272" s="101" t="s">
        <v>11</v>
      </c>
      <c r="I1272" s="88"/>
      <c r="J1272" s="63"/>
      <c r="K1272" s="125"/>
      <c r="L1272" s="321" t="s">
        <v>262</v>
      </c>
      <c r="M1272" s="126">
        <v>45880</v>
      </c>
      <c r="N1272" s="311" t="s">
        <v>368</v>
      </c>
      <c r="O1272" s="85"/>
      <c r="P1272" s="85"/>
      <c r="Q1272" s="87"/>
      <c r="R1272" s="88"/>
      <c r="S1272" s="88"/>
      <c r="T1272" s="88"/>
      <c r="U1272" s="88"/>
    </row>
    <row r="1273" spans="1:21" ht="12.75" customHeight="1">
      <c r="A1273" s="101">
        <v>32952220</v>
      </c>
      <c r="B1273" s="100" t="s">
        <v>1306</v>
      </c>
      <c r="C1273" s="101">
        <v>946381758</v>
      </c>
      <c r="D1273" s="100" t="s">
        <v>1307</v>
      </c>
      <c r="E1273" s="101"/>
      <c r="F1273" s="63"/>
      <c r="G1273" s="150" t="s">
        <v>223</v>
      </c>
      <c r="H1273" s="101" t="s">
        <v>11</v>
      </c>
      <c r="I1273" s="88"/>
      <c r="J1273" s="63"/>
      <c r="K1273" s="125"/>
      <c r="L1273" s="321" t="s">
        <v>262</v>
      </c>
      <c r="M1273" s="126">
        <v>45880</v>
      </c>
      <c r="N1273" s="311" t="s">
        <v>368</v>
      </c>
      <c r="O1273" s="85"/>
      <c r="P1273" s="85"/>
      <c r="Q1273" s="87"/>
      <c r="R1273" s="88"/>
      <c r="S1273" s="88"/>
      <c r="T1273" s="88"/>
      <c r="U1273" s="88"/>
    </row>
    <row r="1274" spans="1:21" ht="12.75" customHeight="1">
      <c r="A1274" s="101">
        <v>40649791</v>
      </c>
      <c r="B1274" s="100" t="s">
        <v>1478</v>
      </c>
      <c r="C1274" s="101">
        <v>952177850</v>
      </c>
      <c r="D1274" s="100" t="s">
        <v>1479</v>
      </c>
      <c r="E1274" s="101"/>
      <c r="F1274" s="63"/>
      <c r="G1274" s="150" t="s">
        <v>223</v>
      </c>
      <c r="H1274" s="101" t="s">
        <v>11</v>
      </c>
      <c r="I1274" s="88"/>
      <c r="J1274" s="63"/>
      <c r="K1274" s="125"/>
      <c r="L1274" s="321" t="s">
        <v>262</v>
      </c>
      <c r="M1274" s="126">
        <v>45880</v>
      </c>
      <c r="N1274" s="311" t="s">
        <v>368</v>
      </c>
      <c r="O1274" s="85"/>
      <c r="P1274" s="85"/>
      <c r="Q1274" s="87"/>
      <c r="R1274" s="88"/>
      <c r="S1274" s="88"/>
      <c r="T1274" s="88"/>
      <c r="U1274" s="88"/>
    </row>
    <row r="1275" spans="1:21" ht="12.75" customHeight="1">
      <c r="A1275" s="101">
        <v>40743478</v>
      </c>
      <c r="B1275" s="100" t="s">
        <v>1501</v>
      </c>
      <c r="C1275" s="101">
        <v>992626520</v>
      </c>
      <c r="D1275" s="100" t="s">
        <v>1502</v>
      </c>
      <c r="E1275" s="101"/>
      <c r="F1275" s="63"/>
      <c r="G1275" s="150" t="s">
        <v>223</v>
      </c>
      <c r="H1275" s="101" t="s">
        <v>11</v>
      </c>
      <c r="I1275" s="88"/>
      <c r="J1275" s="63"/>
      <c r="K1275" s="125"/>
      <c r="L1275" s="321" t="s">
        <v>262</v>
      </c>
      <c r="M1275" s="126">
        <v>45880</v>
      </c>
      <c r="N1275" s="311" t="s">
        <v>368</v>
      </c>
      <c r="O1275" s="85"/>
      <c r="P1275" s="85"/>
      <c r="Q1275" s="87"/>
      <c r="R1275" s="88"/>
      <c r="S1275" s="88"/>
      <c r="T1275" s="88"/>
      <c r="U1275" s="88"/>
    </row>
    <row r="1276" spans="1:21" ht="12.75" customHeight="1">
      <c r="A1276" s="101">
        <v>40936381</v>
      </c>
      <c r="B1276" s="100" t="s">
        <v>1536</v>
      </c>
      <c r="C1276" s="101">
        <v>979238236</v>
      </c>
      <c r="D1276" s="100" t="s">
        <v>1537</v>
      </c>
      <c r="E1276" s="101"/>
      <c r="F1276" s="63"/>
      <c r="G1276" s="150" t="s">
        <v>224</v>
      </c>
      <c r="H1276" s="101" t="s">
        <v>11</v>
      </c>
      <c r="I1276" s="88"/>
      <c r="J1276" s="63"/>
      <c r="K1276" s="125"/>
      <c r="L1276" s="321" t="s">
        <v>262</v>
      </c>
      <c r="M1276" s="126">
        <v>45880</v>
      </c>
      <c r="N1276" s="311" t="s">
        <v>368</v>
      </c>
      <c r="O1276" s="85"/>
      <c r="P1276" s="85"/>
      <c r="Q1276" s="87"/>
      <c r="R1276" s="88"/>
      <c r="S1276" s="88"/>
      <c r="T1276" s="88"/>
      <c r="U1276" s="88"/>
    </row>
    <row r="1277" spans="1:21" ht="12.75" customHeight="1">
      <c r="A1277" s="101">
        <v>41055748</v>
      </c>
      <c r="B1277" s="100" t="s">
        <v>1575</v>
      </c>
      <c r="C1277" s="101">
        <v>965792384</v>
      </c>
      <c r="D1277" s="100" t="s">
        <v>1576</v>
      </c>
      <c r="E1277" s="101"/>
      <c r="F1277" s="63"/>
      <c r="G1277" s="150" t="s">
        <v>223</v>
      </c>
      <c r="H1277" s="101" t="s">
        <v>11</v>
      </c>
      <c r="I1277" s="88"/>
      <c r="J1277" s="63"/>
      <c r="K1277" s="125"/>
      <c r="L1277" s="321" t="s">
        <v>262</v>
      </c>
      <c r="M1277" s="126">
        <v>45880</v>
      </c>
      <c r="N1277" s="311" t="s">
        <v>368</v>
      </c>
      <c r="O1277" s="85"/>
      <c r="P1277" s="85"/>
      <c r="Q1277" s="87"/>
      <c r="R1277" s="88"/>
      <c r="S1277" s="88"/>
      <c r="T1277" s="88"/>
      <c r="U1277" s="88"/>
    </row>
    <row r="1278" spans="1:21" ht="12.75" customHeight="1">
      <c r="A1278" s="101">
        <v>41189354</v>
      </c>
      <c r="B1278" s="100" t="s">
        <v>1609</v>
      </c>
      <c r="C1278" s="101">
        <v>940964209</v>
      </c>
      <c r="D1278" s="100" t="s">
        <v>1610</v>
      </c>
      <c r="E1278" s="101"/>
      <c r="F1278" s="63"/>
      <c r="G1278" s="150" t="s">
        <v>223</v>
      </c>
      <c r="H1278" s="101" t="s">
        <v>11</v>
      </c>
      <c r="I1278" s="88"/>
      <c r="J1278" s="63"/>
      <c r="K1278" s="125"/>
      <c r="L1278" s="321" t="s">
        <v>262</v>
      </c>
      <c r="M1278" s="126">
        <v>45880</v>
      </c>
      <c r="N1278" s="311" t="s">
        <v>368</v>
      </c>
      <c r="O1278" s="85"/>
      <c r="P1278" s="85"/>
      <c r="Q1278" s="87"/>
      <c r="R1278" s="88"/>
      <c r="S1278" s="88"/>
      <c r="T1278" s="88"/>
      <c r="U1278" s="88"/>
    </row>
    <row r="1279" spans="1:21" ht="12.75" customHeight="1">
      <c r="A1279" s="101">
        <v>41725887</v>
      </c>
      <c r="B1279" s="100" t="s">
        <v>1733</v>
      </c>
      <c r="C1279" s="101">
        <v>993541129</v>
      </c>
      <c r="D1279" s="100" t="s">
        <v>1734</v>
      </c>
      <c r="E1279" s="101"/>
      <c r="F1279" s="63"/>
      <c r="G1279" s="150" t="s">
        <v>223</v>
      </c>
      <c r="H1279" s="101" t="s">
        <v>11</v>
      </c>
      <c r="I1279" s="88"/>
      <c r="J1279" s="63"/>
      <c r="K1279" s="125"/>
      <c r="L1279" s="321" t="s">
        <v>262</v>
      </c>
      <c r="M1279" s="126">
        <v>45880</v>
      </c>
      <c r="N1279" s="311" t="s">
        <v>368</v>
      </c>
      <c r="O1279" s="85"/>
      <c r="P1279" s="85"/>
      <c r="Q1279" s="87"/>
      <c r="R1279" s="88"/>
      <c r="S1279" s="88"/>
      <c r="T1279" s="88"/>
      <c r="U1279" s="88"/>
    </row>
    <row r="1280" spans="1:21" ht="12.75" customHeight="1">
      <c r="A1280" s="101">
        <v>42539219</v>
      </c>
      <c r="B1280" s="100" t="s">
        <v>1897</v>
      </c>
      <c r="C1280" s="101">
        <v>939884335</v>
      </c>
      <c r="D1280" s="100" t="s">
        <v>1898</v>
      </c>
      <c r="E1280" s="101"/>
      <c r="F1280" s="63"/>
      <c r="G1280" s="150" t="s">
        <v>223</v>
      </c>
      <c r="H1280" s="101" t="s">
        <v>11</v>
      </c>
      <c r="I1280" s="88"/>
      <c r="J1280" s="63"/>
      <c r="K1280" s="125"/>
      <c r="L1280" s="321" t="s">
        <v>262</v>
      </c>
      <c r="M1280" s="126">
        <v>45880</v>
      </c>
      <c r="N1280" s="311" t="s">
        <v>368</v>
      </c>
      <c r="O1280" s="85"/>
      <c r="P1280" s="85"/>
      <c r="Q1280" s="87"/>
      <c r="R1280" s="88"/>
      <c r="S1280" s="88"/>
      <c r="T1280" s="88"/>
      <c r="U1280" s="88"/>
    </row>
    <row r="1281" spans="1:21" ht="12.75" customHeight="1">
      <c r="A1281" s="101">
        <v>42651148</v>
      </c>
      <c r="B1281" s="100" t="s">
        <v>1936</v>
      </c>
      <c r="C1281" s="101">
        <v>987703197</v>
      </c>
      <c r="D1281" s="100" t="s">
        <v>1937</v>
      </c>
      <c r="E1281" s="101"/>
      <c r="F1281" s="63"/>
      <c r="G1281" s="150" t="s">
        <v>223</v>
      </c>
      <c r="H1281" s="101" t="s">
        <v>11</v>
      </c>
      <c r="I1281" s="88"/>
      <c r="J1281" s="63"/>
      <c r="K1281" s="125"/>
      <c r="L1281" s="321" t="s">
        <v>262</v>
      </c>
      <c r="M1281" s="126">
        <v>45880</v>
      </c>
      <c r="N1281" s="311" t="s">
        <v>368</v>
      </c>
      <c r="O1281" s="85"/>
      <c r="P1281" s="85"/>
      <c r="Q1281" s="87"/>
      <c r="R1281" s="88"/>
      <c r="S1281" s="88"/>
      <c r="T1281" s="88"/>
      <c r="U1281" s="88"/>
    </row>
    <row r="1282" spans="1:21" ht="12.75" customHeight="1">
      <c r="A1282" s="101">
        <v>43038541</v>
      </c>
      <c r="B1282" s="100" t="s">
        <v>2017</v>
      </c>
      <c r="C1282" s="101">
        <v>997378762</v>
      </c>
      <c r="D1282" s="100" t="s">
        <v>2018</v>
      </c>
      <c r="E1282" s="101"/>
      <c r="F1282" s="63"/>
      <c r="G1282" s="150" t="s">
        <v>223</v>
      </c>
      <c r="H1282" s="101" t="s">
        <v>11</v>
      </c>
      <c r="I1282" s="88"/>
      <c r="J1282" s="63"/>
      <c r="K1282" s="125"/>
      <c r="L1282" s="321" t="s">
        <v>262</v>
      </c>
      <c r="M1282" s="126">
        <v>45880</v>
      </c>
      <c r="N1282" s="311" t="s">
        <v>368</v>
      </c>
      <c r="O1282" s="85"/>
      <c r="P1282" s="85"/>
      <c r="Q1282" s="87"/>
      <c r="R1282" s="88"/>
      <c r="S1282" s="88"/>
      <c r="T1282" s="88"/>
      <c r="U1282" s="88"/>
    </row>
    <row r="1283" spans="1:21" ht="12.75" customHeight="1">
      <c r="A1283" s="101">
        <v>43259349</v>
      </c>
      <c r="B1283" s="100" t="s">
        <v>2080</v>
      </c>
      <c r="C1283" s="101">
        <v>999210333</v>
      </c>
      <c r="D1283" s="100" t="s">
        <v>2081</v>
      </c>
      <c r="E1283" s="101"/>
      <c r="F1283" s="63"/>
      <c r="G1283" s="150" t="s">
        <v>223</v>
      </c>
      <c r="H1283" s="101" t="s">
        <v>11</v>
      </c>
      <c r="I1283" s="88"/>
      <c r="J1283" s="63"/>
      <c r="K1283" s="125"/>
      <c r="L1283" s="321" t="s">
        <v>262</v>
      </c>
      <c r="M1283" s="126">
        <v>45880</v>
      </c>
      <c r="N1283" s="311" t="s">
        <v>368</v>
      </c>
      <c r="O1283" s="85"/>
      <c r="P1283" s="85"/>
      <c r="Q1283" s="87"/>
      <c r="R1283" s="88"/>
      <c r="S1283" s="88"/>
      <c r="T1283" s="88"/>
      <c r="U1283" s="88"/>
    </row>
    <row r="1284" spans="1:21" ht="12.75" customHeight="1">
      <c r="A1284" s="101">
        <v>43494396</v>
      </c>
      <c r="B1284" s="100" t="s">
        <v>2135</v>
      </c>
      <c r="C1284" s="101">
        <v>993594220</v>
      </c>
      <c r="D1284" s="100" t="s">
        <v>2136</v>
      </c>
      <c r="E1284" s="101"/>
      <c r="F1284" s="63"/>
      <c r="G1284" s="150" t="s">
        <v>223</v>
      </c>
      <c r="H1284" s="101" t="s">
        <v>11</v>
      </c>
      <c r="I1284" s="88"/>
      <c r="J1284" s="63"/>
      <c r="K1284" s="125"/>
      <c r="L1284" s="321" t="s">
        <v>262</v>
      </c>
      <c r="M1284" s="126">
        <v>45880</v>
      </c>
      <c r="N1284" s="311" t="s">
        <v>368</v>
      </c>
      <c r="O1284" s="85"/>
      <c r="P1284" s="85"/>
      <c r="Q1284" s="87"/>
      <c r="R1284" s="88"/>
      <c r="S1284" s="88"/>
      <c r="T1284" s="88"/>
      <c r="U1284" s="88"/>
    </row>
    <row r="1285" spans="1:21" ht="12.75" customHeight="1">
      <c r="A1285" s="101">
        <v>44091335</v>
      </c>
      <c r="B1285" s="100" t="s">
        <v>2240</v>
      </c>
      <c r="C1285" s="101">
        <v>994364197</v>
      </c>
      <c r="D1285" s="100" t="s">
        <v>2241</v>
      </c>
      <c r="E1285" s="101"/>
      <c r="F1285" s="63"/>
      <c r="G1285" s="150" t="s">
        <v>223</v>
      </c>
      <c r="H1285" s="101" t="s">
        <v>11</v>
      </c>
      <c r="I1285" s="88"/>
      <c r="J1285" s="63"/>
      <c r="K1285" s="125"/>
      <c r="L1285" s="321" t="s">
        <v>262</v>
      </c>
      <c r="M1285" s="126">
        <v>45880</v>
      </c>
      <c r="N1285" s="311" t="s">
        <v>368</v>
      </c>
      <c r="O1285" s="85"/>
      <c r="P1285" s="85"/>
      <c r="Q1285" s="87"/>
      <c r="R1285" s="88"/>
      <c r="S1285" s="88"/>
      <c r="T1285" s="88"/>
      <c r="U1285" s="88"/>
    </row>
    <row r="1286" spans="1:21" ht="12.75" customHeight="1">
      <c r="A1286" s="101">
        <v>44798023</v>
      </c>
      <c r="B1286" s="100" t="s">
        <v>2352</v>
      </c>
      <c r="C1286" s="101">
        <v>904937575</v>
      </c>
      <c r="D1286" s="100" t="s">
        <v>2353</v>
      </c>
      <c r="E1286" s="101"/>
      <c r="F1286" s="63"/>
      <c r="G1286" s="150" t="s">
        <v>223</v>
      </c>
      <c r="H1286" s="101" t="s">
        <v>11</v>
      </c>
      <c r="I1286" s="88"/>
      <c r="J1286" s="63"/>
      <c r="K1286" s="125"/>
      <c r="L1286" s="321" t="s">
        <v>262</v>
      </c>
      <c r="M1286" s="126">
        <v>45880</v>
      </c>
      <c r="N1286" s="311" t="s">
        <v>368</v>
      </c>
      <c r="O1286" s="85"/>
      <c r="P1286" s="85"/>
      <c r="Q1286" s="87"/>
      <c r="R1286" s="88"/>
      <c r="S1286" s="88"/>
      <c r="T1286" s="88"/>
      <c r="U1286" s="88"/>
    </row>
    <row r="1287" spans="1:21" ht="12.75" customHeight="1">
      <c r="A1287" s="101">
        <v>45217871</v>
      </c>
      <c r="B1287" s="100" t="s">
        <v>2431</v>
      </c>
      <c r="C1287" s="101">
        <v>913921698</v>
      </c>
      <c r="D1287" s="100" t="s">
        <v>2432</v>
      </c>
      <c r="E1287" s="101"/>
      <c r="F1287" s="63"/>
      <c r="G1287" s="150" t="s">
        <v>223</v>
      </c>
      <c r="H1287" s="101" t="s">
        <v>11</v>
      </c>
      <c r="I1287" s="88"/>
      <c r="J1287" s="63"/>
      <c r="K1287" s="125"/>
      <c r="L1287" s="321" t="s">
        <v>262</v>
      </c>
      <c r="M1287" s="126">
        <v>45880</v>
      </c>
      <c r="N1287" s="311" t="s">
        <v>368</v>
      </c>
      <c r="O1287" s="85"/>
      <c r="P1287" s="85"/>
      <c r="Q1287" s="87"/>
      <c r="R1287" s="88"/>
      <c r="S1287" s="88"/>
      <c r="T1287" s="88"/>
      <c r="U1287" s="88"/>
    </row>
    <row r="1288" spans="1:21" ht="12.75" customHeight="1">
      <c r="A1288" s="101">
        <v>45540435</v>
      </c>
      <c r="B1288" s="100" t="s">
        <v>2500</v>
      </c>
      <c r="C1288" s="101">
        <v>954548292</v>
      </c>
      <c r="D1288" s="100" t="s">
        <v>2501</v>
      </c>
      <c r="E1288" s="101"/>
      <c r="F1288" s="63"/>
      <c r="G1288" s="150" t="s">
        <v>223</v>
      </c>
      <c r="H1288" s="101" t="s">
        <v>11</v>
      </c>
      <c r="I1288" s="88"/>
      <c r="J1288" s="63"/>
      <c r="K1288" s="125"/>
      <c r="L1288" s="321" t="s">
        <v>262</v>
      </c>
      <c r="M1288" s="126">
        <v>45880</v>
      </c>
      <c r="N1288" s="311" t="s">
        <v>368</v>
      </c>
      <c r="O1288" s="85"/>
      <c r="P1288" s="85"/>
      <c r="Q1288" s="87"/>
      <c r="R1288" s="88"/>
      <c r="S1288" s="88"/>
      <c r="T1288" s="88"/>
      <c r="U1288" s="88"/>
    </row>
    <row r="1289" spans="1:21" ht="12.75" customHeight="1">
      <c r="A1289" s="101">
        <v>46582626</v>
      </c>
      <c r="B1289" s="100" t="s">
        <v>2661</v>
      </c>
      <c r="C1289" s="101">
        <v>928220428</v>
      </c>
      <c r="D1289" s="100" t="s">
        <v>2662</v>
      </c>
      <c r="E1289" s="101"/>
      <c r="F1289" s="63"/>
      <c r="G1289" s="150" t="s">
        <v>223</v>
      </c>
      <c r="H1289" s="101" t="s">
        <v>11</v>
      </c>
      <c r="I1289" s="88"/>
      <c r="J1289" s="63"/>
      <c r="K1289" s="125"/>
      <c r="L1289" s="321" t="s">
        <v>262</v>
      </c>
      <c r="M1289" s="126">
        <v>45880</v>
      </c>
      <c r="N1289" s="311" t="s">
        <v>368</v>
      </c>
      <c r="O1289" s="85"/>
      <c r="P1289" s="85"/>
      <c r="Q1289" s="87"/>
      <c r="R1289" s="88"/>
      <c r="S1289" s="88"/>
      <c r="T1289" s="88"/>
      <c r="U1289" s="88"/>
    </row>
    <row r="1290" spans="1:21" ht="12.75" customHeight="1">
      <c r="A1290" s="101">
        <v>47346821</v>
      </c>
      <c r="B1290" s="100" t="s">
        <v>2784</v>
      </c>
      <c r="C1290" s="101">
        <v>997290980</v>
      </c>
      <c r="D1290" s="100" t="s">
        <v>2785</v>
      </c>
      <c r="E1290" s="101"/>
      <c r="F1290" s="63"/>
      <c r="G1290" s="150" t="s">
        <v>224</v>
      </c>
      <c r="H1290" s="101" t="s">
        <v>11</v>
      </c>
      <c r="I1290" s="88"/>
      <c r="J1290" s="63"/>
      <c r="K1290" s="125"/>
      <c r="L1290" s="321" t="s">
        <v>262</v>
      </c>
      <c r="M1290" s="126">
        <v>45880</v>
      </c>
      <c r="N1290" s="311" t="s">
        <v>368</v>
      </c>
      <c r="O1290" s="85"/>
      <c r="P1290" s="85"/>
      <c r="Q1290" s="87"/>
      <c r="R1290" s="88"/>
      <c r="S1290" s="88"/>
      <c r="T1290" s="88"/>
      <c r="U1290" s="88"/>
    </row>
    <row r="1291" spans="1:21" ht="12.75" customHeight="1">
      <c r="A1291" s="101"/>
      <c r="B1291" s="100" t="s">
        <v>11585</v>
      </c>
      <c r="C1291" s="101">
        <v>995522068</v>
      </c>
      <c r="D1291" s="100"/>
      <c r="E1291" s="101"/>
      <c r="F1291" s="63"/>
      <c r="G1291" s="150" t="s">
        <v>223</v>
      </c>
      <c r="H1291" s="101" t="s">
        <v>11</v>
      </c>
      <c r="I1291" s="88"/>
      <c r="J1291" s="63"/>
      <c r="K1291" s="125"/>
      <c r="L1291" s="321" t="s">
        <v>262</v>
      </c>
      <c r="M1291" s="126">
        <v>45880</v>
      </c>
      <c r="N1291" s="311" t="s">
        <v>368</v>
      </c>
      <c r="O1291" s="85"/>
      <c r="P1291" s="85"/>
      <c r="Q1291" s="87"/>
      <c r="R1291" s="88"/>
      <c r="S1291" s="88"/>
      <c r="T1291" s="88"/>
      <c r="U1291" s="88"/>
    </row>
  </sheetData>
  <conditionalFormatting sqref="A110">
    <cfRule type="duplicateValues" dxfId="1003" priority="2"/>
  </conditionalFormatting>
  <conditionalFormatting sqref="A940:A941">
    <cfRule type="duplicateValues" dxfId="1002" priority="7277"/>
  </conditionalFormatting>
  <conditionalFormatting sqref="A942:A943">
    <cfRule type="duplicateValues" dxfId="1001" priority="1754"/>
  </conditionalFormatting>
  <conditionalFormatting sqref="A944">
    <cfRule type="duplicateValues" dxfId="1000" priority="1834"/>
  </conditionalFormatting>
  <conditionalFormatting sqref="A947:A949">
    <cfRule type="duplicateValues" dxfId="999" priority="1949"/>
  </conditionalFormatting>
  <conditionalFormatting sqref="A950:A951">
    <cfRule type="duplicateValues" dxfId="998" priority="2005"/>
  </conditionalFormatting>
  <conditionalFormatting sqref="A966">
    <cfRule type="duplicateValues" dxfId="997" priority="2174"/>
  </conditionalFormatting>
  <conditionalFormatting sqref="A967">
    <cfRule type="duplicateValues" dxfId="996" priority="2235"/>
  </conditionalFormatting>
  <conditionalFormatting sqref="A968">
    <cfRule type="duplicateValues" dxfId="995" priority="2315"/>
  </conditionalFormatting>
  <conditionalFormatting sqref="A1038:A1040">
    <cfRule type="duplicateValues" dxfId="994" priority="2417"/>
  </conditionalFormatting>
  <conditionalFormatting sqref="A1039:A1040">
    <cfRule type="duplicateValues" dxfId="993" priority="98"/>
  </conditionalFormatting>
  <conditionalFormatting sqref="A1041">
    <cfRule type="duplicateValues" dxfId="992" priority="2524"/>
  </conditionalFormatting>
  <conditionalFormatting sqref="A1042">
    <cfRule type="duplicateValues" dxfId="991" priority="2629"/>
  </conditionalFormatting>
  <conditionalFormatting sqref="A1043">
    <cfRule type="duplicateValues" dxfId="990" priority="45"/>
  </conditionalFormatting>
  <conditionalFormatting sqref="A1044:A1046">
    <cfRule type="duplicateValues" dxfId="989" priority="2785"/>
  </conditionalFormatting>
  <conditionalFormatting sqref="A1056:A1058">
    <cfRule type="duplicateValues" dxfId="988" priority="3016"/>
  </conditionalFormatting>
  <conditionalFormatting sqref="A1059">
    <cfRule type="duplicateValues" dxfId="987" priority="3124"/>
  </conditionalFormatting>
  <conditionalFormatting sqref="A1060">
    <cfRule type="duplicateValues" dxfId="986" priority="3205"/>
  </conditionalFormatting>
  <conditionalFormatting sqref="A1067:A1070">
    <cfRule type="duplicateValues" dxfId="985" priority="3515"/>
  </conditionalFormatting>
  <conditionalFormatting sqref="A1071:A1072">
    <cfRule type="duplicateValues" dxfId="984" priority="3725"/>
  </conditionalFormatting>
  <conditionalFormatting sqref="A1073">
    <cfRule type="duplicateValues" dxfId="983" priority="3863"/>
  </conditionalFormatting>
  <conditionalFormatting sqref="A1074:A1082">
    <cfRule type="duplicateValues" dxfId="982" priority="3999"/>
  </conditionalFormatting>
  <conditionalFormatting sqref="A1103">
    <cfRule type="duplicateValues" dxfId="981" priority="4244"/>
  </conditionalFormatting>
  <conditionalFormatting sqref="A1104:A1105">
    <cfRule type="duplicateValues" dxfId="980" priority="4400"/>
  </conditionalFormatting>
  <conditionalFormatting sqref="A1106:A1107">
    <cfRule type="duplicateValues" dxfId="979" priority="4517"/>
  </conditionalFormatting>
  <conditionalFormatting sqref="A1131:A1133 A1135:A1138">
    <cfRule type="duplicateValues" dxfId="978" priority="4854"/>
  </conditionalFormatting>
  <conditionalFormatting sqref="A1139:A1144">
    <cfRule type="duplicateValues" dxfId="977" priority="5050"/>
  </conditionalFormatting>
  <conditionalFormatting sqref="A1145:A1146">
    <cfRule type="duplicateValues" dxfId="976" priority="5435"/>
  </conditionalFormatting>
  <conditionalFormatting sqref="A1258:A1048576 A1165 A1155:A1159 A1119 A1109:A1115 A1083:A1102 A1047:A1055 A969:A1037 A952:A965 A1:A109 A1061:A1066 A864:A946 A111:A862 A1199:A1201">
    <cfRule type="duplicateValues" dxfId="975" priority="142"/>
  </conditionalFormatting>
  <conditionalFormatting sqref="A1258:A1048576 A1165 A1155:A1159 A1119 A1109:A1115 A1083:A1102 A1047:A1055 A969:A1037 A952:A965 A945:A946 A925 A912:A921 A901:A908 A1:A109 A1061:A1066 A864:A895 A111:A862 A1199:A1201">
    <cfRule type="duplicateValues" dxfId="974" priority="863"/>
  </conditionalFormatting>
  <conditionalFormatting sqref="A1258:A1048576 A1165 A1155:A1159 A1119 A1109:A1115 A1083:A1102 A1061:A1066 A1:A109 A864:A1055 A111:A862 A1199:A1201">
    <cfRule type="duplicateValues" dxfId="973" priority="122"/>
  </conditionalFormatting>
  <conditionalFormatting sqref="B1">
    <cfRule type="duplicateValues" dxfId="972" priority="165"/>
  </conditionalFormatting>
  <conditionalFormatting sqref="B1038">
    <cfRule type="duplicateValues" dxfId="971" priority="74"/>
  </conditionalFormatting>
  <conditionalFormatting sqref="B1038:B1040">
    <cfRule type="duplicateValues" dxfId="970" priority="2419"/>
  </conditionalFormatting>
  <conditionalFormatting sqref="B1041">
    <cfRule type="duplicateValues" dxfId="969" priority="2523"/>
  </conditionalFormatting>
  <conditionalFormatting sqref="B1042">
    <cfRule type="duplicateValues" dxfId="968" priority="2628"/>
  </conditionalFormatting>
  <conditionalFormatting sqref="B1043">
    <cfRule type="duplicateValues" dxfId="967" priority="47"/>
  </conditionalFormatting>
  <conditionalFormatting sqref="B1044:B1046">
    <cfRule type="duplicateValues" dxfId="966" priority="2783"/>
  </conditionalFormatting>
  <conditionalFormatting sqref="C1:C1048576">
    <cfRule type="duplicateValues" dxfId="965" priority="1"/>
  </conditionalFormatting>
  <conditionalFormatting sqref="D940:D941">
    <cfRule type="duplicateValues" dxfId="964" priority="7278"/>
  </conditionalFormatting>
  <conditionalFormatting sqref="D942:D943">
    <cfRule type="duplicateValues" dxfId="963" priority="1755"/>
  </conditionalFormatting>
  <conditionalFormatting sqref="D944">
    <cfRule type="duplicateValues" dxfId="962" priority="1835"/>
  </conditionalFormatting>
  <conditionalFormatting sqref="D947:D949">
    <cfRule type="duplicateValues" dxfId="961" priority="1950"/>
  </conditionalFormatting>
  <conditionalFormatting sqref="D950:D951">
    <cfRule type="duplicateValues" dxfId="960" priority="2006"/>
  </conditionalFormatting>
  <conditionalFormatting sqref="D966">
    <cfRule type="duplicateValues" dxfId="959" priority="2175"/>
  </conditionalFormatting>
  <conditionalFormatting sqref="D1038:D1040">
    <cfRule type="duplicateValues" dxfId="958" priority="97"/>
  </conditionalFormatting>
  <conditionalFormatting sqref="D1041">
    <cfRule type="duplicateValues" dxfId="957" priority="2522"/>
  </conditionalFormatting>
  <conditionalFormatting sqref="D1042">
    <cfRule type="duplicateValues" dxfId="956" priority="2627"/>
  </conditionalFormatting>
  <conditionalFormatting sqref="D1043">
    <cfRule type="duplicateValues" dxfId="955" priority="46"/>
  </conditionalFormatting>
  <conditionalFormatting sqref="D1044:D1046">
    <cfRule type="duplicateValues" dxfId="954" priority="2784"/>
  </conditionalFormatting>
  <conditionalFormatting sqref="D1056:D1058">
    <cfRule type="duplicateValues" dxfId="953" priority="3017"/>
  </conditionalFormatting>
  <conditionalFormatting sqref="D1059">
    <cfRule type="duplicateValues" dxfId="952" priority="3125"/>
  </conditionalFormatting>
  <conditionalFormatting sqref="D1060">
    <cfRule type="duplicateValues" dxfId="951" priority="3206"/>
  </conditionalFormatting>
  <conditionalFormatting sqref="D1067:D1070">
    <cfRule type="duplicateValues" dxfId="950" priority="3516"/>
  </conditionalFormatting>
  <conditionalFormatting sqref="D1071:D1072">
    <cfRule type="duplicateValues" dxfId="949" priority="3726"/>
  </conditionalFormatting>
  <conditionalFormatting sqref="D1073">
    <cfRule type="duplicateValues" dxfId="948" priority="3864"/>
  </conditionalFormatting>
  <conditionalFormatting sqref="D1074:D1082">
    <cfRule type="duplicateValues" dxfId="947" priority="4000"/>
  </conditionalFormatting>
  <conditionalFormatting sqref="D1103">
    <cfRule type="duplicateValues" dxfId="946" priority="4245"/>
  </conditionalFormatting>
  <conditionalFormatting sqref="D1104:D1105">
    <cfRule type="duplicateValues" dxfId="945" priority="4401"/>
  </conditionalFormatting>
  <conditionalFormatting sqref="D1106:D1107">
    <cfRule type="duplicateValues" dxfId="944" priority="4518"/>
  </conditionalFormatting>
  <conditionalFormatting sqref="D1131:D1138">
    <cfRule type="duplicateValues" dxfId="943" priority="4855"/>
  </conditionalFormatting>
  <conditionalFormatting sqref="D1139:D1144">
    <cfRule type="duplicateValues" dxfId="942" priority="5051"/>
  </conditionalFormatting>
  <conditionalFormatting sqref="D1145:D1146">
    <cfRule type="duplicateValues" dxfId="941" priority="5437"/>
  </conditionalFormatting>
  <conditionalFormatting sqref="D1258:D1048576 D1199 D1165 D1155:D1159 D1119 D1109:D1115 D1083:D1102 D1047:D1055 D969:D1037 D952:D965 D1:D109 D1061:D1066 D638:D946 D111:D636">
    <cfRule type="duplicateValues" dxfId="940" priority="141"/>
  </conditionalFormatting>
  <conditionalFormatting sqref="D1258:D1048576 D1199 D1165 D1155:D1159 D1119 D1109:D1115 D1083:D1102 D1047:D1055 D969:D1037 D952:D965 D945:D946 D925 D912:D921 D901:D908 D1:D109 D1061:D1066 D638:D895 D111:D636">
    <cfRule type="duplicateValues" dxfId="939" priority="866"/>
  </conditionalFormatting>
  <conditionalFormatting sqref="Q1:R1127">
    <cfRule type="cellIs" dxfId="938" priority="23" operator="equal">
      <formula>"NO"</formula>
    </cfRule>
  </conditionalFormatting>
  <hyperlinks>
    <hyperlink ref="D23" r:id="rId1" xr:uid="{A8B8DBCE-C46B-402B-A9E0-8F66F77A88A7}"/>
    <hyperlink ref="D44" r:id="rId2" xr:uid="{88209A1B-7964-41FE-8495-E07824545DE5}"/>
    <hyperlink ref="D51" r:id="rId3" xr:uid="{F5692457-3649-4597-842D-6DE7F5261082}"/>
    <hyperlink ref="D52" r:id="rId4" xr:uid="{BF3DC877-A2E6-443A-BB49-1013F981DF09}"/>
    <hyperlink ref="D53" r:id="rId5" xr:uid="{B2A814C7-7E93-43A6-B659-38C44CABEBCE}"/>
    <hyperlink ref="D54" r:id="rId6" xr:uid="{A009E5A0-C90B-4E64-B458-083896D2ACC4}"/>
    <hyperlink ref="D57" r:id="rId7" xr:uid="{609FE4CE-A7A8-40C1-B661-FE7960A362E5}"/>
    <hyperlink ref="D61" r:id="rId8" xr:uid="{F19BA126-BD29-4E99-95A7-BC364D69F02A}"/>
    <hyperlink ref="D24" r:id="rId9" xr:uid="{050D8ACA-71D2-449F-B5B5-71153EEA6B0B}"/>
    <hyperlink ref="D62" r:id="rId10" xr:uid="{9B9668CF-FEDA-444A-89FF-B34483526EAB}"/>
    <hyperlink ref="D67" r:id="rId11" xr:uid="{C985B74D-728E-4626-A336-F4B9F125DC13}"/>
    <hyperlink ref="D68" r:id="rId12" xr:uid="{19B2FD9F-38E9-4C9C-AF44-00C4B85E8CB0}"/>
    <hyperlink ref="D72" r:id="rId13" xr:uid="{DD0F397A-CFE4-4418-B499-AA299F110639}"/>
    <hyperlink ref="D73" r:id="rId14" xr:uid="{79E3DB8F-6D90-4BDE-9E6C-8389C1C16024}"/>
    <hyperlink ref="D50" r:id="rId15" xr:uid="{5E703E2F-176C-435A-AEB6-2055B9DE472D}"/>
    <hyperlink ref="D55" r:id="rId16" xr:uid="{B041E9F9-5664-4F27-B9AE-14110975D7C0}"/>
    <hyperlink ref="D56" r:id="rId17" xr:uid="{F7FD5C32-CD18-4B98-9E7D-ECA7ED6EA139}"/>
    <hyperlink ref="D3" r:id="rId18" xr:uid="{F649D5C4-2F6A-4B81-BCBD-58F738CFD285}"/>
    <hyperlink ref="D88" r:id="rId19" xr:uid="{3FB0D7E9-601B-4AA9-B17F-1E51765D4180}"/>
    <hyperlink ref="D157" r:id="rId20" xr:uid="{945E1B4C-EE7A-4888-BEEA-CA71F3D20F7B}"/>
    <hyperlink ref="D253" r:id="rId21" xr:uid="{FE805971-A4E0-48BC-9F1C-4B147D2BFE74}"/>
    <hyperlink ref="D278" r:id="rId22" xr:uid="{2DE7729E-8F9F-4499-BE5E-9F1E7C0F1406}"/>
    <hyperlink ref="D277" r:id="rId23" xr:uid="{15FFCE9E-7C97-41A8-AF66-E3C6FAD88227}"/>
    <hyperlink ref="D269" r:id="rId24" xr:uid="{EF084969-ABC4-48A8-B60D-61E98BDF73D2}"/>
    <hyperlink ref="D271" r:id="rId25" xr:uid="{DC088770-C360-47FE-A4AB-DEB3FA194D41}"/>
    <hyperlink ref="D270" r:id="rId26" xr:uid="{3885E516-E0AF-45BA-8A07-23B50D2E0623}"/>
    <hyperlink ref="D194" r:id="rId27" xr:uid="{AF99AA48-FE69-4F8B-9AF2-2012190EF43E}"/>
    <hyperlink ref="D332" r:id="rId28" xr:uid="{86FC0E7A-E469-4BC1-AD93-960C9382F50D}"/>
    <hyperlink ref="D185" r:id="rId29" xr:uid="{923CF107-D7EC-447D-8B97-66CD8981009C}"/>
    <hyperlink ref="D267" r:id="rId30" xr:uid="{F2A4646C-9AA6-4728-9DF1-89EC61DB5B63}"/>
    <hyperlink ref="D11" r:id="rId31" xr:uid="{187E9BAF-0A4C-4E71-B9EC-F83EF267C52C}"/>
    <hyperlink ref="D351" r:id="rId32" xr:uid="{38EEB776-D248-4B8F-A8CC-915892B03C46}"/>
    <hyperlink ref="D352" r:id="rId33" xr:uid="{B4D7592C-E6CB-4DFF-8989-4B00376634AE}"/>
    <hyperlink ref="D343" r:id="rId34" xr:uid="{8714ABC2-CA69-4EBF-8E8E-64DD20C15735}"/>
    <hyperlink ref="D196" r:id="rId35" xr:uid="{6E531745-3651-4894-B97C-35C76E23AC65}"/>
    <hyperlink ref="D348" r:id="rId36" xr:uid="{9CCA115D-13B3-45C8-9C15-120F952B0E73}"/>
    <hyperlink ref="D864" r:id="rId37" xr:uid="{0778EB9A-AE6C-4CAC-870C-948C9743ABD3}"/>
    <hyperlink ref="D865" r:id="rId38" xr:uid="{F7B26BF0-3EE1-4E8E-8667-801F1A450AFA}"/>
    <hyperlink ref="D866" r:id="rId39" xr:uid="{98DA1199-74BC-446C-A819-C7C7B6ED2869}"/>
    <hyperlink ref="D895" r:id="rId40" xr:uid="{3987C764-486F-4B78-914E-E673E2FAD6EE}"/>
    <hyperlink ref="D914" r:id="rId41" xr:uid="{046A81D3-ECFB-4AD5-8009-6BC61197E720}"/>
    <hyperlink ref="D915" r:id="rId42" xr:uid="{386EB0CC-7DBC-4A75-BD93-D06341751FA4}"/>
    <hyperlink ref="D446" r:id="rId43" xr:uid="{9C2703F8-72D0-472B-8C68-C680709EB59E}"/>
    <hyperlink ref="D952" r:id="rId44" xr:uid="{53E6859D-A32E-4A41-BC3E-B2A31E8394BF}"/>
    <hyperlink ref="D953" r:id="rId45" xr:uid="{2317071C-DD6A-4553-8E60-5E4847F5B6A4}"/>
    <hyperlink ref="D954" r:id="rId46" xr:uid="{6095DDE2-9396-4F76-82F0-445C084ADEFA}"/>
    <hyperlink ref="D955" r:id="rId47" xr:uid="{A01111DF-4F55-4223-8B3C-BDF7FDD2F9C3}"/>
    <hyperlink ref="D956" r:id="rId48" xr:uid="{57DF73B5-19EC-45D4-A36A-F135E5185474}"/>
    <hyperlink ref="D957" r:id="rId49" xr:uid="{61C02D94-7F87-41F1-8ADB-CFAFA85C2E78}"/>
    <hyperlink ref="D958" r:id="rId50" xr:uid="{E827C3B7-4B00-4983-A581-D5270097FDBE}"/>
    <hyperlink ref="D959" r:id="rId51" xr:uid="{E03AA5B1-116B-4C10-A741-9887C43BC9CA}"/>
    <hyperlink ref="D960" r:id="rId52" xr:uid="{E3EB0932-F2F6-43DC-A1DF-8897CD8100DC}"/>
    <hyperlink ref="D961" r:id="rId53" xr:uid="{C877AD06-58F3-47A6-B9D7-358E5A8AB8E8}"/>
    <hyperlink ref="D962" r:id="rId54" xr:uid="{01D0A72C-32B9-428A-BAB2-592489403130}"/>
    <hyperlink ref="D624" r:id="rId55" xr:uid="{4A8212B2-3819-4AE0-9D8D-1CEA31158D08}"/>
    <hyperlink ref="D1047" r:id="rId56" xr:uid="{8A52830C-E808-4A3F-84B3-CE9458DD0A24}"/>
    <hyperlink ref="D1049" r:id="rId57" xr:uid="{0FF9DC10-E8C2-4D19-9A8C-EDE063F393F9}"/>
    <hyperlink ref="D1050" r:id="rId58" xr:uid="{C60F3A21-9245-4977-800B-C699B89C8DC0}"/>
    <hyperlink ref="D1052" r:id="rId59" xr:uid="{D36D46E6-553B-438F-817B-5B1FA0703DA3}"/>
    <hyperlink ref="D1055" r:id="rId60" xr:uid="{CFFA265B-0FFA-4440-9A26-AE859086E442}"/>
    <hyperlink ref="D1064" r:id="rId61" xr:uid="{7B994E15-D996-43F8-9895-A9446B5B9BF3}"/>
    <hyperlink ref="D1065" r:id="rId62" xr:uid="{08C745B1-5150-42C8-9470-CFF753BC2DE6}"/>
    <hyperlink ref="D1066" r:id="rId63" xr:uid="{B36BD345-3105-4E69-995B-0A98C1A4B223}"/>
    <hyperlink ref="D869" r:id="rId64" xr:uid="{8CA257BC-E363-4156-AC3E-416F27E9F447}"/>
    <hyperlink ref="D1053" r:id="rId65" xr:uid="{A5C1390C-EA2D-41A5-B204-E308F05E960E}"/>
    <hyperlink ref="D987" r:id="rId66" xr:uid="{19925BE9-C744-4CC6-93A5-AEFBCE08D860}"/>
    <hyperlink ref="D1070" r:id="rId67" xr:uid="{423CA1C6-9E95-49AE-A50E-B007BA68CF6B}"/>
    <hyperlink ref="D863" r:id="rId68" xr:uid="{0A2E89EE-34C5-47C1-B147-C014C8FF0425}"/>
    <hyperlink ref="D211" r:id="rId69" xr:uid="{08D2A98A-850F-4038-B9AD-99335AA34118}"/>
    <hyperlink ref="D1233" r:id="rId70" xr:uid="{36B54FCF-65BB-474F-B5DC-3B8D1A65341E}"/>
    <hyperlink ref="D1234" r:id="rId71" xr:uid="{9B200C2A-8518-4391-A6D7-3B1EF176AC94}"/>
    <hyperlink ref="D1235" r:id="rId72" xr:uid="{E7CB7D7A-929B-45A9-9BFF-555D8D0B8B31}"/>
  </hyperlinks>
  <pageMargins left="0.7" right="0.7" top="0.75" bottom="0.75" header="0.3" footer="0.3"/>
  <tableParts count="1">
    <tablePart r:id="rId73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16BFB728-57DC-49AA-B5C9-B15D27347222}">
          <x14:formula1>
            <xm:f>DESPLEGABLES!$G$26:$G$32</xm:f>
          </x14:formula1>
          <xm:sqref>N922 N2:N907</xm:sqref>
        </x14:dataValidation>
        <x14:dataValidation type="list" allowBlank="1" showInputMessage="1" showErrorMessage="1" xr:uid="{DE29EBA7-87B2-4C98-84D5-02D04DEDF5A9}">
          <x14:formula1>
            <xm:f>DESPLEGABLES!$A$48:$A$55</xm:f>
          </x14:formula1>
          <xm:sqref>N910</xm:sqref>
        </x14:dataValidation>
        <x14:dataValidation type="list" allowBlank="1" showInputMessage="1" showErrorMessage="1" xr:uid="{798C1656-1DBD-4ECE-96EB-108CEC5103DB}">
          <x14:formula1>
            <xm:f>DESPLEGABLES!$J$2:$J$12</xm:f>
          </x14:formula1>
          <xm:sqref>L1067:L1072 K1073:L1082 L1103:L1116 L1118:L1120 L1122:L1126 L1128:L1147 L1149:L1160 L1163 L1181 L1188 L1190:L1198 L1201:L1204 L1206 L1210:L1213 L1216:L1221 L1224:L1225 L1183:L1186 K2:K1072 L1227:L1256 L1165:L1178 K1257:L1291 K1103:K1256</xm:sqref>
        </x14:dataValidation>
        <x14:dataValidation type="list" allowBlank="1" showInputMessage="1" showErrorMessage="1" xr:uid="{40E55E22-D678-4547-BCE1-CE2F3BE035F5}">
          <x14:formula1>
            <xm:f>DESPLEGABLES!$A$48:$A$58</xm:f>
          </x14:formula1>
          <xm:sqref>N1102 O1134:P1134 O1147:P1148 O1141:P1141 O1164:P1164 O1161:P1162 O1129:O1131 O1143:O1145 O1179:P1180 O1182:P1182 O1187:P1187 O1189:P1189 O1202:P1202 O1205:P1205 O1199:P1200 O1207:P1211 O1214:P1215 O1222:P1224 O1231:P1231 O1226:P1226 N1021 O1149:O1155 P1152:P1155 O1158:P1158 O1258:P1258 O1256:P1256 O1249:P1249 O1251:P1253 O2:P1127</xm:sqref>
        </x14:dataValidation>
        <x14:dataValidation type="list" allowBlank="1" showInputMessage="1" showErrorMessage="1" xr:uid="{80FEA8B3-F001-4C3E-99D4-4B17F8136024}">
          <x14:formula1>
            <xm:f>DESPLEGABLES!$L$2:$L$13</xm:f>
          </x14:formula1>
          <xm:sqref>L1117 L1121 L1127 L1148 L1161:L1162 L1164 L1179:L1180 L1182 L1187 L1189 L1199:L1200 L1205 L1207:L1209 L1214:L1215 L1222:L1223 L1226 L2:L1066</xm:sqref>
        </x14:dataValidation>
        <x14:dataValidation type="list" allowBlank="1" showInputMessage="1" showErrorMessage="1" xr:uid="{6DB539A6-C487-40C1-B636-5ECAAF20BE3A}">
          <x14:formula1>
            <xm:f>DESPLEGABLES!$G$2:$G$6</xm:f>
          </x14:formula1>
          <xm:sqref>U946 U2:U888 U1257</xm:sqref>
        </x14:dataValidation>
        <x14:dataValidation type="list" allowBlank="1" showInputMessage="1" showErrorMessage="1" xr:uid="{933677DA-D611-49C3-BC72-3F73EFB8B438}">
          <x14:formula1>
            <xm:f>DESPLEGABLES!$D$41:$D$42</xm:f>
          </x14:formula1>
          <xm:sqref>Q2:Q888</xm:sqref>
        </x14:dataValidation>
        <x14:dataValidation type="list" allowBlank="1" showInputMessage="1" showErrorMessage="1" xr:uid="{DA76A920-110B-4139-BB71-238E36302CE6}">
          <x14:formula1>
            <xm:f>DESPLEGABLES!$A$31:$A$34</xm:f>
          </x14:formula1>
          <xm:sqref>R2:R888</xm:sqref>
        </x14:dataValidation>
        <x14:dataValidation type="list" allowBlank="1" showInputMessage="1" showErrorMessage="1" xr:uid="{2B52113E-FA68-4A7D-8DD4-940BFA2F7A11}">
          <x14:formula1>
            <xm:f>DESPLEGABLES!$A$37:$A$38</xm:f>
          </x14:formula1>
          <xm:sqref>S2:S888</xm:sqref>
        </x14:dataValidation>
        <x14:dataValidation type="list" allowBlank="1" showInputMessage="1" showErrorMessage="1" xr:uid="{85539930-8C2D-4B1B-9DE6-D7846D611983}">
          <x14:formula1>
            <xm:f>DESPLEGABLES!$A$17:$A$18</xm:f>
          </x14:formula1>
          <xm:sqref>J2:J1127</xm:sqref>
        </x14:dataValidation>
        <x14:dataValidation type="list" allowBlank="1" showInputMessage="1" showErrorMessage="1" xr:uid="{F66BAB81-0F49-4476-9F2B-44CE96310D0D}">
          <x14:formula1>
            <xm:f>DESPLEGABLES!$D$35:$D$37</xm:f>
          </x14:formula1>
          <xm:sqref>I2:I1127</xm:sqref>
        </x14:dataValidation>
        <x14:dataValidation type="list" allowBlank="1" showInputMessage="1" showErrorMessage="1" xr:uid="{C7B8876B-A768-4A57-8DB3-F7476110EAC3}">
          <x14:formula1>
            <xm:f>DESPLEGABLES!$A$42:$A$45</xm:f>
          </x14:formula1>
          <xm:sqref>T2:T1127</xm:sqref>
        </x14:dataValidation>
        <x14:dataValidation type="list" allowBlank="1" showInputMessage="1" showErrorMessage="1" xr:uid="{5C2EB3EA-C2C0-44B5-8E0F-F005D421374C}">
          <x14:formula1>
            <xm:f>DESPLEGABLES!$D$2:$D$10</xm:f>
          </x14:formula1>
          <xm:sqref>F2:F1127</xm:sqref>
        </x14:dataValidation>
        <x14:dataValidation type="list" allowBlank="1" showInputMessage="1" showErrorMessage="1" xr:uid="{3E2CBE25-827D-4C70-9361-02A8315E7BD1}">
          <x14:formula1>
            <xm:f>DESPLEGABLES!$D$16:$D$23</xm:f>
          </x14:formula1>
          <xm:sqref>H2:H1291</xm:sqref>
        </x14:dataValidation>
        <x14:dataValidation type="list" allowBlank="1" showInputMessage="1" showErrorMessage="1" xr:uid="{CA24E775-786C-4FFB-9E4F-99285C0282AD}">
          <x14:formula1>
            <xm:f>DESPLEGABLES!$A$2:$A$4</xm:f>
          </x14:formula1>
          <xm:sqref>G2:G1291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006F-064F-4892-9CA9-33AC1782A4E1}">
  <dimension ref="A1:Y1357"/>
  <sheetViews>
    <sheetView showGridLines="0" zoomScale="49" zoomScaleNormal="49" workbookViewId="0">
      <pane ySplit="1" topLeftCell="A1297" activePane="bottomLeft" state="frozen"/>
      <selection pane="bottomLeft" activeCell="C1304" sqref="C1304:C1357"/>
    </sheetView>
  </sheetViews>
  <sheetFormatPr baseColWidth="10" defaultColWidth="0" defaultRowHeight="15" customHeight="1"/>
  <cols>
    <col min="1" max="1" width="12.5" style="15" customWidth="1"/>
    <col min="2" max="2" width="46.6640625" style="526" customWidth="1"/>
    <col min="3" max="3" width="41.1640625" style="543" customWidth="1"/>
    <col min="4" max="4" width="29.83203125" style="15" customWidth="1"/>
    <col min="5" max="5" width="17.5" style="362" customWidth="1"/>
    <col min="6" max="6" width="14.1640625" style="15" customWidth="1"/>
    <col min="7" max="7" width="19.83203125" style="15" customWidth="1"/>
    <col min="8" max="8" width="18.33203125" style="15" customWidth="1"/>
    <col min="9" max="9" width="10" style="15" customWidth="1"/>
    <col min="10" max="10" width="9.83203125" style="15" customWidth="1"/>
    <col min="11" max="12" width="16.33203125" style="15" bestFit="1" customWidth="1"/>
    <col min="13" max="13" width="18.5" style="407" customWidth="1"/>
    <col min="14" max="14" width="38" style="15" customWidth="1"/>
    <col min="15" max="15" width="61.5" style="15" customWidth="1"/>
    <col min="16" max="16" width="60.5" style="15" customWidth="1"/>
    <col min="17" max="17" width="19" style="15" customWidth="1"/>
    <col min="18" max="18" width="21.6640625" style="15" customWidth="1"/>
    <col min="19" max="19" width="22.6640625" style="15" customWidth="1"/>
    <col min="20" max="20" width="20.5" style="15" customWidth="1"/>
    <col min="21" max="21" width="18" style="15" customWidth="1"/>
    <col min="22" max="22" width="16.1640625" style="15" customWidth="1"/>
    <col min="23" max="23" width="11.83203125" style="15" customWidth="1"/>
    <col min="24" max="24" width="0" style="15" hidden="1" customWidth="1"/>
    <col min="25" max="16384" width="11.5" style="15" hidden="1"/>
  </cols>
  <sheetData>
    <row r="1" spans="1:22" s="21" customFormat="1" ht="37.25" customHeight="1">
      <c r="A1" s="53" t="s">
        <v>4</v>
      </c>
      <c r="B1" s="53" t="s">
        <v>5</v>
      </c>
      <c r="C1" s="89" t="s">
        <v>6</v>
      </c>
      <c r="D1" s="89" t="s">
        <v>334</v>
      </c>
      <c r="E1" s="53" t="s">
        <v>335</v>
      </c>
      <c r="F1" s="53" t="s">
        <v>3</v>
      </c>
      <c r="G1" s="53" t="s">
        <v>2</v>
      </c>
      <c r="H1" s="53" t="s">
        <v>235</v>
      </c>
      <c r="I1" s="53" t="s">
        <v>1</v>
      </c>
      <c r="J1" s="53" t="s">
        <v>0</v>
      </c>
      <c r="K1" s="53" t="s">
        <v>336</v>
      </c>
      <c r="L1" s="53" t="s">
        <v>337</v>
      </c>
      <c r="M1" s="53" t="s">
        <v>338</v>
      </c>
      <c r="N1" s="89" t="s">
        <v>303</v>
      </c>
      <c r="O1" s="89" t="s">
        <v>339</v>
      </c>
      <c r="P1" s="96" t="s">
        <v>340</v>
      </c>
      <c r="Q1" s="89" t="s">
        <v>341</v>
      </c>
      <c r="R1" s="89" t="s">
        <v>310</v>
      </c>
      <c r="S1" s="89" t="s">
        <v>317</v>
      </c>
      <c r="T1" s="89" t="s">
        <v>342</v>
      </c>
      <c r="U1" s="89" t="s">
        <v>343</v>
      </c>
      <c r="V1" s="53" t="s">
        <v>344</v>
      </c>
    </row>
    <row r="2" spans="1:22">
      <c r="A2" s="127"/>
      <c r="B2" s="513" t="s">
        <v>11586</v>
      </c>
      <c r="C2" s="529">
        <v>966479008</v>
      </c>
      <c r="D2" s="506" t="s">
        <v>11587</v>
      </c>
      <c r="E2" s="146"/>
      <c r="F2" s="57"/>
      <c r="G2" s="131" t="s">
        <v>223</v>
      </c>
      <c r="H2" s="131" t="s">
        <v>245</v>
      </c>
      <c r="I2" s="57" t="s">
        <v>316</v>
      </c>
      <c r="J2" s="57" t="s">
        <v>221</v>
      </c>
      <c r="K2" s="139"/>
      <c r="L2" s="58"/>
      <c r="M2" s="151"/>
      <c r="N2" s="58" t="s">
        <v>233</v>
      </c>
      <c r="O2" s="58" t="s">
        <v>236</v>
      </c>
      <c r="P2" s="57" t="s">
        <v>231</v>
      </c>
      <c r="Q2" s="63"/>
      <c r="R2" s="58"/>
      <c r="S2" s="58" t="s">
        <v>318</v>
      </c>
      <c r="T2" s="58" t="s">
        <v>323</v>
      </c>
      <c r="U2" s="58" t="s">
        <v>258</v>
      </c>
      <c r="V2" s="58"/>
    </row>
    <row r="3" spans="1:22">
      <c r="A3" s="127">
        <v>60973530</v>
      </c>
      <c r="B3" s="513" t="s">
        <v>3507</v>
      </c>
      <c r="C3" s="529" t="s">
        <v>3508</v>
      </c>
      <c r="D3" s="506" t="s">
        <v>3509</v>
      </c>
      <c r="E3" s="146"/>
      <c r="F3" s="57" t="s">
        <v>254</v>
      </c>
      <c r="G3" s="131" t="s">
        <v>223</v>
      </c>
      <c r="H3" s="131" t="s">
        <v>238</v>
      </c>
      <c r="I3" s="57" t="s">
        <v>316</v>
      </c>
      <c r="J3" s="57" t="s">
        <v>221</v>
      </c>
      <c r="K3" s="378" t="s">
        <v>262</v>
      </c>
      <c r="L3" s="320" t="s">
        <v>262</v>
      </c>
      <c r="M3" s="151"/>
      <c r="N3" s="58" t="s">
        <v>233</v>
      </c>
      <c r="O3" s="58" t="s">
        <v>329</v>
      </c>
      <c r="P3" s="57" t="s">
        <v>329</v>
      </c>
      <c r="Q3" s="63" t="s">
        <v>445</v>
      </c>
      <c r="R3" s="58" t="s">
        <v>232</v>
      </c>
      <c r="S3" s="58" t="s">
        <v>318</v>
      </c>
      <c r="T3" s="58" t="s">
        <v>323</v>
      </c>
      <c r="U3" s="58" t="s">
        <v>258</v>
      </c>
      <c r="V3" s="58"/>
    </row>
    <row r="4" spans="1:22">
      <c r="A4" s="132">
        <v>72595939</v>
      </c>
      <c r="B4" s="514" t="s">
        <v>7389</v>
      </c>
      <c r="C4" s="530">
        <v>956693526</v>
      </c>
      <c r="D4" s="133" t="s">
        <v>7390</v>
      </c>
      <c r="E4" s="553"/>
      <c r="F4" s="57"/>
      <c r="G4" s="131" t="s">
        <v>223</v>
      </c>
      <c r="H4" s="131" t="s">
        <v>245</v>
      </c>
      <c r="I4" s="57" t="s">
        <v>316</v>
      </c>
      <c r="J4" s="57" t="s">
        <v>221</v>
      </c>
      <c r="K4" s="139"/>
      <c r="L4" s="58"/>
      <c r="M4" s="405"/>
      <c r="N4" s="58" t="s">
        <v>233</v>
      </c>
      <c r="O4" s="58" t="s">
        <v>231</v>
      </c>
      <c r="P4" s="57" t="s">
        <v>231</v>
      </c>
      <c r="Q4" s="63"/>
      <c r="R4" s="58"/>
      <c r="S4" s="58"/>
      <c r="T4" s="58"/>
      <c r="U4" s="58"/>
      <c r="V4" s="58"/>
    </row>
    <row r="5" spans="1:22">
      <c r="A5" s="132">
        <v>10119327</v>
      </c>
      <c r="B5" s="513" t="s">
        <v>875</v>
      </c>
      <c r="C5" s="531">
        <v>51980769656</v>
      </c>
      <c r="D5" s="506" t="s">
        <v>876</v>
      </c>
      <c r="E5" s="141"/>
      <c r="F5" s="57"/>
      <c r="G5" s="378" t="s">
        <v>223</v>
      </c>
      <c r="H5" s="131" t="s">
        <v>245</v>
      </c>
      <c r="I5" s="57" t="s">
        <v>316</v>
      </c>
      <c r="J5" s="57" t="s">
        <v>221</v>
      </c>
      <c r="K5" s="139"/>
      <c r="L5" s="58"/>
      <c r="M5" s="151"/>
      <c r="N5" s="58" t="s">
        <v>233</v>
      </c>
      <c r="O5" s="58" t="s">
        <v>236</v>
      </c>
      <c r="P5" s="57" t="s">
        <v>350</v>
      </c>
      <c r="Q5" s="63"/>
      <c r="R5" s="58"/>
      <c r="S5" s="58"/>
      <c r="T5" s="58"/>
      <c r="U5" s="58"/>
      <c r="V5" s="58"/>
    </row>
    <row r="6" spans="1:22">
      <c r="A6" s="135">
        <v>9877154</v>
      </c>
      <c r="B6" s="513" t="s">
        <v>816</v>
      </c>
      <c r="C6" s="531">
        <v>51999343475</v>
      </c>
      <c r="D6" s="143" t="s">
        <v>817</v>
      </c>
      <c r="E6" s="141"/>
      <c r="F6" s="57"/>
      <c r="G6" s="131" t="s">
        <v>223</v>
      </c>
      <c r="H6" s="131" t="s">
        <v>245</v>
      </c>
      <c r="I6" s="57" t="s">
        <v>316</v>
      </c>
      <c r="J6" s="57" t="s">
        <v>221</v>
      </c>
      <c r="K6" s="139"/>
      <c r="L6" s="58"/>
      <c r="M6" s="151"/>
      <c r="N6" s="58" t="s">
        <v>233</v>
      </c>
      <c r="O6" s="58" t="s">
        <v>236</v>
      </c>
      <c r="P6" s="57" t="s">
        <v>350</v>
      </c>
      <c r="Q6" s="63"/>
      <c r="R6" s="58"/>
      <c r="S6" s="58"/>
      <c r="T6" s="58"/>
      <c r="U6" s="58"/>
      <c r="V6" s="58"/>
    </row>
    <row r="7" spans="1:22">
      <c r="A7" s="135">
        <v>60797702</v>
      </c>
      <c r="B7" s="513" t="s">
        <v>3300</v>
      </c>
      <c r="C7" s="531" t="s">
        <v>3301</v>
      </c>
      <c r="D7" s="544" t="s">
        <v>3302</v>
      </c>
      <c r="E7" s="554"/>
      <c r="F7" s="57" t="s">
        <v>254</v>
      </c>
      <c r="G7" s="131" t="s">
        <v>223</v>
      </c>
      <c r="H7" s="131" t="s">
        <v>238</v>
      </c>
      <c r="I7" s="57" t="s">
        <v>316</v>
      </c>
      <c r="J7" s="57" t="s">
        <v>221</v>
      </c>
      <c r="K7" s="139"/>
      <c r="L7" s="58"/>
      <c r="M7" s="151"/>
      <c r="N7" s="58" t="s">
        <v>231</v>
      </c>
      <c r="O7" s="58" t="s">
        <v>231</v>
      </c>
      <c r="P7" s="57" t="s">
        <v>231</v>
      </c>
      <c r="Q7" s="63" t="s">
        <v>445</v>
      </c>
      <c r="R7" s="58" t="s">
        <v>232</v>
      </c>
      <c r="S7" s="58" t="s">
        <v>318</v>
      </c>
      <c r="T7" s="58" t="s">
        <v>323</v>
      </c>
      <c r="U7" s="58" t="s">
        <v>258</v>
      </c>
      <c r="V7" s="58"/>
    </row>
    <row r="8" spans="1:22">
      <c r="A8" s="135">
        <v>42389216</v>
      </c>
      <c r="B8" s="513" t="s">
        <v>1862</v>
      </c>
      <c r="C8" s="531">
        <v>51970735881</v>
      </c>
      <c r="D8" s="143" t="s">
        <v>1863</v>
      </c>
      <c r="E8" s="146"/>
      <c r="F8" s="57"/>
      <c r="G8" s="131" t="s">
        <v>223</v>
      </c>
      <c r="H8" s="131" t="s">
        <v>245</v>
      </c>
      <c r="I8" s="57" t="s">
        <v>316</v>
      </c>
      <c r="J8" s="57" t="s">
        <v>221</v>
      </c>
      <c r="K8" s="139"/>
      <c r="L8" s="58"/>
      <c r="M8" s="151"/>
      <c r="N8" s="58" t="s">
        <v>233</v>
      </c>
      <c r="O8" s="58" t="s">
        <v>231</v>
      </c>
      <c r="P8" s="57" t="s">
        <v>231</v>
      </c>
      <c r="Q8" s="63"/>
      <c r="R8" s="58"/>
      <c r="S8" s="58"/>
      <c r="T8" s="58"/>
      <c r="U8" s="58"/>
      <c r="V8" s="58"/>
    </row>
    <row r="9" spans="1:22">
      <c r="A9" s="135">
        <v>73280352</v>
      </c>
      <c r="B9" s="513" t="s">
        <v>8241</v>
      </c>
      <c r="C9" s="532" t="s">
        <v>8242</v>
      </c>
      <c r="D9" s="143" t="s">
        <v>5501</v>
      </c>
      <c r="E9" s="141"/>
      <c r="F9" s="57"/>
      <c r="G9" s="131" t="s">
        <v>223</v>
      </c>
      <c r="H9" s="131" t="s">
        <v>245</v>
      </c>
      <c r="I9" s="57" t="s">
        <v>316</v>
      </c>
      <c r="J9" s="57" t="s">
        <v>221</v>
      </c>
      <c r="K9" s="139"/>
      <c r="L9" s="58"/>
      <c r="M9" s="151"/>
      <c r="N9" s="58" t="s">
        <v>233</v>
      </c>
      <c r="O9" s="58" t="s">
        <v>231</v>
      </c>
      <c r="P9" s="57" t="s">
        <v>231</v>
      </c>
      <c r="Q9" s="63"/>
      <c r="R9" s="58"/>
      <c r="S9" s="58"/>
      <c r="T9" s="58"/>
      <c r="U9" s="58"/>
      <c r="V9" s="58"/>
    </row>
    <row r="10" spans="1:22">
      <c r="A10" s="135">
        <v>45373198</v>
      </c>
      <c r="B10" s="513" t="s">
        <v>2455</v>
      </c>
      <c r="C10" s="531">
        <v>51983604664</v>
      </c>
      <c r="D10" s="143" t="s">
        <v>2456</v>
      </c>
      <c r="E10" s="146"/>
      <c r="F10" s="57"/>
      <c r="G10" s="378" t="s">
        <v>223</v>
      </c>
      <c r="H10" s="131" t="s">
        <v>245</v>
      </c>
      <c r="I10" s="57" t="s">
        <v>316</v>
      </c>
      <c r="J10" s="57" t="s">
        <v>221</v>
      </c>
      <c r="K10" s="139"/>
      <c r="L10" s="58"/>
      <c r="M10" s="151"/>
      <c r="N10" s="58" t="s">
        <v>233</v>
      </c>
      <c r="O10" s="58" t="s">
        <v>231</v>
      </c>
      <c r="P10" s="57" t="s">
        <v>236</v>
      </c>
      <c r="Q10" s="63"/>
      <c r="R10" s="58"/>
      <c r="S10" s="58"/>
      <c r="T10" s="58"/>
      <c r="U10" s="58"/>
      <c r="V10" s="58"/>
    </row>
    <row r="11" spans="1:22">
      <c r="A11" s="132">
        <v>61214259</v>
      </c>
      <c r="B11" s="514" t="s">
        <v>3846</v>
      </c>
      <c r="C11" s="530" t="s">
        <v>3847</v>
      </c>
      <c r="D11" s="133" t="s">
        <v>3848</v>
      </c>
      <c r="E11" s="553"/>
      <c r="F11" s="57"/>
      <c r="G11" s="131" t="s">
        <v>223</v>
      </c>
      <c r="H11" s="131" t="s">
        <v>245</v>
      </c>
      <c r="I11" s="57" t="s">
        <v>316</v>
      </c>
      <c r="J11" s="57" t="s">
        <v>221</v>
      </c>
      <c r="K11" s="139"/>
      <c r="L11" s="58"/>
      <c r="M11" s="405"/>
      <c r="N11" s="58" t="s">
        <v>233</v>
      </c>
      <c r="O11" s="58" t="s">
        <v>231</v>
      </c>
      <c r="P11" s="57" t="s">
        <v>236</v>
      </c>
      <c r="Q11" s="63"/>
      <c r="R11" s="58"/>
      <c r="S11" s="58"/>
      <c r="T11" s="58"/>
      <c r="U11" s="58"/>
      <c r="V11" s="58"/>
    </row>
    <row r="12" spans="1:22">
      <c r="A12" s="135">
        <v>60810207</v>
      </c>
      <c r="B12" s="513" t="s">
        <v>3307</v>
      </c>
      <c r="C12" s="532">
        <v>903160230</v>
      </c>
      <c r="D12" s="143"/>
      <c r="E12" s="141"/>
      <c r="F12" s="57"/>
      <c r="G12" s="131" t="s">
        <v>223</v>
      </c>
      <c r="H12" s="131" t="s">
        <v>242</v>
      </c>
      <c r="I12" s="57" t="s">
        <v>316</v>
      </c>
      <c r="J12" s="57" t="s">
        <v>221</v>
      </c>
      <c r="K12" s="139"/>
      <c r="L12" s="58"/>
      <c r="M12" s="151"/>
      <c r="N12" s="58" t="s">
        <v>233</v>
      </c>
      <c r="O12" s="58" t="s">
        <v>231</v>
      </c>
      <c r="P12" s="57" t="s">
        <v>231</v>
      </c>
      <c r="Q12" s="63"/>
      <c r="R12" s="58"/>
      <c r="S12" s="58"/>
      <c r="T12" s="58"/>
      <c r="U12" s="58"/>
      <c r="V12" s="58"/>
    </row>
    <row r="13" spans="1:22">
      <c r="A13" s="137">
        <v>61291439</v>
      </c>
      <c r="B13" s="513" t="s">
        <v>3957</v>
      </c>
      <c r="C13" s="531" t="s">
        <v>3958</v>
      </c>
      <c r="D13" s="143"/>
      <c r="E13" s="141"/>
      <c r="F13" s="57"/>
      <c r="G13" s="131" t="s">
        <v>223</v>
      </c>
      <c r="H13" s="131" t="s">
        <v>242</v>
      </c>
      <c r="I13" s="57" t="s">
        <v>316</v>
      </c>
      <c r="J13" s="57" t="s">
        <v>221</v>
      </c>
      <c r="K13" s="139"/>
      <c r="L13" s="58"/>
      <c r="M13" s="151"/>
      <c r="N13" s="58" t="s">
        <v>233</v>
      </c>
      <c r="O13" s="58" t="s">
        <v>231</v>
      </c>
      <c r="P13" s="57" t="s">
        <v>231</v>
      </c>
      <c r="Q13" s="63" t="s">
        <v>445</v>
      </c>
      <c r="R13" s="58" t="s">
        <v>232</v>
      </c>
      <c r="S13" s="58" t="s">
        <v>318</v>
      </c>
      <c r="T13" s="58" t="s">
        <v>628</v>
      </c>
      <c r="U13" s="58" t="s">
        <v>255</v>
      </c>
      <c r="V13" s="58"/>
    </row>
    <row r="14" spans="1:22">
      <c r="A14" s="135" t="s">
        <v>10508</v>
      </c>
      <c r="B14" s="513" t="s">
        <v>10509</v>
      </c>
      <c r="C14" s="531" t="s">
        <v>3958</v>
      </c>
      <c r="D14" s="143" t="s">
        <v>10510</v>
      </c>
      <c r="E14" s="141"/>
      <c r="F14" s="57"/>
      <c r="G14" s="378" t="s">
        <v>223</v>
      </c>
      <c r="H14" s="131" t="s">
        <v>242</v>
      </c>
      <c r="I14" s="57" t="s">
        <v>316</v>
      </c>
      <c r="J14" s="57" t="s">
        <v>221</v>
      </c>
      <c r="K14" s="139"/>
      <c r="L14" s="58"/>
      <c r="M14" s="151"/>
      <c r="N14" s="58" t="s">
        <v>233</v>
      </c>
      <c r="O14" s="58" t="s">
        <v>231</v>
      </c>
      <c r="P14" s="57" t="s">
        <v>231</v>
      </c>
      <c r="Q14" s="63" t="s">
        <v>445</v>
      </c>
      <c r="R14" s="58" t="s">
        <v>232</v>
      </c>
      <c r="S14" s="58" t="s">
        <v>318</v>
      </c>
      <c r="T14" s="58" t="s">
        <v>628</v>
      </c>
      <c r="U14" s="58" t="s">
        <v>255</v>
      </c>
      <c r="V14" s="58"/>
    </row>
    <row r="15" spans="1:22">
      <c r="A15" s="132">
        <v>71174516</v>
      </c>
      <c r="B15" s="515" t="s">
        <v>6070</v>
      </c>
      <c r="C15" s="530" t="s">
        <v>6071</v>
      </c>
      <c r="D15" s="133"/>
      <c r="E15" s="553"/>
      <c r="F15" s="57"/>
      <c r="G15" s="131" t="s">
        <v>223</v>
      </c>
      <c r="H15" s="131" t="s">
        <v>242</v>
      </c>
      <c r="I15" s="57" t="s">
        <v>316</v>
      </c>
      <c r="J15" s="57" t="s">
        <v>221</v>
      </c>
      <c r="K15" s="139"/>
      <c r="L15" s="58"/>
      <c r="M15" s="405"/>
      <c r="N15" s="58" t="s">
        <v>233</v>
      </c>
      <c r="O15" s="58" t="s">
        <v>231</v>
      </c>
      <c r="P15" s="57" t="s">
        <v>231</v>
      </c>
      <c r="Q15" s="63" t="s">
        <v>445</v>
      </c>
      <c r="R15" s="58" t="s">
        <v>232</v>
      </c>
      <c r="S15" s="58" t="s">
        <v>318</v>
      </c>
      <c r="T15" s="58" t="s">
        <v>628</v>
      </c>
      <c r="U15" s="58" t="s">
        <v>255</v>
      </c>
      <c r="V15" s="58"/>
    </row>
    <row r="16" spans="1:22" ht="28">
      <c r="A16" s="127">
        <v>61188538</v>
      </c>
      <c r="B16" s="514" t="s">
        <v>3814</v>
      </c>
      <c r="C16" s="530" t="s">
        <v>3815</v>
      </c>
      <c r="D16" s="133" t="s">
        <v>3816</v>
      </c>
      <c r="E16" s="146"/>
      <c r="F16" s="55"/>
      <c r="G16" s="131" t="s">
        <v>223</v>
      </c>
      <c r="H16" s="131" t="s">
        <v>242</v>
      </c>
      <c r="I16" s="57" t="s">
        <v>316</v>
      </c>
      <c r="J16" s="57" t="s">
        <v>221</v>
      </c>
      <c r="K16" s="139"/>
      <c r="L16" s="58"/>
      <c r="M16" s="405"/>
      <c r="N16" s="58" t="s">
        <v>233</v>
      </c>
      <c r="O16" s="58" t="s">
        <v>231</v>
      </c>
      <c r="P16" s="57" t="s">
        <v>231</v>
      </c>
      <c r="Q16" s="63" t="s">
        <v>445</v>
      </c>
      <c r="R16" s="58" t="s">
        <v>232</v>
      </c>
      <c r="S16" s="58" t="s">
        <v>318</v>
      </c>
      <c r="T16" s="58" t="s">
        <v>323</v>
      </c>
      <c r="U16" s="58" t="s">
        <v>258</v>
      </c>
      <c r="V16" s="58" t="s">
        <v>3290</v>
      </c>
    </row>
    <row r="17" spans="1:22">
      <c r="A17" s="135">
        <v>61454758</v>
      </c>
      <c r="B17" s="514" t="s">
        <v>4381</v>
      </c>
      <c r="C17" s="531">
        <v>51929543197</v>
      </c>
      <c r="D17" s="506" t="s">
        <v>4382</v>
      </c>
      <c r="E17" s="509"/>
      <c r="F17" s="57"/>
      <c r="G17" s="131" t="s">
        <v>223</v>
      </c>
      <c r="H17" s="131" t="s">
        <v>245</v>
      </c>
      <c r="I17" s="86" t="s">
        <v>316</v>
      </c>
      <c r="J17" s="57" t="s">
        <v>221</v>
      </c>
      <c r="K17" s="131"/>
      <c r="L17" s="57"/>
      <c r="M17" s="187"/>
      <c r="N17" s="54" t="s">
        <v>233</v>
      </c>
      <c r="O17" s="54" t="s">
        <v>236</v>
      </c>
      <c r="P17" s="86" t="s">
        <v>350</v>
      </c>
      <c r="Q17" s="88"/>
      <c r="R17" s="54"/>
      <c r="S17" s="54"/>
      <c r="T17" s="54"/>
      <c r="U17" s="54"/>
      <c r="V17" s="58"/>
    </row>
    <row r="18" spans="1:22" ht="29">
      <c r="A18" s="135"/>
      <c r="B18" s="513" t="s">
        <v>11588</v>
      </c>
      <c r="C18" s="531">
        <v>985645048</v>
      </c>
      <c r="D18" s="143" t="s">
        <v>11589</v>
      </c>
      <c r="E18" s="141"/>
      <c r="F18" s="57"/>
      <c r="G18" s="378" t="s">
        <v>223</v>
      </c>
      <c r="H18" s="131" t="s">
        <v>245</v>
      </c>
      <c r="I18" s="57" t="s">
        <v>316</v>
      </c>
      <c r="J18" s="57" t="s">
        <v>221</v>
      </c>
      <c r="K18" s="139"/>
      <c r="L18" s="58"/>
      <c r="M18" s="151"/>
      <c r="N18" s="58" t="s">
        <v>231</v>
      </c>
      <c r="O18" s="58" t="s">
        <v>231</v>
      </c>
      <c r="P18" s="57" t="s">
        <v>231</v>
      </c>
      <c r="Q18" s="63"/>
      <c r="R18" s="58"/>
      <c r="S18" s="58"/>
      <c r="T18" s="58"/>
      <c r="U18" s="58"/>
      <c r="V18" s="58"/>
    </row>
    <row r="19" spans="1:22" ht="29">
      <c r="A19" s="132"/>
      <c r="B19" s="514" t="s">
        <v>11590</v>
      </c>
      <c r="C19" s="530">
        <v>953800626</v>
      </c>
      <c r="D19" s="133" t="s">
        <v>11591</v>
      </c>
      <c r="E19" s="553"/>
      <c r="F19" s="57"/>
      <c r="G19" s="131" t="s">
        <v>223</v>
      </c>
      <c r="H19" s="131" t="s">
        <v>245</v>
      </c>
      <c r="I19" s="57" t="s">
        <v>316</v>
      </c>
      <c r="J19" s="57" t="s">
        <v>221</v>
      </c>
      <c r="K19" s="139"/>
      <c r="L19" s="58"/>
      <c r="M19" s="405"/>
      <c r="N19" s="58" t="s">
        <v>236</v>
      </c>
      <c r="O19" s="58" t="s">
        <v>236</v>
      </c>
      <c r="P19" s="57" t="s">
        <v>237</v>
      </c>
      <c r="Q19" s="63"/>
      <c r="R19" s="58"/>
      <c r="S19" s="58"/>
      <c r="T19" s="58"/>
      <c r="U19" s="58"/>
      <c r="V19" s="58"/>
    </row>
    <row r="20" spans="1:22">
      <c r="A20" s="135"/>
      <c r="B20" s="513" t="s">
        <v>11592</v>
      </c>
      <c r="C20" s="531">
        <v>936479486</v>
      </c>
      <c r="D20" s="506" t="s">
        <v>11593</v>
      </c>
      <c r="E20" s="509"/>
      <c r="F20" s="57"/>
      <c r="G20" s="131" t="s">
        <v>223</v>
      </c>
      <c r="H20" s="131" t="s">
        <v>245</v>
      </c>
      <c r="I20" s="57" t="s">
        <v>316</v>
      </c>
      <c r="J20" s="57" t="s">
        <v>221</v>
      </c>
      <c r="K20" s="139"/>
      <c r="L20" s="58"/>
      <c r="M20" s="151"/>
      <c r="N20" s="58" t="s">
        <v>233</v>
      </c>
      <c r="O20" s="58" t="s">
        <v>231</v>
      </c>
      <c r="P20" s="57" t="s">
        <v>231</v>
      </c>
      <c r="Q20" s="63"/>
      <c r="R20" s="58"/>
      <c r="S20" s="58"/>
      <c r="T20" s="58"/>
      <c r="U20" s="58"/>
      <c r="V20" s="58"/>
    </row>
    <row r="21" spans="1:22">
      <c r="A21" s="135"/>
      <c r="B21" s="513" t="s">
        <v>11594</v>
      </c>
      <c r="C21" s="531">
        <v>902280258</v>
      </c>
      <c r="D21" s="143" t="s">
        <v>11595</v>
      </c>
      <c r="E21" s="141"/>
      <c r="F21" s="56"/>
      <c r="G21" s="131" t="s">
        <v>223</v>
      </c>
      <c r="H21" s="131" t="s">
        <v>245</v>
      </c>
      <c r="I21" s="57" t="s">
        <v>316</v>
      </c>
      <c r="J21" s="57" t="s">
        <v>221</v>
      </c>
      <c r="K21" s="139"/>
      <c r="L21" s="58"/>
      <c r="M21" s="151"/>
      <c r="N21" s="58" t="s">
        <v>233</v>
      </c>
      <c r="O21" s="58" t="s">
        <v>231</v>
      </c>
      <c r="P21" s="57" t="s">
        <v>231</v>
      </c>
      <c r="Q21" s="63"/>
      <c r="R21" s="58"/>
      <c r="S21" s="58"/>
      <c r="T21" s="58"/>
      <c r="U21" s="58"/>
      <c r="V21" s="58"/>
    </row>
    <row r="22" spans="1:22">
      <c r="A22" s="127"/>
      <c r="B22" s="514" t="s">
        <v>11596</v>
      </c>
      <c r="C22" s="530">
        <v>975458726</v>
      </c>
      <c r="D22" s="133" t="s">
        <v>6798</v>
      </c>
      <c r="E22" s="146"/>
      <c r="F22" s="55"/>
      <c r="G22" s="378" t="s">
        <v>223</v>
      </c>
      <c r="H22" s="131" t="s">
        <v>245</v>
      </c>
      <c r="I22" s="57" t="s">
        <v>316</v>
      </c>
      <c r="J22" s="57" t="s">
        <v>221</v>
      </c>
      <c r="K22" s="139"/>
      <c r="L22" s="58"/>
      <c r="M22" s="405"/>
      <c r="N22" s="58" t="s">
        <v>236</v>
      </c>
      <c r="O22" s="58" t="s">
        <v>236</v>
      </c>
      <c r="P22" s="57" t="s">
        <v>350</v>
      </c>
      <c r="Q22" s="63"/>
      <c r="R22" s="58"/>
      <c r="S22" s="58"/>
      <c r="T22" s="58"/>
      <c r="U22" s="58"/>
      <c r="V22" s="58"/>
    </row>
    <row r="23" spans="1:22">
      <c r="A23" s="135"/>
      <c r="B23" s="513" t="s">
        <v>11597</v>
      </c>
      <c r="C23" s="531">
        <v>956364110</v>
      </c>
      <c r="D23" s="143" t="s">
        <v>11598</v>
      </c>
      <c r="E23" s="141"/>
      <c r="F23" s="57"/>
      <c r="G23" s="131" t="s">
        <v>223</v>
      </c>
      <c r="H23" s="131" t="s">
        <v>245</v>
      </c>
      <c r="I23" s="57" t="s">
        <v>316</v>
      </c>
      <c r="J23" s="57" t="s">
        <v>221</v>
      </c>
      <c r="K23" s="139"/>
      <c r="L23" s="58"/>
      <c r="M23" s="151"/>
      <c r="N23" s="58" t="s">
        <v>236</v>
      </c>
      <c r="O23" s="58" t="s">
        <v>236</v>
      </c>
      <c r="P23" s="57" t="s">
        <v>350</v>
      </c>
      <c r="Q23" s="63"/>
      <c r="R23" s="58"/>
      <c r="S23" s="58"/>
      <c r="T23" s="58"/>
      <c r="U23" s="58"/>
      <c r="V23" s="58"/>
    </row>
    <row r="24" spans="1:22">
      <c r="A24" s="137"/>
      <c r="B24" s="513" t="s">
        <v>11599</v>
      </c>
      <c r="C24" s="531">
        <v>934036246</v>
      </c>
      <c r="D24" s="143" t="s">
        <v>11600</v>
      </c>
      <c r="E24" s="141"/>
      <c r="F24" s="57"/>
      <c r="G24" s="378" t="s">
        <v>223</v>
      </c>
      <c r="H24" s="131" t="s">
        <v>245</v>
      </c>
      <c r="I24" s="57" t="s">
        <v>316</v>
      </c>
      <c r="J24" s="57" t="s">
        <v>221</v>
      </c>
      <c r="K24" s="139"/>
      <c r="L24" s="58"/>
      <c r="M24" s="151"/>
      <c r="N24" s="58" t="s">
        <v>233</v>
      </c>
      <c r="O24" s="58" t="s">
        <v>236</v>
      </c>
      <c r="P24" s="57" t="s">
        <v>236</v>
      </c>
      <c r="Q24" s="63"/>
      <c r="R24" s="58"/>
      <c r="S24" s="58"/>
      <c r="T24" s="58"/>
      <c r="U24" s="58"/>
      <c r="V24" s="58"/>
    </row>
    <row r="25" spans="1:22">
      <c r="A25" s="137"/>
      <c r="B25" s="516" t="s">
        <v>11601</v>
      </c>
      <c r="C25" s="532" t="s">
        <v>11602</v>
      </c>
      <c r="D25" s="143"/>
      <c r="E25" s="141"/>
      <c r="F25" s="57"/>
      <c r="G25" s="131" t="s">
        <v>223</v>
      </c>
      <c r="H25" s="131" t="s">
        <v>245</v>
      </c>
      <c r="I25" s="57" t="s">
        <v>316</v>
      </c>
      <c r="J25" s="57" t="s">
        <v>221</v>
      </c>
      <c r="K25" s="139"/>
      <c r="L25" s="58"/>
      <c r="M25" s="151"/>
      <c r="N25" s="58" t="s">
        <v>233</v>
      </c>
      <c r="O25" s="58" t="s">
        <v>236</v>
      </c>
      <c r="P25" s="57" t="s">
        <v>350</v>
      </c>
      <c r="Q25" s="63"/>
      <c r="R25" s="58"/>
      <c r="S25" s="58"/>
      <c r="T25" s="58"/>
      <c r="U25" s="58"/>
      <c r="V25" s="58"/>
    </row>
    <row r="26" spans="1:22">
      <c r="A26" s="132"/>
      <c r="B26" s="514" t="s">
        <v>11603</v>
      </c>
      <c r="C26" s="530">
        <v>936236347</v>
      </c>
      <c r="D26" s="133" t="s">
        <v>11246</v>
      </c>
      <c r="E26" s="553"/>
      <c r="F26" s="57"/>
      <c r="G26" s="131" t="s">
        <v>223</v>
      </c>
      <c r="H26" s="131" t="s">
        <v>245</v>
      </c>
      <c r="I26" s="57" t="s">
        <v>316</v>
      </c>
      <c r="J26" s="57" t="s">
        <v>221</v>
      </c>
      <c r="K26" s="139"/>
      <c r="L26" s="58"/>
      <c r="M26" s="405"/>
      <c r="N26" s="58" t="s">
        <v>233</v>
      </c>
      <c r="O26" s="58" t="s">
        <v>236</v>
      </c>
      <c r="P26" s="57" t="s">
        <v>350</v>
      </c>
      <c r="Q26" s="63"/>
      <c r="R26" s="58"/>
      <c r="S26" s="58"/>
      <c r="T26" s="58"/>
      <c r="U26" s="58"/>
      <c r="V26" s="58"/>
    </row>
    <row r="27" spans="1:22">
      <c r="A27" s="135"/>
      <c r="B27" s="513" t="s">
        <v>11604</v>
      </c>
      <c r="C27" s="531">
        <v>986763600</v>
      </c>
      <c r="D27" s="143" t="s">
        <v>7722</v>
      </c>
      <c r="E27" s="146"/>
      <c r="F27" s="57"/>
      <c r="G27" s="378" t="s">
        <v>223</v>
      </c>
      <c r="H27" s="131" t="s">
        <v>245</v>
      </c>
      <c r="I27" s="57" t="s">
        <v>316</v>
      </c>
      <c r="J27" s="57" t="s">
        <v>221</v>
      </c>
      <c r="K27" s="139"/>
      <c r="L27" s="58"/>
      <c r="M27" s="151"/>
      <c r="N27" s="58" t="s">
        <v>236</v>
      </c>
      <c r="O27" s="58" t="s">
        <v>236</v>
      </c>
      <c r="P27" s="57" t="s">
        <v>350</v>
      </c>
      <c r="Q27" s="63"/>
      <c r="R27" s="58"/>
      <c r="S27" s="58"/>
      <c r="T27" s="58"/>
      <c r="U27" s="58"/>
      <c r="V27" s="58"/>
    </row>
    <row r="28" spans="1:22">
      <c r="A28" s="137"/>
      <c r="B28" s="513" t="s">
        <v>11605</v>
      </c>
      <c r="C28" s="531">
        <v>920652445</v>
      </c>
      <c r="D28" s="143" t="s">
        <v>11606</v>
      </c>
      <c r="E28" s="141"/>
      <c r="F28" s="57"/>
      <c r="G28" s="378" t="s">
        <v>223</v>
      </c>
      <c r="H28" s="131" t="s">
        <v>245</v>
      </c>
      <c r="I28" s="57" t="s">
        <v>316</v>
      </c>
      <c r="J28" s="57" t="s">
        <v>221</v>
      </c>
      <c r="K28" s="139"/>
      <c r="L28" s="58"/>
      <c r="M28" s="151"/>
      <c r="N28" s="58" t="s">
        <v>236</v>
      </c>
      <c r="O28" s="58" t="s">
        <v>236</v>
      </c>
      <c r="P28" s="57" t="s">
        <v>350</v>
      </c>
      <c r="Q28" s="63"/>
      <c r="R28" s="58"/>
      <c r="S28" s="58"/>
      <c r="T28" s="58"/>
      <c r="U28" s="58"/>
      <c r="V28" s="58"/>
    </row>
    <row r="29" spans="1:22">
      <c r="A29" s="135">
        <v>61334034</v>
      </c>
      <c r="B29" s="513" t="s">
        <v>4043</v>
      </c>
      <c r="C29" s="531">
        <v>941327543</v>
      </c>
      <c r="D29" s="506" t="s">
        <v>4044</v>
      </c>
      <c r="E29" s="140"/>
      <c r="F29" s="687" t="s">
        <v>254</v>
      </c>
      <c r="G29" s="131" t="s">
        <v>223</v>
      </c>
      <c r="H29" s="131" t="s">
        <v>238</v>
      </c>
      <c r="I29" s="57" t="s">
        <v>316</v>
      </c>
      <c r="J29" s="57" t="s">
        <v>221</v>
      </c>
      <c r="K29" s="139"/>
      <c r="L29" s="58"/>
      <c r="M29" s="151"/>
      <c r="N29" s="58" t="s">
        <v>231</v>
      </c>
      <c r="O29" s="58" t="s">
        <v>231</v>
      </c>
      <c r="P29" s="57" t="s">
        <v>231</v>
      </c>
      <c r="Q29" s="63" t="s">
        <v>445</v>
      </c>
      <c r="R29" s="58" t="s">
        <v>232</v>
      </c>
      <c r="S29" s="58" t="s">
        <v>318</v>
      </c>
      <c r="T29" s="58" t="s">
        <v>323</v>
      </c>
      <c r="U29" s="58" t="s">
        <v>255</v>
      </c>
      <c r="V29" s="58"/>
    </row>
    <row r="30" spans="1:22">
      <c r="A30" s="132">
        <v>40030211</v>
      </c>
      <c r="B30" s="514" t="s">
        <v>1321</v>
      </c>
      <c r="C30" s="530">
        <v>51991405952</v>
      </c>
      <c r="D30" s="133" t="s">
        <v>1322</v>
      </c>
      <c r="E30" s="553"/>
      <c r="F30" s="57"/>
      <c r="G30" s="131" t="s">
        <v>223</v>
      </c>
      <c r="H30" s="131" t="s">
        <v>245</v>
      </c>
      <c r="I30" s="57" t="s">
        <v>316</v>
      </c>
      <c r="J30" s="57" t="s">
        <v>221</v>
      </c>
      <c r="K30" s="139"/>
      <c r="L30" s="58"/>
      <c r="M30" s="405"/>
      <c r="N30" s="58" t="s">
        <v>233</v>
      </c>
      <c r="O30" s="58" t="s">
        <v>236</v>
      </c>
      <c r="P30" s="57" t="s">
        <v>350</v>
      </c>
      <c r="Q30" s="63"/>
      <c r="R30" s="58"/>
      <c r="S30" s="58"/>
      <c r="T30" s="58"/>
      <c r="U30" s="58"/>
      <c r="V30" s="58"/>
    </row>
    <row r="31" spans="1:22">
      <c r="A31" s="135">
        <v>75218160</v>
      </c>
      <c r="B31" s="513" t="s">
        <v>9217</v>
      </c>
      <c r="C31" s="531" t="s">
        <v>9218</v>
      </c>
      <c r="D31" s="143" t="s">
        <v>9219</v>
      </c>
      <c r="E31" s="146"/>
      <c r="F31" s="57" t="s">
        <v>254</v>
      </c>
      <c r="G31" s="378" t="s">
        <v>223</v>
      </c>
      <c r="H31" s="131" t="s">
        <v>242</v>
      </c>
      <c r="I31" s="57" t="s">
        <v>316</v>
      </c>
      <c r="J31" s="57" t="s">
        <v>221</v>
      </c>
      <c r="K31" s="139"/>
      <c r="L31" s="58"/>
      <c r="M31" s="151"/>
      <c r="N31" s="58" t="s">
        <v>231</v>
      </c>
      <c r="O31" s="58" t="s">
        <v>231</v>
      </c>
      <c r="P31" s="57" t="s">
        <v>231</v>
      </c>
      <c r="Q31" s="63" t="s">
        <v>445</v>
      </c>
      <c r="R31" s="58" t="s">
        <v>232</v>
      </c>
      <c r="S31" s="58" t="s">
        <v>318</v>
      </c>
      <c r="T31" s="58" t="s">
        <v>323</v>
      </c>
      <c r="U31" s="58" t="s">
        <v>258</v>
      </c>
      <c r="V31" s="58"/>
    </row>
    <row r="32" spans="1:22">
      <c r="A32" s="132">
        <v>60919416</v>
      </c>
      <c r="B32" s="514" t="s">
        <v>3433</v>
      </c>
      <c r="C32" s="530">
        <v>940266511</v>
      </c>
      <c r="D32" s="133" t="s">
        <v>3434</v>
      </c>
      <c r="E32" s="553"/>
      <c r="F32" s="57" t="s">
        <v>254</v>
      </c>
      <c r="G32" s="131" t="s">
        <v>224</v>
      </c>
      <c r="H32" s="131" t="s">
        <v>242</v>
      </c>
      <c r="I32" s="57" t="s">
        <v>316</v>
      </c>
      <c r="J32" s="57" t="s">
        <v>221</v>
      </c>
      <c r="K32" s="378" t="s">
        <v>262</v>
      </c>
      <c r="L32" s="320" t="s">
        <v>262</v>
      </c>
      <c r="M32" s="405"/>
      <c r="N32" s="58" t="s">
        <v>233</v>
      </c>
      <c r="O32" s="58" t="s">
        <v>329</v>
      </c>
      <c r="P32" s="57" t="s">
        <v>329</v>
      </c>
      <c r="Q32" s="63" t="s">
        <v>445</v>
      </c>
      <c r="R32" s="58" t="s">
        <v>232</v>
      </c>
      <c r="S32" s="58" t="s">
        <v>318</v>
      </c>
      <c r="T32" s="58" t="s">
        <v>323</v>
      </c>
      <c r="U32" s="58" t="s">
        <v>258</v>
      </c>
      <c r="V32" s="58"/>
    </row>
    <row r="33" spans="1:23">
      <c r="A33" s="132">
        <v>77807888</v>
      </c>
      <c r="B33" s="514" t="s">
        <v>10029</v>
      </c>
      <c r="C33" s="530" t="s">
        <v>10030</v>
      </c>
      <c r="D33" s="133" t="s">
        <v>10031</v>
      </c>
      <c r="E33" s="553"/>
      <c r="F33" s="57" t="s">
        <v>254</v>
      </c>
      <c r="G33" s="131" t="s">
        <v>223</v>
      </c>
      <c r="H33" s="131" t="s">
        <v>238</v>
      </c>
      <c r="I33" s="57" t="s">
        <v>316</v>
      </c>
      <c r="J33" s="57" t="s">
        <v>221</v>
      </c>
      <c r="K33" s="139"/>
      <c r="L33" s="58"/>
      <c r="M33" s="405"/>
      <c r="N33" s="58" t="s">
        <v>231</v>
      </c>
      <c r="O33" s="58" t="s">
        <v>231</v>
      </c>
      <c r="P33" s="57" t="s">
        <v>231</v>
      </c>
      <c r="Q33" s="63" t="s">
        <v>445</v>
      </c>
      <c r="R33" s="58" t="s">
        <v>232</v>
      </c>
      <c r="S33" s="58" t="s">
        <v>318</v>
      </c>
      <c r="T33" s="58" t="s">
        <v>323</v>
      </c>
      <c r="U33" s="58" t="s">
        <v>255</v>
      </c>
      <c r="V33" s="58"/>
    </row>
    <row r="34" spans="1:23">
      <c r="A34" s="135">
        <v>60737299</v>
      </c>
      <c r="B34" s="513" t="s">
        <v>3237</v>
      </c>
      <c r="C34" s="531">
        <v>941140732</v>
      </c>
      <c r="D34" s="544" t="s">
        <v>3238</v>
      </c>
      <c r="E34" s="554"/>
      <c r="F34" s="57" t="s">
        <v>254</v>
      </c>
      <c r="G34" s="378" t="s">
        <v>223</v>
      </c>
      <c r="H34" s="131" t="s">
        <v>238</v>
      </c>
      <c r="I34" s="57" t="s">
        <v>316</v>
      </c>
      <c r="J34" s="57" t="s">
        <v>221</v>
      </c>
      <c r="K34" s="139"/>
      <c r="L34" s="58"/>
      <c r="M34" s="151"/>
      <c r="N34" s="58" t="s">
        <v>231</v>
      </c>
      <c r="O34" s="58" t="s">
        <v>231</v>
      </c>
      <c r="P34" s="57" t="s">
        <v>231</v>
      </c>
      <c r="Q34" s="63" t="s">
        <v>445</v>
      </c>
      <c r="R34" s="58" t="s">
        <v>232</v>
      </c>
      <c r="S34" s="58" t="s">
        <v>318</v>
      </c>
      <c r="T34" s="58" t="s">
        <v>323</v>
      </c>
      <c r="U34" s="58" t="s">
        <v>258</v>
      </c>
      <c r="V34" s="58"/>
    </row>
    <row r="35" spans="1:23">
      <c r="A35" s="135">
        <v>70638960</v>
      </c>
      <c r="B35" s="513" t="s">
        <v>5581</v>
      </c>
      <c r="C35" s="531">
        <v>915177778</v>
      </c>
      <c r="D35" s="143" t="s">
        <v>5582</v>
      </c>
      <c r="E35" s="141"/>
      <c r="F35" s="57" t="s">
        <v>254</v>
      </c>
      <c r="G35" s="130" t="s">
        <v>225</v>
      </c>
      <c r="H35" s="131" t="s">
        <v>238</v>
      </c>
      <c r="I35" s="57" t="s">
        <v>316</v>
      </c>
      <c r="J35" s="57" t="s">
        <v>221</v>
      </c>
      <c r="K35" s="139"/>
      <c r="L35" s="58"/>
      <c r="M35" s="151"/>
      <c r="N35" s="58" t="s">
        <v>231</v>
      </c>
      <c r="O35" s="58" t="s">
        <v>231</v>
      </c>
      <c r="P35" s="57" t="s">
        <v>231</v>
      </c>
      <c r="Q35" s="63" t="s">
        <v>445</v>
      </c>
      <c r="R35" s="58" t="s">
        <v>232</v>
      </c>
      <c r="S35" s="58" t="s">
        <v>318</v>
      </c>
      <c r="T35" s="58" t="s">
        <v>323</v>
      </c>
      <c r="U35" s="58" t="s">
        <v>255</v>
      </c>
      <c r="V35" s="58"/>
    </row>
    <row r="36" spans="1:23">
      <c r="A36" s="135">
        <v>70726548</v>
      </c>
      <c r="B36" s="514" t="s">
        <v>5727</v>
      </c>
      <c r="C36" s="531">
        <v>912454673</v>
      </c>
      <c r="D36" s="506" t="s">
        <v>5728</v>
      </c>
      <c r="E36" s="509"/>
      <c r="F36" s="57" t="s">
        <v>254</v>
      </c>
      <c r="G36" s="131" t="s">
        <v>224</v>
      </c>
      <c r="H36" s="131" t="s">
        <v>238</v>
      </c>
      <c r="I36" s="86" t="s">
        <v>316</v>
      </c>
      <c r="J36" s="57" t="s">
        <v>221</v>
      </c>
      <c r="K36" s="131"/>
      <c r="L36" s="57"/>
      <c r="M36" s="187"/>
      <c r="N36" s="54" t="s">
        <v>231</v>
      </c>
      <c r="O36" s="54" t="s">
        <v>231</v>
      </c>
      <c r="P36" s="86" t="s">
        <v>231</v>
      </c>
      <c r="Q36" s="88" t="s">
        <v>445</v>
      </c>
      <c r="R36" s="54" t="s">
        <v>232</v>
      </c>
      <c r="S36" s="54" t="s">
        <v>318</v>
      </c>
      <c r="T36" s="54" t="s">
        <v>323</v>
      </c>
      <c r="U36" s="54" t="s">
        <v>255</v>
      </c>
      <c r="V36" s="58"/>
    </row>
    <row r="37" spans="1:23">
      <c r="A37" s="135">
        <v>71144913</v>
      </c>
      <c r="B37" s="513" t="s">
        <v>5956</v>
      </c>
      <c r="C37" s="531" t="s">
        <v>5957</v>
      </c>
      <c r="D37" s="544" t="s">
        <v>5958</v>
      </c>
      <c r="E37" s="554"/>
      <c r="F37" s="57" t="s">
        <v>254</v>
      </c>
      <c r="G37" s="378" t="s">
        <v>223</v>
      </c>
      <c r="H37" s="131" t="s">
        <v>238</v>
      </c>
      <c r="I37" s="57" t="s">
        <v>316</v>
      </c>
      <c r="J37" s="57" t="s">
        <v>221</v>
      </c>
      <c r="K37" s="139"/>
      <c r="L37" s="58"/>
      <c r="M37" s="151"/>
      <c r="N37" s="58" t="s">
        <v>231</v>
      </c>
      <c r="O37" s="58" t="s">
        <v>231</v>
      </c>
      <c r="P37" s="57" t="s">
        <v>231</v>
      </c>
      <c r="Q37" s="63" t="s">
        <v>445</v>
      </c>
      <c r="R37" s="58" t="s">
        <v>232</v>
      </c>
      <c r="S37" s="58" t="s">
        <v>318</v>
      </c>
      <c r="T37" s="58" t="s">
        <v>323</v>
      </c>
      <c r="U37" s="58" t="s">
        <v>255</v>
      </c>
      <c r="V37" s="58"/>
    </row>
    <row r="38" spans="1:23">
      <c r="A38" s="135">
        <v>72896294</v>
      </c>
      <c r="B38" s="513" t="s">
        <v>7736</v>
      </c>
      <c r="C38" s="531" t="s">
        <v>7737</v>
      </c>
      <c r="D38" s="143" t="s">
        <v>7738</v>
      </c>
      <c r="E38" s="146"/>
      <c r="F38" s="57" t="s">
        <v>254</v>
      </c>
      <c r="G38" s="378" t="s">
        <v>224</v>
      </c>
      <c r="H38" s="131" t="s">
        <v>238</v>
      </c>
      <c r="I38" s="57" t="s">
        <v>316</v>
      </c>
      <c r="J38" s="57" t="s">
        <v>221</v>
      </c>
      <c r="K38" s="139"/>
      <c r="L38" s="58"/>
      <c r="M38" s="151"/>
      <c r="N38" s="58" t="s">
        <v>231</v>
      </c>
      <c r="O38" s="58" t="s">
        <v>231</v>
      </c>
      <c r="P38" s="57" t="s">
        <v>231</v>
      </c>
      <c r="Q38" s="63" t="s">
        <v>445</v>
      </c>
      <c r="R38" s="58" t="s">
        <v>232</v>
      </c>
      <c r="S38" s="58" t="s">
        <v>318</v>
      </c>
      <c r="T38" s="58" t="s">
        <v>323</v>
      </c>
      <c r="U38" s="58" t="s">
        <v>255</v>
      </c>
      <c r="V38" s="58"/>
    </row>
    <row r="39" spans="1:23">
      <c r="A39" s="135">
        <v>71145273</v>
      </c>
      <c r="B39" s="516" t="s">
        <v>5959</v>
      </c>
      <c r="C39" s="531">
        <v>999365741</v>
      </c>
      <c r="D39" s="506" t="s">
        <v>5960</v>
      </c>
      <c r="E39" s="509"/>
      <c r="F39" s="57" t="s">
        <v>254</v>
      </c>
      <c r="G39" s="131" t="s">
        <v>223</v>
      </c>
      <c r="H39" s="131" t="s">
        <v>238</v>
      </c>
      <c r="I39" s="86" t="s">
        <v>316</v>
      </c>
      <c r="J39" s="57" t="s">
        <v>221</v>
      </c>
      <c r="K39" s="131"/>
      <c r="L39" s="57"/>
      <c r="M39" s="187"/>
      <c r="N39" s="54" t="s">
        <v>231</v>
      </c>
      <c r="O39" s="54" t="s">
        <v>231</v>
      </c>
      <c r="P39" s="86" t="s">
        <v>231</v>
      </c>
      <c r="Q39" s="88" t="s">
        <v>445</v>
      </c>
      <c r="R39" s="54" t="s">
        <v>232</v>
      </c>
      <c r="S39" s="54" t="s">
        <v>318</v>
      </c>
      <c r="T39" s="54" t="s">
        <v>323</v>
      </c>
      <c r="U39" s="54" t="s">
        <v>255</v>
      </c>
      <c r="V39" s="58"/>
    </row>
    <row r="40" spans="1:23">
      <c r="A40" s="135">
        <v>62051295</v>
      </c>
      <c r="B40" s="513" t="s">
        <v>5152</v>
      </c>
      <c r="C40" s="531">
        <v>944331736</v>
      </c>
      <c r="D40" s="143" t="s">
        <v>5153</v>
      </c>
      <c r="E40" s="141"/>
      <c r="F40" s="57" t="s">
        <v>254</v>
      </c>
      <c r="G40" s="378" t="s">
        <v>223</v>
      </c>
      <c r="H40" s="131" t="s">
        <v>238</v>
      </c>
      <c r="I40" s="57" t="s">
        <v>316</v>
      </c>
      <c r="J40" s="57" t="s">
        <v>221</v>
      </c>
      <c r="K40" s="139"/>
      <c r="L40" s="58"/>
      <c r="M40" s="151"/>
      <c r="N40" s="58" t="s">
        <v>231</v>
      </c>
      <c r="O40" s="58" t="s">
        <v>231</v>
      </c>
      <c r="P40" s="57" t="s">
        <v>231</v>
      </c>
      <c r="Q40" s="63" t="s">
        <v>445</v>
      </c>
      <c r="R40" s="58" t="s">
        <v>232</v>
      </c>
      <c r="S40" s="58" t="s">
        <v>318</v>
      </c>
      <c r="T40" s="58" t="s">
        <v>323</v>
      </c>
      <c r="U40" s="58" t="s">
        <v>258</v>
      </c>
      <c r="V40" s="58"/>
    </row>
    <row r="41" spans="1:23">
      <c r="A41" s="132">
        <v>70631854</v>
      </c>
      <c r="B41" s="514" t="s">
        <v>5575</v>
      </c>
      <c r="C41" s="530">
        <v>900171670</v>
      </c>
      <c r="D41" s="133" t="s">
        <v>5576</v>
      </c>
      <c r="E41" s="553"/>
      <c r="F41" s="57" t="s">
        <v>254</v>
      </c>
      <c r="G41" s="379" t="s">
        <v>225</v>
      </c>
      <c r="H41" s="131" t="s">
        <v>238</v>
      </c>
      <c r="I41" s="57" t="s">
        <v>316</v>
      </c>
      <c r="J41" s="57" t="s">
        <v>221</v>
      </c>
      <c r="K41" s="139"/>
      <c r="L41" s="58"/>
      <c r="M41" s="405"/>
      <c r="N41" s="58" t="s">
        <v>231</v>
      </c>
      <c r="O41" s="58" t="s">
        <v>231</v>
      </c>
      <c r="P41" s="57" t="s">
        <v>231</v>
      </c>
      <c r="Q41" s="63" t="s">
        <v>445</v>
      </c>
      <c r="R41" s="58" t="s">
        <v>232</v>
      </c>
      <c r="S41" s="58" t="s">
        <v>318</v>
      </c>
      <c r="T41" s="58" t="s">
        <v>323</v>
      </c>
      <c r="U41" s="58" t="s">
        <v>258</v>
      </c>
      <c r="V41" s="58"/>
    </row>
    <row r="42" spans="1:23">
      <c r="A42" s="135">
        <v>72571801</v>
      </c>
      <c r="B42" s="513" t="s">
        <v>7284</v>
      </c>
      <c r="C42" s="531">
        <v>913387682</v>
      </c>
      <c r="D42" s="143" t="s">
        <v>7285</v>
      </c>
      <c r="E42" s="146"/>
      <c r="F42" s="57" t="s">
        <v>254</v>
      </c>
      <c r="G42" s="131" t="s">
        <v>224</v>
      </c>
      <c r="H42" s="131" t="s">
        <v>238</v>
      </c>
      <c r="I42" s="57" t="s">
        <v>316</v>
      </c>
      <c r="J42" s="57" t="s">
        <v>221</v>
      </c>
      <c r="K42" s="139"/>
      <c r="L42" s="58"/>
      <c r="M42" s="151"/>
      <c r="N42" s="58" t="s">
        <v>231</v>
      </c>
      <c r="O42" s="58" t="s">
        <v>231</v>
      </c>
      <c r="P42" s="57" t="s">
        <v>231</v>
      </c>
      <c r="Q42" s="63" t="s">
        <v>445</v>
      </c>
      <c r="R42" s="58" t="s">
        <v>232</v>
      </c>
      <c r="S42" s="58" t="s">
        <v>318</v>
      </c>
      <c r="T42" s="58" t="s">
        <v>628</v>
      </c>
      <c r="U42" s="58" t="s">
        <v>255</v>
      </c>
      <c r="V42" s="58"/>
    </row>
    <row r="43" spans="1:23" ht="29">
      <c r="A43" s="132">
        <v>71686899</v>
      </c>
      <c r="B43" s="513" t="s">
        <v>6585</v>
      </c>
      <c r="C43" s="531">
        <v>900585172</v>
      </c>
      <c r="D43" s="506" t="s">
        <v>6586</v>
      </c>
      <c r="E43" s="141"/>
      <c r="F43" s="57" t="s">
        <v>254</v>
      </c>
      <c r="G43" s="131" t="s">
        <v>224</v>
      </c>
      <c r="H43" s="131" t="s">
        <v>238</v>
      </c>
      <c r="I43" s="57" t="s">
        <v>13</v>
      </c>
      <c r="J43" s="57" t="s">
        <v>221</v>
      </c>
      <c r="K43" s="139"/>
      <c r="L43" s="58"/>
      <c r="M43" s="151"/>
      <c r="N43" s="58" t="s">
        <v>233</v>
      </c>
      <c r="O43" s="58" t="s">
        <v>236</v>
      </c>
      <c r="P43" s="57" t="s">
        <v>350</v>
      </c>
      <c r="Q43" s="63" t="s">
        <v>445</v>
      </c>
      <c r="R43" s="58" t="s">
        <v>232</v>
      </c>
      <c r="S43" s="58" t="s">
        <v>318</v>
      </c>
      <c r="T43" s="58" t="s">
        <v>323</v>
      </c>
      <c r="U43" s="58" t="s">
        <v>255</v>
      </c>
      <c r="V43" s="58"/>
    </row>
    <row r="44" spans="1:23" ht="28">
      <c r="A44" s="135">
        <v>72059565</v>
      </c>
      <c r="B44" s="513" t="s">
        <v>6797</v>
      </c>
      <c r="C44" s="531">
        <v>975458726</v>
      </c>
      <c r="D44" s="544" t="s">
        <v>6798</v>
      </c>
      <c r="E44" s="554"/>
      <c r="F44" s="57" t="s">
        <v>254</v>
      </c>
      <c r="G44" s="131" t="s">
        <v>223</v>
      </c>
      <c r="H44" s="131" t="s">
        <v>238</v>
      </c>
      <c r="I44" s="57" t="s">
        <v>316</v>
      </c>
      <c r="J44" s="57" t="s">
        <v>221</v>
      </c>
      <c r="K44" s="139"/>
      <c r="L44" s="58"/>
      <c r="M44" s="151"/>
      <c r="N44" s="58" t="s">
        <v>233</v>
      </c>
      <c r="O44" s="58" t="s">
        <v>236</v>
      </c>
      <c r="P44" s="57" t="s">
        <v>350</v>
      </c>
      <c r="Q44" s="63" t="s">
        <v>445</v>
      </c>
      <c r="R44" s="58" t="s">
        <v>232</v>
      </c>
      <c r="S44" s="58" t="s">
        <v>318</v>
      </c>
      <c r="T44" s="58" t="s">
        <v>323</v>
      </c>
      <c r="U44" s="58" t="s">
        <v>255</v>
      </c>
      <c r="V44" s="58"/>
    </row>
    <row r="45" spans="1:23">
      <c r="A45" s="141"/>
      <c r="B45" s="515" t="s">
        <v>11607</v>
      </c>
      <c r="C45" s="530" t="s">
        <v>11608</v>
      </c>
      <c r="D45" s="133"/>
      <c r="E45" s="553"/>
      <c r="F45" s="57" t="s">
        <v>254</v>
      </c>
      <c r="G45" s="131" t="s">
        <v>223</v>
      </c>
      <c r="H45" s="131" t="s">
        <v>238</v>
      </c>
      <c r="I45" s="57" t="s">
        <v>316</v>
      </c>
      <c r="J45" s="57" t="s">
        <v>221</v>
      </c>
      <c r="K45" s="139"/>
      <c r="L45" s="58"/>
      <c r="M45" s="405"/>
      <c r="N45" s="58" t="s">
        <v>233</v>
      </c>
      <c r="O45" s="58" t="s">
        <v>236</v>
      </c>
      <c r="P45" s="57" t="s">
        <v>350</v>
      </c>
      <c r="Q45" s="63" t="s">
        <v>445</v>
      </c>
      <c r="R45" s="58" t="s">
        <v>232</v>
      </c>
      <c r="S45" s="58" t="s">
        <v>318</v>
      </c>
      <c r="T45" s="58" t="s">
        <v>323</v>
      </c>
      <c r="U45" s="58" t="s">
        <v>258</v>
      </c>
      <c r="V45" s="58"/>
    </row>
    <row r="46" spans="1:23">
      <c r="A46" s="142">
        <v>72987469</v>
      </c>
      <c r="B46" s="513" t="s">
        <v>7844</v>
      </c>
      <c r="C46" s="532">
        <v>938561867</v>
      </c>
      <c r="D46" s="143" t="s">
        <v>7845</v>
      </c>
      <c r="E46" s="185"/>
      <c r="F46" s="57" t="s">
        <v>254</v>
      </c>
      <c r="G46" s="378" t="s">
        <v>223</v>
      </c>
      <c r="H46" s="131" t="s">
        <v>238</v>
      </c>
      <c r="I46" s="57" t="s">
        <v>316</v>
      </c>
      <c r="J46" s="57" t="s">
        <v>221</v>
      </c>
      <c r="K46" s="139"/>
      <c r="L46" s="58"/>
      <c r="M46" s="151"/>
      <c r="N46" s="58" t="s">
        <v>233</v>
      </c>
      <c r="O46" s="58" t="s">
        <v>236</v>
      </c>
      <c r="P46" s="57" t="s">
        <v>350</v>
      </c>
      <c r="Q46" s="63" t="s">
        <v>445</v>
      </c>
      <c r="R46" s="58" t="s">
        <v>232</v>
      </c>
      <c r="S46" s="58" t="s">
        <v>318</v>
      </c>
      <c r="T46" s="58" t="s">
        <v>323</v>
      </c>
      <c r="U46" s="58" t="s">
        <v>255</v>
      </c>
      <c r="V46" s="58"/>
    </row>
    <row r="47" spans="1:23">
      <c r="A47" s="1099">
        <v>71166458</v>
      </c>
      <c r="B47" s="520" t="s">
        <v>6050</v>
      </c>
      <c r="C47" s="530">
        <v>990374289</v>
      </c>
      <c r="D47" s="133" t="s">
        <v>6051</v>
      </c>
      <c r="E47" s="556"/>
      <c r="F47" s="72" t="s">
        <v>254</v>
      </c>
      <c r="G47" s="1100" t="s">
        <v>224</v>
      </c>
      <c r="H47" s="154" t="s">
        <v>238</v>
      </c>
      <c r="I47" s="72" t="s">
        <v>316</v>
      </c>
      <c r="J47" s="72" t="s">
        <v>221</v>
      </c>
      <c r="K47" s="129"/>
      <c r="L47" s="55"/>
      <c r="M47" s="158"/>
      <c r="N47" s="55" t="s">
        <v>233</v>
      </c>
      <c r="O47" s="55" t="s">
        <v>231</v>
      </c>
      <c r="P47" s="72" t="s">
        <v>231</v>
      </c>
      <c r="Q47" s="97" t="s">
        <v>445</v>
      </c>
      <c r="R47" s="55" t="s">
        <v>232</v>
      </c>
      <c r="S47" s="55" t="s">
        <v>318</v>
      </c>
      <c r="T47" s="55" t="s">
        <v>323</v>
      </c>
      <c r="U47" s="55" t="s">
        <v>258</v>
      </c>
      <c r="V47" s="55"/>
      <c r="W47" s="1101"/>
    </row>
    <row r="48" spans="1:23">
      <c r="A48" s="137">
        <v>61187247</v>
      </c>
      <c r="B48" s="513" t="s">
        <v>3812</v>
      </c>
      <c r="C48" s="531">
        <v>981440181</v>
      </c>
      <c r="D48" s="143" t="s">
        <v>3813</v>
      </c>
      <c r="E48" s="141"/>
      <c r="F48" s="57" t="s">
        <v>254</v>
      </c>
      <c r="G48" s="378" t="s">
        <v>223</v>
      </c>
      <c r="H48" s="131" t="s">
        <v>238</v>
      </c>
      <c r="I48" s="57" t="s">
        <v>316</v>
      </c>
      <c r="J48" s="57" t="s">
        <v>221</v>
      </c>
      <c r="K48" s="139"/>
      <c r="L48" s="58"/>
      <c r="M48" s="151"/>
      <c r="N48" s="58" t="s">
        <v>233</v>
      </c>
      <c r="O48" s="58" t="s">
        <v>231</v>
      </c>
      <c r="P48" s="57" t="s">
        <v>231</v>
      </c>
      <c r="Q48" s="63" t="s">
        <v>445</v>
      </c>
      <c r="R48" s="58" t="s">
        <v>232</v>
      </c>
      <c r="S48" s="58" t="s">
        <v>318</v>
      </c>
      <c r="T48" s="58" t="s">
        <v>323</v>
      </c>
      <c r="U48" s="58" t="s">
        <v>255</v>
      </c>
      <c r="V48" s="58"/>
    </row>
    <row r="49" spans="1:22">
      <c r="A49" s="135">
        <v>70626278</v>
      </c>
      <c r="B49" s="516" t="s">
        <v>5558</v>
      </c>
      <c r="C49" s="531">
        <v>935910466</v>
      </c>
      <c r="D49" s="506" t="s">
        <v>5559</v>
      </c>
      <c r="E49" s="509"/>
      <c r="F49" s="57" t="s">
        <v>254</v>
      </c>
      <c r="G49" s="131" t="s">
        <v>224</v>
      </c>
      <c r="H49" s="131" t="s">
        <v>245</v>
      </c>
      <c r="I49" s="86" t="s">
        <v>316</v>
      </c>
      <c r="J49" s="57" t="s">
        <v>221</v>
      </c>
      <c r="K49" s="131"/>
      <c r="L49" s="57"/>
      <c r="M49" s="187"/>
      <c r="N49" s="54" t="s">
        <v>233</v>
      </c>
      <c r="O49" s="54" t="s">
        <v>236</v>
      </c>
      <c r="P49" s="86"/>
      <c r="Q49" s="88"/>
      <c r="R49" s="54"/>
      <c r="S49" s="54"/>
      <c r="T49" s="54"/>
      <c r="U49" s="54"/>
      <c r="V49" s="58"/>
    </row>
    <row r="50" spans="1:22">
      <c r="A50" s="135">
        <v>73831317</v>
      </c>
      <c r="B50" s="513" t="s">
        <v>8574</v>
      </c>
      <c r="C50" s="531">
        <v>994101342</v>
      </c>
      <c r="D50" s="143" t="s">
        <v>8575</v>
      </c>
      <c r="E50" s="141"/>
      <c r="F50" s="57" t="s">
        <v>254</v>
      </c>
      <c r="G50" s="378" t="s">
        <v>224</v>
      </c>
      <c r="H50" s="131" t="s">
        <v>245</v>
      </c>
      <c r="I50" s="57" t="s">
        <v>316</v>
      </c>
      <c r="J50" s="57" t="s">
        <v>221</v>
      </c>
      <c r="K50" s="139"/>
      <c r="L50" s="58"/>
      <c r="M50" s="151"/>
      <c r="N50" s="58" t="s">
        <v>233</v>
      </c>
      <c r="O50" s="58" t="s">
        <v>236</v>
      </c>
      <c r="P50" s="388"/>
      <c r="Q50" s="63"/>
      <c r="R50" s="58"/>
      <c r="S50" s="58"/>
      <c r="T50" s="58"/>
      <c r="U50" s="58"/>
      <c r="V50" s="58"/>
    </row>
    <row r="51" spans="1:22">
      <c r="A51" s="135">
        <v>61174432</v>
      </c>
      <c r="B51" s="513" t="s">
        <v>3762</v>
      </c>
      <c r="C51" s="532">
        <v>946143736</v>
      </c>
      <c r="D51" s="143" t="s">
        <v>3763</v>
      </c>
      <c r="E51" s="141"/>
      <c r="F51" s="57" t="s">
        <v>254</v>
      </c>
      <c r="G51" s="131" t="s">
        <v>224</v>
      </c>
      <c r="H51" s="131" t="s">
        <v>245</v>
      </c>
      <c r="I51" s="57" t="s">
        <v>316</v>
      </c>
      <c r="J51" s="57" t="s">
        <v>221</v>
      </c>
      <c r="K51" s="139"/>
      <c r="L51" s="58"/>
      <c r="M51" s="151"/>
      <c r="N51" s="58" t="s">
        <v>233</v>
      </c>
      <c r="O51" s="58" t="s">
        <v>236</v>
      </c>
      <c r="P51" s="388"/>
      <c r="Q51" s="63"/>
      <c r="R51" s="58"/>
      <c r="S51" s="58"/>
      <c r="T51" s="58"/>
      <c r="U51" s="58"/>
      <c r="V51" s="58"/>
    </row>
    <row r="52" spans="1:22">
      <c r="A52" s="135">
        <v>70714324</v>
      </c>
      <c r="B52" s="513" t="s">
        <v>5680</v>
      </c>
      <c r="C52" s="531">
        <v>976964255</v>
      </c>
      <c r="D52" s="143" t="s">
        <v>5681</v>
      </c>
      <c r="E52" s="141"/>
      <c r="F52" s="698" t="s">
        <v>254</v>
      </c>
      <c r="G52" s="378" t="s">
        <v>224</v>
      </c>
      <c r="H52" s="131" t="s">
        <v>238</v>
      </c>
      <c r="I52" s="57" t="s">
        <v>316</v>
      </c>
      <c r="J52" s="57" t="s">
        <v>221</v>
      </c>
      <c r="K52" s="139"/>
      <c r="L52" s="58"/>
      <c r="M52" s="151"/>
      <c r="N52" s="58" t="s">
        <v>231</v>
      </c>
      <c r="O52" s="58" t="s">
        <v>231</v>
      </c>
      <c r="P52" s="388"/>
      <c r="Q52" s="63"/>
      <c r="R52" s="58"/>
      <c r="S52" s="58"/>
      <c r="T52" s="58"/>
      <c r="U52" s="58"/>
      <c r="V52" s="58"/>
    </row>
    <row r="53" spans="1:22">
      <c r="A53" s="127"/>
      <c r="B53" s="514" t="s">
        <v>11609</v>
      </c>
      <c r="C53" s="530" t="s">
        <v>11610</v>
      </c>
      <c r="D53" s="133"/>
      <c r="E53" s="146"/>
      <c r="F53" s="55" t="s">
        <v>254</v>
      </c>
      <c r="G53" s="378" t="s">
        <v>224</v>
      </c>
      <c r="H53" s="131" t="s">
        <v>245</v>
      </c>
      <c r="I53" s="57" t="s">
        <v>316</v>
      </c>
      <c r="J53" s="57" t="s">
        <v>221</v>
      </c>
      <c r="K53" s="139"/>
      <c r="L53" s="58"/>
      <c r="M53" s="405"/>
      <c r="N53" s="58" t="s">
        <v>231</v>
      </c>
      <c r="O53" s="58" t="s">
        <v>231</v>
      </c>
      <c r="P53" s="388"/>
      <c r="Q53" s="63"/>
      <c r="R53" s="58"/>
      <c r="S53" s="58"/>
      <c r="T53" s="58"/>
      <c r="U53" s="58"/>
      <c r="V53" s="58"/>
    </row>
    <row r="54" spans="1:22" ht="43">
      <c r="A54" s="135">
        <v>60482231</v>
      </c>
      <c r="B54" s="513" t="s">
        <v>3121</v>
      </c>
      <c r="C54" s="531">
        <v>956412309</v>
      </c>
      <c r="D54" s="143" t="s">
        <v>3122</v>
      </c>
      <c r="E54" s="146"/>
      <c r="F54" s="57" t="s">
        <v>254</v>
      </c>
      <c r="G54" s="378" t="s">
        <v>224</v>
      </c>
      <c r="H54" s="131" t="s">
        <v>238</v>
      </c>
      <c r="I54" s="57" t="s">
        <v>316</v>
      </c>
      <c r="J54" s="57" t="s">
        <v>221</v>
      </c>
      <c r="K54" s="139"/>
      <c r="L54" s="58"/>
      <c r="M54" s="151"/>
      <c r="N54" s="58" t="s">
        <v>231</v>
      </c>
      <c r="O54" s="58" t="s">
        <v>231</v>
      </c>
      <c r="P54" s="388"/>
      <c r="Q54" s="63"/>
      <c r="R54" s="58"/>
      <c r="S54" s="58"/>
      <c r="T54" s="58"/>
      <c r="U54" s="58"/>
      <c r="V54" s="58"/>
    </row>
    <row r="55" spans="1:22">
      <c r="A55" s="132">
        <v>10818798</v>
      </c>
      <c r="B55" s="514" t="s">
        <v>1053</v>
      </c>
      <c r="C55" s="530">
        <v>989910731</v>
      </c>
      <c r="D55" s="133" t="s">
        <v>1054</v>
      </c>
      <c r="E55" s="553"/>
      <c r="F55" s="57" t="s">
        <v>254</v>
      </c>
      <c r="G55" s="131" t="s">
        <v>223</v>
      </c>
      <c r="H55" s="131" t="s">
        <v>238</v>
      </c>
      <c r="I55" s="57" t="s">
        <v>316</v>
      </c>
      <c r="J55" s="57" t="s">
        <v>221</v>
      </c>
      <c r="K55" s="139"/>
      <c r="L55" s="58"/>
      <c r="M55" s="405"/>
      <c r="N55" s="58" t="s">
        <v>233</v>
      </c>
      <c r="O55" s="58" t="s">
        <v>236</v>
      </c>
      <c r="P55" s="57" t="s">
        <v>350</v>
      </c>
      <c r="Q55" s="63"/>
      <c r="R55" s="58"/>
      <c r="S55" s="58"/>
      <c r="T55" s="58"/>
      <c r="U55" s="58"/>
      <c r="V55" s="58"/>
    </row>
    <row r="56" spans="1:22">
      <c r="A56" s="135">
        <v>75510518</v>
      </c>
      <c r="B56" s="513" t="s">
        <v>9331</v>
      </c>
      <c r="C56" s="531">
        <v>924273732</v>
      </c>
      <c r="D56" s="143" t="s">
        <v>9332</v>
      </c>
      <c r="E56" s="141"/>
      <c r="F56" s="57" t="s">
        <v>254</v>
      </c>
      <c r="G56" s="131" t="s">
        <v>224</v>
      </c>
      <c r="H56" s="131" t="s">
        <v>238</v>
      </c>
      <c r="I56" s="57" t="s">
        <v>316</v>
      </c>
      <c r="J56" s="57" t="s">
        <v>221</v>
      </c>
      <c r="K56" s="139"/>
      <c r="L56" s="58"/>
      <c r="M56" s="151"/>
      <c r="N56" s="58" t="s">
        <v>233</v>
      </c>
      <c r="O56" s="58" t="s">
        <v>236</v>
      </c>
      <c r="P56" s="388"/>
      <c r="Q56" s="63"/>
      <c r="R56" s="58"/>
      <c r="S56" s="58"/>
      <c r="T56" s="58"/>
      <c r="U56" s="58"/>
      <c r="V56" s="58"/>
    </row>
    <row r="57" spans="1:22">
      <c r="A57" s="135">
        <v>70530845</v>
      </c>
      <c r="B57" s="513" t="s">
        <v>5496</v>
      </c>
      <c r="C57" s="531">
        <v>980725174</v>
      </c>
      <c r="D57" s="143"/>
      <c r="E57" s="146"/>
      <c r="F57" s="57" t="s">
        <v>254</v>
      </c>
      <c r="G57" s="378" t="s">
        <v>224</v>
      </c>
      <c r="H57" s="131" t="s">
        <v>238</v>
      </c>
      <c r="I57" s="57" t="s">
        <v>316</v>
      </c>
      <c r="J57" s="57" t="s">
        <v>221</v>
      </c>
      <c r="K57" s="139"/>
      <c r="L57" s="58"/>
      <c r="M57" s="151"/>
      <c r="N57" s="58" t="s">
        <v>233</v>
      </c>
      <c r="O57" s="58" t="s">
        <v>236</v>
      </c>
      <c r="P57" s="388"/>
      <c r="Q57" s="63"/>
      <c r="R57" s="58"/>
      <c r="S57" s="58"/>
      <c r="T57" s="58"/>
      <c r="U57" s="58"/>
      <c r="V57" s="58"/>
    </row>
    <row r="58" spans="1:22">
      <c r="A58" s="135">
        <v>44109022</v>
      </c>
      <c r="B58" s="513" t="s">
        <v>2242</v>
      </c>
      <c r="C58" s="531">
        <v>915171703</v>
      </c>
      <c r="D58" s="143" t="s">
        <v>2243</v>
      </c>
      <c r="E58" s="141"/>
      <c r="F58" s="57" t="s">
        <v>254</v>
      </c>
      <c r="G58" s="131" t="s">
        <v>224</v>
      </c>
      <c r="H58" s="131" t="s">
        <v>238</v>
      </c>
      <c r="I58" s="57" t="s">
        <v>316</v>
      </c>
      <c r="J58" s="57" t="s">
        <v>221</v>
      </c>
      <c r="K58" s="139"/>
      <c r="L58" s="58"/>
      <c r="M58" s="151"/>
      <c r="N58" s="58" t="s">
        <v>236</v>
      </c>
      <c r="O58" s="58" t="s">
        <v>236</v>
      </c>
      <c r="P58" s="388"/>
      <c r="Q58" s="63"/>
      <c r="R58" s="58"/>
      <c r="S58" s="58"/>
      <c r="T58" s="58"/>
      <c r="U58" s="58"/>
      <c r="V58" s="58"/>
    </row>
    <row r="59" spans="1:22">
      <c r="A59" s="135">
        <v>77402431</v>
      </c>
      <c r="B59" s="513" t="s">
        <v>9937</v>
      </c>
      <c r="C59" s="531">
        <v>923671964</v>
      </c>
      <c r="D59" s="143" t="s">
        <v>9938</v>
      </c>
      <c r="E59" s="141"/>
      <c r="F59" s="57" t="s">
        <v>254</v>
      </c>
      <c r="G59" s="131" t="s">
        <v>224</v>
      </c>
      <c r="H59" s="131" t="s">
        <v>238</v>
      </c>
      <c r="I59" s="57" t="s">
        <v>316</v>
      </c>
      <c r="J59" s="57" t="s">
        <v>221</v>
      </c>
      <c r="K59" s="139"/>
      <c r="L59" s="58"/>
      <c r="M59" s="151"/>
      <c r="N59" s="58" t="s">
        <v>236</v>
      </c>
      <c r="O59" s="58" t="s">
        <v>237</v>
      </c>
      <c r="P59" s="388"/>
      <c r="Q59" s="63"/>
      <c r="R59" s="58"/>
      <c r="S59" s="58"/>
      <c r="T59" s="58"/>
      <c r="U59" s="58"/>
      <c r="V59" s="58"/>
    </row>
    <row r="60" spans="1:22" ht="29">
      <c r="A60" s="142">
        <v>75393954</v>
      </c>
      <c r="B60" s="513" t="s">
        <v>9268</v>
      </c>
      <c r="C60" s="532">
        <v>906552424</v>
      </c>
      <c r="D60" s="143" t="s">
        <v>9269</v>
      </c>
      <c r="E60" s="185"/>
      <c r="F60" s="57" t="s">
        <v>254</v>
      </c>
      <c r="G60" s="378" t="s">
        <v>223</v>
      </c>
      <c r="H60" s="131" t="s">
        <v>238</v>
      </c>
      <c r="I60" s="57" t="s">
        <v>316</v>
      </c>
      <c r="J60" s="57" t="s">
        <v>221</v>
      </c>
      <c r="K60" s="139"/>
      <c r="L60" s="58"/>
      <c r="M60" s="151"/>
      <c r="N60" s="58" t="s">
        <v>236</v>
      </c>
      <c r="O60" s="58" t="s">
        <v>236</v>
      </c>
      <c r="P60" s="57" t="s">
        <v>350</v>
      </c>
      <c r="Q60" s="63"/>
      <c r="R60" s="58"/>
      <c r="S60" s="58"/>
      <c r="T60" s="58"/>
      <c r="U60" s="58"/>
      <c r="V60" s="58"/>
    </row>
    <row r="61" spans="1:22">
      <c r="A61" s="132">
        <v>4047038</v>
      </c>
      <c r="B61" s="513" t="s">
        <v>454</v>
      </c>
      <c r="C61" s="531">
        <v>989418077</v>
      </c>
      <c r="D61" s="506" t="s">
        <v>455</v>
      </c>
      <c r="E61" s="141" t="s">
        <v>456</v>
      </c>
      <c r="F61" s="57" t="s">
        <v>254</v>
      </c>
      <c r="G61" s="378" t="s">
        <v>224</v>
      </c>
      <c r="H61" s="131" t="s">
        <v>238</v>
      </c>
      <c r="I61" s="57" t="s">
        <v>316</v>
      </c>
      <c r="J61" s="57" t="s">
        <v>221</v>
      </c>
      <c r="K61" s="139"/>
      <c r="L61" s="58"/>
      <c r="M61" s="151"/>
      <c r="N61" s="58" t="s">
        <v>231</v>
      </c>
      <c r="O61" s="58" t="s">
        <v>231</v>
      </c>
      <c r="P61" s="388"/>
      <c r="Q61" s="63"/>
      <c r="R61" s="58"/>
      <c r="S61" s="58"/>
      <c r="T61" s="58"/>
      <c r="U61" s="58"/>
      <c r="V61" s="58"/>
    </row>
    <row r="62" spans="1:22">
      <c r="A62" s="132">
        <v>70955787</v>
      </c>
      <c r="B62" s="514" t="s">
        <v>5861</v>
      </c>
      <c r="C62" s="530">
        <v>946191972</v>
      </c>
      <c r="D62" s="133" t="s">
        <v>5862</v>
      </c>
      <c r="E62" s="553"/>
      <c r="F62" s="57" t="s">
        <v>254</v>
      </c>
      <c r="G62" s="131" t="s">
        <v>224</v>
      </c>
      <c r="H62" s="131" t="s">
        <v>238</v>
      </c>
      <c r="I62" s="57" t="s">
        <v>316</v>
      </c>
      <c r="J62" s="57" t="s">
        <v>221</v>
      </c>
      <c r="K62" s="139"/>
      <c r="L62" s="58"/>
      <c r="M62" s="405"/>
      <c r="N62" s="58" t="s">
        <v>231</v>
      </c>
      <c r="O62" s="58" t="s">
        <v>231</v>
      </c>
      <c r="P62" s="388"/>
      <c r="Q62" s="63"/>
      <c r="R62" s="58"/>
      <c r="S62" s="58"/>
      <c r="T62" s="58"/>
      <c r="U62" s="58"/>
      <c r="V62" s="58"/>
    </row>
    <row r="63" spans="1:22">
      <c r="A63" s="135">
        <v>41418899</v>
      </c>
      <c r="B63" s="513" t="s">
        <v>1666</v>
      </c>
      <c r="C63" s="531">
        <v>946803366</v>
      </c>
      <c r="D63" s="544" t="s">
        <v>1667</v>
      </c>
      <c r="E63" s="554"/>
      <c r="F63" s="57" t="s">
        <v>254</v>
      </c>
      <c r="G63" s="131" t="s">
        <v>224</v>
      </c>
      <c r="H63" s="131" t="s">
        <v>238</v>
      </c>
      <c r="I63" s="57" t="s">
        <v>316</v>
      </c>
      <c r="J63" s="57" t="s">
        <v>221</v>
      </c>
      <c r="K63" s="139"/>
      <c r="L63" s="58"/>
      <c r="M63" s="151"/>
      <c r="N63" s="58" t="s">
        <v>231</v>
      </c>
      <c r="O63" s="58" t="s">
        <v>231</v>
      </c>
      <c r="P63" s="388"/>
      <c r="Q63" s="63"/>
      <c r="R63" s="58"/>
      <c r="S63" s="58"/>
      <c r="T63" s="58"/>
      <c r="U63" s="58"/>
      <c r="V63" s="58"/>
    </row>
    <row r="64" spans="1:22">
      <c r="A64" s="135">
        <v>60819448</v>
      </c>
      <c r="B64" s="513" t="s">
        <v>3314</v>
      </c>
      <c r="C64" s="531">
        <v>967562006</v>
      </c>
      <c r="D64" s="143" t="s">
        <v>3315</v>
      </c>
      <c r="E64" s="141"/>
      <c r="F64" s="57" t="s">
        <v>254</v>
      </c>
      <c r="G64" s="379" t="s">
        <v>225</v>
      </c>
      <c r="H64" s="131" t="s">
        <v>238</v>
      </c>
      <c r="I64" s="57" t="s">
        <v>316</v>
      </c>
      <c r="J64" s="57" t="s">
        <v>221</v>
      </c>
      <c r="K64" s="139"/>
      <c r="L64" s="58"/>
      <c r="M64" s="151"/>
      <c r="N64" s="58" t="s">
        <v>237</v>
      </c>
      <c r="O64" s="58" t="s">
        <v>332</v>
      </c>
      <c r="P64" s="57" t="s">
        <v>237</v>
      </c>
      <c r="Q64" s="63"/>
      <c r="R64" s="58"/>
      <c r="S64" s="58"/>
      <c r="T64" s="58"/>
      <c r="U64" s="58"/>
      <c r="V64" s="58"/>
    </row>
    <row r="65" spans="1:22">
      <c r="A65" s="135">
        <v>25838987</v>
      </c>
      <c r="B65" s="513" t="s">
        <v>1238</v>
      </c>
      <c r="C65" s="531">
        <v>959064960</v>
      </c>
      <c r="D65" s="143" t="s">
        <v>1239</v>
      </c>
      <c r="E65" s="146"/>
      <c r="F65" s="57" t="s">
        <v>254</v>
      </c>
      <c r="G65" s="379" t="s">
        <v>225</v>
      </c>
      <c r="H65" s="131" t="s">
        <v>238</v>
      </c>
      <c r="I65" s="57" t="s">
        <v>316</v>
      </c>
      <c r="J65" s="57" t="s">
        <v>221</v>
      </c>
      <c r="K65" s="139"/>
      <c r="L65" s="58"/>
      <c r="M65" s="151"/>
      <c r="N65" s="58" t="s">
        <v>231</v>
      </c>
      <c r="O65" s="58" t="s">
        <v>231</v>
      </c>
      <c r="P65" s="57" t="s">
        <v>231</v>
      </c>
      <c r="Q65" s="63"/>
      <c r="R65" s="58"/>
      <c r="S65" s="58"/>
      <c r="T65" s="58"/>
      <c r="U65" s="58"/>
      <c r="V65" s="58"/>
    </row>
    <row r="66" spans="1:22">
      <c r="A66" s="137">
        <v>72060298</v>
      </c>
      <c r="B66" s="513" t="s">
        <v>6809</v>
      </c>
      <c r="C66" s="531">
        <v>902574391</v>
      </c>
      <c r="D66" s="143" t="s">
        <v>6810</v>
      </c>
      <c r="E66" s="141"/>
      <c r="F66" s="57" t="s">
        <v>254</v>
      </c>
      <c r="G66" s="131" t="s">
        <v>224</v>
      </c>
      <c r="H66" s="131" t="s">
        <v>238</v>
      </c>
      <c r="I66" s="57" t="s">
        <v>316</v>
      </c>
      <c r="J66" s="57" t="s">
        <v>221</v>
      </c>
      <c r="K66" s="139"/>
      <c r="L66" s="58"/>
      <c r="M66" s="151"/>
      <c r="N66" s="58" t="s">
        <v>233</v>
      </c>
      <c r="O66" s="58" t="s">
        <v>236</v>
      </c>
      <c r="P66" s="388"/>
      <c r="Q66" s="63"/>
      <c r="R66" s="58"/>
      <c r="S66" s="58"/>
      <c r="T66" s="58"/>
      <c r="U66" s="58"/>
      <c r="V66" s="58"/>
    </row>
    <row r="67" spans="1:22">
      <c r="A67" s="132">
        <v>72439643</v>
      </c>
      <c r="B67" s="514" t="s">
        <v>7195</v>
      </c>
      <c r="C67" s="530">
        <v>970816646</v>
      </c>
      <c r="D67" s="133" t="s">
        <v>7196</v>
      </c>
      <c r="E67" s="553"/>
      <c r="F67" s="57" t="s">
        <v>254</v>
      </c>
      <c r="G67" s="379" t="s">
        <v>225</v>
      </c>
      <c r="H67" s="131" t="s">
        <v>238</v>
      </c>
      <c r="I67" s="57" t="s">
        <v>316</v>
      </c>
      <c r="J67" s="57" t="s">
        <v>221</v>
      </c>
      <c r="K67" s="139"/>
      <c r="L67" s="58"/>
      <c r="M67" s="405"/>
      <c r="N67" s="58" t="s">
        <v>233</v>
      </c>
      <c r="O67" s="58" t="s">
        <v>331</v>
      </c>
      <c r="P67" s="57" t="s">
        <v>331</v>
      </c>
      <c r="Q67" s="63"/>
      <c r="R67" s="58"/>
      <c r="S67" s="58"/>
      <c r="T67" s="58"/>
      <c r="U67" s="58"/>
      <c r="V67" s="58"/>
    </row>
    <row r="68" spans="1:22">
      <c r="A68" s="135">
        <v>48517318</v>
      </c>
      <c r="B68" s="516" t="s">
        <v>2927</v>
      </c>
      <c r="C68" s="531">
        <v>959391263</v>
      </c>
      <c r="D68" s="506" t="s">
        <v>2928</v>
      </c>
      <c r="E68" s="509"/>
      <c r="F68" s="57" t="s">
        <v>254</v>
      </c>
      <c r="G68" s="379" t="s">
        <v>225</v>
      </c>
      <c r="H68" s="131" t="s">
        <v>238</v>
      </c>
      <c r="I68" s="86" t="s">
        <v>316</v>
      </c>
      <c r="J68" s="57" t="s">
        <v>221</v>
      </c>
      <c r="K68" s="131"/>
      <c r="L68" s="57"/>
      <c r="M68" s="187"/>
      <c r="N68" s="54" t="s">
        <v>233</v>
      </c>
      <c r="O68" s="54" t="s">
        <v>236</v>
      </c>
      <c r="P68" s="86" t="s">
        <v>350</v>
      </c>
      <c r="Q68" s="88"/>
      <c r="R68" s="54"/>
      <c r="S68" s="54"/>
      <c r="T68" s="54"/>
      <c r="U68" s="54"/>
      <c r="V68" s="58"/>
    </row>
    <row r="69" spans="1:22">
      <c r="A69" s="135">
        <v>10352456</v>
      </c>
      <c r="B69" s="513" t="s">
        <v>966</v>
      </c>
      <c r="C69" s="531">
        <v>901297846</v>
      </c>
      <c r="D69" s="143" t="s">
        <v>967</v>
      </c>
      <c r="E69" s="146"/>
      <c r="F69" s="57" t="s">
        <v>254</v>
      </c>
      <c r="G69" s="131" t="s">
        <v>223</v>
      </c>
      <c r="H69" s="131" t="s">
        <v>238</v>
      </c>
      <c r="I69" s="57" t="s">
        <v>316</v>
      </c>
      <c r="J69" s="57" t="s">
        <v>221</v>
      </c>
      <c r="K69" s="139"/>
      <c r="L69" s="58"/>
      <c r="M69" s="151"/>
      <c r="N69" s="58" t="s">
        <v>233</v>
      </c>
      <c r="O69" s="58" t="s">
        <v>237</v>
      </c>
      <c r="P69" s="57" t="s">
        <v>237</v>
      </c>
      <c r="Q69" s="63"/>
      <c r="R69" s="58"/>
      <c r="S69" s="58"/>
      <c r="T69" s="58"/>
      <c r="U69" s="58"/>
      <c r="V69" s="58"/>
    </row>
    <row r="70" spans="1:22">
      <c r="A70" s="135">
        <v>61102332</v>
      </c>
      <c r="B70" s="513" t="s">
        <v>3670</v>
      </c>
      <c r="C70" s="531">
        <v>924081385</v>
      </c>
      <c r="D70" s="143" t="s">
        <v>3671</v>
      </c>
      <c r="E70" s="141"/>
      <c r="F70" s="57" t="s">
        <v>254</v>
      </c>
      <c r="G70" s="379" t="s">
        <v>225</v>
      </c>
      <c r="H70" s="131" t="s">
        <v>238</v>
      </c>
      <c r="I70" s="57" t="s">
        <v>316</v>
      </c>
      <c r="J70" s="57" t="s">
        <v>221</v>
      </c>
      <c r="K70" s="139"/>
      <c r="L70" s="58"/>
      <c r="M70" s="151"/>
      <c r="N70" s="58" t="s">
        <v>233</v>
      </c>
      <c r="O70" s="58" t="s">
        <v>236</v>
      </c>
      <c r="P70" s="57" t="s">
        <v>350</v>
      </c>
      <c r="Q70" s="63"/>
      <c r="R70" s="58"/>
      <c r="S70" s="58"/>
      <c r="T70" s="58"/>
      <c r="U70" s="58"/>
      <c r="V70" s="58"/>
    </row>
    <row r="71" spans="1:22" ht="29">
      <c r="A71" s="127">
        <v>27752604</v>
      </c>
      <c r="B71" s="514" t="s">
        <v>1258</v>
      </c>
      <c r="C71" s="530">
        <v>999034876</v>
      </c>
      <c r="D71" s="133" t="s">
        <v>1259</v>
      </c>
      <c r="E71" s="146"/>
      <c r="F71" s="55" t="s">
        <v>254</v>
      </c>
      <c r="G71" s="131" t="s">
        <v>224</v>
      </c>
      <c r="H71" s="131" t="s">
        <v>238</v>
      </c>
      <c r="I71" s="57" t="s">
        <v>316</v>
      </c>
      <c r="J71" s="57" t="s">
        <v>221</v>
      </c>
      <c r="K71" s="139"/>
      <c r="L71" s="58"/>
      <c r="M71" s="405"/>
      <c r="N71" s="58" t="s">
        <v>233</v>
      </c>
      <c r="O71" s="58" t="s">
        <v>231</v>
      </c>
      <c r="P71" s="388"/>
      <c r="Q71" s="63"/>
      <c r="R71" s="58"/>
      <c r="S71" s="58"/>
      <c r="T71" s="58"/>
      <c r="U71" s="58"/>
      <c r="V71" s="58"/>
    </row>
    <row r="72" spans="1:22">
      <c r="A72" s="127">
        <v>75664725</v>
      </c>
      <c r="B72" s="514" t="s">
        <v>9397</v>
      </c>
      <c r="C72" s="530">
        <v>946593173</v>
      </c>
      <c r="D72" s="133" t="s">
        <v>9398</v>
      </c>
      <c r="E72" s="146"/>
      <c r="F72" s="55" t="s">
        <v>254</v>
      </c>
      <c r="G72" s="379" t="s">
        <v>225</v>
      </c>
      <c r="H72" s="131" t="s">
        <v>238</v>
      </c>
      <c r="I72" s="57" t="s">
        <v>316</v>
      </c>
      <c r="J72" s="57" t="s">
        <v>221</v>
      </c>
      <c r="K72" s="139"/>
      <c r="L72" s="58"/>
      <c r="M72" s="405"/>
      <c r="N72" s="58" t="s">
        <v>233</v>
      </c>
      <c r="O72" s="58" t="s">
        <v>236</v>
      </c>
      <c r="P72" s="57"/>
      <c r="Q72" s="63"/>
      <c r="R72" s="58"/>
      <c r="S72" s="58"/>
      <c r="T72" s="58"/>
      <c r="U72" s="58"/>
      <c r="V72" s="58"/>
    </row>
    <row r="73" spans="1:22">
      <c r="A73" s="132">
        <v>75828834</v>
      </c>
      <c r="B73" s="514" t="s">
        <v>9436</v>
      </c>
      <c r="C73" s="530">
        <v>992296143</v>
      </c>
      <c r="D73" s="133" t="s">
        <v>9437</v>
      </c>
      <c r="E73" s="553"/>
      <c r="F73" s="57" t="s">
        <v>254</v>
      </c>
      <c r="G73" s="131" t="s">
        <v>223</v>
      </c>
      <c r="H73" s="131" t="s">
        <v>238</v>
      </c>
      <c r="I73" s="57" t="s">
        <v>316</v>
      </c>
      <c r="J73" s="57" t="s">
        <v>221</v>
      </c>
      <c r="K73" s="139"/>
      <c r="L73" s="58"/>
      <c r="M73" s="405"/>
      <c r="N73" s="58" t="s">
        <v>233</v>
      </c>
      <c r="O73" s="58" t="s">
        <v>236</v>
      </c>
      <c r="P73" s="57" t="s">
        <v>350</v>
      </c>
      <c r="Q73" s="63"/>
      <c r="R73" s="58"/>
      <c r="S73" s="58"/>
      <c r="T73" s="58"/>
      <c r="U73" s="58"/>
      <c r="V73" s="58"/>
    </row>
    <row r="74" spans="1:22">
      <c r="A74" s="135">
        <v>60960024</v>
      </c>
      <c r="B74" s="513" t="s">
        <v>3496</v>
      </c>
      <c r="C74" s="532">
        <v>932517626</v>
      </c>
      <c r="D74" s="143" t="s">
        <v>3497</v>
      </c>
      <c r="E74" s="141"/>
      <c r="F74" s="57" t="s">
        <v>254</v>
      </c>
      <c r="G74" s="379" t="s">
        <v>225</v>
      </c>
      <c r="H74" s="131" t="s">
        <v>238</v>
      </c>
      <c r="I74" s="57" t="s">
        <v>316</v>
      </c>
      <c r="J74" s="57" t="s">
        <v>221</v>
      </c>
      <c r="K74" s="139"/>
      <c r="L74" s="58"/>
      <c r="M74" s="151"/>
      <c r="N74" s="58" t="s">
        <v>231</v>
      </c>
      <c r="O74" s="58" t="s">
        <v>231</v>
      </c>
      <c r="P74" s="57" t="s">
        <v>231</v>
      </c>
      <c r="Q74" s="63"/>
      <c r="R74" s="58"/>
      <c r="S74" s="58"/>
      <c r="T74" s="58"/>
      <c r="U74" s="58"/>
      <c r="V74" s="58"/>
    </row>
    <row r="75" spans="1:22">
      <c r="A75" s="135">
        <v>72694687</v>
      </c>
      <c r="B75" s="514" t="s">
        <v>7503</v>
      </c>
      <c r="C75" s="531">
        <v>932636016</v>
      </c>
      <c r="D75" s="506" t="s">
        <v>7504</v>
      </c>
      <c r="E75" s="509"/>
      <c r="F75" s="57" t="s">
        <v>254</v>
      </c>
      <c r="G75" s="131" t="s">
        <v>224</v>
      </c>
      <c r="H75" s="131" t="s">
        <v>238</v>
      </c>
      <c r="I75" s="86" t="s">
        <v>316</v>
      </c>
      <c r="J75" s="57" t="s">
        <v>221</v>
      </c>
      <c r="K75" s="131"/>
      <c r="L75" s="57"/>
      <c r="M75" s="187"/>
      <c r="N75" s="54" t="s">
        <v>233</v>
      </c>
      <c r="O75" s="54" t="s">
        <v>231</v>
      </c>
      <c r="P75" s="86"/>
      <c r="Q75" s="88"/>
      <c r="R75" s="54"/>
      <c r="S75" s="54"/>
      <c r="T75" s="54"/>
      <c r="U75" s="54"/>
      <c r="V75" s="58"/>
    </row>
    <row r="76" spans="1:22">
      <c r="A76" s="142">
        <v>75620470</v>
      </c>
      <c r="B76" s="513" t="s">
        <v>9386</v>
      </c>
      <c r="C76" s="532">
        <v>910871226</v>
      </c>
      <c r="D76" s="143" t="s">
        <v>9387</v>
      </c>
      <c r="E76" s="185"/>
      <c r="F76" s="57" t="s">
        <v>254</v>
      </c>
      <c r="G76" s="130" t="s">
        <v>225</v>
      </c>
      <c r="H76" s="131" t="s">
        <v>238</v>
      </c>
      <c r="I76" s="57" t="s">
        <v>316</v>
      </c>
      <c r="J76" s="57" t="s">
        <v>221</v>
      </c>
      <c r="K76" s="139"/>
      <c r="L76" s="58"/>
      <c r="M76" s="151"/>
      <c r="N76" s="58" t="s">
        <v>233</v>
      </c>
      <c r="O76" s="58" t="s">
        <v>236</v>
      </c>
      <c r="P76" s="57"/>
      <c r="Q76" s="63"/>
      <c r="R76" s="58"/>
      <c r="S76" s="58"/>
      <c r="T76" s="58"/>
      <c r="U76" s="58"/>
      <c r="V76" s="58"/>
    </row>
    <row r="77" spans="1:22">
      <c r="A77" s="137">
        <v>76547818</v>
      </c>
      <c r="B77" s="513" t="s">
        <v>9700</v>
      </c>
      <c r="C77" s="531">
        <v>973228988</v>
      </c>
      <c r="D77" s="143" t="s">
        <v>9701</v>
      </c>
      <c r="E77" s="141"/>
      <c r="F77" s="57" t="s">
        <v>254</v>
      </c>
      <c r="G77" s="130" t="s">
        <v>225</v>
      </c>
      <c r="H77" s="131" t="s">
        <v>238</v>
      </c>
      <c r="I77" s="57" t="s">
        <v>316</v>
      </c>
      <c r="J77" s="57" t="s">
        <v>221</v>
      </c>
      <c r="K77" s="139"/>
      <c r="L77" s="58"/>
      <c r="M77" s="151"/>
      <c r="N77" s="58" t="s">
        <v>233</v>
      </c>
      <c r="O77" s="58" t="s">
        <v>236</v>
      </c>
      <c r="P77" s="57"/>
      <c r="Q77" s="63"/>
      <c r="R77" s="58"/>
      <c r="S77" s="58"/>
      <c r="T77" s="58"/>
      <c r="U77" s="58"/>
      <c r="V77" s="58"/>
    </row>
    <row r="78" spans="1:22">
      <c r="A78" s="137">
        <v>72164550</v>
      </c>
      <c r="B78" s="516" t="s">
        <v>6934</v>
      </c>
      <c r="C78" s="532">
        <v>965311480</v>
      </c>
      <c r="D78" s="143" t="s">
        <v>6935</v>
      </c>
      <c r="E78" s="141"/>
      <c r="F78" s="57" t="s">
        <v>254</v>
      </c>
      <c r="G78" s="131" t="s">
        <v>223</v>
      </c>
      <c r="H78" s="131" t="s">
        <v>238</v>
      </c>
      <c r="I78" s="57" t="s">
        <v>316</v>
      </c>
      <c r="J78" s="57" t="s">
        <v>221</v>
      </c>
      <c r="K78" s="139"/>
      <c r="L78" s="58"/>
      <c r="M78" s="151"/>
      <c r="N78" s="58" t="s">
        <v>233</v>
      </c>
      <c r="O78" s="58" t="s">
        <v>231</v>
      </c>
      <c r="P78" s="57" t="s">
        <v>231</v>
      </c>
      <c r="Q78" s="63"/>
      <c r="R78" s="58"/>
      <c r="S78" s="58"/>
      <c r="T78" s="58"/>
      <c r="U78" s="58"/>
      <c r="V78" s="58"/>
    </row>
    <row r="79" spans="1:22" ht="28">
      <c r="A79" s="135"/>
      <c r="B79" s="513" t="s">
        <v>11611</v>
      </c>
      <c r="C79" s="531" t="s">
        <v>11612</v>
      </c>
      <c r="D79" s="143"/>
      <c r="E79" s="146"/>
      <c r="F79" s="57" t="s">
        <v>254</v>
      </c>
      <c r="G79" s="378" t="s">
        <v>223</v>
      </c>
      <c r="H79" s="131" t="s">
        <v>238</v>
      </c>
      <c r="I79" s="57" t="s">
        <v>316</v>
      </c>
      <c r="J79" s="57" t="s">
        <v>221</v>
      </c>
      <c r="K79" s="139"/>
      <c r="L79" s="58"/>
      <c r="M79" s="151"/>
      <c r="N79" s="58" t="s">
        <v>231</v>
      </c>
      <c r="O79" s="58" t="s">
        <v>231</v>
      </c>
      <c r="P79" s="57" t="s">
        <v>231</v>
      </c>
      <c r="Q79" s="63"/>
      <c r="R79" s="58"/>
      <c r="S79" s="58"/>
      <c r="T79" s="58"/>
      <c r="U79" s="58"/>
      <c r="V79" s="58"/>
    </row>
    <row r="80" spans="1:22">
      <c r="A80" s="135"/>
      <c r="B80" s="516" t="s">
        <v>11613</v>
      </c>
      <c r="C80" s="531" t="s">
        <v>11614</v>
      </c>
      <c r="D80" s="506"/>
      <c r="E80" s="509"/>
      <c r="F80" s="57" t="s">
        <v>247</v>
      </c>
      <c r="G80" s="131" t="s">
        <v>223</v>
      </c>
      <c r="H80" s="131" t="s">
        <v>238</v>
      </c>
      <c r="I80" s="86" t="s">
        <v>316</v>
      </c>
      <c r="J80" s="57" t="s">
        <v>221</v>
      </c>
      <c r="K80" s="131"/>
      <c r="L80" s="57"/>
      <c r="M80" s="187"/>
      <c r="N80" s="54" t="s">
        <v>231</v>
      </c>
      <c r="O80" s="54" t="s">
        <v>231</v>
      </c>
      <c r="P80" s="86" t="s">
        <v>231</v>
      </c>
      <c r="Q80" s="88"/>
      <c r="R80" s="54"/>
      <c r="S80" s="54"/>
      <c r="T80" s="54"/>
      <c r="U80" s="54"/>
      <c r="V80" s="58"/>
    </row>
    <row r="81" spans="1:22">
      <c r="A81" s="135">
        <v>71085629</v>
      </c>
      <c r="B81" s="514" t="s">
        <v>5933</v>
      </c>
      <c r="C81" s="531" t="s">
        <v>5934</v>
      </c>
      <c r="D81" s="506"/>
      <c r="E81" s="509"/>
      <c r="F81" s="57" t="s">
        <v>5935</v>
      </c>
      <c r="G81" s="131" t="s">
        <v>224</v>
      </c>
      <c r="H81" s="131" t="s">
        <v>238</v>
      </c>
      <c r="I81" s="86" t="s">
        <v>316</v>
      </c>
      <c r="J81" s="57" t="s">
        <v>221</v>
      </c>
      <c r="K81" s="131"/>
      <c r="L81" s="57"/>
      <c r="M81" s="187"/>
      <c r="N81" s="54" t="s">
        <v>231</v>
      </c>
      <c r="O81" s="54" t="s">
        <v>231</v>
      </c>
      <c r="P81" s="86"/>
      <c r="Q81" s="88"/>
      <c r="R81" s="54"/>
      <c r="S81" s="54"/>
      <c r="T81" s="54"/>
      <c r="U81" s="54"/>
      <c r="V81" s="58"/>
    </row>
    <row r="82" spans="1:22">
      <c r="A82" s="135"/>
      <c r="B82" s="513" t="s">
        <v>11615</v>
      </c>
      <c r="C82" s="531" t="s">
        <v>11616</v>
      </c>
      <c r="D82" s="143"/>
      <c r="E82" s="141"/>
      <c r="F82" s="57" t="s">
        <v>254</v>
      </c>
      <c r="G82" s="378" t="s">
        <v>224</v>
      </c>
      <c r="H82" s="131" t="s">
        <v>238</v>
      </c>
      <c r="I82" s="57" t="s">
        <v>316</v>
      </c>
      <c r="J82" s="57" t="s">
        <v>221</v>
      </c>
      <c r="K82" s="139"/>
      <c r="L82" s="58"/>
      <c r="M82" s="151"/>
      <c r="N82" s="58" t="s">
        <v>233</v>
      </c>
      <c r="O82" s="58" t="s">
        <v>239</v>
      </c>
      <c r="P82" s="388"/>
      <c r="Q82" s="63"/>
      <c r="R82" s="58"/>
      <c r="S82" s="58"/>
      <c r="T82" s="58"/>
      <c r="U82" s="58"/>
      <c r="V82" s="58"/>
    </row>
    <row r="83" spans="1:22">
      <c r="A83" s="135"/>
      <c r="B83" s="513" t="s">
        <v>11617</v>
      </c>
      <c r="C83" s="531" t="s">
        <v>11618</v>
      </c>
      <c r="D83" s="143"/>
      <c r="E83" s="141"/>
      <c r="F83" s="57" t="s">
        <v>254</v>
      </c>
      <c r="G83" s="378" t="s">
        <v>223</v>
      </c>
      <c r="H83" s="131" t="s">
        <v>238</v>
      </c>
      <c r="I83" s="57" t="s">
        <v>316</v>
      </c>
      <c r="J83" s="57" t="s">
        <v>221</v>
      </c>
      <c r="K83" s="139"/>
      <c r="L83" s="58"/>
      <c r="M83" s="151"/>
      <c r="N83" s="58" t="s">
        <v>231</v>
      </c>
      <c r="O83" s="58" t="s">
        <v>231</v>
      </c>
      <c r="P83" s="57" t="s">
        <v>231</v>
      </c>
      <c r="Q83" s="63"/>
      <c r="R83" s="58"/>
      <c r="S83" s="58"/>
      <c r="T83" s="58"/>
      <c r="U83" s="58"/>
      <c r="V83" s="58"/>
    </row>
    <row r="84" spans="1:22">
      <c r="A84" s="132"/>
      <c r="B84" s="515" t="s">
        <v>11619</v>
      </c>
      <c r="C84" s="530">
        <v>930344718</v>
      </c>
      <c r="D84" s="133"/>
      <c r="E84" s="553"/>
      <c r="F84" s="57" t="s">
        <v>254</v>
      </c>
      <c r="G84" s="379" t="s">
        <v>225</v>
      </c>
      <c r="H84" s="131" t="s">
        <v>238</v>
      </c>
      <c r="I84" s="57" t="s">
        <v>316</v>
      </c>
      <c r="J84" s="57" t="s">
        <v>221</v>
      </c>
      <c r="K84" s="139"/>
      <c r="L84" s="58"/>
      <c r="M84" s="405"/>
      <c r="N84" s="58" t="s">
        <v>233</v>
      </c>
      <c r="O84" s="58" t="s">
        <v>236</v>
      </c>
      <c r="P84" s="57" t="s">
        <v>350</v>
      </c>
      <c r="Q84" s="63"/>
      <c r="R84" s="58"/>
      <c r="S84" s="58"/>
      <c r="T84" s="58"/>
      <c r="U84" s="58"/>
      <c r="V84" s="58"/>
    </row>
    <row r="85" spans="1:22">
      <c r="A85" s="135">
        <v>61253387</v>
      </c>
      <c r="B85" s="513" t="s">
        <v>3919</v>
      </c>
      <c r="C85" s="531">
        <v>940009304</v>
      </c>
      <c r="D85" s="143"/>
      <c r="E85" s="141"/>
      <c r="F85" s="57" t="s">
        <v>254</v>
      </c>
      <c r="G85" s="378" t="s">
        <v>223</v>
      </c>
      <c r="H85" s="131" t="s">
        <v>238</v>
      </c>
      <c r="I85" s="57" t="s">
        <v>316</v>
      </c>
      <c r="J85" s="57" t="s">
        <v>221</v>
      </c>
      <c r="K85" s="139"/>
      <c r="L85" s="58"/>
      <c r="M85" s="151"/>
      <c r="N85" s="58" t="s">
        <v>231</v>
      </c>
      <c r="O85" s="58" t="s">
        <v>231</v>
      </c>
      <c r="P85" s="57" t="s">
        <v>231</v>
      </c>
      <c r="Q85" s="63"/>
      <c r="R85" s="58"/>
      <c r="S85" s="58"/>
      <c r="T85" s="58"/>
      <c r="U85" s="58"/>
      <c r="V85" s="58"/>
    </row>
    <row r="86" spans="1:22">
      <c r="A86" s="135"/>
      <c r="B86" s="513" t="s">
        <v>7833</v>
      </c>
      <c r="C86" s="531">
        <v>919690182</v>
      </c>
      <c r="D86" s="143"/>
      <c r="E86" s="141"/>
      <c r="F86" s="57"/>
      <c r="G86" s="378" t="s">
        <v>224</v>
      </c>
      <c r="H86" s="131" t="s">
        <v>242</v>
      </c>
      <c r="I86" s="57" t="s">
        <v>316</v>
      </c>
      <c r="J86" s="57" t="s">
        <v>221</v>
      </c>
      <c r="K86" s="139"/>
      <c r="L86" s="58"/>
      <c r="M86" s="151"/>
      <c r="N86" s="58" t="s">
        <v>233</v>
      </c>
      <c r="O86" s="58" t="s">
        <v>231</v>
      </c>
      <c r="P86" s="57" t="s">
        <v>231</v>
      </c>
      <c r="Q86" s="63" t="s">
        <v>445</v>
      </c>
      <c r="R86" s="58" t="s">
        <v>232</v>
      </c>
      <c r="S86" s="58" t="s">
        <v>318</v>
      </c>
      <c r="T86" s="58" t="s">
        <v>628</v>
      </c>
      <c r="U86" s="58" t="s">
        <v>255</v>
      </c>
      <c r="V86" s="58"/>
    </row>
    <row r="87" spans="1:22" ht="29">
      <c r="A87" s="135">
        <v>75087454</v>
      </c>
      <c r="B87" s="514" t="s">
        <v>9171</v>
      </c>
      <c r="C87" s="531">
        <v>952444148</v>
      </c>
      <c r="D87" s="506" t="s">
        <v>9172</v>
      </c>
      <c r="E87" s="509"/>
      <c r="F87" s="57" t="s">
        <v>254</v>
      </c>
      <c r="G87" s="131" t="s">
        <v>224</v>
      </c>
      <c r="H87" s="131" t="s">
        <v>238</v>
      </c>
      <c r="I87" s="86" t="s">
        <v>316</v>
      </c>
      <c r="J87" s="57" t="s">
        <v>221</v>
      </c>
      <c r="K87" s="131"/>
      <c r="L87" s="57"/>
      <c r="M87" s="187"/>
      <c r="N87" s="54" t="s">
        <v>233</v>
      </c>
      <c r="O87" s="54" t="s">
        <v>236</v>
      </c>
      <c r="P87" s="86" t="s">
        <v>350</v>
      </c>
      <c r="Q87" s="88" t="s">
        <v>445</v>
      </c>
      <c r="R87" s="54" t="s">
        <v>232</v>
      </c>
      <c r="S87" s="54" t="s">
        <v>318</v>
      </c>
      <c r="T87" s="54" t="s">
        <v>323</v>
      </c>
      <c r="U87" s="54" t="s">
        <v>255</v>
      </c>
      <c r="V87" s="58"/>
    </row>
    <row r="88" spans="1:22">
      <c r="A88" s="135"/>
      <c r="B88" s="513" t="s">
        <v>11620</v>
      </c>
      <c r="C88" s="531">
        <v>973537748</v>
      </c>
      <c r="D88" s="143" t="s">
        <v>11621</v>
      </c>
      <c r="E88" s="141"/>
      <c r="F88" s="57"/>
      <c r="G88" s="378" t="s">
        <v>224</v>
      </c>
      <c r="H88" s="131" t="s">
        <v>245</v>
      </c>
      <c r="I88" s="57" t="s">
        <v>316</v>
      </c>
      <c r="J88" s="57" t="s">
        <v>221</v>
      </c>
      <c r="K88" s="139"/>
      <c r="L88" s="58"/>
      <c r="M88" s="151"/>
      <c r="N88" s="58" t="s">
        <v>233</v>
      </c>
      <c r="O88" s="58" t="s">
        <v>236</v>
      </c>
      <c r="P88" s="388"/>
      <c r="Q88" s="63"/>
      <c r="R88" s="58"/>
      <c r="S88" s="58"/>
      <c r="T88" s="58"/>
      <c r="U88" s="58"/>
      <c r="V88" s="58"/>
    </row>
    <row r="89" spans="1:22">
      <c r="A89" s="137"/>
      <c r="B89" s="516" t="s">
        <v>11622</v>
      </c>
      <c r="C89" s="532">
        <v>906902387</v>
      </c>
      <c r="D89" s="143" t="s">
        <v>11623</v>
      </c>
      <c r="E89" s="141"/>
      <c r="F89" s="698"/>
      <c r="G89" s="131" t="s">
        <v>224</v>
      </c>
      <c r="H89" s="131" t="s">
        <v>245</v>
      </c>
      <c r="I89" s="57" t="s">
        <v>316</v>
      </c>
      <c r="J89" s="57" t="s">
        <v>221</v>
      </c>
      <c r="K89" s="139"/>
      <c r="L89" s="58"/>
      <c r="M89" s="151"/>
      <c r="N89" s="58" t="s">
        <v>233</v>
      </c>
      <c r="O89" s="58" t="s">
        <v>236</v>
      </c>
      <c r="P89" s="388"/>
      <c r="Q89" s="63"/>
      <c r="R89" s="58"/>
      <c r="S89" s="58"/>
      <c r="T89" s="58"/>
      <c r="U89" s="58"/>
      <c r="V89" s="58"/>
    </row>
    <row r="90" spans="1:22">
      <c r="A90" s="135"/>
      <c r="B90" s="513" t="s">
        <v>11624</v>
      </c>
      <c r="C90" s="531" t="s">
        <v>11625</v>
      </c>
      <c r="D90" s="143" t="s">
        <v>11626</v>
      </c>
      <c r="E90" s="141"/>
      <c r="F90" s="57"/>
      <c r="G90" s="131" t="s">
        <v>224</v>
      </c>
      <c r="H90" s="131" t="s">
        <v>245</v>
      </c>
      <c r="I90" s="57" t="s">
        <v>316</v>
      </c>
      <c r="J90" s="57" t="s">
        <v>221</v>
      </c>
      <c r="K90" s="139"/>
      <c r="L90" s="58"/>
      <c r="M90" s="151"/>
      <c r="N90" s="58" t="s">
        <v>231</v>
      </c>
      <c r="O90" s="58" t="s">
        <v>231</v>
      </c>
      <c r="P90" s="388"/>
      <c r="Q90" s="63"/>
      <c r="R90" s="58"/>
      <c r="S90" s="58"/>
      <c r="T90" s="58"/>
      <c r="U90" s="58"/>
      <c r="V90" s="58"/>
    </row>
    <row r="91" spans="1:22">
      <c r="A91" s="132"/>
      <c r="B91" s="514" t="s">
        <v>11627</v>
      </c>
      <c r="C91" s="530">
        <v>915342838</v>
      </c>
      <c r="D91" s="133" t="s">
        <v>11628</v>
      </c>
      <c r="E91" s="553"/>
      <c r="F91" s="57"/>
      <c r="G91" s="131" t="s">
        <v>224</v>
      </c>
      <c r="H91" s="131" t="s">
        <v>245</v>
      </c>
      <c r="I91" s="57" t="s">
        <v>316</v>
      </c>
      <c r="J91" s="57" t="s">
        <v>221</v>
      </c>
      <c r="K91" s="139"/>
      <c r="L91" s="58"/>
      <c r="M91" s="405"/>
      <c r="N91" s="58" t="s">
        <v>233</v>
      </c>
      <c r="O91" s="58" t="s">
        <v>236</v>
      </c>
      <c r="P91" s="388"/>
      <c r="Q91" s="63"/>
      <c r="R91" s="58"/>
      <c r="S91" s="58"/>
      <c r="T91" s="58"/>
      <c r="U91" s="58"/>
      <c r="V91" s="58"/>
    </row>
    <row r="92" spans="1:22">
      <c r="A92" s="135"/>
      <c r="B92" s="513" t="s">
        <v>11629</v>
      </c>
      <c r="C92" s="531">
        <v>949101442</v>
      </c>
      <c r="D92" s="143" t="s">
        <v>11285</v>
      </c>
      <c r="E92" s="146"/>
      <c r="F92" s="57"/>
      <c r="G92" s="131" t="s">
        <v>223</v>
      </c>
      <c r="H92" s="131" t="s">
        <v>245</v>
      </c>
      <c r="I92" s="57" t="s">
        <v>316</v>
      </c>
      <c r="J92" s="57" t="s">
        <v>221</v>
      </c>
      <c r="K92" s="139"/>
      <c r="L92" s="58"/>
      <c r="M92" s="151"/>
      <c r="N92" s="58" t="s">
        <v>233</v>
      </c>
      <c r="O92" s="58" t="s">
        <v>236</v>
      </c>
      <c r="P92" s="57" t="s">
        <v>350</v>
      </c>
      <c r="Q92" s="63"/>
      <c r="R92" s="58"/>
      <c r="S92" s="58"/>
      <c r="T92" s="58"/>
      <c r="U92" s="58"/>
      <c r="V92" s="58"/>
    </row>
    <row r="93" spans="1:22">
      <c r="A93" s="135"/>
      <c r="B93" s="513" t="s">
        <v>11630</v>
      </c>
      <c r="C93" s="531">
        <v>998493118</v>
      </c>
      <c r="D93" s="143" t="s">
        <v>4204</v>
      </c>
      <c r="E93" s="141"/>
      <c r="F93" s="57"/>
      <c r="G93" s="378" t="s">
        <v>223</v>
      </c>
      <c r="H93" s="131" t="s">
        <v>245</v>
      </c>
      <c r="I93" s="57" t="s">
        <v>316</v>
      </c>
      <c r="J93" s="57" t="s">
        <v>221</v>
      </c>
      <c r="K93" s="139"/>
      <c r="L93" s="58"/>
      <c r="M93" s="151"/>
      <c r="N93" s="58" t="s">
        <v>233</v>
      </c>
      <c r="O93" s="58" t="s">
        <v>236</v>
      </c>
      <c r="P93" s="57" t="s">
        <v>350</v>
      </c>
      <c r="Q93" s="63"/>
      <c r="R93" s="58"/>
      <c r="S93" s="58"/>
      <c r="T93" s="58"/>
      <c r="U93" s="58"/>
      <c r="V93" s="58"/>
    </row>
    <row r="94" spans="1:22">
      <c r="A94" s="127"/>
      <c r="B94" s="514" t="s">
        <v>7024</v>
      </c>
      <c r="C94" s="530">
        <v>914182253</v>
      </c>
      <c r="D94" s="133" t="s">
        <v>10647</v>
      </c>
      <c r="E94" s="146"/>
      <c r="F94" s="55"/>
      <c r="G94" s="131" t="s">
        <v>223</v>
      </c>
      <c r="H94" s="131" t="s">
        <v>245</v>
      </c>
      <c r="I94" s="57" t="s">
        <v>316</v>
      </c>
      <c r="J94" s="57" t="s">
        <v>221</v>
      </c>
      <c r="K94" s="139"/>
      <c r="L94" s="58"/>
      <c r="M94" s="405"/>
      <c r="N94" s="58" t="s">
        <v>231</v>
      </c>
      <c r="O94" s="58" t="s">
        <v>231</v>
      </c>
      <c r="P94" s="57" t="s">
        <v>231</v>
      </c>
      <c r="Q94" s="63"/>
      <c r="R94" s="58"/>
      <c r="S94" s="58"/>
      <c r="T94" s="58"/>
      <c r="U94" s="58"/>
      <c r="V94" s="58"/>
    </row>
    <row r="95" spans="1:22">
      <c r="A95" s="135"/>
      <c r="B95" s="513" t="s">
        <v>11631</v>
      </c>
      <c r="C95" s="532">
        <v>946406937</v>
      </c>
      <c r="D95" s="143" t="s">
        <v>11632</v>
      </c>
      <c r="E95" s="141"/>
      <c r="F95" s="57"/>
      <c r="G95" s="131" t="s">
        <v>223</v>
      </c>
      <c r="H95" s="131" t="s">
        <v>245</v>
      </c>
      <c r="I95" s="57" t="s">
        <v>316</v>
      </c>
      <c r="J95" s="57" t="s">
        <v>221</v>
      </c>
      <c r="K95" s="139"/>
      <c r="L95" s="58"/>
      <c r="M95" s="151"/>
      <c r="N95" s="58" t="s">
        <v>231</v>
      </c>
      <c r="O95" s="58" t="s">
        <v>231</v>
      </c>
      <c r="P95" s="57" t="s">
        <v>231</v>
      </c>
      <c r="Q95" s="63"/>
      <c r="R95" s="58"/>
      <c r="S95" s="58"/>
      <c r="T95" s="58"/>
      <c r="U95" s="58"/>
      <c r="V95" s="58"/>
    </row>
    <row r="96" spans="1:22">
      <c r="A96" s="135"/>
      <c r="B96" s="513" t="s">
        <v>11633</v>
      </c>
      <c r="C96" s="531">
        <v>934001205</v>
      </c>
      <c r="D96" s="544" t="s">
        <v>11634</v>
      </c>
      <c r="E96" s="141"/>
      <c r="F96" s="57"/>
      <c r="G96" s="131" t="s">
        <v>223</v>
      </c>
      <c r="H96" s="131" t="s">
        <v>245</v>
      </c>
      <c r="I96" s="57" t="s">
        <v>316</v>
      </c>
      <c r="J96" s="57" t="s">
        <v>221</v>
      </c>
      <c r="K96" s="139"/>
      <c r="L96" s="58"/>
      <c r="M96" s="151"/>
      <c r="N96" s="58" t="s">
        <v>233</v>
      </c>
      <c r="O96" s="58" t="s">
        <v>237</v>
      </c>
      <c r="P96" s="57" t="s">
        <v>237</v>
      </c>
      <c r="Q96" s="63"/>
      <c r="R96" s="58"/>
      <c r="S96" s="58"/>
      <c r="T96" s="58"/>
      <c r="U96" s="58"/>
      <c r="V96" s="58"/>
    </row>
    <row r="97" spans="1:22">
      <c r="A97" s="132"/>
      <c r="B97" s="515" t="s">
        <v>11635</v>
      </c>
      <c r="C97" s="530">
        <v>995740628</v>
      </c>
      <c r="D97" s="133" t="s">
        <v>11636</v>
      </c>
      <c r="E97" s="553"/>
      <c r="F97" s="57"/>
      <c r="G97" s="131" t="s">
        <v>223</v>
      </c>
      <c r="H97" s="131" t="s">
        <v>245</v>
      </c>
      <c r="I97" s="57" t="s">
        <v>316</v>
      </c>
      <c r="J97" s="57" t="s">
        <v>221</v>
      </c>
      <c r="K97" s="139"/>
      <c r="L97" s="58"/>
      <c r="M97" s="405"/>
      <c r="N97" s="58" t="s">
        <v>233</v>
      </c>
      <c r="O97" s="58" t="s">
        <v>236</v>
      </c>
      <c r="P97" s="57" t="s">
        <v>350</v>
      </c>
      <c r="Q97" s="63"/>
      <c r="R97" s="58"/>
      <c r="S97" s="58"/>
      <c r="T97" s="58"/>
      <c r="U97" s="58"/>
      <c r="V97" s="58"/>
    </row>
    <row r="98" spans="1:22">
      <c r="A98" s="135"/>
      <c r="B98" s="513" t="s">
        <v>11637</v>
      </c>
      <c r="C98" s="531">
        <v>933687200</v>
      </c>
      <c r="D98" s="143" t="s">
        <v>11638</v>
      </c>
      <c r="E98" s="141"/>
      <c r="F98" s="57"/>
      <c r="G98" s="378" t="s">
        <v>223</v>
      </c>
      <c r="H98" s="131" t="s">
        <v>245</v>
      </c>
      <c r="I98" s="57" t="s">
        <v>316</v>
      </c>
      <c r="J98" s="57" t="s">
        <v>221</v>
      </c>
      <c r="K98" s="139"/>
      <c r="L98" s="58"/>
      <c r="M98" s="151"/>
      <c r="N98" s="58" t="s">
        <v>233</v>
      </c>
      <c r="O98" s="58" t="s">
        <v>236</v>
      </c>
      <c r="P98" s="57" t="s">
        <v>350</v>
      </c>
      <c r="Q98" s="63"/>
      <c r="R98" s="58"/>
      <c r="S98" s="58"/>
      <c r="T98" s="58"/>
      <c r="U98" s="58"/>
      <c r="V98" s="58"/>
    </row>
    <row r="99" spans="1:22">
      <c r="A99" s="135"/>
      <c r="B99" s="513" t="s">
        <v>11639</v>
      </c>
      <c r="C99" s="531" t="s">
        <v>11618</v>
      </c>
      <c r="D99" s="544" t="s">
        <v>11640</v>
      </c>
      <c r="E99" s="554"/>
      <c r="F99" s="57"/>
      <c r="G99" s="131" t="s">
        <v>223</v>
      </c>
      <c r="H99" s="131" t="s">
        <v>245</v>
      </c>
      <c r="I99" s="57" t="s">
        <v>316</v>
      </c>
      <c r="J99" s="57" t="s">
        <v>221</v>
      </c>
      <c r="K99" s="139"/>
      <c r="L99" s="58"/>
      <c r="M99" s="151"/>
      <c r="N99" s="58" t="s">
        <v>231</v>
      </c>
      <c r="O99" s="58" t="s">
        <v>231</v>
      </c>
      <c r="P99" s="57" t="s">
        <v>231</v>
      </c>
      <c r="Q99" s="63"/>
      <c r="R99" s="58"/>
      <c r="S99" s="58"/>
      <c r="T99" s="58"/>
      <c r="U99" s="58"/>
      <c r="V99" s="58"/>
    </row>
    <row r="100" spans="1:22">
      <c r="A100" s="135"/>
      <c r="B100" s="513" t="s">
        <v>11641</v>
      </c>
      <c r="C100" s="531">
        <v>922521210</v>
      </c>
      <c r="D100" s="143" t="s">
        <v>11642</v>
      </c>
      <c r="E100" s="146"/>
      <c r="F100" s="57"/>
      <c r="G100" s="131" t="s">
        <v>223</v>
      </c>
      <c r="H100" s="131" t="s">
        <v>245</v>
      </c>
      <c r="I100" s="57" t="s">
        <v>316</v>
      </c>
      <c r="J100" s="57" t="s">
        <v>221</v>
      </c>
      <c r="K100" s="139"/>
      <c r="L100" s="58"/>
      <c r="M100" s="151"/>
      <c r="N100" s="58" t="s">
        <v>233</v>
      </c>
      <c r="O100" s="58" t="s">
        <v>231</v>
      </c>
      <c r="P100" s="57" t="s">
        <v>231</v>
      </c>
      <c r="Q100" s="63"/>
      <c r="R100" s="58"/>
      <c r="S100" s="58"/>
      <c r="T100" s="58"/>
      <c r="U100" s="58"/>
      <c r="V100" s="58"/>
    </row>
    <row r="101" spans="1:22">
      <c r="A101" s="135"/>
      <c r="B101" s="513" t="s">
        <v>11643</v>
      </c>
      <c r="C101" s="531">
        <v>965156715</v>
      </c>
      <c r="D101" s="143" t="s">
        <v>11644</v>
      </c>
      <c r="E101" s="141"/>
      <c r="F101" s="57"/>
      <c r="G101" s="131" t="s">
        <v>223</v>
      </c>
      <c r="H101" s="131" t="s">
        <v>245</v>
      </c>
      <c r="I101" s="57" t="s">
        <v>316</v>
      </c>
      <c r="J101" s="57" t="s">
        <v>221</v>
      </c>
      <c r="K101" s="139"/>
      <c r="L101" s="58"/>
      <c r="M101" s="151"/>
      <c r="N101" s="58" t="s">
        <v>233</v>
      </c>
      <c r="O101" s="58" t="s">
        <v>236</v>
      </c>
      <c r="P101" s="57" t="s">
        <v>350</v>
      </c>
      <c r="Q101" s="63"/>
      <c r="R101" s="58"/>
      <c r="S101" s="58"/>
      <c r="T101" s="58"/>
      <c r="U101" s="58"/>
      <c r="V101" s="58"/>
    </row>
    <row r="102" spans="1:22">
      <c r="A102" s="137"/>
      <c r="B102" s="516" t="s">
        <v>11645</v>
      </c>
      <c r="C102" s="532">
        <v>988180114</v>
      </c>
      <c r="D102" s="143" t="s">
        <v>7770</v>
      </c>
      <c r="E102" s="141"/>
      <c r="F102" s="698"/>
      <c r="G102" s="131" t="s">
        <v>224</v>
      </c>
      <c r="H102" s="131" t="s">
        <v>245</v>
      </c>
      <c r="I102" s="57" t="s">
        <v>316</v>
      </c>
      <c r="J102" s="57" t="s">
        <v>221</v>
      </c>
      <c r="K102" s="139"/>
      <c r="L102" s="58"/>
      <c r="M102" s="151"/>
      <c r="N102" s="58" t="s">
        <v>233</v>
      </c>
      <c r="O102" s="58" t="s">
        <v>236</v>
      </c>
      <c r="P102" s="388"/>
      <c r="Q102" s="63"/>
      <c r="R102" s="58"/>
      <c r="S102" s="58"/>
      <c r="T102" s="58"/>
      <c r="U102" s="58"/>
      <c r="V102" s="58"/>
    </row>
    <row r="103" spans="1:22">
      <c r="A103" s="135"/>
      <c r="B103" s="516" t="s">
        <v>11646</v>
      </c>
      <c r="C103" s="531">
        <v>925488689</v>
      </c>
      <c r="D103" s="506" t="s">
        <v>11647</v>
      </c>
      <c r="E103" s="509"/>
      <c r="F103" s="57"/>
      <c r="G103" s="131" t="s">
        <v>224</v>
      </c>
      <c r="H103" s="131" t="s">
        <v>245</v>
      </c>
      <c r="I103" s="86" t="s">
        <v>316</v>
      </c>
      <c r="J103" s="57" t="s">
        <v>221</v>
      </c>
      <c r="K103" s="131"/>
      <c r="L103" s="57"/>
      <c r="M103" s="187"/>
      <c r="N103" s="54" t="s">
        <v>233</v>
      </c>
      <c r="O103" s="54" t="s">
        <v>231</v>
      </c>
      <c r="P103" s="86"/>
      <c r="Q103" s="88"/>
      <c r="R103" s="54"/>
      <c r="S103" s="54"/>
      <c r="T103" s="54"/>
      <c r="U103" s="54"/>
      <c r="V103" s="58"/>
    </row>
    <row r="104" spans="1:22">
      <c r="A104" s="135"/>
      <c r="B104" s="513" t="s">
        <v>11648</v>
      </c>
      <c r="C104" s="532">
        <v>962254935</v>
      </c>
      <c r="D104" s="143" t="s">
        <v>11649</v>
      </c>
      <c r="E104" s="141"/>
      <c r="F104" s="57"/>
      <c r="G104" s="378" t="s">
        <v>224</v>
      </c>
      <c r="H104" s="131" t="s">
        <v>245</v>
      </c>
      <c r="I104" s="57" t="s">
        <v>316</v>
      </c>
      <c r="J104" s="57" t="s">
        <v>221</v>
      </c>
      <c r="K104" s="139"/>
      <c r="L104" s="58"/>
      <c r="M104" s="151"/>
      <c r="N104" s="58" t="s">
        <v>233</v>
      </c>
      <c r="O104" s="58" t="s">
        <v>236</v>
      </c>
      <c r="P104" s="388"/>
      <c r="Q104" s="63"/>
      <c r="R104" s="58"/>
      <c r="S104" s="58"/>
      <c r="T104" s="58"/>
      <c r="U104" s="58"/>
      <c r="V104" s="58"/>
    </row>
    <row r="105" spans="1:22">
      <c r="A105" s="135"/>
      <c r="B105" s="513" t="s">
        <v>11650</v>
      </c>
      <c r="C105" s="531">
        <v>934012048</v>
      </c>
      <c r="D105" s="143" t="s">
        <v>11651</v>
      </c>
      <c r="E105" s="141"/>
      <c r="F105" s="56"/>
      <c r="G105" s="131" t="s">
        <v>224</v>
      </c>
      <c r="H105" s="131" t="s">
        <v>245</v>
      </c>
      <c r="I105" s="57" t="s">
        <v>316</v>
      </c>
      <c r="J105" s="57" t="s">
        <v>221</v>
      </c>
      <c r="K105" s="139"/>
      <c r="L105" s="58"/>
      <c r="M105" s="151"/>
      <c r="N105" s="58" t="s">
        <v>233</v>
      </c>
      <c r="O105" s="58" t="s">
        <v>236</v>
      </c>
      <c r="P105" s="388"/>
      <c r="Q105" s="63"/>
      <c r="R105" s="58"/>
      <c r="S105" s="58"/>
      <c r="T105" s="58"/>
      <c r="U105" s="58"/>
      <c r="V105" s="58"/>
    </row>
    <row r="106" spans="1:22">
      <c r="A106" s="127"/>
      <c r="B106" s="513" t="s">
        <v>11652</v>
      </c>
      <c r="C106" s="529">
        <v>914923912</v>
      </c>
      <c r="D106" s="506" t="s">
        <v>11653</v>
      </c>
      <c r="E106" s="553"/>
      <c r="F106" s="55"/>
      <c r="G106" s="378" t="s">
        <v>224</v>
      </c>
      <c r="H106" s="131" t="s">
        <v>245</v>
      </c>
      <c r="I106" s="57" t="s">
        <v>316</v>
      </c>
      <c r="J106" s="57" t="s">
        <v>221</v>
      </c>
      <c r="K106" s="139"/>
      <c r="L106" s="58"/>
      <c r="M106" s="151"/>
      <c r="N106" s="58" t="s">
        <v>233</v>
      </c>
      <c r="O106" s="58" t="s">
        <v>236</v>
      </c>
      <c r="P106" s="388"/>
      <c r="Q106" s="63"/>
      <c r="R106" s="58"/>
      <c r="S106" s="58"/>
      <c r="T106" s="58"/>
      <c r="U106" s="58"/>
      <c r="V106" s="58"/>
    </row>
    <row r="107" spans="1:22">
      <c r="A107" s="132"/>
      <c r="B107" s="513" t="s">
        <v>11654</v>
      </c>
      <c r="C107" s="531">
        <v>960269225</v>
      </c>
      <c r="D107" s="506" t="s">
        <v>11655</v>
      </c>
      <c r="E107" s="185"/>
      <c r="F107" s="57"/>
      <c r="G107" s="131" t="s">
        <v>224</v>
      </c>
      <c r="H107" s="131" t="s">
        <v>245</v>
      </c>
      <c r="I107" s="57" t="s">
        <v>316</v>
      </c>
      <c r="J107" s="57" t="s">
        <v>221</v>
      </c>
      <c r="K107" s="139"/>
      <c r="L107" s="58"/>
      <c r="M107" s="151"/>
      <c r="N107" s="58" t="s">
        <v>233</v>
      </c>
      <c r="O107" s="58" t="s">
        <v>236</v>
      </c>
      <c r="P107" s="388"/>
      <c r="Q107" s="63"/>
      <c r="R107" s="58"/>
      <c r="S107" s="58"/>
      <c r="T107" s="58"/>
      <c r="U107" s="58"/>
      <c r="V107" s="58"/>
    </row>
    <row r="108" spans="1:22">
      <c r="A108" s="132"/>
      <c r="B108" s="514" t="s">
        <v>11656</v>
      </c>
      <c r="C108" s="530">
        <v>978684991</v>
      </c>
      <c r="D108" s="133" t="s">
        <v>11657</v>
      </c>
      <c r="E108" s="553"/>
      <c r="F108" s="57"/>
      <c r="G108" s="131" t="s">
        <v>224</v>
      </c>
      <c r="H108" s="131" t="s">
        <v>245</v>
      </c>
      <c r="I108" s="57" t="s">
        <v>316</v>
      </c>
      <c r="J108" s="57" t="s">
        <v>221</v>
      </c>
      <c r="K108" s="139"/>
      <c r="L108" s="58"/>
      <c r="M108" s="405"/>
      <c r="N108" s="58" t="s">
        <v>233</v>
      </c>
      <c r="O108" s="58" t="s">
        <v>236</v>
      </c>
      <c r="P108" s="388"/>
      <c r="Q108" s="63"/>
      <c r="R108" s="58"/>
      <c r="S108" s="58"/>
      <c r="T108" s="58"/>
      <c r="U108" s="58"/>
      <c r="V108" s="58"/>
    </row>
    <row r="109" spans="1:22">
      <c r="A109" s="127"/>
      <c r="B109" s="514" t="s">
        <v>11658</v>
      </c>
      <c r="C109" s="530">
        <v>932432144</v>
      </c>
      <c r="D109" s="133" t="s">
        <v>11659</v>
      </c>
      <c r="E109" s="146"/>
      <c r="F109" s="55"/>
      <c r="G109" s="131" t="s">
        <v>224</v>
      </c>
      <c r="H109" s="131" t="s">
        <v>245</v>
      </c>
      <c r="I109" s="57" t="s">
        <v>316</v>
      </c>
      <c r="J109" s="57" t="s">
        <v>221</v>
      </c>
      <c r="K109" s="139"/>
      <c r="L109" s="58"/>
      <c r="M109" s="405"/>
      <c r="N109" s="58" t="s">
        <v>231</v>
      </c>
      <c r="O109" s="58" t="s">
        <v>231</v>
      </c>
      <c r="P109" s="388"/>
      <c r="Q109" s="63"/>
      <c r="R109" s="58"/>
      <c r="S109" s="58"/>
      <c r="T109" s="58"/>
      <c r="U109" s="58"/>
      <c r="V109" s="58"/>
    </row>
    <row r="110" spans="1:22">
      <c r="A110" s="135"/>
      <c r="B110" s="513" t="s">
        <v>11660</v>
      </c>
      <c r="C110" s="531" t="s">
        <v>11661</v>
      </c>
      <c r="D110" s="506" t="s">
        <v>11662</v>
      </c>
      <c r="E110" s="509"/>
      <c r="F110" s="57"/>
      <c r="G110" s="378" t="s">
        <v>224</v>
      </c>
      <c r="H110" s="131" t="s">
        <v>245</v>
      </c>
      <c r="I110" s="57" t="s">
        <v>316</v>
      </c>
      <c r="J110" s="57" t="s">
        <v>221</v>
      </c>
      <c r="K110" s="139"/>
      <c r="L110" s="58"/>
      <c r="M110" s="151"/>
      <c r="N110" s="58" t="s">
        <v>231</v>
      </c>
      <c r="O110" s="58" t="s">
        <v>231</v>
      </c>
      <c r="P110" s="388"/>
      <c r="Q110" s="63"/>
      <c r="R110" s="58"/>
      <c r="S110" s="58"/>
      <c r="T110" s="58"/>
      <c r="U110" s="58"/>
      <c r="V110" s="58"/>
    </row>
    <row r="111" spans="1:22">
      <c r="A111" s="132"/>
      <c r="B111" s="514" t="s">
        <v>11663</v>
      </c>
      <c r="C111" s="530">
        <v>972229170</v>
      </c>
      <c r="D111" s="133" t="s">
        <v>11664</v>
      </c>
      <c r="E111" s="553"/>
      <c r="F111" s="57"/>
      <c r="G111" s="131" t="s">
        <v>224</v>
      </c>
      <c r="H111" s="131" t="s">
        <v>245</v>
      </c>
      <c r="I111" s="57" t="s">
        <v>316</v>
      </c>
      <c r="J111" s="57" t="s">
        <v>221</v>
      </c>
      <c r="K111" s="139"/>
      <c r="L111" s="58"/>
      <c r="M111" s="405"/>
      <c r="N111" s="58" t="s">
        <v>233</v>
      </c>
      <c r="O111" s="58" t="s">
        <v>236</v>
      </c>
      <c r="P111" s="388"/>
      <c r="Q111" s="63"/>
      <c r="R111" s="58"/>
      <c r="S111" s="58"/>
      <c r="T111" s="58"/>
      <c r="U111" s="58"/>
      <c r="V111" s="58"/>
    </row>
    <row r="112" spans="1:22">
      <c r="A112" s="135"/>
      <c r="B112" s="513" t="s">
        <v>11665</v>
      </c>
      <c r="C112" s="531">
        <v>987758229</v>
      </c>
      <c r="D112" s="544" t="s">
        <v>11666</v>
      </c>
      <c r="E112" s="141"/>
      <c r="F112" s="57"/>
      <c r="G112" s="378" t="s">
        <v>224</v>
      </c>
      <c r="H112" s="131" t="s">
        <v>245</v>
      </c>
      <c r="I112" s="57" t="s">
        <v>316</v>
      </c>
      <c r="J112" s="57" t="s">
        <v>221</v>
      </c>
      <c r="K112" s="139"/>
      <c r="L112" s="58"/>
      <c r="M112" s="151"/>
      <c r="N112" s="58" t="s">
        <v>233</v>
      </c>
      <c r="O112" s="58" t="s">
        <v>231</v>
      </c>
      <c r="P112" s="388"/>
      <c r="Q112" s="63"/>
      <c r="R112" s="58"/>
      <c r="S112" s="58"/>
      <c r="T112" s="58"/>
      <c r="U112" s="58"/>
      <c r="V112" s="58"/>
    </row>
    <row r="113" spans="1:22">
      <c r="A113" s="135"/>
      <c r="B113" s="513" t="s">
        <v>11667</v>
      </c>
      <c r="C113" s="531">
        <v>920427203</v>
      </c>
      <c r="D113" s="143" t="s">
        <v>11668</v>
      </c>
      <c r="E113" s="141"/>
      <c r="F113" s="56"/>
      <c r="G113" s="131" t="s">
        <v>224</v>
      </c>
      <c r="H113" s="131" t="s">
        <v>245</v>
      </c>
      <c r="I113" s="57" t="s">
        <v>316</v>
      </c>
      <c r="J113" s="57" t="s">
        <v>221</v>
      </c>
      <c r="K113" s="139"/>
      <c r="L113" s="58"/>
      <c r="M113" s="151"/>
      <c r="N113" s="58" t="s">
        <v>231</v>
      </c>
      <c r="O113" s="58" t="s">
        <v>231</v>
      </c>
      <c r="P113" s="388"/>
      <c r="Q113" s="63"/>
      <c r="R113" s="58"/>
      <c r="S113" s="58"/>
      <c r="T113" s="58"/>
      <c r="U113" s="58"/>
      <c r="V113" s="58"/>
    </row>
    <row r="114" spans="1:22">
      <c r="A114" s="127"/>
      <c r="B114" s="514" t="s">
        <v>11669</v>
      </c>
      <c r="C114" s="530">
        <v>919690182</v>
      </c>
      <c r="D114" s="133" t="s">
        <v>7835</v>
      </c>
      <c r="E114" s="146"/>
      <c r="F114" s="55"/>
      <c r="G114" s="378" t="s">
        <v>224</v>
      </c>
      <c r="H114" s="131" t="s">
        <v>245</v>
      </c>
      <c r="I114" s="57" t="s">
        <v>316</v>
      </c>
      <c r="J114" s="57" t="s">
        <v>221</v>
      </c>
      <c r="K114" s="139"/>
      <c r="L114" s="58"/>
      <c r="M114" s="405"/>
      <c r="N114" s="58" t="s">
        <v>233</v>
      </c>
      <c r="O114" s="58" t="s">
        <v>236</v>
      </c>
      <c r="P114" s="388"/>
      <c r="Q114" s="63"/>
      <c r="R114" s="58"/>
      <c r="S114" s="58"/>
      <c r="T114" s="58"/>
      <c r="U114" s="58"/>
      <c r="V114" s="58"/>
    </row>
    <row r="115" spans="1:22">
      <c r="A115" s="135"/>
      <c r="B115" s="513" t="s">
        <v>11670</v>
      </c>
      <c r="C115" s="531">
        <v>978612172</v>
      </c>
      <c r="D115" s="143" t="s">
        <v>11671</v>
      </c>
      <c r="E115" s="146"/>
      <c r="F115" s="57"/>
      <c r="G115" s="378" t="s">
        <v>224</v>
      </c>
      <c r="H115" s="131" t="s">
        <v>245</v>
      </c>
      <c r="I115" s="57" t="s">
        <v>316</v>
      </c>
      <c r="J115" s="57" t="s">
        <v>221</v>
      </c>
      <c r="K115" s="139"/>
      <c r="L115" s="58"/>
      <c r="M115" s="151"/>
      <c r="N115" s="58" t="s">
        <v>233</v>
      </c>
      <c r="O115" s="58" t="s">
        <v>231</v>
      </c>
      <c r="P115" s="388"/>
      <c r="Q115" s="63"/>
      <c r="R115" s="58"/>
      <c r="S115" s="58"/>
      <c r="T115" s="58"/>
      <c r="U115" s="58"/>
      <c r="V115" s="58"/>
    </row>
    <row r="116" spans="1:22">
      <c r="A116" s="135"/>
      <c r="B116" s="513" t="s">
        <v>11672</v>
      </c>
      <c r="C116" s="531">
        <v>963033213</v>
      </c>
      <c r="D116" s="506" t="s">
        <v>11673</v>
      </c>
      <c r="E116" s="185"/>
      <c r="F116" s="57"/>
      <c r="G116" s="131" t="s">
        <v>224</v>
      </c>
      <c r="H116" s="131" t="s">
        <v>245</v>
      </c>
      <c r="I116" s="57" t="s">
        <v>316</v>
      </c>
      <c r="J116" s="57" t="s">
        <v>221</v>
      </c>
      <c r="K116" s="139"/>
      <c r="L116" s="58"/>
      <c r="M116" s="151"/>
      <c r="N116" s="58" t="s">
        <v>233</v>
      </c>
      <c r="O116" s="58" t="s">
        <v>236</v>
      </c>
      <c r="P116" s="388"/>
      <c r="Q116" s="63"/>
      <c r="R116" s="58"/>
      <c r="S116" s="58"/>
      <c r="T116" s="58"/>
      <c r="U116" s="58"/>
      <c r="V116" s="58"/>
    </row>
    <row r="117" spans="1:22">
      <c r="A117" s="127"/>
      <c r="B117" s="514" t="s">
        <v>11674</v>
      </c>
      <c r="C117" s="530">
        <v>940172170</v>
      </c>
      <c r="D117" s="133" t="s">
        <v>11675</v>
      </c>
      <c r="E117" s="146"/>
      <c r="F117" s="55"/>
      <c r="G117" s="131" t="s">
        <v>224</v>
      </c>
      <c r="H117" s="131" t="s">
        <v>245</v>
      </c>
      <c r="I117" s="57" t="s">
        <v>316</v>
      </c>
      <c r="J117" s="57" t="s">
        <v>221</v>
      </c>
      <c r="K117" s="139"/>
      <c r="L117" s="58"/>
      <c r="M117" s="405"/>
      <c r="N117" s="58" t="s">
        <v>233</v>
      </c>
      <c r="O117" s="58" t="s">
        <v>236</v>
      </c>
      <c r="P117" s="388"/>
      <c r="Q117" s="63"/>
      <c r="R117" s="58"/>
      <c r="S117" s="58"/>
      <c r="T117" s="58"/>
      <c r="U117" s="58"/>
      <c r="V117" s="58"/>
    </row>
    <row r="118" spans="1:22">
      <c r="A118" s="135"/>
      <c r="B118" s="513" t="s">
        <v>11319</v>
      </c>
      <c r="C118" s="531">
        <v>969831175</v>
      </c>
      <c r="D118" s="143" t="s">
        <v>11320</v>
      </c>
      <c r="E118" s="146"/>
      <c r="F118" s="57"/>
      <c r="G118" s="379" t="s">
        <v>225</v>
      </c>
      <c r="H118" s="131" t="s">
        <v>245</v>
      </c>
      <c r="I118" s="57" t="s">
        <v>316</v>
      </c>
      <c r="J118" s="57" t="s">
        <v>221</v>
      </c>
      <c r="K118" s="139"/>
      <c r="L118" s="58"/>
      <c r="M118" s="151"/>
      <c r="N118" s="58" t="s">
        <v>231</v>
      </c>
      <c r="O118" s="58" t="s">
        <v>231</v>
      </c>
      <c r="P118" s="57" t="s">
        <v>231</v>
      </c>
      <c r="Q118" s="63"/>
      <c r="R118" s="58"/>
      <c r="S118" s="58"/>
      <c r="T118" s="58"/>
      <c r="U118" s="58"/>
      <c r="V118" s="58"/>
    </row>
    <row r="119" spans="1:22">
      <c r="A119" s="135"/>
      <c r="B119" s="513" t="s">
        <v>11676</v>
      </c>
      <c r="C119" s="531">
        <v>934656799</v>
      </c>
      <c r="D119" s="143" t="s">
        <v>11677</v>
      </c>
      <c r="E119" s="141"/>
      <c r="F119" s="57"/>
      <c r="G119" s="130" t="s">
        <v>225</v>
      </c>
      <c r="H119" s="131" t="s">
        <v>245</v>
      </c>
      <c r="I119" s="57" t="s">
        <v>316</v>
      </c>
      <c r="J119" s="57" t="s">
        <v>221</v>
      </c>
      <c r="K119" s="139"/>
      <c r="L119" s="58"/>
      <c r="M119" s="151"/>
      <c r="N119" s="58" t="s">
        <v>231</v>
      </c>
      <c r="O119" s="58" t="s">
        <v>231</v>
      </c>
      <c r="P119" s="57" t="s">
        <v>231</v>
      </c>
      <c r="Q119" s="63"/>
      <c r="R119" s="58"/>
      <c r="S119" s="58"/>
      <c r="T119" s="58"/>
      <c r="U119" s="58"/>
      <c r="V119" s="58"/>
    </row>
    <row r="120" spans="1:22">
      <c r="A120" s="135"/>
      <c r="B120" s="513" t="s">
        <v>11678</v>
      </c>
      <c r="C120" s="531">
        <v>983524955</v>
      </c>
      <c r="D120" s="143" t="s">
        <v>11679</v>
      </c>
      <c r="E120" s="146"/>
      <c r="F120" s="57"/>
      <c r="G120" s="379" t="s">
        <v>225</v>
      </c>
      <c r="H120" s="131" t="s">
        <v>245</v>
      </c>
      <c r="I120" s="57" t="s">
        <v>316</v>
      </c>
      <c r="J120" s="57" t="s">
        <v>221</v>
      </c>
      <c r="K120" s="139"/>
      <c r="L120" s="58"/>
      <c r="M120" s="151"/>
      <c r="N120" s="58" t="s">
        <v>233</v>
      </c>
      <c r="O120" s="58" t="s">
        <v>236</v>
      </c>
      <c r="P120" s="57" t="s">
        <v>236</v>
      </c>
      <c r="Q120" s="63"/>
      <c r="R120" s="58"/>
      <c r="S120" s="58"/>
      <c r="T120" s="58"/>
      <c r="U120" s="58"/>
      <c r="V120" s="58"/>
    </row>
    <row r="121" spans="1:22">
      <c r="A121" s="137">
        <v>77622947</v>
      </c>
      <c r="B121" s="516" t="s">
        <v>9977</v>
      </c>
      <c r="C121" s="532">
        <v>970618778</v>
      </c>
      <c r="D121" s="143" t="s">
        <v>9978</v>
      </c>
      <c r="E121" s="141"/>
      <c r="F121" s="57"/>
      <c r="G121" s="379" t="s">
        <v>225</v>
      </c>
      <c r="H121" s="131" t="s">
        <v>245</v>
      </c>
      <c r="I121" s="57" t="s">
        <v>316</v>
      </c>
      <c r="J121" s="57" t="s">
        <v>221</v>
      </c>
      <c r="K121" s="139"/>
      <c r="L121" s="58"/>
      <c r="M121" s="151"/>
      <c r="N121" s="58" t="s">
        <v>233</v>
      </c>
      <c r="O121" s="58" t="s">
        <v>231</v>
      </c>
      <c r="P121" s="57" t="s">
        <v>231</v>
      </c>
      <c r="Q121" s="63" t="s">
        <v>445</v>
      </c>
      <c r="R121" s="58" t="s">
        <v>3947</v>
      </c>
      <c r="S121" s="58" t="s">
        <v>318</v>
      </c>
      <c r="T121" s="58" t="s">
        <v>323</v>
      </c>
      <c r="U121" s="58" t="s">
        <v>258</v>
      </c>
      <c r="V121" s="58"/>
    </row>
    <row r="122" spans="1:22">
      <c r="A122" s="132"/>
      <c r="B122" s="514" t="s">
        <v>11680</v>
      </c>
      <c r="C122" s="530">
        <v>970863279</v>
      </c>
      <c r="D122" s="133" t="s">
        <v>11681</v>
      </c>
      <c r="E122" s="553"/>
      <c r="F122" s="57"/>
      <c r="G122" s="379" t="s">
        <v>225</v>
      </c>
      <c r="H122" s="131" t="s">
        <v>245</v>
      </c>
      <c r="I122" s="57" t="s">
        <v>316</v>
      </c>
      <c r="J122" s="57" t="s">
        <v>221</v>
      </c>
      <c r="K122" s="139"/>
      <c r="L122" s="58"/>
      <c r="M122" s="405"/>
      <c r="N122" s="58" t="s">
        <v>231</v>
      </c>
      <c r="O122" s="58" t="s">
        <v>231</v>
      </c>
      <c r="P122" s="57" t="s">
        <v>231</v>
      </c>
      <c r="Q122" s="63"/>
      <c r="R122" s="58"/>
      <c r="S122" s="58"/>
      <c r="T122" s="58"/>
      <c r="U122" s="58"/>
      <c r="V122" s="58"/>
    </row>
    <row r="123" spans="1:22">
      <c r="A123" s="135"/>
      <c r="B123" s="513" t="s">
        <v>7636</v>
      </c>
      <c r="C123" s="531">
        <v>994325619</v>
      </c>
      <c r="D123" s="143" t="s">
        <v>4758</v>
      </c>
      <c r="E123" s="146"/>
      <c r="F123" s="57"/>
      <c r="G123" s="130" t="s">
        <v>225</v>
      </c>
      <c r="H123" s="131" t="s">
        <v>245</v>
      </c>
      <c r="I123" s="57" t="s">
        <v>316</v>
      </c>
      <c r="J123" s="57" t="s">
        <v>221</v>
      </c>
      <c r="K123" s="139"/>
      <c r="L123" s="58"/>
      <c r="M123" s="151"/>
      <c r="N123" s="58" t="s">
        <v>231</v>
      </c>
      <c r="O123" s="58" t="s">
        <v>236</v>
      </c>
      <c r="P123" s="57" t="s">
        <v>350</v>
      </c>
      <c r="Q123" s="63"/>
      <c r="R123" s="58"/>
      <c r="S123" s="58"/>
      <c r="T123" s="58"/>
      <c r="U123" s="58"/>
      <c r="V123" s="58"/>
    </row>
    <row r="124" spans="1:22">
      <c r="A124" s="132"/>
      <c r="B124" s="514" t="s">
        <v>11682</v>
      </c>
      <c r="C124" s="530">
        <v>958533937</v>
      </c>
      <c r="D124" s="133" t="s">
        <v>11683</v>
      </c>
      <c r="E124" s="553"/>
      <c r="F124" s="57"/>
      <c r="G124" s="379" t="s">
        <v>225</v>
      </c>
      <c r="H124" s="131" t="s">
        <v>245</v>
      </c>
      <c r="I124" s="57" t="s">
        <v>316</v>
      </c>
      <c r="J124" s="57" t="s">
        <v>221</v>
      </c>
      <c r="K124" s="139"/>
      <c r="L124" s="58"/>
      <c r="M124" s="405"/>
      <c r="N124" s="58" t="s">
        <v>233</v>
      </c>
      <c r="O124" s="58" t="s">
        <v>236</v>
      </c>
      <c r="P124" s="57" t="s">
        <v>350</v>
      </c>
      <c r="Q124" s="63"/>
      <c r="R124" s="58"/>
      <c r="S124" s="58"/>
      <c r="T124" s="58"/>
      <c r="U124" s="58"/>
      <c r="V124" s="58"/>
    </row>
    <row r="125" spans="1:22">
      <c r="A125" s="135"/>
      <c r="B125" s="514" t="s">
        <v>11684</v>
      </c>
      <c r="C125" s="531">
        <v>969651216</v>
      </c>
      <c r="D125" s="506" t="s">
        <v>11685</v>
      </c>
      <c r="E125" s="509"/>
      <c r="F125" s="57"/>
      <c r="G125" s="379" t="s">
        <v>225</v>
      </c>
      <c r="H125" s="131" t="s">
        <v>245</v>
      </c>
      <c r="I125" s="86" t="s">
        <v>316</v>
      </c>
      <c r="J125" s="57" t="s">
        <v>221</v>
      </c>
      <c r="K125" s="131"/>
      <c r="L125" s="57"/>
      <c r="M125" s="187"/>
      <c r="N125" s="54" t="s">
        <v>233</v>
      </c>
      <c r="O125" s="54" t="s">
        <v>236</v>
      </c>
      <c r="P125" s="86" t="s">
        <v>350</v>
      </c>
      <c r="Q125" s="88"/>
      <c r="R125" s="54"/>
      <c r="S125" s="54"/>
      <c r="T125" s="54"/>
      <c r="U125" s="54"/>
      <c r="V125" s="58"/>
    </row>
    <row r="126" spans="1:22">
      <c r="A126" s="132"/>
      <c r="B126" s="514" t="s">
        <v>11686</v>
      </c>
      <c r="C126" s="530">
        <v>930331489</v>
      </c>
      <c r="D126" s="133" t="s">
        <v>11687</v>
      </c>
      <c r="E126" s="553"/>
      <c r="F126" s="57"/>
      <c r="G126" s="379" t="s">
        <v>225</v>
      </c>
      <c r="H126" s="131" t="s">
        <v>245</v>
      </c>
      <c r="I126" s="57" t="s">
        <v>316</v>
      </c>
      <c r="J126" s="57" t="s">
        <v>221</v>
      </c>
      <c r="K126" s="139"/>
      <c r="L126" s="58"/>
      <c r="M126" s="405"/>
      <c r="N126" s="58" t="s">
        <v>233</v>
      </c>
      <c r="O126" s="58" t="s">
        <v>236</v>
      </c>
      <c r="P126" s="57" t="s">
        <v>236</v>
      </c>
      <c r="Q126" s="63"/>
      <c r="R126" s="58"/>
      <c r="S126" s="58"/>
      <c r="T126" s="58"/>
      <c r="U126" s="58"/>
      <c r="V126" s="58"/>
    </row>
    <row r="127" spans="1:22">
      <c r="A127" s="135"/>
      <c r="B127" s="513" t="s">
        <v>11688</v>
      </c>
      <c r="C127" s="531">
        <v>973906520</v>
      </c>
      <c r="D127" s="143" t="s">
        <v>11689</v>
      </c>
      <c r="E127" s="146"/>
      <c r="F127" s="57"/>
      <c r="G127" s="130" t="s">
        <v>225</v>
      </c>
      <c r="H127" s="131" t="s">
        <v>245</v>
      </c>
      <c r="I127" s="57" t="s">
        <v>316</v>
      </c>
      <c r="J127" s="57" t="s">
        <v>221</v>
      </c>
      <c r="K127" s="139"/>
      <c r="L127" s="58"/>
      <c r="M127" s="151"/>
      <c r="N127" s="58" t="s">
        <v>233</v>
      </c>
      <c r="O127" s="58" t="s">
        <v>236</v>
      </c>
      <c r="P127" s="57" t="s">
        <v>350</v>
      </c>
      <c r="Q127" s="63"/>
      <c r="R127" s="58"/>
      <c r="S127" s="58"/>
      <c r="T127" s="58"/>
      <c r="U127" s="58"/>
      <c r="V127" s="58"/>
    </row>
    <row r="128" spans="1:22">
      <c r="A128" s="135"/>
      <c r="B128" s="513" t="s">
        <v>11690</v>
      </c>
      <c r="C128" s="531">
        <v>907755430</v>
      </c>
      <c r="D128" s="143" t="s">
        <v>11691</v>
      </c>
      <c r="E128" s="141" t="s">
        <v>10895</v>
      </c>
      <c r="F128" s="57"/>
      <c r="G128" s="130" t="s">
        <v>225</v>
      </c>
      <c r="H128" s="131" t="s">
        <v>245</v>
      </c>
      <c r="I128" s="57" t="s">
        <v>316</v>
      </c>
      <c r="J128" s="57" t="s">
        <v>221</v>
      </c>
      <c r="K128" s="139"/>
      <c r="L128" s="58"/>
      <c r="M128" s="151"/>
      <c r="N128" s="58" t="s">
        <v>231</v>
      </c>
      <c r="O128" s="58" t="s">
        <v>231</v>
      </c>
      <c r="P128" s="57" t="s">
        <v>231</v>
      </c>
      <c r="Q128" s="63"/>
      <c r="R128" s="58"/>
      <c r="S128" s="58"/>
      <c r="T128" s="58"/>
      <c r="U128" s="58"/>
      <c r="V128" s="58"/>
    </row>
    <row r="129" spans="1:23">
      <c r="A129" s="135"/>
      <c r="B129" s="513" t="s">
        <v>11692</v>
      </c>
      <c r="C129" s="531">
        <v>989863537</v>
      </c>
      <c r="D129" s="544" t="s">
        <v>11693</v>
      </c>
      <c r="E129" s="554"/>
      <c r="F129" s="57"/>
      <c r="G129" s="379" t="s">
        <v>225</v>
      </c>
      <c r="H129" s="131" t="s">
        <v>245</v>
      </c>
      <c r="I129" s="57" t="s">
        <v>316</v>
      </c>
      <c r="J129" s="57" t="s">
        <v>221</v>
      </c>
      <c r="K129" s="139"/>
      <c r="L129" s="58"/>
      <c r="M129" s="151"/>
      <c r="N129" s="58" t="s">
        <v>233</v>
      </c>
      <c r="O129" s="58" t="s">
        <v>236</v>
      </c>
      <c r="P129" s="57" t="s">
        <v>350</v>
      </c>
      <c r="Q129" s="63"/>
      <c r="R129" s="58"/>
      <c r="S129" s="58"/>
      <c r="T129" s="58"/>
      <c r="U129" s="58"/>
      <c r="V129" s="58"/>
    </row>
    <row r="130" spans="1:23">
      <c r="A130" s="132"/>
      <c r="B130" s="514" t="s">
        <v>11694</v>
      </c>
      <c r="C130" s="530">
        <v>906937285</v>
      </c>
      <c r="D130" s="133" t="s">
        <v>11695</v>
      </c>
      <c r="E130" s="553"/>
      <c r="F130" s="57"/>
      <c r="G130" s="379" t="s">
        <v>225</v>
      </c>
      <c r="H130" s="131" t="s">
        <v>245</v>
      </c>
      <c r="I130" s="57" t="s">
        <v>316</v>
      </c>
      <c r="J130" s="57" t="s">
        <v>221</v>
      </c>
      <c r="K130" s="139"/>
      <c r="L130" s="58"/>
      <c r="M130" s="405"/>
      <c r="N130" s="58" t="s">
        <v>233</v>
      </c>
      <c r="O130" s="58" t="s">
        <v>236</v>
      </c>
      <c r="P130" s="57" t="s">
        <v>350</v>
      </c>
      <c r="Q130" s="63"/>
      <c r="R130" s="58"/>
      <c r="S130" s="58"/>
      <c r="T130" s="58"/>
      <c r="U130" s="58"/>
      <c r="V130" s="58"/>
    </row>
    <row r="131" spans="1:23">
      <c r="A131" s="132"/>
      <c r="B131" s="514" t="s">
        <v>11696</v>
      </c>
      <c r="C131" s="530">
        <v>51961262601</v>
      </c>
      <c r="D131" s="133" t="s">
        <v>4924</v>
      </c>
      <c r="E131" s="553"/>
      <c r="F131" s="57"/>
      <c r="G131" s="131" t="s">
        <v>224</v>
      </c>
      <c r="H131" s="131" t="s">
        <v>245</v>
      </c>
      <c r="I131" s="57" t="s">
        <v>316</v>
      </c>
      <c r="J131" s="57" t="s">
        <v>221</v>
      </c>
      <c r="K131" s="139"/>
      <c r="L131" s="58"/>
      <c r="M131" s="405"/>
      <c r="N131" s="58" t="s">
        <v>233</v>
      </c>
      <c r="O131" s="58" t="s">
        <v>231</v>
      </c>
      <c r="P131" s="388"/>
      <c r="Q131" s="63"/>
      <c r="R131" s="58"/>
      <c r="S131" s="58"/>
      <c r="T131" s="58"/>
      <c r="U131" s="58"/>
      <c r="V131" s="58"/>
    </row>
    <row r="132" spans="1:23">
      <c r="A132" s="153"/>
      <c r="B132" s="517" t="s">
        <v>11697</v>
      </c>
      <c r="C132" s="534">
        <v>948400545</v>
      </c>
      <c r="D132" s="133" t="s">
        <v>6909</v>
      </c>
      <c r="E132" s="146"/>
      <c r="F132" s="72"/>
      <c r="G132" s="154" t="s">
        <v>223</v>
      </c>
      <c r="H132" s="154" t="s">
        <v>245</v>
      </c>
      <c r="I132" s="1102" t="s">
        <v>316</v>
      </c>
      <c r="J132" s="72" t="s">
        <v>221</v>
      </c>
      <c r="K132" s="154" t="s">
        <v>262</v>
      </c>
      <c r="L132" s="869" t="s">
        <v>262</v>
      </c>
      <c r="M132" s="1103"/>
      <c r="N132" s="1104" t="s">
        <v>233</v>
      </c>
      <c r="O132" s="1105" t="s">
        <v>231</v>
      </c>
      <c r="P132" s="968" t="s">
        <v>329</v>
      </c>
      <c r="Q132" s="1106"/>
      <c r="R132" s="1105"/>
      <c r="S132" s="1105"/>
      <c r="T132" s="1105"/>
      <c r="U132" s="1105"/>
      <c r="V132" s="55"/>
      <c r="W132" s="1101"/>
    </row>
    <row r="133" spans="1:23">
      <c r="A133" s="135"/>
      <c r="B133" s="513" t="s">
        <v>8128</v>
      </c>
      <c r="C133" s="532">
        <v>51988743598</v>
      </c>
      <c r="D133" s="143" t="s">
        <v>8129</v>
      </c>
      <c r="E133" s="141"/>
      <c r="F133" s="57"/>
      <c r="G133" s="131" t="s">
        <v>223</v>
      </c>
      <c r="H133" s="131" t="s">
        <v>245</v>
      </c>
      <c r="I133" s="57" t="s">
        <v>316</v>
      </c>
      <c r="J133" s="57" t="s">
        <v>221</v>
      </c>
      <c r="K133" s="139"/>
      <c r="L133" s="58"/>
      <c r="M133" s="151"/>
      <c r="N133" s="58" t="s">
        <v>233</v>
      </c>
      <c r="O133" s="58" t="s">
        <v>231</v>
      </c>
      <c r="P133" s="57" t="s">
        <v>231</v>
      </c>
      <c r="Q133" s="63"/>
      <c r="R133" s="58"/>
      <c r="S133" s="58"/>
      <c r="T133" s="58"/>
      <c r="U133" s="58"/>
      <c r="V133" s="58"/>
    </row>
    <row r="134" spans="1:23">
      <c r="A134" s="132"/>
      <c r="B134" s="514" t="s">
        <v>11698</v>
      </c>
      <c r="C134" s="530">
        <v>51926208244</v>
      </c>
      <c r="D134" s="133" t="s">
        <v>11699</v>
      </c>
      <c r="E134" s="553"/>
      <c r="F134" s="57"/>
      <c r="G134" s="131" t="s">
        <v>223</v>
      </c>
      <c r="H134" s="131" t="s">
        <v>245</v>
      </c>
      <c r="I134" s="57" t="s">
        <v>316</v>
      </c>
      <c r="J134" s="57" t="s">
        <v>221</v>
      </c>
      <c r="K134" s="139"/>
      <c r="L134" s="58"/>
      <c r="M134" s="405"/>
      <c r="N134" s="58" t="s">
        <v>233</v>
      </c>
      <c r="O134" s="58" t="s">
        <v>231</v>
      </c>
      <c r="P134" s="57" t="s">
        <v>231</v>
      </c>
      <c r="Q134" s="63"/>
      <c r="R134" s="58"/>
      <c r="S134" s="58"/>
      <c r="T134" s="58"/>
      <c r="U134" s="58"/>
      <c r="V134" s="58"/>
    </row>
    <row r="135" spans="1:23">
      <c r="A135" s="135"/>
      <c r="B135" s="513" t="s">
        <v>11700</v>
      </c>
      <c r="C135" s="531">
        <v>51997573579</v>
      </c>
      <c r="D135" s="544" t="s">
        <v>11701</v>
      </c>
      <c r="E135" s="554"/>
      <c r="F135" s="57"/>
      <c r="G135" s="131" t="s">
        <v>223</v>
      </c>
      <c r="H135" s="131" t="s">
        <v>245</v>
      </c>
      <c r="I135" s="57" t="s">
        <v>316</v>
      </c>
      <c r="J135" s="57" t="s">
        <v>221</v>
      </c>
      <c r="K135" s="139"/>
      <c r="L135" s="58"/>
      <c r="M135" s="151"/>
      <c r="N135" s="58" t="s">
        <v>233</v>
      </c>
      <c r="O135" s="58" t="s">
        <v>231</v>
      </c>
      <c r="P135" s="57" t="s">
        <v>231</v>
      </c>
      <c r="Q135" s="63"/>
      <c r="R135" s="58"/>
      <c r="S135" s="58"/>
      <c r="T135" s="58"/>
      <c r="U135" s="58"/>
      <c r="V135" s="58"/>
    </row>
    <row r="136" spans="1:23">
      <c r="A136" s="132"/>
      <c r="B136" s="514" t="s">
        <v>11702</v>
      </c>
      <c r="C136" s="530">
        <v>51963662970</v>
      </c>
      <c r="D136" s="133" t="s">
        <v>11703</v>
      </c>
      <c r="E136" s="553"/>
      <c r="F136" s="57"/>
      <c r="G136" s="131" t="s">
        <v>224</v>
      </c>
      <c r="H136" s="131" t="s">
        <v>245</v>
      </c>
      <c r="I136" s="57" t="s">
        <v>316</v>
      </c>
      <c r="J136" s="57" t="s">
        <v>221</v>
      </c>
      <c r="K136" s="139"/>
      <c r="L136" s="58"/>
      <c r="M136" s="405"/>
      <c r="N136" s="58" t="s">
        <v>233</v>
      </c>
      <c r="O136" s="58" t="s">
        <v>236</v>
      </c>
      <c r="P136" s="388"/>
      <c r="Q136" s="63"/>
      <c r="R136" s="58"/>
      <c r="S136" s="58"/>
      <c r="T136" s="58"/>
      <c r="U136" s="58"/>
      <c r="V136" s="58"/>
    </row>
    <row r="137" spans="1:23">
      <c r="A137" s="132"/>
      <c r="B137" s="514" t="s">
        <v>11704</v>
      </c>
      <c r="C137" s="530">
        <v>51971620399</v>
      </c>
      <c r="D137" s="133" t="s">
        <v>11705</v>
      </c>
      <c r="E137" s="553" t="s">
        <v>376</v>
      </c>
      <c r="F137" s="57"/>
      <c r="G137" s="131" t="s">
        <v>224</v>
      </c>
      <c r="H137" s="131" t="s">
        <v>245</v>
      </c>
      <c r="I137" s="57" t="s">
        <v>316</v>
      </c>
      <c r="J137" s="57" t="s">
        <v>221</v>
      </c>
      <c r="K137" s="139"/>
      <c r="L137" s="58"/>
      <c r="M137" s="405"/>
      <c r="N137" s="58" t="s">
        <v>233</v>
      </c>
      <c r="O137" s="58" t="s">
        <v>231</v>
      </c>
      <c r="P137" s="388"/>
      <c r="Q137" s="63"/>
      <c r="R137" s="58"/>
      <c r="S137" s="58"/>
      <c r="T137" s="58"/>
      <c r="U137" s="58"/>
      <c r="V137" s="58"/>
    </row>
    <row r="138" spans="1:23">
      <c r="A138" s="132"/>
      <c r="B138" s="514" t="s">
        <v>1395</v>
      </c>
      <c r="C138" s="530">
        <v>51980928584</v>
      </c>
      <c r="D138" s="133" t="s">
        <v>1396</v>
      </c>
      <c r="E138" s="553" t="s">
        <v>376</v>
      </c>
      <c r="F138" s="57"/>
      <c r="G138" s="131" t="s">
        <v>224</v>
      </c>
      <c r="H138" s="131" t="s">
        <v>245</v>
      </c>
      <c r="I138" s="57" t="s">
        <v>316</v>
      </c>
      <c r="J138" s="57" t="s">
        <v>221</v>
      </c>
      <c r="K138" s="139"/>
      <c r="L138" s="58"/>
      <c r="M138" s="405"/>
      <c r="N138" s="58" t="s">
        <v>233</v>
      </c>
      <c r="O138" s="58" t="s">
        <v>231</v>
      </c>
      <c r="P138" s="388"/>
      <c r="Q138" s="63"/>
      <c r="R138" s="58"/>
      <c r="S138" s="58"/>
      <c r="T138" s="58"/>
      <c r="U138" s="58"/>
      <c r="V138" s="58"/>
    </row>
    <row r="139" spans="1:23">
      <c r="A139" s="132"/>
      <c r="B139" s="514" t="s">
        <v>11706</v>
      </c>
      <c r="C139" s="530">
        <v>51963324844</v>
      </c>
      <c r="D139" s="133" t="s">
        <v>11707</v>
      </c>
      <c r="E139" s="553" t="s">
        <v>376</v>
      </c>
      <c r="F139" s="57"/>
      <c r="G139" s="131" t="s">
        <v>224</v>
      </c>
      <c r="H139" s="131" t="s">
        <v>245</v>
      </c>
      <c r="I139" s="57" t="s">
        <v>316</v>
      </c>
      <c r="J139" s="57" t="s">
        <v>221</v>
      </c>
      <c r="K139" s="139"/>
      <c r="L139" s="58"/>
      <c r="M139" s="405"/>
      <c r="N139" s="58" t="s">
        <v>233</v>
      </c>
      <c r="O139" s="58" t="s">
        <v>237</v>
      </c>
      <c r="P139" s="388"/>
      <c r="Q139" s="63"/>
      <c r="R139" s="58"/>
      <c r="S139" s="58"/>
      <c r="T139" s="58"/>
      <c r="U139" s="58"/>
      <c r="V139" s="58"/>
    </row>
    <row r="140" spans="1:23" ht="28">
      <c r="A140" s="132">
        <v>46017272</v>
      </c>
      <c r="B140" s="514" t="s">
        <v>2582</v>
      </c>
      <c r="C140" s="530" t="s">
        <v>2583</v>
      </c>
      <c r="D140" s="133" t="s">
        <v>2584</v>
      </c>
      <c r="E140" s="553"/>
      <c r="F140" s="57"/>
      <c r="G140" s="131" t="s">
        <v>223</v>
      </c>
      <c r="H140" s="131" t="s">
        <v>238</v>
      </c>
      <c r="I140" s="57" t="s">
        <v>316</v>
      </c>
      <c r="J140" s="57" t="s">
        <v>221</v>
      </c>
      <c r="K140" s="139"/>
      <c r="L140" s="58"/>
      <c r="M140" s="405"/>
      <c r="N140" s="58" t="s">
        <v>236</v>
      </c>
      <c r="O140" s="58" t="s">
        <v>236</v>
      </c>
      <c r="P140" s="57" t="s">
        <v>350</v>
      </c>
      <c r="Q140" s="63"/>
      <c r="R140" s="58"/>
      <c r="S140" s="58"/>
      <c r="T140" s="58"/>
      <c r="U140" s="58"/>
      <c r="V140" s="58"/>
    </row>
    <row r="141" spans="1:23">
      <c r="A141" s="135"/>
      <c r="B141" s="513" t="s">
        <v>11708</v>
      </c>
      <c r="C141" s="531" t="s">
        <v>11709</v>
      </c>
      <c r="D141" s="544"/>
      <c r="E141" s="140"/>
      <c r="F141" s="57"/>
      <c r="G141" s="378" t="s">
        <v>224</v>
      </c>
      <c r="H141" s="131" t="s">
        <v>238</v>
      </c>
      <c r="I141" s="57" t="s">
        <v>316</v>
      </c>
      <c r="J141" s="57" t="s">
        <v>221</v>
      </c>
      <c r="K141" s="139"/>
      <c r="L141" s="58"/>
      <c r="M141" s="151"/>
      <c r="N141" s="58" t="s">
        <v>233</v>
      </c>
      <c r="O141" s="58" t="s">
        <v>236</v>
      </c>
      <c r="P141" s="58" t="s">
        <v>236</v>
      </c>
      <c r="Q141" s="63" t="s">
        <v>445</v>
      </c>
      <c r="R141" s="58" t="s">
        <v>232</v>
      </c>
      <c r="S141" s="58"/>
      <c r="T141" s="58"/>
      <c r="U141" s="58"/>
      <c r="V141" s="58"/>
    </row>
    <row r="142" spans="1:23">
      <c r="A142" s="135"/>
      <c r="B142" s="513" t="s">
        <v>11710</v>
      </c>
      <c r="C142" s="531" t="s">
        <v>11711</v>
      </c>
      <c r="D142" s="506"/>
      <c r="E142" s="553"/>
      <c r="F142" s="57"/>
      <c r="G142" s="131" t="s">
        <v>224</v>
      </c>
      <c r="H142" s="131" t="s">
        <v>238</v>
      </c>
      <c r="I142" s="55" t="s">
        <v>316</v>
      </c>
      <c r="J142" s="57" t="s">
        <v>221</v>
      </c>
      <c r="K142" s="139"/>
      <c r="L142" s="58"/>
      <c r="M142" s="151"/>
      <c r="N142" s="55" t="s">
        <v>233</v>
      </c>
      <c r="O142" s="55" t="s">
        <v>236</v>
      </c>
      <c r="P142" s="388"/>
      <c r="Q142" s="63"/>
      <c r="R142" s="58"/>
      <c r="S142" s="58"/>
      <c r="T142" s="58"/>
      <c r="U142" s="58"/>
      <c r="V142" s="58"/>
    </row>
    <row r="143" spans="1:23">
      <c r="A143" s="135"/>
      <c r="B143" s="513" t="s">
        <v>11712</v>
      </c>
      <c r="C143" s="531" t="s">
        <v>11610</v>
      </c>
      <c r="D143" s="143"/>
      <c r="E143" s="141"/>
      <c r="F143" s="56"/>
      <c r="G143" s="131" t="s">
        <v>224</v>
      </c>
      <c r="H143" s="131" t="s">
        <v>238</v>
      </c>
      <c r="I143" s="57" t="s">
        <v>316</v>
      </c>
      <c r="J143" s="57" t="s">
        <v>221</v>
      </c>
      <c r="K143" s="139"/>
      <c r="L143" s="58"/>
      <c r="M143" s="151"/>
      <c r="N143" s="58" t="s">
        <v>233</v>
      </c>
      <c r="O143" s="58" t="s">
        <v>231</v>
      </c>
      <c r="P143" s="388"/>
      <c r="Q143" s="63"/>
      <c r="R143" s="58"/>
      <c r="S143" s="58"/>
      <c r="T143" s="58"/>
      <c r="U143" s="58"/>
      <c r="V143" s="58"/>
    </row>
    <row r="144" spans="1:23">
      <c r="A144" s="135">
        <v>72818877</v>
      </c>
      <c r="B144" s="513" t="s">
        <v>7583</v>
      </c>
      <c r="C144" s="531">
        <v>960322331</v>
      </c>
      <c r="D144" s="544"/>
      <c r="E144" s="146"/>
      <c r="F144" s="57"/>
      <c r="G144" s="378" t="s">
        <v>224</v>
      </c>
      <c r="H144" s="131" t="s">
        <v>238</v>
      </c>
      <c r="I144" s="57" t="s">
        <v>316</v>
      </c>
      <c r="J144" s="57" t="s">
        <v>221</v>
      </c>
      <c r="K144" s="139"/>
      <c r="L144" s="58"/>
      <c r="M144" s="151"/>
      <c r="N144" s="58" t="s">
        <v>233</v>
      </c>
      <c r="O144" s="58" t="s">
        <v>236</v>
      </c>
      <c r="P144" s="388"/>
      <c r="Q144" s="63"/>
      <c r="R144" s="58"/>
      <c r="S144" s="58"/>
      <c r="T144" s="58"/>
      <c r="U144" s="58"/>
      <c r="V144" s="58"/>
    </row>
    <row r="145" spans="1:22">
      <c r="A145" s="132">
        <v>72069228</v>
      </c>
      <c r="B145" s="515" t="s">
        <v>6902</v>
      </c>
      <c r="C145" s="530">
        <v>976817335</v>
      </c>
      <c r="D145" s="133"/>
      <c r="E145" s="553"/>
      <c r="F145" s="57"/>
      <c r="G145" s="131" t="s">
        <v>224</v>
      </c>
      <c r="H145" s="131" t="s">
        <v>238</v>
      </c>
      <c r="I145" s="57" t="s">
        <v>316</v>
      </c>
      <c r="J145" s="57" t="s">
        <v>221</v>
      </c>
      <c r="K145" s="139"/>
      <c r="L145" s="58"/>
      <c r="M145" s="405"/>
      <c r="N145" s="58" t="s">
        <v>233</v>
      </c>
      <c r="O145" s="58" t="s">
        <v>236</v>
      </c>
      <c r="P145" s="388"/>
      <c r="Q145" s="63"/>
      <c r="R145" s="58"/>
      <c r="S145" s="58"/>
      <c r="T145" s="58"/>
      <c r="U145" s="58"/>
      <c r="V145" s="58"/>
    </row>
    <row r="146" spans="1:22">
      <c r="A146" s="135"/>
      <c r="B146" s="513" t="s">
        <v>11713</v>
      </c>
      <c r="C146" s="531">
        <v>925477241</v>
      </c>
      <c r="D146" s="143" t="s">
        <v>11714</v>
      </c>
      <c r="E146" s="141"/>
      <c r="F146" s="57"/>
      <c r="G146" s="378" t="s">
        <v>224</v>
      </c>
      <c r="H146" s="131" t="s">
        <v>245</v>
      </c>
      <c r="I146" s="57" t="s">
        <v>316</v>
      </c>
      <c r="J146" s="57" t="s">
        <v>221</v>
      </c>
      <c r="K146" s="139"/>
      <c r="L146" s="58"/>
      <c r="M146" s="151"/>
      <c r="N146" s="58" t="s">
        <v>233</v>
      </c>
      <c r="O146" s="58" t="s">
        <v>236</v>
      </c>
      <c r="P146" s="388"/>
      <c r="Q146" s="63"/>
      <c r="R146" s="58"/>
      <c r="S146" s="58"/>
      <c r="T146" s="58"/>
      <c r="U146" s="58"/>
      <c r="V146" s="58"/>
    </row>
    <row r="147" spans="1:22">
      <c r="A147" s="135"/>
      <c r="B147" s="513" t="s">
        <v>11715</v>
      </c>
      <c r="C147" s="531" t="s">
        <v>11716</v>
      </c>
      <c r="D147" s="544"/>
      <c r="E147" s="140"/>
      <c r="F147" s="57"/>
      <c r="G147" s="130" t="s">
        <v>225</v>
      </c>
      <c r="H147" s="131" t="s">
        <v>243</v>
      </c>
      <c r="I147" s="57" t="s">
        <v>316</v>
      </c>
      <c r="J147" s="57" t="s">
        <v>221</v>
      </c>
      <c r="K147" s="139"/>
      <c r="L147" s="58"/>
      <c r="M147" s="151"/>
      <c r="N147" s="58" t="s">
        <v>231</v>
      </c>
      <c r="O147" s="58" t="s">
        <v>231</v>
      </c>
      <c r="P147" s="58" t="s">
        <v>231</v>
      </c>
      <c r="Q147" s="63"/>
      <c r="R147" s="58"/>
      <c r="S147" s="58"/>
      <c r="T147" s="58"/>
      <c r="U147" s="58"/>
      <c r="V147" s="58"/>
    </row>
    <row r="148" spans="1:22">
      <c r="A148" s="135">
        <v>61790014</v>
      </c>
      <c r="B148" s="513" t="s">
        <v>4822</v>
      </c>
      <c r="C148" s="531">
        <v>986514950</v>
      </c>
      <c r="D148" s="544"/>
      <c r="E148" s="555"/>
      <c r="F148" s="57"/>
      <c r="G148" s="130" t="s">
        <v>225</v>
      </c>
      <c r="H148" s="131" t="s">
        <v>243</v>
      </c>
      <c r="I148" s="57" t="s">
        <v>316</v>
      </c>
      <c r="J148" s="57" t="s">
        <v>221</v>
      </c>
      <c r="K148" s="144"/>
      <c r="L148" s="73"/>
      <c r="M148" s="152"/>
      <c r="N148" s="58" t="s">
        <v>231</v>
      </c>
      <c r="O148" s="58" t="s">
        <v>231</v>
      </c>
      <c r="P148" s="57" t="s">
        <v>231</v>
      </c>
      <c r="Q148" s="63"/>
      <c r="R148" s="58"/>
      <c r="S148" s="58"/>
      <c r="T148" s="58"/>
      <c r="U148" s="58"/>
      <c r="V148" s="73"/>
    </row>
    <row r="149" spans="1:22">
      <c r="A149" s="135">
        <v>72599046</v>
      </c>
      <c r="B149" s="513" t="s">
        <v>7416</v>
      </c>
      <c r="C149" s="531">
        <v>900588510</v>
      </c>
      <c r="D149" s="544"/>
      <c r="E149" s="554"/>
      <c r="F149" s="57"/>
      <c r="G149" s="379" t="s">
        <v>225</v>
      </c>
      <c r="H149" s="131" t="s">
        <v>243</v>
      </c>
      <c r="I149" s="57" t="s">
        <v>316</v>
      </c>
      <c r="J149" s="57" t="s">
        <v>221</v>
      </c>
      <c r="K149" s="139"/>
      <c r="L149" s="58"/>
      <c r="M149" s="151"/>
      <c r="N149" s="58" t="s">
        <v>231</v>
      </c>
      <c r="O149" s="58" t="s">
        <v>231</v>
      </c>
      <c r="P149" s="57" t="s">
        <v>231</v>
      </c>
      <c r="Q149" s="63"/>
      <c r="R149" s="58"/>
      <c r="S149" s="58"/>
      <c r="T149" s="58"/>
      <c r="U149" s="58"/>
      <c r="V149" s="58"/>
    </row>
    <row r="150" spans="1:22" ht="28">
      <c r="A150" s="132">
        <v>61293331</v>
      </c>
      <c r="B150" s="514" t="s">
        <v>3966</v>
      </c>
      <c r="C150" s="530">
        <v>981568205</v>
      </c>
      <c r="D150" s="133"/>
      <c r="E150" s="553"/>
      <c r="F150" s="57"/>
      <c r="G150" s="379" t="s">
        <v>225</v>
      </c>
      <c r="H150" s="131" t="s">
        <v>243</v>
      </c>
      <c r="I150" s="57" t="s">
        <v>316</v>
      </c>
      <c r="J150" s="57" t="s">
        <v>221</v>
      </c>
      <c r="K150" s="139"/>
      <c r="L150" s="58"/>
      <c r="M150" s="405"/>
      <c r="N150" s="58" t="s">
        <v>231</v>
      </c>
      <c r="O150" s="58" t="s">
        <v>231</v>
      </c>
      <c r="P150" s="57" t="s">
        <v>231</v>
      </c>
      <c r="Q150" s="63"/>
      <c r="R150" s="58"/>
      <c r="S150" s="58"/>
      <c r="T150" s="58"/>
      <c r="U150" s="58"/>
      <c r="V150" s="58"/>
    </row>
    <row r="151" spans="1:22">
      <c r="A151" s="132">
        <v>76187128</v>
      </c>
      <c r="B151" s="514" t="s">
        <v>9573</v>
      </c>
      <c r="C151" s="530">
        <v>917907650</v>
      </c>
      <c r="D151" s="133"/>
      <c r="E151" s="553"/>
      <c r="F151" s="57"/>
      <c r="G151" s="379" t="s">
        <v>225</v>
      </c>
      <c r="H151" s="131" t="s">
        <v>243</v>
      </c>
      <c r="I151" s="57" t="s">
        <v>316</v>
      </c>
      <c r="J151" s="57" t="s">
        <v>221</v>
      </c>
      <c r="K151" s="139"/>
      <c r="L151" s="58"/>
      <c r="M151" s="405"/>
      <c r="N151" s="58" t="s">
        <v>231</v>
      </c>
      <c r="O151" s="58" t="s">
        <v>236</v>
      </c>
      <c r="P151" s="57"/>
      <c r="Q151" s="63"/>
      <c r="R151" s="58"/>
      <c r="S151" s="58"/>
      <c r="T151" s="58"/>
      <c r="U151" s="58"/>
      <c r="V151" s="58"/>
    </row>
    <row r="152" spans="1:22">
      <c r="A152" s="132">
        <v>71260844</v>
      </c>
      <c r="B152" s="514" t="s">
        <v>6159</v>
      </c>
      <c r="C152" s="530">
        <v>929534790</v>
      </c>
      <c r="D152" s="133"/>
      <c r="E152" s="553"/>
      <c r="F152" s="57"/>
      <c r="G152" s="379" t="s">
        <v>225</v>
      </c>
      <c r="H152" s="131" t="s">
        <v>243</v>
      </c>
      <c r="I152" s="57" t="s">
        <v>316</v>
      </c>
      <c r="J152" s="57" t="s">
        <v>221</v>
      </c>
      <c r="K152" s="139"/>
      <c r="L152" s="58"/>
      <c r="M152" s="405"/>
      <c r="N152" s="58" t="s">
        <v>237</v>
      </c>
      <c r="O152" s="58" t="s">
        <v>332</v>
      </c>
      <c r="P152" s="57" t="s">
        <v>332</v>
      </c>
      <c r="Q152" s="63"/>
      <c r="R152" s="58"/>
      <c r="S152" s="58"/>
      <c r="T152" s="58"/>
      <c r="U152" s="58"/>
      <c r="V152" s="58"/>
    </row>
    <row r="153" spans="1:22">
      <c r="A153" s="135">
        <v>62022594</v>
      </c>
      <c r="B153" s="513" t="s">
        <v>5062</v>
      </c>
      <c r="C153" s="531">
        <v>999722357</v>
      </c>
      <c r="D153" s="143"/>
      <c r="E153" s="141"/>
      <c r="F153" s="56"/>
      <c r="G153" s="379" t="s">
        <v>225</v>
      </c>
      <c r="H153" s="131" t="s">
        <v>243</v>
      </c>
      <c r="I153" s="57" t="s">
        <v>316</v>
      </c>
      <c r="J153" s="57" t="s">
        <v>221</v>
      </c>
      <c r="K153" s="139"/>
      <c r="L153" s="58"/>
      <c r="M153" s="151"/>
      <c r="N153" s="58" t="s">
        <v>231</v>
      </c>
      <c r="O153" s="58" t="s">
        <v>231</v>
      </c>
      <c r="P153" s="57" t="s">
        <v>231</v>
      </c>
      <c r="Q153" s="63"/>
      <c r="R153" s="58"/>
      <c r="S153" s="58"/>
      <c r="T153" s="58"/>
      <c r="U153" s="58"/>
      <c r="V153" s="58"/>
    </row>
    <row r="154" spans="1:22">
      <c r="A154" s="135">
        <v>71143586</v>
      </c>
      <c r="B154" s="513" t="s">
        <v>5951</v>
      </c>
      <c r="C154" s="531">
        <v>926971482</v>
      </c>
      <c r="D154" s="544"/>
      <c r="E154" s="141"/>
      <c r="F154" s="57"/>
      <c r="G154" s="379" t="s">
        <v>225</v>
      </c>
      <c r="H154" s="131" t="s">
        <v>243</v>
      </c>
      <c r="I154" s="57" t="s">
        <v>316</v>
      </c>
      <c r="J154" s="57" t="s">
        <v>221</v>
      </c>
      <c r="K154" s="139"/>
      <c r="L154" s="58"/>
      <c r="M154" s="151"/>
      <c r="N154" s="58" t="s">
        <v>231</v>
      </c>
      <c r="O154" s="58" t="s">
        <v>231</v>
      </c>
      <c r="P154" s="57" t="s">
        <v>231</v>
      </c>
      <c r="Q154" s="63"/>
      <c r="R154" s="58"/>
      <c r="S154" s="58"/>
      <c r="T154" s="58"/>
      <c r="U154" s="58"/>
      <c r="V154" s="58"/>
    </row>
    <row r="155" spans="1:22">
      <c r="A155" s="135"/>
      <c r="B155" s="513" t="s">
        <v>11717</v>
      </c>
      <c r="C155" s="531">
        <v>987716356</v>
      </c>
      <c r="D155" s="506" t="s">
        <v>11718</v>
      </c>
      <c r="E155" s="553"/>
      <c r="F155" s="57"/>
      <c r="G155" s="131" t="s">
        <v>224</v>
      </c>
      <c r="H155" s="131" t="s">
        <v>245</v>
      </c>
      <c r="I155" s="55" t="s">
        <v>316</v>
      </c>
      <c r="J155" s="57" t="s">
        <v>221</v>
      </c>
      <c r="K155" s="139"/>
      <c r="L155" s="58"/>
      <c r="M155" s="151"/>
      <c r="N155" s="55" t="s">
        <v>233</v>
      </c>
      <c r="O155" s="55" t="s">
        <v>236</v>
      </c>
      <c r="P155" s="388"/>
      <c r="Q155" s="63"/>
      <c r="R155" s="58"/>
      <c r="S155" s="58"/>
      <c r="T155" s="58"/>
      <c r="U155" s="58"/>
      <c r="V155" s="58"/>
    </row>
    <row r="156" spans="1:22">
      <c r="A156" s="132">
        <v>60871455</v>
      </c>
      <c r="B156" s="514" t="s">
        <v>3382</v>
      </c>
      <c r="C156" s="530">
        <v>926775637</v>
      </c>
      <c r="D156" s="133"/>
      <c r="E156" s="553"/>
      <c r="F156" s="57"/>
      <c r="G156" s="379" t="s">
        <v>225</v>
      </c>
      <c r="H156" s="131" t="s">
        <v>243</v>
      </c>
      <c r="I156" s="57" t="s">
        <v>316</v>
      </c>
      <c r="J156" s="57" t="s">
        <v>221</v>
      </c>
      <c r="K156" s="139"/>
      <c r="L156" s="58"/>
      <c r="M156" s="405"/>
      <c r="N156" s="58" t="s">
        <v>231</v>
      </c>
      <c r="O156" s="58" t="s">
        <v>231</v>
      </c>
      <c r="P156" s="57" t="s">
        <v>231</v>
      </c>
      <c r="Q156" s="63"/>
      <c r="R156" s="58"/>
      <c r="S156" s="58"/>
      <c r="T156" s="58"/>
      <c r="U156" s="58"/>
      <c r="V156" s="58"/>
    </row>
    <row r="157" spans="1:22">
      <c r="A157" s="132">
        <v>74016244</v>
      </c>
      <c r="B157" s="514" t="s">
        <v>8701</v>
      </c>
      <c r="C157" s="530">
        <v>946388201</v>
      </c>
      <c r="D157" s="133"/>
      <c r="E157" s="553"/>
      <c r="F157" s="57"/>
      <c r="G157" s="379" t="s">
        <v>225</v>
      </c>
      <c r="H157" s="131" t="s">
        <v>243</v>
      </c>
      <c r="I157" s="57" t="s">
        <v>316</v>
      </c>
      <c r="J157" s="57" t="s">
        <v>221</v>
      </c>
      <c r="K157" s="139"/>
      <c r="L157" s="58"/>
      <c r="M157" s="405"/>
      <c r="N157" s="58" t="s">
        <v>231</v>
      </c>
      <c r="O157" s="58" t="s">
        <v>236</v>
      </c>
      <c r="P157" s="57"/>
      <c r="Q157" s="63"/>
      <c r="R157" s="58"/>
      <c r="S157" s="58"/>
      <c r="T157" s="58"/>
      <c r="U157" s="58"/>
      <c r="V157" s="58"/>
    </row>
    <row r="158" spans="1:22">
      <c r="A158" s="135">
        <v>74006632</v>
      </c>
      <c r="B158" s="513" t="s">
        <v>8684</v>
      </c>
      <c r="C158" s="531">
        <v>947567889</v>
      </c>
      <c r="D158" s="143"/>
      <c r="E158" s="141"/>
      <c r="F158" s="57"/>
      <c r="G158" s="130" t="s">
        <v>225</v>
      </c>
      <c r="H158" s="131" t="s">
        <v>243</v>
      </c>
      <c r="I158" s="57" t="s">
        <v>316</v>
      </c>
      <c r="J158" s="57" t="s">
        <v>221</v>
      </c>
      <c r="K158" s="139"/>
      <c r="L158" s="58"/>
      <c r="M158" s="151"/>
      <c r="N158" s="58" t="s">
        <v>231</v>
      </c>
      <c r="O158" s="58" t="s">
        <v>236</v>
      </c>
      <c r="P158" s="57"/>
      <c r="Q158" s="63"/>
      <c r="R158" s="58"/>
      <c r="S158" s="58"/>
      <c r="T158" s="58"/>
      <c r="U158" s="58"/>
      <c r="V158" s="58"/>
    </row>
    <row r="159" spans="1:22">
      <c r="A159" s="135">
        <v>71356898</v>
      </c>
      <c r="B159" s="513" t="s">
        <v>6221</v>
      </c>
      <c r="C159" s="531">
        <v>998666043</v>
      </c>
      <c r="D159" s="506"/>
      <c r="E159" s="185"/>
      <c r="F159" s="57"/>
      <c r="G159" s="379" t="s">
        <v>225</v>
      </c>
      <c r="H159" s="131" t="s">
        <v>243</v>
      </c>
      <c r="I159" s="57" t="s">
        <v>316</v>
      </c>
      <c r="J159" s="57" t="s">
        <v>221</v>
      </c>
      <c r="K159" s="139"/>
      <c r="L159" s="58"/>
      <c r="M159" s="151"/>
      <c r="N159" s="58" t="s">
        <v>231</v>
      </c>
      <c r="O159" s="58" t="s">
        <v>231</v>
      </c>
      <c r="P159" s="57" t="s">
        <v>231</v>
      </c>
      <c r="Q159" s="63"/>
      <c r="R159" s="58"/>
      <c r="S159" s="58"/>
      <c r="T159" s="58"/>
      <c r="U159" s="58"/>
      <c r="V159" s="58"/>
    </row>
    <row r="160" spans="1:22">
      <c r="A160" s="135">
        <v>73292724</v>
      </c>
      <c r="B160" s="513" t="s">
        <v>8272</v>
      </c>
      <c r="C160" s="531">
        <v>997916492</v>
      </c>
      <c r="D160" s="544"/>
      <c r="E160" s="140"/>
      <c r="F160" s="57"/>
      <c r="G160" s="379" t="s">
        <v>225</v>
      </c>
      <c r="H160" s="131" t="s">
        <v>243</v>
      </c>
      <c r="I160" s="57" t="s">
        <v>316</v>
      </c>
      <c r="J160" s="57" t="s">
        <v>221</v>
      </c>
      <c r="K160" s="139"/>
      <c r="L160" s="58"/>
      <c r="M160" s="151"/>
      <c r="N160" s="58" t="s">
        <v>231</v>
      </c>
      <c r="O160" s="58" t="s">
        <v>231</v>
      </c>
      <c r="P160" s="57" t="s">
        <v>231</v>
      </c>
      <c r="Q160" s="63"/>
      <c r="R160" s="58"/>
      <c r="S160" s="58"/>
      <c r="T160" s="58"/>
      <c r="U160" s="58"/>
      <c r="V160" s="58"/>
    </row>
    <row r="161" spans="1:22">
      <c r="A161" s="137">
        <v>74101548</v>
      </c>
      <c r="B161" s="513" t="s">
        <v>8755</v>
      </c>
      <c r="C161" s="531">
        <v>981538188</v>
      </c>
      <c r="D161" s="143"/>
      <c r="E161" s="141"/>
      <c r="F161" s="57"/>
      <c r="G161" s="379" t="s">
        <v>225</v>
      </c>
      <c r="H161" s="131" t="s">
        <v>243</v>
      </c>
      <c r="I161" s="57" t="s">
        <v>316</v>
      </c>
      <c r="J161" s="57" t="s">
        <v>221</v>
      </c>
      <c r="K161" s="139"/>
      <c r="L161" s="58"/>
      <c r="M161" s="151"/>
      <c r="N161" s="58" t="s">
        <v>231</v>
      </c>
      <c r="O161" s="58" t="s">
        <v>231</v>
      </c>
      <c r="P161" s="57" t="s">
        <v>231</v>
      </c>
      <c r="Q161" s="63"/>
      <c r="R161" s="58"/>
      <c r="S161" s="58"/>
      <c r="T161" s="58"/>
      <c r="U161" s="58"/>
      <c r="V161" s="58"/>
    </row>
    <row r="162" spans="1:22">
      <c r="A162" s="135">
        <v>71685963</v>
      </c>
      <c r="B162" s="513" t="s">
        <v>6575</v>
      </c>
      <c r="C162" s="531">
        <v>906008738</v>
      </c>
      <c r="D162" s="544"/>
      <c r="E162" s="554"/>
      <c r="F162" s="57"/>
      <c r="G162" s="379" t="s">
        <v>225</v>
      </c>
      <c r="H162" s="131" t="s">
        <v>243</v>
      </c>
      <c r="I162" s="57" t="s">
        <v>316</v>
      </c>
      <c r="J162" s="57" t="s">
        <v>221</v>
      </c>
      <c r="K162" s="139"/>
      <c r="L162" s="58"/>
      <c r="M162" s="151"/>
      <c r="N162" s="58" t="s">
        <v>231</v>
      </c>
      <c r="O162" s="58" t="s">
        <v>231</v>
      </c>
      <c r="P162" s="57" t="s">
        <v>231</v>
      </c>
      <c r="Q162" s="63"/>
      <c r="R162" s="58"/>
      <c r="S162" s="58"/>
      <c r="T162" s="58"/>
      <c r="U162" s="58"/>
      <c r="V162" s="58"/>
    </row>
    <row r="163" spans="1:22">
      <c r="A163" s="135"/>
      <c r="B163" s="513" t="s">
        <v>11719</v>
      </c>
      <c r="C163" s="531">
        <v>956303546</v>
      </c>
      <c r="D163" s="544"/>
      <c r="E163" s="141"/>
      <c r="F163" s="57"/>
      <c r="G163" s="130" t="s">
        <v>225</v>
      </c>
      <c r="H163" s="131" t="s">
        <v>243</v>
      </c>
      <c r="I163" s="57" t="s">
        <v>316</v>
      </c>
      <c r="J163" s="57" t="s">
        <v>221</v>
      </c>
      <c r="K163" s="139"/>
      <c r="L163" s="58"/>
      <c r="M163" s="151"/>
      <c r="N163" s="58" t="s">
        <v>231</v>
      </c>
      <c r="O163" s="58" t="s">
        <v>231</v>
      </c>
      <c r="P163" s="57" t="s">
        <v>231</v>
      </c>
      <c r="Q163" s="63"/>
      <c r="R163" s="58"/>
      <c r="S163" s="58"/>
      <c r="T163" s="58"/>
      <c r="U163" s="58"/>
      <c r="V163" s="58"/>
    </row>
    <row r="164" spans="1:22">
      <c r="A164" s="142">
        <v>72988868</v>
      </c>
      <c r="B164" s="513" t="s">
        <v>7858</v>
      </c>
      <c r="C164" s="530">
        <v>952978419</v>
      </c>
      <c r="D164" s="143"/>
      <c r="E164" s="556"/>
      <c r="F164" s="57"/>
      <c r="G164" s="379" t="s">
        <v>225</v>
      </c>
      <c r="H164" s="131" t="s">
        <v>243</v>
      </c>
      <c r="I164" s="57" t="s">
        <v>316</v>
      </c>
      <c r="J164" s="57" t="s">
        <v>221</v>
      </c>
      <c r="K164" s="139"/>
      <c r="L164" s="58"/>
      <c r="M164" s="151"/>
      <c r="N164" s="58" t="s">
        <v>231</v>
      </c>
      <c r="O164" s="58" t="s">
        <v>231</v>
      </c>
      <c r="P164" s="57" t="s">
        <v>231</v>
      </c>
      <c r="Q164" s="63"/>
      <c r="R164" s="58"/>
      <c r="S164" s="58"/>
      <c r="T164" s="58"/>
      <c r="U164" s="58"/>
      <c r="V164" s="58"/>
    </row>
    <row r="165" spans="1:22">
      <c r="A165" s="132">
        <v>60740087</v>
      </c>
      <c r="B165" s="514" t="s">
        <v>3243</v>
      </c>
      <c r="C165" s="530">
        <v>994459725</v>
      </c>
      <c r="D165" s="133"/>
      <c r="E165" s="553"/>
      <c r="F165" s="57"/>
      <c r="G165" s="379" t="s">
        <v>225</v>
      </c>
      <c r="H165" s="131" t="s">
        <v>243</v>
      </c>
      <c r="I165" s="57" t="s">
        <v>316</v>
      </c>
      <c r="J165" s="57" t="s">
        <v>221</v>
      </c>
      <c r="K165" s="139"/>
      <c r="L165" s="58"/>
      <c r="M165" s="405"/>
      <c r="N165" s="58" t="s">
        <v>231</v>
      </c>
      <c r="O165" s="58" t="s">
        <v>231</v>
      </c>
      <c r="P165" s="57" t="s">
        <v>231</v>
      </c>
      <c r="Q165" s="63"/>
      <c r="R165" s="58"/>
      <c r="S165" s="58"/>
      <c r="T165" s="58"/>
      <c r="U165" s="58"/>
      <c r="V165" s="58"/>
    </row>
    <row r="166" spans="1:22">
      <c r="A166" s="135">
        <v>73848070</v>
      </c>
      <c r="B166" s="513" t="s">
        <v>8600</v>
      </c>
      <c r="C166" s="531">
        <v>994028827</v>
      </c>
      <c r="D166" s="143"/>
      <c r="E166" s="141"/>
      <c r="F166" s="57"/>
      <c r="G166" s="379" t="s">
        <v>225</v>
      </c>
      <c r="H166" s="131" t="s">
        <v>243</v>
      </c>
      <c r="I166" s="57" t="s">
        <v>316</v>
      </c>
      <c r="J166" s="57" t="s">
        <v>221</v>
      </c>
      <c r="K166" s="139"/>
      <c r="L166" s="58"/>
      <c r="M166" s="151"/>
      <c r="N166" s="58" t="s">
        <v>231</v>
      </c>
      <c r="O166" s="58" t="s">
        <v>231</v>
      </c>
      <c r="P166" s="57" t="s">
        <v>231</v>
      </c>
      <c r="Q166" s="63"/>
      <c r="R166" s="58"/>
      <c r="S166" s="58"/>
      <c r="T166" s="58"/>
      <c r="U166" s="58"/>
      <c r="V166" s="58"/>
    </row>
    <row r="167" spans="1:22">
      <c r="A167" s="132">
        <v>73560235</v>
      </c>
      <c r="B167" s="514" t="s">
        <v>8432</v>
      </c>
      <c r="C167" s="530">
        <v>949525004</v>
      </c>
      <c r="D167" s="133"/>
      <c r="E167" s="553"/>
      <c r="F167" s="57"/>
      <c r="G167" s="379" t="s">
        <v>225</v>
      </c>
      <c r="H167" s="131" t="s">
        <v>243</v>
      </c>
      <c r="I167" s="57" t="s">
        <v>316</v>
      </c>
      <c r="J167" s="57" t="s">
        <v>221</v>
      </c>
      <c r="K167" s="139"/>
      <c r="L167" s="58"/>
      <c r="M167" s="405"/>
      <c r="N167" s="58" t="s">
        <v>231</v>
      </c>
      <c r="O167" s="58"/>
      <c r="P167" s="57"/>
      <c r="Q167" s="63"/>
      <c r="R167" s="58"/>
      <c r="S167" s="58"/>
      <c r="T167" s="58"/>
      <c r="U167" s="58"/>
      <c r="V167" s="58"/>
    </row>
    <row r="168" spans="1:22">
      <c r="A168" s="132">
        <v>61374014</v>
      </c>
      <c r="B168" s="514" t="s">
        <v>4136</v>
      </c>
      <c r="C168" s="530">
        <v>953886105</v>
      </c>
      <c r="D168" s="133"/>
      <c r="E168" s="553"/>
      <c r="F168" s="57"/>
      <c r="G168" s="379" t="s">
        <v>225</v>
      </c>
      <c r="H168" s="131" t="s">
        <v>243</v>
      </c>
      <c r="I168" s="57" t="s">
        <v>316</v>
      </c>
      <c r="J168" s="57" t="s">
        <v>221</v>
      </c>
      <c r="K168" s="139"/>
      <c r="L168" s="58"/>
      <c r="M168" s="405"/>
      <c r="N168" s="58" t="s">
        <v>231</v>
      </c>
      <c r="O168" s="58" t="s">
        <v>231</v>
      </c>
      <c r="P168" s="57" t="s">
        <v>231</v>
      </c>
      <c r="Q168" s="63"/>
      <c r="R168" s="58"/>
      <c r="S168" s="58"/>
      <c r="T168" s="58"/>
      <c r="U168" s="58"/>
      <c r="V168" s="58"/>
    </row>
    <row r="169" spans="1:22">
      <c r="A169" s="132">
        <v>74378411</v>
      </c>
      <c r="B169" s="514" t="s">
        <v>8892</v>
      </c>
      <c r="C169" s="530">
        <v>994159526</v>
      </c>
      <c r="D169" s="133"/>
      <c r="E169" s="553"/>
      <c r="F169" s="57"/>
      <c r="G169" s="379" t="s">
        <v>225</v>
      </c>
      <c r="H169" s="131" t="s">
        <v>243</v>
      </c>
      <c r="I169" s="57" t="s">
        <v>316</v>
      </c>
      <c r="J169" s="57" t="s">
        <v>221</v>
      </c>
      <c r="K169" s="139"/>
      <c r="L169" s="58"/>
      <c r="M169" s="405"/>
      <c r="N169" s="58" t="s">
        <v>231</v>
      </c>
      <c r="O169" s="58" t="s">
        <v>236</v>
      </c>
      <c r="P169" s="57"/>
      <c r="Q169" s="63"/>
      <c r="R169" s="58"/>
      <c r="S169" s="58"/>
      <c r="T169" s="58"/>
      <c r="U169" s="58"/>
      <c r="V169" s="58"/>
    </row>
    <row r="170" spans="1:22">
      <c r="A170" s="127"/>
      <c r="B170" s="514" t="s">
        <v>11720</v>
      </c>
      <c r="C170" s="530">
        <v>51902578310</v>
      </c>
      <c r="D170" s="133" t="s">
        <v>8375</v>
      </c>
      <c r="E170" s="146" t="s">
        <v>376</v>
      </c>
      <c r="F170" s="55"/>
      <c r="G170" s="131" t="s">
        <v>224</v>
      </c>
      <c r="H170" s="131" t="s">
        <v>245</v>
      </c>
      <c r="I170" s="57" t="s">
        <v>316</v>
      </c>
      <c r="J170" s="57" t="s">
        <v>221</v>
      </c>
      <c r="K170" s="139"/>
      <c r="L170" s="58"/>
      <c r="M170" s="405"/>
      <c r="N170" s="58" t="s">
        <v>233</v>
      </c>
      <c r="O170" s="58" t="s">
        <v>233</v>
      </c>
      <c r="P170" s="388"/>
      <c r="Q170" s="63"/>
      <c r="R170" s="58"/>
      <c r="S170" s="58"/>
      <c r="T170" s="58"/>
      <c r="U170" s="58"/>
      <c r="V170" s="58"/>
    </row>
    <row r="171" spans="1:22">
      <c r="A171" s="127"/>
      <c r="B171" s="514" t="s">
        <v>6876</v>
      </c>
      <c r="C171" s="530">
        <v>51948212046</v>
      </c>
      <c r="D171" s="133" t="s">
        <v>5231</v>
      </c>
      <c r="E171" s="146" t="s">
        <v>376</v>
      </c>
      <c r="F171" s="55"/>
      <c r="G171" s="131" t="s">
        <v>223</v>
      </c>
      <c r="H171" s="131" t="s">
        <v>245</v>
      </c>
      <c r="I171" s="57" t="s">
        <v>316</v>
      </c>
      <c r="J171" s="57" t="s">
        <v>221</v>
      </c>
      <c r="K171" s="139"/>
      <c r="L171" s="58"/>
      <c r="M171" s="405"/>
      <c r="N171" s="58" t="s">
        <v>237</v>
      </c>
      <c r="O171" s="58" t="s">
        <v>237</v>
      </c>
      <c r="P171" s="57" t="s">
        <v>237</v>
      </c>
      <c r="Q171" s="63"/>
      <c r="R171" s="58"/>
      <c r="S171" s="58"/>
      <c r="T171" s="58"/>
      <c r="U171" s="58"/>
      <c r="V171" s="58"/>
    </row>
    <row r="172" spans="1:22">
      <c r="A172" s="132"/>
      <c r="B172" s="514" t="s">
        <v>11721</v>
      </c>
      <c r="C172" s="530">
        <v>51993186397</v>
      </c>
      <c r="D172" s="133" t="s">
        <v>11722</v>
      </c>
      <c r="E172" s="553" t="s">
        <v>376</v>
      </c>
      <c r="F172" s="57"/>
      <c r="G172" s="131" t="s">
        <v>224</v>
      </c>
      <c r="H172" s="131" t="s">
        <v>245</v>
      </c>
      <c r="I172" s="57" t="s">
        <v>316</v>
      </c>
      <c r="J172" s="57" t="s">
        <v>221</v>
      </c>
      <c r="K172" s="139"/>
      <c r="L172" s="58"/>
      <c r="M172" s="405"/>
      <c r="N172" s="58" t="s">
        <v>233</v>
      </c>
      <c r="O172" s="58" t="s">
        <v>236</v>
      </c>
      <c r="P172" s="388"/>
      <c r="Q172" s="63"/>
      <c r="R172" s="58"/>
      <c r="S172" s="58"/>
      <c r="T172" s="58"/>
      <c r="U172" s="58"/>
      <c r="V172" s="58"/>
    </row>
    <row r="173" spans="1:22">
      <c r="A173" s="132"/>
      <c r="B173" s="514" t="s">
        <v>11723</v>
      </c>
      <c r="C173" s="530">
        <v>51994794625</v>
      </c>
      <c r="D173" s="133" t="s">
        <v>11724</v>
      </c>
      <c r="E173" s="553" t="s">
        <v>376</v>
      </c>
      <c r="F173" s="57"/>
      <c r="G173" s="131" t="s">
        <v>224</v>
      </c>
      <c r="H173" s="131" t="s">
        <v>245</v>
      </c>
      <c r="I173" s="57" t="s">
        <v>316</v>
      </c>
      <c r="J173" s="57" t="s">
        <v>221</v>
      </c>
      <c r="K173" s="139"/>
      <c r="L173" s="58"/>
      <c r="M173" s="405"/>
      <c r="N173" s="58" t="s">
        <v>233</v>
      </c>
      <c r="O173" s="58" t="s">
        <v>236</v>
      </c>
      <c r="P173" s="388"/>
      <c r="Q173" s="63"/>
      <c r="R173" s="58"/>
      <c r="S173" s="58"/>
      <c r="T173" s="58"/>
      <c r="U173" s="58"/>
      <c r="V173" s="58"/>
    </row>
    <row r="174" spans="1:22">
      <c r="A174" s="135"/>
      <c r="B174" s="516" t="s">
        <v>11725</v>
      </c>
      <c r="C174" s="531">
        <v>51980473079</v>
      </c>
      <c r="D174" s="506" t="s">
        <v>11726</v>
      </c>
      <c r="E174" s="509"/>
      <c r="F174" s="57"/>
      <c r="G174" s="131" t="s">
        <v>224</v>
      </c>
      <c r="H174" s="131" t="s">
        <v>245</v>
      </c>
      <c r="I174" s="86" t="s">
        <v>316</v>
      </c>
      <c r="J174" s="57" t="s">
        <v>221</v>
      </c>
      <c r="K174" s="131"/>
      <c r="L174" s="57"/>
      <c r="M174" s="187"/>
      <c r="N174" s="54" t="s">
        <v>233</v>
      </c>
      <c r="O174" s="54" t="s">
        <v>231</v>
      </c>
      <c r="P174" s="86"/>
      <c r="Q174" s="88"/>
      <c r="R174" s="54"/>
      <c r="S174" s="54"/>
      <c r="T174" s="54"/>
      <c r="U174" s="54"/>
      <c r="V174" s="58"/>
    </row>
    <row r="175" spans="1:22">
      <c r="A175" s="146"/>
      <c r="B175" s="517" t="s">
        <v>11022</v>
      </c>
      <c r="C175" s="530">
        <v>991845897</v>
      </c>
      <c r="D175" s="133" t="s">
        <v>11727</v>
      </c>
      <c r="E175" s="146"/>
      <c r="F175" s="55"/>
      <c r="G175" s="131" t="s">
        <v>224</v>
      </c>
      <c r="H175" s="131" t="s">
        <v>245</v>
      </c>
      <c r="I175" s="57" t="s">
        <v>316</v>
      </c>
      <c r="J175" s="57" t="s">
        <v>221</v>
      </c>
      <c r="K175" s="139"/>
      <c r="L175" s="58"/>
      <c r="M175" s="405"/>
      <c r="N175" s="58" t="s">
        <v>236</v>
      </c>
      <c r="O175" s="58" t="s">
        <v>236</v>
      </c>
      <c r="P175" s="388"/>
      <c r="Q175" s="63"/>
      <c r="R175" s="58"/>
      <c r="S175" s="58"/>
      <c r="T175" s="58"/>
      <c r="U175" s="58"/>
      <c r="V175" s="58"/>
    </row>
    <row r="176" spans="1:22">
      <c r="A176" s="132">
        <v>72833204</v>
      </c>
      <c r="B176" s="514" t="s">
        <v>7687</v>
      </c>
      <c r="C176" s="530">
        <v>51971346696</v>
      </c>
      <c r="D176" s="133" t="s">
        <v>7688</v>
      </c>
      <c r="E176" s="553"/>
      <c r="F176" s="57"/>
      <c r="G176" s="131" t="s">
        <v>224</v>
      </c>
      <c r="H176" s="131" t="s">
        <v>245</v>
      </c>
      <c r="I176" s="57" t="s">
        <v>316</v>
      </c>
      <c r="J176" s="57" t="s">
        <v>221</v>
      </c>
      <c r="K176" s="139"/>
      <c r="L176" s="58"/>
      <c r="M176" s="405"/>
      <c r="N176" s="58" t="s">
        <v>233</v>
      </c>
      <c r="O176" s="58" t="s">
        <v>236</v>
      </c>
      <c r="P176" s="388"/>
      <c r="Q176" s="63"/>
      <c r="R176" s="58"/>
      <c r="S176" s="58"/>
      <c r="T176" s="58"/>
      <c r="U176" s="58"/>
      <c r="V176" s="58"/>
    </row>
    <row r="177" spans="1:23">
      <c r="A177" s="132">
        <v>61294323</v>
      </c>
      <c r="B177" s="514" t="s">
        <v>3973</v>
      </c>
      <c r="C177" s="530">
        <v>51994160249</v>
      </c>
      <c r="D177" s="133" t="s">
        <v>3974</v>
      </c>
      <c r="E177" s="553"/>
      <c r="F177" s="57"/>
      <c r="G177" s="131" t="s">
        <v>224</v>
      </c>
      <c r="H177" s="131" t="s">
        <v>245</v>
      </c>
      <c r="I177" s="57" t="s">
        <v>316</v>
      </c>
      <c r="J177" s="57" t="s">
        <v>221</v>
      </c>
      <c r="K177" s="139"/>
      <c r="L177" s="58"/>
      <c r="M177" s="405"/>
      <c r="N177" s="58" t="s">
        <v>233</v>
      </c>
      <c r="O177" s="58" t="s">
        <v>236</v>
      </c>
      <c r="P177" s="388"/>
      <c r="Q177" s="63"/>
      <c r="R177" s="58"/>
      <c r="S177" s="58"/>
      <c r="T177" s="58"/>
      <c r="U177" s="58"/>
      <c r="V177" s="58"/>
    </row>
    <row r="178" spans="1:23">
      <c r="A178" s="135">
        <v>40203318</v>
      </c>
      <c r="B178" s="513" t="s">
        <v>1358</v>
      </c>
      <c r="C178" s="531">
        <v>51923422415</v>
      </c>
      <c r="D178" s="544" t="s">
        <v>1359</v>
      </c>
      <c r="E178" s="554"/>
      <c r="F178" s="57"/>
      <c r="G178" s="131" t="s">
        <v>224</v>
      </c>
      <c r="H178" s="131" t="s">
        <v>245</v>
      </c>
      <c r="I178" s="57" t="s">
        <v>316</v>
      </c>
      <c r="J178" s="57" t="s">
        <v>221</v>
      </c>
      <c r="K178" s="139"/>
      <c r="L178" s="58"/>
      <c r="M178" s="151"/>
      <c r="N178" s="58" t="s">
        <v>233</v>
      </c>
      <c r="O178" s="58" t="s">
        <v>231</v>
      </c>
      <c r="P178" s="388"/>
      <c r="Q178" s="63"/>
      <c r="R178" s="58"/>
      <c r="S178" s="58"/>
      <c r="T178" s="58"/>
      <c r="U178" s="58"/>
      <c r="V178" s="58"/>
    </row>
    <row r="179" spans="1:23">
      <c r="A179" s="135">
        <v>76617068</v>
      </c>
      <c r="B179" s="513" t="s">
        <v>9728</v>
      </c>
      <c r="C179" s="531">
        <v>942473880</v>
      </c>
      <c r="D179" s="143"/>
      <c r="E179" s="141"/>
      <c r="F179" s="57" t="s">
        <v>240</v>
      </c>
      <c r="G179" s="378" t="s">
        <v>223</v>
      </c>
      <c r="H179" s="131" t="s">
        <v>242</v>
      </c>
      <c r="I179" s="57" t="s">
        <v>316</v>
      </c>
      <c r="J179" s="57" t="s">
        <v>221</v>
      </c>
      <c r="K179" s="139"/>
      <c r="L179" s="58"/>
      <c r="M179" s="151"/>
      <c r="N179" s="58" t="s">
        <v>231</v>
      </c>
      <c r="O179" s="58" t="s">
        <v>231</v>
      </c>
      <c r="P179" s="57" t="s">
        <v>231</v>
      </c>
      <c r="Q179" s="63" t="s">
        <v>3344</v>
      </c>
      <c r="R179" s="58"/>
      <c r="S179" s="58" t="s">
        <v>319</v>
      </c>
      <c r="T179" s="58" t="s">
        <v>6207</v>
      </c>
      <c r="U179" s="58" t="s">
        <v>258</v>
      </c>
      <c r="V179" s="58" t="s">
        <v>9729</v>
      </c>
    </row>
    <row r="180" spans="1:23">
      <c r="A180" s="135"/>
      <c r="B180" s="515" t="s">
        <v>11728</v>
      </c>
      <c r="C180" s="531">
        <v>952711678</v>
      </c>
      <c r="D180" s="506" t="s">
        <v>11729</v>
      </c>
      <c r="E180" s="509"/>
      <c r="F180" s="57"/>
      <c r="G180" s="131" t="s">
        <v>224</v>
      </c>
      <c r="H180" s="131" t="s">
        <v>245</v>
      </c>
      <c r="I180" s="86" t="s">
        <v>316</v>
      </c>
      <c r="J180" s="57" t="s">
        <v>221</v>
      </c>
      <c r="K180" s="131"/>
      <c r="L180" s="57"/>
      <c r="M180" s="187"/>
      <c r="N180" s="54" t="s">
        <v>233</v>
      </c>
      <c r="O180" s="54" t="s">
        <v>236</v>
      </c>
      <c r="P180" s="86"/>
      <c r="Q180" s="88"/>
      <c r="R180" s="54"/>
      <c r="S180" s="54"/>
      <c r="T180" s="54"/>
      <c r="U180" s="54"/>
      <c r="V180" s="58"/>
    </row>
    <row r="181" spans="1:23">
      <c r="A181" s="135">
        <v>72857823</v>
      </c>
      <c r="B181" s="513" t="s">
        <v>7720</v>
      </c>
      <c r="C181" s="531">
        <v>923458227</v>
      </c>
      <c r="D181" s="506"/>
      <c r="E181" s="553"/>
      <c r="F181" s="57"/>
      <c r="G181" s="378" t="s">
        <v>224</v>
      </c>
      <c r="H181" s="131" t="s">
        <v>242</v>
      </c>
      <c r="I181" s="57" t="s">
        <v>316</v>
      </c>
      <c r="J181" s="57" t="s">
        <v>221</v>
      </c>
      <c r="K181" s="139"/>
      <c r="L181" s="58"/>
      <c r="M181" s="151"/>
      <c r="N181" s="58" t="s">
        <v>233</v>
      </c>
      <c r="O181" s="58" t="s">
        <v>236</v>
      </c>
      <c r="P181" s="388"/>
      <c r="Q181" s="63"/>
      <c r="R181" s="58"/>
      <c r="S181" s="58"/>
      <c r="T181" s="58"/>
      <c r="U181" s="58"/>
      <c r="V181" s="58"/>
    </row>
    <row r="182" spans="1:23">
      <c r="A182" s="135">
        <v>61346321</v>
      </c>
      <c r="B182" s="513" t="s">
        <v>4059</v>
      </c>
      <c r="C182" s="531">
        <v>51958519144</v>
      </c>
      <c r="D182" s="143" t="s">
        <v>4060</v>
      </c>
      <c r="E182" s="141" t="s">
        <v>376</v>
      </c>
      <c r="F182" s="57" t="s">
        <v>260</v>
      </c>
      <c r="G182" s="131" t="s">
        <v>224</v>
      </c>
      <c r="H182" s="131" t="s">
        <v>245</v>
      </c>
      <c r="I182" s="57" t="s">
        <v>316</v>
      </c>
      <c r="J182" s="57" t="s">
        <v>221</v>
      </c>
      <c r="K182" s="139"/>
      <c r="L182" s="58"/>
      <c r="M182" s="151"/>
      <c r="N182" s="58" t="s">
        <v>233</v>
      </c>
      <c r="O182" s="58" t="s">
        <v>236</v>
      </c>
      <c r="P182" s="388"/>
      <c r="Q182" s="63"/>
      <c r="R182" s="58"/>
      <c r="S182" s="58"/>
      <c r="T182" s="58"/>
      <c r="U182" s="58"/>
      <c r="V182" s="58"/>
    </row>
    <row r="183" spans="1:23" ht="29">
      <c r="A183" s="135">
        <v>60790759</v>
      </c>
      <c r="B183" s="513" t="s">
        <v>3289</v>
      </c>
      <c r="C183" s="531">
        <v>936219705</v>
      </c>
      <c r="D183" s="545"/>
      <c r="E183" s="557"/>
      <c r="F183" s="57" t="s">
        <v>254</v>
      </c>
      <c r="G183" s="131" t="s">
        <v>223</v>
      </c>
      <c r="H183" s="131" t="s">
        <v>242</v>
      </c>
      <c r="I183" s="57" t="s">
        <v>316</v>
      </c>
      <c r="J183" s="57" t="s">
        <v>221</v>
      </c>
      <c r="K183" s="139"/>
      <c r="L183" s="386" t="s">
        <v>271</v>
      </c>
      <c r="M183" s="151"/>
      <c r="N183" s="58" t="s">
        <v>233</v>
      </c>
      <c r="O183" s="58" t="s">
        <v>331</v>
      </c>
      <c r="P183" s="473"/>
      <c r="Q183" s="63" t="s">
        <v>324</v>
      </c>
      <c r="R183" s="58" t="s">
        <v>232</v>
      </c>
      <c r="S183" s="58" t="s">
        <v>318</v>
      </c>
      <c r="T183" s="58" t="s">
        <v>323</v>
      </c>
      <c r="U183" s="58" t="s">
        <v>255</v>
      </c>
      <c r="V183" s="381" t="s">
        <v>3290</v>
      </c>
    </row>
    <row r="184" spans="1:23">
      <c r="A184" s="127" t="s">
        <v>10905</v>
      </c>
      <c r="B184" s="1107" t="s">
        <v>10906</v>
      </c>
      <c r="C184" s="530">
        <v>51961431729</v>
      </c>
      <c r="D184" s="133" t="s">
        <v>10907</v>
      </c>
      <c r="E184" s="558"/>
      <c r="F184" s="72"/>
      <c r="G184" s="154" t="s">
        <v>223</v>
      </c>
      <c r="H184" s="154" t="s">
        <v>245</v>
      </c>
      <c r="I184" s="72" t="s">
        <v>316</v>
      </c>
      <c r="J184" s="72" t="s">
        <v>221</v>
      </c>
      <c r="K184" s="129"/>
      <c r="L184" s="964" t="s">
        <v>271</v>
      </c>
      <c r="M184" s="1108"/>
      <c r="N184" s="55" t="s">
        <v>233</v>
      </c>
      <c r="O184" s="55" t="s">
        <v>329</v>
      </c>
      <c r="P184" s="968"/>
      <c r="Q184" s="97"/>
      <c r="R184" s="55"/>
      <c r="S184" s="55"/>
      <c r="T184" s="55"/>
      <c r="U184" s="55"/>
      <c r="V184" s="55"/>
      <c r="W184" s="1101"/>
    </row>
    <row r="185" spans="1:23">
      <c r="A185" s="135">
        <v>72548889</v>
      </c>
      <c r="B185" s="513" t="s">
        <v>7268</v>
      </c>
      <c r="C185" s="531">
        <v>51924658212</v>
      </c>
      <c r="D185" s="544" t="s">
        <v>7269</v>
      </c>
      <c r="E185" s="146"/>
      <c r="F185" s="57"/>
      <c r="G185" s="131" t="s">
        <v>224</v>
      </c>
      <c r="H185" s="131" t="s">
        <v>245</v>
      </c>
      <c r="I185" s="57" t="s">
        <v>316</v>
      </c>
      <c r="J185" s="57" t="s">
        <v>221</v>
      </c>
      <c r="K185" s="139"/>
      <c r="L185" s="58"/>
      <c r="M185" s="151"/>
      <c r="N185" s="58" t="s">
        <v>233</v>
      </c>
      <c r="O185" s="58" t="s">
        <v>231</v>
      </c>
      <c r="P185" s="388"/>
      <c r="Q185" s="63"/>
      <c r="R185" s="58"/>
      <c r="S185" s="58"/>
      <c r="T185" s="58"/>
      <c r="U185" s="58"/>
      <c r="V185" s="58"/>
    </row>
    <row r="186" spans="1:23">
      <c r="A186" s="135">
        <v>72719207</v>
      </c>
      <c r="B186" s="513" t="s">
        <v>7521</v>
      </c>
      <c r="C186" s="531">
        <v>956567025</v>
      </c>
      <c r="D186" s="506" t="s">
        <v>7522</v>
      </c>
      <c r="E186" s="554" t="s">
        <v>376</v>
      </c>
      <c r="F186" s="57" t="s">
        <v>254</v>
      </c>
      <c r="G186" s="378" t="s">
        <v>224</v>
      </c>
      <c r="H186" s="131" t="s">
        <v>245</v>
      </c>
      <c r="I186" s="57" t="s">
        <v>316</v>
      </c>
      <c r="J186" s="57" t="s">
        <v>221</v>
      </c>
      <c r="K186" s="139"/>
      <c r="L186" s="58"/>
      <c r="M186" s="151"/>
      <c r="N186" s="58" t="s">
        <v>233</v>
      </c>
      <c r="O186" s="58" t="s">
        <v>231</v>
      </c>
      <c r="P186" s="388"/>
      <c r="Q186" s="63"/>
      <c r="R186" s="58"/>
      <c r="S186" s="58"/>
      <c r="T186" s="58"/>
      <c r="U186" s="58"/>
      <c r="V186" s="58"/>
    </row>
    <row r="187" spans="1:23">
      <c r="A187" s="135">
        <v>60051634</v>
      </c>
      <c r="B187" s="513" t="s">
        <v>3006</v>
      </c>
      <c r="C187" s="531">
        <v>51955545172</v>
      </c>
      <c r="D187" s="544" t="s">
        <v>3007</v>
      </c>
      <c r="E187" s="141" t="s">
        <v>376</v>
      </c>
      <c r="F187" s="57" t="s">
        <v>254</v>
      </c>
      <c r="G187" s="131" t="s">
        <v>224</v>
      </c>
      <c r="H187" s="131" t="s">
        <v>245</v>
      </c>
      <c r="I187" s="57" t="s">
        <v>316</v>
      </c>
      <c r="J187" s="57" t="s">
        <v>221</v>
      </c>
      <c r="K187" s="139"/>
      <c r="L187" s="58"/>
      <c r="M187" s="151"/>
      <c r="N187" s="58" t="s">
        <v>233</v>
      </c>
      <c r="O187" s="58" t="s">
        <v>231</v>
      </c>
      <c r="P187" s="388"/>
      <c r="Q187" s="63"/>
      <c r="R187" s="58"/>
      <c r="S187" s="58"/>
      <c r="T187" s="58"/>
      <c r="U187" s="58"/>
      <c r="V187" s="58"/>
    </row>
    <row r="188" spans="1:23" ht="29">
      <c r="A188" s="132">
        <v>70744150</v>
      </c>
      <c r="B188" s="514" t="s">
        <v>5785</v>
      </c>
      <c r="C188" s="530">
        <v>51901038748</v>
      </c>
      <c r="D188" s="133" t="s">
        <v>5786</v>
      </c>
      <c r="E188" s="553" t="s">
        <v>376</v>
      </c>
      <c r="F188" s="57" t="s">
        <v>254</v>
      </c>
      <c r="G188" s="131" t="s">
        <v>224</v>
      </c>
      <c r="H188" s="131" t="s">
        <v>245</v>
      </c>
      <c r="I188" s="57" t="s">
        <v>316</v>
      </c>
      <c r="J188" s="57" t="s">
        <v>221</v>
      </c>
      <c r="K188" s="139"/>
      <c r="L188" s="58"/>
      <c r="M188" s="405"/>
      <c r="N188" s="58" t="s">
        <v>233</v>
      </c>
      <c r="O188" s="58" t="s">
        <v>231</v>
      </c>
      <c r="P188" s="388"/>
      <c r="Q188" s="63"/>
      <c r="R188" s="58"/>
      <c r="S188" s="58"/>
      <c r="T188" s="58"/>
      <c r="U188" s="58"/>
      <c r="V188" s="58"/>
    </row>
    <row r="189" spans="1:23">
      <c r="A189" s="132"/>
      <c r="B189" s="514" t="s">
        <v>11730</v>
      </c>
      <c r="C189" s="530">
        <v>51907707819</v>
      </c>
      <c r="D189" s="133" t="s">
        <v>11731</v>
      </c>
      <c r="E189" s="553"/>
      <c r="F189" s="57" t="s">
        <v>268</v>
      </c>
      <c r="G189" s="131" t="s">
        <v>224</v>
      </c>
      <c r="H189" s="131" t="s">
        <v>245</v>
      </c>
      <c r="I189" s="57" t="s">
        <v>316</v>
      </c>
      <c r="J189" s="57" t="s">
        <v>221</v>
      </c>
      <c r="K189" s="139"/>
      <c r="L189" s="58"/>
      <c r="M189" s="405"/>
      <c r="N189" s="58" t="s">
        <v>233</v>
      </c>
      <c r="O189" s="58" t="s">
        <v>231</v>
      </c>
      <c r="P189" s="388"/>
      <c r="Q189" s="63"/>
      <c r="R189" s="58"/>
      <c r="S189" s="58"/>
      <c r="T189" s="58"/>
      <c r="U189" s="58"/>
      <c r="V189" s="58"/>
    </row>
    <row r="190" spans="1:23" ht="28">
      <c r="A190" s="132"/>
      <c r="B190" s="514" t="s">
        <v>11732</v>
      </c>
      <c r="C190" s="530">
        <v>51936320666</v>
      </c>
      <c r="D190" s="133" t="s">
        <v>11733</v>
      </c>
      <c r="E190" s="553"/>
      <c r="F190" s="57" t="s">
        <v>268</v>
      </c>
      <c r="G190" s="131" t="s">
        <v>224</v>
      </c>
      <c r="H190" s="131" t="s">
        <v>245</v>
      </c>
      <c r="I190" s="57" t="s">
        <v>316</v>
      </c>
      <c r="J190" s="57" t="s">
        <v>221</v>
      </c>
      <c r="K190" s="139"/>
      <c r="L190" s="58"/>
      <c r="M190" s="405"/>
      <c r="N190" s="58" t="s">
        <v>233</v>
      </c>
      <c r="O190" s="58" t="s">
        <v>231</v>
      </c>
      <c r="P190" s="388"/>
      <c r="Q190" s="63"/>
      <c r="R190" s="58"/>
      <c r="S190" s="58"/>
      <c r="T190" s="58"/>
      <c r="U190" s="58"/>
      <c r="V190" s="58"/>
    </row>
    <row r="191" spans="1:23">
      <c r="A191" s="135"/>
      <c r="B191" s="513" t="s">
        <v>11734</v>
      </c>
      <c r="C191" s="531">
        <v>51932352055</v>
      </c>
      <c r="D191" s="143" t="s">
        <v>11735</v>
      </c>
      <c r="E191" s="146"/>
      <c r="F191" s="57" t="s">
        <v>268</v>
      </c>
      <c r="G191" s="378" t="s">
        <v>224</v>
      </c>
      <c r="H191" s="131" t="s">
        <v>245</v>
      </c>
      <c r="I191" s="57" t="s">
        <v>316</v>
      </c>
      <c r="J191" s="57" t="s">
        <v>221</v>
      </c>
      <c r="K191" s="139"/>
      <c r="L191" s="58"/>
      <c r="M191" s="151"/>
      <c r="N191" s="58" t="s">
        <v>233</v>
      </c>
      <c r="O191" s="58" t="s">
        <v>231</v>
      </c>
      <c r="P191" s="388"/>
      <c r="Q191" s="63"/>
      <c r="R191" s="58"/>
      <c r="S191" s="58"/>
      <c r="T191" s="58"/>
      <c r="U191" s="58"/>
      <c r="V191" s="58"/>
    </row>
    <row r="192" spans="1:23">
      <c r="A192" s="148"/>
      <c r="B192" s="513" t="s">
        <v>11736</v>
      </c>
      <c r="C192" s="531">
        <v>947534831</v>
      </c>
      <c r="D192" s="506" t="s">
        <v>11737</v>
      </c>
      <c r="E192" s="553"/>
      <c r="F192" s="57" t="s">
        <v>240</v>
      </c>
      <c r="G192" s="130" t="s">
        <v>225</v>
      </c>
      <c r="H192" s="131" t="s">
        <v>245</v>
      </c>
      <c r="I192" s="57" t="s">
        <v>316</v>
      </c>
      <c r="J192" s="57" t="s">
        <v>221</v>
      </c>
      <c r="K192" s="139"/>
      <c r="L192" s="58"/>
      <c r="M192" s="151"/>
      <c r="N192" s="58" t="s">
        <v>233</v>
      </c>
      <c r="O192" s="58" t="s">
        <v>231</v>
      </c>
      <c r="P192" s="57" t="s">
        <v>231</v>
      </c>
      <c r="Q192" s="63"/>
      <c r="R192" s="58"/>
      <c r="S192" s="58"/>
      <c r="T192" s="58"/>
      <c r="U192" s="58"/>
      <c r="V192" s="58"/>
    </row>
    <row r="193" spans="1:22" ht="28">
      <c r="A193" s="135"/>
      <c r="B193" s="513" t="s">
        <v>11738</v>
      </c>
      <c r="C193" s="531">
        <v>964557280</v>
      </c>
      <c r="D193" s="544" t="s">
        <v>2377</v>
      </c>
      <c r="E193" s="555"/>
      <c r="F193" s="57" t="s">
        <v>240</v>
      </c>
      <c r="G193" s="379" t="s">
        <v>225</v>
      </c>
      <c r="H193" s="131" t="s">
        <v>245</v>
      </c>
      <c r="I193" s="57" t="s">
        <v>316</v>
      </c>
      <c r="J193" s="57" t="s">
        <v>221</v>
      </c>
      <c r="K193" s="144"/>
      <c r="L193" s="73"/>
      <c r="M193" s="152"/>
      <c r="N193" s="58" t="s">
        <v>233</v>
      </c>
      <c r="O193" s="58" t="s">
        <v>231</v>
      </c>
      <c r="P193" s="57" t="s">
        <v>231</v>
      </c>
      <c r="Q193" s="63"/>
      <c r="R193" s="58"/>
      <c r="S193" s="58"/>
      <c r="T193" s="58"/>
      <c r="U193" s="58"/>
      <c r="V193" s="73"/>
    </row>
    <row r="194" spans="1:22" ht="28">
      <c r="A194" s="135"/>
      <c r="B194" s="513" t="s">
        <v>11739</v>
      </c>
      <c r="C194" s="531">
        <v>956706573</v>
      </c>
      <c r="D194" s="143" t="s">
        <v>11740</v>
      </c>
      <c r="E194" s="141"/>
      <c r="F194" s="57" t="s">
        <v>240</v>
      </c>
      <c r="G194" s="130" t="s">
        <v>225</v>
      </c>
      <c r="H194" s="131" t="s">
        <v>245</v>
      </c>
      <c r="I194" s="57" t="s">
        <v>316</v>
      </c>
      <c r="J194" s="57" t="s">
        <v>221</v>
      </c>
      <c r="K194" s="139"/>
      <c r="L194" s="58"/>
      <c r="M194" s="151"/>
      <c r="N194" s="58" t="s">
        <v>233</v>
      </c>
      <c r="O194" s="58" t="s">
        <v>231</v>
      </c>
      <c r="P194" s="57" t="s">
        <v>231</v>
      </c>
      <c r="Q194" s="63"/>
      <c r="R194" s="58"/>
      <c r="S194" s="58"/>
      <c r="T194" s="58"/>
      <c r="U194" s="58"/>
      <c r="V194" s="58"/>
    </row>
    <row r="195" spans="1:22" ht="28">
      <c r="A195" s="132"/>
      <c r="B195" s="514" t="s">
        <v>11741</v>
      </c>
      <c r="C195" s="530">
        <v>51942091516</v>
      </c>
      <c r="D195" s="133" t="s">
        <v>2369</v>
      </c>
      <c r="E195" s="553"/>
      <c r="F195" s="57" t="s">
        <v>240</v>
      </c>
      <c r="G195" s="131" t="s">
        <v>223</v>
      </c>
      <c r="H195" s="131" t="s">
        <v>245</v>
      </c>
      <c r="I195" s="57" t="s">
        <v>316</v>
      </c>
      <c r="J195" s="57" t="s">
        <v>221</v>
      </c>
      <c r="K195" s="139"/>
      <c r="L195" s="58"/>
      <c r="M195" s="405"/>
      <c r="N195" s="58" t="s">
        <v>233</v>
      </c>
      <c r="O195" s="58" t="s">
        <v>231</v>
      </c>
      <c r="P195" s="57" t="s">
        <v>236</v>
      </c>
      <c r="Q195" s="63"/>
      <c r="R195" s="58"/>
      <c r="S195" s="58"/>
      <c r="T195" s="58"/>
      <c r="U195" s="58"/>
      <c r="V195" s="58"/>
    </row>
    <row r="196" spans="1:22">
      <c r="A196" s="135"/>
      <c r="B196" s="513" t="s">
        <v>11742</v>
      </c>
      <c r="C196" s="531">
        <v>992875332</v>
      </c>
      <c r="D196" s="544" t="s">
        <v>5724</v>
      </c>
      <c r="E196" s="554"/>
      <c r="F196" s="57"/>
      <c r="G196" s="378" t="s">
        <v>224</v>
      </c>
      <c r="H196" s="131" t="s">
        <v>245</v>
      </c>
      <c r="I196" s="57" t="s">
        <v>316</v>
      </c>
      <c r="J196" s="57" t="s">
        <v>221</v>
      </c>
      <c r="K196" s="139"/>
      <c r="L196" s="58"/>
      <c r="M196" s="151"/>
      <c r="N196" s="58" t="s">
        <v>236</v>
      </c>
      <c r="O196" s="58" t="s">
        <v>236</v>
      </c>
      <c r="P196" s="388"/>
      <c r="Q196" s="63"/>
      <c r="R196" s="58"/>
      <c r="S196" s="58"/>
      <c r="T196" s="58"/>
      <c r="U196" s="58"/>
      <c r="V196" s="58"/>
    </row>
    <row r="197" spans="1:22">
      <c r="A197" s="135">
        <v>7515013</v>
      </c>
      <c r="B197" s="513" t="s">
        <v>577</v>
      </c>
      <c r="C197" s="531">
        <v>999083244</v>
      </c>
      <c r="D197" s="544" t="s">
        <v>578</v>
      </c>
      <c r="E197" s="555"/>
      <c r="F197" s="57"/>
      <c r="G197" s="130" t="s">
        <v>225</v>
      </c>
      <c r="H197" s="131" t="s">
        <v>245</v>
      </c>
      <c r="I197" s="57" t="s">
        <v>316</v>
      </c>
      <c r="J197" s="57" t="s">
        <v>221</v>
      </c>
      <c r="K197" s="144"/>
      <c r="L197" s="73"/>
      <c r="M197" s="152"/>
      <c r="N197" s="58" t="s">
        <v>233</v>
      </c>
      <c r="O197" s="58" t="s">
        <v>236</v>
      </c>
      <c r="P197" s="57" t="s">
        <v>350</v>
      </c>
      <c r="Q197" s="63"/>
      <c r="R197" s="58"/>
      <c r="S197" s="58"/>
      <c r="T197" s="58"/>
      <c r="U197" s="58"/>
      <c r="V197" s="73"/>
    </row>
    <row r="198" spans="1:22">
      <c r="A198" s="132">
        <v>41730261</v>
      </c>
      <c r="B198" s="514" t="s">
        <v>1735</v>
      </c>
      <c r="C198" s="530">
        <v>981105506</v>
      </c>
      <c r="D198" s="133" t="s">
        <v>1736</v>
      </c>
      <c r="E198" s="553"/>
      <c r="F198" s="57"/>
      <c r="G198" s="379" t="s">
        <v>225</v>
      </c>
      <c r="H198" s="131" t="s">
        <v>245</v>
      </c>
      <c r="I198" s="57" t="s">
        <v>316</v>
      </c>
      <c r="J198" s="57" t="s">
        <v>221</v>
      </c>
      <c r="K198" s="139"/>
      <c r="L198" s="58"/>
      <c r="M198" s="405"/>
      <c r="N198" s="58" t="s">
        <v>233</v>
      </c>
      <c r="O198" s="58" t="s">
        <v>236</v>
      </c>
      <c r="P198" s="57" t="s">
        <v>350</v>
      </c>
      <c r="Q198" s="63"/>
      <c r="R198" s="58"/>
      <c r="S198" s="58"/>
      <c r="T198" s="58"/>
      <c r="U198" s="58"/>
      <c r="V198" s="58"/>
    </row>
    <row r="199" spans="1:22">
      <c r="A199" s="135">
        <v>73214687</v>
      </c>
      <c r="B199" s="513" t="s">
        <v>8206</v>
      </c>
      <c r="C199" s="531">
        <v>51982698412</v>
      </c>
      <c r="D199" s="506" t="s">
        <v>8207</v>
      </c>
      <c r="E199" s="553" t="s">
        <v>376</v>
      </c>
      <c r="F199" s="57" t="s">
        <v>260</v>
      </c>
      <c r="G199" s="131" t="s">
        <v>223</v>
      </c>
      <c r="H199" s="131" t="s">
        <v>245</v>
      </c>
      <c r="I199" s="55" t="s">
        <v>316</v>
      </c>
      <c r="J199" s="57" t="s">
        <v>221</v>
      </c>
      <c r="K199" s="139"/>
      <c r="L199" s="58"/>
      <c r="M199" s="151"/>
      <c r="N199" s="55" t="s">
        <v>233</v>
      </c>
      <c r="O199" s="55" t="s">
        <v>231</v>
      </c>
      <c r="P199" s="57" t="s">
        <v>231</v>
      </c>
      <c r="Q199" s="63"/>
      <c r="R199" s="58"/>
      <c r="S199" s="58"/>
      <c r="T199" s="58"/>
      <c r="U199" s="58"/>
      <c r="V199" s="58"/>
    </row>
    <row r="200" spans="1:22">
      <c r="A200" s="135">
        <v>44699949</v>
      </c>
      <c r="B200" s="513" t="s">
        <v>2333</v>
      </c>
      <c r="C200" s="532">
        <v>51946182053</v>
      </c>
      <c r="D200" s="143" t="s">
        <v>2334</v>
      </c>
      <c r="E200" s="141" t="s">
        <v>376</v>
      </c>
      <c r="F200" s="57"/>
      <c r="G200" s="131" t="s">
        <v>224</v>
      </c>
      <c r="H200" s="131" t="s">
        <v>245</v>
      </c>
      <c r="I200" s="57" t="s">
        <v>316</v>
      </c>
      <c r="J200" s="57" t="s">
        <v>221</v>
      </c>
      <c r="K200" s="139"/>
      <c r="L200" s="58"/>
      <c r="M200" s="151"/>
      <c r="N200" s="58" t="s">
        <v>233</v>
      </c>
      <c r="O200" s="58" t="s">
        <v>236</v>
      </c>
      <c r="P200" s="388"/>
      <c r="Q200" s="63"/>
      <c r="R200" s="58"/>
      <c r="S200" s="58"/>
      <c r="T200" s="58"/>
      <c r="U200" s="58"/>
      <c r="V200" s="58"/>
    </row>
    <row r="201" spans="1:22">
      <c r="A201" s="135">
        <v>42505630</v>
      </c>
      <c r="B201" s="513" t="s">
        <v>1892</v>
      </c>
      <c r="C201" s="531">
        <v>944446406</v>
      </c>
      <c r="D201" s="143" t="s">
        <v>1893</v>
      </c>
      <c r="E201" s="141"/>
      <c r="F201" s="57"/>
      <c r="G201" s="379" t="s">
        <v>225</v>
      </c>
      <c r="H201" s="131" t="s">
        <v>245</v>
      </c>
      <c r="I201" s="57" t="s">
        <v>316</v>
      </c>
      <c r="J201" s="57" t="s">
        <v>221</v>
      </c>
      <c r="K201" s="139"/>
      <c r="L201" s="58"/>
      <c r="M201" s="151"/>
      <c r="N201" s="58" t="s">
        <v>233</v>
      </c>
      <c r="O201" s="58" t="s">
        <v>236</v>
      </c>
      <c r="P201" s="57" t="s">
        <v>350</v>
      </c>
      <c r="Q201" s="63"/>
      <c r="R201" s="58"/>
      <c r="S201" s="58"/>
      <c r="T201" s="58"/>
      <c r="U201" s="58"/>
      <c r="V201" s="58"/>
    </row>
    <row r="202" spans="1:22">
      <c r="A202" s="135">
        <v>61516803</v>
      </c>
      <c r="B202" s="513" t="s">
        <v>4612</v>
      </c>
      <c r="C202" s="531">
        <v>51987823090</v>
      </c>
      <c r="D202" s="143" t="s">
        <v>4613</v>
      </c>
      <c r="E202" s="141"/>
      <c r="F202" s="57"/>
      <c r="G202" s="378" t="s">
        <v>223</v>
      </c>
      <c r="H202" s="131" t="s">
        <v>245</v>
      </c>
      <c r="I202" s="57" t="s">
        <v>316</v>
      </c>
      <c r="J202" s="57" t="s">
        <v>221</v>
      </c>
      <c r="K202" s="139"/>
      <c r="L202" s="58"/>
      <c r="M202" s="151"/>
      <c r="N202" s="58" t="s">
        <v>233</v>
      </c>
      <c r="O202" s="58" t="s">
        <v>236</v>
      </c>
      <c r="P202" s="57" t="s">
        <v>350</v>
      </c>
      <c r="Q202" s="63"/>
      <c r="R202" s="58"/>
      <c r="S202" s="58"/>
      <c r="T202" s="58"/>
      <c r="U202" s="58"/>
      <c r="V202" s="58"/>
    </row>
    <row r="203" spans="1:22">
      <c r="A203" s="132">
        <v>46904505</v>
      </c>
      <c r="B203" s="515" t="s">
        <v>2718</v>
      </c>
      <c r="C203" s="530">
        <v>51918661082</v>
      </c>
      <c r="D203" s="133" t="s">
        <v>2719</v>
      </c>
      <c r="E203" s="553" t="s">
        <v>2720</v>
      </c>
      <c r="F203" s="57"/>
      <c r="G203" s="131" t="s">
        <v>224</v>
      </c>
      <c r="H203" s="131" t="s">
        <v>245</v>
      </c>
      <c r="I203" s="57" t="s">
        <v>316</v>
      </c>
      <c r="J203" s="57" t="s">
        <v>221</v>
      </c>
      <c r="K203" s="139"/>
      <c r="L203" s="58"/>
      <c r="M203" s="405"/>
      <c r="N203" s="58" t="s">
        <v>233</v>
      </c>
      <c r="O203" s="58" t="s">
        <v>231</v>
      </c>
      <c r="P203" s="388"/>
      <c r="Q203" s="63"/>
      <c r="R203" s="58"/>
      <c r="S203" s="58"/>
      <c r="T203" s="58"/>
      <c r="U203" s="58"/>
      <c r="V203" s="58"/>
    </row>
    <row r="204" spans="1:22">
      <c r="A204" s="141">
        <v>9933829</v>
      </c>
      <c r="B204" s="516" t="s">
        <v>830</v>
      </c>
      <c r="C204" s="530">
        <v>51993713958</v>
      </c>
      <c r="D204" s="506" t="s">
        <v>831</v>
      </c>
      <c r="E204" s="553"/>
      <c r="F204" s="57"/>
      <c r="G204" s="131" t="s">
        <v>224</v>
      </c>
      <c r="H204" s="131" t="s">
        <v>245</v>
      </c>
      <c r="I204" s="57" t="s">
        <v>316</v>
      </c>
      <c r="J204" s="57" t="s">
        <v>221</v>
      </c>
      <c r="K204" s="139"/>
      <c r="L204" s="58"/>
      <c r="M204" s="405"/>
      <c r="N204" s="58" t="s">
        <v>233</v>
      </c>
      <c r="O204" s="58" t="s">
        <v>236</v>
      </c>
      <c r="P204" s="388"/>
      <c r="Q204" s="63"/>
      <c r="R204" s="58"/>
      <c r="S204" s="58"/>
      <c r="T204" s="58"/>
      <c r="U204" s="58"/>
      <c r="V204" s="58"/>
    </row>
    <row r="205" spans="1:22">
      <c r="A205" s="135">
        <v>6646863</v>
      </c>
      <c r="B205" s="513" t="s">
        <v>505</v>
      </c>
      <c r="C205" s="531">
        <v>958365155</v>
      </c>
      <c r="D205" s="545" t="s">
        <v>506</v>
      </c>
      <c r="E205" s="509" t="s">
        <v>507</v>
      </c>
      <c r="F205" s="57" t="s">
        <v>240</v>
      </c>
      <c r="G205" s="130" t="s">
        <v>225</v>
      </c>
      <c r="H205" s="131" t="s">
        <v>245</v>
      </c>
      <c r="I205" s="57" t="s">
        <v>316</v>
      </c>
      <c r="J205" s="57" t="s">
        <v>221</v>
      </c>
      <c r="K205" s="139"/>
      <c r="L205" s="58"/>
      <c r="M205" s="151"/>
      <c r="N205" s="58" t="s">
        <v>233</v>
      </c>
      <c r="O205" s="58"/>
      <c r="P205" s="57" t="s">
        <v>350</v>
      </c>
      <c r="Q205" s="63"/>
      <c r="R205" s="58"/>
      <c r="S205" s="58"/>
      <c r="T205" s="58"/>
      <c r="U205" s="58"/>
      <c r="V205" s="58"/>
    </row>
    <row r="206" spans="1:22">
      <c r="A206" s="135">
        <v>43394675</v>
      </c>
      <c r="B206" s="513" t="s">
        <v>2104</v>
      </c>
      <c r="C206" s="532">
        <v>915974711</v>
      </c>
      <c r="D206" s="143" t="s">
        <v>2105</v>
      </c>
      <c r="E206" s="141" t="s">
        <v>507</v>
      </c>
      <c r="F206" s="57" t="s">
        <v>240</v>
      </c>
      <c r="G206" s="379" t="s">
        <v>225</v>
      </c>
      <c r="H206" s="131" t="s">
        <v>245</v>
      </c>
      <c r="I206" s="57" t="s">
        <v>316</v>
      </c>
      <c r="J206" s="57" t="s">
        <v>221</v>
      </c>
      <c r="K206" s="139"/>
      <c r="L206" s="58"/>
      <c r="M206" s="151"/>
      <c r="N206" s="58" t="s">
        <v>233</v>
      </c>
      <c r="O206" s="58" t="s">
        <v>236</v>
      </c>
      <c r="P206" s="57" t="s">
        <v>350</v>
      </c>
      <c r="Q206" s="63"/>
      <c r="R206" s="58"/>
      <c r="S206" s="58"/>
      <c r="T206" s="58"/>
      <c r="U206" s="58"/>
      <c r="V206" s="58"/>
    </row>
    <row r="207" spans="1:22">
      <c r="A207" s="132">
        <v>44897319</v>
      </c>
      <c r="B207" s="515" t="s">
        <v>2368</v>
      </c>
      <c r="C207" s="530">
        <v>942091516</v>
      </c>
      <c r="D207" s="133" t="s">
        <v>2369</v>
      </c>
      <c r="E207" s="553" t="s">
        <v>507</v>
      </c>
      <c r="F207" s="57" t="s">
        <v>240</v>
      </c>
      <c r="G207" s="131" t="s">
        <v>223</v>
      </c>
      <c r="H207" s="131" t="s">
        <v>245</v>
      </c>
      <c r="I207" s="57" t="s">
        <v>316</v>
      </c>
      <c r="J207" s="57" t="s">
        <v>221</v>
      </c>
      <c r="K207" s="139"/>
      <c r="L207" s="58"/>
      <c r="M207" s="405"/>
      <c r="N207" s="58" t="s">
        <v>233</v>
      </c>
      <c r="O207" s="58" t="s">
        <v>231</v>
      </c>
      <c r="P207" s="57" t="s">
        <v>231</v>
      </c>
      <c r="Q207" s="63"/>
      <c r="R207" s="58"/>
      <c r="S207" s="58"/>
      <c r="T207" s="58"/>
      <c r="U207" s="58"/>
      <c r="V207" s="58"/>
    </row>
    <row r="208" spans="1:22">
      <c r="A208" s="135">
        <v>42184387</v>
      </c>
      <c r="B208" s="514" t="s">
        <v>1823</v>
      </c>
      <c r="C208" s="531">
        <v>963179287</v>
      </c>
      <c r="D208" s="506" t="s">
        <v>1824</v>
      </c>
      <c r="E208" s="509" t="s">
        <v>507</v>
      </c>
      <c r="F208" s="57" t="s">
        <v>240</v>
      </c>
      <c r="G208" s="379" t="s">
        <v>225</v>
      </c>
      <c r="H208" s="131" t="s">
        <v>245</v>
      </c>
      <c r="I208" s="86" t="s">
        <v>316</v>
      </c>
      <c r="J208" s="57" t="s">
        <v>221</v>
      </c>
      <c r="K208" s="131"/>
      <c r="L208" s="57"/>
      <c r="M208" s="187"/>
      <c r="N208" s="54" t="s">
        <v>233</v>
      </c>
      <c r="O208" s="54" t="s">
        <v>236</v>
      </c>
      <c r="P208" s="86" t="s">
        <v>350</v>
      </c>
      <c r="Q208" s="88"/>
      <c r="R208" s="54"/>
      <c r="S208" s="54"/>
      <c r="T208" s="54"/>
      <c r="U208" s="54"/>
      <c r="V208" s="58"/>
    </row>
    <row r="209" spans="1:22">
      <c r="A209" s="135">
        <v>72665531</v>
      </c>
      <c r="B209" s="513" t="s">
        <v>6878</v>
      </c>
      <c r="C209" s="531">
        <v>954195570</v>
      </c>
      <c r="D209" s="506" t="s">
        <v>7492</v>
      </c>
      <c r="E209" s="553" t="s">
        <v>376</v>
      </c>
      <c r="F209" s="57"/>
      <c r="G209" s="379" t="s">
        <v>225</v>
      </c>
      <c r="H209" s="131" t="s">
        <v>245</v>
      </c>
      <c r="I209" s="55" t="s">
        <v>316</v>
      </c>
      <c r="J209" s="57" t="s">
        <v>221</v>
      </c>
      <c r="K209" s="139"/>
      <c r="L209" s="58"/>
      <c r="M209" s="151"/>
      <c r="N209" s="55" t="s">
        <v>233</v>
      </c>
      <c r="O209" s="55" t="s">
        <v>236</v>
      </c>
      <c r="P209" s="57" t="s">
        <v>350</v>
      </c>
      <c r="Q209" s="63"/>
      <c r="R209" s="58"/>
      <c r="S209" s="58"/>
      <c r="T209" s="58"/>
      <c r="U209" s="58"/>
      <c r="V209" s="58"/>
    </row>
    <row r="210" spans="1:22">
      <c r="A210" s="135">
        <v>61474203</v>
      </c>
      <c r="B210" s="514" t="s">
        <v>4455</v>
      </c>
      <c r="C210" s="531">
        <v>964242697</v>
      </c>
      <c r="D210" s="506" t="s">
        <v>4456</v>
      </c>
      <c r="E210" s="509"/>
      <c r="F210" s="57"/>
      <c r="G210" s="131" t="s">
        <v>224</v>
      </c>
      <c r="H210" s="131" t="s">
        <v>245</v>
      </c>
      <c r="I210" s="86" t="s">
        <v>316</v>
      </c>
      <c r="J210" s="57" t="s">
        <v>221</v>
      </c>
      <c r="K210" s="131"/>
      <c r="L210" s="57"/>
      <c r="M210" s="187"/>
      <c r="N210" s="54" t="s">
        <v>233</v>
      </c>
      <c r="O210" s="54" t="s">
        <v>236</v>
      </c>
      <c r="P210" s="86"/>
      <c r="Q210" s="88"/>
      <c r="R210" s="54"/>
      <c r="S210" s="54"/>
      <c r="T210" s="54"/>
      <c r="U210" s="54"/>
      <c r="V210" s="58"/>
    </row>
    <row r="211" spans="1:22">
      <c r="A211" s="135">
        <v>73065753</v>
      </c>
      <c r="B211" s="513" t="s">
        <v>7986</v>
      </c>
      <c r="C211" s="531">
        <v>936523933</v>
      </c>
      <c r="D211" s="143" t="s">
        <v>7987</v>
      </c>
      <c r="E211" s="146"/>
      <c r="F211" s="57"/>
      <c r="G211" s="131" t="s">
        <v>224</v>
      </c>
      <c r="H211" s="131" t="s">
        <v>245</v>
      </c>
      <c r="I211" s="57" t="s">
        <v>316</v>
      </c>
      <c r="J211" s="57" t="s">
        <v>221</v>
      </c>
      <c r="K211" s="139"/>
      <c r="L211" s="58"/>
      <c r="M211" s="151"/>
      <c r="N211" s="58" t="s">
        <v>233</v>
      </c>
      <c r="O211" s="58" t="s">
        <v>231</v>
      </c>
      <c r="P211" s="57" t="s">
        <v>231</v>
      </c>
      <c r="Q211" s="63" t="s">
        <v>445</v>
      </c>
      <c r="R211" s="58" t="s">
        <v>232</v>
      </c>
      <c r="S211" s="58"/>
      <c r="T211" s="58"/>
      <c r="U211" s="58"/>
      <c r="V211" s="58"/>
    </row>
    <row r="212" spans="1:22">
      <c r="A212" s="135"/>
      <c r="B212" s="514" t="s">
        <v>11743</v>
      </c>
      <c r="C212" s="531">
        <v>934858423</v>
      </c>
      <c r="D212" s="506" t="s">
        <v>7475</v>
      </c>
      <c r="E212" s="509"/>
      <c r="F212" s="57" t="s">
        <v>268</v>
      </c>
      <c r="G212" s="131" t="s">
        <v>224</v>
      </c>
      <c r="H212" s="131" t="s">
        <v>245</v>
      </c>
      <c r="I212" s="86" t="s">
        <v>316</v>
      </c>
      <c r="J212" s="57" t="s">
        <v>221</v>
      </c>
      <c r="K212" s="131"/>
      <c r="L212" s="57"/>
      <c r="M212" s="187"/>
      <c r="N212" s="54" t="s">
        <v>233</v>
      </c>
      <c r="O212" s="54" t="s">
        <v>236</v>
      </c>
      <c r="P212" s="86"/>
      <c r="Q212" s="88"/>
      <c r="R212" s="54"/>
      <c r="S212" s="54"/>
      <c r="T212" s="54"/>
      <c r="U212" s="54"/>
      <c r="V212" s="58"/>
    </row>
    <row r="213" spans="1:22">
      <c r="A213" s="132"/>
      <c r="B213" s="514" t="s">
        <v>11744</v>
      </c>
      <c r="C213" s="530">
        <v>972403311</v>
      </c>
      <c r="D213" s="133" t="s">
        <v>3860</v>
      </c>
      <c r="E213" s="553"/>
      <c r="F213" s="57" t="s">
        <v>268</v>
      </c>
      <c r="G213" s="131" t="s">
        <v>224</v>
      </c>
      <c r="H213" s="131" t="s">
        <v>245</v>
      </c>
      <c r="I213" s="57" t="s">
        <v>316</v>
      </c>
      <c r="J213" s="57" t="s">
        <v>221</v>
      </c>
      <c r="K213" s="139"/>
      <c r="L213" s="58"/>
      <c r="M213" s="405"/>
      <c r="N213" s="58" t="s">
        <v>233</v>
      </c>
      <c r="O213" s="58" t="s">
        <v>236</v>
      </c>
      <c r="P213" s="388"/>
      <c r="Q213" s="63"/>
      <c r="R213" s="58"/>
      <c r="S213" s="58"/>
      <c r="T213" s="58"/>
      <c r="U213" s="58"/>
      <c r="V213" s="58"/>
    </row>
    <row r="214" spans="1:22">
      <c r="A214" s="132"/>
      <c r="B214" s="514" t="s">
        <v>11745</v>
      </c>
      <c r="C214" s="530">
        <v>953471446</v>
      </c>
      <c r="D214" s="133" t="s">
        <v>11746</v>
      </c>
      <c r="E214" s="553"/>
      <c r="F214" s="57" t="s">
        <v>254</v>
      </c>
      <c r="G214" s="131" t="s">
        <v>223</v>
      </c>
      <c r="H214" s="131" t="s">
        <v>245</v>
      </c>
      <c r="I214" s="57" t="s">
        <v>316</v>
      </c>
      <c r="J214" s="57" t="s">
        <v>221</v>
      </c>
      <c r="K214" s="139"/>
      <c r="L214" s="58"/>
      <c r="M214" s="405"/>
      <c r="N214" s="58" t="s">
        <v>233</v>
      </c>
      <c r="O214" s="58" t="s">
        <v>239</v>
      </c>
      <c r="P214" s="57" t="s">
        <v>239</v>
      </c>
      <c r="Q214" s="63"/>
      <c r="R214" s="58"/>
      <c r="S214" s="58"/>
      <c r="T214" s="58"/>
      <c r="U214" s="58"/>
      <c r="V214" s="58"/>
    </row>
    <row r="215" spans="1:22">
      <c r="A215" s="132"/>
      <c r="B215" s="514" t="s">
        <v>11747</v>
      </c>
      <c r="C215" s="530">
        <v>942008244</v>
      </c>
      <c r="D215" s="133" t="s">
        <v>11748</v>
      </c>
      <c r="E215" s="553"/>
      <c r="F215" s="57" t="s">
        <v>268</v>
      </c>
      <c r="G215" s="131" t="s">
        <v>224</v>
      </c>
      <c r="H215" s="131" t="s">
        <v>245</v>
      </c>
      <c r="I215" s="57" t="s">
        <v>316</v>
      </c>
      <c r="J215" s="57" t="s">
        <v>221</v>
      </c>
      <c r="K215" s="139"/>
      <c r="L215" s="58"/>
      <c r="M215" s="405"/>
      <c r="N215" s="58" t="s">
        <v>233</v>
      </c>
      <c r="O215" s="58" t="s">
        <v>236</v>
      </c>
      <c r="P215" s="388"/>
      <c r="Q215" s="63"/>
      <c r="R215" s="58"/>
      <c r="S215" s="58"/>
      <c r="T215" s="58"/>
      <c r="U215" s="58"/>
      <c r="V215" s="58"/>
    </row>
    <row r="216" spans="1:22">
      <c r="A216" s="135">
        <v>75858299</v>
      </c>
      <c r="B216" s="513" t="s">
        <v>9447</v>
      </c>
      <c r="C216" s="531">
        <v>977527134</v>
      </c>
      <c r="D216" s="544" t="s">
        <v>9448</v>
      </c>
      <c r="E216" s="146"/>
      <c r="F216" s="57" t="s">
        <v>254</v>
      </c>
      <c r="G216" s="131" t="s">
        <v>223</v>
      </c>
      <c r="H216" s="131" t="s">
        <v>242</v>
      </c>
      <c r="I216" s="57" t="s">
        <v>316</v>
      </c>
      <c r="J216" s="57" t="s">
        <v>221</v>
      </c>
      <c r="K216" s="139"/>
      <c r="L216" s="58"/>
      <c r="M216" s="151"/>
      <c r="N216" s="58" t="s">
        <v>231</v>
      </c>
      <c r="O216" s="58" t="s">
        <v>231</v>
      </c>
      <c r="P216" s="57" t="s">
        <v>231</v>
      </c>
      <c r="Q216" s="63" t="s">
        <v>445</v>
      </c>
      <c r="R216" s="58" t="s">
        <v>232</v>
      </c>
      <c r="S216" s="58" t="s">
        <v>318</v>
      </c>
      <c r="T216" s="58" t="s">
        <v>323</v>
      </c>
      <c r="U216" s="58" t="s">
        <v>255</v>
      </c>
      <c r="V216" s="58"/>
    </row>
    <row r="217" spans="1:22">
      <c r="A217" s="135">
        <v>61423413</v>
      </c>
      <c r="B217" s="513" t="s">
        <v>4287</v>
      </c>
      <c r="C217" s="531">
        <v>936852344</v>
      </c>
      <c r="D217" s="544" t="s">
        <v>4288</v>
      </c>
      <c r="E217" s="141"/>
      <c r="F217" s="57" t="s">
        <v>254</v>
      </c>
      <c r="G217" s="131" t="s">
        <v>223</v>
      </c>
      <c r="H217" s="131" t="s">
        <v>242</v>
      </c>
      <c r="I217" s="57" t="s">
        <v>316</v>
      </c>
      <c r="J217" s="57" t="s">
        <v>221</v>
      </c>
      <c r="K217" s="139"/>
      <c r="L217" s="58"/>
      <c r="M217" s="151"/>
      <c r="N217" s="58" t="s">
        <v>231</v>
      </c>
      <c r="O217" s="58" t="s">
        <v>231</v>
      </c>
      <c r="P217" s="57" t="s">
        <v>231</v>
      </c>
      <c r="Q217" s="63" t="s">
        <v>445</v>
      </c>
      <c r="R217" s="58" t="s">
        <v>232</v>
      </c>
      <c r="S217" s="58" t="s">
        <v>318</v>
      </c>
      <c r="T217" s="58" t="s">
        <v>323</v>
      </c>
      <c r="U217" s="58" t="s">
        <v>255</v>
      </c>
      <c r="V217" s="58"/>
    </row>
    <row r="218" spans="1:22">
      <c r="A218" s="132">
        <v>76185892</v>
      </c>
      <c r="B218" s="514" t="s">
        <v>9572</v>
      </c>
      <c r="C218" s="530">
        <v>948088388</v>
      </c>
      <c r="D218" s="133"/>
      <c r="E218" s="553"/>
      <c r="F218" s="57"/>
      <c r="G218" s="131" t="s">
        <v>223</v>
      </c>
      <c r="H218" s="131" t="s">
        <v>238</v>
      </c>
      <c r="I218" s="57" t="s">
        <v>316</v>
      </c>
      <c r="J218" s="57" t="s">
        <v>221</v>
      </c>
      <c r="K218" s="139"/>
      <c r="L218" s="58"/>
      <c r="M218" s="405"/>
      <c r="N218" s="58" t="s">
        <v>233</v>
      </c>
      <c r="O218" s="58" t="s">
        <v>236</v>
      </c>
      <c r="P218" s="57" t="s">
        <v>350</v>
      </c>
      <c r="Q218" s="63"/>
      <c r="R218" s="58"/>
      <c r="S218" s="58"/>
      <c r="T218" s="58"/>
      <c r="U218" s="58"/>
      <c r="V218" s="58"/>
    </row>
    <row r="219" spans="1:22" ht="29">
      <c r="A219" s="135">
        <v>23954478</v>
      </c>
      <c r="B219" s="513" t="s">
        <v>1188</v>
      </c>
      <c r="C219" s="531">
        <v>928008415</v>
      </c>
      <c r="D219" s="544" t="s">
        <v>1189</v>
      </c>
      <c r="E219" s="185" t="s">
        <v>507</v>
      </c>
      <c r="F219" s="57" t="s">
        <v>240</v>
      </c>
      <c r="G219" s="130" t="s">
        <v>225</v>
      </c>
      <c r="H219" s="131"/>
      <c r="I219" s="57" t="s">
        <v>316</v>
      </c>
      <c r="J219" s="57" t="s">
        <v>221</v>
      </c>
      <c r="K219" s="139"/>
      <c r="L219" s="58"/>
      <c r="M219" s="151"/>
      <c r="N219" s="58" t="s">
        <v>233</v>
      </c>
      <c r="O219" s="58" t="s">
        <v>231</v>
      </c>
      <c r="P219" s="57" t="s">
        <v>236</v>
      </c>
      <c r="Q219" s="63"/>
      <c r="R219" s="58"/>
      <c r="S219" s="58"/>
      <c r="T219" s="58"/>
      <c r="U219" s="58"/>
      <c r="V219" s="58"/>
    </row>
    <row r="220" spans="1:22">
      <c r="A220" s="132">
        <v>74704963</v>
      </c>
      <c r="B220" s="514" t="s">
        <v>8998</v>
      </c>
      <c r="C220" s="530">
        <v>937348021</v>
      </c>
      <c r="D220" s="133"/>
      <c r="E220" s="553"/>
      <c r="F220" s="57"/>
      <c r="G220" s="131" t="s">
        <v>223</v>
      </c>
      <c r="H220" s="131"/>
      <c r="I220" s="57" t="s">
        <v>316</v>
      </c>
      <c r="J220" s="57" t="s">
        <v>221</v>
      </c>
      <c r="K220" s="139"/>
      <c r="L220" s="58"/>
      <c r="M220" s="405"/>
      <c r="N220" s="58" t="s">
        <v>233</v>
      </c>
      <c r="O220" s="58" t="s">
        <v>236</v>
      </c>
      <c r="P220" s="57" t="s">
        <v>350</v>
      </c>
      <c r="Q220" s="63"/>
      <c r="R220" s="58"/>
      <c r="S220" s="58"/>
      <c r="T220" s="58"/>
      <c r="U220" s="58"/>
      <c r="V220" s="58"/>
    </row>
    <row r="221" spans="1:22">
      <c r="A221" s="141">
        <v>70716613</v>
      </c>
      <c r="B221" s="516" t="s">
        <v>5694</v>
      </c>
      <c r="C221" s="530">
        <v>51933990288</v>
      </c>
      <c r="D221" s="149"/>
      <c r="E221" s="553"/>
      <c r="F221" s="57"/>
      <c r="G221" s="131" t="s">
        <v>224</v>
      </c>
      <c r="H221" s="131" t="s">
        <v>242</v>
      </c>
      <c r="I221" s="57" t="s">
        <v>316</v>
      </c>
      <c r="J221" s="57" t="s">
        <v>221</v>
      </c>
      <c r="K221" s="139"/>
      <c r="L221" s="58"/>
      <c r="M221" s="405"/>
      <c r="N221" s="58" t="s">
        <v>233</v>
      </c>
      <c r="O221" s="58" t="s">
        <v>231</v>
      </c>
      <c r="P221" s="57" t="s">
        <v>231</v>
      </c>
      <c r="Q221" s="63" t="s">
        <v>445</v>
      </c>
      <c r="R221" s="58" t="s">
        <v>232</v>
      </c>
      <c r="S221" s="58" t="s">
        <v>318</v>
      </c>
      <c r="T221" s="58" t="s">
        <v>323</v>
      </c>
      <c r="U221" s="58" t="s">
        <v>255</v>
      </c>
      <c r="V221" s="58"/>
    </row>
    <row r="222" spans="1:22">
      <c r="A222" s="135">
        <v>70949508</v>
      </c>
      <c r="B222" s="513" t="s">
        <v>5846</v>
      </c>
      <c r="C222" s="533"/>
      <c r="D222" s="506"/>
      <c r="E222" s="185"/>
      <c r="F222" s="57"/>
      <c r="G222" s="379" t="s">
        <v>225</v>
      </c>
      <c r="H222" s="131" t="s">
        <v>242</v>
      </c>
      <c r="I222" s="57" t="s">
        <v>316</v>
      </c>
      <c r="J222" s="57" t="s">
        <v>221</v>
      </c>
      <c r="K222" s="139"/>
      <c r="L222" s="58"/>
      <c r="M222" s="151"/>
      <c r="N222" s="58" t="s">
        <v>233</v>
      </c>
      <c r="O222" s="58" t="s">
        <v>231</v>
      </c>
      <c r="P222" s="57" t="s">
        <v>231</v>
      </c>
      <c r="Q222" s="63" t="s">
        <v>445</v>
      </c>
      <c r="R222" s="58" t="s">
        <v>232</v>
      </c>
      <c r="S222" s="58" t="s">
        <v>318</v>
      </c>
      <c r="T222" s="58" t="s">
        <v>323</v>
      </c>
      <c r="U222" s="58" t="s">
        <v>255</v>
      </c>
      <c r="V222" s="58"/>
    </row>
    <row r="223" spans="1:22">
      <c r="A223" s="135">
        <v>77622948</v>
      </c>
      <c r="B223" s="514" t="s">
        <v>9979</v>
      </c>
      <c r="C223" s="531"/>
      <c r="D223" s="506"/>
      <c r="E223" s="509"/>
      <c r="F223" s="57"/>
      <c r="G223" s="379" t="s">
        <v>225</v>
      </c>
      <c r="H223" s="131" t="s">
        <v>242</v>
      </c>
      <c r="I223" s="86" t="s">
        <v>316</v>
      </c>
      <c r="J223" s="57" t="s">
        <v>221</v>
      </c>
      <c r="K223" s="131"/>
      <c r="L223" s="57"/>
      <c r="M223" s="187"/>
      <c r="N223" s="54" t="s">
        <v>233</v>
      </c>
      <c r="O223" s="54" t="s">
        <v>231</v>
      </c>
      <c r="P223" s="86" t="s">
        <v>231</v>
      </c>
      <c r="Q223" s="88" t="s">
        <v>445</v>
      </c>
      <c r="R223" s="54" t="s">
        <v>232</v>
      </c>
      <c r="S223" s="54" t="s">
        <v>318</v>
      </c>
      <c r="T223" s="54" t="s">
        <v>323</v>
      </c>
      <c r="U223" s="54" t="s">
        <v>255</v>
      </c>
      <c r="V223" s="58"/>
    </row>
    <row r="224" spans="1:22">
      <c r="A224" s="135">
        <v>60917992</v>
      </c>
      <c r="B224" s="514" t="s">
        <v>3429</v>
      </c>
      <c r="C224" s="531" t="s">
        <v>3430</v>
      </c>
      <c r="D224" s="506"/>
      <c r="E224" s="509"/>
      <c r="F224" s="57"/>
      <c r="G224" s="131" t="s">
        <v>224</v>
      </c>
      <c r="H224" s="131" t="s">
        <v>242</v>
      </c>
      <c r="I224" s="86" t="s">
        <v>316</v>
      </c>
      <c r="J224" s="57" t="s">
        <v>221</v>
      </c>
      <c r="K224" s="131"/>
      <c r="L224" s="57"/>
      <c r="M224" s="187"/>
      <c r="N224" s="54" t="s">
        <v>233</v>
      </c>
      <c r="O224" s="54" t="s">
        <v>231</v>
      </c>
      <c r="P224" s="86"/>
      <c r="Q224" s="88"/>
      <c r="R224" s="54"/>
      <c r="S224" s="54"/>
      <c r="T224" s="54"/>
      <c r="U224" s="54"/>
      <c r="V224" s="58"/>
    </row>
    <row r="225" spans="1:22">
      <c r="A225" s="141">
        <v>74097485</v>
      </c>
      <c r="B225" s="516" t="s">
        <v>8745</v>
      </c>
      <c r="C225" s="530">
        <v>901646640</v>
      </c>
      <c r="D225" s="133"/>
      <c r="E225" s="553"/>
      <c r="F225" s="57"/>
      <c r="G225" s="131" t="s">
        <v>224</v>
      </c>
      <c r="H225" s="131" t="s">
        <v>242</v>
      </c>
      <c r="I225" s="57" t="s">
        <v>316</v>
      </c>
      <c r="J225" s="57" t="s">
        <v>221</v>
      </c>
      <c r="K225" s="139"/>
      <c r="L225" s="58"/>
      <c r="M225" s="405"/>
      <c r="N225" s="58" t="s">
        <v>233</v>
      </c>
      <c r="O225" s="58" t="s">
        <v>231</v>
      </c>
      <c r="P225" s="388"/>
      <c r="Q225" s="63"/>
      <c r="R225" s="58"/>
      <c r="S225" s="58"/>
      <c r="T225" s="58"/>
      <c r="U225" s="58"/>
      <c r="V225" s="58"/>
    </row>
    <row r="226" spans="1:22">
      <c r="A226" s="132">
        <v>70647652</v>
      </c>
      <c r="B226" s="514" t="s">
        <v>5610</v>
      </c>
      <c r="C226" s="530">
        <v>961255637</v>
      </c>
      <c r="D226" s="133"/>
      <c r="E226" s="553" t="s">
        <v>5611</v>
      </c>
      <c r="F226" s="57"/>
      <c r="G226" s="379" t="s">
        <v>225</v>
      </c>
      <c r="H226" s="131" t="s">
        <v>242</v>
      </c>
      <c r="I226" s="57" t="s">
        <v>316</v>
      </c>
      <c r="J226" s="57" t="s">
        <v>221</v>
      </c>
      <c r="K226" s="139"/>
      <c r="L226" s="58"/>
      <c r="M226" s="405"/>
      <c r="N226" s="58" t="s">
        <v>233</v>
      </c>
      <c r="O226" s="58" t="s">
        <v>231</v>
      </c>
      <c r="P226" s="57" t="s">
        <v>231</v>
      </c>
      <c r="Q226" s="63"/>
      <c r="R226" s="58"/>
      <c r="S226" s="58"/>
      <c r="T226" s="58"/>
      <c r="U226" s="58"/>
      <c r="V226" s="58"/>
    </row>
    <row r="227" spans="1:22">
      <c r="A227" s="137">
        <v>7752328</v>
      </c>
      <c r="B227" s="513" t="s">
        <v>601</v>
      </c>
      <c r="C227" s="531">
        <v>981346425</v>
      </c>
      <c r="D227" s="143" t="s">
        <v>602</v>
      </c>
      <c r="E227" s="141"/>
      <c r="F227" s="57"/>
      <c r="G227" s="378" t="s">
        <v>223</v>
      </c>
      <c r="H227" s="131" t="s">
        <v>245</v>
      </c>
      <c r="I227" s="57" t="s">
        <v>316</v>
      </c>
      <c r="J227" s="57" t="s">
        <v>221</v>
      </c>
      <c r="K227" s="139"/>
      <c r="L227" s="58"/>
      <c r="M227" s="151"/>
      <c r="N227" s="58" t="s">
        <v>233</v>
      </c>
      <c r="O227" s="58" t="s">
        <v>236</v>
      </c>
      <c r="P227" s="57" t="s">
        <v>350</v>
      </c>
      <c r="Q227" s="63"/>
      <c r="R227" s="58"/>
      <c r="S227" s="58"/>
      <c r="T227" s="58"/>
      <c r="U227" s="58"/>
      <c r="V227" s="58"/>
    </row>
    <row r="228" spans="1:22">
      <c r="A228" s="132">
        <v>40183648</v>
      </c>
      <c r="B228" s="514" t="s">
        <v>1352</v>
      </c>
      <c r="C228" s="530">
        <v>972622587</v>
      </c>
      <c r="D228" s="506" t="s">
        <v>1353</v>
      </c>
      <c r="E228" s="553"/>
      <c r="F228" s="57"/>
      <c r="G228" s="131" t="s">
        <v>223</v>
      </c>
      <c r="H228" s="131" t="s">
        <v>245</v>
      </c>
      <c r="I228" s="57" t="s">
        <v>316</v>
      </c>
      <c r="J228" s="57" t="s">
        <v>221</v>
      </c>
      <c r="K228" s="139"/>
      <c r="L228" s="58"/>
      <c r="M228" s="405"/>
      <c r="N228" s="58" t="s">
        <v>233</v>
      </c>
      <c r="O228" s="58" t="s">
        <v>236</v>
      </c>
      <c r="P228" s="57" t="s">
        <v>350</v>
      </c>
      <c r="Q228" s="63"/>
      <c r="R228" s="58"/>
      <c r="S228" s="58"/>
      <c r="T228" s="58"/>
      <c r="U228" s="58"/>
      <c r="V228" s="58"/>
    </row>
    <row r="229" spans="1:22">
      <c r="A229" s="132">
        <v>44066794</v>
      </c>
      <c r="B229" s="514" t="s">
        <v>2234</v>
      </c>
      <c r="C229" s="530">
        <v>996139725</v>
      </c>
      <c r="D229" s="133" t="s">
        <v>2235</v>
      </c>
      <c r="E229" s="553"/>
      <c r="F229" s="57"/>
      <c r="G229" s="131" t="s">
        <v>223</v>
      </c>
      <c r="H229" s="131" t="s">
        <v>245</v>
      </c>
      <c r="I229" s="57" t="s">
        <v>316</v>
      </c>
      <c r="J229" s="57" t="s">
        <v>221</v>
      </c>
      <c r="K229" s="139"/>
      <c r="L229" s="58"/>
      <c r="M229" s="405"/>
      <c r="N229" s="58" t="s">
        <v>233</v>
      </c>
      <c r="O229" s="58" t="s">
        <v>236</v>
      </c>
      <c r="P229" s="57" t="s">
        <v>350</v>
      </c>
      <c r="Q229" s="63"/>
      <c r="R229" s="58"/>
      <c r="S229" s="58"/>
      <c r="T229" s="58"/>
      <c r="U229" s="58"/>
      <c r="V229" s="58"/>
    </row>
    <row r="230" spans="1:22">
      <c r="A230" s="135">
        <v>72336472</v>
      </c>
      <c r="B230" s="514" t="s">
        <v>7054</v>
      </c>
      <c r="C230" s="531">
        <v>939110517</v>
      </c>
      <c r="D230" s="506" t="s">
        <v>7055</v>
      </c>
      <c r="E230" s="509"/>
      <c r="F230" s="57"/>
      <c r="G230" s="379" t="s">
        <v>225</v>
      </c>
      <c r="H230" s="131" t="s">
        <v>245</v>
      </c>
      <c r="I230" s="86" t="s">
        <v>316</v>
      </c>
      <c r="J230" s="57" t="s">
        <v>221</v>
      </c>
      <c r="K230" s="131"/>
      <c r="L230" s="57"/>
      <c r="M230" s="187"/>
      <c r="N230" s="54" t="s">
        <v>233</v>
      </c>
      <c r="O230" s="54" t="s">
        <v>231</v>
      </c>
      <c r="P230" s="86" t="s">
        <v>236</v>
      </c>
      <c r="Q230" s="88"/>
      <c r="R230" s="54"/>
      <c r="S230" s="54"/>
      <c r="T230" s="54"/>
      <c r="U230" s="54"/>
      <c r="V230" s="58"/>
    </row>
    <row r="231" spans="1:22">
      <c r="A231" s="135">
        <v>74522641</v>
      </c>
      <c r="B231" s="514" t="s">
        <v>8933</v>
      </c>
      <c r="C231" s="531">
        <v>933809247</v>
      </c>
      <c r="D231" s="506" t="s">
        <v>8934</v>
      </c>
      <c r="E231" s="509"/>
      <c r="F231" s="57"/>
      <c r="G231" s="131" t="s">
        <v>224</v>
      </c>
      <c r="H231" s="131" t="s">
        <v>245</v>
      </c>
      <c r="I231" s="86" t="s">
        <v>316</v>
      </c>
      <c r="J231" s="57" t="s">
        <v>221</v>
      </c>
      <c r="K231" s="131"/>
      <c r="L231" s="57"/>
      <c r="M231" s="187"/>
      <c r="N231" s="54" t="s">
        <v>233</v>
      </c>
      <c r="O231" s="54" t="s">
        <v>236</v>
      </c>
      <c r="P231" s="86"/>
      <c r="Q231" s="88"/>
      <c r="R231" s="54"/>
      <c r="S231" s="54"/>
      <c r="T231" s="54"/>
      <c r="U231" s="54"/>
      <c r="V231" s="58"/>
    </row>
    <row r="232" spans="1:22">
      <c r="A232" s="135">
        <v>74194607</v>
      </c>
      <c r="B232" s="514" t="s">
        <v>8832</v>
      </c>
      <c r="C232" s="531">
        <v>950149839</v>
      </c>
      <c r="D232" s="506" t="s">
        <v>8833</v>
      </c>
      <c r="E232" s="509"/>
      <c r="F232" s="57"/>
      <c r="G232" s="131" t="s">
        <v>223</v>
      </c>
      <c r="H232" s="131" t="s">
        <v>245</v>
      </c>
      <c r="I232" s="86" t="s">
        <v>316</v>
      </c>
      <c r="J232" s="57" t="s">
        <v>221</v>
      </c>
      <c r="K232" s="131"/>
      <c r="L232" s="57"/>
      <c r="M232" s="187"/>
      <c r="N232" s="54" t="s">
        <v>233</v>
      </c>
      <c r="O232" s="54" t="s">
        <v>236</v>
      </c>
      <c r="P232" s="86" t="s">
        <v>350</v>
      </c>
      <c r="Q232" s="88"/>
      <c r="R232" s="54"/>
      <c r="S232" s="54"/>
      <c r="T232" s="54"/>
      <c r="U232" s="54"/>
      <c r="V232" s="58"/>
    </row>
    <row r="233" spans="1:22">
      <c r="A233" s="127">
        <v>72589274</v>
      </c>
      <c r="B233" s="513" t="s">
        <v>7331</v>
      </c>
      <c r="C233" s="531">
        <v>926783686</v>
      </c>
      <c r="D233" s="506" t="s">
        <v>7332</v>
      </c>
      <c r="E233" s="146"/>
      <c r="F233" s="57"/>
      <c r="G233" s="378" t="s">
        <v>223</v>
      </c>
      <c r="H233" s="131" t="s">
        <v>245</v>
      </c>
      <c r="I233" s="57" t="s">
        <v>316</v>
      </c>
      <c r="J233" s="57" t="s">
        <v>221</v>
      </c>
      <c r="K233" s="139"/>
      <c r="L233" s="58"/>
      <c r="M233" s="151"/>
      <c r="N233" s="58" t="s">
        <v>233</v>
      </c>
      <c r="O233" s="58" t="s">
        <v>236</v>
      </c>
      <c r="P233" s="57" t="s">
        <v>350</v>
      </c>
      <c r="Q233" s="63"/>
      <c r="R233" s="58"/>
      <c r="S233" s="58"/>
      <c r="T233" s="58"/>
      <c r="U233" s="58"/>
      <c r="V233" s="58"/>
    </row>
    <row r="234" spans="1:22">
      <c r="A234" s="132">
        <v>70709610</v>
      </c>
      <c r="B234" s="514" t="s">
        <v>5665</v>
      </c>
      <c r="C234" s="530">
        <v>985627126</v>
      </c>
      <c r="D234" s="133" t="s">
        <v>5666</v>
      </c>
      <c r="E234" s="553"/>
      <c r="F234" s="57"/>
      <c r="G234" s="131" t="s">
        <v>224</v>
      </c>
      <c r="H234" s="131" t="s">
        <v>245</v>
      </c>
      <c r="I234" s="57" t="s">
        <v>316</v>
      </c>
      <c r="J234" s="57" t="s">
        <v>221</v>
      </c>
      <c r="K234" s="139"/>
      <c r="L234" s="58"/>
      <c r="M234" s="405"/>
      <c r="N234" s="58" t="s">
        <v>233</v>
      </c>
      <c r="O234" s="58" t="s">
        <v>231</v>
      </c>
      <c r="P234" s="388"/>
      <c r="Q234" s="63"/>
      <c r="R234" s="58"/>
      <c r="S234" s="58"/>
      <c r="T234" s="58"/>
      <c r="U234" s="58"/>
      <c r="V234" s="58"/>
    </row>
    <row r="235" spans="1:22">
      <c r="A235" s="137">
        <v>77094041</v>
      </c>
      <c r="B235" s="513" t="s">
        <v>9874</v>
      </c>
      <c r="C235" s="531">
        <v>946344665</v>
      </c>
      <c r="D235" s="143" t="s">
        <v>9875</v>
      </c>
      <c r="E235" s="141"/>
      <c r="F235" s="57"/>
      <c r="G235" s="131" t="s">
        <v>224</v>
      </c>
      <c r="H235" s="131" t="s">
        <v>245</v>
      </c>
      <c r="I235" s="57" t="s">
        <v>316</v>
      </c>
      <c r="J235" s="57" t="s">
        <v>221</v>
      </c>
      <c r="K235" s="139"/>
      <c r="L235" s="58"/>
      <c r="M235" s="151"/>
      <c r="N235" s="58" t="s">
        <v>233</v>
      </c>
      <c r="O235" s="58" t="s">
        <v>236</v>
      </c>
      <c r="P235" s="388"/>
      <c r="Q235" s="63"/>
      <c r="R235" s="58"/>
      <c r="S235" s="58"/>
      <c r="T235" s="58"/>
      <c r="U235" s="58"/>
      <c r="V235" s="58"/>
    </row>
    <row r="236" spans="1:22">
      <c r="A236" s="135">
        <v>41671592</v>
      </c>
      <c r="B236" s="513" t="s">
        <v>1716</v>
      </c>
      <c r="C236" s="531">
        <v>922396080</v>
      </c>
      <c r="D236" s="133" t="s">
        <v>1717</v>
      </c>
      <c r="E236" s="146"/>
      <c r="F236" s="57"/>
      <c r="G236" s="131" t="s">
        <v>224</v>
      </c>
      <c r="H236" s="131" t="s">
        <v>245</v>
      </c>
      <c r="I236" s="57" t="s">
        <v>316</v>
      </c>
      <c r="J236" s="57" t="s">
        <v>221</v>
      </c>
      <c r="K236" s="139"/>
      <c r="L236" s="58"/>
      <c r="M236" s="151"/>
      <c r="N236" s="58" t="s">
        <v>233</v>
      </c>
      <c r="O236" s="58" t="s">
        <v>236</v>
      </c>
      <c r="P236" s="388"/>
      <c r="Q236" s="63"/>
      <c r="R236" s="58"/>
      <c r="S236" s="58"/>
      <c r="T236" s="58"/>
      <c r="U236" s="58"/>
      <c r="V236" s="58"/>
    </row>
    <row r="237" spans="1:22">
      <c r="A237" s="132">
        <v>71799394</v>
      </c>
      <c r="B237" s="514" t="s">
        <v>6628</v>
      </c>
      <c r="C237" s="530">
        <v>904535860</v>
      </c>
      <c r="D237" s="133" t="s">
        <v>6629</v>
      </c>
      <c r="E237" s="553"/>
      <c r="F237" s="57"/>
      <c r="G237" s="131" t="s">
        <v>224</v>
      </c>
      <c r="H237" s="131" t="s">
        <v>245</v>
      </c>
      <c r="I237" s="57" t="s">
        <v>316</v>
      </c>
      <c r="J237" s="57" t="s">
        <v>221</v>
      </c>
      <c r="K237" s="139"/>
      <c r="L237" s="58"/>
      <c r="M237" s="405"/>
      <c r="N237" s="58" t="s">
        <v>233</v>
      </c>
      <c r="O237" s="58" t="s">
        <v>236</v>
      </c>
      <c r="P237" s="388"/>
      <c r="Q237" s="63"/>
      <c r="R237" s="58"/>
      <c r="S237" s="58"/>
      <c r="T237" s="58"/>
      <c r="U237" s="58"/>
      <c r="V237" s="58"/>
    </row>
    <row r="238" spans="1:22">
      <c r="A238" s="135">
        <v>46300289</v>
      </c>
      <c r="B238" s="516" t="s">
        <v>2623</v>
      </c>
      <c r="C238" s="531">
        <v>928093181</v>
      </c>
      <c r="D238" s="506" t="s">
        <v>2624</v>
      </c>
      <c r="E238" s="509"/>
      <c r="F238" s="57"/>
      <c r="G238" s="131" t="s">
        <v>223</v>
      </c>
      <c r="H238" s="131" t="s">
        <v>245</v>
      </c>
      <c r="I238" s="86" t="s">
        <v>316</v>
      </c>
      <c r="J238" s="57" t="s">
        <v>221</v>
      </c>
      <c r="K238" s="131"/>
      <c r="L238" s="57"/>
      <c r="M238" s="187"/>
      <c r="N238" s="54" t="s">
        <v>233</v>
      </c>
      <c r="O238" s="54" t="s">
        <v>231</v>
      </c>
      <c r="P238" s="86" t="s">
        <v>231</v>
      </c>
      <c r="Q238" s="88"/>
      <c r="R238" s="54"/>
      <c r="S238" s="54"/>
      <c r="T238" s="54"/>
      <c r="U238" s="54"/>
      <c r="V238" s="58"/>
    </row>
    <row r="239" spans="1:22">
      <c r="A239" s="132">
        <v>72064767</v>
      </c>
      <c r="B239" s="514" t="s">
        <v>6848</v>
      </c>
      <c r="C239" s="530">
        <v>902445165</v>
      </c>
      <c r="D239" s="133" t="s">
        <v>6849</v>
      </c>
      <c r="E239" s="553"/>
      <c r="F239" s="57"/>
      <c r="G239" s="131" t="s">
        <v>224</v>
      </c>
      <c r="H239" s="131" t="s">
        <v>245</v>
      </c>
      <c r="I239" s="57" t="s">
        <v>316</v>
      </c>
      <c r="J239" s="57" t="s">
        <v>221</v>
      </c>
      <c r="K239" s="139"/>
      <c r="L239" s="58"/>
      <c r="M239" s="405"/>
      <c r="N239" s="58" t="s">
        <v>233</v>
      </c>
      <c r="O239" s="58" t="s">
        <v>236</v>
      </c>
      <c r="P239" s="388"/>
      <c r="Q239" s="63"/>
      <c r="R239" s="58"/>
      <c r="S239" s="58"/>
      <c r="T239" s="58"/>
      <c r="U239" s="58"/>
      <c r="V239" s="58"/>
    </row>
    <row r="240" spans="1:22">
      <c r="A240" s="132">
        <v>70960882</v>
      </c>
      <c r="B240" s="514" t="s">
        <v>5878</v>
      </c>
      <c r="C240" s="530">
        <v>989038194</v>
      </c>
      <c r="D240" s="506" t="s">
        <v>5879</v>
      </c>
      <c r="E240" s="553"/>
      <c r="F240" s="57"/>
      <c r="G240" s="131" t="s">
        <v>223</v>
      </c>
      <c r="H240" s="131" t="s">
        <v>245</v>
      </c>
      <c r="I240" s="57" t="s">
        <v>316</v>
      </c>
      <c r="J240" s="57" t="s">
        <v>221</v>
      </c>
      <c r="K240" s="139"/>
      <c r="L240" s="58"/>
      <c r="M240" s="405"/>
      <c r="N240" s="58" t="s">
        <v>233</v>
      </c>
      <c r="O240" s="58" t="s">
        <v>236</v>
      </c>
      <c r="P240" s="57" t="s">
        <v>350</v>
      </c>
      <c r="Q240" s="63"/>
      <c r="R240" s="58"/>
      <c r="S240" s="58"/>
      <c r="T240" s="58"/>
      <c r="U240" s="58"/>
      <c r="V240" s="58"/>
    </row>
    <row r="241" spans="1:22">
      <c r="A241" s="132">
        <v>10602234</v>
      </c>
      <c r="B241" s="514" t="s">
        <v>999</v>
      </c>
      <c r="C241" s="530">
        <v>991474044</v>
      </c>
      <c r="D241" s="133" t="s">
        <v>1000</v>
      </c>
      <c r="E241" s="553"/>
      <c r="F241" s="57"/>
      <c r="G241" s="131" t="s">
        <v>223</v>
      </c>
      <c r="H241" s="131" t="s">
        <v>245</v>
      </c>
      <c r="I241" s="57" t="s">
        <v>316</v>
      </c>
      <c r="J241" s="57" t="s">
        <v>221</v>
      </c>
      <c r="K241" s="139"/>
      <c r="L241" s="58"/>
      <c r="M241" s="405"/>
      <c r="N241" s="58" t="s">
        <v>233</v>
      </c>
      <c r="O241" s="58" t="s">
        <v>231</v>
      </c>
      <c r="P241" s="57" t="s">
        <v>236</v>
      </c>
      <c r="Q241" s="63"/>
      <c r="R241" s="58"/>
      <c r="S241" s="58"/>
      <c r="T241" s="58"/>
      <c r="U241" s="58"/>
      <c r="V241" s="58"/>
    </row>
    <row r="242" spans="1:22">
      <c r="A242" s="135">
        <v>18550961</v>
      </c>
      <c r="B242" s="514" t="s">
        <v>1130</v>
      </c>
      <c r="C242" s="531">
        <v>928339838</v>
      </c>
      <c r="D242" s="506" t="s">
        <v>1131</v>
      </c>
      <c r="E242" s="509"/>
      <c r="F242" s="57"/>
      <c r="G242" s="131" t="s">
        <v>223</v>
      </c>
      <c r="H242" s="131" t="s">
        <v>245</v>
      </c>
      <c r="I242" s="86" t="s">
        <v>316</v>
      </c>
      <c r="J242" s="57" t="s">
        <v>221</v>
      </c>
      <c r="K242" s="131"/>
      <c r="L242" s="57"/>
      <c r="M242" s="187"/>
      <c r="N242" s="54" t="s">
        <v>233</v>
      </c>
      <c r="O242" s="54" t="s">
        <v>231</v>
      </c>
      <c r="P242" s="86" t="s">
        <v>231</v>
      </c>
      <c r="Q242" s="88"/>
      <c r="R242" s="54"/>
      <c r="S242" s="54"/>
      <c r="T242" s="54"/>
      <c r="U242" s="54"/>
      <c r="V242" s="58"/>
    </row>
    <row r="243" spans="1:22">
      <c r="A243" s="132">
        <v>41043990</v>
      </c>
      <c r="B243" s="514" t="s">
        <v>1573</v>
      </c>
      <c r="C243" s="530">
        <v>972974762</v>
      </c>
      <c r="D243" s="133" t="s">
        <v>1574</v>
      </c>
      <c r="E243" s="553"/>
      <c r="F243" s="57"/>
      <c r="G243" s="131" t="s">
        <v>224</v>
      </c>
      <c r="H243" s="131" t="s">
        <v>245</v>
      </c>
      <c r="I243" s="57" t="s">
        <v>316</v>
      </c>
      <c r="J243" s="57" t="s">
        <v>221</v>
      </c>
      <c r="K243" s="139"/>
      <c r="L243" s="58"/>
      <c r="M243" s="405"/>
      <c r="N243" s="58" t="s">
        <v>233</v>
      </c>
      <c r="O243" s="58" t="s">
        <v>236</v>
      </c>
      <c r="P243" s="388"/>
      <c r="Q243" s="63"/>
      <c r="R243" s="58"/>
      <c r="S243" s="58"/>
      <c r="T243" s="58"/>
      <c r="U243" s="58"/>
      <c r="V243" s="58"/>
    </row>
    <row r="244" spans="1:22">
      <c r="A244" s="146">
        <v>70735059</v>
      </c>
      <c r="B244" s="517" t="s">
        <v>5755</v>
      </c>
      <c r="C244" s="530">
        <v>990279912</v>
      </c>
      <c r="D244" s="133" t="s">
        <v>5756</v>
      </c>
      <c r="E244" s="146"/>
      <c r="F244" s="55"/>
      <c r="G244" s="131" t="s">
        <v>224</v>
      </c>
      <c r="H244" s="131" t="s">
        <v>245</v>
      </c>
      <c r="I244" s="57" t="s">
        <v>316</v>
      </c>
      <c r="J244" s="57" t="s">
        <v>221</v>
      </c>
      <c r="K244" s="139"/>
      <c r="L244" s="58"/>
      <c r="M244" s="405"/>
      <c r="N244" s="58" t="s">
        <v>233</v>
      </c>
      <c r="O244" s="58" t="s">
        <v>236</v>
      </c>
      <c r="P244" s="388"/>
      <c r="Q244" s="63"/>
      <c r="R244" s="58"/>
      <c r="S244" s="58"/>
      <c r="T244" s="58"/>
      <c r="U244" s="58"/>
      <c r="V244" s="58"/>
    </row>
    <row r="245" spans="1:22">
      <c r="A245" s="135">
        <v>71723772</v>
      </c>
      <c r="B245" s="514" t="s">
        <v>6604</v>
      </c>
      <c r="C245" s="531">
        <v>964585053</v>
      </c>
      <c r="D245" s="506" t="s">
        <v>6605</v>
      </c>
      <c r="E245" s="509"/>
      <c r="F245" s="57"/>
      <c r="G245" s="131" t="s">
        <v>224</v>
      </c>
      <c r="H245" s="131" t="s">
        <v>245</v>
      </c>
      <c r="I245" s="86" t="s">
        <v>316</v>
      </c>
      <c r="J245" s="57" t="s">
        <v>221</v>
      </c>
      <c r="K245" s="131"/>
      <c r="L245" s="57"/>
      <c r="M245" s="187"/>
      <c r="N245" s="54" t="s">
        <v>233</v>
      </c>
      <c r="O245" s="54" t="s">
        <v>236</v>
      </c>
      <c r="P245" s="86"/>
      <c r="Q245" s="88"/>
      <c r="R245" s="54"/>
      <c r="S245" s="54"/>
      <c r="T245" s="54"/>
      <c r="U245" s="54"/>
      <c r="V245" s="58"/>
    </row>
    <row r="246" spans="1:22">
      <c r="A246" s="132"/>
      <c r="B246" s="518" t="s">
        <v>4792</v>
      </c>
      <c r="C246" s="530">
        <v>970677239</v>
      </c>
      <c r="D246" s="133" t="s">
        <v>11749</v>
      </c>
      <c r="E246" s="553"/>
      <c r="F246" s="57"/>
      <c r="G246" s="131" t="s">
        <v>224</v>
      </c>
      <c r="H246" s="131" t="s">
        <v>245</v>
      </c>
      <c r="I246" s="57" t="s">
        <v>316</v>
      </c>
      <c r="J246" s="57" t="s">
        <v>221</v>
      </c>
      <c r="K246" s="139"/>
      <c r="L246" s="58"/>
      <c r="M246" s="405"/>
      <c r="N246" s="58" t="s">
        <v>233</v>
      </c>
      <c r="O246" s="58" t="s">
        <v>236</v>
      </c>
      <c r="P246" s="388"/>
      <c r="Q246" s="63"/>
      <c r="R246" s="58"/>
      <c r="S246" s="58"/>
      <c r="T246" s="58"/>
      <c r="U246" s="58"/>
      <c r="V246" s="58"/>
    </row>
    <row r="247" spans="1:22">
      <c r="A247" s="137">
        <v>74017821</v>
      </c>
      <c r="B247" s="516" t="s">
        <v>8708</v>
      </c>
      <c r="C247" s="532">
        <v>933301759</v>
      </c>
      <c r="D247" s="143" t="s">
        <v>8709</v>
      </c>
      <c r="E247" s="141"/>
      <c r="F247" s="57"/>
      <c r="G247" s="378" t="s">
        <v>224</v>
      </c>
      <c r="H247" s="131" t="s">
        <v>245</v>
      </c>
      <c r="I247" s="57" t="s">
        <v>316</v>
      </c>
      <c r="J247" s="57" t="s">
        <v>221</v>
      </c>
      <c r="K247" s="139"/>
      <c r="L247" s="58"/>
      <c r="M247" s="151"/>
      <c r="N247" s="58" t="s">
        <v>233</v>
      </c>
      <c r="O247" s="58" t="s">
        <v>236</v>
      </c>
      <c r="P247" s="388"/>
      <c r="Q247" s="63"/>
      <c r="R247" s="58"/>
      <c r="S247" s="58"/>
      <c r="T247" s="58"/>
      <c r="U247" s="58"/>
      <c r="V247" s="58"/>
    </row>
    <row r="248" spans="1:22" ht="29">
      <c r="A248" s="135">
        <v>70959067</v>
      </c>
      <c r="B248" s="514" t="s">
        <v>5876</v>
      </c>
      <c r="C248" s="531">
        <v>991531489</v>
      </c>
      <c r="D248" s="506" t="s">
        <v>5877</v>
      </c>
      <c r="E248" s="509"/>
      <c r="F248" s="57"/>
      <c r="G248" s="131" t="s">
        <v>223</v>
      </c>
      <c r="H248" s="131" t="s">
        <v>245</v>
      </c>
      <c r="I248" s="86" t="s">
        <v>316</v>
      </c>
      <c r="J248" s="57" t="s">
        <v>221</v>
      </c>
      <c r="K248" s="131"/>
      <c r="L248" s="57"/>
      <c r="M248" s="187"/>
      <c r="N248" s="54" t="s">
        <v>233</v>
      </c>
      <c r="O248" s="54" t="s">
        <v>236</v>
      </c>
      <c r="P248" s="86" t="s">
        <v>350</v>
      </c>
      <c r="Q248" s="88"/>
      <c r="R248" s="54"/>
      <c r="S248" s="54"/>
      <c r="T248" s="54"/>
      <c r="U248" s="54"/>
      <c r="V248" s="58"/>
    </row>
    <row r="249" spans="1:22">
      <c r="A249" s="141">
        <v>61474596</v>
      </c>
      <c r="B249" s="516" t="s">
        <v>4459</v>
      </c>
      <c r="C249" s="530">
        <v>930792664</v>
      </c>
      <c r="D249" s="506" t="s">
        <v>4460</v>
      </c>
      <c r="E249" s="553"/>
      <c r="F249" s="57"/>
      <c r="G249" s="131" t="s">
        <v>224</v>
      </c>
      <c r="H249" s="131" t="s">
        <v>245</v>
      </c>
      <c r="I249" s="57" t="s">
        <v>316</v>
      </c>
      <c r="J249" s="57" t="s">
        <v>221</v>
      </c>
      <c r="K249" s="139"/>
      <c r="L249" s="58"/>
      <c r="M249" s="405"/>
      <c r="N249" s="58" t="s">
        <v>233</v>
      </c>
      <c r="O249" s="58" t="s">
        <v>236</v>
      </c>
      <c r="P249" s="388"/>
      <c r="Q249" s="63"/>
      <c r="R249" s="58"/>
      <c r="S249" s="58"/>
      <c r="T249" s="58"/>
      <c r="U249" s="58"/>
      <c r="V249" s="58"/>
    </row>
    <row r="250" spans="1:22">
      <c r="A250" s="132">
        <v>73557101</v>
      </c>
      <c r="B250" s="514" t="s">
        <v>8422</v>
      </c>
      <c r="C250" s="530">
        <v>921306386</v>
      </c>
      <c r="D250" s="133" t="s">
        <v>8423</v>
      </c>
      <c r="E250" s="553" t="s">
        <v>624</v>
      </c>
      <c r="F250" s="57" t="s">
        <v>254</v>
      </c>
      <c r="G250" s="131" t="s">
        <v>224</v>
      </c>
      <c r="H250" s="131" t="s">
        <v>245</v>
      </c>
      <c r="I250" s="57" t="s">
        <v>316</v>
      </c>
      <c r="J250" s="57" t="s">
        <v>221</v>
      </c>
      <c r="K250" s="139"/>
      <c r="L250" s="58"/>
      <c r="M250" s="405"/>
      <c r="N250" s="58" t="s">
        <v>237</v>
      </c>
      <c r="O250" s="58" t="s">
        <v>237</v>
      </c>
      <c r="P250" s="388"/>
      <c r="Q250" s="63"/>
      <c r="R250" s="58"/>
      <c r="S250" s="58"/>
      <c r="T250" s="58"/>
      <c r="U250" s="58"/>
      <c r="V250" s="58"/>
    </row>
    <row r="251" spans="1:22" ht="29">
      <c r="A251" s="132">
        <v>76853609</v>
      </c>
      <c r="B251" s="514" t="s">
        <v>9799</v>
      </c>
      <c r="C251" s="530">
        <v>957363733</v>
      </c>
      <c r="D251" s="133" t="s">
        <v>9800</v>
      </c>
      <c r="E251" s="553" t="s">
        <v>376</v>
      </c>
      <c r="F251" s="57" t="s">
        <v>254</v>
      </c>
      <c r="G251" s="131" t="s">
        <v>224</v>
      </c>
      <c r="H251" s="131" t="s">
        <v>245</v>
      </c>
      <c r="I251" s="57" t="s">
        <v>316</v>
      </c>
      <c r="J251" s="57" t="s">
        <v>221</v>
      </c>
      <c r="K251" s="139"/>
      <c r="L251" s="58"/>
      <c r="M251" s="405"/>
      <c r="N251" s="58" t="s">
        <v>233</v>
      </c>
      <c r="O251" s="58" t="s">
        <v>231</v>
      </c>
      <c r="P251" s="388"/>
      <c r="Q251" s="63"/>
      <c r="R251" s="58"/>
      <c r="S251" s="58"/>
      <c r="T251" s="58"/>
      <c r="U251" s="58"/>
      <c r="V251" s="58"/>
    </row>
    <row r="252" spans="1:22">
      <c r="A252" s="132">
        <v>71962478</v>
      </c>
      <c r="B252" s="514" t="s">
        <v>6680</v>
      </c>
      <c r="C252" s="530">
        <v>903050734</v>
      </c>
      <c r="D252" s="133" t="s">
        <v>6681</v>
      </c>
      <c r="E252" s="553" t="s">
        <v>376</v>
      </c>
      <c r="F252" s="57" t="s">
        <v>254</v>
      </c>
      <c r="G252" s="131" t="s">
        <v>224</v>
      </c>
      <c r="H252" s="131" t="s">
        <v>245</v>
      </c>
      <c r="I252" s="57" t="s">
        <v>316</v>
      </c>
      <c r="J252" s="57" t="s">
        <v>221</v>
      </c>
      <c r="K252" s="139"/>
      <c r="L252" s="58"/>
      <c r="M252" s="405"/>
      <c r="N252" s="58" t="s">
        <v>233</v>
      </c>
      <c r="O252" s="58" t="s">
        <v>231</v>
      </c>
      <c r="P252" s="388"/>
      <c r="Q252" s="63"/>
      <c r="R252" s="58"/>
      <c r="S252" s="58"/>
      <c r="T252" s="58"/>
      <c r="U252" s="58"/>
      <c r="V252" s="58"/>
    </row>
    <row r="253" spans="1:22">
      <c r="A253" s="132">
        <v>60981433</v>
      </c>
      <c r="B253" s="514" t="s">
        <v>3532</v>
      </c>
      <c r="C253" s="530">
        <v>979773585</v>
      </c>
      <c r="D253" s="133" t="s">
        <v>3533</v>
      </c>
      <c r="E253" s="553" t="s">
        <v>376</v>
      </c>
      <c r="F253" s="57" t="s">
        <v>260</v>
      </c>
      <c r="G253" s="131" t="s">
        <v>224</v>
      </c>
      <c r="H253" s="131" t="s">
        <v>245</v>
      </c>
      <c r="I253" s="57" t="s">
        <v>316</v>
      </c>
      <c r="J253" s="57" t="s">
        <v>221</v>
      </c>
      <c r="K253" s="139"/>
      <c r="L253" s="58"/>
      <c r="M253" s="405"/>
      <c r="N253" s="58" t="s">
        <v>233</v>
      </c>
      <c r="O253" s="58" t="s">
        <v>236</v>
      </c>
      <c r="P253" s="388"/>
      <c r="Q253" s="63"/>
      <c r="R253" s="58"/>
      <c r="S253" s="58"/>
      <c r="T253" s="58"/>
      <c r="U253" s="58"/>
      <c r="V253" s="58"/>
    </row>
    <row r="254" spans="1:22">
      <c r="A254" s="132">
        <v>61213613</v>
      </c>
      <c r="B254" s="514" t="s">
        <v>3840</v>
      </c>
      <c r="C254" s="530">
        <v>941197109</v>
      </c>
      <c r="D254" s="133" t="s">
        <v>3841</v>
      </c>
      <c r="E254" s="553"/>
      <c r="F254" s="57"/>
      <c r="G254" s="131" t="s">
        <v>223</v>
      </c>
      <c r="H254" s="131"/>
      <c r="I254" s="57" t="s">
        <v>316</v>
      </c>
      <c r="J254" s="57" t="s">
        <v>221</v>
      </c>
      <c r="K254" s="139"/>
      <c r="L254" s="58"/>
      <c r="M254" s="405"/>
      <c r="N254" s="58" t="s">
        <v>233</v>
      </c>
      <c r="O254" s="58" t="s">
        <v>236</v>
      </c>
      <c r="P254" s="57" t="s">
        <v>350</v>
      </c>
      <c r="Q254" s="63"/>
      <c r="R254" s="58"/>
      <c r="S254" s="58"/>
      <c r="T254" s="58"/>
      <c r="U254" s="58"/>
      <c r="V254" s="58"/>
    </row>
    <row r="255" spans="1:22">
      <c r="A255" s="135">
        <v>72984320</v>
      </c>
      <c r="B255" s="514" t="s">
        <v>7803</v>
      </c>
      <c r="C255" s="531">
        <v>997682701</v>
      </c>
      <c r="D255" s="506" t="s">
        <v>7804</v>
      </c>
      <c r="E255" s="509"/>
      <c r="F255" s="57"/>
      <c r="G255" s="131" t="s">
        <v>224</v>
      </c>
      <c r="H255" s="131"/>
      <c r="I255" s="86" t="s">
        <v>316</v>
      </c>
      <c r="J255" s="57" t="s">
        <v>221</v>
      </c>
      <c r="K255" s="131"/>
      <c r="L255" s="57"/>
      <c r="M255" s="187"/>
      <c r="N255" s="54" t="s">
        <v>233</v>
      </c>
      <c r="O255" s="54" t="s">
        <v>231</v>
      </c>
      <c r="P255" s="86" t="s">
        <v>231</v>
      </c>
      <c r="Q255" s="88" t="s">
        <v>445</v>
      </c>
      <c r="R255" s="54" t="s">
        <v>232</v>
      </c>
      <c r="S255" s="54" t="s">
        <v>318</v>
      </c>
      <c r="T255" s="54" t="s">
        <v>628</v>
      </c>
      <c r="U255" s="54"/>
      <c r="V255" s="58"/>
    </row>
    <row r="256" spans="1:22">
      <c r="A256" s="132">
        <v>73719475</v>
      </c>
      <c r="B256" s="514" t="s">
        <v>8500</v>
      </c>
      <c r="C256" s="530">
        <v>961414375</v>
      </c>
      <c r="D256" s="133" t="s">
        <v>8501</v>
      </c>
      <c r="E256" s="553"/>
      <c r="F256" s="57"/>
      <c r="G256" s="131" t="s">
        <v>223</v>
      </c>
      <c r="H256" s="131"/>
      <c r="I256" s="57" t="s">
        <v>316</v>
      </c>
      <c r="J256" s="57" t="s">
        <v>221</v>
      </c>
      <c r="K256" s="139"/>
      <c r="L256" s="58"/>
      <c r="M256" s="405"/>
      <c r="N256" s="58" t="s">
        <v>233</v>
      </c>
      <c r="O256" s="58" t="s">
        <v>231</v>
      </c>
      <c r="P256" s="57" t="s">
        <v>231</v>
      </c>
      <c r="Q256" s="63"/>
      <c r="R256" s="58"/>
      <c r="S256" s="58"/>
      <c r="T256" s="58"/>
      <c r="U256" s="58"/>
      <c r="V256" s="58"/>
    </row>
    <row r="257" spans="1:22">
      <c r="A257" s="132">
        <v>75012337</v>
      </c>
      <c r="B257" s="514" t="s">
        <v>9145</v>
      </c>
      <c r="C257" s="530">
        <v>977529341</v>
      </c>
      <c r="D257" s="133" t="s">
        <v>9146</v>
      </c>
      <c r="E257" s="553"/>
      <c r="F257" s="57"/>
      <c r="G257" s="131" t="s">
        <v>223</v>
      </c>
      <c r="H257" s="131"/>
      <c r="I257" s="57" t="s">
        <v>316</v>
      </c>
      <c r="J257" s="57" t="s">
        <v>221</v>
      </c>
      <c r="K257" s="139"/>
      <c r="L257" s="58"/>
      <c r="M257" s="405"/>
      <c r="N257" s="58" t="s">
        <v>233</v>
      </c>
      <c r="O257" s="58" t="s">
        <v>236</v>
      </c>
      <c r="P257" s="57" t="s">
        <v>350</v>
      </c>
      <c r="Q257" s="63"/>
      <c r="R257" s="58"/>
      <c r="S257" s="58"/>
      <c r="T257" s="58"/>
      <c r="U257" s="58"/>
      <c r="V257" s="58"/>
    </row>
    <row r="258" spans="1:22">
      <c r="A258" s="135">
        <v>46196287</v>
      </c>
      <c r="B258" s="513" t="s">
        <v>2612</v>
      </c>
      <c r="C258" s="531">
        <v>970628664</v>
      </c>
      <c r="D258" s="143" t="s">
        <v>2613</v>
      </c>
      <c r="E258" s="141"/>
      <c r="F258" s="57"/>
      <c r="G258" s="131" t="s">
        <v>224</v>
      </c>
      <c r="H258" s="131"/>
      <c r="I258" s="57" t="s">
        <v>316</v>
      </c>
      <c r="J258" s="57" t="s">
        <v>221</v>
      </c>
      <c r="K258" s="139"/>
      <c r="L258" s="58"/>
      <c r="M258" s="151"/>
      <c r="N258" s="58" t="s">
        <v>233</v>
      </c>
      <c r="O258" s="58" t="s">
        <v>236</v>
      </c>
      <c r="P258" s="388"/>
      <c r="Q258" s="63"/>
      <c r="R258" s="58"/>
      <c r="S258" s="58"/>
      <c r="T258" s="58"/>
      <c r="U258" s="58"/>
      <c r="V258" s="58"/>
    </row>
    <row r="259" spans="1:22">
      <c r="A259" s="132">
        <v>70731916</v>
      </c>
      <c r="B259" s="514" t="s">
        <v>5743</v>
      </c>
      <c r="C259" s="530">
        <v>977829706</v>
      </c>
      <c r="D259" s="133" t="s">
        <v>5744</v>
      </c>
      <c r="E259" s="553"/>
      <c r="F259" s="57"/>
      <c r="G259" s="131" t="s">
        <v>223</v>
      </c>
      <c r="H259" s="131"/>
      <c r="I259" s="57" t="s">
        <v>316</v>
      </c>
      <c r="J259" s="57" t="s">
        <v>221</v>
      </c>
      <c r="K259" s="139"/>
      <c r="L259" s="58"/>
      <c r="M259" s="405"/>
      <c r="N259" s="58" t="s">
        <v>233</v>
      </c>
      <c r="O259" s="58" t="s">
        <v>236</v>
      </c>
      <c r="P259" s="57" t="s">
        <v>350</v>
      </c>
      <c r="Q259" s="63"/>
      <c r="R259" s="58"/>
      <c r="S259" s="58"/>
      <c r="T259" s="58"/>
      <c r="U259" s="58"/>
      <c r="V259" s="58"/>
    </row>
    <row r="260" spans="1:22">
      <c r="A260" s="132">
        <v>10866240</v>
      </c>
      <c r="B260" s="514" t="s">
        <v>1057</v>
      </c>
      <c r="C260" s="530">
        <v>967477296</v>
      </c>
      <c r="D260" s="133" t="s">
        <v>1058</v>
      </c>
      <c r="E260" s="553"/>
      <c r="F260" s="57"/>
      <c r="G260" s="131" t="s">
        <v>223</v>
      </c>
      <c r="H260" s="131"/>
      <c r="I260" s="57" t="s">
        <v>316</v>
      </c>
      <c r="J260" s="57" t="s">
        <v>221</v>
      </c>
      <c r="K260" s="378" t="s">
        <v>262</v>
      </c>
      <c r="L260" s="320" t="s">
        <v>262</v>
      </c>
      <c r="M260" s="405"/>
      <c r="N260" s="58" t="s">
        <v>233</v>
      </c>
      <c r="O260" s="58" t="s">
        <v>231</v>
      </c>
      <c r="P260" s="57" t="s">
        <v>329</v>
      </c>
      <c r="Q260" s="63"/>
      <c r="R260" s="58"/>
      <c r="S260" s="58"/>
      <c r="T260" s="58"/>
      <c r="U260" s="58"/>
      <c r="V260" s="58"/>
    </row>
    <row r="261" spans="1:22">
      <c r="A261" s="132">
        <v>75040590</v>
      </c>
      <c r="B261" s="514" t="s">
        <v>9152</v>
      </c>
      <c r="C261" s="530">
        <v>926354314</v>
      </c>
      <c r="D261" s="133" t="s">
        <v>9153</v>
      </c>
      <c r="E261" s="553"/>
      <c r="F261" s="57"/>
      <c r="G261" s="131" t="s">
        <v>223</v>
      </c>
      <c r="H261" s="131"/>
      <c r="I261" s="57" t="s">
        <v>316</v>
      </c>
      <c r="J261" s="57" t="s">
        <v>221</v>
      </c>
      <c r="K261" s="139"/>
      <c r="L261" s="58"/>
      <c r="M261" s="405"/>
      <c r="N261" s="58" t="s">
        <v>233</v>
      </c>
      <c r="O261" s="58" t="s">
        <v>231</v>
      </c>
      <c r="P261" s="57" t="s">
        <v>231</v>
      </c>
      <c r="Q261" s="63"/>
      <c r="R261" s="58"/>
      <c r="S261" s="58"/>
      <c r="T261" s="58"/>
      <c r="U261" s="58"/>
      <c r="V261" s="58"/>
    </row>
    <row r="262" spans="1:22">
      <c r="A262" s="135">
        <v>32964496</v>
      </c>
      <c r="B262" s="514" t="s">
        <v>1308</v>
      </c>
      <c r="C262" s="531">
        <v>988276787</v>
      </c>
      <c r="D262" s="506" t="s">
        <v>1309</v>
      </c>
      <c r="E262" s="509"/>
      <c r="F262" s="57"/>
      <c r="G262" s="131" t="s">
        <v>223</v>
      </c>
      <c r="H262" s="131"/>
      <c r="I262" s="86" t="s">
        <v>316</v>
      </c>
      <c r="J262" s="57" t="s">
        <v>221</v>
      </c>
      <c r="K262" s="131"/>
      <c r="L262" s="57"/>
      <c r="M262" s="187"/>
      <c r="N262" s="54" t="s">
        <v>233</v>
      </c>
      <c r="O262" s="54" t="s">
        <v>231</v>
      </c>
      <c r="P262" s="86" t="s">
        <v>231</v>
      </c>
      <c r="Q262" s="88"/>
      <c r="R262" s="54"/>
      <c r="S262" s="54"/>
      <c r="T262" s="54"/>
      <c r="U262" s="54"/>
      <c r="V262" s="58"/>
    </row>
    <row r="263" spans="1:22">
      <c r="A263" s="132">
        <v>60977462</v>
      </c>
      <c r="B263" s="514" t="s">
        <v>3515</v>
      </c>
      <c r="C263" s="530">
        <v>928485553</v>
      </c>
      <c r="D263" s="133" t="s">
        <v>3516</v>
      </c>
      <c r="E263" s="553"/>
      <c r="F263" s="57"/>
      <c r="G263" s="379" t="s">
        <v>225</v>
      </c>
      <c r="H263" s="131"/>
      <c r="I263" s="57" t="s">
        <v>316</v>
      </c>
      <c r="J263" s="57" t="s">
        <v>221</v>
      </c>
      <c r="K263" s="139"/>
      <c r="L263" s="58"/>
      <c r="M263" s="405"/>
      <c r="N263" s="58" t="s">
        <v>233</v>
      </c>
      <c r="O263" s="58" t="s">
        <v>231</v>
      </c>
      <c r="P263" s="57" t="s">
        <v>231</v>
      </c>
      <c r="Q263" s="63" t="s">
        <v>445</v>
      </c>
      <c r="R263" s="58" t="s">
        <v>232</v>
      </c>
      <c r="S263" s="58" t="s">
        <v>318</v>
      </c>
      <c r="T263" s="58" t="s">
        <v>323</v>
      </c>
      <c r="U263" s="58" t="s">
        <v>255</v>
      </c>
      <c r="V263" s="58"/>
    </row>
    <row r="264" spans="1:22">
      <c r="A264" s="135">
        <v>73897990</v>
      </c>
      <c r="B264" s="513" t="s">
        <v>8619</v>
      </c>
      <c r="C264" s="531">
        <v>997788485</v>
      </c>
      <c r="D264" s="544" t="s">
        <v>8620</v>
      </c>
      <c r="E264" s="141"/>
      <c r="F264" s="57"/>
      <c r="G264" s="131" t="s">
        <v>223</v>
      </c>
      <c r="H264" s="131"/>
      <c r="I264" s="57" t="s">
        <v>316</v>
      </c>
      <c r="J264" s="57" t="s">
        <v>221</v>
      </c>
      <c r="K264" s="139"/>
      <c r="L264" s="58"/>
      <c r="M264" s="151"/>
      <c r="N264" s="58" t="s">
        <v>233</v>
      </c>
      <c r="O264" s="58" t="s">
        <v>231</v>
      </c>
      <c r="P264" s="57" t="s">
        <v>231</v>
      </c>
      <c r="Q264" s="63"/>
      <c r="R264" s="58"/>
      <c r="S264" s="58"/>
      <c r="T264" s="58"/>
      <c r="U264" s="58"/>
      <c r="V264" s="58"/>
    </row>
    <row r="265" spans="1:22">
      <c r="A265" s="135">
        <v>45843038</v>
      </c>
      <c r="B265" s="513" t="s">
        <v>2557</v>
      </c>
      <c r="C265" s="531">
        <v>961822885</v>
      </c>
      <c r="D265" s="506"/>
      <c r="E265" s="553"/>
      <c r="F265" s="57"/>
      <c r="G265" s="131" t="s">
        <v>224</v>
      </c>
      <c r="H265" s="131"/>
      <c r="I265" s="55" t="s">
        <v>316</v>
      </c>
      <c r="J265" s="57" t="s">
        <v>221</v>
      </c>
      <c r="K265" s="139"/>
      <c r="L265" s="58"/>
      <c r="M265" s="151"/>
      <c r="N265" s="55" t="s">
        <v>233</v>
      </c>
      <c r="O265" s="55" t="s">
        <v>231</v>
      </c>
      <c r="P265" s="388"/>
      <c r="Q265" s="63"/>
      <c r="R265" s="58"/>
      <c r="S265" s="58"/>
      <c r="T265" s="58"/>
      <c r="U265" s="58"/>
      <c r="V265" s="58"/>
    </row>
    <row r="266" spans="1:22">
      <c r="A266" s="132"/>
      <c r="B266" s="514" t="s">
        <v>11750</v>
      </c>
      <c r="C266" s="530">
        <v>952881822</v>
      </c>
      <c r="D266" s="133" t="s">
        <v>4335</v>
      </c>
      <c r="E266" s="553"/>
      <c r="F266" s="57"/>
      <c r="G266" s="131" t="s">
        <v>224</v>
      </c>
      <c r="H266" s="131" t="s">
        <v>245</v>
      </c>
      <c r="I266" s="57" t="s">
        <v>316</v>
      </c>
      <c r="J266" s="57" t="s">
        <v>221</v>
      </c>
      <c r="K266" s="139"/>
      <c r="L266" s="58"/>
      <c r="M266" s="405"/>
      <c r="N266" s="58" t="s">
        <v>233</v>
      </c>
      <c r="O266" s="58" t="s">
        <v>231</v>
      </c>
      <c r="P266" s="388"/>
      <c r="Q266" s="63"/>
      <c r="R266" s="58"/>
      <c r="S266" s="58"/>
      <c r="T266" s="58"/>
      <c r="U266" s="58"/>
      <c r="V266" s="58"/>
    </row>
    <row r="267" spans="1:22" ht="29">
      <c r="A267" s="135"/>
      <c r="B267" s="513" t="s">
        <v>11751</v>
      </c>
      <c r="C267" s="531">
        <v>934386796</v>
      </c>
      <c r="D267" s="143" t="s">
        <v>4090</v>
      </c>
      <c r="E267" s="146"/>
      <c r="F267" s="57"/>
      <c r="G267" s="131" t="s">
        <v>224</v>
      </c>
      <c r="H267" s="131" t="s">
        <v>245</v>
      </c>
      <c r="I267" s="57" t="s">
        <v>316</v>
      </c>
      <c r="J267" s="57" t="s">
        <v>221</v>
      </c>
      <c r="K267" s="139"/>
      <c r="L267" s="58"/>
      <c r="M267" s="151"/>
      <c r="N267" s="58" t="s">
        <v>233</v>
      </c>
      <c r="O267" s="58" t="s">
        <v>236</v>
      </c>
      <c r="P267" s="388"/>
      <c r="Q267" s="63"/>
      <c r="R267" s="58"/>
      <c r="S267" s="58"/>
      <c r="T267" s="58"/>
      <c r="U267" s="58"/>
      <c r="V267" s="58"/>
    </row>
    <row r="268" spans="1:22">
      <c r="A268" s="127"/>
      <c r="B268" s="514" t="s">
        <v>11752</v>
      </c>
      <c r="C268" s="530">
        <v>978412713</v>
      </c>
      <c r="D268" s="133" t="s">
        <v>11753</v>
      </c>
      <c r="E268" s="146"/>
      <c r="F268" s="55"/>
      <c r="G268" s="131" t="s">
        <v>224</v>
      </c>
      <c r="H268" s="131" t="s">
        <v>245</v>
      </c>
      <c r="I268" s="57" t="s">
        <v>316</v>
      </c>
      <c r="J268" s="57" t="s">
        <v>221</v>
      </c>
      <c r="K268" s="139"/>
      <c r="L268" s="58"/>
      <c r="M268" s="405"/>
      <c r="N268" s="58" t="s">
        <v>231</v>
      </c>
      <c r="O268" s="58" t="s">
        <v>231</v>
      </c>
      <c r="P268" s="57" t="s">
        <v>231</v>
      </c>
      <c r="Q268" s="63" t="s">
        <v>445</v>
      </c>
      <c r="R268" s="58" t="s">
        <v>232</v>
      </c>
      <c r="S268" s="58" t="s">
        <v>318</v>
      </c>
      <c r="T268" s="58" t="s">
        <v>323</v>
      </c>
      <c r="U268" s="58" t="s">
        <v>255</v>
      </c>
      <c r="V268" s="58"/>
    </row>
    <row r="269" spans="1:22">
      <c r="A269" s="132">
        <v>76061114</v>
      </c>
      <c r="B269" s="514" t="s">
        <v>9527</v>
      </c>
      <c r="C269" s="530">
        <v>951724495</v>
      </c>
      <c r="D269" s="133" t="s">
        <v>9526</v>
      </c>
      <c r="E269" s="553"/>
      <c r="F269" s="57"/>
      <c r="G269" s="131" t="s">
        <v>224</v>
      </c>
      <c r="H269" s="131" t="s">
        <v>245</v>
      </c>
      <c r="I269" s="57" t="s">
        <v>316</v>
      </c>
      <c r="J269" s="57" t="s">
        <v>221</v>
      </c>
      <c r="K269" s="139"/>
      <c r="L269" s="58"/>
      <c r="M269" s="405"/>
      <c r="N269" s="58" t="s">
        <v>231</v>
      </c>
      <c r="O269" s="58" t="s">
        <v>231</v>
      </c>
      <c r="P269" s="388"/>
      <c r="Q269" s="63"/>
      <c r="R269" s="58"/>
      <c r="S269" s="58"/>
      <c r="T269" s="58"/>
      <c r="U269" s="58"/>
      <c r="V269" s="58"/>
    </row>
    <row r="270" spans="1:22">
      <c r="A270" s="135">
        <v>9846920</v>
      </c>
      <c r="B270" s="513" t="s">
        <v>808</v>
      </c>
      <c r="C270" s="531">
        <v>913058243</v>
      </c>
      <c r="D270" s="143" t="s">
        <v>809</v>
      </c>
      <c r="E270" s="146"/>
      <c r="F270" s="57"/>
      <c r="G270" s="131" t="s">
        <v>224</v>
      </c>
      <c r="H270" s="131" t="s">
        <v>245</v>
      </c>
      <c r="I270" s="57" t="s">
        <v>316</v>
      </c>
      <c r="J270" s="57" t="s">
        <v>221</v>
      </c>
      <c r="K270" s="139"/>
      <c r="L270" s="58"/>
      <c r="M270" s="151"/>
      <c r="N270" s="58" t="s">
        <v>233</v>
      </c>
      <c r="O270" s="58" t="s">
        <v>231</v>
      </c>
      <c r="P270" s="388"/>
      <c r="Q270" s="63"/>
      <c r="R270" s="58"/>
      <c r="S270" s="58"/>
      <c r="T270" s="58"/>
      <c r="U270" s="58"/>
      <c r="V270" s="58"/>
    </row>
    <row r="271" spans="1:22">
      <c r="A271" s="142"/>
      <c r="B271" s="513" t="s">
        <v>11754</v>
      </c>
      <c r="C271" s="532">
        <v>900171670</v>
      </c>
      <c r="D271" s="143" t="s">
        <v>11755</v>
      </c>
      <c r="E271" s="185"/>
      <c r="F271" s="57" t="s">
        <v>254</v>
      </c>
      <c r="G271" s="130" t="s">
        <v>225</v>
      </c>
      <c r="H271" s="131" t="s">
        <v>238</v>
      </c>
      <c r="I271" s="57" t="s">
        <v>316</v>
      </c>
      <c r="J271" s="57" t="s">
        <v>221</v>
      </c>
      <c r="K271" s="139"/>
      <c r="L271" s="58"/>
      <c r="M271" s="151"/>
      <c r="N271" s="58" t="s">
        <v>233</v>
      </c>
      <c r="O271" s="58" t="s">
        <v>231</v>
      </c>
      <c r="P271" s="57" t="s">
        <v>231</v>
      </c>
      <c r="Q271" s="63" t="s">
        <v>445</v>
      </c>
      <c r="R271" s="58" t="s">
        <v>232</v>
      </c>
      <c r="S271" s="58" t="s">
        <v>318</v>
      </c>
      <c r="T271" s="58" t="s">
        <v>323</v>
      </c>
      <c r="U271" s="58" t="s">
        <v>255</v>
      </c>
      <c r="V271" s="58"/>
    </row>
    <row r="272" spans="1:22">
      <c r="A272" s="132"/>
      <c r="B272" s="514" t="s">
        <v>11756</v>
      </c>
      <c r="C272" s="530">
        <v>998892590</v>
      </c>
      <c r="D272" s="133" t="s">
        <v>11757</v>
      </c>
      <c r="E272" s="553"/>
      <c r="F272" s="57"/>
      <c r="G272" s="379" t="s">
        <v>225</v>
      </c>
      <c r="H272" s="131" t="s">
        <v>245</v>
      </c>
      <c r="I272" s="57" t="s">
        <v>316</v>
      </c>
      <c r="J272" s="57" t="s">
        <v>221</v>
      </c>
      <c r="K272" s="139"/>
      <c r="L272" s="58"/>
      <c r="M272" s="405"/>
      <c r="N272" s="58" t="s">
        <v>233</v>
      </c>
      <c r="O272" s="58" t="s">
        <v>236</v>
      </c>
      <c r="P272" s="57" t="s">
        <v>350</v>
      </c>
      <c r="Q272" s="63"/>
      <c r="R272" s="58"/>
      <c r="S272" s="58"/>
      <c r="T272" s="58"/>
      <c r="U272" s="58"/>
      <c r="V272" s="58"/>
    </row>
    <row r="273" spans="1:22">
      <c r="A273" s="135"/>
      <c r="B273" s="516" t="s">
        <v>11758</v>
      </c>
      <c r="C273" s="531">
        <v>991403257</v>
      </c>
      <c r="D273" s="506" t="s">
        <v>11759</v>
      </c>
      <c r="E273" s="509"/>
      <c r="F273" s="57"/>
      <c r="G273" s="379" t="s">
        <v>225</v>
      </c>
      <c r="H273" s="131" t="s">
        <v>245</v>
      </c>
      <c r="I273" s="86" t="s">
        <v>316</v>
      </c>
      <c r="J273" s="57" t="s">
        <v>221</v>
      </c>
      <c r="K273" s="131"/>
      <c r="L273" s="57"/>
      <c r="M273" s="187"/>
      <c r="N273" s="54" t="s">
        <v>233</v>
      </c>
      <c r="O273" s="54" t="s">
        <v>236</v>
      </c>
      <c r="P273" s="86" t="s">
        <v>350</v>
      </c>
      <c r="Q273" s="88"/>
      <c r="R273" s="54"/>
      <c r="S273" s="54"/>
      <c r="T273" s="54"/>
      <c r="U273" s="54"/>
      <c r="V273" s="58"/>
    </row>
    <row r="274" spans="1:22">
      <c r="A274" s="132"/>
      <c r="B274" s="514" t="s">
        <v>11760</v>
      </c>
      <c r="C274" s="530" t="s">
        <v>11761</v>
      </c>
      <c r="D274" s="133"/>
      <c r="E274" s="553"/>
      <c r="F274" s="57"/>
      <c r="G274" s="379" t="s">
        <v>225</v>
      </c>
      <c r="H274" s="131" t="s">
        <v>245</v>
      </c>
      <c r="I274" s="57" t="s">
        <v>316</v>
      </c>
      <c r="J274" s="57" t="s">
        <v>221</v>
      </c>
      <c r="K274" s="139"/>
      <c r="L274" s="58"/>
      <c r="M274" s="405"/>
      <c r="N274" s="58" t="s">
        <v>237</v>
      </c>
      <c r="O274" s="58" t="s">
        <v>332</v>
      </c>
      <c r="P274" s="57" t="s">
        <v>332</v>
      </c>
      <c r="Q274" s="63"/>
      <c r="R274" s="58"/>
      <c r="S274" s="58"/>
      <c r="T274" s="58"/>
      <c r="U274" s="58"/>
      <c r="V274" s="58"/>
    </row>
    <row r="275" spans="1:22">
      <c r="A275" s="132"/>
      <c r="B275" s="514" t="s">
        <v>11762</v>
      </c>
      <c r="C275" s="530">
        <v>989823916</v>
      </c>
      <c r="D275" s="133" t="s">
        <v>11763</v>
      </c>
      <c r="E275" s="553"/>
      <c r="F275" s="57"/>
      <c r="G275" s="379" t="s">
        <v>225</v>
      </c>
      <c r="H275" s="131" t="s">
        <v>245</v>
      </c>
      <c r="I275" s="57" t="s">
        <v>316</v>
      </c>
      <c r="J275" s="57" t="s">
        <v>221</v>
      </c>
      <c r="K275" s="139"/>
      <c r="L275" s="58"/>
      <c r="M275" s="405"/>
      <c r="N275" s="58" t="s">
        <v>233</v>
      </c>
      <c r="O275" s="58" t="s">
        <v>236</v>
      </c>
      <c r="P275" s="57" t="s">
        <v>350</v>
      </c>
      <c r="Q275" s="63"/>
      <c r="R275" s="58"/>
      <c r="S275" s="58"/>
      <c r="T275" s="58"/>
      <c r="U275" s="58"/>
      <c r="V275" s="58"/>
    </row>
    <row r="276" spans="1:22">
      <c r="A276" s="135"/>
      <c r="B276" s="513" t="s">
        <v>7779</v>
      </c>
      <c r="C276" s="531">
        <v>995869753</v>
      </c>
      <c r="D276" s="545" t="s">
        <v>9723</v>
      </c>
      <c r="E276" s="557"/>
      <c r="F276" s="57"/>
      <c r="G276" s="130" t="s">
        <v>225</v>
      </c>
      <c r="H276" s="131" t="s">
        <v>245</v>
      </c>
      <c r="I276" s="57" t="s">
        <v>316</v>
      </c>
      <c r="J276" s="57" t="s">
        <v>221</v>
      </c>
      <c r="K276" s="139"/>
      <c r="L276" s="58"/>
      <c r="M276" s="151"/>
      <c r="N276" s="58" t="s">
        <v>233</v>
      </c>
      <c r="O276" s="58" t="s">
        <v>236</v>
      </c>
      <c r="P276" s="57" t="s">
        <v>350</v>
      </c>
      <c r="Q276" s="63"/>
      <c r="R276" s="58"/>
      <c r="S276" s="58"/>
      <c r="T276" s="58"/>
      <c r="U276" s="58"/>
      <c r="V276" s="58"/>
    </row>
    <row r="277" spans="1:22" ht="29">
      <c r="A277" s="135"/>
      <c r="B277" s="514" t="s">
        <v>11269</v>
      </c>
      <c r="C277" s="531">
        <v>928334697</v>
      </c>
      <c r="D277" s="506" t="s">
        <v>11764</v>
      </c>
      <c r="E277" s="509"/>
      <c r="F277" s="57"/>
      <c r="G277" s="379" t="s">
        <v>225</v>
      </c>
      <c r="H277" s="131" t="s">
        <v>245</v>
      </c>
      <c r="I277" s="86" t="s">
        <v>316</v>
      </c>
      <c r="J277" s="57" t="s">
        <v>221</v>
      </c>
      <c r="K277" s="131"/>
      <c r="L277" s="57"/>
      <c r="M277" s="187"/>
      <c r="N277" s="54" t="s">
        <v>233</v>
      </c>
      <c r="O277" s="54" t="s">
        <v>236</v>
      </c>
      <c r="P277" s="86" t="s">
        <v>350</v>
      </c>
      <c r="Q277" s="88"/>
      <c r="R277" s="54"/>
      <c r="S277" s="54"/>
      <c r="T277" s="54"/>
      <c r="U277" s="54"/>
      <c r="V277" s="58"/>
    </row>
    <row r="278" spans="1:22">
      <c r="A278" s="135"/>
      <c r="B278" s="519" t="s">
        <v>11765</v>
      </c>
      <c r="C278" s="531">
        <v>978412713</v>
      </c>
      <c r="D278" s="506"/>
      <c r="E278" s="509"/>
      <c r="F278" s="57"/>
      <c r="G278" s="379" t="s">
        <v>225</v>
      </c>
      <c r="H278" s="131" t="s">
        <v>243</v>
      </c>
      <c r="I278" s="86" t="s">
        <v>316</v>
      </c>
      <c r="J278" s="57" t="s">
        <v>221</v>
      </c>
      <c r="K278" s="131"/>
      <c r="L278" s="57"/>
      <c r="M278" s="187"/>
      <c r="N278" s="54" t="s">
        <v>231</v>
      </c>
      <c r="O278" s="54" t="s">
        <v>231</v>
      </c>
      <c r="P278" s="86" t="s">
        <v>231</v>
      </c>
      <c r="Q278" s="88" t="s">
        <v>445</v>
      </c>
      <c r="R278" s="54" t="s">
        <v>232</v>
      </c>
      <c r="S278" s="54" t="s">
        <v>318</v>
      </c>
      <c r="T278" s="54" t="s">
        <v>323</v>
      </c>
      <c r="U278" s="54" t="s">
        <v>255</v>
      </c>
      <c r="V278" s="58"/>
    </row>
    <row r="279" spans="1:22">
      <c r="A279" s="135">
        <v>71155222</v>
      </c>
      <c r="B279" s="513" t="s">
        <v>6001</v>
      </c>
      <c r="C279" s="531">
        <v>937546235</v>
      </c>
      <c r="D279" s="506"/>
      <c r="E279" s="553"/>
      <c r="F279" s="57"/>
      <c r="G279" s="379" t="s">
        <v>225</v>
      </c>
      <c r="H279" s="131" t="s">
        <v>243</v>
      </c>
      <c r="I279" s="55" t="s">
        <v>316</v>
      </c>
      <c r="J279" s="57" t="s">
        <v>221</v>
      </c>
      <c r="K279" s="139"/>
      <c r="L279" s="58"/>
      <c r="M279" s="151"/>
      <c r="N279" s="55" t="s">
        <v>231</v>
      </c>
      <c r="O279" s="55" t="s">
        <v>231</v>
      </c>
      <c r="P279" s="57" t="s">
        <v>231</v>
      </c>
      <c r="Q279" s="63"/>
      <c r="R279" s="58"/>
      <c r="S279" s="58"/>
      <c r="T279" s="58"/>
      <c r="U279" s="58"/>
      <c r="V279" s="58"/>
    </row>
    <row r="280" spans="1:22">
      <c r="A280" s="135">
        <v>73845736</v>
      </c>
      <c r="B280" s="513" t="s">
        <v>8596</v>
      </c>
      <c r="C280" s="531">
        <v>938700810</v>
      </c>
      <c r="D280" s="506"/>
      <c r="E280" s="509"/>
      <c r="F280" s="699"/>
      <c r="G280" s="379" t="s">
        <v>225</v>
      </c>
      <c r="H280" s="131" t="s">
        <v>243</v>
      </c>
      <c r="I280" s="57" t="s">
        <v>316</v>
      </c>
      <c r="J280" s="57" t="s">
        <v>221</v>
      </c>
      <c r="K280" s="139"/>
      <c r="L280" s="58"/>
      <c r="M280" s="151"/>
      <c r="N280" s="58" t="s">
        <v>231</v>
      </c>
      <c r="O280" s="58" t="s">
        <v>231</v>
      </c>
      <c r="P280" s="57" t="s">
        <v>231</v>
      </c>
      <c r="Q280" s="63"/>
      <c r="R280" s="58"/>
      <c r="S280" s="58"/>
      <c r="T280" s="58"/>
      <c r="U280" s="58"/>
      <c r="V280" s="58"/>
    </row>
    <row r="281" spans="1:22">
      <c r="A281" s="135">
        <v>60946292</v>
      </c>
      <c r="B281" s="520" t="s">
        <v>3474</v>
      </c>
      <c r="C281" s="531">
        <v>986514908</v>
      </c>
      <c r="D281" s="506" t="s">
        <v>3475</v>
      </c>
      <c r="E281" s="553"/>
      <c r="F281" s="57"/>
      <c r="G281" s="130" t="s">
        <v>225</v>
      </c>
      <c r="H281" s="131" t="s">
        <v>245</v>
      </c>
      <c r="I281" s="57" t="s">
        <v>316</v>
      </c>
      <c r="J281" s="57" t="s">
        <v>221</v>
      </c>
      <c r="K281" s="139"/>
      <c r="L281" s="58"/>
      <c r="M281" s="151"/>
      <c r="N281" s="58" t="s">
        <v>233</v>
      </c>
      <c r="O281" s="58" t="s">
        <v>231</v>
      </c>
      <c r="P281" s="57" t="s">
        <v>231</v>
      </c>
      <c r="Q281" s="63"/>
      <c r="R281" s="58"/>
      <c r="S281" s="58"/>
      <c r="T281" s="58"/>
      <c r="U281" s="58"/>
      <c r="V281" s="58"/>
    </row>
    <row r="282" spans="1:22">
      <c r="A282" s="135">
        <v>73012264</v>
      </c>
      <c r="B282" s="514" t="s">
        <v>7959</v>
      </c>
      <c r="C282" s="531">
        <v>986910526</v>
      </c>
      <c r="D282" s="506"/>
      <c r="E282" s="509"/>
      <c r="F282" s="57"/>
      <c r="G282" s="379" t="s">
        <v>225</v>
      </c>
      <c r="H282" s="131" t="s">
        <v>242</v>
      </c>
      <c r="I282" s="86" t="s">
        <v>316</v>
      </c>
      <c r="J282" s="57" t="s">
        <v>221</v>
      </c>
      <c r="K282" s="131"/>
      <c r="L282" s="57"/>
      <c r="M282" s="187"/>
      <c r="N282" s="54" t="s">
        <v>233</v>
      </c>
      <c r="O282" s="54" t="s">
        <v>231</v>
      </c>
      <c r="P282" s="86" t="s">
        <v>231</v>
      </c>
      <c r="Q282" s="88"/>
      <c r="R282" s="54"/>
      <c r="S282" s="54"/>
      <c r="T282" s="54"/>
      <c r="U282" s="54"/>
      <c r="V282" s="58"/>
    </row>
    <row r="283" spans="1:22">
      <c r="A283" s="132">
        <v>70492425</v>
      </c>
      <c r="B283" s="514" t="s">
        <v>5476</v>
      </c>
      <c r="C283" s="530">
        <v>957081909</v>
      </c>
      <c r="D283" s="133"/>
      <c r="E283" s="553"/>
      <c r="F283" s="57"/>
      <c r="G283" s="379" t="s">
        <v>225</v>
      </c>
      <c r="H283" s="131" t="s">
        <v>242</v>
      </c>
      <c r="I283" s="57" t="s">
        <v>316</v>
      </c>
      <c r="J283" s="57" t="s">
        <v>221</v>
      </c>
      <c r="K283" s="139"/>
      <c r="L283" s="58"/>
      <c r="M283" s="405"/>
      <c r="N283" s="58" t="s">
        <v>233</v>
      </c>
      <c r="O283" s="58" t="s">
        <v>231</v>
      </c>
      <c r="P283" s="57" t="s">
        <v>231</v>
      </c>
      <c r="Q283" s="63"/>
      <c r="R283" s="58"/>
      <c r="S283" s="58"/>
      <c r="T283" s="58"/>
      <c r="U283" s="58"/>
      <c r="V283" s="58"/>
    </row>
    <row r="284" spans="1:22">
      <c r="A284" s="135">
        <v>72497594</v>
      </c>
      <c r="B284" s="514" t="s">
        <v>7231</v>
      </c>
      <c r="C284" s="531">
        <v>993581472</v>
      </c>
      <c r="D284" s="506" t="s">
        <v>7232</v>
      </c>
      <c r="E284" s="509"/>
      <c r="F284" s="57"/>
      <c r="G284" s="379" t="s">
        <v>225</v>
      </c>
      <c r="H284" s="131" t="s">
        <v>245</v>
      </c>
      <c r="I284" s="86" t="s">
        <v>316</v>
      </c>
      <c r="J284" s="57" t="s">
        <v>221</v>
      </c>
      <c r="K284" s="131"/>
      <c r="L284" s="57"/>
      <c r="M284" s="187"/>
      <c r="N284" s="54" t="s">
        <v>233</v>
      </c>
      <c r="O284" s="54" t="s">
        <v>231</v>
      </c>
      <c r="P284" s="86" t="s">
        <v>231</v>
      </c>
      <c r="Q284" s="88"/>
      <c r="R284" s="54"/>
      <c r="S284" s="54"/>
      <c r="T284" s="54"/>
      <c r="U284" s="54"/>
      <c r="V284" s="58"/>
    </row>
    <row r="285" spans="1:22">
      <c r="A285" s="135">
        <v>61374104</v>
      </c>
      <c r="B285" s="514" t="s">
        <v>4137</v>
      </c>
      <c r="C285" s="531">
        <v>932671656</v>
      </c>
      <c r="D285" s="506" t="s">
        <v>4138</v>
      </c>
      <c r="E285" s="509"/>
      <c r="F285" s="57"/>
      <c r="G285" s="131" t="s">
        <v>224</v>
      </c>
      <c r="H285" s="131" t="s">
        <v>245</v>
      </c>
      <c r="I285" s="86" t="s">
        <v>316</v>
      </c>
      <c r="J285" s="57" t="s">
        <v>221</v>
      </c>
      <c r="K285" s="131"/>
      <c r="L285" s="57"/>
      <c r="M285" s="187"/>
      <c r="N285" s="54" t="s">
        <v>237</v>
      </c>
      <c r="O285" s="54" t="s">
        <v>237</v>
      </c>
      <c r="P285" s="86"/>
      <c r="Q285" s="88"/>
      <c r="R285" s="54"/>
      <c r="S285" s="54"/>
      <c r="T285" s="54"/>
      <c r="U285" s="54"/>
      <c r="V285" s="58"/>
    </row>
    <row r="286" spans="1:22">
      <c r="A286" s="135">
        <v>61927019</v>
      </c>
      <c r="B286" s="516" t="s">
        <v>4957</v>
      </c>
      <c r="C286" s="531">
        <v>979772284</v>
      </c>
      <c r="D286" s="506" t="s">
        <v>4956</v>
      </c>
      <c r="E286" s="509"/>
      <c r="F286" s="57"/>
      <c r="G286" s="379" t="s">
        <v>225</v>
      </c>
      <c r="H286" s="131" t="s">
        <v>245</v>
      </c>
      <c r="I286" s="86" t="s">
        <v>316</v>
      </c>
      <c r="J286" s="57" t="s">
        <v>221</v>
      </c>
      <c r="K286" s="131"/>
      <c r="L286" s="57"/>
      <c r="M286" s="187"/>
      <c r="N286" s="54" t="s">
        <v>233</v>
      </c>
      <c r="O286" s="54" t="s">
        <v>231</v>
      </c>
      <c r="P286" s="86" t="s">
        <v>231</v>
      </c>
      <c r="Q286" s="88"/>
      <c r="R286" s="54"/>
      <c r="S286" s="54"/>
      <c r="T286" s="54"/>
      <c r="U286" s="54"/>
      <c r="V286" s="58"/>
    </row>
    <row r="287" spans="1:22" ht="29">
      <c r="A287" s="132">
        <v>6773721</v>
      </c>
      <c r="B287" s="514" t="s">
        <v>525</v>
      </c>
      <c r="C287" s="530">
        <v>990330084</v>
      </c>
      <c r="D287" s="133" t="s">
        <v>526</v>
      </c>
      <c r="E287" s="553"/>
      <c r="F287" s="57"/>
      <c r="G287" s="131" t="s">
        <v>223</v>
      </c>
      <c r="H287" s="131" t="s">
        <v>245</v>
      </c>
      <c r="I287" s="57" t="s">
        <v>316</v>
      </c>
      <c r="J287" s="57" t="s">
        <v>221</v>
      </c>
      <c r="K287" s="139"/>
      <c r="L287" s="58"/>
      <c r="M287" s="405"/>
      <c r="N287" s="58" t="s">
        <v>233</v>
      </c>
      <c r="O287" s="58" t="s">
        <v>231</v>
      </c>
      <c r="P287" s="57" t="s">
        <v>231</v>
      </c>
      <c r="Q287" s="63"/>
      <c r="R287" s="58"/>
      <c r="S287" s="58"/>
      <c r="T287" s="58"/>
      <c r="U287" s="58"/>
      <c r="V287" s="58"/>
    </row>
    <row r="288" spans="1:22" ht="29">
      <c r="A288" s="132">
        <v>76936279</v>
      </c>
      <c r="B288" s="514" t="s">
        <v>9825</v>
      </c>
      <c r="C288" s="530">
        <v>935955538</v>
      </c>
      <c r="D288" s="133" t="s">
        <v>9826</v>
      </c>
      <c r="E288" s="553"/>
      <c r="F288" s="57"/>
      <c r="G288" s="131" t="s">
        <v>223</v>
      </c>
      <c r="H288" s="131" t="s">
        <v>245</v>
      </c>
      <c r="I288" s="57" t="s">
        <v>316</v>
      </c>
      <c r="J288" s="57" t="s">
        <v>221</v>
      </c>
      <c r="K288" s="139"/>
      <c r="L288" s="58"/>
      <c r="M288" s="405"/>
      <c r="N288" s="58" t="s">
        <v>233</v>
      </c>
      <c r="O288" s="58" t="s">
        <v>231</v>
      </c>
      <c r="P288" s="57" t="s">
        <v>231</v>
      </c>
      <c r="Q288" s="63"/>
      <c r="R288" s="58"/>
      <c r="S288" s="58"/>
      <c r="T288" s="58"/>
      <c r="U288" s="58"/>
      <c r="V288" s="58"/>
    </row>
    <row r="289" spans="1:22">
      <c r="A289" s="141">
        <v>71916803</v>
      </c>
      <c r="B289" s="516" t="s">
        <v>6660</v>
      </c>
      <c r="C289" s="530">
        <v>906815215</v>
      </c>
      <c r="D289" s="149" t="s">
        <v>6661</v>
      </c>
      <c r="E289" s="553"/>
      <c r="F289" s="57"/>
      <c r="G289" s="131" t="s">
        <v>223</v>
      </c>
      <c r="H289" s="131" t="s">
        <v>245</v>
      </c>
      <c r="I289" s="57" t="s">
        <v>316</v>
      </c>
      <c r="J289" s="57" t="s">
        <v>221</v>
      </c>
      <c r="K289" s="139"/>
      <c r="L289" s="58"/>
      <c r="M289" s="405"/>
      <c r="N289" s="58" t="s">
        <v>233</v>
      </c>
      <c r="O289" s="58" t="s">
        <v>231</v>
      </c>
      <c r="P289" s="57" t="s">
        <v>231</v>
      </c>
      <c r="Q289" s="63"/>
      <c r="R289" s="58"/>
      <c r="S289" s="58"/>
      <c r="T289" s="58"/>
      <c r="U289" s="58"/>
      <c r="V289" s="58"/>
    </row>
    <row r="290" spans="1:22">
      <c r="A290" s="135">
        <v>43056660</v>
      </c>
      <c r="B290" s="513" t="s">
        <v>2032</v>
      </c>
      <c r="C290" s="531">
        <v>946433792</v>
      </c>
      <c r="D290" s="545" t="s">
        <v>2033</v>
      </c>
      <c r="E290" s="140"/>
      <c r="F290" s="57"/>
      <c r="G290" s="378" t="s">
        <v>223</v>
      </c>
      <c r="H290" s="131" t="s">
        <v>245</v>
      </c>
      <c r="I290" s="57" t="s">
        <v>316</v>
      </c>
      <c r="J290" s="57" t="s">
        <v>221</v>
      </c>
      <c r="K290" s="139"/>
      <c r="L290" s="58"/>
      <c r="M290" s="151"/>
      <c r="N290" s="58" t="s">
        <v>233</v>
      </c>
      <c r="O290" s="58" t="s">
        <v>231</v>
      </c>
      <c r="P290" s="58" t="s">
        <v>231</v>
      </c>
      <c r="Q290" s="63"/>
      <c r="R290" s="58"/>
      <c r="S290" s="58"/>
      <c r="T290" s="58"/>
      <c r="U290" s="58"/>
      <c r="V290" s="58"/>
    </row>
    <row r="291" spans="1:22">
      <c r="A291" s="135">
        <v>41069322</v>
      </c>
      <c r="B291" s="513" t="s">
        <v>1577</v>
      </c>
      <c r="C291" s="531">
        <v>953718692</v>
      </c>
      <c r="D291" s="545" t="s">
        <v>1578</v>
      </c>
      <c r="E291" s="557"/>
      <c r="F291" s="57"/>
      <c r="G291" s="379" t="s">
        <v>225</v>
      </c>
      <c r="H291" s="131" t="s">
        <v>245</v>
      </c>
      <c r="I291" s="57" t="s">
        <v>316</v>
      </c>
      <c r="J291" s="57" t="s">
        <v>221</v>
      </c>
      <c r="K291" s="139"/>
      <c r="L291" s="58"/>
      <c r="M291" s="151"/>
      <c r="N291" s="58" t="s">
        <v>233</v>
      </c>
      <c r="O291" s="58" t="s">
        <v>231</v>
      </c>
      <c r="P291" s="57" t="s">
        <v>231</v>
      </c>
      <c r="Q291" s="63"/>
      <c r="R291" s="58"/>
      <c r="S291" s="58"/>
      <c r="T291" s="58"/>
      <c r="U291" s="58"/>
      <c r="V291" s="58"/>
    </row>
    <row r="292" spans="1:22" ht="29">
      <c r="A292" s="135">
        <v>72070181</v>
      </c>
      <c r="B292" s="514" t="s">
        <v>6910</v>
      </c>
      <c r="C292" s="531">
        <v>978500250</v>
      </c>
      <c r="D292" s="506" t="s">
        <v>6911</v>
      </c>
      <c r="E292" s="509"/>
      <c r="F292" s="57"/>
      <c r="G292" s="131" t="s">
        <v>224</v>
      </c>
      <c r="H292" s="131" t="s">
        <v>245</v>
      </c>
      <c r="I292" s="86" t="s">
        <v>316</v>
      </c>
      <c r="J292" s="57" t="s">
        <v>221</v>
      </c>
      <c r="K292" s="131"/>
      <c r="L292" s="57"/>
      <c r="M292" s="187"/>
      <c r="N292" s="54" t="s">
        <v>233</v>
      </c>
      <c r="O292" s="54" t="s">
        <v>231</v>
      </c>
      <c r="P292" s="86"/>
      <c r="Q292" s="88"/>
      <c r="R292" s="54"/>
      <c r="S292" s="54"/>
      <c r="T292" s="54"/>
      <c r="U292" s="54"/>
      <c r="V292" s="58"/>
    </row>
    <row r="293" spans="1:22" ht="29">
      <c r="A293" s="135">
        <v>8611848</v>
      </c>
      <c r="B293" s="514" t="s">
        <v>657</v>
      </c>
      <c r="C293" s="531">
        <v>914919804</v>
      </c>
      <c r="D293" s="506" t="s">
        <v>658</v>
      </c>
      <c r="E293" s="509"/>
      <c r="F293" s="57"/>
      <c r="G293" s="131" t="s">
        <v>223</v>
      </c>
      <c r="H293" s="131" t="s">
        <v>245</v>
      </c>
      <c r="I293" s="86" t="s">
        <v>316</v>
      </c>
      <c r="J293" s="57" t="s">
        <v>221</v>
      </c>
      <c r="K293" s="131"/>
      <c r="L293" s="57"/>
      <c r="M293" s="187"/>
      <c r="N293" s="54" t="s">
        <v>233</v>
      </c>
      <c r="O293" s="54" t="s">
        <v>231</v>
      </c>
      <c r="P293" s="86" t="s">
        <v>231</v>
      </c>
      <c r="Q293" s="88"/>
      <c r="R293" s="54"/>
      <c r="S293" s="54"/>
      <c r="T293" s="54"/>
      <c r="U293" s="54"/>
      <c r="V293" s="58"/>
    </row>
    <row r="294" spans="1:22" ht="29">
      <c r="A294" s="132">
        <v>74133807</v>
      </c>
      <c r="B294" s="514" t="s">
        <v>8810</v>
      </c>
      <c r="C294" s="530">
        <v>906260053</v>
      </c>
      <c r="D294" s="133" t="s">
        <v>8811</v>
      </c>
      <c r="E294" s="553"/>
      <c r="F294" s="57"/>
      <c r="G294" s="131" t="s">
        <v>223</v>
      </c>
      <c r="H294" s="131" t="s">
        <v>245</v>
      </c>
      <c r="I294" s="57" t="s">
        <v>316</v>
      </c>
      <c r="J294" s="57" t="s">
        <v>221</v>
      </c>
      <c r="K294" s="139"/>
      <c r="L294" s="58"/>
      <c r="M294" s="405"/>
      <c r="N294" s="58" t="s">
        <v>233</v>
      </c>
      <c r="O294" s="58" t="s">
        <v>231</v>
      </c>
      <c r="P294" s="57" t="s">
        <v>231</v>
      </c>
      <c r="Q294" s="63"/>
      <c r="R294" s="58"/>
      <c r="S294" s="58"/>
      <c r="T294" s="58"/>
      <c r="U294" s="58"/>
      <c r="V294" s="58"/>
    </row>
    <row r="295" spans="1:22">
      <c r="A295" s="135">
        <v>48146913</v>
      </c>
      <c r="B295" s="516" t="s">
        <v>2897</v>
      </c>
      <c r="C295" s="531">
        <v>934168148</v>
      </c>
      <c r="D295" s="506" t="s">
        <v>2898</v>
      </c>
      <c r="E295" s="509"/>
      <c r="F295" s="57"/>
      <c r="G295" s="131" t="s">
        <v>223</v>
      </c>
      <c r="H295" s="131" t="s">
        <v>245</v>
      </c>
      <c r="I295" s="86" t="s">
        <v>316</v>
      </c>
      <c r="J295" s="57" t="s">
        <v>221</v>
      </c>
      <c r="K295" s="131"/>
      <c r="L295" s="57"/>
      <c r="M295" s="187"/>
      <c r="N295" s="54" t="s">
        <v>233</v>
      </c>
      <c r="O295" s="54" t="s">
        <v>231</v>
      </c>
      <c r="P295" s="86" t="s">
        <v>231</v>
      </c>
      <c r="Q295" s="88"/>
      <c r="R295" s="54"/>
      <c r="S295" s="54"/>
      <c r="T295" s="54"/>
      <c r="U295" s="54"/>
      <c r="V295" s="58"/>
    </row>
    <row r="296" spans="1:22">
      <c r="A296" s="135">
        <v>77799137</v>
      </c>
      <c r="B296" s="514" t="s">
        <v>10023</v>
      </c>
      <c r="C296" s="531">
        <v>945363917</v>
      </c>
      <c r="D296" s="506" t="s">
        <v>10024</v>
      </c>
      <c r="E296" s="509" t="s">
        <v>376</v>
      </c>
      <c r="F296" s="57" t="s">
        <v>254</v>
      </c>
      <c r="G296" s="379" t="s">
        <v>225</v>
      </c>
      <c r="H296" s="131" t="s">
        <v>245</v>
      </c>
      <c r="I296" s="86" t="s">
        <v>316</v>
      </c>
      <c r="J296" s="57" t="s">
        <v>221</v>
      </c>
      <c r="K296" s="131"/>
      <c r="L296" s="57"/>
      <c r="M296" s="187"/>
      <c r="N296" s="54" t="s">
        <v>233</v>
      </c>
      <c r="O296" s="54" t="s">
        <v>236</v>
      </c>
      <c r="P296" s="86"/>
      <c r="Q296" s="88"/>
      <c r="R296" s="54"/>
      <c r="S296" s="54"/>
      <c r="T296" s="54"/>
      <c r="U296" s="54"/>
      <c r="V296" s="58"/>
    </row>
    <row r="297" spans="1:22">
      <c r="A297" s="132">
        <v>61771090</v>
      </c>
      <c r="B297" s="514" t="s">
        <v>4771</v>
      </c>
      <c r="C297" s="530">
        <v>921695387</v>
      </c>
      <c r="D297" s="133" t="s">
        <v>4772</v>
      </c>
      <c r="E297" s="553"/>
      <c r="F297" s="57"/>
      <c r="G297" s="131" t="s">
        <v>224</v>
      </c>
      <c r="H297" s="131" t="s">
        <v>242</v>
      </c>
      <c r="I297" s="57" t="s">
        <v>316</v>
      </c>
      <c r="J297" s="57" t="s">
        <v>221</v>
      </c>
      <c r="K297" s="139"/>
      <c r="L297" s="58"/>
      <c r="M297" s="405"/>
      <c r="N297" s="58" t="s">
        <v>233</v>
      </c>
      <c r="O297" s="58" t="s">
        <v>231</v>
      </c>
      <c r="P297" s="388"/>
      <c r="Q297" s="63"/>
      <c r="R297" s="58"/>
      <c r="S297" s="58"/>
      <c r="T297" s="58"/>
      <c r="U297" s="58"/>
      <c r="V297" s="58"/>
    </row>
    <row r="298" spans="1:22">
      <c r="A298" s="135">
        <v>61249525</v>
      </c>
      <c r="B298" s="514" t="s">
        <v>3897</v>
      </c>
      <c r="C298" s="531">
        <v>977512078</v>
      </c>
      <c r="D298" s="506"/>
      <c r="E298" s="509"/>
      <c r="F298" s="57"/>
      <c r="G298" s="131" t="s">
        <v>223</v>
      </c>
      <c r="H298" s="131" t="s">
        <v>242</v>
      </c>
      <c r="I298" s="86" t="s">
        <v>316</v>
      </c>
      <c r="J298" s="57" t="s">
        <v>221</v>
      </c>
      <c r="K298" s="131"/>
      <c r="L298" s="57"/>
      <c r="M298" s="187"/>
      <c r="N298" s="54" t="s">
        <v>233</v>
      </c>
      <c r="O298" s="54" t="s">
        <v>231</v>
      </c>
      <c r="P298" s="86" t="s">
        <v>231</v>
      </c>
      <c r="Q298" s="88"/>
      <c r="R298" s="54"/>
      <c r="S298" s="54"/>
      <c r="T298" s="54"/>
      <c r="U298" s="54"/>
      <c r="V298" s="58"/>
    </row>
    <row r="299" spans="1:22">
      <c r="A299" s="132">
        <v>61137101</v>
      </c>
      <c r="B299" s="514" t="s">
        <v>3718</v>
      </c>
      <c r="C299" s="530">
        <v>947690367</v>
      </c>
      <c r="D299" s="133"/>
      <c r="E299" s="553"/>
      <c r="F299" s="57" t="s">
        <v>257</v>
      </c>
      <c r="G299" s="131" t="s">
        <v>224</v>
      </c>
      <c r="H299" s="131" t="s">
        <v>242</v>
      </c>
      <c r="I299" s="57" t="s">
        <v>316</v>
      </c>
      <c r="J299" s="57" t="s">
        <v>221</v>
      </c>
      <c r="K299" s="139"/>
      <c r="L299" s="58"/>
      <c r="M299" s="405"/>
      <c r="N299" s="58" t="s">
        <v>233</v>
      </c>
      <c r="O299" s="58" t="s">
        <v>231</v>
      </c>
      <c r="P299" s="57" t="s">
        <v>231</v>
      </c>
      <c r="Q299" s="63" t="s">
        <v>445</v>
      </c>
      <c r="R299" s="58" t="s">
        <v>232</v>
      </c>
      <c r="S299" s="58" t="s">
        <v>318</v>
      </c>
      <c r="T299" s="58" t="s">
        <v>628</v>
      </c>
      <c r="U299" s="58"/>
      <c r="V299" s="58"/>
    </row>
    <row r="300" spans="1:22">
      <c r="A300" s="132">
        <v>71868973</v>
      </c>
      <c r="B300" s="514" t="s">
        <v>6646</v>
      </c>
      <c r="C300" s="530">
        <v>964835393</v>
      </c>
      <c r="D300" s="133"/>
      <c r="E300" s="553"/>
      <c r="F300" s="57"/>
      <c r="G300" s="131" t="s">
        <v>223</v>
      </c>
      <c r="H300" s="131" t="s">
        <v>242</v>
      </c>
      <c r="I300" s="57" t="s">
        <v>316</v>
      </c>
      <c r="J300" s="57" t="s">
        <v>221</v>
      </c>
      <c r="K300" s="139"/>
      <c r="L300" s="58"/>
      <c r="M300" s="405"/>
      <c r="N300" s="58" t="s">
        <v>233</v>
      </c>
      <c r="O300" s="58" t="s">
        <v>231</v>
      </c>
      <c r="P300" s="57" t="s">
        <v>231</v>
      </c>
      <c r="Q300" s="63" t="s">
        <v>445</v>
      </c>
      <c r="R300" s="58" t="s">
        <v>232</v>
      </c>
      <c r="S300" s="58" t="s">
        <v>318</v>
      </c>
      <c r="T300" s="58" t="s">
        <v>323</v>
      </c>
      <c r="U300" s="58" t="s">
        <v>258</v>
      </c>
      <c r="V300" s="58"/>
    </row>
    <row r="301" spans="1:22">
      <c r="A301" s="135">
        <v>61295465</v>
      </c>
      <c r="B301" s="513" t="s">
        <v>3983</v>
      </c>
      <c r="C301" s="531">
        <v>970773569</v>
      </c>
      <c r="D301" s="506" t="s">
        <v>3984</v>
      </c>
      <c r="E301" s="509"/>
      <c r="F301" s="57"/>
      <c r="G301" s="131" t="s">
        <v>224</v>
      </c>
      <c r="H301" s="131" t="s">
        <v>242</v>
      </c>
      <c r="I301" s="57" t="s">
        <v>316</v>
      </c>
      <c r="J301" s="57" t="s">
        <v>221</v>
      </c>
      <c r="K301" s="139"/>
      <c r="L301" s="58"/>
      <c r="M301" s="151"/>
      <c r="N301" s="58" t="s">
        <v>233</v>
      </c>
      <c r="O301" s="58" t="s">
        <v>231</v>
      </c>
      <c r="P301" s="388"/>
      <c r="Q301" s="63"/>
      <c r="R301" s="58"/>
      <c r="S301" s="58"/>
      <c r="T301" s="58"/>
      <c r="U301" s="58"/>
      <c r="V301" s="58"/>
    </row>
    <row r="302" spans="1:22">
      <c r="A302" s="135">
        <v>75479597</v>
      </c>
      <c r="B302" s="513" t="s">
        <v>9317</v>
      </c>
      <c r="C302" s="531">
        <v>954631458</v>
      </c>
      <c r="D302" s="544" t="s">
        <v>9318</v>
      </c>
      <c r="E302" s="553"/>
      <c r="F302" s="57" t="s">
        <v>268</v>
      </c>
      <c r="G302" s="131" t="s">
        <v>224</v>
      </c>
      <c r="H302" s="131" t="s">
        <v>242</v>
      </c>
      <c r="I302" s="57" t="s">
        <v>316</v>
      </c>
      <c r="J302" s="57" t="s">
        <v>221</v>
      </c>
      <c r="K302" s="139"/>
      <c r="L302" s="58"/>
      <c r="M302" s="151"/>
      <c r="N302" s="58" t="s">
        <v>233</v>
      </c>
      <c r="O302" s="58" t="s">
        <v>231</v>
      </c>
      <c r="P302" s="57" t="s">
        <v>231</v>
      </c>
      <c r="Q302" s="63" t="s">
        <v>3344</v>
      </c>
      <c r="R302" s="58" t="s">
        <v>232</v>
      </c>
      <c r="S302" s="58" t="s">
        <v>319</v>
      </c>
      <c r="T302" s="58" t="s">
        <v>6207</v>
      </c>
      <c r="U302" s="58" t="s">
        <v>255</v>
      </c>
      <c r="V302" s="58"/>
    </row>
    <row r="303" spans="1:22">
      <c r="A303" s="132">
        <v>43416702</v>
      </c>
      <c r="B303" s="514" t="s">
        <v>2114</v>
      </c>
      <c r="C303" s="530">
        <v>983435997</v>
      </c>
      <c r="D303" s="133"/>
      <c r="E303" s="553"/>
      <c r="F303" s="57"/>
      <c r="G303" s="379" t="s">
        <v>225</v>
      </c>
      <c r="H303" s="131" t="s">
        <v>245</v>
      </c>
      <c r="I303" s="57" t="s">
        <v>316</v>
      </c>
      <c r="J303" s="57" t="s">
        <v>221</v>
      </c>
      <c r="K303" s="139"/>
      <c r="L303" s="58"/>
      <c r="M303" s="405"/>
      <c r="N303" s="58" t="s">
        <v>233</v>
      </c>
      <c r="O303" s="58" t="s">
        <v>236</v>
      </c>
      <c r="P303" s="57" t="s">
        <v>350</v>
      </c>
      <c r="Q303" s="63"/>
      <c r="R303" s="58"/>
      <c r="S303" s="58"/>
      <c r="T303" s="58"/>
      <c r="U303" s="58"/>
      <c r="V303" s="58"/>
    </row>
    <row r="304" spans="1:22">
      <c r="A304" s="132">
        <v>71093070</v>
      </c>
      <c r="B304" s="514" t="s">
        <v>5938</v>
      </c>
      <c r="C304" s="530">
        <v>901073463</v>
      </c>
      <c r="D304" s="133"/>
      <c r="E304" s="553"/>
      <c r="F304" s="57"/>
      <c r="G304" s="131" t="s">
        <v>223</v>
      </c>
      <c r="H304" s="131" t="s">
        <v>245</v>
      </c>
      <c r="I304" s="57" t="s">
        <v>316</v>
      </c>
      <c r="J304" s="57" t="s">
        <v>221</v>
      </c>
      <c r="K304" s="139"/>
      <c r="L304" s="58"/>
      <c r="M304" s="405"/>
      <c r="N304" s="58" t="s">
        <v>233</v>
      </c>
      <c r="O304" s="58" t="s">
        <v>236</v>
      </c>
      <c r="P304" s="57" t="s">
        <v>350</v>
      </c>
      <c r="Q304" s="63"/>
      <c r="R304" s="58"/>
      <c r="S304" s="58"/>
      <c r="T304" s="58"/>
      <c r="U304" s="58"/>
      <c r="V304" s="58"/>
    </row>
    <row r="305" spans="1:22">
      <c r="A305" s="135">
        <v>60869903</v>
      </c>
      <c r="B305" s="514" t="s">
        <v>3378</v>
      </c>
      <c r="C305" s="531">
        <v>991112484</v>
      </c>
      <c r="D305" s="506"/>
      <c r="E305" s="509"/>
      <c r="F305" s="57"/>
      <c r="G305" s="131" t="s">
        <v>224</v>
      </c>
      <c r="H305" s="131" t="s">
        <v>245</v>
      </c>
      <c r="I305" s="86" t="s">
        <v>316</v>
      </c>
      <c r="J305" s="57" t="s">
        <v>221</v>
      </c>
      <c r="K305" s="131"/>
      <c r="L305" s="57"/>
      <c r="M305" s="187"/>
      <c r="N305" s="54" t="s">
        <v>233</v>
      </c>
      <c r="O305" s="54" t="s">
        <v>236</v>
      </c>
      <c r="P305" s="86"/>
      <c r="Q305" s="88"/>
      <c r="R305" s="54"/>
      <c r="S305" s="54"/>
      <c r="T305" s="54"/>
      <c r="U305" s="54"/>
      <c r="V305" s="58"/>
    </row>
    <row r="306" spans="1:22">
      <c r="A306" s="132">
        <v>71154254</v>
      </c>
      <c r="B306" s="514" t="s">
        <v>5997</v>
      </c>
      <c r="C306" s="530">
        <v>949063705</v>
      </c>
      <c r="D306" s="133" t="s">
        <v>5998</v>
      </c>
      <c r="E306" s="553"/>
      <c r="F306" s="57"/>
      <c r="G306" s="131" t="s">
        <v>224</v>
      </c>
      <c r="H306" s="131" t="s">
        <v>245</v>
      </c>
      <c r="I306" s="57" t="s">
        <v>316</v>
      </c>
      <c r="J306" s="57" t="s">
        <v>221</v>
      </c>
      <c r="K306" s="139"/>
      <c r="L306" s="58"/>
      <c r="M306" s="405"/>
      <c r="N306" s="58" t="s">
        <v>233</v>
      </c>
      <c r="O306" s="58" t="s">
        <v>236</v>
      </c>
      <c r="P306" s="388"/>
      <c r="Q306" s="63"/>
      <c r="R306" s="58"/>
      <c r="S306" s="58"/>
      <c r="T306" s="58"/>
      <c r="U306" s="58"/>
      <c r="V306" s="58"/>
    </row>
    <row r="307" spans="1:22">
      <c r="A307" s="135">
        <v>9408646</v>
      </c>
      <c r="B307" s="513" t="s">
        <v>725</v>
      </c>
      <c r="C307" s="531">
        <v>968109525</v>
      </c>
      <c r="D307" s="143" t="s">
        <v>726</v>
      </c>
      <c r="E307" s="141"/>
      <c r="F307" s="57"/>
      <c r="G307" s="378" t="s">
        <v>224</v>
      </c>
      <c r="H307" s="131" t="s">
        <v>245</v>
      </c>
      <c r="I307" s="57" t="s">
        <v>316</v>
      </c>
      <c r="J307" s="57" t="s">
        <v>221</v>
      </c>
      <c r="K307" s="139"/>
      <c r="L307" s="58"/>
      <c r="M307" s="151"/>
      <c r="N307" s="58" t="s">
        <v>233</v>
      </c>
      <c r="O307" s="58" t="s">
        <v>236</v>
      </c>
      <c r="P307" s="388"/>
      <c r="Q307" s="63"/>
      <c r="R307" s="58"/>
      <c r="S307" s="58"/>
      <c r="T307" s="58"/>
      <c r="U307" s="58"/>
      <c r="V307" s="58"/>
    </row>
    <row r="308" spans="1:22">
      <c r="A308" s="135">
        <v>72052771</v>
      </c>
      <c r="B308" s="513" t="s">
        <v>6721</v>
      </c>
      <c r="C308" s="531">
        <v>983330000</v>
      </c>
      <c r="D308" s="143" t="s">
        <v>6722</v>
      </c>
      <c r="E308" s="146"/>
      <c r="F308" s="57"/>
      <c r="G308" s="379" t="s">
        <v>225</v>
      </c>
      <c r="H308" s="131" t="s">
        <v>245</v>
      </c>
      <c r="I308" s="57" t="s">
        <v>316</v>
      </c>
      <c r="J308" s="57" t="s">
        <v>221</v>
      </c>
      <c r="K308" s="139"/>
      <c r="L308" s="58"/>
      <c r="M308" s="151"/>
      <c r="N308" s="58" t="s">
        <v>233</v>
      </c>
      <c r="O308" s="58" t="s">
        <v>236</v>
      </c>
      <c r="P308" s="57" t="s">
        <v>350</v>
      </c>
      <c r="Q308" s="63"/>
      <c r="R308" s="58"/>
      <c r="S308" s="58"/>
      <c r="T308" s="58"/>
      <c r="U308" s="58"/>
      <c r="V308" s="58"/>
    </row>
    <row r="309" spans="1:22" ht="29">
      <c r="A309" s="135">
        <v>71640745</v>
      </c>
      <c r="B309" s="513" t="s">
        <v>6422</v>
      </c>
      <c r="C309" s="531">
        <v>957033851</v>
      </c>
      <c r="D309" s="143" t="s">
        <v>6423</v>
      </c>
      <c r="E309" s="141"/>
      <c r="F309" s="57"/>
      <c r="G309" s="131" t="s">
        <v>223</v>
      </c>
      <c r="H309" s="131" t="s">
        <v>245</v>
      </c>
      <c r="I309" s="57" t="s">
        <v>316</v>
      </c>
      <c r="J309" s="57" t="s">
        <v>221</v>
      </c>
      <c r="K309" s="139"/>
      <c r="L309" s="58"/>
      <c r="M309" s="151"/>
      <c r="N309" s="58" t="s">
        <v>233</v>
      </c>
      <c r="O309" s="58" t="s">
        <v>236</v>
      </c>
      <c r="P309" s="57" t="s">
        <v>350</v>
      </c>
      <c r="Q309" s="63"/>
      <c r="R309" s="58"/>
      <c r="S309" s="58"/>
      <c r="T309" s="58"/>
      <c r="U309" s="58"/>
      <c r="V309" s="58"/>
    </row>
    <row r="310" spans="1:22">
      <c r="A310" s="135">
        <v>70371828</v>
      </c>
      <c r="B310" s="514" t="s">
        <v>5413</v>
      </c>
      <c r="C310" s="531">
        <v>953929676</v>
      </c>
      <c r="D310" s="506" t="s">
        <v>5414</v>
      </c>
      <c r="E310" s="509"/>
      <c r="F310" s="57"/>
      <c r="G310" s="131" t="s">
        <v>223</v>
      </c>
      <c r="H310" s="131" t="s">
        <v>245</v>
      </c>
      <c r="I310" s="86" t="s">
        <v>316</v>
      </c>
      <c r="J310" s="57" t="s">
        <v>221</v>
      </c>
      <c r="K310" s="131"/>
      <c r="L310" s="57"/>
      <c r="M310" s="187"/>
      <c r="N310" s="54" t="s">
        <v>233</v>
      </c>
      <c r="O310" s="54" t="s">
        <v>236</v>
      </c>
      <c r="P310" s="86" t="s">
        <v>350</v>
      </c>
      <c r="Q310" s="88"/>
      <c r="R310" s="54"/>
      <c r="S310" s="54"/>
      <c r="T310" s="54"/>
      <c r="U310" s="54"/>
      <c r="V310" s="58"/>
    </row>
    <row r="311" spans="1:22">
      <c r="A311" s="135">
        <v>48123613</v>
      </c>
      <c r="B311" s="513" t="s">
        <v>2893</v>
      </c>
      <c r="C311" s="531">
        <v>983783142</v>
      </c>
      <c r="D311" s="544" t="s">
        <v>2894</v>
      </c>
      <c r="E311" s="554"/>
      <c r="F311" s="57"/>
      <c r="G311" s="131" t="s">
        <v>223</v>
      </c>
      <c r="H311" s="131" t="s">
        <v>245</v>
      </c>
      <c r="I311" s="57" t="s">
        <v>316</v>
      </c>
      <c r="J311" s="57" t="s">
        <v>221</v>
      </c>
      <c r="K311" s="139"/>
      <c r="L311" s="58"/>
      <c r="M311" s="151"/>
      <c r="N311" s="58" t="s">
        <v>233</v>
      </c>
      <c r="O311" s="58" t="s">
        <v>236</v>
      </c>
      <c r="P311" s="57" t="s">
        <v>350</v>
      </c>
      <c r="Q311" s="63"/>
      <c r="R311" s="58"/>
      <c r="S311" s="58"/>
      <c r="T311" s="58"/>
      <c r="U311" s="58"/>
      <c r="V311" s="58"/>
    </row>
    <row r="312" spans="1:22">
      <c r="A312" s="132">
        <v>71474910</v>
      </c>
      <c r="B312" s="514" t="s">
        <v>6372</v>
      </c>
      <c r="C312" s="530">
        <v>999359486</v>
      </c>
      <c r="D312" s="133" t="s">
        <v>6373</v>
      </c>
      <c r="E312" s="553"/>
      <c r="F312" s="57"/>
      <c r="G312" s="131" t="s">
        <v>223</v>
      </c>
      <c r="H312" s="131" t="s">
        <v>245</v>
      </c>
      <c r="I312" s="57" t="s">
        <v>316</v>
      </c>
      <c r="J312" s="57" t="s">
        <v>221</v>
      </c>
      <c r="K312" s="139"/>
      <c r="L312" s="58"/>
      <c r="M312" s="405"/>
      <c r="N312" s="58" t="s">
        <v>233</v>
      </c>
      <c r="O312" s="58" t="s">
        <v>236</v>
      </c>
      <c r="P312" s="57" t="s">
        <v>350</v>
      </c>
      <c r="Q312" s="63"/>
      <c r="R312" s="58"/>
      <c r="S312" s="58"/>
      <c r="T312" s="58"/>
      <c r="U312" s="58"/>
      <c r="V312" s="58"/>
    </row>
    <row r="313" spans="1:22">
      <c r="A313" s="135">
        <v>43176458</v>
      </c>
      <c r="B313" s="513" t="s">
        <v>2065</v>
      </c>
      <c r="C313" s="531">
        <v>965253338</v>
      </c>
      <c r="D313" s="544" t="s">
        <v>2066</v>
      </c>
      <c r="E313" s="146"/>
      <c r="F313" s="57"/>
      <c r="G313" s="131" t="s">
        <v>223</v>
      </c>
      <c r="H313" s="131" t="s">
        <v>245</v>
      </c>
      <c r="I313" s="57" t="s">
        <v>316</v>
      </c>
      <c r="J313" s="57" t="s">
        <v>221</v>
      </c>
      <c r="K313" s="139"/>
      <c r="L313" s="58"/>
      <c r="M313" s="151"/>
      <c r="N313" s="58" t="s">
        <v>233</v>
      </c>
      <c r="O313" s="58" t="s">
        <v>236</v>
      </c>
      <c r="P313" s="57" t="s">
        <v>350</v>
      </c>
      <c r="Q313" s="63"/>
      <c r="R313" s="58"/>
      <c r="S313" s="58"/>
      <c r="T313" s="58"/>
      <c r="U313" s="58"/>
      <c r="V313" s="58"/>
    </row>
    <row r="314" spans="1:22">
      <c r="A314" s="135">
        <v>42628484</v>
      </c>
      <c r="B314" s="513" t="s">
        <v>1924</v>
      </c>
      <c r="C314" s="531">
        <v>922286238</v>
      </c>
      <c r="D314" s="143" t="s">
        <v>1925</v>
      </c>
      <c r="E314" s="146"/>
      <c r="F314" s="57"/>
      <c r="G314" s="131" t="s">
        <v>223</v>
      </c>
      <c r="H314" s="131" t="s">
        <v>245</v>
      </c>
      <c r="I314" s="57" t="s">
        <v>316</v>
      </c>
      <c r="J314" s="57" t="s">
        <v>221</v>
      </c>
      <c r="K314" s="139"/>
      <c r="L314" s="58"/>
      <c r="M314" s="151"/>
      <c r="N314" s="58" t="s">
        <v>233</v>
      </c>
      <c r="O314" s="58" t="s">
        <v>236</v>
      </c>
      <c r="P314" s="57" t="s">
        <v>350</v>
      </c>
      <c r="Q314" s="63"/>
      <c r="R314" s="58"/>
      <c r="S314" s="58"/>
      <c r="T314" s="58"/>
      <c r="U314" s="58"/>
      <c r="V314" s="58"/>
    </row>
    <row r="315" spans="1:22">
      <c r="A315" s="132">
        <v>44970289</v>
      </c>
      <c r="B315" s="514" t="s">
        <v>2382</v>
      </c>
      <c r="C315" s="530">
        <v>982091791</v>
      </c>
      <c r="D315" s="133" t="s">
        <v>2383</v>
      </c>
      <c r="E315" s="553"/>
      <c r="F315" s="57"/>
      <c r="G315" s="131" t="s">
        <v>223</v>
      </c>
      <c r="H315" s="131" t="s">
        <v>245</v>
      </c>
      <c r="I315" s="57" t="s">
        <v>316</v>
      </c>
      <c r="J315" s="57" t="s">
        <v>221</v>
      </c>
      <c r="K315" s="139"/>
      <c r="L315" s="58"/>
      <c r="M315" s="405"/>
      <c r="N315" s="58" t="s">
        <v>233</v>
      </c>
      <c r="O315" s="58" t="s">
        <v>236</v>
      </c>
      <c r="P315" s="57" t="s">
        <v>350</v>
      </c>
      <c r="Q315" s="63"/>
      <c r="R315" s="58"/>
      <c r="S315" s="58"/>
      <c r="T315" s="58"/>
      <c r="U315" s="58"/>
      <c r="V315" s="58"/>
    </row>
    <row r="316" spans="1:22">
      <c r="A316" s="135">
        <v>61463579</v>
      </c>
      <c r="B316" s="513" t="s">
        <v>4417</v>
      </c>
      <c r="C316" s="531">
        <v>981148350</v>
      </c>
      <c r="D316" s="544" t="s">
        <v>4418</v>
      </c>
      <c r="E316" s="554"/>
      <c r="F316" s="57"/>
      <c r="G316" s="131" t="s">
        <v>223</v>
      </c>
      <c r="H316" s="131" t="s">
        <v>245</v>
      </c>
      <c r="I316" s="57" t="s">
        <v>316</v>
      </c>
      <c r="J316" s="57" t="s">
        <v>221</v>
      </c>
      <c r="K316" s="139"/>
      <c r="L316" s="58"/>
      <c r="M316" s="151"/>
      <c r="N316" s="58" t="s">
        <v>233</v>
      </c>
      <c r="O316" s="58" t="s">
        <v>236</v>
      </c>
      <c r="P316" s="57" t="s">
        <v>350</v>
      </c>
      <c r="Q316" s="63"/>
      <c r="R316" s="58"/>
      <c r="S316" s="58"/>
      <c r="T316" s="58"/>
      <c r="U316" s="58"/>
      <c r="V316" s="58"/>
    </row>
    <row r="317" spans="1:22">
      <c r="A317" s="135">
        <v>714637</v>
      </c>
      <c r="B317" s="513" t="s">
        <v>393</v>
      </c>
      <c r="C317" s="531">
        <v>938219941</v>
      </c>
      <c r="D317" s="544" t="s">
        <v>394</v>
      </c>
      <c r="E317" s="185"/>
      <c r="F317" s="57"/>
      <c r="G317" s="131" t="s">
        <v>224</v>
      </c>
      <c r="H317" s="131" t="s">
        <v>245</v>
      </c>
      <c r="I317" s="57" t="s">
        <v>316</v>
      </c>
      <c r="J317" s="57" t="s">
        <v>221</v>
      </c>
      <c r="K317" s="139"/>
      <c r="L317" s="58"/>
      <c r="M317" s="151"/>
      <c r="N317" s="58" t="s">
        <v>233</v>
      </c>
      <c r="O317" s="58" t="s">
        <v>236</v>
      </c>
      <c r="P317" s="388"/>
      <c r="Q317" s="63"/>
      <c r="R317" s="58"/>
      <c r="S317" s="58"/>
      <c r="T317" s="58"/>
      <c r="U317" s="58"/>
      <c r="V317" s="58"/>
    </row>
    <row r="318" spans="1:22">
      <c r="A318" s="135">
        <v>43044062</v>
      </c>
      <c r="B318" s="513" t="s">
        <v>2022</v>
      </c>
      <c r="C318" s="531">
        <v>961863836</v>
      </c>
      <c r="D318" s="545" t="s">
        <v>2023</v>
      </c>
      <c r="E318" s="557"/>
      <c r="F318" s="57"/>
      <c r="G318" s="131" t="s">
        <v>223</v>
      </c>
      <c r="H318" s="131" t="s">
        <v>245</v>
      </c>
      <c r="I318" s="57" t="s">
        <v>316</v>
      </c>
      <c r="J318" s="57" t="s">
        <v>221</v>
      </c>
      <c r="K318" s="139"/>
      <c r="L318" s="58"/>
      <c r="M318" s="151"/>
      <c r="N318" s="58" t="s">
        <v>233</v>
      </c>
      <c r="O318" s="58" t="s">
        <v>236</v>
      </c>
      <c r="P318" s="58" t="s">
        <v>350</v>
      </c>
      <c r="Q318" s="63"/>
      <c r="R318" s="58"/>
      <c r="S318" s="58"/>
      <c r="T318" s="58"/>
      <c r="U318" s="58"/>
      <c r="V318" s="58"/>
    </row>
    <row r="319" spans="1:22">
      <c r="A319" s="135">
        <v>75519003</v>
      </c>
      <c r="B319" s="513" t="s">
        <v>9336</v>
      </c>
      <c r="C319" s="531">
        <v>935189765</v>
      </c>
      <c r="D319" s="545" t="s">
        <v>9337</v>
      </c>
      <c r="E319" s="140"/>
      <c r="F319" s="57"/>
      <c r="G319" s="379" t="s">
        <v>225</v>
      </c>
      <c r="H319" s="131" t="s">
        <v>245</v>
      </c>
      <c r="I319" s="57" t="s">
        <v>316</v>
      </c>
      <c r="J319" s="57" t="s">
        <v>221</v>
      </c>
      <c r="K319" s="139"/>
      <c r="L319" s="58"/>
      <c r="M319" s="151"/>
      <c r="N319" s="58" t="s">
        <v>233</v>
      </c>
      <c r="O319" s="58" t="s">
        <v>236</v>
      </c>
      <c r="P319" s="58"/>
      <c r="Q319" s="63"/>
      <c r="R319" s="58"/>
      <c r="S319" s="58"/>
      <c r="T319" s="58"/>
      <c r="U319" s="58"/>
      <c r="V319" s="58"/>
    </row>
    <row r="320" spans="1:22">
      <c r="A320" s="132">
        <v>73370348</v>
      </c>
      <c r="B320" s="515" t="s">
        <v>8314</v>
      </c>
      <c r="C320" s="530">
        <v>900879581</v>
      </c>
      <c r="D320" s="133" t="s">
        <v>8315</v>
      </c>
      <c r="E320" s="553"/>
      <c r="F320" s="57"/>
      <c r="G320" s="131" t="s">
        <v>223</v>
      </c>
      <c r="H320" s="131" t="s">
        <v>245</v>
      </c>
      <c r="I320" s="57" t="s">
        <v>316</v>
      </c>
      <c r="J320" s="57" t="s">
        <v>221</v>
      </c>
      <c r="K320" s="139"/>
      <c r="L320" s="58"/>
      <c r="M320" s="405"/>
      <c r="N320" s="58" t="s">
        <v>233</v>
      </c>
      <c r="O320" s="58" t="s">
        <v>236</v>
      </c>
      <c r="P320" s="57" t="s">
        <v>350</v>
      </c>
      <c r="Q320" s="63"/>
      <c r="R320" s="58"/>
      <c r="S320" s="58"/>
      <c r="T320" s="58"/>
      <c r="U320" s="58"/>
      <c r="V320" s="58"/>
    </row>
    <row r="321" spans="1:22">
      <c r="A321" s="135">
        <v>10132925</v>
      </c>
      <c r="B321" s="513" t="s">
        <v>885</v>
      </c>
      <c r="C321" s="531">
        <v>980197912</v>
      </c>
      <c r="D321" s="506" t="s">
        <v>886</v>
      </c>
      <c r="E321" s="185"/>
      <c r="F321" s="57"/>
      <c r="G321" s="131" t="s">
        <v>224</v>
      </c>
      <c r="H321" s="131" t="s">
        <v>245</v>
      </c>
      <c r="I321" s="57" t="s">
        <v>316</v>
      </c>
      <c r="J321" s="57" t="s">
        <v>221</v>
      </c>
      <c r="K321" s="139"/>
      <c r="L321" s="58"/>
      <c r="M321" s="151"/>
      <c r="N321" s="58" t="s">
        <v>233</v>
      </c>
      <c r="O321" s="58" t="s">
        <v>236</v>
      </c>
      <c r="P321" s="388"/>
      <c r="Q321" s="63"/>
      <c r="R321" s="58"/>
      <c r="S321" s="58"/>
      <c r="T321" s="58"/>
      <c r="U321" s="58"/>
      <c r="V321" s="58"/>
    </row>
    <row r="322" spans="1:22" ht="29">
      <c r="A322" s="135">
        <v>70743518</v>
      </c>
      <c r="B322" s="518" t="s">
        <v>5781</v>
      </c>
      <c r="C322" s="531">
        <v>965713450</v>
      </c>
      <c r="D322" s="506" t="s">
        <v>5782</v>
      </c>
      <c r="E322" s="509" t="s">
        <v>376</v>
      </c>
      <c r="F322" s="57" t="s">
        <v>254</v>
      </c>
      <c r="G322" s="131" t="s">
        <v>224</v>
      </c>
      <c r="H322" s="131" t="s">
        <v>245</v>
      </c>
      <c r="I322" s="86" t="s">
        <v>316</v>
      </c>
      <c r="J322" s="57" t="s">
        <v>221</v>
      </c>
      <c r="K322" s="131"/>
      <c r="L322" s="57"/>
      <c r="M322" s="187"/>
      <c r="N322" s="54" t="s">
        <v>233</v>
      </c>
      <c r="O322" s="54" t="s">
        <v>236</v>
      </c>
      <c r="P322" s="86"/>
      <c r="Q322" s="88"/>
      <c r="R322" s="54"/>
      <c r="S322" s="54"/>
      <c r="T322" s="54"/>
      <c r="U322" s="54"/>
      <c r="V322" s="58"/>
    </row>
    <row r="323" spans="1:22">
      <c r="A323" s="132">
        <v>71367836</v>
      </c>
      <c r="B323" s="514" t="s">
        <v>6274</v>
      </c>
      <c r="C323" s="530">
        <v>970370224</v>
      </c>
      <c r="D323" s="133" t="s">
        <v>6275</v>
      </c>
      <c r="E323" s="553">
        <v>71367836</v>
      </c>
      <c r="F323" s="57"/>
      <c r="G323" s="131" t="s">
        <v>223</v>
      </c>
      <c r="H323" s="131" t="s">
        <v>245</v>
      </c>
      <c r="I323" s="57" t="s">
        <v>316</v>
      </c>
      <c r="J323" s="57" t="s">
        <v>221</v>
      </c>
      <c r="K323" s="139"/>
      <c r="L323" s="58"/>
      <c r="M323" s="405"/>
      <c r="N323" s="58" t="s">
        <v>233</v>
      </c>
      <c r="O323" s="58" t="s">
        <v>236</v>
      </c>
      <c r="P323" s="57" t="s">
        <v>350</v>
      </c>
      <c r="Q323" s="63"/>
      <c r="R323" s="58"/>
      <c r="S323" s="58"/>
      <c r="T323" s="58"/>
      <c r="U323" s="58"/>
      <c r="V323" s="58"/>
    </row>
    <row r="324" spans="1:22">
      <c r="A324" s="127">
        <v>74105872</v>
      </c>
      <c r="B324" s="514" t="s">
        <v>8763</v>
      </c>
      <c r="C324" s="530">
        <v>949154260</v>
      </c>
      <c r="D324" s="133" t="s">
        <v>8764</v>
      </c>
      <c r="E324" s="146"/>
      <c r="F324" s="55"/>
      <c r="G324" s="379" t="s">
        <v>225</v>
      </c>
      <c r="H324" s="131" t="s">
        <v>245</v>
      </c>
      <c r="I324" s="57" t="s">
        <v>316</v>
      </c>
      <c r="J324" s="686" t="s">
        <v>221</v>
      </c>
      <c r="K324" s="139"/>
      <c r="L324" s="386" t="s">
        <v>271</v>
      </c>
      <c r="M324" s="405"/>
      <c r="N324" s="58" t="s">
        <v>233</v>
      </c>
      <c r="O324" s="58" t="s">
        <v>231</v>
      </c>
      <c r="P324" s="57"/>
      <c r="Q324" s="63"/>
      <c r="R324" s="58"/>
      <c r="S324" s="58"/>
      <c r="T324" s="58"/>
      <c r="U324" s="58"/>
      <c r="V324" s="58"/>
    </row>
    <row r="325" spans="1:22">
      <c r="A325" s="135">
        <v>60772756</v>
      </c>
      <c r="B325" s="513" t="s">
        <v>3273</v>
      </c>
      <c r="C325" s="531">
        <v>923917257</v>
      </c>
      <c r="D325" s="143" t="s">
        <v>3274</v>
      </c>
      <c r="E325" s="141"/>
      <c r="F325" s="57"/>
      <c r="G325" s="131" t="s">
        <v>223</v>
      </c>
      <c r="H325" s="131" t="s">
        <v>242</v>
      </c>
      <c r="I325" s="57" t="s">
        <v>316</v>
      </c>
      <c r="J325" s="57" t="s">
        <v>221</v>
      </c>
      <c r="K325" s="506" t="s">
        <v>266</v>
      </c>
      <c r="L325" s="58"/>
      <c r="M325" s="151"/>
      <c r="N325" s="58" t="s">
        <v>233</v>
      </c>
      <c r="O325" s="58" t="s">
        <v>231</v>
      </c>
      <c r="P325" s="57" t="s">
        <v>231</v>
      </c>
      <c r="Q325" s="63" t="s">
        <v>445</v>
      </c>
      <c r="R325" s="58" t="s">
        <v>232</v>
      </c>
      <c r="S325" s="58" t="s">
        <v>318</v>
      </c>
      <c r="T325" s="58" t="s">
        <v>323</v>
      </c>
      <c r="U325" s="58" t="s">
        <v>258</v>
      </c>
      <c r="V325" s="58"/>
    </row>
    <row r="326" spans="1:22">
      <c r="A326" s="135">
        <v>9991447</v>
      </c>
      <c r="B326" s="513" t="s">
        <v>840</v>
      </c>
      <c r="C326" s="531">
        <v>986618904</v>
      </c>
      <c r="D326" s="544" t="s">
        <v>841</v>
      </c>
      <c r="E326" s="146"/>
      <c r="F326" s="57"/>
      <c r="G326" s="131" t="s">
        <v>223</v>
      </c>
      <c r="H326" s="131" t="s">
        <v>245</v>
      </c>
      <c r="I326" s="57" t="s">
        <v>316</v>
      </c>
      <c r="J326" s="57" t="s">
        <v>221</v>
      </c>
      <c r="K326" s="139"/>
      <c r="L326" s="58"/>
      <c r="M326" s="151"/>
      <c r="N326" s="58" t="s">
        <v>233</v>
      </c>
      <c r="O326" s="58" t="s">
        <v>231</v>
      </c>
      <c r="P326" s="57" t="s">
        <v>231</v>
      </c>
      <c r="Q326" s="63"/>
      <c r="R326" s="58"/>
      <c r="S326" s="58"/>
      <c r="T326" s="58"/>
      <c r="U326" s="58"/>
      <c r="V326" s="58"/>
    </row>
    <row r="327" spans="1:22" ht="29">
      <c r="A327" s="135">
        <v>61313311</v>
      </c>
      <c r="B327" s="513" t="s">
        <v>3997</v>
      </c>
      <c r="C327" s="531">
        <v>923124499</v>
      </c>
      <c r="D327" s="544" t="s">
        <v>3998</v>
      </c>
      <c r="E327" s="554"/>
      <c r="F327" s="57"/>
      <c r="G327" s="131" t="s">
        <v>223</v>
      </c>
      <c r="H327" s="131" t="s">
        <v>245</v>
      </c>
      <c r="I327" s="57" t="s">
        <v>316</v>
      </c>
      <c r="J327" s="57" t="s">
        <v>221</v>
      </c>
      <c r="K327" s="139"/>
      <c r="L327" s="58"/>
      <c r="M327" s="151"/>
      <c r="N327" s="58" t="s">
        <v>233</v>
      </c>
      <c r="O327" s="58" t="s">
        <v>231</v>
      </c>
      <c r="P327" s="57" t="s">
        <v>231</v>
      </c>
      <c r="Q327" s="63"/>
      <c r="R327" s="58"/>
      <c r="S327" s="58"/>
      <c r="T327" s="58"/>
      <c r="U327" s="58"/>
      <c r="V327" s="58"/>
    </row>
    <row r="328" spans="1:22">
      <c r="A328" s="132">
        <v>73841321</v>
      </c>
      <c r="B328" s="515" t="s">
        <v>8583</v>
      </c>
      <c r="C328" s="530">
        <v>977770352</v>
      </c>
      <c r="D328" s="133" t="s">
        <v>8584</v>
      </c>
      <c r="E328" s="553"/>
      <c r="F328" s="57"/>
      <c r="G328" s="379" t="s">
        <v>225</v>
      </c>
      <c r="H328" s="131" t="s">
        <v>245</v>
      </c>
      <c r="I328" s="57" t="s">
        <v>316</v>
      </c>
      <c r="J328" s="686" t="s">
        <v>221</v>
      </c>
      <c r="K328" s="139"/>
      <c r="L328" s="58" t="s">
        <v>271</v>
      </c>
      <c r="M328" s="405"/>
      <c r="N328" s="58" t="s">
        <v>233</v>
      </c>
      <c r="O328" s="58" t="s">
        <v>231</v>
      </c>
      <c r="P328" s="57"/>
      <c r="Q328" s="63"/>
      <c r="R328" s="58"/>
      <c r="S328" s="58"/>
      <c r="T328" s="58"/>
      <c r="U328" s="58"/>
      <c r="V328" s="58"/>
    </row>
    <row r="329" spans="1:22">
      <c r="A329" s="135">
        <v>43280037</v>
      </c>
      <c r="B329" s="513" t="s">
        <v>2082</v>
      </c>
      <c r="C329" s="531">
        <v>984860616</v>
      </c>
      <c r="D329" s="506" t="s">
        <v>2083</v>
      </c>
      <c r="E329" s="185"/>
      <c r="F329" s="57"/>
      <c r="G329" s="379" t="s">
        <v>225</v>
      </c>
      <c r="H329" s="131" t="s">
        <v>245</v>
      </c>
      <c r="I329" s="57" t="s">
        <v>316</v>
      </c>
      <c r="J329" s="57" t="s">
        <v>221</v>
      </c>
      <c r="K329" s="139"/>
      <c r="L329" s="58"/>
      <c r="M329" s="151"/>
      <c r="N329" s="58" t="s">
        <v>233</v>
      </c>
      <c r="O329" s="58" t="s">
        <v>236</v>
      </c>
      <c r="P329" s="57" t="s">
        <v>350</v>
      </c>
      <c r="Q329" s="63"/>
      <c r="R329" s="58"/>
      <c r="S329" s="58"/>
      <c r="T329" s="58"/>
      <c r="U329" s="58"/>
      <c r="V329" s="58"/>
    </row>
    <row r="330" spans="1:22">
      <c r="A330" s="132">
        <v>41839452</v>
      </c>
      <c r="B330" s="514" t="s">
        <v>1763</v>
      </c>
      <c r="C330" s="530">
        <v>994244644</v>
      </c>
      <c r="D330" s="133" t="s">
        <v>1764</v>
      </c>
      <c r="E330" s="553"/>
      <c r="F330" s="57"/>
      <c r="G330" s="379" t="s">
        <v>225</v>
      </c>
      <c r="H330" s="131" t="s">
        <v>245</v>
      </c>
      <c r="I330" s="57" t="s">
        <v>316</v>
      </c>
      <c r="J330" s="57" t="s">
        <v>221</v>
      </c>
      <c r="K330" s="139"/>
      <c r="L330" s="58"/>
      <c r="M330" s="405"/>
      <c r="N330" s="58" t="s">
        <v>233</v>
      </c>
      <c r="O330" s="58" t="s">
        <v>236</v>
      </c>
      <c r="P330" s="57" t="s">
        <v>350</v>
      </c>
      <c r="Q330" s="63"/>
      <c r="R330" s="58"/>
      <c r="S330" s="58"/>
      <c r="T330" s="58"/>
      <c r="U330" s="58"/>
      <c r="V330" s="58"/>
    </row>
    <row r="331" spans="1:22">
      <c r="A331" s="132">
        <v>10149007</v>
      </c>
      <c r="B331" s="514" t="s">
        <v>893</v>
      </c>
      <c r="C331" s="530">
        <v>969400070</v>
      </c>
      <c r="D331" s="133" t="s">
        <v>894</v>
      </c>
      <c r="E331" s="553"/>
      <c r="F331" s="57"/>
      <c r="G331" s="131" t="s">
        <v>223</v>
      </c>
      <c r="H331" s="131" t="s">
        <v>245</v>
      </c>
      <c r="I331" s="57" t="s">
        <v>316</v>
      </c>
      <c r="J331" s="57" t="s">
        <v>221</v>
      </c>
      <c r="K331" s="139"/>
      <c r="L331" s="58"/>
      <c r="M331" s="405"/>
      <c r="N331" s="58" t="s">
        <v>233</v>
      </c>
      <c r="O331" s="58" t="s">
        <v>231</v>
      </c>
      <c r="P331" s="57" t="s">
        <v>231</v>
      </c>
      <c r="Q331" s="63"/>
      <c r="R331" s="58"/>
      <c r="S331" s="58"/>
      <c r="T331" s="58"/>
      <c r="U331" s="58"/>
      <c r="V331" s="58"/>
    </row>
    <row r="332" spans="1:22">
      <c r="A332" s="135">
        <v>20727822</v>
      </c>
      <c r="B332" s="513" t="s">
        <v>1148</v>
      </c>
      <c r="C332" s="531">
        <v>954172656</v>
      </c>
      <c r="D332" s="545" t="s">
        <v>1149</v>
      </c>
      <c r="E332" s="557"/>
      <c r="F332" s="57"/>
      <c r="G332" s="131" t="s">
        <v>224</v>
      </c>
      <c r="H332" s="131" t="s">
        <v>245</v>
      </c>
      <c r="I332" s="57" t="s">
        <v>316</v>
      </c>
      <c r="J332" s="57" t="s">
        <v>221</v>
      </c>
      <c r="K332" s="139"/>
      <c r="L332" s="58"/>
      <c r="M332" s="151"/>
      <c r="N332" s="58" t="s">
        <v>233</v>
      </c>
      <c r="O332" s="58" t="s">
        <v>236</v>
      </c>
      <c r="P332" s="388"/>
      <c r="Q332" s="63"/>
      <c r="R332" s="58"/>
      <c r="S332" s="58"/>
      <c r="T332" s="58"/>
      <c r="U332" s="58"/>
      <c r="V332" s="58"/>
    </row>
    <row r="333" spans="1:22">
      <c r="A333" s="135">
        <v>61837939</v>
      </c>
      <c r="B333" s="513" t="s">
        <v>4856</v>
      </c>
      <c r="C333" s="531">
        <v>983621211</v>
      </c>
      <c r="D333" s="143" t="s">
        <v>4857</v>
      </c>
      <c r="E333" s="141"/>
      <c r="F333" s="57"/>
      <c r="G333" s="130" t="s">
        <v>225</v>
      </c>
      <c r="H333" s="131" t="s">
        <v>245</v>
      </c>
      <c r="I333" s="57" t="s">
        <v>316</v>
      </c>
      <c r="J333" s="686" t="s">
        <v>221</v>
      </c>
      <c r="K333" s="139"/>
      <c r="L333" s="58" t="s">
        <v>271</v>
      </c>
      <c r="M333" s="151"/>
      <c r="N333" s="58" t="s">
        <v>233</v>
      </c>
      <c r="O333" s="58" t="s">
        <v>231</v>
      </c>
      <c r="P333" s="57"/>
      <c r="Q333" s="63"/>
      <c r="R333" s="58"/>
      <c r="S333" s="58"/>
      <c r="T333" s="58"/>
      <c r="U333" s="58"/>
      <c r="V333" s="58"/>
    </row>
    <row r="334" spans="1:22">
      <c r="A334" s="127">
        <v>73159289</v>
      </c>
      <c r="B334" s="514" t="s">
        <v>8105</v>
      </c>
      <c r="C334" s="530">
        <v>943401205</v>
      </c>
      <c r="D334" s="133" t="s">
        <v>8106</v>
      </c>
      <c r="E334" s="146"/>
      <c r="F334" s="55"/>
      <c r="G334" s="131" t="s">
        <v>224</v>
      </c>
      <c r="H334" s="131" t="s">
        <v>245</v>
      </c>
      <c r="I334" s="57" t="s">
        <v>316</v>
      </c>
      <c r="J334" s="57" t="s">
        <v>221</v>
      </c>
      <c r="K334" s="139"/>
      <c r="L334" s="58"/>
      <c r="M334" s="405"/>
      <c r="N334" s="58" t="s">
        <v>233</v>
      </c>
      <c r="O334" s="58" t="s">
        <v>236</v>
      </c>
      <c r="P334" s="388"/>
      <c r="Q334" s="63"/>
      <c r="R334" s="58"/>
      <c r="S334" s="58"/>
      <c r="T334" s="58"/>
      <c r="U334" s="58"/>
      <c r="V334" s="58"/>
    </row>
    <row r="335" spans="1:22">
      <c r="A335" s="132">
        <v>70405847</v>
      </c>
      <c r="B335" s="514" t="s">
        <v>5423</v>
      </c>
      <c r="C335" s="530">
        <v>961822739</v>
      </c>
      <c r="D335" s="133" t="s">
        <v>5424</v>
      </c>
      <c r="E335" s="553"/>
      <c r="F335" s="57"/>
      <c r="G335" s="379" t="s">
        <v>225</v>
      </c>
      <c r="H335" s="131" t="s">
        <v>245</v>
      </c>
      <c r="I335" s="57" t="s">
        <v>316</v>
      </c>
      <c r="J335" s="57" t="s">
        <v>221</v>
      </c>
      <c r="K335" s="139"/>
      <c r="L335" s="58"/>
      <c r="M335" s="405"/>
      <c r="N335" s="58" t="s">
        <v>233</v>
      </c>
      <c r="O335" s="58" t="s">
        <v>236</v>
      </c>
      <c r="P335" s="57" t="s">
        <v>350</v>
      </c>
      <c r="Q335" s="63"/>
      <c r="R335" s="58"/>
      <c r="S335" s="58"/>
      <c r="T335" s="58"/>
      <c r="U335" s="58"/>
      <c r="V335" s="58"/>
    </row>
    <row r="336" spans="1:22">
      <c r="A336" s="148">
        <v>40984216</v>
      </c>
      <c r="B336" s="513" t="s">
        <v>1552</v>
      </c>
      <c r="C336" s="531">
        <v>51960904262</v>
      </c>
      <c r="D336" s="506" t="s">
        <v>1553</v>
      </c>
      <c r="E336" s="509"/>
      <c r="F336" s="699"/>
      <c r="G336" s="378" t="s">
        <v>223</v>
      </c>
      <c r="H336" s="131" t="s">
        <v>245</v>
      </c>
      <c r="I336" s="57" t="s">
        <v>316</v>
      </c>
      <c r="J336" s="57" t="s">
        <v>221</v>
      </c>
      <c r="K336" s="139"/>
      <c r="L336" s="58"/>
      <c r="M336" s="151"/>
      <c r="N336" s="58" t="s">
        <v>233</v>
      </c>
      <c r="O336" s="58" t="s">
        <v>231</v>
      </c>
      <c r="P336" s="57" t="s">
        <v>231</v>
      </c>
      <c r="Q336" s="63"/>
      <c r="R336" s="58"/>
      <c r="S336" s="58"/>
      <c r="T336" s="58"/>
      <c r="U336" s="58"/>
      <c r="V336" s="58"/>
    </row>
    <row r="337" spans="1:22">
      <c r="A337" s="135">
        <v>47223595</v>
      </c>
      <c r="B337" s="513" t="s">
        <v>2777</v>
      </c>
      <c r="C337" s="531">
        <v>975488801</v>
      </c>
      <c r="D337" s="143" t="s">
        <v>2779</v>
      </c>
      <c r="E337" s="141"/>
      <c r="F337" s="57"/>
      <c r="G337" s="131" t="s">
        <v>223</v>
      </c>
      <c r="H337" s="131" t="s">
        <v>245</v>
      </c>
      <c r="I337" s="57" t="s">
        <v>316</v>
      </c>
      <c r="J337" s="57" t="s">
        <v>221</v>
      </c>
      <c r="K337" s="139"/>
      <c r="L337" s="58"/>
      <c r="M337" s="151"/>
      <c r="N337" s="58" t="s">
        <v>233</v>
      </c>
      <c r="O337" s="58" t="s">
        <v>231</v>
      </c>
      <c r="P337" s="57" t="s">
        <v>231</v>
      </c>
      <c r="Q337" s="63"/>
      <c r="R337" s="58"/>
      <c r="S337" s="58"/>
      <c r="T337" s="58"/>
      <c r="U337" s="58"/>
      <c r="V337" s="58"/>
    </row>
    <row r="338" spans="1:22">
      <c r="A338" s="146">
        <v>2944074</v>
      </c>
      <c r="B338" s="517" t="s">
        <v>436</v>
      </c>
      <c r="C338" s="530">
        <v>987800311</v>
      </c>
      <c r="D338" s="133" t="s">
        <v>437</v>
      </c>
      <c r="E338" s="146"/>
      <c r="F338" s="55"/>
      <c r="G338" s="131" t="s">
        <v>224</v>
      </c>
      <c r="H338" s="131" t="s">
        <v>245</v>
      </c>
      <c r="I338" s="57" t="s">
        <v>316</v>
      </c>
      <c r="J338" s="57" t="s">
        <v>221</v>
      </c>
      <c r="K338" s="139"/>
      <c r="L338" s="58"/>
      <c r="M338" s="405"/>
      <c r="N338" s="58" t="s">
        <v>233</v>
      </c>
      <c r="O338" s="58" t="s">
        <v>231</v>
      </c>
      <c r="P338" s="388"/>
      <c r="Q338" s="63"/>
      <c r="R338" s="58"/>
      <c r="S338" s="58"/>
      <c r="T338" s="58"/>
      <c r="U338" s="58"/>
      <c r="V338" s="58"/>
    </row>
    <row r="339" spans="1:22">
      <c r="A339" s="135">
        <v>40590182</v>
      </c>
      <c r="B339" s="513" t="s">
        <v>1454</v>
      </c>
      <c r="C339" s="531">
        <v>993576709</v>
      </c>
      <c r="D339" s="506" t="s">
        <v>1455</v>
      </c>
      <c r="E339" s="140"/>
      <c r="F339" s="687"/>
      <c r="G339" s="131" t="s">
        <v>223</v>
      </c>
      <c r="H339" s="131" t="s">
        <v>245</v>
      </c>
      <c r="I339" s="57" t="s">
        <v>316</v>
      </c>
      <c r="J339" s="57" t="s">
        <v>221</v>
      </c>
      <c r="K339" s="139"/>
      <c r="L339" s="58"/>
      <c r="M339" s="151"/>
      <c r="N339" s="58" t="s">
        <v>233</v>
      </c>
      <c r="O339" s="58" t="s">
        <v>231</v>
      </c>
      <c r="P339" s="57" t="s">
        <v>231</v>
      </c>
      <c r="Q339" s="63"/>
      <c r="R339" s="58"/>
      <c r="S339" s="58"/>
      <c r="T339" s="58"/>
      <c r="U339" s="58"/>
      <c r="V339" s="58"/>
    </row>
    <row r="340" spans="1:22">
      <c r="A340" s="135">
        <v>33678947</v>
      </c>
      <c r="B340" s="513" t="s">
        <v>1317</v>
      </c>
      <c r="C340" s="532">
        <v>943134096</v>
      </c>
      <c r="D340" s="143" t="s">
        <v>1318</v>
      </c>
      <c r="E340" s="141" t="s">
        <v>473</v>
      </c>
      <c r="F340" s="57" t="s">
        <v>240</v>
      </c>
      <c r="G340" s="131" t="s">
        <v>223</v>
      </c>
      <c r="H340" s="131" t="s">
        <v>245</v>
      </c>
      <c r="I340" s="57" t="s">
        <v>316</v>
      </c>
      <c r="J340" s="57" t="s">
        <v>221</v>
      </c>
      <c r="K340" s="139"/>
      <c r="L340" s="58"/>
      <c r="M340" s="151"/>
      <c r="N340" s="58" t="s">
        <v>233</v>
      </c>
      <c r="O340" s="58" t="s">
        <v>231</v>
      </c>
      <c r="P340" s="57" t="s">
        <v>231</v>
      </c>
      <c r="Q340" s="63"/>
      <c r="R340" s="58"/>
      <c r="S340" s="58"/>
      <c r="T340" s="58"/>
      <c r="U340" s="58"/>
      <c r="V340" s="58"/>
    </row>
    <row r="341" spans="1:22">
      <c r="A341" s="127">
        <v>41941321</v>
      </c>
      <c r="B341" s="514" t="s">
        <v>1781</v>
      </c>
      <c r="C341" s="530">
        <v>927433660</v>
      </c>
      <c r="D341" s="133" t="s">
        <v>1782</v>
      </c>
      <c r="E341" s="146" t="s">
        <v>376</v>
      </c>
      <c r="F341" s="55" t="s">
        <v>257</v>
      </c>
      <c r="G341" s="131" t="s">
        <v>224</v>
      </c>
      <c r="H341" s="131" t="s">
        <v>245</v>
      </c>
      <c r="I341" s="57" t="s">
        <v>316</v>
      </c>
      <c r="J341" s="57" t="s">
        <v>221</v>
      </c>
      <c r="K341" s="139"/>
      <c r="L341" s="58"/>
      <c r="M341" s="405"/>
      <c r="N341" s="58" t="s">
        <v>233</v>
      </c>
      <c r="O341" s="58" t="s">
        <v>239</v>
      </c>
      <c r="P341" s="388"/>
      <c r="Q341" s="63"/>
      <c r="R341" s="58"/>
      <c r="S341" s="58"/>
      <c r="T341" s="58"/>
      <c r="U341" s="58"/>
      <c r="V341" s="58"/>
    </row>
    <row r="342" spans="1:22" ht="29">
      <c r="A342" s="135">
        <v>78498070</v>
      </c>
      <c r="B342" s="513" t="s">
        <v>10096</v>
      </c>
      <c r="C342" s="531">
        <v>975911997</v>
      </c>
      <c r="D342" s="506" t="s">
        <v>10097</v>
      </c>
      <c r="E342" s="185" t="s">
        <v>376</v>
      </c>
      <c r="F342" s="57" t="s">
        <v>254</v>
      </c>
      <c r="G342" s="131" t="s">
        <v>224</v>
      </c>
      <c r="H342" s="131" t="s">
        <v>245</v>
      </c>
      <c r="I342" s="57" t="s">
        <v>316</v>
      </c>
      <c r="J342" s="57" t="s">
        <v>221</v>
      </c>
      <c r="K342" s="139"/>
      <c r="L342" s="58"/>
      <c r="M342" s="151"/>
      <c r="N342" s="58" t="s">
        <v>233</v>
      </c>
      <c r="O342" s="58" t="s">
        <v>236</v>
      </c>
      <c r="P342" s="388"/>
      <c r="Q342" s="63"/>
      <c r="R342" s="58"/>
      <c r="S342" s="58"/>
      <c r="T342" s="58"/>
      <c r="U342" s="58"/>
      <c r="V342" s="58"/>
    </row>
    <row r="343" spans="1:22">
      <c r="A343" s="135">
        <v>60861491</v>
      </c>
      <c r="B343" s="513" t="s">
        <v>3360</v>
      </c>
      <c r="C343" s="531">
        <v>918463673</v>
      </c>
      <c r="D343" s="544" t="s">
        <v>3361</v>
      </c>
      <c r="E343" s="554" t="s">
        <v>376</v>
      </c>
      <c r="F343" s="57" t="s">
        <v>254</v>
      </c>
      <c r="G343" s="131" t="s">
        <v>224</v>
      </c>
      <c r="H343" s="131" t="s">
        <v>245</v>
      </c>
      <c r="I343" s="57" t="s">
        <v>316</v>
      </c>
      <c r="J343" s="57" t="s">
        <v>221</v>
      </c>
      <c r="K343" s="139"/>
      <c r="L343" s="58"/>
      <c r="M343" s="151"/>
      <c r="N343" s="58" t="s">
        <v>233</v>
      </c>
      <c r="O343" s="58" t="s">
        <v>236</v>
      </c>
      <c r="P343" s="388"/>
      <c r="Q343" s="63"/>
      <c r="R343" s="58"/>
      <c r="S343" s="58"/>
      <c r="T343" s="58"/>
      <c r="U343" s="58"/>
      <c r="V343" s="58"/>
    </row>
    <row r="344" spans="1:22">
      <c r="A344" s="135">
        <v>60760421</v>
      </c>
      <c r="B344" s="513" t="s">
        <v>3260</v>
      </c>
      <c r="C344" s="531">
        <v>972030359</v>
      </c>
      <c r="D344" s="133" t="s">
        <v>3261</v>
      </c>
      <c r="E344" s="146" t="s">
        <v>376</v>
      </c>
      <c r="F344" s="57" t="s">
        <v>254</v>
      </c>
      <c r="G344" s="378" t="s">
        <v>224</v>
      </c>
      <c r="H344" s="131" t="s">
        <v>245</v>
      </c>
      <c r="I344" s="57" t="s">
        <v>316</v>
      </c>
      <c r="J344" s="57" t="s">
        <v>221</v>
      </c>
      <c r="K344" s="139"/>
      <c r="L344" s="58"/>
      <c r="M344" s="151"/>
      <c r="N344" s="58" t="s">
        <v>233</v>
      </c>
      <c r="O344" s="58" t="s">
        <v>236</v>
      </c>
      <c r="P344" s="388"/>
      <c r="Q344" s="63"/>
      <c r="R344" s="58"/>
      <c r="S344" s="58"/>
      <c r="T344" s="58"/>
      <c r="U344" s="58"/>
      <c r="V344" s="58"/>
    </row>
    <row r="345" spans="1:22">
      <c r="A345" s="135">
        <v>76566490</v>
      </c>
      <c r="B345" s="513" t="s">
        <v>9712</v>
      </c>
      <c r="C345" s="531">
        <v>972549132</v>
      </c>
      <c r="D345" s="143" t="s">
        <v>9713</v>
      </c>
      <c r="E345" s="141" t="s">
        <v>376</v>
      </c>
      <c r="F345" s="57" t="s">
        <v>254</v>
      </c>
      <c r="G345" s="378" t="s">
        <v>224</v>
      </c>
      <c r="H345" s="131" t="s">
        <v>245</v>
      </c>
      <c r="I345" s="57" t="s">
        <v>316</v>
      </c>
      <c r="J345" s="57" t="s">
        <v>221</v>
      </c>
      <c r="K345" s="139"/>
      <c r="L345" s="58"/>
      <c r="M345" s="151"/>
      <c r="N345" s="58" t="s">
        <v>233</v>
      </c>
      <c r="O345" s="58" t="s">
        <v>231</v>
      </c>
      <c r="P345" s="388"/>
      <c r="Q345" s="63"/>
      <c r="R345" s="58"/>
      <c r="S345" s="58"/>
      <c r="T345" s="58"/>
      <c r="U345" s="58"/>
      <c r="V345" s="58"/>
    </row>
    <row r="346" spans="1:22">
      <c r="A346" s="153">
        <v>618432</v>
      </c>
      <c r="B346" s="520" t="s">
        <v>391</v>
      </c>
      <c r="C346" s="534">
        <v>942139910</v>
      </c>
      <c r="D346" s="549" t="s">
        <v>392</v>
      </c>
      <c r="E346" s="558"/>
      <c r="F346" s="72"/>
      <c r="G346" s="379" t="s">
        <v>225</v>
      </c>
      <c r="H346" s="154" t="s">
        <v>245</v>
      </c>
      <c r="I346" s="57" t="s">
        <v>316</v>
      </c>
      <c r="J346" s="57" t="s">
        <v>221</v>
      </c>
      <c r="K346" s="129"/>
      <c r="L346" s="55"/>
      <c r="M346" s="158"/>
      <c r="N346" s="58" t="s">
        <v>233</v>
      </c>
      <c r="O346" s="58" t="s">
        <v>236</v>
      </c>
      <c r="P346" s="72" t="s">
        <v>350</v>
      </c>
      <c r="Q346" s="97"/>
      <c r="R346" s="55"/>
      <c r="S346" s="55"/>
      <c r="T346" s="55"/>
      <c r="U346" s="55"/>
      <c r="V346" s="55"/>
    </row>
    <row r="347" spans="1:22">
      <c r="A347" s="135">
        <v>76008171</v>
      </c>
      <c r="B347" s="513" t="s">
        <v>9499</v>
      </c>
      <c r="C347" s="531">
        <v>954674196</v>
      </c>
      <c r="D347" s="544" t="s">
        <v>9500</v>
      </c>
      <c r="E347" s="554"/>
      <c r="F347" s="57"/>
      <c r="G347" s="131" t="s">
        <v>224</v>
      </c>
      <c r="H347" s="131" t="s">
        <v>245</v>
      </c>
      <c r="I347" s="57" t="s">
        <v>316</v>
      </c>
      <c r="J347" s="57" t="s">
        <v>221</v>
      </c>
      <c r="K347" s="139"/>
      <c r="L347" s="58"/>
      <c r="M347" s="151"/>
      <c r="N347" s="58" t="s">
        <v>233</v>
      </c>
      <c r="O347" s="58" t="s">
        <v>236</v>
      </c>
      <c r="P347" s="388"/>
      <c r="Q347" s="63"/>
      <c r="R347" s="58"/>
      <c r="S347" s="58"/>
      <c r="T347" s="58"/>
      <c r="U347" s="58"/>
      <c r="V347" s="58"/>
    </row>
    <row r="348" spans="1:22">
      <c r="A348" s="132">
        <v>28297581</v>
      </c>
      <c r="B348" s="514" t="s">
        <v>1260</v>
      </c>
      <c r="C348" s="530">
        <v>999014265</v>
      </c>
      <c r="D348" s="133" t="s">
        <v>1261</v>
      </c>
      <c r="E348" s="553"/>
      <c r="F348" s="57"/>
      <c r="G348" s="131" t="s">
        <v>224</v>
      </c>
      <c r="H348" s="131" t="s">
        <v>245</v>
      </c>
      <c r="I348" s="57" t="s">
        <v>316</v>
      </c>
      <c r="J348" s="57" t="s">
        <v>221</v>
      </c>
      <c r="K348" s="139"/>
      <c r="L348" s="58"/>
      <c r="M348" s="405"/>
      <c r="N348" s="58" t="s">
        <v>233</v>
      </c>
      <c r="O348" s="58" t="s">
        <v>236</v>
      </c>
      <c r="P348" s="388"/>
      <c r="Q348" s="63"/>
      <c r="R348" s="58"/>
      <c r="S348" s="58"/>
      <c r="T348" s="58"/>
      <c r="U348" s="58"/>
      <c r="V348" s="58"/>
    </row>
    <row r="349" spans="1:22">
      <c r="A349" s="135">
        <v>45718350</v>
      </c>
      <c r="B349" s="513" t="s">
        <v>2537</v>
      </c>
      <c r="C349" s="531">
        <v>997865801</v>
      </c>
      <c r="D349" s="544" t="s">
        <v>2538</v>
      </c>
      <c r="E349" s="554"/>
      <c r="F349" s="57"/>
      <c r="G349" s="131" t="s">
        <v>223</v>
      </c>
      <c r="H349" s="131" t="s">
        <v>245</v>
      </c>
      <c r="I349" s="57" t="s">
        <v>316</v>
      </c>
      <c r="J349" s="57" t="s">
        <v>221</v>
      </c>
      <c r="K349" s="139"/>
      <c r="L349" s="58"/>
      <c r="M349" s="151"/>
      <c r="N349" s="58" t="s">
        <v>233</v>
      </c>
      <c r="O349" s="58" t="s">
        <v>231</v>
      </c>
      <c r="P349" s="57" t="s">
        <v>231</v>
      </c>
      <c r="Q349" s="63"/>
      <c r="R349" s="58"/>
      <c r="S349" s="58"/>
      <c r="T349" s="58"/>
      <c r="U349" s="58"/>
      <c r="V349" s="58"/>
    </row>
    <row r="350" spans="1:22">
      <c r="A350" s="135">
        <v>44336197</v>
      </c>
      <c r="B350" s="513" t="s">
        <v>2280</v>
      </c>
      <c r="C350" s="531">
        <v>985656462</v>
      </c>
      <c r="D350" s="544" t="s">
        <v>2281</v>
      </c>
      <c r="E350" s="141"/>
      <c r="F350" s="57"/>
      <c r="G350" s="378" t="s">
        <v>224</v>
      </c>
      <c r="H350" s="131" t="s">
        <v>245</v>
      </c>
      <c r="I350" s="57" t="s">
        <v>316</v>
      </c>
      <c r="J350" s="57" t="s">
        <v>221</v>
      </c>
      <c r="K350" s="139"/>
      <c r="L350" s="58"/>
      <c r="M350" s="151"/>
      <c r="N350" s="58" t="s">
        <v>233</v>
      </c>
      <c r="O350" s="58" t="s">
        <v>231</v>
      </c>
      <c r="P350" s="388"/>
      <c r="Q350" s="63"/>
      <c r="R350" s="58"/>
      <c r="S350" s="58"/>
      <c r="T350" s="58"/>
      <c r="U350" s="58"/>
      <c r="V350" s="58"/>
    </row>
    <row r="351" spans="1:22">
      <c r="A351" s="135">
        <v>76711849</v>
      </c>
      <c r="B351" s="513" t="s">
        <v>9750</v>
      </c>
      <c r="C351" s="531">
        <v>987897778</v>
      </c>
      <c r="D351" s="506" t="s">
        <v>9751</v>
      </c>
      <c r="E351" s="553"/>
      <c r="F351" s="57"/>
      <c r="G351" s="131" t="s">
        <v>224</v>
      </c>
      <c r="H351" s="131" t="s">
        <v>245</v>
      </c>
      <c r="I351" s="55" t="s">
        <v>316</v>
      </c>
      <c r="J351" s="57" t="s">
        <v>221</v>
      </c>
      <c r="K351" s="139"/>
      <c r="L351" s="58"/>
      <c r="M351" s="151"/>
      <c r="N351" s="55" t="s">
        <v>233</v>
      </c>
      <c r="O351" s="55" t="s">
        <v>231</v>
      </c>
      <c r="P351" s="388"/>
      <c r="Q351" s="63"/>
      <c r="R351" s="58"/>
      <c r="S351" s="58"/>
      <c r="T351" s="58"/>
      <c r="U351" s="58"/>
      <c r="V351" s="58"/>
    </row>
    <row r="352" spans="1:22">
      <c r="A352" s="135">
        <v>43147706</v>
      </c>
      <c r="B352" s="521" t="s">
        <v>2057</v>
      </c>
      <c r="C352" s="531">
        <v>979344860</v>
      </c>
      <c r="D352" s="545" t="s">
        <v>2058</v>
      </c>
      <c r="E352" s="559" t="s">
        <v>507</v>
      </c>
      <c r="F352" s="57" t="s">
        <v>240</v>
      </c>
      <c r="G352" s="130" t="s">
        <v>225</v>
      </c>
      <c r="H352" s="131" t="s">
        <v>245</v>
      </c>
      <c r="I352" s="57" t="s">
        <v>316</v>
      </c>
      <c r="J352" s="57" t="s">
        <v>221</v>
      </c>
      <c r="K352" s="139"/>
      <c r="L352" s="58"/>
      <c r="M352" s="151"/>
      <c r="N352" s="58" t="s">
        <v>233</v>
      </c>
      <c r="O352" s="58" t="s">
        <v>231</v>
      </c>
      <c r="P352" s="58" t="s">
        <v>231</v>
      </c>
      <c r="Q352" s="63"/>
      <c r="R352" s="58"/>
      <c r="S352" s="58"/>
      <c r="T352" s="58"/>
      <c r="U352" s="58"/>
      <c r="V352" s="58"/>
    </row>
    <row r="353" spans="1:22">
      <c r="A353" s="135">
        <v>40527991</v>
      </c>
      <c r="B353" s="513" t="s">
        <v>1430</v>
      </c>
      <c r="C353" s="531">
        <v>987150702</v>
      </c>
      <c r="D353" s="545" t="s">
        <v>1431</v>
      </c>
      <c r="E353" s="140"/>
      <c r="F353" s="57" t="s">
        <v>260</v>
      </c>
      <c r="G353" s="378" t="s">
        <v>223</v>
      </c>
      <c r="H353" s="131" t="s">
        <v>245</v>
      </c>
      <c r="I353" s="57" t="s">
        <v>316</v>
      </c>
      <c r="J353" s="57" t="s">
        <v>221</v>
      </c>
      <c r="K353" s="378" t="s">
        <v>262</v>
      </c>
      <c r="L353" s="320" t="s">
        <v>262</v>
      </c>
      <c r="M353" s="151"/>
      <c r="N353" s="58" t="s">
        <v>233</v>
      </c>
      <c r="O353" s="58" t="s">
        <v>231</v>
      </c>
      <c r="P353" s="311" t="s">
        <v>329</v>
      </c>
      <c r="Q353" s="59" t="s">
        <v>324</v>
      </c>
      <c r="R353" s="58" t="s">
        <v>234</v>
      </c>
      <c r="S353" s="58" t="s">
        <v>318</v>
      </c>
      <c r="T353" s="58" t="s">
        <v>326</v>
      </c>
      <c r="U353" s="58" t="s">
        <v>255</v>
      </c>
      <c r="V353" s="58"/>
    </row>
    <row r="354" spans="1:22">
      <c r="A354" s="135">
        <v>44927959</v>
      </c>
      <c r="B354" s="514" t="s">
        <v>2374</v>
      </c>
      <c r="C354" s="531">
        <v>919598181</v>
      </c>
      <c r="D354" s="506" t="s">
        <v>2375</v>
      </c>
      <c r="E354" s="509" t="s">
        <v>376</v>
      </c>
      <c r="F354" s="57" t="s">
        <v>254</v>
      </c>
      <c r="G354" s="131" t="s">
        <v>224</v>
      </c>
      <c r="H354" s="131" t="s">
        <v>245</v>
      </c>
      <c r="I354" s="86" t="s">
        <v>316</v>
      </c>
      <c r="J354" s="57" t="s">
        <v>221</v>
      </c>
      <c r="K354" s="131"/>
      <c r="L354" s="57"/>
      <c r="M354" s="187"/>
      <c r="N354" s="54" t="s">
        <v>233</v>
      </c>
      <c r="O354" s="54" t="s">
        <v>231</v>
      </c>
      <c r="P354" s="86"/>
      <c r="Q354" s="88"/>
      <c r="R354" s="54"/>
      <c r="S354" s="54"/>
      <c r="T354" s="54"/>
      <c r="U354" s="54"/>
      <c r="V354" s="58"/>
    </row>
    <row r="355" spans="1:22">
      <c r="A355" s="132">
        <v>45662839</v>
      </c>
      <c r="B355" s="514" t="s">
        <v>2531</v>
      </c>
      <c r="C355" s="530">
        <v>925618615</v>
      </c>
      <c r="D355" s="133" t="s">
        <v>2532</v>
      </c>
      <c r="E355" s="553" t="s">
        <v>376</v>
      </c>
      <c r="F355" s="57" t="s">
        <v>254</v>
      </c>
      <c r="G355" s="131" t="s">
        <v>224</v>
      </c>
      <c r="H355" s="131" t="s">
        <v>245</v>
      </c>
      <c r="I355" s="57" t="s">
        <v>316</v>
      </c>
      <c r="J355" s="57" t="s">
        <v>221</v>
      </c>
      <c r="K355" s="139"/>
      <c r="L355" s="58"/>
      <c r="M355" s="405"/>
      <c r="N355" s="58" t="s">
        <v>233</v>
      </c>
      <c r="O355" s="58" t="s">
        <v>236</v>
      </c>
      <c r="P355" s="388"/>
      <c r="Q355" s="63"/>
      <c r="R355" s="58"/>
      <c r="S355" s="58"/>
      <c r="T355" s="58"/>
      <c r="U355" s="58"/>
      <c r="V355" s="58"/>
    </row>
    <row r="356" spans="1:22" ht="28">
      <c r="A356" s="132">
        <v>75772038</v>
      </c>
      <c r="B356" s="514" t="s">
        <v>9421</v>
      </c>
      <c r="C356" s="530">
        <v>960357536</v>
      </c>
      <c r="D356" s="133" t="s">
        <v>9422</v>
      </c>
      <c r="E356" s="553"/>
      <c r="F356" s="57" t="s">
        <v>268</v>
      </c>
      <c r="G356" s="131" t="s">
        <v>224</v>
      </c>
      <c r="H356" s="131" t="s">
        <v>242</v>
      </c>
      <c r="I356" s="57" t="s">
        <v>316</v>
      </c>
      <c r="J356" s="57" t="s">
        <v>221</v>
      </c>
      <c r="K356" s="139"/>
      <c r="L356" s="58"/>
      <c r="M356" s="405"/>
      <c r="N356" s="58" t="s">
        <v>233</v>
      </c>
      <c r="O356" s="58" t="s">
        <v>231</v>
      </c>
      <c r="P356" s="57" t="s">
        <v>231</v>
      </c>
      <c r="Q356" s="63" t="s">
        <v>3344</v>
      </c>
      <c r="R356" s="58" t="s">
        <v>232</v>
      </c>
      <c r="S356" s="58" t="s">
        <v>319</v>
      </c>
      <c r="T356" s="58" t="s">
        <v>6207</v>
      </c>
      <c r="U356" s="58" t="s">
        <v>255</v>
      </c>
      <c r="V356" s="58"/>
    </row>
    <row r="357" spans="1:22">
      <c r="A357" s="135">
        <v>71351925</v>
      </c>
      <c r="B357" s="513" t="s">
        <v>6193</v>
      </c>
      <c r="C357" s="531">
        <v>973276609</v>
      </c>
      <c r="D357" s="506" t="s">
        <v>6194</v>
      </c>
      <c r="E357" s="553"/>
      <c r="F357" s="57"/>
      <c r="G357" s="131" t="s">
        <v>224</v>
      </c>
      <c r="H357" s="131" t="s">
        <v>245</v>
      </c>
      <c r="I357" s="55" t="s">
        <v>316</v>
      </c>
      <c r="J357" s="57" t="s">
        <v>221</v>
      </c>
      <c r="K357" s="139"/>
      <c r="L357" s="58"/>
      <c r="M357" s="151"/>
      <c r="N357" s="55" t="s">
        <v>233</v>
      </c>
      <c r="O357" s="55" t="s">
        <v>231</v>
      </c>
      <c r="P357" s="388"/>
      <c r="Q357" s="63"/>
      <c r="R357" s="58"/>
      <c r="S357" s="58"/>
      <c r="T357" s="58"/>
      <c r="U357" s="58"/>
      <c r="V357" s="58"/>
    </row>
    <row r="358" spans="1:22">
      <c r="A358" s="132">
        <v>76391580</v>
      </c>
      <c r="B358" s="514" t="s">
        <v>9648</v>
      </c>
      <c r="C358" s="530">
        <v>977561531</v>
      </c>
      <c r="D358" s="133" t="s">
        <v>9649</v>
      </c>
      <c r="E358" s="553"/>
      <c r="F358" s="57"/>
      <c r="G358" s="379" t="s">
        <v>225</v>
      </c>
      <c r="H358" s="131" t="s">
        <v>245</v>
      </c>
      <c r="I358" s="57" t="s">
        <v>316</v>
      </c>
      <c r="J358" s="57" t="s">
        <v>221</v>
      </c>
      <c r="K358" s="139"/>
      <c r="L358" s="58"/>
      <c r="M358" s="405"/>
      <c r="N358" s="58" t="s">
        <v>233</v>
      </c>
      <c r="O358" s="58" t="s">
        <v>236</v>
      </c>
      <c r="P358" s="57"/>
      <c r="Q358" s="63"/>
      <c r="R358" s="58"/>
      <c r="S358" s="58"/>
      <c r="T358" s="58"/>
      <c r="U358" s="58"/>
      <c r="V358" s="58"/>
    </row>
    <row r="359" spans="1:22">
      <c r="A359" s="155">
        <v>62775628</v>
      </c>
      <c r="B359" s="513" t="s">
        <v>5290</v>
      </c>
      <c r="C359" s="531">
        <v>960203001</v>
      </c>
      <c r="D359" s="545" t="s">
        <v>5291</v>
      </c>
      <c r="E359" s="557"/>
      <c r="F359" s="57"/>
      <c r="G359" s="131" t="s">
        <v>224</v>
      </c>
      <c r="H359" s="131" t="s">
        <v>245</v>
      </c>
      <c r="I359" s="57" t="s">
        <v>316</v>
      </c>
      <c r="J359" s="57" t="s">
        <v>221</v>
      </c>
      <c r="K359" s="139"/>
      <c r="L359" s="58"/>
      <c r="M359" s="151"/>
      <c r="N359" s="58" t="s">
        <v>233</v>
      </c>
      <c r="O359" s="58" t="s">
        <v>231</v>
      </c>
      <c r="P359" s="388"/>
      <c r="Q359" s="63"/>
      <c r="R359" s="58"/>
      <c r="S359" s="58"/>
      <c r="T359" s="58"/>
      <c r="U359" s="58"/>
      <c r="V359" s="58"/>
    </row>
    <row r="360" spans="1:22">
      <c r="A360" s="135">
        <v>62022829</v>
      </c>
      <c r="B360" s="514" t="s">
        <v>5065</v>
      </c>
      <c r="C360" s="531">
        <v>980197912</v>
      </c>
      <c r="D360" s="506" t="s">
        <v>886</v>
      </c>
      <c r="E360" s="509"/>
      <c r="F360" s="57" t="s">
        <v>260</v>
      </c>
      <c r="G360" s="131" t="s">
        <v>224</v>
      </c>
      <c r="H360" s="131" t="s">
        <v>245</v>
      </c>
      <c r="I360" s="86" t="s">
        <v>316</v>
      </c>
      <c r="J360" s="57" t="s">
        <v>221</v>
      </c>
      <c r="K360" s="131"/>
      <c r="L360" s="57"/>
      <c r="M360" s="187"/>
      <c r="N360" s="54" t="s">
        <v>233</v>
      </c>
      <c r="O360" s="54" t="s">
        <v>231</v>
      </c>
      <c r="P360" s="86"/>
      <c r="Q360" s="88"/>
      <c r="R360" s="54"/>
      <c r="S360" s="54"/>
      <c r="T360" s="54"/>
      <c r="U360" s="54"/>
      <c r="V360" s="58"/>
    </row>
    <row r="361" spans="1:22">
      <c r="A361" s="135">
        <v>75955368</v>
      </c>
      <c r="B361" s="513" t="s">
        <v>9484</v>
      </c>
      <c r="C361" s="531">
        <v>927748015</v>
      </c>
      <c r="D361" s="143">
        <v>78332094</v>
      </c>
      <c r="E361" s="141"/>
      <c r="F361" s="57"/>
      <c r="G361" s="379" t="s">
        <v>225</v>
      </c>
      <c r="H361" s="131" t="s">
        <v>245</v>
      </c>
      <c r="I361" s="57" t="s">
        <v>316</v>
      </c>
      <c r="J361" s="57" t="s">
        <v>221</v>
      </c>
      <c r="K361" s="139"/>
      <c r="L361" s="58"/>
      <c r="M361" s="151"/>
      <c r="N361" s="58" t="s">
        <v>233</v>
      </c>
      <c r="O361" s="58" t="s">
        <v>236</v>
      </c>
      <c r="P361" s="57"/>
      <c r="Q361" s="63"/>
      <c r="R361" s="58"/>
      <c r="S361" s="58"/>
      <c r="T361" s="58"/>
      <c r="U361" s="58"/>
      <c r="V361" s="58"/>
    </row>
    <row r="362" spans="1:22">
      <c r="A362" s="135">
        <v>61394213</v>
      </c>
      <c r="B362" s="513" t="s">
        <v>4195</v>
      </c>
      <c r="C362" s="531">
        <v>930248643</v>
      </c>
      <c r="D362" s="544"/>
      <c r="E362" s="141"/>
      <c r="F362" s="57"/>
      <c r="G362" s="131" t="s">
        <v>223</v>
      </c>
      <c r="H362" s="131" t="s">
        <v>242</v>
      </c>
      <c r="I362" s="57" t="s">
        <v>316</v>
      </c>
      <c r="J362" s="57" t="s">
        <v>221</v>
      </c>
      <c r="K362" s="139"/>
      <c r="L362" s="58"/>
      <c r="M362" s="151"/>
      <c r="N362" s="58" t="s">
        <v>233</v>
      </c>
      <c r="O362" s="58" t="s">
        <v>231</v>
      </c>
      <c r="P362" s="57" t="s">
        <v>231</v>
      </c>
      <c r="Q362" s="63"/>
      <c r="R362" s="58"/>
      <c r="S362" s="58"/>
      <c r="T362" s="58"/>
      <c r="U362" s="58"/>
      <c r="V362" s="58"/>
    </row>
    <row r="363" spans="1:22">
      <c r="A363" s="135">
        <v>41681768</v>
      </c>
      <c r="B363" s="513" t="s">
        <v>1721</v>
      </c>
      <c r="C363" s="531">
        <v>983481703</v>
      </c>
      <c r="D363" s="506" t="s">
        <v>1722</v>
      </c>
      <c r="E363" s="553"/>
      <c r="F363" s="57"/>
      <c r="G363" s="131" t="s">
        <v>224</v>
      </c>
      <c r="H363" s="131" t="s">
        <v>245</v>
      </c>
      <c r="I363" s="55" t="s">
        <v>316</v>
      </c>
      <c r="J363" s="57" t="s">
        <v>221</v>
      </c>
      <c r="K363" s="139"/>
      <c r="L363" s="58"/>
      <c r="M363" s="151"/>
      <c r="N363" s="55" t="s">
        <v>233</v>
      </c>
      <c r="O363" s="55" t="s">
        <v>231</v>
      </c>
      <c r="P363" s="388"/>
      <c r="Q363" s="63"/>
      <c r="R363" s="58"/>
      <c r="S363" s="58"/>
      <c r="T363" s="58"/>
      <c r="U363" s="58"/>
      <c r="V363" s="58"/>
    </row>
    <row r="364" spans="1:22">
      <c r="A364" s="135">
        <v>72999952</v>
      </c>
      <c r="B364" s="513" t="s">
        <v>7944</v>
      </c>
      <c r="C364" s="531">
        <v>943325259</v>
      </c>
      <c r="D364" s="506" t="s">
        <v>7945</v>
      </c>
      <c r="E364" s="509"/>
      <c r="F364" s="57"/>
      <c r="G364" s="131" t="s">
        <v>224</v>
      </c>
      <c r="H364" s="131" t="s">
        <v>245</v>
      </c>
      <c r="I364" s="57" t="s">
        <v>316</v>
      </c>
      <c r="J364" s="57" t="s">
        <v>221</v>
      </c>
      <c r="K364" s="139"/>
      <c r="L364" s="58"/>
      <c r="M364" s="151"/>
      <c r="N364" s="58" t="s">
        <v>233</v>
      </c>
      <c r="O364" s="58" t="s">
        <v>231</v>
      </c>
      <c r="P364" s="388"/>
      <c r="Q364" s="63"/>
      <c r="R364" s="58"/>
      <c r="S364" s="58"/>
      <c r="T364" s="58"/>
      <c r="U364" s="58"/>
      <c r="V364" s="58"/>
    </row>
    <row r="365" spans="1:22">
      <c r="A365" s="135">
        <v>46590080</v>
      </c>
      <c r="B365" s="514" t="s">
        <v>2663</v>
      </c>
      <c r="C365" s="531">
        <v>910132735</v>
      </c>
      <c r="D365" s="506" t="s">
        <v>2664</v>
      </c>
      <c r="E365" s="509"/>
      <c r="F365" s="57"/>
      <c r="G365" s="131" t="s">
        <v>224</v>
      </c>
      <c r="H365" s="131" t="s">
        <v>245</v>
      </c>
      <c r="I365" s="86" t="s">
        <v>316</v>
      </c>
      <c r="J365" s="57" t="s">
        <v>221</v>
      </c>
      <c r="K365" s="131"/>
      <c r="L365" s="57"/>
      <c r="M365" s="187"/>
      <c r="N365" s="54" t="s">
        <v>233</v>
      </c>
      <c r="O365" s="54" t="s">
        <v>231</v>
      </c>
      <c r="P365" s="86"/>
      <c r="Q365" s="88"/>
      <c r="R365" s="54"/>
      <c r="S365" s="54"/>
      <c r="T365" s="54"/>
      <c r="U365" s="54"/>
      <c r="V365" s="58"/>
    </row>
    <row r="366" spans="1:22">
      <c r="A366" s="137">
        <v>42836011</v>
      </c>
      <c r="B366" s="513" t="s">
        <v>1977</v>
      </c>
      <c r="C366" s="531">
        <v>900626761</v>
      </c>
      <c r="D366" s="143" t="s">
        <v>1978</v>
      </c>
      <c r="E366" s="141" t="s">
        <v>376</v>
      </c>
      <c r="F366" s="57" t="s">
        <v>254</v>
      </c>
      <c r="G366" s="131" t="s">
        <v>223</v>
      </c>
      <c r="H366" s="131" t="s">
        <v>245</v>
      </c>
      <c r="I366" s="57" t="s">
        <v>316</v>
      </c>
      <c r="J366" s="57" t="s">
        <v>221</v>
      </c>
      <c r="K366" s="139"/>
      <c r="L366" s="58"/>
      <c r="M366" s="151"/>
      <c r="N366" s="58" t="s">
        <v>233</v>
      </c>
      <c r="O366" s="58" t="s">
        <v>231</v>
      </c>
      <c r="P366" s="57" t="s">
        <v>231</v>
      </c>
      <c r="Q366" s="63"/>
      <c r="R366" s="58"/>
      <c r="S366" s="58"/>
      <c r="T366" s="58"/>
      <c r="U366" s="58"/>
      <c r="V366" s="58"/>
    </row>
    <row r="367" spans="1:22">
      <c r="A367" s="135">
        <v>42311896</v>
      </c>
      <c r="B367" s="513" t="s">
        <v>1841</v>
      </c>
      <c r="C367" s="531">
        <v>942067896</v>
      </c>
      <c r="D367" s="506" t="s">
        <v>1842</v>
      </c>
      <c r="E367" s="553"/>
      <c r="F367" s="57"/>
      <c r="G367" s="131" t="s">
        <v>223</v>
      </c>
      <c r="H367" s="131" t="s">
        <v>245</v>
      </c>
      <c r="I367" s="55" t="s">
        <v>316</v>
      </c>
      <c r="J367" s="57" t="s">
        <v>221</v>
      </c>
      <c r="K367" s="139"/>
      <c r="L367" s="58"/>
      <c r="M367" s="151"/>
      <c r="N367" s="55" t="s">
        <v>233</v>
      </c>
      <c r="O367" s="386" t="s">
        <v>236</v>
      </c>
      <c r="P367" s="57"/>
      <c r="Q367" s="63"/>
      <c r="R367" s="58"/>
      <c r="S367" s="58"/>
      <c r="T367" s="58"/>
      <c r="U367" s="58"/>
      <c r="V367" s="58"/>
    </row>
    <row r="368" spans="1:22">
      <c r="A368" s="127">
        <v>61933664</v>
      </c>
      <c r="B368" s="514" t="s">
        <v>4964</v>
      </c>
      <c r="C368" s="530">
        <v>979662708</v>
      </c>
      <c r="D368" s="133" t="s">
        <v>4965</v>
      </c>
      <c r="E368" s="146"/>
      <c r="F368" s="55"/>
      <c r="G368" s="378" t="s">
        <v>223</v>
      </c>
      <c r="H368" s="131" t="s">
        <v>245</v>
      </c>
      <c r="I368" s="57" t="s">
        <v>316</v>
      </c>
      <c r="J368" s="57" t="s">
        <v>221</v>
      </c>
      <c r="K368" s="139"/>
      <c r="L368" s="58"/>
      <c r="M368" s="405"/>
      <c r="N368" s="58" t="s">
        <v>237</v>
      </c>
      <c r="O368" s="58" t="s">
        <v>332</v>
      </c>
      <c r="P368" s="57" t="s">
        <v>332</v>
      </c>
      <c r="Q368" s="63"/>
      <c r="R368" s="58"/>
      <c r="S368" s="58"/>
      <c r="T368" s="58"/>
      <c r="U368" s="58"/>
      <c r="V368" s="58"/>
    </row>
    <row r="369" spans="1:22">
      <c r="A369" s="135">
        <v>31667295</v>
      </c>
      <c r="B369" s="514" t="s">
        <v>1294</v>
      </c>
      <c r="C369" s="531">
        <v>931608777</v>
      </c>
      <c r="D369" s="506" t="s">
        <v>1295</v>
      </c>
      <c r="E369" s="509"/>
      <c r="F369" s="57" t="s">
        <v>1296</v>
      </c>
      <c r="G369" s="131" t="s">
        <v>223</v>
      </c>
      <c r="H369" s="131" t="s">
        <v>245</v>
      </c>
      <c r="I369" s="86" t="s">
        <v>316</v>
      </c>
      <c r="J369" s="57" t="s">
        <v>221</v>
      </c>
      <c r="K369" s="131"/>
      <c r="L369" s="57"/>
      <c r="M369" s="187"/>
      <c r="N369" s="54" t="s">
        <v>233</v>
      </c>
      <c r="O369" s="386" t="s">
        <v>236</v>
      </c>
      <c r="P369" s="86"/>
      <c r="Q369" s="88"/>
      <c r="R369" s="54"/>
      <c r="S369" s="54"/>
      <c r="T369" s="54"/>
      <c r="U369" s="54"/>
      <c r="V369" s="58"/>
    </row>
    <row r="370" spans="1:22">
      <c r="A370" s="148">
        <v>25857233</v>
      </c>
      <c r="B370" s="513" t="s">
        <v>1252</v>
      </c>
      <c r="C370" s="531">
        <v>990165470</v>
      </c>
      <c r="D370" s="506" t="s">
        <v>1253</v>
      </c>
      <c r="E370" s="553"/>
      <c r="F370" s="57"/>
      <c r="G370" s="131" t="s">
        <v>223</v>
      </c>
      <c r="H370" s="131" t="s">
        <v>245</v>
      </c>
      <c r="I370" s="57" t="s">
        <v>316</v>
      </c>
      <c r="J370" s="57" t="s">
        <v>221</v>
      </c>
      <c r="K370" s="139"/>
      <c r="L370" s="58"/>
      <c r="M370" s="151"/>
      <c r="N370" s="58" t="s">
        <v>233</v>
      </c>
      <c r="O370" s="58" t="s">
        <v>236</v>
      </c>
      <c r="P370" s="57"/>
      <c r="Q370" s="63"/>
      <c r="R370" s="58"/>
      <c r="S370" s="58"/>
      <c r="T370" s="58"/>
      <c r="U370" s="58"/>
      <c r="V370" s="58"/>
    </row>
    <row r="371" spans="1:22">
      <c r="A371" s="127">
        <v>41307117</v>
      </c>
      <c r="B371" s="514" t="s">
        <v>1634</v>
      </c>
      <c r="C371" s="530">
        <v>988084597</v>
      </c>
      <c r="D371" s="133" t="s">
        <v>1635</v>
      </c>
      <c r="E371" s="146"/>
      <c r="F371" s="55"/>
      <c r="G371" s="131" t="s">
        <v>223</v>
      </c>
      <c r="H371" s="131" t="s">
        <v>245</v>
      </c>
      <c r="I371" s="57" t="s">
        <v>316</v>
      </c>
      <c r="J371" s="57" t="s">
        <v>221</v>
      </c>
      <c r="K371" s="139"/>
      <c r="L371" s="58"/>
      <c r="M371" s="405"/>
      <c r="N371" s="58" t="s">
        <v>233</v>
      </c>
      <c r="O371" s="58" t="s">
        <v>236</v>
      </c>
      <c r="P371" s="57"/>
      <c r="Q371" s="63"/>
      <c r="R371" s="58"/>
      <c r="S371" s="58"/>
      <c r="T371" s="58"/>
      <c r="U371" s="58"/>
      <c r="V371" s="58"/>
    </row>
    <row r="372" spans="1:22">
      <c r="A372" s="135">
        <v>40342736</v>
      </c>
      <c r="B372" s="513" t="s">
        <v>1390</v>
      </c>
      <c r="C372" s="531">
        <v>992275349</v>
      </c>
      <c r="D372" s="544" t="s">
        <v>1391</v>
      </c>
      <c r="E372" s="146" t="s">
        <v>1392</v>
      </c>
      <c r="F372" s="57"/>
      <c r="G372" s="131" t="s">
        <v>223</v>
      </c>
      <c r="H372" s="131" t="s">
        <v>245</v>
      </c>
      <c r="I372" s="57" t="s">
        <v>316</v>
      </c>
      <c r="J372" s="57" t="s">
        <v>221</v>
      </c>
      <c r="K372" s="139"/>
      <c r="L372" s="58"/>
      <c r="M372" s="151"/>
      <c r="N372" s="58" t="s">
        <v>233</v>
      </c>
      <c r="O372" s="58" t="s">
        <v>236</v>
      </c>
      <c r="P372" s="57"/>
      <c r="Q372" s="63"/>
      <c r="R372" s="58"/>
      <c r="S372" s="58"/>
      <c r="T372" s="58"/>
      <c r="U372" s="58"/>
      <c r="V372" s="58"/>
    </row>
    <row r="373" spans="1:22">
      <c r="A373" s="132">
        <v>72338580</v>
      </c>
      <c r="B373" s="514" t="s">
        <v>7069</v>
      </c>
      <c r="C373" s="530">
        <v>955886198</v>
      </c>
      <c r="D373" s="133" t="s">
        <v>7070</v>
      </c>
      <c r="E373" s="553"/>
      <c r="F373" s="57"/>
      <c r="G373" s="131" t="s">
        <v>224</v>
      </c>
      <c r="H373" s="131" t="s">
        <v>245</v>
      </c>
      <c r="I373" s="57" t="s">
        <v>316</v>
      </c>
      <c r="J373" s="57" t="s">
        <v>221</v>
      </c>
      <c r="K373" s="139"/>
      <c r="L373" s="58"/>
      <c r="M373" s="405"/>
      <c r="N373" s="58" t="s">
        <v>233</v>
      </c>
      <c r="O373" s="58" t="s">
        <v>331</v>
      </c>
      <c r="P373" s="388"/>
      <c r="Q373" s="63"/>
      <c r="R373" s="58"/>
      <c r="S373" s="58"/>
      <c r="T373" s="58"/>
      <c r="U373" s="58"/>
      <c r="V373" s="58"/>
    </row>
    <row r="374" spans="1:22" ht="28">
      <c r="A374" s="135">
        <v>70734872</v>
      </c>
      <c r="B374" s="513" t="s">
        <v>5753</v>
      </c>
      <c r="C374" s="531">
        <v>51902863137</v>
      </c>
      <c r="D374" s="506" t="s">
        <v>5754</v>
      </c>
      <c r="E374" s="140" t="s">
        <v>347</v>
      </c>
      <c r="F374" s="687" t="s">
        <v>260</v>
      </c>
      <c r="G374" s="378" t="s">
        <v>224</v>
      </c>
      <c r="H374" s="131" t="s">
        <v>245</v>
      </c>
      <c r="I374" s="57" t="s">
        <v>316</v>
      </c>
      <c r="J374" s="57" t="s">
        <v>221</v>
      </c>
      <c r="K374" s="139"/>
      <c r="L374" s="58"/>
      <c r="M374" s="151"/>
      <c r="N374" s="58" t="s">
        <v>237</v>
      </c>
      <c r="O374" s="58" t="s">
        <v>332</v>
      </c>
      <c r="P374" s="388" t="s">
        <v>237</v>
      </c>
      <c r="Q374" s="63"/>
      <c r="R374" s="58"/>
      <c r="S374" s="58"/>
      <c r="T374" s="58"/>
      <c r="U374" s="58"/>
      <c r="V374" s="58"/>
    </row>
    <row r="375" spans="1:22">
      <c r="A375" s="132">
        <v>45056520</v>
      </c>
      <c r="B375" s="514" t="s">
        <v>2396</v>
      </c>
      <c r="C375" s="530">
        <v>931051844</v>
      </c>
      <c r="D375" s="133" t="s">
        <v>2397</v>
      </c>
      <c r="E375" s="553" t="s">
        <v>448</v>
      </c>
      <c r="F375" s="57" t="s">
        <v>240</v>
      </c>
      <c r="G375" s="379" t="s">
        <v>225</v>
      </c>
      <c r="H375" s="131" t="s">
        <v>245</v>
      </c>
      <c r="I375" s="57" t="s">
        <v>316</v>
      </c>
      <c r="J375" s="57" t="s">
        <v>221</v>
      </c>
      <c r="K375" s="139"/>
      <c r="L375" s="58"/>
      <c r="M375" s="405"/>
      <c r="N375" s="58" t="s">
        <v>233</v>
      </c>
      <c r="O375" s="58" t="s">
        <v>331</v>
      </c>
      <c r="P375" s="57"/>
      <c r="Q375" s="63"/>
      <c r="R375" s="58"/>
      <c r="S375" s="58"/>
      <c r="T375" s="58"/>
      <c r="U375" s="58"/>
      <c r="V375" s="58"/>
    </row>
    <row r="376" spans="1:22">
      <c r="A376" s="132">
        <v>70629159</v>
      </c>
      <c r="B376" s="514" t="s">
        <v>5567</v>
      </c>
      <c r="C376" s="530" t="s">
        <v>5568</v>
      </c>
      <c r="D376" s="133" t="s">
        <v>5569</v>
      </c>
      <c r="E376" s="553"/>
      <c r="F376" s="57" t="s">
        <v>254</v>
      </c>
      <c r="G376" s="131" t="s">
        <v>224</v>
      </c>
      <c r="H376" s="131" t="s">
        <v>242</v>
      </c>
      <c r="I376" s="57" t="s">
        <v>316</v>
      </c>
      <c r="J376" s="57" t="s">
        <v>221</v>
      </c>
      <c r="K376" s="139"/>
      <c r="L376" s="58"/>
      <c r="M376" s="405"/>
      <c r="N376" s="58" t="s">
        <v>233</v>
      </c>
      <c r="O376" s="58" t="s">
        <v>231</v>
      </c>
      <c r="P376" s="57" t="s">
        <v>231</v>
      </c>
      <c r="Q376" s="63" t="s">
        <v>445</v>
      </c>
      <c r="R376" s="58" t="s">
        <v>232</v>
      </c>
      <c r="S376" s="58" t="s">
        <v>318</v>
      </c>
      <c r="T376" s="58" t="s">
        <v>323</v>
      </c>
      <c r="U376" s="58" t="s">
        <v>258</v>
      </c>
      <c r="V376" s="58"/>
    </row>
    <row r="377" spans="1:22">
      <c r="A377" s="132">
        <v>61126627</v>
      </c>
      <c r="B377" s="515" t="s">
        <v>3702</v>
      </c>
      <c r="C377" s="530">
        <v>947392967</v>
      </c>
      <c r="D377" s="133" t="s">
        <v>3703</v>
      </c>
      <c r="E377" s="553"/>
      <c r="F377" s="57"/>
      <c r="G377" s="131" t="s">
        <v>224</v>
      </c>
      <c r="H377" s="131" t="s">
        <v>245</v>
      </c>
      <c r="I377" s="57"/>
      <c r="J377" s="57" t="s">
        <v>221</v>
      </c>
      <c r="K377" s="139"/>
      <c r="L377" s="58"/>
      <c r="M377" s="405"/>
      <c r="N377" s="58" t="s">
        <v>233</v>
      </c>
      <c r="O377" s="381" t="s">
        <v>331</v>
      </c>
      <c r="P377" s="388"/>
      <c r="Q377" s="63"/>
      <c r="R377" s="58"/>
      <c r="S377" s="58"/>
      <c r="T377" s="58"/>
      <c r="U377" s="58"/>
      <c r="V377" s="58"/>
    </row>
    <row r="378" spans="1:22">
      <c r="A378" s="132"/>
      <c r="B378" s="514" t="s">
        <v>11766</v>
      </c>
      <c r="C378" s="530">
        <v>993053254</v>
      </c>
      <c r="D378" s="133" t="s">
        <v>11767</v>
      </c>
      <c r="E378" s="553" t="s">
        <v>11768</v>
      </c>
      <c r="F378" s="57"/>
      <c r="G378" s="131" t="s">
        <v>224</v>
      </c>
      <c r="H378" s="131" t="s">
        <v>245</v>
      </c>
      <c r="I378" s="57" t="s">
        <v>316</v>
      </c>
      <c r="J378" s="57" t="s">
        <v>221</v>
      </c>
      <c r="K378" s="139"/>
      <c r="L378" s="58"/>
      <c r="M378" s="405"/>
      <c r="N378" s="58" t="s">
        <v>233</v>
      </c>
      <c r="O378" s="58" t="s">
        <v>236</v>
      </c>
      <c r="P378" s="388"/>
      <c r="Q378" s="63"/>
      <c r="R378" s="58"/>
      <c r="S378" s="58"/>
      <c r="T378" s="58"/>
      <c r="U378" s="58"/>
      <c r="V378" s="58"/>
    </row>
    <row r="379" spans="1:22">
      <c r="A379" s="132">
        <v>62782748</v>
      </c>
      <c r="B379" s="514" t="s">
        <v>5292</v>
      </c>
      <c r="C379" s="530">
        <v>931949970</v>
      </c>
      <c r="D379" s="133" t="s">
        <v>5293</v>
      </c>
      <c r="E379" s="553" t="s">
        <v>5294</v>
      </c>
      <c r="F379" s="57"/>
      <c r="G379" s="131" t="s">
        <v>224</v>
      </c>
      <c r="H379" s="131" t="s">
        <v>245</v>
      </c>
      <c r="I379" s="57" t="s">
        <v>316</v>
      </c>
      <c r="J379" s="57" t="s">
        <v>221</v>
      </c>
      <c r="K379" s="139"/>
      <c r="L379" s="58"/>
      <c r="M379" s="405"/>
      <c r="N379" s="58" t="s">
        <v>231</v>
      </c>
      <c r="O379" s="58" t="s">
        <v>231</v>
      </c>
      <c r="P379" s="388"/>
      <c r="Q379" s="63"/>
      <c r="R379" s="58"/>
      <c r="S379" s="58"/>
      <c r="T379" s="58"/>
      <c r="U379" s="58"/>
      <c r="V379" s="58"/>
    </row>
    <row r="380" spans="1:22">
      <c r="A380" s="141"/>
      <c r="B380" s="516" t="s">
        <v>11769</v>
      </c>
      <c r="C380" s="530">
        <v>989978620</v>
      </c>
      <c r="D380" s="133" t="s">
        <v>5147</v>
      </c>
      <c r="E380" s="553" t="s">
        <v>11770</v>
      </c>
      <c r="F380" s="57"/>
      <c r="G380" s="131" t="s">
        <v>224</v>
      </c>
      <c r="H380" s="131" t="s">
        <v>245</v>
      </c>
      <c r="I380" s="57" t="s">
        <v>316</v>
      </c>
      <c r="J380" s="57" t="s">
        <v>221</v>
      </c>
      <c r="K380" s="139"/>
      <c r="L380" s="58"/>
      <c r="M380" s="405"/>
      <c r="N380" s="58" t="s">
        <v>233</v>
      </c>
      <c r="O380" s="58" t="s">
        <v>236</v>
      </c>
      <c r="P380" s="388"/>
      <c r="Q380" s="63"/>
      <c r="R380" s="58"/>
      <c r="S380" s="58"/>
      <c r="T380" s="58"/>
      <c r="U380" s="58"/>
      <c r="V380" s="58"/>
    </row>
    <row r="381" spans="1:22">
      <c r="A381" s="127">
        <v>43127496</v>
      </c>
      <c r="B381" s="514" t="s">
        <v>2051</v>
      </c>
      <c r="C381" s="530">
        <v>900111830</v>
      </c>
      <c r="D381" s="133" t="s">
        <v>2052</v>
      </c>
      <c r="E381" s="146" t="s">
        <v>376</v>
      </c>
      <c r="F381" s="55"/>
      <c r="G381" s="378" t="s">
        <v>224</v>
      </c>
      <c r="H381" s="131" t="s">
        <v>245</v>
      </c>
      <c r="I381" s="57" t="s">
        <v>316</v>
      </c>
      <c r="J381" s="57" t="s">
        <v>221</v>
      </c>
      <c r="K381" s="139"/>
      <c r="L381" s="58"/>
      <c r="M381" s="405"/>
      <c r="N381" s="58" t="s">
        <v>233</v>
      </c>
      <c r="O381" s="58" t="s">
        <v>231</v>
      </c>
      <c r="P381" s="388"/>
      <c r="Q381" s="63"/>
      <c r="R381" s="58"/>
      <c r="S381" s="58"/>
      <c r="T381" s="58"/>
      <c r="U381" s="58"/>
      <c r="V381" s="58"/>
    </row>
    <row r="382" spans="1:22" ht="29">
      <c r="A382" s="132">
        <v>74734205</v>
      </c>
      <c r="B382" s="514" t="s">
        <v>9025</v>
      </c>
      <c r="C382" s="530">
        <v>51940354411</v>
      </c>
      <c r="D382" s="133" t="s">
        <v>9026</v>
      </c>
      <c r="E382" s="553"/>
      <c r="F382" s="57"/>
      <c r="G382" s="131" t="s">
        <v>224</v>
      </c>
      <c r="H382" s="131" t="s">
        <v>245</v>
      </c>
      <c r="I382" s="57" t="s">
        <v>316</v>
      </c>
      <c r="J382" s="57" t="s">
        <v>221</v>
      </c>
      <c r="K382" s="139"/>
      <c r="L382" s="58"/>
      <c r="M382" s="405"/>
      <c r="N382" s="58" t="s">
        <v>233</v>
      </c>
      <c r="O382" s="58" t="s">
        <v>236</v>
      </c>
      <c r="P382" s="388"/>
      <c r="Q382" s="63"/>
      <c r="R382" s="58"/>
      <c r="S382" s="58"/>
      <c r="T382" s="58"/>
      <c r="U382" s="58"/>
      <c r="V382" s="58"/>
    </row>
    <row r="383" spans="1:22">
      <c r="A383" s="135"/>
      <c r="B383" s="513" t="s">
        <v>11771</v>
      </c>
      <c r="C383" s="531">
        <v>961724801</v>
      </c>
      <c r="D383" s="143" t="s">
        <v>11772</v>
      </c>
      <c r="E383" s="146"/>
      <c r="F383" s="57"/>
      <c r="G383" s="378" t="s">
        <v>224</v>
      </c>
      <c r="H383" s="131" t="s">
        <v>245</v>
      </c>
      <c r="I383" s="57" t="s">
        <v>316</v>
      </c>
      <c r="J383" s="57" t="s">
        <v>221</v>
      </c>
      <c r="K383" s="139"/>
      <c r="L383" s="58"/>
      <c r="M383" s="151"/>
      <c r="N383" s="58" t="s">
        <v>233</v>
      </c>
      <c r="O383" s="58" t="s">
        <v>231</v>
      </c>
      <c r="P383" s="388"/>
      <c r="Q383" s="63"/>
      <c r="R383" s="58"/>
      <c r="S383" s="58"/>
      <c r="T383" s="58"/>
      <c r="U383" s="58"/>
      <c r="V383" s="58"/>
    </row>
    <row r="384" spans="1:22">
      <c r="A384" s="132">
        <v>70590973</v>
      </c>
      <c r="B384" s="515" t="s">
        <v>5525</v>
      </c>
      <c r="C384" s="530">
        <v>51930244507</v>
      </c>
      <c r="D384" s="133" t="s">
        <v>5526</v>
      </c>
      <c r="E384" s="553"/>
      <c r="F384" s="57"/>
      <c r="G384" s="131" t="s">
        <v>224</v>
      </c>
      <c r="H384" s="131"/>
      <c r="I384" s="57" t="s">
        <v>316</v>
      </c>
      <c r="J384" s="57" t="s">
        <v>221</v>
      </c>
      <c r="K384" s="139"/>
      <c r="L384" s="58"/>
      <c r="M384" s="405"/>
      <c r="N384" s="58" t="s">
        <v>233</v>
      </c>
      <c r="O384" s="58" t="s">
        <v>231</v>
      </c>
      <c r="P384" s="388"/>
      <c r="Q384" s="63"/>
      <c r="R384" s="58"/>
      <c r="S384" s="58"/>
      <c r="T384" s="58"/>
      <c r="U384" s="58"/>
      <c r="V384" s="58"/>
    </row>
    <row r="385" spans="1:22">
      <c r="A385" s="135">
        <v>71676749</v>
      </c>
      <c r="B385" s="513" t="s">
        <v>6511</v>
      </c>
      <c r="C385" s="531">
        <v>943961868</v>
      </c>
      <c r="D385" s="143" t="s">
        <v>6512</v>
      </c>
      <c r="E385" s="141"/>
      <c r="F385" s="57"/>
      <c r="G385" s="378" t="s">
        <v>224</v>
      </c>
      <c r="H385" s="131" t="s">
        <v>242</v>
      </c>
      <c r="I385" s="57" t="s">
        <v>316</v>
      </c>
      <c r="J385" s="57" t="s">
        <v>221</v>
      </c>
      <c r="K385" s="139"/>
      <c r="L385" s="58"/>
      <c r="M385" s="151"/>
      <c r="N385" s="58" t="s">
        <v>233</v>
      </c>
      <c r="O385" s="58" t="s">
        <v>231</v>
      </c>
      <c r="P385" s="57" t="s">
        <v>231</v>
      </c>
      <c r="Q385" s="63" t="s">
        <v>445</v>
      </c>
      <c r="R385" s="58" t="s">
        <v>232</v>
      </c>
      <c r="S385" s="58" t="s">
        <v>318</v>
      </c>
      <c r="T385" s="58" t="s">
        <v>323</v>
      </c>
      <c r="U385" s="58" t="s">
        <v>255</v>
      </c>
      <c r="V385" s="58" t="s">
        <v>6513</v>
      </c>
    </row>
    <row r="386" spans="1:22">
      <c r="A386" s="132">
        <v>71178771</v>
      </c>
      <c r="B386" s="515" t="s">
        <v>6085</v>
      </c>
      <c r="C386" s="530">
        <v>999998265</v>
      </c>
      <c r="D386" s="133" t="s">
        <v>6086</v>
      </c>
      <c r="E386" s="553"/>
      <c r="F386" s="57" t="s">
        <v>268</v>
      </c>
      <c r="G386" s="131" t="s">
        <v>224</v>
      </c>
      <c r="H386" s="131" t="s">
        <v>242</v>
      </c>
      <c r="I386" s="57" t="s">
        <v>316</v>
      </c>
      <c r="J386" s="57" t="s">
        <v>221</v>
      </c>
      <c r="K386" s="139"/>
      <c r="L386" s="58"/>
      <c r="M386" s="405"/>
      <c r="N386" s="58" t="s">
        <v>233</v>
      </c>
      <c r="O386" s="58" t="s">
        <v>231</v>
      </c>
      <c r="P386" s="388"/>
      <c r="Q386" s="63"/>
      <c r="R386" s="58"/>
      <c r="S386" s="58"/>
      <c r="T386" s="58"/>
      <c r="U386" s="58"/>
      <c r="V386" s="58"/>
    </row>
    <row r="387" spans="1:22">
      <c r="A387" s="127">
        <v>61248695</v>
      </c>
      <c r="B387" s="514" t="s">
        <v>3891</v>
      </c>
      <c r="C387" s="530">
        <v>929436849</v>
      </c>
      <c r="D387" s="133" t="s">
        <v>3892</v>
      </c>
      <c r="E387" s="146"/>
      <c r="F387" s="55"/>
      <c r="G387" s="131" t="s">
        <v>224</v>
      </c>
      <c r="H387" s="131" t="s">
        <v>242</v>
      </c>
      <c r="I387" s="57" t="s">
        <v>316</v>
      </c>
      <c r="J387" s="57" t="s">
        <v>221</v>
      </c>
      <c r="K387" s="139"/>
      <c r="L387" s="58"/>
      <c r="M387" s="405"/>
      <c r="N387" s="58" t="s">
        <v>233</v>
      </c>
      <c r="O387" s="58" t="s">
        <v>231</v>
      </c>
      <c r="P387" s="388"/>
      <c r="Q387" s="63"/>
      <c r="R387" s="58"/>
      <c r="S387" s="58"/>
      <c r="T387" s="58"/>
      <c r="U387" s="58"/>
      <c r="V387" s="58"/>
    </row>
    <row r="388" spans="1:22" ht="28">
      <c r="A388" s="132">
        <v>70962360</v>
      </c>
      <c r="B388" s="514" t="s">
        <v>5882</v>
      </c>
      <c r="C388" s="530">
        <v>978505879</v>
      </c>
      <c r="D388" s="133"/>
      <c r="E388" s="553"/>
      <c r="F388" s="57"/>
      <c r="G388" s="131" t="s">
        <v>224</v>
      </c>
      <c r="H388" s="131" t="s">
        <v>242</v>
      </c>
      <c r="I388" s="57" t="s">
        <v>316</v>
      </c>
      <c r="J388" s="57" t="s">
        <v>221</v>
      </c>
      <c r="K388" s="139"/>
      <c r="L388" s="58"/>
      <c r="M388" s="405"/>
      <c r="N388" s="58" t="s">
        <v>233</v>
      </c>
      <c r="O388" s="58" t="s">
        <v>231</v>
      </c>
      <c r="P388" s="388"/>
      <c r="Q388" s="63"/>
      <c r="R388" s="58"/>
      <c r="S388" s="58"/>
      <c r="T388" s="58"/>
      <c r="U388" s="58"/>
      <c r="V388" s="58"/>
    </row>
    <row r="389" spans="1:22">
      <c r="A389" s="135">
        <v>71363785</v>
      </c>
      <c r="B389" s="517" t="s">
        <v>6251</v>
      </c>
      <c r="C389" s="531">
        <v>983481703</v>
      </c>
      <c r="D389" s="506" t="s">
        <v>6252</v>
      </c>
      <c r="E389" s="509"/>
      <c r="F389" s="57"/>
      <c r="G389" s="131" t="s">
        <v>224</v>
      </c>
      <c r="H389" s="131" t="s">
        <v>242</v>
      </c>
      <c r="I389" s="86" t="s">
        <v>316</v>
      </c>
      <c r="J389" s="57" t="s">
        <v>221</v>
      </c>
      <c r="K389" s="131"/>
      <c r="L389" s="57"/>
      <c r="M389" s="187"/>
      <c r="N389" s="54" t="s">
        <v>233</v>
      </c>
      <c r="O389" s="54" t="s">
        <v>231</v>
      </c>
      <c r="P389" s="86"/>
      <c r="Q389" s="88"/>
      <c r="R389" s="54"/>
      <c r="S389" s="54"/>
      <c r="T389" s="54"/>
      <c r="U389" s="54"/>
      <c r="V389" s="58"/>
    </row>
    <row r="390" spans="1:22">
      <c r="A390" s="135">
        <v>70565987</v>
      </c>
      <c r="B390" s="514" t="s">
        <v>5511</v>
      </c>
      <c r="C390" s="531">
        <v>900658742</v>
      </c>
      <c r="D390" s="506" t="s">
        <v>5512</v>
      </c>
      <c r="E390" s="509"/>
      <c r="F390" s="57"/>
      <c r="G390" s="131" t="s">
        <v>224</v>
      </c>
      <c r="H390" s="131" t="s">
        <v>242</v>
      </c>
      <c r="I390" s="86" t="s">
        <v>316</v>
      </c>
      <c r="J390" s="57" t="s">
        <v>221</v>
      </c>
      <c r="K390" s="131"/>
      <c r="L390" s="57"/>
      <c r="M390" s="187"/>
      <c r="N390" s="54" t="s">
        <v>233</v>
      </c>
      <c r="O390" s="54" t="s">
        <v>231</v>
      </c>
      <c r="P390" s="86" t="s">
        <v>231</v>
      </c>
      <c r="Q390" s="88" t="s">
        <v>445</v>
      </c>
      <c r="R390" s="54" t="s">
        <v>232</v>
      </c>
      <c r="S390" s="54" t="s">
        <v>318</v>
      </c>
      <c r="T390" s="54" t="s">
        <v>628</v>
      </c>
      <c r="U390" s="54" t="s">
        <v>255</v>
      </c>
      <c r="V390" s="58"/>
    </row>
    <row r="391" spans="1:22">
      <c r="A391" s="132">
        <v>61789589</v>
      </c>
      <c r="B391" s="514" t="s">
        <v>4818</v>
      </c>
      <c r="C391" s="530">
        <v>994372663</v>
      </c>
      <c r="D391" s="133"/>
      <c r="E391" s="553"/>
      <c r="F391" s="57"/>
      <c r="G391" s="131" t="s">
        <v>224</v>
      </c>
      <c r="H391" s="131" t="s">
        <v>242</v>
      </c>
      <c r="I391" s="57" t="s">
        <v>316</v>
      </c>
      <c r="J391" s="57" t="s">
        <v>221</v>
      </c>
      <c r="K391" s="139"/>
      <c r="L391" s="58"/>
      <c r="M391" s="405"/>
      <c r="N391" s="58" t="s">
        <v>233</v>
      </c>
      <c r="O391" s="58" t="s">
        <v>231</v>
      </c>
      <c r="P391" s="388"/>
      <c r="Q391" s="63"/>
      <c r="R391" s="58"/>
      <c r="S391" s="58"/>
      <c r="T391" s="58"/>
      <c r="U391" s="58"/>
      <c r="V391" s="58"/>
    </row>
    <row r="392" spans="1:22">
      <c r="A392" s="135">
        <v>70966862</v>
      </c>
      <c r="B392" s="513" t="s">
        <v>5891</v>
      </c>
      <c r="C392" s="531">
        <v>965673359</v>
      </c>
      <c r="D392" s="544" t="s">
        <v>5892</v>
      </c>
      <c r="E392" s="146"/>
      <c r="F392" s="57" t="s">
        <v>254</v>
      </c>
      <c r="G392" s="379" t="s">
        <v>225</v>
      </c>
      <c r="H392" s="131" t="s">
        <v>238</v>
      </c>
      <c r="I392" s="57" t="s">
        <v>316</v>
      </c>
      <c r="J392" s="57" t="s">
        <v>221</v>
      </c>
      <c r="K392" s="139"/>
      <c r="L392" s="58"/>
      <c r="M392" s="151"/>
      <c r="N392" s="58" t="s">
        <v>231</v>
      </c>
      <c r="O392" s="58" t="s">
        <v>231</v>
      </c>
      <c r="P392" s="57" t="s">
        <v>231</v>
      </c>
      <c r="Q392" s="63"/>
      <c r="R392" s="58"/>
      <c r="S392" s="58"/>
      <c r="T392" s="58"/>
      <c r="U392" s="58"/>
      <c r="V392" s="58"/>
    </row>
    <row r="393" spans="1:22">
      <c r="A393" s="135"/>
      <c r="B393" s="513" t="s">
        <v>11773</v>
      </c>
      <c r="C393" s="531">
        <v>912785451</v>
      </c>
      <c r="D393" s="544" t="s">
        <v>11679</v>
      </c>
      <c r="E393" s="554"/>
      <c r="F393" s="57"/>
      <c r="G393" s="130" t="s">
        <v>225</v>
      </c>
      <c r="H393" s="131" t="s">
        <v>245</v>
      </c>
      <c r="I393" s="57" t="s">
        <v>316</v>
      </c>
      <c r="J393" s="57" t="s">
        <v>221</v>
      </c>
      <c r="K393" s="139"/>
      <c r="L393" s="58"/>
      <c r="M393" s="151"/>
      <c r="N393" s="58" t="s">
        <v>233</v>
      </c>
      <c r="O393" s="58" t="s">
        <v>236</v>
      </c>
      <c r="P393" s="57" t="s">
        <v>236</v>
      </c>
      <c r="Q393" s="63"/>
      <c r="R393" s="58"/>
      <c r="S393" s="58"/>
      <c r="T393" s="58"/>
      <c r="U393" s="58"/>
      <c r="V393" s="58"/>
    </row>
    <row r="394" spans="1:22">
      <c r="A394" s="135">
        <v>74676732</v>
      </c>
      <c r="B394" s="514" t="s">
        <v>8983</v>
      </c>
      <c r="C394" s="531">
        <v>926519548</v>
      </c>
      <c r="D394" s="506"/>
      <c r="E394" s="509"/>
      <c r="F394" s="57"/>
      <c r="G394" s="379" t="s">
        <v>225</v>
      </c>
      <c r="H394" s="131" t="s">
        <v>243</v>
      </c>
      <c r="I394" s="86" t="s">
        <v>316</v>
      </c>
      <c r="J394" s="57" t="s">
        <v>221</v>
      </c>
      <c r="K394" s="131"/>
      <c r="L394" s="57"/>
      <c r="M394" s="187"/>
      <c r="N394" s="54" t="s">
        <v>231</v>
      </c>
      <c r="O394" s="54" t="s">
        <v>236</v>
      </c>
      <c r="P394" s="86"/>
      <c r="Q394" s="88"/>
      <c r="R394" s="54"/>
      <c r="S394" s="54"/>
      <c r="T394" s="54"/>
      <c r="U394" s="54"/>
      <c r="V394" s="58"/>
    </row>
    <row r="395" spans="1:22">
      <c r="A395" s="135">
        <v>74274565</v>
      </c>
      <c r="B395" s="514" t="s">
        <v>8866</v>
      </c>
      <c r="C395" s="531">
        <v>941578144</v>
      </c>
      <c r="D395" s="506"/>
      <c r="E395" s="509"/>
      <c r="F395" s="57"/>
      <c r="G395" s="379" t="s">
        <v>225</v>
      </c>
      <c r="H395" s="131" t="s">
        <v>243</v>
      </c>
      <c r="I395" s="86" t="s">
        <v>316</v>
      </c>
      <c r="J395" s="57" t="s">
        <v>221</v>
      </c>
      <c r="K395" s="131"/>
      <c r="L395" s="57"/>
      <c r="M395" s="187"/>
      <c r="N395" s="54" t="s">
        <v>231</v>
      </c>
      <c r="O395" s="54" t="s">
        <v>236</v>
      </c>
      <c r="P395" s="86"/>
      <c r="Q395" s="88"/>
      <c r="R395" s="54"/>
      <c r="S395" s="54"/>
      <c r="T395" s="54"/>
      <c r="U395" s="54"/>
      <c r="V395" s="58"/>
    </row>
    <row r="396" spans="1:22">
      <c r="A396" s="140"/>
      <c r="B396" s="512"/>
      <c r="C396" s="531"/>
      <c r="D396" s="139"/>
      <c r="E396" s="509"/>
      <c r="F396" s="57"/>
      <c r="G396" s="131"/>
      <c r="H396" s="131"/>
      <c r="I396" s="86"/>
      <c r="J396" s="57"/>
      <c r="K396" s="131"/>
      <c r="L396" s="57"/>
      <c r="M396" s="187"/>
      <c r="N396" s="386" t="s">
        <v>233</v>
      </c>
      <c r="O396" s="54"/>
      <c r="P396" s="86"/>
      <c r="Q396" s="88"/>
      <c r="R396" s="54"/>
      <c r="S396" s="54"/>
      <c r="T396" s="54"/>
      <c r="U396" s="54"/>
      <c r="V396" s="58"/>
    </row>
    <row r="397" spans="1:22">
      <c r="A397" s="132">
        <v>71355550</v>
      </c>
      <c r="B397" s="514" t="s">
        <v>6211</v>
      </c>
      <c r="C397" s="530"/>
      <c r="D397" s="133" t="s">
        <v>6212</v>
      </c>
      <c r="E397" s="553"/>
      <c r="F397" s="57"/>
      <c r="G397" s="379" t="s">
        <v>225</v>
      </c>
      <c r="H397" s="131" t="s">
        <v>245</v>
      </c>
      <c r="I397" s="57" t="s">
        <v>316</v>
      </c>
      <c r="J397" s="57" t="s">
        <v>221</v>
      </c>
      <c r="K397" s="139"/>
      <c r="L397" s="58"/>
      <c r="M397" s="405"/>
      <c r="N397" s="58" t="s">
        <v>233</v>
      </c>
      <c r="O397" s="58" t="s">
        <v>236</v>
      </c>
      <c r="P397" s="57" t="s">
        <v>350</v>
      </c>
      <c r="Q397" s="63"/>
      <c r="R397" s="58"/>
      <c r="S397" s="58"/>
      <c r="T397" s="58"/>
      <c r="U397" s="58"/>
      <c r="V397" s="58"/>
    </row>
    <row r="398" spans="1:22">
      <c r="A398" s="132">
        <v>71858111</v>
      </c>
      <c r="B398" s="514" t="s">
        <v>6643</v>
      </c>
      <c r="C398" s="530">
        <v>982506561</v>
      </c>
      <c r="D398" s="133"/>
      <c r="E398" s="553"/>
      <c r="F398" s="57"/>
      <c r="G398" s="379" t="s">
        <v>225</v>
      </c>
      <c r="H398" s="131" t="s">
        <v>242</v>
      </c>
      <c r="I398" s="57" t="s">
        <v>316</v>
      </c>
      <c r="J398" s="57" t="s">
        <v>221</v>
      </c>
      <c r="K398" s="139"/>
      <c r="L398" s="58"/>
      <c r="M398" s="405"/>
      <c r="N398" s="58" t="s">
        <v>233</v>
      </c>
      <c r="O398" s="58" t="s">
        <v>231</v>
      </c>
      <c r="P398" s="57" t="s">
        <v>231</v>
      </c>
      <c r="Q398" s="63" t="s">
        <v>3344</v>
      </c>
      <c r="R398" s="58" t="s">
        <v>232</v>
      </c>
      <c r="S398" s="58" t="s">
        <v>318</v>
      </c>
      <c r="T398" s="58" t="s">
        <v>323</v>
      </c>
      <c r="U398" s="58" t="s">
        <v>255</v>
      </c>
      <c r="V398" s="58"/>
    </row>
    <row r="399" spans="1:22">
      <c r="A399" s="135">
        <v>71361887</v>
      </c>
      <c r="B399" s="513" t="s">
        <v>6243</v>
      </c>
      <c r="C399" s="531">
        <v>941577301</v>
      </c>
      <c r="D399" s="506" t="s">
        <v>6245</v>
      </c>
      <c r="E399" s="553"/>
      <c r="F399" s="57"/>
      <c r="G399" s="379" t="s">
        <v>225</v>
      </c>
      <c r="H399" s="131" t="s">
        <v>245</v>
      </c>
      <c r="I399" s="55" t="s">
        <v>316</v>
      </c>
      <c r="J399" s="686" t="s">
        <v>221</v>
      </c>
      <c r="K399" s="139"/>
      <c r="L399" s="58" t="s">
        <v>271</v>
      </c>
      <c r="M399" s="151"/>
      <c r="N399" s="55" t="s">
        <v>233</v>
      </c>
      <c r="O399" s="55" t="s">
        <v>231</v>
      </c>
      <c r="P399" s="57"/>
      <c r="Q399" s="63"/>
      <c r="R399" s="58"/>
      <c r="S399" s="58"/>
      <c r="T399" s="58"/>
      <c r="U399" s="58"/>
      <c r="V399" s="58"/>
    </row>
    <row r="400" spans="1:22">
      <c r="A400" s="1109">
        <v>78015257</v>
      </c>
      <c r="B400" s="1110" t="s">
        <v>10060</v>
      </c>
      <c r="C400" s="1111">
        <v>923149839</v>
      </c>
      <c r="D400" s="1112"/>
      <c r="E400" s="1113"/>
      <c r="F400" s="473" t="s">
        <v>240</v>
      </c>
      <c r="G400" s="1114" t="s">
        <v>225</v>
      </c>
      <c r="H400" s="1115" t="s">
        <v>242</v>
      </c>
      <c r="I400" s="1116" t="s">
        <v>316</v>
      </c>
      <c r="J400" s="1116" t="s">
        <v>221</v>
      </c>
      <c r="K400" s="1117"/>
      <c r="L400" s="1118"/>
      <c r="M400" s="1119"/>
      <c r="N400" s="1118" t="s">
        <v>233</v>
      </c>
      <c r="O400" s="1118" t="s">
        <v>231</v>
      </c>
      <c r="P400" s="1116" t="s">
        <v>231</v>
      </c>
      <c r="Q400" s="1120" t="s">
        <v>3344</v>
      </c>
      <c r="R400" s="1118" t="s">
        <v>232</v>
      </c>
      <c r="S400" s="1118" t="s">
        <v>319</v>
      </c>
      <c r="T400" s="1118" t="s">
        <v>6207</v>
      </c>
      <c r="U400" s="1118" t="s">
        <v>255</v>
      </c>
      <c r="V400" s="386" t="s">
        <v>9098</v>
      </c>
    </row>
    <row r="401" spans="1:22">
      <c r="A401" s="135">
        <v>74911800</v>
      </c>
      <c r="B401" s="514" t="s">
        <v>9097</v>
      </c>
      <c r="C401" s="531">
        <v>991873070</v>
      </c>
      <c r="D401" s="506"/>
      <c r="E401" s="509"/>
      <c r="F401" s="57" t="s">
        <v>240</v>
      </c>
      <c r="G401" s="379" t="s">
        <v>225</v>
      </c>
      <c r="H401" s="131" t="s">
        <v>242</v>
      </c>
      <c r="I401" s="86" t="s">
        <v>316</v>
      </c>
      <c r="J401" s="57" t="s">
        <v>221</v>
      </c>
      <c r="K401" s="131"/>
      <c r="L401" s="57"/>
      <c r="M401" s="187"/>
      <c r="N401" s="54" t="s">
        <v>233</v>
      </c>
      <c r="O401" s="54" t="s">
        <v>231</v>
      </c>
      <c r="P401" s="86" t="s">
        <v>231</v>
      </c>
      <c r="Q401" s="88" t="s">
        <v>3344</v>
      </c>
      <c r="R401" s="54" t="s">
        <v>232</v>
      </c>
      <c r="S401" s="54" t="s">
        <v>319</v>
      </c>
      <c r="T401" s="54" t="s">
        <v>6207</v>
      </c>
      <c r="U401" s="54" t="s">
        <v>255</v>
      </c>
      <c r="V401" s="58" t="s">
        <v>9098</v>
      </c>
    </row>
    <row r="402" spans="1:22">
      <c r="A402" s="135">
        <v>61186612</v>
      </c>
      <c r="B402" s="515" t="s">
        <v>3795</v>
      </c>
      <c r="C402" s="531">
        <v>958801266</v>
      </c>
      <c r="D402" s="506" t="s">
        <v>3796</v>
      </c>
      <c r="E402" s="509"/>
      <c r="F402" s="57"/>
      <c r="G402" s="379" t="s">
        <v>225</v>
      </c>
      <c r="H402" s="131" t="s">
        <v>242</v>
      </c>
      <c r="I402" s="86" t="s">
        <v>316</v>
      </c>
      <c r="J402" s="57" t="s">
        <v>221</v>
      </c>
      <c r="K402" s="131"/>
      <c r="L402" s="57"/>
      <c r="M402" s="187"/>
      <c r="N402" s="54" t="s">
        <v>233</v>
      </c>
      <c r="O402" s="54" t="s">
        <v>231</v>
      </c>
      <c r="P402" s="86" t="s">
        <v>231</v>
      </c>
      <c r="Q402" s="88" t="s">
        <v>445</v>
      </c>
      <c r="R402" s="54" t="s">
        <v>232</v>
      </c>
      <c r="S402" s="54" t="s">
        <v>318</v>
      </c>
      <c r="T402" s="54" t="s">
        <v>323</v>
      </c>
      <c r="U402" s="54" t="s">
        <v>255</v>
      </c>
      <c r="V402" s="58"/>
    </row>
    <row r="403" spans="1:22" ht="29">
      <c r="A403" s="132">
        <v>75360698</v>
      </c>
      <c r="B403" s="514" t="s">
        <v>9257</v>
      </c>
      <c r="C403" s="530" t="s">
        <v>9258</v>
      </c>
      <c r="D403" s="133" t="s">
        <v>9259</v>
      </c>
      <c r="E403" s="553"/>
      <c r="F403" s="57" t="s">
        <v>377</v>
      </c>
      <c r="G403" s="131" t="s">
        <v>223</v>
      </c>
      <c r="H403" s="131" t="s">
        <v>242</v>
      </c>
      <c r="I403" s="57" t="s">
        <v>316</v>
      </c>
      <c r="J403" s="57" t="s">
        <v>221</v>
      </c>
      <c r="K403" s="139"/>
      <c r="L403" s="58"/>
      <c r="M403" s="405"/>
      <c r="N403" s="58" t="s">
        <v>233</v>
      </c>
      <c r="O403" s="58" t="s">
        <v>231</v>
      </c>
      <c r="P403" s="57" t="s">
        <v>231</v>
      </c>
      <c r="Q403" s="63" t="s">
        <v>445</v>
      </c>
      <c r="R403" s="58" t="s">
        <v>232</v>
      </c>
      <c r="S403" s="58" t="s">
        <v>318</v>
      </c>
      <c r="T403" s="58" t="s">
        <v>628</v>
      </c>
      <c r="U403" s="58" t="s">
        <v>255</v>
      </c>
      <c r="V403" s="58"/>
    </row>
    <row r="404" spans="1:22">
      <c r="A404" s="132">
        <v>73592463</v>
      </c>
      <c r="B404" s="514" t="s">
        <v>8458</v>
      </c>
      <c r="C404" s="530">
        <v>985095980</v>
      </c>
      <c r="D404" s="133" t="s">
        <v>8459</v>
      </c>
      <c r="E404" s="553"/>
      <c r="F404" s="57" t="s">
        <v>377</v>
      </c>
      <c r="G404" s="379" t="s">
        <v>225</v>
      </c>
      <c r="H404" s="131" t="s">
        <v>242</v>
      </c>
      <c r="I404" s="57" t="s">
        <v>316</v>
      </c>
      <c r="J404" s="57" t="s">
        <v>221</v>
      </c>
      <c r="K404" s="139"/>
      <c r="L404" s="58"/>
      <c r="M404" s="405"/>
      <c r="N404" s="58" t="s">
        <v>233</v>
      </c>
      <c r="O404" s="58" t="s">
        <v>231</v>
      </c>
      <c r="P404" s="57" t="s">
        <v>231</v>
      </c>
      <c r="Q404" s="63" t="s">
        <v>445</v>
      </c>
      <c r="R404" s="58"/>
      <c r="S404" s="58" t="s">
        <v>318</v>
      </c>
      <c r="T404" s="58" t="s">
        <v>628</v>
      </c>
      <c r="U404" s="58" t="s">
        <v>255</v>
      </c>
      <c r="V404" s="58"/>
    </row>
    <row r="405" spans="1:22">
      <c r="A405" s="132">
        <v>70709908</v>
      </c>
      <c r="B405" s="514" t="s">
        <v>5669</v>
      </c>
      <c r="C405" s="530">
        <v>939840259</v>
      </c>
      <c r="D405" s="133"/>
      <c r="E405" s="553"/>
      <c r="F405" s="57" t="s">
        <v>377</v>
      </c>
      <c r="G405" s="131" t="s">
        <v>223</v>
      </c>
      <c r="H405" s="131" t="s">
        <v>242</v>
      </c>
      <c r="I405" s="57" t="s">
        <v>316</v>
      </c>
      <c r="J405" s="57" t="s">
        <v>221</v>
      </c>
      <c r="K405" s="139"/>
      <c r="L405" s="58"/>
      <c r="M405" s="405"/>
      <c r="N405" s="58" t="s">
        <v>233</v>
      </c>
      <c r="O405" s="58" t="s">
        <v>231</v>
      </c>
      <c r="P405" s="57" t="s">
        <v>231</v>
      </c>
      <c r="Q405" s="63" t="s">
        <v>445</v>
      </c>
      <c r="R405" s="58"/>
      <c r="S405" s="58" t="s">
        <v>318</v>
      </c>
      <c r="T405" s="58" t="s">
        <v>628</v>
      </c>
      <c r="U405" s="58" t="s">
        <v>255</v>
      </c>
      <c r="V405" s="58"/>
    </row>
    <row r="406" spans="1:22">
      <c r="A406" s="135">
        <v>42895994</v>
      </c>
      <c r="B406" s="513" t="s">
        <v>1992</v>
      </c>
      <c r="C406" s="531">
        <v>978639497</v>
      </c>
      <c r="D406" s="143" t="s">
        <v>1993</v>
      </c>
      <c r="E406" s="141" t="s">
        <v>347</v>
      </c>
      <c r="F406" s="57" t="s">
        <v>260</v>
      </c>
      <c r="G406" s="131" t="s">
        <v>223</v>
      </c>
      <c r="H406" s="131" t="s">
        <v>245</v>
      </c>
      <c r="I406" s="57" t="s">
        <v>316</v>
      </c>
      <c r="J406" s="57" t="s">
        <v>221</v>
      </c>
      <c r="K406" s="139"/>
      <c r="L406" s="58"/>
      <c r="M406" s="151"/>
      <c r="N406" s="58" t="s">
        <v>233</v>
      </c>
      <c r="O406" s="58" t="s">
        <v>231</v>
      </c>
      <c r="P406" s="57" t="s">
        <v>231</v>
      </c>
      <c r="Q406" s="63"/>
      <c r="R406" s="58"/>
      <c r="S406" s="58"/>
      <c r="T406" s="58"/>
      <c r="U406" s="58"/>
      <c r="V406" s="58"/>
    </row>
    <row r="407" spans="1:22">
      <c r="A407" s="135">
        <v>72613853</v>
      </c>
      <c r="B407" s="513" t="s">
        <v>7476</v>
      </c>
      <c r="C407" s="531">
        <v>942769083</v>
      </c>
      <c r="D407" s="143" t="s">
        <v>7477</v>
      </c>
      <c r="E407" s="141" t="s">
        <v>347</v>
      </c>
      <c r="F407" s="57" t="s">
        <v>260</v>
      </c>
      <c r="G407" s="131" t="s">
        <v>223</v>
      </c>
      <c r="H407" s="131" t="s">
        <v>245</v>
      </c>
      <c r="I407" s="57" t="s">
        <v>316</v>
      </c>
      <c r="J407" s="57" t="s">
        <v>221</v>
      </c>
      <c r="K407" s="139"/>
      <c r="L407" s="58"/>
      <c r="M407" s="151"/>
      <c r="N407" s="58" t="s">
        <v>233</v>
      </c>
      <c r="O407" s="58" t="s">
        <v>231</v>
      </c>
      <c r="P407" s="57" t="s">
        <v>231</v>
      </c>
      <c r="Q407" s="63"/>
      <c r="R407" s="58"/>
      <c r="S407" s="58"/>
      <c r="T407" s="58"/>
      <c r="U407" s="58"/>
      <c r="V407" s="58"/>
    </row>
    <row r="408" spans="1:22">
      <c r="A408" s="135">
        <v>44563186</v>
      </c>
      <c r="B408" s="513" t="s">
        <v>2315</v>
      </c>
      <c r="C408" s="531">
        <v>974346280</v>
      </c>
      <c r="D408" s="506" t="s">
        <v>2316</v>
      </c>
      <c r="E408" s="140" t="s">
        <v>507</v>
      </c>
      <c r="F408" s="57" t="s">
        <v>240</v>
      </c>
      <c r="G408" s="379" t="s">
        <v>225</v>
      </c>
      <c r="H408" s="131" t="s">
        <v>245</v>
      </c>
      <c r="I408" s="57" t="s">
        <v>316</v>
      </c>
      <c r="J408" s="57" t="s">
        <v>221</v>
      </c>
      <c r="K408" s="139"/>
      <c r="L408" s="58"/>
      <c r="M408" s="151"/>
      <c r="N408" s="58" t="s">
        <v>233</v>
      </c>
      <c r="O408" s="58" t="s">
        <v>231</v>
      </c>
      <c r="P408" s="57" t="s">
        <v>231</v>
      </c>
      <c r="Q408" s="63"/>
      <c r="R408" s="58"/>
      <c r="S408" s="58"/>
      <c r="T408" s="58"/>
      <c r="U408" s="58"/>
      <c r="V408" s="58"/>
    </row>
    <row r="409" spans="1:22">
      <c r="A409" s="135">
        <v>41410368</v>
      </c>
      <c r="B409" s="513" t="s">
        <v>1660</v>
      </c>
      <c r="C409" s="531">
        <v>930477063</v>
      </c>
      <c r="D409" s="143" t="s">
        <v>1661</v>
      </c>
      <c r="E409" s="141" t="s">
        <v>347</v>
      </c>
      <c r="F409" s="57" t="s">
        <v>377</v>
      </c>
      <c r="G409" s="378" t="s">
        <v>224</v>
      </c>
      <c r="H409" s="131" t="s">
        <v>245</v>
      </c>
      <c r="I409" s="57" t="s">
        <v>316</v>
      </c>
      <c r="J409" s="57" t="s">
        <v>221</v>
      </c>
      <c r="K409" s="139"/>
      <c r="L409" s="58"/>
      <c r="M409" s="151"/>
      <c r="N409" s="58" t="s">
        <v>233</v>
      </c>
      <c r="O409" s="58" t="s">
        <v>231</v>
      </c>
      <c r="P409" s="388"/>
      <c r="Q409" s="63"/>
      <c r="R409" s="58"/>
      <c r="S409" s="58"/>
      <c r="T409" s="58"/>
      <c r="U409" s="58"/>
      <c r="V409" s="58"/>
    </row>
    <row r="410" spans="1:22">
      <c r="A410" s="135">
        <v>1345107</v>
      </c>
      <c r="B410" s="513" t="s">
        <v>405</v>
      </c>
      <c r="C410" s="531">
        <v>973133850</v>
      </c>
      <c r="D410" s="143" t="s">
        <v>406</v>
      </c>
      <c r="E410" s="141" t="s">
        <v>347</v>
      </c>
      <c r="F410" s="57" t="s">
        <v>377</v>
      </c>
      <c r="G410" s="378" t="s">
        <v>224</v>
      </c>
      <c r="H410" s="131" t="s">
        <v>245</v>
      </c>
      <c r="I410" s="57" t="s">
        <v>316</v>
      </c>
      <c r="J410" s="57" t="s">
        <v>221</v>
      </c>
      <c r="K410" s="139"/>
      <c r="L410" s="58"/>
      <c r="M410" s="151"/>
      <c r="N410" s="58" t="s">
        <v>233</v>
      </c>
      <c r="O410" s="58" t="s">
        <v>231</v>
      </c>
      <c r="P410" s="388"/>
      <c r="Q410" s="63"/>
      <c r="R410" s="58"/>
      <c r="S410" s="58"/>
      <c r="T410" s="58"/>
      <c r="U410" s="58"/>
      <c r="V410" s="58"/>
    </row>
    <row r="411" spans="1:22">
      <c r="A411" s="132">
        <v>72458013</v>
      </c>
      <c r="B411" s="514" t="s">
        <v>7206</v>
      </c>
      <c r="C411" s="530">
        <v>983346695</v>
      </c>
      <c r="D411" s="133" t="s">
        <v>7207</v>
      </c>
      <c r="E411" s="553" t="s">
        <v>347</v>
      </c>
      <c r="F411" s="57" t="s">
        <v>377</v>
      </c>
      <c r="G411" s="131" t="s">
        <v>224</v>
      </c>
      <c r="H411" s="131" t="s">
        <v>245</v>
      </c>
      <c r="I411" s="57" t="s">
        <v>316</v>
      </c>
      <c r="J411" s="57" t="s">
        <v>221</v>
      </c>
      <c r="K411" s="139"/>
      <c r="L411" s="58"/>
      <c r="M411" s="405"/>
      <c r="N411" s="58" t="s">
        <v>233</v>
      </c>
      <c r="O411" s="58" t="s">
        <v>231</v>
      </c>
      <c r="P411" s="388"/>
      <c r="Q411" s="63"/>
      <c r="R411" s="58"/>
      <c r="S411" s="58"/>
      <c r="T411" s="58"/>
      <c r="U411" s="58"/>
      <c r="V411" s="58"/>
    </row>
    <row r="412" spans="1:22">
      <c r="A412" s="135">
        <v>60899729</v>
      </c>
      <c r="B412" s="513" t="s">
        <v>3414</v>
      </c>
      <c r="C412" s="531">
        <v>939779030</v>
      </c>
      <c r="D412" s="143" t="s">
        <v>3415</v>
      </c>
      <c r="E412" s="141" t="s">
        <v>376</v>
      </c>
      <c r="F412" s="57" t="s">
        <v>377</v>
      </c>
      <c r="G412" s="131" t="s">
        <v>224</v>
      </c>
      <c r="H412" s="131" t="s">
        <v>245</v>
      </c>
      <c r="I412" s="57" t="s">
        <v>316</v>
      </c>
      <c r="J412" s="57" t="s">
        <v>221</v>
      </c>
      <c r="K412" s="139"/>
      <c r="L412" s="58"/>
      <c r="M412" s="151"/>
      <c r="N412" s="58" t="s">
        <v>233</v>
      </c>
      <c r="O412" s="58" t="s">
        <v>231</v>
      </c>
      <c r="P412" s="388"/>
      <c r="Q412" s="63"/>
      <c r="R412" s="58"/>
      <c r="S412" s="58"/>
      <c r="T412" s="58"/>
      <c r="U412" s="58"/>
      <c r="V412" s="58"/>
    </row>
    <row r="413" spans="1:22">
      <c r="A413" s="132">
        <v>40736071</v>
      </c>
      <c r="B413" s="514" t="s">
        <v>1499</v>
      </c>
      <c r="C413" s="530">
        <v>997597202</v>
      </c>
      <c r="D413" s="133" t="s">
        <v>1500</v>
      </c>
      <c r="E413" s="553" t="s">
        <v>1097</v>
      </c>
      <c r="F413" s="57" t="s">
        <v>240</v>
      </c>
      <c r="G413" s="379" t="s">
        <v>225</v>
      </c>
      <c r="H413" s="131" t="s">
        <v>245</v>
      </c>
      <c r="I413" s="57" t="s">
        <v>316</v>
      </c>
      <c r="J413" s="57" t="s">
        <v>221</v>
      </c>
      <c r="K413" s="139"/>
      <c r="L413" s="58"/>
      <c r="M413" s="405"/>
      <c r="N413" s="58" t="s">
        <v>233</v>
      </c>
      <c r="O413" s="58" t="s">
        <v>231</v>
      </c>
      <c r="P413" s="57" t="s">
        <v>231</v>
      </c>
      <c r="Q413" s="63"/>
      <c r="R413" s="58"/>
      <c r="S413" s="58"/>
      <c r="T413" s="58"/>
      <c r="U413" s="58"/>
      <c r="V413" s="58"/>
    </row>
    <row r="414" spans="1:22">
      <c r="A414" s="135">
        <v>43296187</v>
      </c>
      <c r="B414" s="514" t="s">
        <v>2088</v>
      </c>
      <c r="C414" s="531">
        <v>973031658</v>
      </c>
      <c r="D414" s="506" t="s">
        <v>2089</v>
      </c>
      <c r="E414" s="509" t="s">
        <v>376</v>
      </c>
      <c r="F414" s="57"/>
      <c r="G414" s="131" t="s">
        <v>224</v>
      </c>
      <c r="H414" s="131" t="s">
        <v>245</v>
      </c>
      <c r="I414" s="86" t="s">
        <v>316</v>
      </c>
      <c r="J414" s="57" t="s">
        <v>221</v>
      </c>
      <c r="K414" s="131"/>
      <c r="L414" s="57"/>
      <c r="M414" s="187"/>
      <c r="N414" s="54" t="s">
        <v>233</v>
      </c>
      <c r="O414" s="54" t="s">
        <v>231</v>
      </c>
      <c r="P414" s="86"/>
      <c r="Q414" s="88"/>
      <c r="R414" s="54"/>
      <c r="S414" s="54"/>
      <c r="T414" s="54"/>
      <c r="U414" s="54"/>
      <c r="V414" s="58"/>
    </row>
    <row r="415" spans="1:22">
      <c r="A415" s="132">
        <v>61103892</v>
      </c>
      <c r="B415" s="514" t="s">
        <v>3676</v>
      </c>
      <c r="C415" s="530">
        <v>902521935</v>
      </c>
      <c r="D415" s="149" t="s">
        <v>3677</v>
      </c>
      <c r="E415" s="553" t="s">
        <v>376</v>
      </c>
      <c r="F415" s="57" t="s">
        <v>260</v>
      </c>
      <c r="G415" s="131" t="s">
        <v>224</v>
      </c>
      <c r="H415" s="131" t="s">
        <v>245</v>
      </c>
      <c r="I415" s="57" t="s">
        <v>316</v>
      </c>
      <c r="J415" s="57" t="s">
        <v>221</v>
      </c>
      <c r="K415" s="139"/>
      <c r="L415" s="58"/>
      <c r="M415" s="405"/>
      <c r="N415" s="58" t="s">
        <v>233</v>
      </c>
      <c r="O415" s="58" t="s">
        <v>231</v>
      </c>
      <c r="P415" s="388"/>
      <c r="Q415" s="63"/>
      <c r="R415" s="58"/>
      <c r="S415" s="58"/>
      <c r="T415" s="58"/>
      <c r="U415" s="58"/>
      <c r="V415" s="58"/>
    </row>
    <row r="416" spans="1:22">
      <c r="A416" s="135">
        <v>75510727</v>
      </c>
      <c r="B416" s="513" t="s">
        <v>9333</v>
      </c>
      <c r="C416" s="531">
        <v>956484824</v>
      </c>
      <c r="D416" s="506" t="s">
        <v>9334</v>
      </c>
      <c r="E416" s="509" t="s">
        <v>376</v>
      </c>
      <c r="F416" s="57" t="s">
        <v>377</v>
      </c>
      <c r="G416" s="131" t="s">
        <v>223</v>
      </c>
      <c r="H416" s="131" t="s">
        <v>245</v>
      </c>
      <c r="I416" s="57" t="s">
        <v>316</v>
      </c>
      <c r="J416" s="57" t="s">
        <v>221</v>
      </c>
      <c r="K416" s="139"/>
      <c r="L416" s="58"/>
      <c r="M416" s="151"/>
      <c r="N416" s="58" t="s">
        <v>233</v>
      </c>
      <c r="O416" s="58" t="s">
        <v>231</v>
      </c>
      <c r="P416" s="57" t="s">
        <v>231</v>
      </c>
      <c r="Q416" s="63" t="s">
        <v>324</v>
      </c>
      <c r="R416" s="58" t="s">
        <v>232</v>
      </c>
      <c r="S416" s="58" t="s">
        <v>318</v>
      </c>
      <c r="T416" s="58" t="s">
        <v>628</v>
      </c>
      <c r="U416" s="58"/>
      <c r="V416" s="58" t="s">
        <v>9335</v>
      </c>
    </row>
    <row r="417" spans="1:22">
      <c r="A417" s="132">
        <v>42982887</v>
      </c>
      <c r="B417" s="514" t="s">
        <v>2011</v>
      </c>
      <c r="C417" s="530">
        <v>940819895</v>
      </c>
      <c r="D417" s="149" t="s">
        <v>2012</v>
      </c>
      <c r="E417" s="553" t="s">
        <v>376</v>
      </c>
      <c r="F417" s="57" t="s">
        <v>377</v>
      </c>
      <c r="G417" s="131" t="s">
        <v>224</v>
      </c>
      <c r="H417" s="131" t="s">
        <v>245</v>
      </c>
      <c r="I417" s="57" t="s">
        <v>316</v>
      </c>
      <c r="J417" s="57" t="s">
        <v>221</v>
      </c>
      <c r="K417" s="139"/>
      <c r="L417" s="58"/>
      <c r="M417" s="405"/>
      <c r="N417" s="58" t="s">
        <v>233</v>
      </c>
      <c r="O417" s="58" t="s">
        <v>231</v>
      </c>
      <c r="P417" s="388"/>
      <c r="Q417" s="63"/>
      <c r="R417" s="58"/>
      <c r="S417" s="58"/>
      <c r="T417" s="58"/>
      <c r="U417" s="58"/>
      <c r="V417" s="58"/>
    </row>
    <row r="418" spans="1:22">
      <c r="A418" s="135">
        <v>75433147</v>
      </c>
      <c r="B418" s="514" t="s">
        <v>9298</v>
      </c>
      <c r="C418" s="531">
        <v>944780576</v>
      </c>
      <c r="D418" s="506" t="s">
        <v>9299</v>
      </c>
      <c r="E418" s="509" t="s">
        <v>376</v>
      </c>
      <c r="F418" s="57" t="s">
        <v>377</v>
      </c>
      <c r="G418" s="131" t="s">
        <v>224</v>
      </c>
      <c r="H418" s="131" t="s">
        <v>242</v>
      </c>
      <c r="I418" s="86" t="s">
        <v>316</v>
      </c>
      <c r="J418" s="57" t="s">
        <v>221</v>
      </c>
      <c r="K418" s="131"/>
      <c r="L418" s="57"/>
      <c r="M418" s="187"/>
      <c r="N418" s="54" t="s">
        <v>233</v>
      </c>
      <c r="O418" s="54" t="s">
        <v>231</v>
      </c>
      <c r="P418" s="86" t="s">
        <v>231</v>
      </c>
      <c r="Q418" s="88" t="s">
        <v>445</v>
      </c>
      <c r="R418" s="54" t="s">
        <v>2512</v>
      </c>
      <c r="S418" s="54" t="s">
        <v>318</v>
      </c>
      <c r="T418" s="54" t="s">
        <v>628</v>
      </c>
      <c r="U418" s="54" t="s">
        <v>255</v>
      </c>
      <c r="V418" s="58" t="s">
        <v>3290</v>
      </c>
    </row>
    <row r="419" spans="1:22">
      <c r="A419" s="135">
        <v>45584181</v>
      </c>
      <c r="B419" s="514" t="s">
        <v>2511</v>
      </c>
      <c r="C419" s="531">
        <v>942562790</v>
      </c>
      <c r="D419" s="506"/>
      <c r="E419" s="509" t="s">
        <v>376</v>
      </c>
      <c r="F419" s="57" t="s">
        <v>377</v>
      </c>
      <c r="G419" s="131" t="s">
        <v>223</v>
      </c>
      <c r="H419" s="131" t="s">
        <v>242</v>
      </c>
      <c r="I419" s="86" t="s">
        <v>316</v>
      </c>
      <c r="J419" s="57" t="s">
        <v>221</v>
      </c>
      <c r="K419" s="131"/>
      <c r="L419" s="57"/>
      <c r="M419" s="187"/>
      <c r="N419" s="54" t="s">
        <v>233</v>
      </c>
      <c r="O419" s="54" t="s">
        <v>231</v>
      </c>
      <c r="P419" s="86" t="s">
        <v>231</v>
      </c>
      <c r="Q419" s="88" t="s">
        <v>445</v>
      </c>
      <c r="R419" s="54" t="s">
        <v>2512</v>
      </c>
      <c r="S419" s="54" t="s">
        <v>318</v>
      </c>
      <c r="T419" s="54" t="s">
        <v>628</v>
      </c>
      <c r="U419" s="54" t="s">
        <v>255</v>
      </c>
      <c r="V419" s="58"/>
    </row>
    <row r="420" spans="1:22">
      <c r="A420" s="132">
        <v>61529371</v>
      </c>
      <c r="B420" s="514" t="s">
        <v>4653</v>
      </c>
      <c r="C420" s="530">
        <v>960738445</v>
      </c>
      <c r="D420" s="133" t="s">
        <v>362</v>
      </c>
      <c r="E420" s="553"/>
      <c r="F420" s="57"/>
      <c r="G420" s="131" t="s">
        <v>224</v>
      </c>
      <c r="H420" s="131" t="s">
        <v>11</v>
      </c>
      <c r="I420" s="57"/>
      <c r="J420" s="57" t="s">
        <v>221</v>
      </c>
      <c r="K420" s="139"/>
      <c r="L420" s="58"/>
      <c r="M420" s="405"/>
      <c r="N420" s="381" t="s">
        <v>233</v>
      </c>
      <c r="O420" s="58" t="s">
        <v>236</v>
      </c>
      <c r="P420" s="388"/>
      <c r="Q420" s="63"/>
      <c r="R420" s="58"/>
      <c r="S420" s="58"/>
      <c r="T420" s="58"/>
      <c r="U420" s="58"/>
      <c r="V420" s="58"/>
    </row>
    <row r="421" spans="1:22">
      <c r="A421" s="135">
        <v>72068616</v>
      </c>
      <c r="B421" s="514" t="s">
        <v>6894</v>
      </c>
      <c r="C421" s="531">
        <v>920437264</v>
      </c>
      <c r="D421" s="506" t="s">
        <v>362</v>
      </c>
      <c r="E421" s="509"/>
      <c r="F421" s="57"/>
      <c r="G421" s="379" t="s">
        <v>225</v>
      </c>
      <c r="H421" s="131" t="s">
        <v>11</v>
      </c>
      <c r="I421" s="86"/>
      <c r="J421" s="57" t="s">
        <v>221</v>
      </c>
      <c r="K421" s="131"/>
      <c r="L421" s="57"/>
      <c r="M421" s="187"/>
      <c r="N421" s="383" t="s">
        <v>233</v>
      </c>
      <c r="O421" s="54" t="s">
        <v>231</v>
      </c>
      <c r="P421" s="86" t="s">
        <v>236</v>
      </c>
      <c r="Q421" s="88"/>
      <c r="R421" s="54"/>
      <c r="S421" s="54"/>
      <c r="T421" s="54"/>
      <c r="U421" s="54"/>
      <c r="V421" s="58"/>
    </row>
    <row r="422" spans="1:22">
      <c r="A422" s="135">
        <v>61333170</v>
      </c>
      <c r="B422" s="513" t="s">
        <v>4036</v>
      </c>
      <c r="C422" s="531">
        <v>971505163</v>
      </c>
      <c r="D422" s="545" t="s">
        <v>362</v>
      </c>
      <c r="E422" s="557"/>
      <c r="F422" s="57"/>
      <c r="G422" s="130" t="s">
        <v>225</v>
      </c>
      <c r="H422" s="131" t="s">
        <v>11</v>
      </c>
      <c r="I422" s="57"/>
      <c r="J422" s="57" t="s">
        <v>221</v>
      </c>
      <c r="K422" s="139"/>
      <c r="L422" s="58"/>
      <c r="M422" s="151"/>
      <c r="N422" s="384" t="s">
        <v>233</v>
      </c>
      <c r="O422" s="385" t="s">
        <v>231</v>
      </c>
      <c r="P422" s="57"/>
      <c r="Q422" s="63"/>
      <c r="R422" s="58"/>
      <c r="S422" s="58"/>
      <c r="T422" s="58"/>
      <c r="U422" s="58"/>
      <c r="V422" s="58"/>
    </row>
    <row r="423" spans="1:22">
      <c r="A423" s="135">
        <v>61528541</v>
      </c>
      <c r="B423" s="514" t="s">
        <v>4649</v>
      </c>
      <c r="C423" s="531">
        <v>944329140</v>
      </c>
      <c r="D423" s="506" t="s">
        <v>362</v>
      </c>
      <c r="E423" s="509"/>
      <c r="F423" s="57"/>
      <c r="G423" s="131" t="s">
        <v>224</v>
      </c>
      <c r="H423" s="131" t="s">
        <v>11</v>
      </c>
      <c r="I423" s="86"/>
      <c r="J423" s="57" t="s">
        <v>221</v>
      </c>
      <c r="K423" s="131"/>
      <c r="L423" s="57"/>
      <c r="M423" s="187"/>
      <c r="N423" s="387" t="s">
        <v>233</v>
      </c>
      <c r="O423" s="54" t="s">
        <v>236</v>
      </c>
      <c r="P423" s="86"/>
      <c r="Q423" s="88"/>
      <c r="R423" s="54"/>
      <c r="S423" s="54"/>
      <c r="T423" s="54"/>
      <c r="U423" s="54"/>
      <c r="V423" s="58"/>
    </row>
    <row r="424" spans="1:22">
      <c r="A424" s="135">
        <v>73162872</v>
      </c>
      <c r="B424" s="513" t="s">
        <v>8127</v>
      </c>
      <c r="C424" s="531">
        <v>940150384</v>
      </c>
      <c r="D424" s="544" t="s">
        <v>362</v>
      </c>
      <c r="E424" s="554"/>
      <c r="F424" s="57"/>
      <c r="G424" s="131" t="s">
        <v>224</v>
      </c>
      <c r="H424" s="131" t="s">
        <v>11</v>
      </c>
      <c r="I424" s="57"/>
      <c r="J424" s="57" t="s">
        <v>221</v>
      </c>
      <c r="K424" s="139"/>
      <c r="L424" s="58"/>
      <c r="M424" s="151"/>
      <c r="N424" s="387" t="s">
        <v>233</v>
      </c>
      <c r="O424" s="385" t="s">
        <v>236</v>
      </c>
      <c r="P424" s="388"/>
      <c r="Q424" s="63"/>
      <c r="R424" s="58"/>
      <c r="S424" s="58"/>
      <c r="T424" s="58"/>
      <c r="U424" s="58"/>
      <c r="V424" s="58"/>
    </row>
    <row r="425" spans="1:22">
      <c r="A425" s="135">
        <v>62050326</v>
      </c>
      <c r="B425" s="513" t="s">
        <v>5145</v>
      </c>
      <c r="C425" s="531">
        <v>955245262</v>
      </c>
      <c r="D425" s="143" t="s">
        <v>362</v>
      </c>
      <c r="E425" s="141"/>
      <c r="F425" s="57"/>
      <c r="G425" s="131" t="s">
        <v>224</v>
      </c>
      <c r="H425" s="131" t="s">
        <v>11</v>
      </c>
      <c r="I425" s="57"/>
      <c r="J425" s="57" t="s">
        <v>221</v>
      </c>
      <c r="K425" s="139"/>
      <c r="L425" s="58"/>
      <c r="M425" s="151"/>
      <c r="N425" s="387" t="s">
        <v>233</v>
      </c>
      <c r="O425" s="385" t="s">
        <v>236</v>
      </c>
      <c r="P425" s="388"/>
      <c r="Q425" s="63"/>
      <c r="R425" s="58"/>
      <c r="S425" s="58"/>
      <c r="T425" s="58"/>
      <c r="U425" s="58"/>
      <c r="V425" s="58"/>
    </row>
    <row r="426" spans="1:22">
      <c r="A426" s="135">
        <v>72599230</v>
      </c>
      <c r="B426" s="514" t="s">
        <v>7419</v>
      </c>
      <c r="C426" s="531">
        <v>966539212</v>
      </c>
      <c r="D426" s="506" t="s">
        <v>362</v>
      </c>
      <c r="E426" s="509"/>
      <c r="F426" s="57"/>
      <c r="G426" s="379" t="s">
        <v>225</v>
      </c>
      <c r="H426" s="131" t="s">
        <v>11</v>
      </c>
      <c r="I426" s="86"/>
      <c r="J426" s="57" t="s">
        <v>221</v>
      </c>
      <c r="K426" s="131"/>
      <c r="L426" s="57"/>
      <c r="M426" s="187"/>
      <c r="N426" s="384" t="s">
        <v>233</v>
      </c>
      <c r="O426" s="54" t="s">
        <v>231</v>
      </c>
      <c r="P426" s="86"/>
      <c r="Q426" s="88"/>
      <c r="R426" s="54"/>
      <c r="S426" s="54"/>
      <c r="T426" s="54"/>
      <c r="U426" s="54"/>
      <c r="V426" s="58"/>
    </row>
    <row r="427" spans="1:22">
      <c r="A427" s="135">
        <v>61426914</v>
      </c>
      <c r="B427" s="514" t="s">
        <v>4301</v>
      </c>
      <c r="C427" s="531">
        <v>965476262</v>
      </c>
      <c r="D427" s="506" t="s">
        <v>362</v>
      </c>
      <c r="E427" s="509"/>
      <c r="F427" s="57"/>
      <c r="G427" s="379" t="s">
        <v>225</v>
      </c>
      <c r="H427" s="131" t="s">
        <v>11</v>
      </c>
      <c r="I427" s="86"/>
      <c r="J427" s="57" t="s">
        <v>221</v>
      </c>
      <c r="K427" s="131"/>
      <c r="L427" s="57"/>
      <c r="M427" s="187"/>
      <c r="N427" s="384" t="s">
        <v>233</v>
      </c>
      <c r="O427" s="54" t="s">
        <v>231</v>
      </c>
      <c r="P427" s="86"/>
      <c r="Q427" s="88"/>
      <c r="R427" s="54"/>
      <c r="S427" s="54"/>
      <c r="T427" s="54"/>
      <c r="U427" s="54"/>
      <c r="V427" s="58"/>
    </row>
    <row r="428" spans="1:22">
      <c r="A428" s="132" t="s">
        <v>10826</v>
      </c>
      <c r="B428" s="517" t="s">
        <v>10827</v>
      </c>
      <c r="C428" s="530">
        <v>987844691</v>
      </c>
      <c r="D428" s="133" t="s">
        <v>362</v>
      </c>
      <c r="E428" s="553"/>
      <c r="F428" s="57"/>
      <c r="G428" s="131" t="s">
        <v>223</v>
      </c>
      <c r="H428" s="131" t="s">
        <v>11</v>
      </c>
      <c r="I428" s="57" t="s">
        <v>316</v>
      </c>
      <c r="J428" s="57" t="s">
        <v>221</v>
      </c>
      <c r="K428" s="139"/>
      <c r="L428" s="58"/>
      <c r="M428" s="405"/>
      <c r="N428" s="58" t="s">
        <v>233</v>
      </c>
      <c r="O428" s="58" t="s">
        <v>236</v>
      </c>
      <c r="P428" s="57"/>
      <c r="Q428" s="63"/>
      <c r="R428" s="58"/>
      <c r="S428" s="58"/>
      <c r="T428" s="58"/>
      <c r="U428" s="58"/>
      <c r="V428" s="58"/>
    </row>
    <row r="429" spans="1:22">
      <c r="A429" s="141" t="s">
        <v>10958</v>
      </c>
      <c r="B429" s="516" t="s">
        <v>10959</v>
      </c>
      <c r="C429" s="530">
        <v>963225346</v>
      </c>
      <c r="D429" s="149" t="s">
        <v>362</v>
      </c>
      <c r="E429" s="553"/>
      <c r="F429" s="57"/>
      <c r="G429" s="379" t="s">
        <v>225</v>
      </c>
      <c r="H429" s="131" t="s">
        <v>11</v>
      </c>
      <c r="I429" s="57"/>
      <c r="J429" s="57" t="s">
        <v>221</v>
      </c>
      <c r="K429" s="139"/>
      <c r="L429" s="58"/>
      <c r="M429" s="405"/>
      <c r="N429" s="384" t="s">
        <v>233</v>
      </c>
      <c r="O429" s="385" t="s">
        <v>236</v>
      </c>
      <c r="P429" s="57"/>
      <c r="Q429" s="63"/>
      <c r="R429" s="58"/>
      <c r="S429" s="58"/>
      <c r="T429" s="58"/>
      <c r="U429" s="58"/>
      <c r="V429" s="58"/>
    </row>
    <row r="430" spans="1:22">
      <c r="A430" s="132" t="s">
        <v>10846</v>
      </c>
      <c r="B430" s="514" t="s">
        <v>10847</v>
      </c>
      <c r="C430" s="530">
        <v>902408224</v>
      </c>
      <c r="D430" s="133" t="s">
        <v>362</v>
      </c>
      <c r="E430" s="553"/>
      <c r="F430" s="57"/>
      <c r="G430" s="131" t="s">
        <v>223</v>
      </c>
      <c r="H430" s="131" t="s">
        <v>11</v>
      </c>
      <c r="I430" s="57" t="s">
        <v>316</v>
      </c>
      <c r="J430" s="57" t="s">
        <v>221</v>
      </c>
      <c r="K430" s="139"/>
      <c r="L430" s="58"/>
      <c r="M430" s="405"/>
      <c r="N430" s="58" t="s">
        <v>233</v>
      </c>
      <c r="O430" s="58" t="s">
        <v>236</v>
      </c>
      <c r="P430" s="57"/>
      <c r="Q430" s="63"/>
      <c r="R430" s="58"/>
      <c r="S430" s="58"/>
      <c r="T430" s="58"/>
      <c r="U430" s="58"/>
      <c r="V430" s="58"/>
    </row>
    <row r="431" spans="1:22">
      <c r="A431" s="135" t="s">
        <v>10940</v>
      </c>
      <c r="B431" s="513" t="s">
        <v>10941</v>
      </c>
      <c r="C431" s="531">
        <v>940373884</v>
      </c>
      <c r="D431" s="506" t="s">
        <v>362</v>
      </c>
      <c r="E431" s="553"/>
      <c r="F431" s="57"/>
      <c r="G431" s="131" t="s">
        <v>224</v>
      </c>
      <c r="H431" s="131" t="s">
        <v>11</v>
      </c>
      <c r="I431" s="57"/>
      <c r="J431" s="57" t="s">
        <v>221</v>
      </c>
      <c r="K431" s="139"/>
      <c r="L431" s="58"/>
      <c r="M431" s="151"/>
      <c r="N431" s="387" t="s">
        <v>233</v>
      </c>
      <c r="O431" s="385" t="s">
        <v>236</v>
      </c>
      <c r="P431" s="388"/>
      <c r="Q431" s="63"/>
      <c r="R431" s="58"/>
      <c r="S431" s="58"/>
      <c r="T431" s="58"/>
      <c r="U431" s="58"/>
      <c r="V431" s="58"/>
    </row>
    <row r="432" spans="1:22">
      <c r="A432" s="141" t="s">
        <v>10896</v>
      </c>
      <c r="B432" s="516" t="s">
        <v>10897</v>
      </c>
      <c r="C432" s="530">
        <v>992100745</v>
      </c>
      <c r="D432" s="149" t="s">
        <v>362</v>
      </c>
      <c r="E432" s="553"/>
      <c r="F432" s="57"/>
      <c r="G432" s="131" t="s">
        <v>223</v>
      </c>
      <c r="H432" s="131" t="s">
        <v>11</v>
      </c>
      <c r="I432" s="57" t="s">
        <v>316</v>
      </c>
      <c r="J432" s="57" t="s">
        <v>221</v>
      </c>
      <c r="K432" s="139"/>
      <c r="L432" s="58"/>
      <c r="M432" s="405"/>
      <c r="N432" s="58" t="s">
        <v>233</v>
      </c>
      <c r="O432" s="58" t="s">
        <v>236</v>
      </c>
      <c r="P432" s="57"/>
      <c r="Q432" s="63"/>
      <c r="R432" s="58"/>
      <c r="S432" s="58"/>
      <c r="T432" s="58"/>
      <c r="U432" s="58"/>
      <c r="V432" s="58"/>
    </row>
    <row r="433" spans="1:22">
      <c r="A433" s="135">
        <v>61438699</v>
      </c>
      <c r="B433" s="513" t="s">
        <v>4363</v>
      </c>
      <c r="C433" s="531">
        <v>953841912</v>
      </c>
      <c r="D433" s="143" t="s">
        <v>4364</v>
      </c>
      <c r="E433" s="141"/>
      <c r="F433" s="57"/>
      <c r="G433" s="131" t="s">
        <v>224</v>
      </c>
      <c r="H433" s="131" t="s">
        <v>11</v>
      </c>
      <c r="I433" s="57"/>
      <c r="J433" s="57" t="s">
        <v>221</v>
      </c>
      <c r="K433" s="139"/>
      <c r="L433" s="58"/>
      <c r="M433" s="151"/>
      <c r="N433" s="387" t="s">
        <v>233</v>
      </c>
      <c r="O433" s="385" t="s">
        <v>236</v>
      </c>
      <c r="P433" s="388"/>
      <c r="Q433" s="63"/>
      <c r="R433" s="58"/>
      <c r="S433" s="58"/>
      <c r="T433" s="58"/>
      <c r="U433" s="58"/>
      <c r="V433" s="58"/>
    </row>
    <row r="434" spans="1:22">
      <c r="A434" s="135">
        <v>72346358</v>
      </c>
      <c r="B434" s="513" t="s">
        <v>7137</v>
      </c>
      <c r="C434" s="529">
        <v>932307456</v>
      </c>
      <c r="D434" s="133" t="s">
        <v>362</v>
      </c>
      <c r="E434" s="146"/>
      <c r="F434" s="57"/>
      <c r="G434" s="130" t="s">
        <v>225</v>
      </c>
      <c r="H434" s="131" t="s">
        <v>11</v>
      </c>
      <c r="I434" s="57"/>
      <c r="J434" s="57" t="s">
        <v>221</v>
      </c>
      <c r="K434" s="139"/>
      <c r="L434" s="58"/>
      <c r="M434" s="151"/>
      <c r="N434" s="384" t="s">
        <v>233</v>
      </c>
      <c r="O434" s="385" t="s">
        <v>231</v>
      </c>
      <c r="P434" s="57"/>
      <c r="Q434" s="63"/>
      <c r="R434" s="58"/>
      <c r="S434" s="58"/>
      <c r="T434" s="58"/>
      <c r="U434" s="58"/>
      <c r="V434" s="58"/>
    </row>
    <row r="435" spans="1:22">
      <c r="A435" s="135">
        <v>72345522</v>
      </c>
      <c r="B435" s="516" t="s">
        <v>7131</v>
      </c>
      <c r="C435" s="531">
        <v>933618963</v>
      </c>
      <c r="D435" s="506" t="s">
        <v>362</v>
      </c>
      <c r="E435" s="509"/>
      <c r="F435" s="57"/>
      <c r="G435" s="131" t="s">
        <v>224</v>
      </c>
      <c r="H435" s="131" t="s">
        <v>11</v>
      </c>
      <c r="I435" s="86"/>
      <c r="J435" s="57" t="s">
        <v>221</v>
      </c>
      <c r="K435" s="131"/>
      <c r="L435" s="57"/>
      <c r="M435" s="187"/>
      <c r="N435" s="387" t="s">
        <v>233</v>
      </c>
      <c r="O435" s="54" t="s">
        <v>236</v>
      </c>
      <c r="P435" s="86"/>
      <c r="Q435" s="88"/>
      <c r="R435" s="54"/>
      <c r="S435" s="54"/>
      <c r="T435" s="54"/>
      <c r="U435" s="54"/>
      <c r="V435" s="58"/>
    </row>
    <row r="436" spans="1:22">
      <c r="A436" s="135">
        <v>74787156</v>
      </c>
      <c r="B436" s="513" t="s">
        <v>9046</v>
      </c>
      <c r="C436" s="531">
        <v>942471608</v>
      </c>
      <c r="D436" s="544" t="s">
        <v>362</v>
      </c>
      <c r="E436" s="554"/>
      <c r="F436" s="57"/>
      <c r="G436" s="378" t="s">
        <v>224</v>
      </c>
      <c r="H436" s="131" t="s">
        <v>11</v>
      </c>
      <c r="I436" s="57"/>
      <c r="J436" s="57" t="s">
        <v>221</v>
      </c>
      <c r="K436" s="139"/>
      <c r="L436" s="58"/>
      <c r="M436" s="151"/>
      <c r="N436" s="387" t="s">
        <v>233</v>
      </c>
      <c r="O436" s="385" t="s">
        <v>236</v>
      </c>
      <c r="P436" s="388"/>
      <c r="Q436" s="63"/>
      <c r="R436" s="58"/>
      <c r="S436" s="58"/>
      <c r="T436" s="58"/>
      <c r="U436" s="58"/>
      <c r="V436" s="58"/>
    </row>
    <row r="437" spans="1:22">
      <c r="A437" s="132">
        <v>74915098</v>
      </c>
      <c r="B437" s="514" t="s">
        <v>9101</v>
      </c>
      <c r="C437" s="530">
        <v>954527817</v>
      </c>
      <c r="D437" s="133" t="s">
        <v>9102</v>
      </c>
      <c r="E437" s="553"/>
      <c r="F437" s="57"/>
      <c r="G437" s="131" t="s">
        <v>223</v>
      </c>
      <c r="H437" s="131" t="s">
        <v>11</v>
      </c>
      <c r="I437" s="57" t="s">
        <v>316</v>
      </c>
      <c r="J437" s="57" t="s">
        <v>221</v>
      </c>
      <c r="K437" s="139"/>
      <c r="L437" s="58"/>
      <c r="M437" s="405"/>
      <c r="N437" s="58" t="s">
        <v>233</v>
      </c>
      <c r="O437" s="58" t="s">
        <v>236</v>
      </c>
      <c r="P437" s="57"/>
      <c r="Q437" s="63"/>
      <c r="R437" s="58"/>
      <c r="S437" s="58"/>
      <c r="T437" s="58"/>
      <c r="U437" s="58"/>
      <c r="V437" s="58"/>
    </row>
    <row r="438" spans="1:22">
      <c r="A438" s="132" t="s">
        <v>10813</v>
      </c>
      <c r="B438" s="514" t="s">
        <v>10814</v>
      </c>
      <c r="C438" s="530">
        <v>914741201</v>
      </c>
      <c r="D438" s="133" t="s">
        <v>10815</v>
      </c>
      <c r="E438" s="553"/>
      <c r="F438" s="57"/>
      <c r="G438" s="379" t="s">
        <v>225</v>
      </c>
      <c r="H438" s="131" t="s">
        <v>11</v>
      </c>
      <c r="I438" s="57"/>
      <c r="J438" s="57" t="s">
        <v>221</v>
      </c>
      <c r="K438" s="139"/>
      <c r="L438" s="58"/>
      <c r="M438" s="405"/>
      <c r="N438" s="384" t="s">
        <v>233</v>
      </c>
      <c r="O438" s="385" t="s">
        <v>236</v>
      </c>
      <c r="P438" s="57"/>
      <c r="Q438" s="63"/>
      <c r="R438" s="58"/>
      <c r="S438" s="58"/>
      <c r="T438" s="58"/>
      <c r="U438" s="58"/>
      <c r="V438" s="58"/>
    </row>
    <row r="439" spans="1:22">
      <c r="A439" s="127" t="s">
        <v>10945</v>
      </c>
      <c r="B439" s="514" t="s">
        <v>10946</v>
      </c>
      <c r="C439" s="530">
        <v>923879997</v>
      </c>
      <c r="D439" s="133" t="s">
        <v>10947</v>
      </c>
      <c r="E439" s="146"/>
      <c r="F439" s="55"/>
      <c r="G439" s="131" t="s">
        <v>223</v>
      </c>
      <c r="H439" s="131" t="s">
        <v>11</v>
      </c>
      <c r="I439" s="57" t="s">
        <v>316</v>
      </c>
      <c r="J439" s="57" t="s">
        <v>221</v>
      </c>
      <c r="K439" s="139"/>
      <c r="L439" s="58"/>
      <c r="M439" s="405"/>
      <c r="N439" s="58" t="s">
        <v>233</v>
      </c>
      <c r="O439" s="385" t="s">
        <v>236</v>
      </c>
      <c r="P439" s="57"/>
      <c r="Q439" s="63"/>
      <c r="R439" s="58"/>
      <c r="S439" s="58"/>
      <c r="T439" s="58"/>
      <c r="U439" s="58"/>
      <c r="V439" s="58"/>
    </row>
    <row r="440" spans="1:22">
      <c r="A440" s="132" t="s">
        <v>10912</v>
      </c>
      <c r="B440" s="514" t="s">
        <v>10913</v>
      </c>
      <c r="C440" s="530">
        <v>924234972</v>
      </c>
      <c r="D440" s="133" t="s">
        <v>362</v>
      </c>
      <c r="E440" s="553"/>
      <c r="F440" s="57"/>
      <c r="G440" s="379" t="s">
        <v>225</v>
      </c>
      <c r="H440" s="131" t="s">
        <v>11</v>
      </c>
      <c r="I440" s="57"/>
      <c r="J440" s="57" t="s">
        <v>221</v>
      </c>
      <c r="K440" s="139"/>
      <c r="L440" s="58"/>
      <c r="M440" s="405"/>
      <c r="N440" s="384" t="s">
        <v>233</v>
      </c>
      <c r="O440" s="385" t="s">
        <v>231</v>
      </c>
      <c r="P440" s="57"/>
      <c r="Q440" s="63"/>
      <c r="R440" s="58"/>
      <c r="S440" s="58"/>
      <c r="T440" s="58"/>
      <c r="U440" s="58"/>
      <c r="V440" s="58"/>
    </row>
    <row r="441" spans="1:22">
      <c r="A441" s="135" t="s">
        <v>10842</v>
      </c>
      <c r="B441" s="516" t="s">
        <v>10843</v>
      </c>
      <c r="C441" s="531">
        <v>926188084</v>
      </c>
      <c r="D441" s="506" t="s">
        <v>362</v>
      </c>
      <c r="E441" s="509"/>
      <c r="F441" s="57"/>
      <c r="G441" s="379" t="s">
        <v>225</v>
      </c>
      <c r="H441" s="131" t="s">
        <v>11</v>
      </c>
      <c r="I441" s="86"/>
      <c r="J441" s="57" t="s">
        <v>221</v>
      </c>
      <c r="K441" s="131"/>
      <c r="L441" s="57"/>
      <c r="M441" s="187"/>
      <c r="N441" s="384" t="s">
        <v>233</v>
      </c>
      <c r="O441" s="54" t="s">
        <v>236</v>
      </c>
      <c r="P441" s="86"/>
      <c r="Q441" s="88"/>
      <c r="R441" s="54"/>
      <c r="S441" s="54"/>
      <c r="T441" s="54"/>
      <c r="U441" s="54"/>
      <c r="V441" s="58"/>
    </row>
    <row r="442" spans="1:22">
      <c r="A442" s="132" t="s">
        <v>10928</v>
      </c>
      <c r="B442" s="514" t="s">
        <v>10929</v>
      </c>
      <c r="C442" s="530">
        <v>999249441</v>
      </c>
      <c r="D442" s="133" t="s">
        <v>362</v>
      </c>
      <c r="E442" s="553"/>
      <c r="F442" s="57"/>
      <c r="G442" s="131" t="s">
        <v>224</v>
      </c>
      <c r="H442" s="131" t="s">
        <v>11</v>
      </c>
      <c r="I442" s="57"/>
      <c r="J442" s="57" t="s">
        <v>221</v>
      </c>
      <c r="K442" s="139"/>
      <c r="L442" s="58"/>
      <c r="M442" s="405"/>
      <c r="N442" s="387" t="s">
        <v>233</v>
      </c>
      <c r="O442" s="385" t="s">
        <v>236</v>
      </c>
      <c r="P442" s="388"/>
      <c r="Q442" s="63"/>
      <c r="R442" s="58"/>
      <c r="S442" s="58"/>
      <c r="T442" s="58"/>
      <c r="U442" s="58"/>
      <c r="V442" s="58"/>
    </row>
    <row r="443" spans="1:22">
      <c r="A443" s="135" t="s">
        <v>10855</v>
      </c>
      <c r="B443" s="513" t="s">
        <v>10856</v>
      </c>
      <c r="C443" s="531">
        <v>928790945</v>
      </c>
      <c r="D443" s="143" t="s">
        <v>362</v>
      </c>
      <c r="E443" s="141"/>
      <c r="F443" s="57"/>
      <c r="G443" s="131" t="s">
        <v>224</v>
      </c>
      <c r="H443" s="131" t="s">
        <v>11</v>
      </c>
      <c r="I443" s="57"/>
      <c r="J443" s="57" t="s">
        <v>221</v>
      </c>
      <c r="K443" s="139"/>
      <c r="L443" s="58"/>
      <c r="M443" s="151"/>
      <c r="N443" s="387" t="s">
        <v>233</v>
      </c>
      <c r="O443" s="385" t="s">
        <v>236</v>
      </c>
      <c r="P443" s="388"/>
      <c r="Q443" s="63"/>
      <c r="R443" s="58"/>
      <c r="S443" s="58"/>
      <c r="T443" s="58"/>
      <c r="U443" s="58"/>
      <c r="V443" s="58"/>
    </row>
    <row r="444" spans="1:22">
      <c r="A444" s="127" t="s">
        <v>10861</v>
      </c>
      <c r="B444" s="513" t="s">
        <v>10862</v>
      </c>
      <c r="C444" s="529">
        <v>970457821</v>
      </c>
      <c r="D444" s="506" t="s">
        <v>362</v>
      </c>
      <c r="E444" s="146"/>
      <c r="F444" s="57"/>
      <c r="G444" s="131" t="s">
        <v>224</v>
      </c>
      <c r="H444" s="131" t="s">
        <v>11</v>
      </c>
      <c r="I444" s="57"/>
      <c r="J444" s="57" t="s">
        <v>221</v>
      </c>
      <c r="K444" s="139"/>
      <c r="L444" s="58"/>
      <c r="M444" s="151"/>
      <c r="N444" s="387" t="s">
        <v>233</v>
      </c>
      <c r="O444" s="385" t="s">
        <v>236</v>
      </c>
      <c r="P444" s="388"/>
      <c r="Q444" s="63"/>
      <c r="R444" s="58"/>
      <c r="S444" s="58"/>
      <c r="T444" s="58"/>
      <c r="U444" s="58"/>
      <c r="V444" s="58"/>
    </row>
    <row r="445" spans="1:22">
      <c r="A445" s="132" t="s">
        <v>10936</v>
      </c>
      <c r="B445" s="514" t="s">
        <v>10937</v>
      </c>
      <c r="C445" s="530">
        <v>968058898</v>
      </c>
      <c r="D445" s="133" t="s">
        <v>362</v>
      </c>
      <c r="E445" s="553"/>
      <c r="F445" s="57"/>
      <c r="G445" s="379" t="s">
        <v>225</v>
      </c>
      <c r="H445" s="131" t="s">
        <v>11</v>
      </c>
      <c r="I445" s="57"/>
      <c r="J445" s="57" t="s">
        <v>221</v>
      </c>
      <c r="K445" s="139"/>
      <c r="L445" s="58"/>
      <c r="M445" s="405"/>
      <c r="N445" s="384" t="s">
        <v>233</v>
      </c>
      <c r="O445" s="385" t="s">
        <v>236</v>
      </c>
      <c r="P445" s="57"/>
      <c r="Q445" s="63"/>
      <c r="R445" s="58"/>
      <c r="S445" s="58"/>
      <c r="T445" s="58"/>
      <c r="U445" s="58"/>
      <c r="V445" s="58"/>
    </row>
    <row r="446" spans="1:22" ht="29">
      <c r="A446" s="132">
        <v>60978311</v>
      </c>
      <c r="B446" s="514" t="s">
        <v>3519</v>
      </c>
      <c r="C446" s="530">
        <v>994625297</v>
      </c>
      <c r="D446" s="133" t="s">
        <v>3520</v>
      </c>
      <c r="E446" s="553"/>
      <c r="F446" s="57"/>
      <c r="G446" s="131" t="s">
        <v>223</v>
      </c>
      <c r="H446" s="131" t="s">
        <v>11</v>
      </c>
      <c r="I446" s="57" t="s">
        <v>316</v>
      </c>
      <c r="J446" s="57" t="s">
        <v>221</v>
      </c>
      <c r="K446" s="139"/>
      <c r="L446" s="58"/>
      <c r="M446" s="405"/>
      <c r="N446" s="58" t="s">
        <v>233</v>
      </c>
      <c r="O446" s="385" t="s">
        <v>236</v>
      </c>
      <c r="P446" s="57"/>
      <c r="Q446" s="63"/>
      <c r="R446" s="58"/>
      <c r="S446" s="58"/>
      <c r="T446" s="58"/>
      <c r="U446" s="58"/>
      <c r="V446" s="381" t="s">
        <v>3521</v>
      </c>
    </row>
    <row r="447" spans="1:22" ht="29">
      <c r="A447" s="135">
        <v>76507102</v>
      </c>
      <c r="B447" s="516" t="s">
        <v>9693</v>
      </c>
      <c r="C447" s="531">
        <v>925041629</v>
      </c>
      <c r="D447" s="506" t="s">
        <v>9694</v>
      </c>
      <c r="E447" s="509"/>
      <c r="F447" s="57"/>
      <c r="G447" s="131" t="s">
        <v>224</v>
      </c>
      <c r="H447" s="131" t="s">
        <v>11</v>
      </c>
      <c r="I447" s="86"/>
      <c r="J447" s="57" t="s">
        <v>221</v>
      </c>
      <c r="K447" s="131"/>
      <c r="L447" s="57"/>
      <c r="M447" s="187"/>
      <c r="N447" s="387" t="s">
        <v>233</v>
      </c>
      <c r="O447" s="54" t="s">
        <v>236</v>
      </c>
      <c r="P447" s="86"/>
      <c r="Q447" s="88"/>
      <c r="R447" s="54"/>
      <c r="S447" s="54"/>
      <c r="T447" s="54"/>
      <c r="U447" s="54"/>
      <c r="V447" s="58"/>
    </row>
    <row r="448" spans="1:22">
      <c r="A448" s="141" t="s">
        <v>10483</v>
      </c>
      <c r="B448" s="516" t="s">
        <v>10484</v>
      </c>
      <c r="C448" s="530">
        <v>981302369</v>
      </c>
      <c r="D448" s="149" t="s">
        <v>362</v>
      </c>
      <c r="E448" s="553"/>
      <c r="F448" s="57"/>
      <c r="G448" s="131" t="s">
        <v>223</v>
      </c>
      <c r="H448" s="131" t="s">
        <v>11</v>
      </c>
      <c r="I448" s="57" t="s">
        <v>316</v>
      </c>
      <c r="J448" s="57" t="s">
        <v>221</v>
      </c>
      <c r="K448" s="139"/>
      <c r="L448" s="58"/>
      <c r="M448" s="405"/>
      <c r="N448" s="58" t="s">
        <v>233</v>
      </c>
      <c r="O448" s="385" t="s">
        <v>236</v>
      </c>
      <c r="P448" s="57"/>
      <c r="Q448" s="63"/>
      <c r="R448" s="58"/>
      <c r="S448" s="58"/>
      <c r="T448" s="58"/>
      <c r="U448" s="58"/>
      <c r="V448" s="58"/>
    </row>
    <row r="449" spans="1:22">
      <c r="A449" s="141">
        <v>62019620</v>
      </c>
      <c r="B449" s="516" t="s">
        <v>5049</v>
      </c>
      <c r="C449" s="530">
        <v>935436710</v>
      </c>
      <c r="D449" s="149" t="s">
        <v>5050</v>
      </c>
      <c r="E449" s="553"/>
      <c r="F449" s="57"/>
      <c r="G449" s="131" t="s">
        <v>223</v>
      </c>
      <c r="H449" s="131" t="s">
        <v>11</v>
      </c>
      <c r="I449" s="57" t="s">
        <v>316</v>
      </c>
      <c r="J449" s="57" t="s">
        <v>221</v>
      </c>
      <c r="K449" s="139"/>
      <c r="L449" s="58" t="s">
        <v>271</v>
      </c>
      <c r="M449" s="405"/>
      <c r="N449" s="58" t="s">
        <v>233</v>
      </c>
      <c r="O449" s="385" t="s">
        <v>231</v>
      </c>
      <c r="P449" s="57"/>
      <c r="Q449" s="63"/>
      <c r="R449" s="58"/>
      <c r="S449" s="58"/>
      <c r="T449" s="58"/>
      <c r="U449" s="58"/>
      <c r="V449" s="58"/>
    </row>
    <row r="450" spans="1:22">
      <c r="A450" s="135" t="s">
        <v>10952</v>
      </c>
      <c r="B450" s="513" t="s">
        <v>10953</v>
      </c>
      <c r="C450" s="531">
        <v>987559322</v>
      </c>
      <c r="D450" s="544" t="s">
        <v>10954</v>
      </c>
      <c r="E450" s="554"/>
      <c r="F450" s="57"/>
      <c r="G450" s="131" t="s">
        <v>224</v>
      </c>
      <c r="H450" s="131" t="s">
        <v>11</v>
      </c>
      <c r="I450" s="57"/>
      <c r="J450" s="57" t="s">
        <v>221</v>
      </c>
      <c r="K450" s="139"/>
      <c r="L450" s="58"/>
      <c r="M450" s="151"/>
      <c r="N450" s="387" t="s">
        <v>233</v>
      </c>
      <c r="O450" s="385" t="s">
        <v>236</v>
      </c>
      <c r="P450" s="388"/>
      <c r="Q450" s="63"/>
      <c r="R450" s="58"/>
      <c r="S450" s="58"/>
      <c r="T450" s="58"/>
      <c r="U450" s="58"/>
      <c r="V450" s="58"/>
    </row>
    <row r="451" spans="1:22">
      <c r="A451" s="132" t="s">
        <v>10853</v>
      </c>
      <c r="B451" s="514" t="s">
        <v>10854</v>
      </c>
      <c r="C451" s="530">
        <v>983156832</v>
      </c>
      <c r="D451" s="133" t="s">
        <v>362</v>
      </c>
      <c r="E451" s="553"/>
      <c r="F451" s="57"/>
      <c r="G451" s="131" t="s">
        <v>224</v>
      </c>
      <c r="H451" s="131" t="s">
        <v>11</v>
      </c>
      <c r="I451" s="57"/>
      <c r="J451" s="57" t="s">
        <v>221</v>
      </c>
      <c r="K451" s="139"/>
      <c r="L451" s="58"/>
      <c r="M451" s="405"/>
      <c r="N451" s="387" t="s">
        <v>233</v>
      </c>
      <c r="O451" s="385" t="s">
        <v>236</v>
      </c>
      <c r="P451" s="388"/>
      <c r="Q451" s="63"/>
      <c r="R451" s="58"/>
      <c r="S451" s="58"/>
      <c r="T451" s="58"/>
      <c r="U451" s="58"/>
      <c r="V451" s="58"/>
    </row>
    <row r="452" spans="1:22">
      <c r="A452" s="132" t="s">
        <v>10879</v>
      </c>
      <c r="B452" s="513" t="s">
        <v>10880</v>
      </c>
      <c r="C452" s="531">
        <v>986192010</v>
      </c>
      <c r="D452" s="506" t="s">
        <v>362</v>
      </c>
      <c r="E452" s="141"/>
      <c r="F452" s="57"/>
      <c r="G452" s="130" t="s">
        <v>225</v>
      </c>
      <c r="H452" s="131" t="s">
        <v>11</v>
      </c>
      <c r="I452" s="57"/>
      <c r="J452" s="57" t="s">
        <v>221</v>
      </c>
      <c r="K452" s="139"/>
      <c r="L452" s="58"/>
      <c r="M452" s="151"/>
      <c r="N452" s="384" t="s">
        <v>233</v>
      </c>
      <c r="O452" s="385" t="s">
        <v>236</v>
      </c>
      <c r="P452" s="57"/>
      <c r="Q452" s="63"/>
      <c r="R452" s="58"/>
      <c r="S452" s="58"/>
      <c r="T452" s="58"/>
      <c r="U452" s="58"/>
      <c r="V452" s="58"/>
    </row>
    <row r="453" spans="1:22">
      <c r="A453" s="132" t="s">
        <v>10924</v>
      </c>
      <c r="B453" s="514" t="s">
        <v>10925</v>
      </c>
      <c r="C453" s="530">
        <v>923902516</v>
      </c>
      <c r="D453" s="133" t="s">
        <v>362</v>
      </c>
      <c r="E453" s="553"/>
      <c r="F453" s="57"/>
      <c r="G453" s="131" t="s">
        <v>223</v>
      </c>
      <c r="H453" s="131" t="s">
        <v>11</v>
      </c>
      <c r="I453" s="57" t="s">
        <v>316</v>
      </c>
      <c r="J453" s="57" t="s">
        <v>221</v>
      </c>
      <c r="K453" s="139"/>
      <c r="L453" s="58"/>
      <c r="M453" s="405"/>
      <c r="N453" s="58" t="s">
        <v>237</v>
      </c>
      <c r="O453" s="58" t="s">
        <v>332</v>
      </c>
      <c r="P453" s="57" t="s">
        <v>237</v>
      </c>
      <c r="Q453" s="63"/>
      <c r="R453" s="58"/>
      <c r="S453" s="58"/>
      <c r="T453" s="58"/>
      <c r="U453" s="58"/>
      <c r="V453" s="58"/>
    </row>
    <row r="454" spans="1:22">
      <c r="A454" s="127" t="s">
        <v>10948</v>
      </c>
      <c r="B454" s="514" t="s">
        <v>10949</v>
      </c>
      <c r="C454" s="530">
        <v>903202884</v>
      </c>
      <c r="D454" s="133" t="s">
        <v>362</v>
      </c>
      <c r="E454" s="146"/>
      <c r="F454" s="55"/>
      <c r="G454" s="131" t="s">
        <v>224</v>
      </c>
      <c r="H454" s="131" t="s">
        <v>11</v>
      </c>
      <c r="I454" s="57"/>
      <c r="J454" s="57" t="s">
        <v>221</v>
      </c>
      <c r="K454" s="139"/>
      <c r="L454" s="58"/>
      <c r="M454" s="405"/>
      <c r="N454" s="387" t="s">
        <v>233</v>
      </c>
      <c r="O454" s="385" t="s">
        <v>236</v>
      </c>
      <c r="P454" s="388"/>
      <c r="Q454" s="63"/>
      <c r="R454" s="58"/>
      <c r="S454" s="58"/>
      <c r="T454" s="58"/>
      <c r="U454" s="58"/>
      <c r="V454" s="58"/>
    </row>
    <row r="455" spans="1:22">
      <c r="A455" s="135" t="s">
        <v>10811</v>
      </c>
      <c r="B455" s="513" t="s">
        <v>10812</v>
      </c>
      <c r="C455" s="531">
        <v>930743069</v>
      </c>
      <c r="D455" s="143" t="s">
        <v>362</v>
      </c>
      <c r="E455" s="146"/>
      <c r="F455" s="57"/>
      <c r="G455" s="131" t="s">
        <v>224</v>
      </c>
      <c r="H455" s="131" t="s">
        <v>11</v>
      </c>
      <c r="I455" s="57"/>
      <c r="J455" s="57" t="s">
        <v>221</v>
      </c>
      <c r="K455" s="139"/>
      <c r="L455" s="58"/>
      <c r="M455" s="151"/>
      <c r="N455" s="387" t="s">
        <v>233</v>
      </c>
      <c r="O455" s="385" t="s">
        <v>236</v>
      </c>
      <c r="P455" s="388"/>
      <c r="Q455" s="63"/>
      <c r="R455" s="58"/>
      <c r="S455" s="58"/>
      <c r="T455" s="58"/>
      <c r="U455" s="58"/>
      <c r="V455" s="58"/>
    </row>
    <row r="456" spans="1:22">
      <c r="A456" s="132" t="s">
        <v>10873</v>
      </c>
      <c r="B456" s="515" t="s">
        <v>10874</v>
      </c>
      <c r="C456" s="530">
        <v>997039851</v>
      </c>
      <c r="D456" s="133" t="s">
        <v>362</v>
      </c>
      <c r="E456" s="553"/>
      <c r="F456" s="57"/>
      <c r="G456" s="131" t="s">
        <v>223</v>
      </c>
      <c r="H456" s="131" t="s">
        <v>11</v>
      </c>
      <c r="I456" s="57" t="s">
        <v>316</v>
      </c>
      <c r="J456" s="57" t="s">
        <v>221</v>
      </c>
      <c r="K456" s="139"/>
      <c r="L456" s="58"/>
      <c r="M456" s="405"/>
      <c r="N456" s="58" t="s">
        <v>233</v>
      </c>
      <c r="O456" s="385" t="s">
        <v>236</v>
      </c>
      <c r="P456" s="57"/>
      <c r="Q456" s="63"/>
      <c r="R456" s="58"/>
      <c r="S456" s="58"/>
      <c r="T456" s="58"/>
      <c r="U456" s="58"/>
      <c r="V456" s="58"/>
    </row>
    <row r="457" spans="1:22" ht="29">
      <c r="A457" s="132" t="s">
        <v>10836</v>
      </c>
      <c r="B457" s="514" t="s">
        <v>10837</v>
      </c>
      <c r="C457" s="530">
        <v>917701644</v>
      </c>
      <c r="D457" s="133" t="s">
        <v>10838</v>
      </c>
      <c r="E457" s="553"/>
      <c r="F457" s="57"/>
      <c r="G457" s="131" t="s">
        <v>224</v>
      </c>
      <c r="H457" s="131" t="s">
        <v>11</v>
      </c>
      <c r="I457" s="57"/>
      <c r="J457" s="57" t="s">
        <v>221</v>
      </c>
      <c r="K457" s="139"/>
      <c r="L457" s="58"/>
      <c r="M457" s="405"/>
      <c r="N457" s="387" t="s">
        <v>233</v>
      </c>
      <c r="O457" s="385" t="s">
        <v>236</v>
      </c>
      <c r="P457" s="388"/>
      <c r="Q457" s="63"/>
      <c r="R457" s="58"/>
      <c r="S457" s="58"/>
      <c r="T457" s="58"/>
      <c r="U457" s="58"/>
      <c r="V457" s="58"/>
    </row>
    <row r="458" spans="1:22">
      <c r="A458" s="132" t="s">
        <v>10919</v>
      </c>
      <c r="B458" s="514" t="s">
        <v>10920</v>
      </c>
      <c r="C458" s="530">
        <v>951697494</v>
      </c>
      <c r="D458" s="133" t="s">
        <v>10921</v>
      </c>
      <c r="E458" s="553"/>
      <c r="F458" s="57"/>
      <c r="G458" s="131" t="s">
        <v>223</v>
      </c>
      <c r="H458" s="131" t="s">
        <v>11</v>
      </c>
      <c r="I458" s="57" t="s">
        <v>316</v>
      </c>
      <c r="J458" s="57" t="s">
        <v>221</v>
      </c>
      <c r="K458" s="139"/>
      <c r="L458" s="58"/>
      <c r="M458" s="405"/>
      <c r="N458" s="58" t="s">
        <v>233</v>
      </c>
      <c r="O458" s="385" t="s">
        <v>236</v>
      </c>
      <c r="P458" s="57"/>
      <c r="Q458" s="63"/>
      <c r="R458" s="58"/>
      <c r="S458" s="58"/>
      <c r="T458" s="58"/>
      <c r="U458" s="58"/>
      <c r="V458" s="58"/>
    </row>
    <row r="459" spans="1:22">
      <c r="A459" s="135">
        <v>20119063</v>
      </c>
      <c r="B459" s="513" t="s">
        <v>1146</v>
      </c>
      <c r="C459" s="531">
        <v>930612647</v>
      </c>
      <c r="D459" s="545" t="s">
        <v>1147</v>
      </c>
      <c r="E459" s="557"/>
      <c r="F459" s="57"/>
      <c r="G459" s="131" t="s">
        <v>224</v>
      </c>
      <c r="H459" s="131" t="s">
        <v>11</v>
      </c>
      <c r="I459" s="57"/>
      <c r="J459" s="57" t="s">
        <v>221</v>
      </c>
      <c r="K459" s="139"/>
      <c r="L459" s="58"/>
      <c r="M459" s="151"/>
      <c r="N459" s="387" t="s">
        <v>233</v>
      </c>
      <c r="O459" s="385" t="s">
        <v>236</v>
      </c>
      <c r="P459" s="388"/>
      <c r="Q459" s="63"/>
      <c r="R459" s="58"/>
      <c r="S459" s="58"/>
      <c r="T459" s="58"/>
      <c r="U459" s="58"/>
      <c r="V459" s="58"/>
    </row>
    <row r="460" spans="1:22">
      <c r="A460" s="135" t="s">
        <v>10930</v>
      </c>
      <c r="B460" s="513" t="s">
        <v>10931</v>
      </c>
      <c r="C460" s="531">
        <v>935952606</v>
      </c>
      <c r="D460" s="143" t="s">
        <v>362</v>
      </c>
      <c r="E460" s="141"/>
      <c r="F460" s="57"/>
      <c r="G460" s="378" t="s">
        <v>223</v>
      </c>
      <c r="H460" s="131" t="s">
        <v>11</v>
      </c>
      <c r="I460" s="57" t="s">
        <v>316</v>
      </c>
      <c r="J460" s="57" t="s">
        <v>221</v>
      </c>
      <c r="K460" s="139"/>
      <c r="L460" s="58"/>
      <c r="M460" s="151"/>
      <c r="N460" s="58" t="s">
        <v>233</v>
      </c>
      <c r="O460" s="385" t="s">
        <v>236</v>
      </c>
      <c r="P460" s="57"/>
      <c r="Q460" s="63"/>
      <c r="R460" s="58"/>
      <c r="S460" s="58"/>
      <c r="T460" s="58"/>
      <c r="U460" s="58"/>
      <c r="V460" s="58"/>
    </row>
    <row r="461" spans="1:22">
      <c r="A461" s="132" t="s">
        <v>10863</v>
      </c>
      <c r="B461" s="514" t="s">
        <v>10864</v>
      </c>
      <c r="C461" s="530">
        <v>940120842</v>
      </c>
      <c r="D461" s="133" t="s">
        <v>362</v>
      </c>
      <c r="E461" s="553"/>
      <c r="F461" s="57"/>
      <c r="G461" s="131" t="s">
        <v>224</v>
      </c>
      <c r="H461" s="131" t="s">
        <v>11</v>
      </c>
      <c r="I461" s="57"/>
      <c r="J461" s="57" t="s">
        <v>221</v>
      </c>
      <c r="K461" s="139"/>
      <c r="L461" s="58"/>
      <c r="M461" s="405"/>
      <c r="N461" s="387" t="s">
        <v>233</v>
      </c>
      <c r="O461" s="385" t="s">
        <v>236</v>
      </c>
      <c r="P461" s="388"/>
      <c r="Q461" s="63"/>
      <c r="R461" s="58"/>
      <c r="S461" s="58"/>
      <c r="T461" s="58"/>
      <c r="U461" s="58"/>
      <c r="V461" s="58"/>
    </row>
    <row r="462" spans="1:22">
      <c r="A462" s="135">
        <v>32153762</v>
      </c>
      <c r="B462" s="514" t="s">
        <v>1301</v>
      </c>
      <c r="C462" s="531">
        <v>978743183</v>
      </c>
      <c r="D462" s="506" t="s">
        <v>362</v>
      </c>
      <c r="E462" s="509"/>
      <c r="F462" s="57"/>
      <c r="G462" s="379" t="s">
        <v>225</v>
      </c>
      <c r="H462" s="131" t="s">
        <v>11</v>
      </c>
      <c r="I462" s="86"/>
      <c r="J462" s="686" t="s">
        <v>221</v>
      </c>
      <c r="K462" s="131"/>
      <c r="L462" s="386" t="s">
        <v>271</v>
      </c>
      <c r="M462" s="187"/>
      <c r="N462" s="384" t="s">
        <v>233</v>
      </c>
      <c r="O462" s="54" t="s">
        <v>231</v>
      </c>
      <c r="P462" s="473"/>
      <c r="Q462" s="88"/>
      <c r="R462" s="54"/>
      <c r="S462" s="54"/>
      <c r="T462" s="54"/>
      <c r="U462" s="54"/>
      <c r="V462" s="58"/>
    </row>
    <row r="463" spans="1:22">
      <c r="A463" s="135" t="s">
        <v>10857</v>
      </c>
      <c r="B463" s="514" t="s">
        <v>10858</v>
      </c>
      <c r="C463" s="531">
        <v>947767596</v>
      </c>
      <c r="D463" s="506" t="s">
        <v>362</v>
      </c>
      <c r="E463" s="509"/>
      <c r="F463" s="57"/>
      <c r="G463" s="131" t="s">
        <v>223</v>
      </c>
      <c r="H463" s="131" t="s">
        <v>11</v>
      </c>
      <c r="I463" s="86" t="s">
        <v>316</v>
      </c>
      <c r="J463" s="57" t="s">
        <v>221</v>
      </c>
      <c r="K463" s="131"/>
      <c r="L463" s="57"/>
      <c r="M463" s="187"/>
      <c r="N463" s="54" t="s">
        <v>233</v>
      </c>
      <c r="O463" s="385" t="s">
        <v>236</v>
      </c>
      <c r="P463" s="86"/>
      <c r="Q463" s="88"/>
      <c r="R463" s="54"/>
      <c r="S463" s="54"/>
      <c r="T463" s="54"/>
      <c r="U463" s="54"/>
      <c r="V463" s="58"/>
    </row>
    <row r="464" spans="1:22">
      <c r="A464" s="135" t="s">
        <v>10932</v>
      </c>
      <c r="B464" s="514" t="s">
        <v>10933</v>
      </c>
      <c r="C464" s="531">
        <v>950200517</v>
      </c>
      <c r="D464" s="506" t="s">
        <v>362</v>
      </c>
      <c r="E464" s="509"/>
      <c r="F464" s="57"/>
      <c r="G464" s="379" t="s">
        <v>225</v>
      </c>
      <c r="H464" s="131" t="s">
        <v>11</v>
      </c>
      <c r="I464" s="86"/>
      <c r="J464" s="57" t="s">
        <v>221</v>
      </c>
      <c r="K464" s="131"/>
      <c r="L464" s="57"/>
      <c r="M464" s="187"/>
      <c r="N464" s="384" t="s">
        <v>233</v>
      </c>
      <c r="O464" s="54" t="s">
        <v>236</v>
      </c>
      <c r="P464" s="86"/>
      <c r="Q464" s="88"/>
      <c r="R464" s="54"/>
      <c r="S464" s="54"/>
      <c r="T464" s="54"/>
      <c r="U464" s="54"/>
      <c r="V464" s="58"/>
    </row>
    <row r="465" spans="1:22">
      <c r="A465" s="132" t="s">
        <v>10890</v>
      </c>
      <c r="B465" s="514" t="s">
        <v>10891</v>
      </c>
      <c r="C465" s="530">
        <v>995047631</v>
      </c>
      <c r="D465" s="133" t="s">
        <v>362</v>
      </c>
      <c r="E465" s="553"/>
      <c r="F465" s="57"/>
      <c r="G465" s="131" t="s">
        <v>224</v>
      </c>
      <c r="H465" s="131" t="s">
        <v>11</v>
      </c>
      <c r="I465" s="57"/>
      <c r="J465" s="57" t="s">
        <v>221</v>
      </c>
      <c r="K465" s="139"/>
      <c r="L465" s="58"/>
      <c r="M465" s="405"/>
      <c r="N465" s="387" t="s">
        <v>233</v>
      </c>
      <c r="O465" s="385" t="s">
        <v>236</v>
      </c>
      <c r="P465" s="388"/>
      <c r="Q465" s="63"/>
      <c r="R465" s="58"/>
      <c r="S465" s="58"/>
      <c r="T465" s="58"/>
      <c r="U465" s="58"/>
      <c r="V465" s="58"/>
    </row>
    <row r="466" spans="1:22">
      <c r="A466" s="137" t="s">
        <v>10877</v>
      </c>
      <c r="B466" s="513" t="s">
        <v>10878</v>
      </c>
      <c r="C466" s="531">
        <v>908941835</v>
      </c>
      <c r="D466" s="143" t="s">
        <v>362</v>
      </c>
      <c r="E466" s="141"/>
      <c r="F466" s="57"/>
      <c r="G466" s="378" t="s">
        <v>224</v>
      </c>
      <c r="H466" s="131" t="s">
        <v>11</v>
      </c>
      <c r="I466" s="57"/>
      <c r="J466" s="57" t="s">
        <v>221</v>
      </c>
      <c r="K466" s="139"/>
      <c r="L466" s="58"/>
      <c r="M466" s="151"/>
      <c r="N466" s="387" t="s">
        <v>233</v>
      </c>
      <c r="O466" s="385" t="s">
        <v>236</v>
      </c>
      <c r="P466" s="388"/>
      <c r="Q466" s="63"/>
      <c r="R466" s="58"/>
      <c r="S466" s="58"/>
      <c r="T466" s="58"/>
      <c r="U466" s="58"/>
      <c r="V466" s="58"/>
    </row>
    <row r="467" spans="1:22">
      <c r="A467" s="132" t="s">
        <v>10865</v>
      </c>
      <c r="B467" s="514" t="s">
        <v>10866</v>
      </c>
      <c r="C467" s="530">
        <v>997751508</v>
      </c>
      <c r="D467" s="133" t="s">
        <v>362</v>
      </c>
      <c r="E467" s="553"/>
      <c r="F467" s="57"/>
      <c r="G467" s="379" t="s">
        <v>225</v>
      </c>
      <c r="H467" s="131" t="s">
        <v>11</v>
      </c>
      <c r="I467" s="57"/>
      <c r="J467" s="57" t="s">
        <v>221</v>
      </c>
      <c r="K467" s="139"/>
      <c r="L467" s="58"/>
      <c r="M467" s="405"/>
      <c r="N467" s="384" t="s">
        <v>233</v>
      </c>
      <c r="O467" s="58" t="s">
        <v>236</v>
      </c>
      <c r="P467" s="57"/>
      <c r="Q467" s="63"/>
      <c r="R467" s="58"/>
      <c r="S467" s="58"/>
      <c r="T467" s="58"/>
      <c r="U467" s="58"/>
      <c r="V467" s="58"/>
    </row>
    <row r="468" spans="1:22">
      <c r="A468" s="132" t="s">
        <v>10867</v>
      </c>
      <c r="B468" s="514" t="s">
        <v>10868</v>
      </c>
      <c r="C468" s="530">
        <v>987530220</v>
      </c>
      <c r="D468" s="133" t="s">
        <v>362</v>
      </c>
      <c r="E468" s="553"/>
      <c r="F468" s="57"/>
      <c r="G468" s="131" t="s">
        <v>224</v>
      </c>
      <c r="H468" s="131" t="s">
        <v>11</v>
      </c>
      <c r="I468" s="57"/>
      <c r="J468" s="57" t="s">
        <v>221</v>
      </c>
      <c r="K468" s="139"/>
      <c r="L468" s="58"/>
      <c r="M468" s="405"/>
      <c r="N468" s="387" t="s">
        <v>233</v>
      </c>
      <c r="O468" s="58" t="s">
        <v>231</v>
      </c>
      <c r="P468" s="388"/>
      <c r="Q468" s="63"/>
      <c r="R468" s="58"/>
      <c r="S468" s="58"/>
      <c r="T468" s="58"/>
      <c r="U468" s="58"/>
      <c r="V468" s="58"/>
    </row>
    <row r="469" spans="1:22">
      <c r="A469" s="135" t="s">
        <v>10884</v>
      </c>
      <c r="B469" s="513" t="s">
        <v>10885</v>
      </c>
      <c r="C469" s="531">
        <v>924701891</v>
      </c>
      <c r="D469" s="506" t="s">
        <v>362</v>
      </c>
      <c r="E469" s="553"/>
      <c r="F469" s="57"/>
      <c r="G469" s="131" t="s">
        <v>223</v>
      </c>
      <c r="H469" s="131" t="s">
        <v>11</v>
      </c>
      <c r="I469" s="55" t="s">
        <v>316</v>
      </c>
      <c r="J469" s="57" t="s">
        <v>221</v>
      </c>
      <c r="K469" s="139"/>
      <c r="L469" s="58"/>
      <c r="M469" s="151"/>
      <c r="N469" s="55" t="s">
        <v>233</v>
      </c>
      <c r="O469" s="55"/>
      <c r="P469" s="57"/>
      <c r="Q469" s="63"/>
      <c r="R469" s="58"/>
      <c r="S469" s="58"/>
      <c r="T469" s="58"/>
      <c r="U469" s="58"/>
      <c r="V469" s="58"/>
    </row>
    <row r="470" spans="1:22">
      <c r="A470" s="141" t="s">
        <v>10481</v>
      </c>
      <c r="B470" s="516" t="s">
        <v>10482</v>
      </c>
      <c r="C470" s="530">
        <v>963481203</v>
      </c>
      <c r="D470" s="149" t="s">
        <v>362</v>
      </c>
      <c r="E470" s="553"/>
      <c r="F470" s="57"/>
      <c r="G470" s="131" t="s">
        <v>224</v>
      </c>
      <c r="H470" s="131" t="s">
        <v>11</v>
      </c>
      <c r="I470" s="57"/>
      <c r="J470" s="57" t="s">
        <v>221</v>
      </c>
      <c r="K470" s="139"/>
      <c r="L470" s="58"/>
      <c r="M470" s="405"/>
      <c r="N470" s="387" t="s">
        <v>233</v>
      </c>
      <c r="O470" s="58" t="s">
        <v>231</v>
      </c>
      <c r="P470" s="388"/>
      <c r="Q470" s="63"/>
      <c r="R470" s="58"/>
      <c r="S470" s="58"/>
      <c r="T470" s="58"/>
      <c r="U470" s="58"/>
      <c r="V470" s="58"/>
    </row>
    <row r="471" spans="1:22">
      <c r="A471" s="132" t="s">
        <v>10950</v>
      </c>
      <c r="B471" s="514" t="s">
        <v>10951</v>
      </c>
      <c r="C471" s="530">
        <v>964998382</v>
      </c>
      <c r="D471" s="133" t="s">
        <v>362</v>
      </c>
      <c r="E471" s="553"/>
      <c r="F471" s="57"/>
      <c r="G471" s="131" t="s">
        <v>223</v>
      </c>
      <c r="H471" s="131" t="s">
        <v>11</v>
      </c>
      <c r="I471" s="57" t="s">
        <v>316</v>
      </c>
      <c r="J471" s="57" t="s">
        <v>221</v>
      </c>
      <c r="K471" s="139"/>
      <c r="L471" s="58"/>
      <c r="M471" s="405"/>
      <c r="N471" s="58" t="s">
        <v>233</v>
      </c>
      <c r="O471" s="58"/>
      <c r="P471" s="57"/>
      <c r="Q471" s="63"/>
      <c r="R471" s="58"/>
      <c r="S471" s="58"/>
      <c r="T471" s="58"/>
      <c r="U471" s="58"/>
      <c r="V471" s="58"/>
    </row>
    <row r="472" spans="1:22">
      <c r="A472" s="135">
        <v>72052878</v>
      </c>
      <c r="B472" s="516" t="s">
        <v>6723</v>
      </c>
      <c r="C472" s="531">
        <v>993408414</v>
      </c>
      <c r="D472" s="506" t="s">
        <v>6715</v>
      </c>
      <c r="E472" s="509"/>
      <c r="F472" s="57"/>
      <c r="G472" s="131" t="s">
        <v>223</v>
      </c>
      <c r="H472" s="131" t="s">
        <v>11</v>
      </c>
      <c r="I472" s="86" t="s">
        <v>316</v>
      </c>
      <c r="J472" s="57" t="s">
        <v>221</v>
      </c>
      <c r="K472" s="131"/>
      <c r="L472" s="57"/>
      <c r="M472" s="187"/>
      <c r="N472" s="54" t="s">
        <v>233</v>
      </c>
      <c r="O472" s="54" t="s">
        <v>332</v>
      </c>
      <c r="P472" s="86" t="s">
        <v>332</v>
      </c>
      <c r="Q472" s="88"/>
      <c r="R472" s="54"/>
      <c r="S472" s="54"/>
      <c r="T472" s="54"/>
      <c r="U472" s="54"/>
      <c r="V472" s="58" t="s">
        <v>6724</v>
      </c>
    </row>
    <row r="473" spans="1:22">
      <c r="A473" s="132">
        <v>60821794</v>
      </c>
      <c r="B473" s="514" t="s">
        <v>3318</v>
      </c>
      <c r="C473" s="530">
        <v>923789224</v>
      </c>
      <c r="D473" s="133" t="s">
        <v>3319</v>
      </c>
      <c r="E473" s="553"/>
      <c r="F473" s="57"/>
      <c r="G473" s="379" t="s">
        <v>225</v>
      </c>
      <c r="H473" s="131" t="s">
        <v>11</v>
      </c>
      <c r="I473" s="57"/>
      <c r="J473" s="57" t="s">
        <v>221</v>
      </c>
      <c r="K473" s="139"/>
      <c r="L473" s="58"/>
      <c r="M473" s="405"/>
      <c r="N473" s="384" t="s">
        <v>233</v>
      </c>
      <c r="O473" s="58" t="s">
        <v>236</v>
      </c>
      <c r="P473" s="57"/>
      <c r="Q473" s="63"/>
      <c r="R473" s="58"/>
      <c r="S473" s="58"/>
      <c r="T473" s="58"/>
      <c r="U473" s="58"/>
      <c r="V473" s="58"/>
    </row>
    <row r="474" spans="1:22">
      <c r="A474" s="132">
        <v>74453439</v>
      </c>
      <c r="B474" s="514" t="s">
        <v>8920</v>
      </c>
      <c r="C474" s="530">
        <v>953832138</v>
      </c>
      <c r="D474" s="133" t="s">
        <v>8921</v>
      </c>
      <c r="E474" s="553"/>
      <c r="F474" s="57"/>
      <c r="G474" s="379" t="s">
        <v>225</v>
      </c>
      <c r="H474" s="131" t="s">
        <v>11</v>
      </c>
      <c r="I474" s="57"/>
      <c r="J474" s="57" t="s">
        <v>221</v>
      </c>
      <c r="K474" s="139"/>
      <c r="L474" s="58"/>
      <c r="M474" s="405"/>
      <c r="N474" s="384" t="s">
        <v>233</v>
      </c>
      <c r="O474" s="58" t="s">
        <v>314</v>
      </c>
      <c r="P474" s="57" t="s">
        <v>314</v>
      </c>
      <c r="Q474" s="63"/>
      <c r="R474" s="58"/>
      <c r="S474" s="58"/>
      <c r="T474" s="58"/>
      <c r="U474" s="58"/>
      <c r="V474" s="58"/>
    </row>
    <row r="475" spans="1:22">
      <c r="A475" s="132">
        <v>74777549</v>
      </c>
      <c r="B475" s="514" t="s">
        <v>9037</v>
      </c>
      <c r="C475" s="530">
        <v>924862191</v>
      </c>
      <c r="D475" s="133" t="s">
        <v>9038</v>
      </c>
      <c r="E475" s="553"/>
      <c r="F475" s="57"/>
      <c r="G475" s="379" t="s">
        <v>225</v>
      </c>
      <c r="H475" s="131" t="s">
        <v>11</v>
      </c>
      <c r="I475" s="57"/>
      <c r="J475" s="57" t="s">
        <v>221</v>
      </c>
      <c r="K475" s="139"/>
      <c r="L475" s="58"/>
      <c r="M475" s="405"/>
      <c r="N475" s="384" t="s">
        <v>233</v>
      </c>
      <c r="O475" s="58" t="s">
        <v>236</v>
      </c>
      <c r="P475" s="57"/>
      <c r="Q475" s="63"/>
      <c r="R475" s="58"/>
      <c r="S475" s="58"/>
      <c r="T475" s="58"/>
      <c r="U475" s="58"/>
      <c r="V475" s="58"/>
    </row>
    <row r="476" spans="1:22">
      <c r="A476" s="132">
        <v>75693756</v>
      </c>
      <c r="B476" s="514" t="s">
        <v>9405</v>
      </c>
      <c r="C476" s="530">
        <v>971834960</v>
      </c>
      <c r="D476" s="133" t="s">
        <v>9406</v>
      </c>
      <c r="E476" s="553"/>
      <c r="F476" s="57"/>
      <c r="G476" s="131" t="s">
        <v>223</v>
      </c>
      <c r="H476" s="131" t="s">
        <v>11</v>
      </c>
      <c r="I476" s="57" t="s">
        <v>316</v>
      </c>
      <c r="J476" s="57" t="s">
        <v>221</v>
      </c>
      <c r="K476" s="139"/>
      <c r="L476" s="58"/>
      <c r="M476" s="405"/>
      <c r="N476" s="58" t="s">
        <v>233</v>
      </c>
      <c r="O476" s="58" t="s">
        <v>231</v>
      </c>
      <c r="P476" s="57"/>
      <c r="Q476" s="63"/>
      <c r="R476" s="58"/>
      <c r="S476" s="58"/>
      <c r="T476" s="58"/>
      <c r="U476" s="58"/>
      <c r="V476" s="58"/>
    </row>
    <row r="477" spans="1:22" ht="29">
      <c r="A477" s="135">
        <v>72848862</v>
      </c>
      <c r="B477" s="513" t="s">
        <v>7718</v>
      </c>
      <c r="C477" s="531">
        <v>916117632</v>
      </c>
      <c r="D477" s="143" t="s">
        <v>7719</v>
      </c>
      <c r="E477" s="141"/>
      <c r="F477" s="57"/>
      <c r="G477" s="130" t="s">
        <v>225</v>
      </c>
      <c r="H477" s="131" t="s">
        <v>11</v>
      </c>
      <c r="I477" s="57"/>
      <c r="J477" s="57" t="s">
        <v>221</v>
      </c>
      <c r="K477" s="139"/>
      <c r="L477" s="58"/>
      <c r="M477" s="151"/>
      <c r="N477" s="384" t="s">
        <v>233</v>
      </c>
      <c r="O477" s="58" t="s">
        <v>236</v>
      </c>
      <c r="P477" s="57"/>
      <c r="Q477" s="63"/>
      <c r="R477" s="58"/>
      <c r="S477" s="58"/>
      <c r="T477" s="58"/>
      <c r="U477" s="58"/>
      <c r="V477" s="58"/>
    </row>
    <row r="478" spans="1:22">
      <c r="A478" s="132">
        <v>71156396</v>
      </c>
      <c r="B478" s="514" t="s">
        <v>6007</v>
      </c>
      <c r="C478" s="530">
        <v>993926006</v>
      </c>
      <c r="D478" s="133" t="s">
        <v>6008</v>
      </c>
      <c r="E478" s="553"/>
      <c r="F478" s="57"/>
      <c r="G478" s="379" t="s">
        <v>225</v>
      </c>
      <c r="H478" s="131" t="s">
        <v>11</v>
      </c>
      <c r="I478" s="57"/>
      <c r="J478" s="57" t="s">
        <v>221</v>
      </c>
      <c r="K478" s="139"/>
      <c r="L478" s="58"/>
      <c r="M478" s="405"/>
      <c r="N478" s="384" t="s">
        <v>233</v>
      </c>
      <c r="O478" s="58" t="s">
        <v>231</v>
      </c>
      <c r="P478" s="57"/>
      <c r="Q478" s="63"/>
      <c r="R478" s="58"/>
      <c r="S478" s="58"/>
      <c r="T478" s="58"/>
      <c r="U478" s="58"/>
      <c r="V478" s="58"/>
    </row>
    <row r="479" spans="1:22">
      <c r="A479" s="135">
        <v>60686553</v>
      </c>
      <c r="B479" s="514" t="s">
        <v>3216</v>
      </c>
      <c r="C479" s="531">
        <v>914314073</v>
      </c>
      <c r="D479" s="506" t="s">
        <v>3217</v>
      </c>
      <c r="E479" s="509"/>
      <c r="F479" s="57"/>
      <c r="G479" s="379" t="s">
        <v>225</v>
      </c>
      <c r="H479" s="131" t="s">
        <v>11</v>
      </c>
      <c r="I479" s="86"/>
      <c r="J479" s="57" t="s">
        <v>221</v>
      </c>
      <c r="K479" s="131"/>
      <c r="L479" s="57"/>
      <c r="M479" s="187"/>
      <c r="N479" s="384" t="s">
        <v>233</v>
      </c>
      <c r="O479" s="54" t="s">
        <v>236</v>
      </c>
      <c r="P479" s="86"/>
      <c r="Q479" s="88"/>
      <c r="R479" s="54"/>
      <c r="S479" s="54"/>
      <c r="T479" s="54"/>
      <c r="U479" s="54"/>
      <c r="V479" s="58"/>
    </row>
    <row r="480" spans="1:22">
      <c r="A480" s="135">
        <v>76208437</v>
      </c>
      <c r="B480" s="513" t="s">
        <v>9582</v>
      </c>
      <c r="C480" s="532">
        <v>936010948</v>
      </c>
      <c r="D480" s="143" t="s">
        <v>9583</v>
      </c>
      <c r="E480" s="141"/>
      <c r="F480" s="57"/>
      <c r="G480" s="379" t="s">
        <v>225</v>
      </c>
      <c r="H480" s="131" t="s">
        <v>11</v>
      </c>
      <c r="I480" s="57"/>
      <c r="J480" s="57" t="s">
        <v>221</v>
      </c>
      <c r="K480" s="139"/>
      <c r="L480" s="58"/>
      <c r="M480" s="151"/>
      <c r="N480" s="384" t="s">
        <v>233</v>
      </c>
      <c r="O480" s="381" t="s">
        <v>241</v>
      </c>
      <c r="P480" s="57" t="s">
        <v>241</v>
      </c>
      <c r="Q480" s="63"/>
      <c r="R480" s="58"/>
      <c r="S480" s="58"/>
      <c r="T480" s="58"/>
      <c r="U480" s="58"/>
      <c r="V480" s="58"/>
    </row>
    <row r="481" spans="1:22">
      <c r="A481" s="132">
        <v>76765178</v>
      </c>
      <c r="B481" s="514" t="s">
        <v>9760</v>
      </c>
      <c r="C481" s="530">
        <v>934984720</v>
      </c>
      <c r="D481" s="133" t="s">
        <v>9761</v>
      </c>
      <c r="E481" s="553"/>
      <c r="F481" s="57"/>
      <c r="G481" s="131" t="s">
        <v>223</v>
      </c>
      <c r="H481" s="131" t="s">
        <v>11</v>
      </c>
      <c r="I481" s="57" t="s">
        <v>316</v>
      </c>
      <c r="J481" s="57" t="s">
        <v>221</v>
      </c>
      <c r="K481" s="139"/>
      <c r="L481" s="58"/>
      <c r="M481" s="405"/>
      <c r="N481" s="58" t="s">
        <v>237</v>
      </c>
      <c r="O481" s="58" t="s">
        <v>332</v>
      </c>
      <c r="P481" s="57" t="s">
        <v>237</v>
      </c>
      <c r="Q481" s="63"/>
      <c r="R481" s="58"/>
      <c r="S481" s="58"/>
      <c r="T481" s="58"/>
      <c r="U481" s="58"/>
      <c r="V481" s="58"/>
    </row>
    <row r="482" spans="1:22">
      <c r="A482" s="132">
        <v>74369149</v>
      </c>
      <c r="B482" s="514" t="s">
        <v>8890</v>
      </c>
      <c r="C482" s="530">
        <v>914659394</v>
      </c>
      <c r="D482" s="133" t="s">
        <v>8891</v>
      </c>
      <c r="E482" s="553"/>
      <c r="F482" s="57"/>
      <c r="G482" s="131" t="s">
        <v>224</v>
      </c>
      <c r="H482" s="131" t="s">
        <v>11</v>
      </c>
      <c r="I482" s="57"/>
      <c r="J482" s="57" t="s">
        <v>221</v>
      </c>
      <c r="K482" s="139"/>
      <c r="L482" s="58"/>
      <c r="M482" s="405"/>
      <c r="N482" s="387" t="s">
        <v>233</v>
      </c>
      <c r="O482" s="58" t="s">
        <v>231</v>
      </c>
      <c r="P482" s="388"/>
      <c r="Q482" s="63"/>
      <c r="R482" s="58"/>
      <c r="S482" s="58"/>
      <c r="T482" s="58"/>
      <c r="U482" s="58"/>
      <c r="V482" s="58"/>
    </row>
    <row r="483" spans="1:22">
      <c r="A483" s="135">
        <v>71937705</v>
      </c>
      <c r="B483" s="513" t="s">
        <v>6672</v>
      </c>
      <c r="C483" s="532">
        <v>946503485</v>
      </c>
      <c r="D483" s="143" t="s">
        <v>6673</v>
      </c>
      <c r="E483" s="141"/>
      <c r="F483" s="57"/>
      <c r="G483" s="131" t="s">
        <v>224</v>
      </c>
      <c r="H483" s="131" t="s">
        <v>11</v>
      </c>
      <c r="I483" s="57"/>
      <c r="J483" s="57" t="s">
        <v>221</v>
      </c>
      <c r="K483" s="139"/>
      <c r="L483" s="58"/>
      <c r="M483" s="151"/>
      <c r="N483" s="387" t="s">
        <v>233</v>
      </c>
      <c r="O483" s="58" t="s">
        <v>332</v>
      </c>
      <c r="P483" s="388"/>
      <c r="Q483" s="63"/>
      <c r="R483" s="58"/>
      <c r="S483" s="58"/>
      <c r="T483" s="58"/>
      <c r="U483" s="58"/>
      <c r="V483" s="58"/>
    </row>
    <row r="484" spans="1:22" ht="29">
      <c r="A484" s="132">
        <v>61933832</v>
      </c>
      <c r="B484" s="514" t="s">
        <v>4966</v>
      </c>
      <c r="C484" s="530">
        <v>51971692506</v>
      </c>
      <c r="D484" s="133" t="s">
        <v>4967</v>
      </c>
      <c r="E484" s="553"/>
      <c r="F484" s="57"/>
      <c r="G484" s="131" t="s">
        <v>223</v>
      </c>
      <c r="H484" s="131" t="s">
        <v>11</v>
      </c>
      <c r="I484" s="57" t="s">
        <v>316</v>
      </c>
      <c r="J484" s="57" t="s">
        <v>221</v>
      </c>
      <c r="K484" s="139"/>
      <c r="L484" s="58"/>
      <c r="M484" s="405"/>
      <c r="N484" s="58" t="s">
        <v>233</v>
      </c>
      <c r="O484" s="58"/>
      <c r="P484" s="57"/>
      <c r="Q484" s="63"/>
      <c r="R484" s="58"/>
      <c r="S484" s="58"/>
      <c r="T484" s="58"/>
      <c r="U484" s="58"/>
      <c r="V484" s="58"/>
    </row>
    <row r="485" spans="1:22">
      <c r="A485" s="132">
        <v>61090988</v>
      </c>
      <c r="B485" s="514" t="s">
        <v>3650</v>
      </c>
      <c r="C485" s="530">
        <v>951720575</v>
      </c>
      <c r="D485" s="133" t="s">
        <v>3651</v>
      </c>
      <c r="E485" s="553"/>
      <c r="F485" s="57"/>
      <c r="G485" s="379" t="s">
        <v>225</v>
      </c>
      <c r="H485" s="131" t="s">
        <v>11</v>
      </c>
      <c r="I485" s="57"/>
      <c r="J485" s="57" t="s">
        <v>221</v>
      </c>
      <c r="K485" s="139"/>
      <c r="L485" s="58"/>
      <c r="M485" s="405"/>
      <c r="N485" s="384" t="s">
        <v>233</v>
      </c>
      <c r="O485" s="58" t="s">
        <v>236</v>
      </c>
      <c r="P485" s="57"/>
      <c r="Q485" s="63"/>
      <c r="R485" s="58"/>
      <c r="S485" s="58"/>
      <c r="T485" s="58"/>
      <c r="U485" s="58"/>
      <c r="V485" s="58"/>
    </row>
    <row r="486" spans="1:22">
      <c r="A486" s="135">
        <v>61503918</v>
      </c>
      <c r="B486" s="516" t="s">
        <v>4545</v>
      </c>
      <c r="C486" s="531">
        <v>982421574</v>
      </c>
      <c r="D486" s="506" t="s">
        <v>4546</v>
      </c>
      <c r="E486" s="509"/>
      <c r="F486" s="57"/>
      <c r="G486" s="131" t="s">
        <v>224</v>
      </c>
      <c r="H486" s="131" t="s">
        <v>11</v>
      </c>
      <c r="I486" s="86"/>
      <c r="J486" s="57" t="s">
        <v>221</v>
      </c>
      <c r="K486" s="131"/>
      <c r="L486" s="57"/>
      <c r="M486" s="187"/>
      <c r="N486" s="387" t="s">
        <v>233</v>
      </c>
      <c r="O486" s="386" t="s">
        <v>231</v>
      </c>
      <c r="P486" s="86"/>
      <c r="Q486" s="88"/>
      <c r="R486" s="54"/>
      <c r="S486" s="54"/>
      <c r="T486" s="54"/>
      <c r="U486" s="54"/>
      <c r="V486" s="58"/>
    </row>
    <row r="487" spans="1:22">
      <c r="A487" s="135">
        <v>60892962</v>
      </c>
      <c r="B487" s="513" t="s">
        <v>3409</v>
      </c>
      <c r="C487" s="531">
        <v>979571610</v>
      </c>
      <c r="D487" s="506" t="s">
        <v>3410</v>
      </c>
      <c r="E487" s="553"/>
      <c r="F487" s="57"/>
      <c r="G487" s="379" t="s">
        <v>225</v>
      </c>
      <c r="H487" s="131" t="s">
        <v>11</v>
      </c>
      <c r="I487" s="57"/>
      <c r="J487" s="57" t="s">
        <v>221</v>
      </c>
      <c r="K487" s="139"/>
      <c r="L487" s="58"/>
      <c r="M487" s="151"/>
      <c r="N487" s="384" t="s">
        <v>233</v>
      </c>
      <c r="O487" s="58" t="s">
        <v>231</v>
      </c>
      <c r="P487" s="57"/>
      <c r="Q487" s="63"/>
      <c r="R487" s="58"/>
      <c r="S487" s="58"/>
      <c r="T487" s="58"/>
      <c r="U487" s="58"/>
      <c r="V487" s="58"/>
    </row>
    <row r="488" spans="1:22">
      <c r="A488" s="132">
        <v>71369275</v>
      </c>
      <c r="B488" s="514" t="s">
        <v>6286</v>
      </c>
      <c r="C488" s="530">
        <v>991347127</v>
      </c>
      <c r="D488" s="149" t="s">
        <v>6287</v>
      </c>
      <c r="E488" s="553"/>
      <c r="F488" s="57"/>
      <c r="G488" s="131" t="s">
        <v>223</v>
      </c>
      <c r="H488" s="131" t="s">
        <v>11</v>
      </c>
      <c r="I488" s="57" t="s">
        <v>316</v>
      </c>
      <c r="J488" s="57" t="s">
        <v>221</v>
      </c>
      <c r="K488" s="139"/>
      <c r="L488" s="58"/>
      <c r="M488" s="405"/>
      <c r="N488" s="58" t="s">
        <v>233</v>
      </c>
      <c r="O488" s="58"/>
      <c r="P488" s="57"/>
      <c r="Q488" s="63"/>
      <c r="R488" s="58"/>
      <c r="S488" s="58"/>
      <c r="T488" s="58"/>
      <c r="U488" s="58"/>
      <c r="V488" s="58"/>
    </row>
    <row r="489" spans="1:22">
      <c r="A489" s="132">
        <v>61516393</v>
      </c>
      <c r="B489" s="514" t="s">
        <v>4591</v>
      </c>
      <c r="C489" s="530">
        <v>9627773343</v>
      </c>
      <c r="D489" s="133" t="s">
        <v>4592</v>
      </c>
      <c r="E489" s="553"/>
      <c r="F489" s="57"/>
      <c r="G489" s="131" t="s">
        <v>224</v>
      </c>
      <c r="H489" s="131" t="s">
        <v>11</v>
      </c>
      <c r="I489" s="57"/>
      <c r="J489" s="57" t="s">
        <v>221</v>
      </c>
      <c r="K489" s="139"/>
      <c r="L489" s="58"/>
      <c r="M489" s="405"/>
      <c r="N489" s="387" t="s">
        <v>233</v>
      </c>
      <c r="O489" s="58" t="s">
        <v>231</v>
      </c>
      <c r="P489" s="388"/>
      <c r="Q489" s="63"/>
      <c r="R489" s="58"/>
      <c r="S489" s="58"/>
      <c r="T489" s="58"/>
      <c r="U489" s="58"/>
      <c r="V489" s="58"/>
    </row>
    <row r="490" spans="1:22">
      <c r="A490" s="135">
        <v>61374854</v>
      </c>
      <c r="B490" s="517" t="s">
        <v>4146</v>
      </c>
      <c r="C490" s="531">
        <v>928096903</v>
      </c>
      <c r="D490" s="506" t="s">
        <v>4147</v>
      </c>
      <c r="E490" s="509"/>
      <c r="F490" s="57"/>
      <c r="G490" s="131" t="s">
        <v>224</v>
      </c>
      <c r="H490" s="131" t="s">
        <v>11</v>
      </c>
      <c r="I490" s="86"/>
      <c r="J490" s="57" t="s">
        <v>221</v>
      </c>
      <c r="K490" s="131"/>
      <c r="L490" s="57"/>
      <c r="M490" s="187"/>
      <c r="N490" s="387" t="s">
        <v>233</v>
      </c>
      <c r="O490" s="386" t="s">
        <v>231</v>
      </c>
      <c r="P490" s="86"/>
      <c r="Q490" s="88"/>
      <c r="R490" s="54"/>
      <c r="S490" s="54"/>
      <c r="T490" s="54"/>
      <c r="U490" s="54"/>
      <c r="V490" s="58"/>
    </row>
    <row r="491" spans="1:22">
      <c r="A491" s="135" t="s">
        <v>362</v>
      </c>
      <c r="B491" s="514" t="s">
        <v>10276</v>
      </c>
      <c r="C491" s="531">
        <v>997499988</v>
      </c>
      <c r="D491" s="506" t="s">
        <v>10277</v>
      </c>
      <c r="E491" s="509"/>
      <c r="F491" s="57"/>
      <c r="G491" s="131" t="s">
        <v>223</v>
      </c>
      <c r="H491" s="131" t="s">
        <v>11</v>
      </c>
      <c r="I491" s="86" t="s">
        <v>316</v>
      </c>
      <c r="J491" s="57" t="s">
        <v>221</v>
      </c>
      <c r="K491" s="131"/>
      <c r="L491" s="57"/>
      <c r="M491" s="187"/>
      <c r="N491" s="54" t="s">
        <v>233</v>
      </c>
      <c r="O491" s="54"/>
      <c r="P491" s="86"/>
      <c r="Q491" s="88"/>
      <c r="R491" s="54"/>
      <c r="S491" s="54"/>
      <c r="T491" s="54"/>
      <c r="U491" s="54"/>
      <c r="V491" s="58"/>
    </row>
    <row r="492" spans="1:22">
      <c r="A492" s="132">
        <v>71673156</v>
      </c>
      <c r="B492" s="514" t="s">
        <v>6469</v>
      </c>
      <c r="C492" s="530">
        <v>987766186</v>
      </c>
      <c r="D492" s="133" t="s">
        <v>6470</v>
      </c>
      <c r="E492" s="553"/>
      <c r="F492" s="57"/>
      <c r="G492" s="131" t="s">
        <v>224</v>
      </c>
      <c r="H492" s="131" t="s">
        <v>11</v>
      </c>
      <c r="I492" s="57"/>
      <c r="J492" s="57" t="s">
        <v>221</v>
      </c>
      <c r="K492" s="139"/>
      <c r="L492" s="58"/>
      <c r="M492" s="405"/>
      <c r="N492" s="387" t="s">
        <v>233</v>
      </c>
      <c r="O492" s="58" t="s">
        <v>231</v>
      </c>
      <c r="P492" s="388"/>
      <c r="Q492" s="63"/>
      <c r="R492" s="58"/>
      <c r="S492" s="58"/>
      <c r="T492" s="58"/>
      <c r="U492" s="58"/>
      <c r="V492" s="58"/>
    </row>
    <row r="493" spans="1:22">
      <c r="A493" s="132">
        <v>72170820</v>
      </c>
      <c r="B493" s="514" t="s">
        <v>6944</v>
      </c>
      <c r="C493" s="530">
        <v>989786707</v>
      </c>
      <c r="D493" s="133" t="s">
        <v>6945</v>
      </c>
      <c r="E493" s="553"/>
      <c r="F493" s="57"/>
      <c r="G493" s="131" t="s">
        <v>223</v>
      </c>
      <c r="H493" s="131" t="s">
        <v>11</v>
      </c>
      <c r="I493" s="57" t="s">
        <v>316</v>
      </c>
      <c r="J493" s="57" t="s">
        <v>221</v>
      </c>
      <c r="K493" s="139"/>
      <c r="L493" s="58"/>
      <c r="M493" s="405"/>
      <c r="N493" s="58" t="s">
        <v>233</v>
      </c>
      <c r="O493" s="58"/>
      <c r="P493" s="57"/>
      <c r="Q493" s="63"/>
      <c r="R493" s="58"/>
      <c r="S493" s="58"/>
      <c r="T493" s="58"/>
      <c r="U493" s="58"/>
      <c r="V493" s="58"/>
    </row>
    <row r="494" spans="1:22">
      <c r="A494" s="132">
        <v>61530402</v>
      </c>
      <c r="B494" s="514" t="s">
        <v>4660</v>
      </c>
      <c r="C494" s="530">
        <v>978161885</v>
      </c>
      <c r="D494" s="133" t="s">
        <v>4661</v>
      </c>
      <c r="E494" s="553"/>
      <c r="F494" s="57"/>
      <c r="G494" s="131" t="s">
        <v>224</v>
      </c>
      <c r="H494" s="131" t="s">
        <v>11</v>
      </c>
      <c r="I494" s="57"/>
      <c r="J494" s="57" t="s">
        <v>221</v>
      </c>
      <c r="K494" s="139"/>
      <c r="L494" s="58"/>
      <c r="M494" s="405"/>
      <c r="N494" s="387" t="s">
        <v>233</v>
      </c>
      <c r="O494" s="58" t="s">
        <v>231</v>
      </c>
      <c r="P494" s="57"/>
      <c r="Q494" s="63"/>
      <c r="R494" s="58"/>
      <c r="S494" s="58"/>
      <c r="T494" s="58"/>
      <c r="U494" s="58"/>
      <c r="V494" s="58"/>
    </row>
    <row r="495" spans="1:22">
      <c r="A495" s="135">
        <v>72831252</v>
      </c>
      <c r="B495" s="513" t="s">
        <v>7673</v>
      </c>
      <c r="C495" s="532">
        <v>986778558</v>
      </c>
      <c r="D495" s="143" t="s">
        <v>7674</v>
      </c>
      <c r="E495" s="141"/>
      <c r="F495" s="57"/>
      <c r="G495" s="379" t="s">
        <v>225</v>
      </c>
      <c r="H495" s="131" t="s">
        <v>11</v>
      </c>
      <c r="I495" s="57"/>
      <c r="J495" s="57" t="s">
        <v>221</v>
      </c>
      <c r="K495" s="139"/>
      <c r="L495" s="58"/>
      <c r="M495" s="151"/>
      <c r="N495" s="384" t="s">
        <v>233</v>
      </c>
      <c r="O495" s="58"/>
      <c r="P495" s="57"/>
      <c r="Q495" s="63"/>
      <c r="R495" s="58"/>
      <c r="S495" s="58"/>
      <c r="T495" s="58"/>
      <c r="U495" s="58"/>
      <c r="V495" s="58"/>
    </row>
    <row r="496" spans="1:22">
      <c r="A496" s="135">
        <v>72825235</v>
      </c>
      <c r="B496" s="514" t="s">
        <v>7634</v>
      </c>
      <c r="C496" s="531">
        <v>992891055</v>
      </c>
      <c r="D496" s="506" t="s">
        <v>7635</v>
      </c>
      <c r="E496" s="509"/>
      <c r="F496" s="57"/>
      <c r="G496" s="379" t="s">
        <v>225</v>
      </c>
      <c r="H496" s="131" t="s">
        <v>11</v>
      </c>
      <c r="I496" s="86"/>
      <c r="J496" s="57" t="s">
        <v>221</v>
      </c>
      <c r="K496" s="131"/>
      <c r="L496" s="57"/>
      <c r="M496" s="187"/>
      <c r="N496" s="384" t="s">
        <v>233</v>
      </c>
      <c r="O496" s="54" t="s">
        <v>231</v>
      </c>
      <c r="P496" s="86"/>
      <c r="Q496" s="88"/>
      <c r="R496" s="54"/>
      <c r="S496" s="54"/>
      <c r="T496" s="54"/>
      <c r="U496" s="54"/>
      <c r="V496" s="58"/>
    </row>
    <row r="497" spans="1:22">
      <c r="A497" s="132">
        <v>61359162</v>
      </c>
      <c r="B497" s="514" t="s">
        <v>4082</v>
      </c>
      <c r="C497" s="530">
        <v>924710428</v>
      </c>
      <c r="D497" s="133" t="s">
        <v>4083</v>
      </c>
      <c r="E497" s="553"/>
      <c r="F497" s="57"/>
      <c r="G497" s="131" t="s">
        <v>224</v>
      </c>
      <c r="H497" s="131" t="s">
        <v>11</v>
      </c>
      <c r="I497" s="57"/>
      <c r="J497" s="57" t="s">
        <v>221</v>
      </c>
      <c r="K497" s="139"/>
      <c r="L497" s="58"/>
      <c r="M497" s="405"/>
      <c r="N497" s="387" t="s">
        <v>233</v>
      </c>
      <c r="O497" s="58" t="s">
        <v>231</v>
      </c>
      <c r="P497" s="57"/>
      <c r="Q497" s="63"/>
      <c r="R497" s="58"/>
      <c r="S497" s="58"/>
      <c r="T497" s="58"/>
      <c r="U497" s="58"/>
      <c r="V497" s="58"/>
    </row>
    <row r="498" spans="1:22">
      <c r="A498" s="135">
        <v>72058557</v>
      </c>
      <c r="B498" s="513" t="s">
        <v>6783</v>
      </c>
      <c r="C498" s="531">
        <v>923466377</v>
      </c>
      <c r="D498" s="544" t="s">
        <v>6784</v>
      </c>
      <c r="E498" s="140"/>
      <c r="F498" s="57"/>
      <c r="G498" s="379" t="s">
        <v>225</v>
      </c>
      <c r="H498" s="131" t="s">
        <v>11</v>
      </c>
      <c r="I498" s="57"/>
      <c r="J498" s="57" t="s">
        <v>221</v>
      </c>
      <c r="K498" s="139"/>
      <c r="L498" s="58"/>
      <c r="M498" s="151"/>
      <c r="N498" s="384" t="s">
        <v>233</v>
      </c>
      <c r="O498" s="385" t="s">
        <v>231</v>
      </c>
      <c r="P498" s="57"/>
      <c r="Q498" s="63"/>
      <c r="R498" s="58"/>
      <c r="S498" s="58"/>
      <c r="T498" s="58"/>
      <c r="U498" s="58"/>
      <c r="V498" s="58"/>
    </row>
    <row r="499" spans="1:22">
      <c r="A499" s="132">
        <v>61422178</v>
      </c>
      <c r="B499" s="515" t="s">
        <v>4263</v>
      </c>
      <c r="C499" s="530">
        <v>933078895</v>
      </c>
      <c r="D499" s="133" t="s">
        <v>4264</v>
      </c>
      <c r="E499" s="553"/>
      <c r="F499" s="57"/>
      <c r="G499" s="131" t="s">
        <v>224</v>
      </c>
      <c r="H499" s="131" t="s">
        <v>11</v>
      </c>
      <c r="I499" s="57"/>
      <c r="J499" s="57" t="s">
        <v>221</v>
      </c>
      <c r="K499" s="139"/>
      <c r="L499" s="58"/>
      <c r="M499" s="405"/>
      <c r="N499" s="387" t="s">
        <v>233</v>
      </c>
      <c r="O499" s="58" t="s">
        <v>231</v>
      </c>
      <c r="P499" s="57"/>
      <c r="Q499" s="63"/>
      <c r="R499" s="58"/>
      <c r="S499" s="58"/>
      <c r="T499" s="58"/>
      <c r="U499" s="58"/>
      <c r="V499" s="58"/>
    </row>
    <row r="500" spans="1:22">
      <c r="A500" s="135">
        <v>72590751</v>
      </c>
      <c r="B500" s="513" t="s">
        <v>7344</v>
      </c>
      <c r="C500" s="531">
        <v>934059750</v>
      </c>
      <c r="D500" s="545" t="s">
        <v>7345</v>
      </c>
      <c r="E500" s="140"/>
      <c r="F500" s="57"/>
      <c r="G500" s="131" t="s">
        <v>223</v>
      </c>
      <c r="H500" s="131" t="s">
        <v>11</v>
      </c>
      <c r="I500" s="57" t="s">
        <v>316</v>
      </c>
      <c r="J500" s="57" t="s">
        <v>221</v>
      </c>
      <c r="K500" s="139"/>
      <c r="L500" s="58"/>
      <c r="M500" s="151"/>
      <c r="N500" s="58" t="s">
        <v>233</v>
      </c>
      <c r="O500" s="58"/>
      <c r="P500" s="58"/>
      <c r="Q500" s="63"/>
      <c r="R500" s="58"/>
      <c r="S500" s="58"/>
      <c r="T500" s="58"/>
      <c r="U500" s="58"/>
      <c r="V500" s="58"/>
    </row>
    <row r="501" spans="1:22">
      <c r="A501" s="132">
        <v>62053558</v>
      </c>
      <c r="B501" s="514" t="s">
        <v>5167</v>
      </c>
      <c r="C501" s="530">
        <v>908941500</v>
      </c>
      <c r="D501" s="133" t="s">
        <v>5168</v>
      </c>
      <c r="E501" s="553"/>
      <c r="F501" s="57"/>
      <c r="G501" s="379" t="s">
        <v>225</v>
      </c>
      <c r="H501" s="131" t="s">
        <v>11</v>
      </c>
      <c r="I501" s="57"/>
      <c r="J501" s="57" t="s">
        <v>221</v>
      </c>
      <c r="K501" s="139"/>
      <c r="L501" s="58"/>
      <c r="M501" s="405"/>
      <c r="N501" s="384" t="s">
        <v>233</v>
      </c>
      <c r="O501" s="385" t="s">
        <v>231</v>
      </c>
      <c r="P501" s="57"/>
      <c r="Q501" s="63"/>
      <c r="R501" s="58"/>
      <c r="S501" s="58"/>
      <c r="T501" s="58"/>
      <c r="U501" s="58"/>
      <c r="V501" s="58"/>
    </row>
    <row r="502" spans="1:22">
      <c r="A502" s="132" t="s">
        <v>10955</v>
      </c>
      <c r="B502" s="514" t="s">
        <v>10956</v>
      </c>
      <c r="C502" s="530">
        <v>963673622</v>
      </c>
      <c r="D502" s="133" t="s">
        <v>10957</v>
      </c>
      <c r="E502" s="553"/>
      <c r="F502" s="57"/>
      <c r="G502" s="379" t="s">
        <v>225</v>
      </c>
      <c r="H502" s="131" t="s">
        <v>11</v>
      </c>
      <c r="I502" s="57"/>
      <c r="J502" s="57" t="s">
        <v>221</v>
      </c>
      <c r="K502" s="139"/>
      <c r="L502" s="58"/>
      <c r="M502" s="405"/>
      <c r="N502" s="384" t="s">
        <v>233</v>
      </c>
      <c r="O502" s="385" t="s">
        <v>236</v>
      </c>
      <c r="P502" s="57"/>
      <c r="Q502" s="63"/>
      <c r="R502" s="58"/>
      <c r="S502" s="58"/>
      <c r="T502" s="58"/>
      <c r="U502" s="58"/>
      <c r="V502" s="58"/>
    </row>
    <row r="503" spans="1:22">
      <c r="A503" s="132">
        <v>72831023</v>
      </c>
      <c r="B503" s="514" t="s">
        <v>7669</v>
      </c>
      <c r="C503" s="535">
        <v>998649607</v>
      </c>
      <c r="D503" s="133" t="s">
        <v>7670</v>
      </c>
      <c r="E503" s="553"/>
      <c r="F503" s="57"/>
      <c r="G503" s="131" t="s">
        <v>223</v>
      </c>
      <c r="H503" s="131" t="s">
        <v>11</v>
      </c>
      <c r="I503" s="57" t="s">
        <v>316</v>
      </c>
      <c r="J503" s="57" t="s">
        <v>221</v>
      </c>
      <c r="K503" s="139"/>
      <c r="L503" s="58" t="s">
        <v>271</v>
      </c>
      <c r="M503" s="405"/>
      <c r="N503" s="58" t="s">
        <v>233</v>
      </c>
      <c r="O503" s="58"/>
      <c r="P503" s="57"/>
      <c r="Q503" s="63"/>
      <c r="R503" s="58"/>
      <c r="S503" s="58"/>
      <c r="T503" s="58"/>
      <c r="U503" s="58"/>
      <c r="V503" s="58"/>
    </row>
    <row r="504" spans="1:22">
      <c r="A504" s="132" t="s">
        <v>10914</v>
      </c>
      <c r="B504" s="514" t="s">
        <v>10915</v>
      </c>
      <c r="C504" s="530">
        <v>978678770</v>
      </c>
      <c r="D504" s="133" t="s">
        <v>10916</v>
      </c>
      <c r="E504" s="553"/>
      <c r="F504" s="57"/>
      <c r="G504" s="131" t="s">
        <v>224</v>
      </c>
      <c r="H504" s="131" t="s">
        <v>11</v>
      </c>
      <c r="I504" s="57"/>
      <c r="J504" s="57" t="s">
        <v>221</v>
      </c>
      <c r="K504" s="139"/>
      <c r="L504" s="58"/>
      <c r="M504" s="405"/>
      <c r="N504" s="387" t="s">
        <v>233</v>
      </c>
      <c r="O504" s="58" t="s">
        <v>231</v>
      </c>
      <c r="P504" s="57"/>
      <c r="Q504" s="63"/>
      <c r="R504" s="58"/>
      <c r="S504" s="58"/>
      <c r="T504" s="58"/>
      <c r="U504" s="58"/>
      <c r="V504" s="58"/>
    </row>
    <row r="505" spans="1:22">
      <c r="A505" s="135">
        <v>72061540</v>
      </c>
      <c r="B505" s="513" t="s">
        <v>6817</v>
      </c>
      <c r="C505" s="531">
        <v>913803006</v>
      </c>
      <c r="D505" s="143" t="s">
        <v>362</v>
      </c>
      <c r="E505" s="141"/>
      <c r="F505" s="57"/>
      <c r="G505" s="131" t="s">
        <v>224</v>
      </c>
      <c r="H505" s="131" t="s">
        <v>11</v>
      </c>
      <c r="I505" s="57"/>
      <c r="J505" s="57" t="s">
        <v>221</v>
      </c>
      <c r="K505" s="139"/>
      <c r="L505" s="58"/>
      <c r="M505" s="151"/>
      <c r="N505" s="387" t="s">
        <v>233</v>
      </c>
      <c r="O505" s="58" t="s">
        <v>231</v>
      </c>
      <c r="P505" s="57"/>
      <c r="Q505" s="63"/>
      <c r="R505" s="58"/>
      <c r="S505" s="58"/>
      <c r="T505" s="58"/>
      <c r="U505" s="58"/>
      <c r="V505" s="58"/>
    </row>
    <row r="506" spans="1:22">
      <c r="A506" s="132" t="s">
        <v>10848</v>
      </c>
      <c r="B506" s="514" t="s">
        <v>10849</v>
      </c>
      <c r="C506" s="530">
        <v>939245027</v>
      </c>
      <c r="D506" s="133" t="s">
        <v>10850</v>
      </c>
      <c r="E506" s="553"/>
      <c r="F506" s="57"/>
      <c r="G506" s="131" t="s">
        <v>224</v>
      </c>
      <c r="H506" s="131" t="s">
        <v>11</v>
      </c>
      <c r="I506" s="57"/>
      <c r="J506" s="57" t="s">
        <v>221</v>
      </c>
      <c r="K506" s="139"/>
      <c r="L506" s="58"/>
      <c r="M506" s="405"/>
      <c r="N506" s="387" t="s">
        <v>233</v>
      </c>
      <c r="O506" s="58" t="s">
        <v>231</v>
      </c>
      <c r="P506" s="57"/>
      <c r="Q506" s="63"/>
      <c r="R506" s="58"/>
      <c r="S506" s="58"/>
      <c r="T506" s="58"/>
      <c r="U506" s="58"/>
      <c r="V506" s="58"/>
    </row>
    <row r="507" spans="1:22">
      <c r="A507" s="135">
        <v>62443255</v>
      </c>
      <c r="B507" s="514" t="s">
        <v>5217</v>
      </c>
      <c r="C507" s="531">
        <v>999034388</v>
      </c>
      <c r="D507" s="506" t="s">
        <v>5218</v>
      </c>
      <c r="E507" s="509"/>
      <c r="F507" s="57"/>
      <c r="G507" s="131" t="s">
        <v>224</v>
      </c>
      <c r="H507" s="131" t="s">
        <v>11</v>
      </c>
      <c r="I507" s="86"/>
      <c r="J507" s="57" t="s">
        <v>221</v>
      </c>
      <c r="K507" s="131"/>
      <c r="L507" s="57"/>
      <c r="M507" s="187"/>
      <c r="N507" s="387" t="s">
        <v>233</v>
      </c>
      <c r="O507" s="386" t="s">
        <v>231</v>
      </c>
      <c r="P507" s="86"/>
      <c r="Q507" s="88"/>
      <c r="R507" s="54"/>
      <c r="S507" s="54"/>
      <c r="T507" s="54"/>
      <c r="U507" s="54"/>
      <c r="V507" s="58"/>
    </row>
    <row r="508" spans="1:22">
      <c r="A508" s="135" t="s">
        <v>10851</v>
      </c>
      <c r="B508" s="513" t="s">
        <v>10852</v>
      </c>
      <c r="C508" s="531">
        <v>999070297</v>
      </c>
      <c r="D508" s="545" t="s">
        <v>362</v>
      </c>
      <c r="E508" s="557"/>
      <c r="F508" s="57"/>
      <c r="G508" s="378" t="s">
        <v>223</v>
      </c>
      <c r="H508" s="131" t="s">
        <v>11</v>
      </c>
      <c r="I508" s="57" t="s">
        <v>316</v>
      </c>
      <c r="J508" s="57" t="s">
        <v>221</v>
      </c>
      <c r="K508" s="139"/>
      <c r="L508" s="58"/>
      <c r="M508" s="151"/>
      <c r="N508" s="58" t="s">
        <v>233</v>
      </c>
      <c r="O508" s="58"/>
      <c r="P508" s="57"/>
      <c r="Q508" s="63"/>
      <c r="R508" s="58"/>
      <c r="S508" s="58"/>
      <c r="T508" s="58"/>
      <c r="U508" s="58"/>
      <c r="V508" s="58"/>
    </row>
    <row r="509" spans="1:22">
      <c r="A509" s="135">
        <v>731603343</v>
      </c>
      <c r="B509" s="514" t="s">
        <v>10224</v>
      </c>
      <c r="C509" s="531">
        <v>968208103</v>
      </c>
      <c r="D509" s="506" t="s">
        <v>10225</v>
      </c>
      <c r="E509" s="509"/>
      <c r="F509" s="57"/>
      <c r="G509" s="131" t="s">
        <v>224</v>
      </c>
      <c r="H509" s="131" t="s">
        <v>11</v>
      </c>
      <c r="I509" s="86"/>
      <c r="J509" s="57" t="s">
        <v>221</v>
      </c>
      <c r="K509" s="131"/>
      <c r="L509" s="57"/>
      <c r="M509" s="187"/>
      <c r="N509" s="387" t="s">
        <v>233</v>
      </c>
      <c r="O509" s="386" t="s">
        <v>231</v>
      </c>
      <c r="P509" s="86"/>
      <c r="Q509" s="88"/>
      <c r="R509" s="54"/>
      <c r="S509" s="54"/>
      <c r="T509" s="54"/>
      <c r="U509" s="54"/>
      <c r="V509" s="58"/>
    </row>
    <row r="510" spans="1:22">
      <c r="A510" s="135">
        <v>72599469</v>
      </c>
      <c r="B510" s="513" t="s">
        <v>7422</v>
      </c>
      <c r="C510" s="531">
        <v>986423699</v>
      </c>
      <c r="D510" s="506" t="s">
        <v>7423</v>
      </c>
      <c r="E510" s="553"/>
      <c r="F510" s="57"/>
      <c r="G510" s="131" t="s">
        <v>223</v>
      </c>
      <c r="H510" s="131" t="s">
        <v>11</v>
      </c>
      <c r="I510" s="55" t="s">
        <v>316</v>
      </c>
      <c r="J510" s="57" t="s">
        <v>221</v>
      </c>
      <c r="K510" s="139"/>
      <c r="L510" s="58"/>
      <c r="M510" s="151"/>
      <c r="N510" s="55" t="s">
        <v>233</v>
      </c>
      <c r="O510" s="55"/>
      <c r="P510" s="57"/>
      <c r="Q510" s="63"/>
      <c r="R510" s="58"/>
      <c r="S510" s="58"/>
      <c r="T510" s="58"/>
      <c r="U510" s="58"/>
      <c r="V510" s="58"/>
    </row>
    <row r="511" spans="1:22">
      <c r="A511" s="132">
        <v>60875675</v>
      </c>
      <c r="B511" s="514" t="s">
        <v>3393</v>
      </c>
      <c r="C511" s="530">
        <v>942809367</v>
      </c>
      <c r="D511" s="133" t="s">
        <v>3394</v>
      </c>
      <c r="E511" s="553"/>
      <c r="F511" s="57"/>
      <c r="G511" s="379" t="s">
        <v>225</v>
      </c>
      <c r="H511" s="131" t="s">
        <v>11</v>
      </c>
      <c r="I511" s="57"/>
      <c r="J511" s="57" t="s">
        <v>221</v>
      </c>
      <c r="K511" s="139"/>
      <c r="L511" s="58"/>
      <c r="M511" s="405"/>
      <c r="N511" s="384" t="s">
        <v>233</v>
      </c>
      <c r="O511" s="385" t="s">
        <v>231</v>
      </c>
      <c r="P511" s="57"/>
      <c r="Q511" s="63"/>
      <c r="R511" s="58"/>
      <c r="S511" s="58"/>
      <c r="T511" s="58"/>
      <c r="U511" s="58"/>
      <c r="V511" s="58"/>
    </row>
    <row r="512" spans="1:22">
      <c r="A512" s="132">
        <v>61176165</v>
      </c>
      <c r="B512" s="514" t="s">
        <v>3764</v>
      </c>
      <c r="C512" s="530">
        <v>987541184</v>
      </c>
      <c r="D512" s="133" t="s">
        <v>3765</v>
      </c>
      <c r="E512" s="553"/>
      <c r="F512" s="57"/>
      <c r="G512" s="131" t="s">
        <v>224</v>
      </c>
      <c r="H512" s="131" t="s">
        <v>11</v>
      </c>
      <c r="I512" s="57"/>
      <c r="J512" s="57" t="s">
        <v>221</v>
      </c>
      <c r="K512" s="139"/>
      <c r="L512" s="58"/>
      <c r="M512" s="405"/>
      <c r="N512" s="387" t="s">
        <v>233</v>
      </c>
      <c r="O512" s="58" t="s">
        <v>231</v>
      </c>
      <c r="P512" s="57"/>
      <c r="Q512" s="63"/>
      <c r="R512" s="58"/>
      <c r="S512" s="58"/>
      <c r="T512" s="58"/>
      <c r="U512" s="58"/>
      <c r="V512" s="58"/>
    </row>
    <row r="513" spans="1:22">
      <c r="A513" s="127">
        <v>61386607</v>
      </c>
      <c r="B513" s="514" t="s">
        <v>4161</v>
      </c>
      <c r="C513" s="530">
        <v>902843248</v>
      </c>
      <c r="D513" s="133" t="s">
        <v>4162</v>
      </c>
      <c r="E513" s="146"/>
      <c r="F513" s="55"/>
      <c r="G513" s="131" t="s">
        <v>224</v>
      </c>
      <c r="H513" s="131" t="s">
        <v>11</v>
      </c>
      <c r="I513" s="57"/>
      <c r="J513" s="57" t="s">
        <v>221</v>
      </c>
      <c r="K513" s="139"/>
      <c r="L513" s="58"/>
      <c r="M513" s="405"/>
      <c r="N513" s="387" t="s">
        <v>233</v>
      </c>
      <c r="O513" s="58" t="s">
        <v>231</v>
      </c>
      <c r="P513" s="57"/>
      <c r="Q513" s="63"/>
      <c r="R513" s="58"/>
      <c r="S513" s="58"/>
      <c r="T513" s="58"/>
      <c r="U513" s="58"/>
      <c r="V513" s="58"/>
    </row>
    <row r="514" spans="1:22">
      <c r="A514" s="132">
        <v>45394229</v>
      </c>
      <c r="B514" s="514" t="s">
        <v>2461</v>
      </c>
      <c r="C514" s="530">
        <v>970525147</v>
      </c>
      <c r="D514" s="149" t="s">
        <v>2462</v>
      </c>
      <c r="E514" s="553"/>
      <c r="F514" s="57"/>
      <c r="G514" s="131" t="s">
        <v>224</v>
      </c>
      <c r="H514" s="131" t="s">
        <v>11</v>
      </c>
      <c r="I514" s="57"/>
      <c r="J514" s="57" t="s">
        <v>221</v>
      </c>
      <c r="K514" s="139"/>
      <c r="L514" s="58"/>
      <c r="M514" s="405"/>
      <c r="N514" s="387" t="s">
        <v>233</v>
      </c>
      <c r="O514" s="58" t="s">
        <v>231</v>
      </c>
      <c r="P514" s="57"/>
      <c r="Q514" s="63"/>
      <c r="R514" s="58"/>
      <c r="S514" s="58"/>
      <c r="T514" s="58"/>
      <c r="U514" s="58"/>
      <c r="V514" s="58"/>
    </row>
    <row r="515" spans="1:22">
      <c r="A515" s="135" t="s">
        <v>10926</v>
      </c>
      <c r="B515" s="517" t="s">
        <v>10927</v>
      </c>
      <c r="C515" s="531">
        <v>942425949</v>
      </c>
      <c r="D515" s="506" t="s">
        <v>362</v>
      </c>
      <c r="E515" s="509"/>
      <c r="F515" s="57"/>
      <c r="G515" s="131" t="s">
        <v>223</v>
      </c>
      <c r="H515" s="131" t="s">
        <v>11</v>
      </c>
      <c r="I515" s="86" t="s">
        <v>316</v>
      </c>
      <c r="J515" s="57" t="s">
        <v>221</v>
      </c>
      <c r="K515" s="131"/>
      <c r="L515" s="57"/>
      <c r="M515" s="187"/>
      <c r="N515" s="54" t="s">
        <v>233</v>
      </c>
      <c r="O515" s="54"/>
      <c r="P515" s="86"/>
      <c r="Q515" s="88"/>
      <c r="R515" s="54"/>
      <c r="S515" s="54"/>
      <c r="T515" s="54"/>
      <c r="U515" s="54"/>
      <c r="V515" s="58"/>
    </row>
    <row r="516" spans="1:22">
      <c r="A516" s="135" t="s">
        <v>10869</v>
      </c>
      <c r="B516" s="513" t="s">
        <v>10870</v>
      </c>
      <c r="C516" s="531">
        <v>944026322</v>
      </c>
      <c r="D516" s="143" t="s">
        <v>362</v>
      </c>
      <c r="E516" s="146"/>
      <c r="F516" s="57"/>
      <c r="G516" s="131" t="s">
        <v>223</v>
      </c>
      <c r="H516" s="131" t="s">
        <v>11</v>
      </c>
      <c r="I516" s="57" t="s">
        <v>316</v>
      </c>
      <c r="J516" s="57" t="s">
        <v>221</v>
      </c>
      <c r="K516" s="139"/>
      <c r="L516" s="58"/>
      <c r="M516" s="151"/>
      <c r="N516" s="58" t="s">
        <v>233</v>
      </c>
      <c r="O516" s="58"/>
      <c r="P516" s="57"/>
      <c r="Q516" s="63"/>
      <c r="R516" s="58"/>
      <c r="S516" s="58"/>
      <c r="T516" s="58"/>
      <c r="U516" s="58"/>
      <c r="V516" s="58"/>
    </row>
    <row r="517" spans="1:22">
      <c r="A517" s="135">
        <v>60827211</v>
      </c>
      <c r="B517" s="514" t="s">
        <v>3327</v>
      </c>
      <c r="C517" s="531">
        <v>912270816</v>
      </c>
      <c r="D517" s="506" t="s">
        <v>3328</v>
      </c>
      <c r="E517" s="509"/>
      <c r="F517" s="57"/>
      <c r="G517" s="131" t="s">
        <v>224</v>
      </c>
      <c r="H517" s="131" t="s">
        <v>11</v>
      </c>
      <c r="I517" s="86"/>
      <c r="J517" s="57" t="s">
        <v>221</v>
      </c>
      <c r="K517" s="131"/>
      <c r="L517" s="57"/>
      <c r="M517" s="187"/>
      <c r="N517" s="387" t="s">
        <v>233</v>
      </c>
      <c r="O517" s="386" t="s">
        <v>231</v>
      </c>
      <c r="P517" s="86"/>
      <c r="Q517" s="88"/>
      <c r="R517" s="54"/>
      <c r="S517" s="54"/>
      <c r="T517" s="54"/>
      <c r="U517" s="54"/>
      <c r="V517" s="58"/>
    </row>
    <row r="518" spans="1:22" ht="29">
      <c r="A518" s="127">
        <v>61457524</v>
      </c>
      <c r="B518" s="514" t="s">
        <v>4390</v>
      </c>
      <c r="C518" s="530">
        <v>923729943</v>
      </c>
      <c r="D518" s="133" t="s">
        <v>4391</v>
      </c>
      <c r="E518" s="146"/>
      <c r="F518" s="55"/>
      <c r="G518" s="379" t="s">
        <v>225</v>
      </c>
      <c r="H518" s="131" t="s">
        <v>11</v>
      </c>
      <c r="I518" s="57"/>
      <c r="J518" s="57" t="s">
        <v>221</v>
      </c>
      <c r="K518" s="139"/>
      <c r="L518" s="58"/>
      <c r="M518" s="405"/>
      <c r="N518" s="384" t="s">
        <v>233</v>
      </c>
      <c r="O518" s="385" t="s">
        <v>231</v>
      </c>
      <c r="P518" s="57"/>
      <c r="Q518" s="63"/>
      <c r="R518" s="58"/>
      <c r="S518" s="58"/>
      <c r="T518" s="58"/>
      <c r="U518" s="58"/>
      <c r="V518" s="58"/>
    </row>
    <row r="519" spans="1:22">
      <c r="A519" s="135">
        <v>75606871</v>
      </c>
      <c r="B519" s="513" t="s">
        <v>9381</v>
      </c>
      <c r="C519" s="531">
        <v>954559549</v>
      </c>
      <c r="D519" s="143" t="s">
        <v>9382</v>
      </c>
      <c r="E519" s="141"/>
      <c r="F519" s="57"/>
      <c r="G519" s="131" t="s">
        <v>224</v>
      </c>
      <c r="H519" s="131" t="s">
        <v>11</v>
      </c>
      <c r="I519" s="57"/>
      <c r="J519" s="57" t="s">
        <v>221</v>
      </c>
      <c r="K519" s="139"/>
      <c r="L519" s="58"/>
      <c r="M519" s="151"/>
      <c r="N519" s="387" t="s">
        <v>233</v>
      </c>
      <c r="O519" s="58" t="s">
        <v>231</v>
      </c>
      <c r="P519" s="57"/>
      <c r="Q519" s="63"/>
      <c r="R519" s="58"/>
      <c r="S519" s="58"/>
      <c r="T519" s="58"/>
      <c r="U519" s="58"/>
      <c r="V519" s="58"/>
    </row>
    <row r="520" spans="1:22">
      <c r="A520" s="137">
        <v>76350219</v>
      </c>
      <c r="B520" s="513" t="s">
        <v>9628</v>
      </c>
      <c r="C520" s="531">
        <v>945574575</v>
      </c>
      <c r="D520" s="544" t="s">
        <v>9629</v>
      </c>
      <c r="E520" s="141"/>
      <c r="F520" s="57"/>
      <c r="G520" s="131" t="s">
        <v>224</v>
      </c>
      <c r="H520" s="131" t="s">
        <v>11</v>
      </c>
      <c r="I520" s="57"/>
      <c r="J520" s="57" t="s">
        <v>221</v>
      </c>
      <c r="K520" s="139"/>
      <c r="L520" s="58"/>
      <c r="M520" s="151"/>
      <c r="N520" s="387" t="s">
        <v>233</v>
      </c>
      <c r="O520" s="58" t="s">
        <v>231</v>
      </c>
      <c r="P520" s="57"/>
      <c r="Q520" s="63"/>
      <c r="R520" s="58"/>
      <c r="S520" s="58"/>
      <c r="T520" s="58"/>
      <c r="U520" s="58"/>
      <c r="V520" s="58"/>
    </row>
    <row r="521" spans="1:22">
      <c r="A521" s="132">
        <v>61204734</v>
      </c>
      <c r="B521" s="514" t="s">
        <v>3823</v>
      </c>
      <c r="C521" s="530">
        <v>974392594</v>
      </c>
      <c r="D521" s="133" t="s">
        <v>3824</v>
      </c>
      <c r="E521" s="553"/>
      <c r="F521" s="57"/>
      <c r="G521" s="379" t="s">
        <v>225</v>
      </c>
      <c r="H521" s="131" t="s">
        <v>11</v>
      </c>
      <c r="I521" s="57"/>
      <c r="J521" s="57" t="s">
        <v>221</v>
      </c>
      <c r="K521" s="139"/>
      <c r="L521" s="58"/>
      <c r="M521" s="405"/>
      <c r="N521" s="384" t="s">
        <v>233</v>
      </c>
      <c r="O521" s="58" t="s">
        <v>236</v>
      </c>
      <c r="P521" s="57"/>
      <c r="Q521" s="63"/>
      <c r="R521" s="58"/>
      <c r="S521" s="58"/>
      <c r="T521" s="58"/>
      <c r="U521" s="58"/>
      <c r="V521" s="58"/>
    </row>
    <row r="522" spans="1:22">
      <c r="A522" s="132">
        <v>806080</v>
      </c>
      <c r="B522" s="514" t="s">
        <v>397</v>
      </c>
      <c r="C522" s="530">
        <v>948064920</v>
      </c>
      <c r="D522" s="133" t="s">
        <v>398</v>
      </c>
      <c r="E522" s="553"/>
      <c r="F522" s="57"/>
      <c r="G522" s="131" t="s">
        <v>224</v>
      </c>
      <c r="H522" s="131" t="s">
        <v>11</v>
      </c>
      <c r="I522" s="57"/>
      <c r="J522" s="57" t="s">
        <v>221</v>
      </c>
      <c r="K522" s="139"/>
      <c r="L522" s="58"/>
      <c r="M522" s="405"/>
      <c r="N522" s="387" t="s">
        <v>233</v>
      </c>
      <c r="O522" s="58" t="s">
        <v>231</v>
      </c>
      <c r="P522" s="57"/>
      <c r="Q522" s="63"/>
      <c r="R522" s="58"/>
      <c r="S522" s="58"/>
      <c r="T522" s="58"/>
      <c r="U522" s="58"/>
      <c r="V522" s="58"/>
    </row>
    <row r="523" spans="1:22">
      <c r="A523" s="135">
        <v>10179752</v>
      </c>
      <c r="B523" s="516" t="s">
        <v>902</v>
      </c>
      <c r="C523" s="531">
        <v>973487203</v>
      </c>
      <c r="D523" s="506" t="s">
        <v>903</v>
      </c>
      <c r="E523" s="509"/>
      <c r="F523" s="57"/>
      <c r="G523" s="131" t="s">
        <v>224</v>
      </c>
      <c r="H523" s="131" t="s">
        <v>11</v>
      </c>
      <c r="I523" s="86"/>
      <c r="J523" s="57" t="s">
        <v>221</v>
      </c>
      <c r="K523" s="131"/>
      <c r="L523" s="57"/>
      <c r="M523" s="187"/>
      <c r="N523" s="387" t="s">
        <v>233</v>
      </c>
      <c r="O523" s="386" t="s">
        <v>231</v>
      </c>
      <c r="P523" s="86"/>
      <c r="Q523" s="88"/>
      <c r="R523" s="54"/>
      <c r="S523" s="54"/>
      <c r="T523" s="54"/>
      <c r="U523" s="54"/>
      <c r="V523" s="58"/>
    </row>
    <row r="524" spans="1:22">
      <c r="A524" s="135">
        <v>60828027</v>
      </c>
      <c r="B524" s="516" t="s">
        <v>3329</v>
      </c>
      <c r="C524" s="531">
        <v>983003317</v>
      </c>
      <c r="D524" s="506" t="s">
        <v>3330</v>
      </c>
      <c r="E524" s="509"/>
      <c r="F524" s="57"/>
      <c r="G524" s="131" t="s">
        <v>224</v>
      </c>
      <c r="H524" s="131" t="s">
        <v>11</v>
      </c>
      <c r="I524" s="86"/>
      <c r="J524" s="57" t="s">
        <v>221</v>
      </c>
      <c r="K524" s="131"/>
      <c r="L524" s="57"/>
      <c r="M524" s="187"/>
      <c r="N524" s="387" t="s">
        <v>233</v>
      </c>
      <c r="O524" s="386" t="s">
        <v>231</v>
      </c>
      <c r="P524" s="86"/>
      <c r="Q524" s="88"/>
      <c r="R524" s="54"/>
      <c r="S524" s="54"/>
      <c r="T524" s="54"/>
      <c r="U524" s="54"/>
      <c r="V524" s="58"/>
    </row>
    <row r="525" spans="1:22">
      <c r="A525" s="132">
        <v>75971786</v>
      </c>
      <c r="B525" s="514" t="s">
        <v>9491</v>
      </c>
      <c r="C525" s="530">
        <v>955496664</v>
      </c>
      <c r="D525" s="133" t="s">
        <v>9492</v>
      </c>
      <c r="E525" s="553"/>
      <c r="F525" s="57"/>
      <c r="G525" s="131" t="s">
        <v>224</v>
      </c>
      <c r="H525" s="131" t="s">
        <v>11</v>
      </c>
      <c r="I525" s="57"/>
      <c r="J525" s="57" t="s">
        <v>221</v>
      </c>
      <c r="K525" s="139"/>
      <c r="L525" s="58"/>
      <c r="M525" s="405"/>
      <c r="N525" s="387" t="s">
        <v>233</v>
      </c>
      <c r="O525" s="58" t="s">
        <v>231</v>
      </c>
      <c r="P525" s="57"/>
      <c r="Q525" s="63"/>
      <c r="R525" s="58"/>
      <c r="S525" s="58"/>
      <c r="T525" s="58"/>
      <c r="U525" s="58"/>
      <c r="V525" s="58"/>
    </row>
    <row r="526" spans="1:22">
      <c r="A526" s="135">
        <v>61046475</v>
      </c>
      <c r="B526" s="513" t="s">
        <v>3618</v>
      </c>
      <c r="C526" s="531">
        <v>906803989</v>
      </c>
      <c r="D526" s="143" t="s">
        <v>3619</v>
      </c>
      <c r="E526" s="146"/>
      <c r="F526" s="57"/>
      <c r="G526" s="131" t="s">
        <v>224</v>
      </c>
      <c r="H526" s="131" t="s">
        <v>11</v>
      </c>
      <c r="I526" s="57"/>
      <c r="J526" s="57" t="s">
        <v>221</v>
      </c>
      <c r="K526" s="139"/>
      <c r="L526" s="58"/>
      <c r="M526" s="151"/>
      <c r="N526" s="387" t="s">
        <v>233</v>
      </c>
      <c r="O526" s="58" t="s">
        <v>231</v>
      </c>
      <c r="P526" s="57"/>
      <c r="Q526" s="63"/>
      <c r="R526" s="58"/>
      <c r="S526" s="58"/>
      <c r="T526" s="58"/>
      <c r="U526" s="58"/>
      <c r="V526" s="58"/>
    </row>
    <row r="527" spans="1:22" ht="29">
      <c r="A527" s="135">
        <v>74006153</v>
      </c>
      <c r="B527" s="516" t="s">
        <v>8682</v>
      </c>
      <c r="C527" s="531">
        <v>950321189</v>
      </c>
      <c r="D527" s="506" t="s">
        <v>8683</v>
      </c>
      <c r="E527" s="509"/>
      <c r="F527" s="57"/>
      <c r="G527" s="131" t="s">
        <v>224</v>
      </c>
      <c r="H527" s="131" t="s">
        <v>11</v>
      </c>
      <c r="I527" s="86"/>
      <c r="J527" s="57" t="s">
        <v>221</v>
      </c>
      <c r="K527" s="131"/>
      <c r="L527" s="57"/>
      <c r="M527" s="187"/>
      <c r="N527" s="387" t="s">
        <v>233</v>
      </c>
      <c r="O527" s="386" t="s">
        <v>231</v>
      </c>
      <c r="P527" s="86"/>
      <c r="Q527" s="88"/>
      <c r="R527" s="54"/>
      <c r="S527" s="54"/>
      <c r="T527" s="54"/>
      <c r="U527" s="54"/>
      <c r="V527" s="58"/>
    </row>
    <row r="528" spans="1:22">
      <c r="A528" s="132">
        <v>72643679</v>
      </c>
      <c r="B528" s="514" t="s">
        <v>7485</v>
      </c>
      <c r="C528" s="530">
        <v>954929037</v>
      </c>
      <c r="D528" s="133" t="s">
        <v>7486</v>
      </c>
      <c r="E528" s="553"/>
      <c r="F528" s="57"/>
      <c r="G528" s="131" t="s">
        <v>223</v>
      </c>
      <c r="H528" s="131" t="s">
        <v>11</v>
      </c>
      <c r="I528" s="57" t="s">
        <v>316</v>
      </c>
      <c r="J528" s="57" t="s">
        <v>221</v>
      </c>
      <c r="K528" s="139"/>
      <c r="L528" s="58"/>
      <c r="M528" s="405"/>
      <c r="N528" s="58" t="s">
        <v>233</v>
      </c>
      <c r="O528" s="58"/>
      <c r="P528" s="57"/>
      <c r="Q528" s="63"/>
      <c r="R528" s="58"/>
      <c r="S528" s="58"/>
      <c r="T528" s="58"/>
      <c r="U528" s="58"/>
      <c r="V528" s="58"/>
    </row>
    <row r="529" spans="1:22">
      <c r="A529" s="141">
        <v>61482985</v>
      </c>
      <c r="B529" s="516" t="s">
        <v>4479</v>
      </c>
      <c r="C529" s="530">
        <v>980740985</v>
      </c>
      <c r="D529" s="149" t="s">
        <v>4480</v>
      </c>
      <c r="E529" s="553"/>
      <c r="F529" s="57"/>
      <c r="G529" s="131" t="s">
        <v>224</v>
      </c>
      <c r="H529" s="131" t="s">
        <v>11</v>
      </c>
      <c r="I529" s="57"/>
      <c r="J529" s="57" t="s">
        <v>221</v>
      </c>
      <c r="K529" s="139"/>
      <c r="L529" s="58"/>
      <c r="M529" s="405"/>
      <c r="N529" s="387" t="s">
        <v>233</v>
      </c>
      <c r="O529" s="58" t="s">
        <v>231</v>
      </c>
      <c r="P529" s="57"/>
      <c r="Q529" s="63"/>
      <c r="R529" s="58"/>
      <c r="S529" s="58"/>
      <c r="T529" s="58"/>
      <c r="U529" s="58"/>
      <c r="V529" s="58"/>
    </row>
    <row r="530" spans="1:22">
      <c r="A530" s="135">
        <v>74847772</v>
      </c>
      <c r="B530" s="516" t="s">
        <v>9077</v>
      </c>
      <c r="C530" s="531">
        <v>921948012</v>
      </c>
      <c r="D530" s="506" t="s">
        <v>9078</v>
      </c>
      <c r="E530" s="509"/>
      <c r="F530" s="57"/>
      <c r="G530" s="131" t="s">
        <v>223</v>
      </c>
      <c r="H530" s="131" t="s">
        <v>11</v>
      </c>
      <c r="I530" s="86" t="s">
        <v>316</v>
      </c>
      <c r="J530" s="57" t="s">
        <v>221</v>
      </c>
      <c r="K530" s="131"/>
      <c r="L530" s="57"/>
      <c r="M530" s="187"/>
      <c r="N530" s="54" t="s">
        <v>233</v>
      </c>
      <c r="O530" s="54"/>
      <c r="P530" s="86"/>
      <c r="Q530" s="88"/>
      <c r="R530" s="54"/>
      <c r="S530" s="54"/>
      <c r="T530" s="54"/>
      <c r="U530" s="54"/>
      <c r="V530" s="58"/>
    </row>
    <row r="531" spans="1:22">
      <c r="A531" s="132" t="s">
        <v>10900</v>
      </c>
      <c r="B531" s="514" t="s">
        <v>10901</v>
      </c>
      <c r="C531" s="530">
        <v>900970517</v>
      </c>
      <c r="D531" s="133" t="s">
        <v>362</v>
      </c>
      <c r="E531" s="553"/>
      <c r="F531" s="57"/>
      <c r="G531" s="131" t="s">
        <v>224</v>
      </c>
      <c r="H531" s="131" t="s">
        <v>11</v>
      </c>
      <c r="I531" s="57"/>
      <c r="J531" s="57" t="s">
        <v>221</v>
      </c>
      <c r="K531" s="139"/>
      <c r="L531" s="58"/>
      <c r="M531" s="405"/>
      <c r="N531" s="387" t="s">
        <v>233</v>
      </c>
      <c r="O531" s="58" t="s">
        <v>231</v>
      </c>
      <c r="P531" s="57"/>
      <c r="Q531" s="63"/>
      <c r="R531" s="58"/>
      <c r="S531" s="58"/>
      <c r="T531" s="58"/>
      <c r="U531" s="58"/>
      <c r="V531" s="58"/>
    </row>
    <row r="532" spans="1:22">
      <c r="A532" s="132" t="s">
        <v>10875</v>
      </c>
      <c r="B532" s="514" t="s">
        <v>10876</v>
      </c>
      <c r="C532" s="530">
        <v>940621418</v>
      </c>
      <c r="D532" s="133" t="s">
        <v>362</v>
      </c>
      <c r="E532" s="553"/>
      <c r="F532" s="57"/>
      <c r="G532" s="131" t="s">
        <v>224</v>
      </c>
      <c r="H532" s="131" t="s">
        <v>11</v>
      </c>
      <c r="I532" s="57"/>
      <c r="J532" s="57" t="s">
        <v>221</v>
      </c>
      <c r="K532" s="139"/>
      <c r="L532" s="58"/>
      <c r="M532" s="405"/>
      <c r="N532" s="387" t="s">
        <v>233</v>
      </c>
      <c r="O532" s="58" t="s">
        <v>231</v>
      </c>
      <c r="P532" s="57"/>
      <c r="Q532" s="63"/>
      <c r="R532" s="58"/>
      <c r="S532" s="58"/>
      <c r="T532" s="58"/>
      <c r="U532" s="58"/>
      <c r="V532" s="58"/>
    </row>
    <row r="533" spans="1:22">
      <c r="A533" s="132" t="s">
        <v>10910</v>
      </c>
      <c r="B533" s="514" t="s">
        <v>10911</v>
      </c>
      <c r="C533" s="530">
        <v>999202103</v>
      </c>
      <c r="D533" s="133" t="s">
        <v>362</v>
      </c>
      <c r="E533" s="553"/>
      <c r="F533" s="57"/>
      <c r="G533" s="131" t="s">
        <v>223</v>
      </c>
      <c r="H533" s="131" t="s">
        <v>11</v>
      </c>
      <c r="I533" s="57" t="s">
        <v>316</v>
      </c>
      <c r="J533" s="57" t="s">
        <v>221</v>
      </c>
      <c r="K533" s="139"/>
      <c r="L533" s="58"/>
      <c r="M533" s="405"/>
      <c r="N533" s="58" t="s">
        <v>233</v>
      </c>
      <c r="O533" s="58"/>
      <c r="P533" s="57"/>
      <c r="Q533" s="63"/>
      <c r="R533" s="58"/>
      <c r="S533" s="58"/>
      <c r="T533" s="58"/>
      <c r="U533" s="58"/>
      <c r="V533" s="58"/>
    </row>
    <row r="534" spans="1:22">
      <c r="A534" s="132" t="s">
        <v>10871</v>
      </c>
      <c r="B534" s="514" t="s">
        <v>10872</v>
      </c>
      <c r="C534" s="530">
        <v>938359213</v>
      </c>
      <c r="D534" s="133" t="s">
        <v>362</v>
      </c>
      <c r="E534" s="553"/>
      <c r="F534" s="57"/>
      <c r="G534" s="131" t="s">
        <v>223</v>
      </c>
      <c r="H534" s="131" t="s">
        <v>11</v>
      </c>
      <c r="I534" s="57" t="s">
        <v>316</v>
      </c>
      <c r="J534" s="57" t="s">
        <v>221</v>
      </c>
      <c r="K534" s="139"/>
      <c r="L534" s="58"/>
      <c r="M534" s="405"/>
      <c r="N534" s="58" t="s">
        <v>233</v>
      </c>
      <c r="O534" s="58"/>
      <c r="P534" s="57"/>
      <c r="Q534" s="63"/>
      <c r="R534" s="58"/>
      <c r="S534" s="58"/>
      <c r="T534" s="58"/>
      <c r="U534" s="58"/>
      <c r="V534" s="58"/>
    </row>
    <row r="535" spans="1:22">
      <c r="A535" s="137">
        <v>61098940</v>
      </c>
      <c r="B535" s="516" t="s">
        <v>3664</v>
      </c>
      <c r="C535" s="532">
        <v>946817487</v>
      </c>
      <c r="D535" s="143" t="s">
        <v>3665</v>
      </c>
      <c r="E535" s="141"/>
      <c r="F535" s="698"/>
      <c r="G535" s="378" t="s">
        <v>223</v>
      </c>
      <c r="H535" s="131" t="s">
        <v>11</v>
      </c>
      <c r="I535" s="57" t="s">
        <v>316</v>
      </c>
      <c r="J535" s="57" t="s">
        <v>221</v>
      </c>
      <c r="K535" s="139"/>
      <c r="L535" s="58"/>
      <c r="M535" s="151"/>
      <c r="N535" s="58" t="s">
        <v>233</v>
      </c>
      <c r="O535" s="58"/>
      <c r="P535" s="58"/>
      <c r="Q535" s="63"/>
      <c r="R535" s="58"/>
      <c r="S535" s="58"/>
      <c r="T535" s="58"/>
      <c r="U535" s="58"/>
      <c r="V535" s="58"/>
    </row>
    <row r="536" spans="1:22">
      <c r="A536" s="132">
        <v>60997811</v>
      </c>
      <c r="B536" s="514" t="s">
        <v>3540</v>
      </c>
      <c r="C536" s="530">
        <v>963932317</v>
      </c>
      <c r="D536" s="133" t="s">
        <v>3541</v>
      </c>
      <c r="E536" s="553"/>
      <c r="F536" s="57"/>
      <c r="G536" s="131" t="s">
        <v>224</v>
      </c>
      <c r="H536" s="131" t="s">
        <v>11</v>
      </c>
      <c r="I536" s="57"/>
      <c r="J536" s="57" t="s">
        <v>221</v>
      </c>
      <c r="K536" s="139"/>
      <c r="L536" s="58"/>
      <c r="M536" s="405"/>
      <c r="N536" s="387" t="s">
        <v>233</v>
      </c>
      <c r="O536" s="58" t="s">
        <v>231</v>
      </c>
      <c r="P536" s="57"/>
      <c r="Q536" s="63"/>
      <c r="R536" s="58"/>
      <c r="S536" s="58"/>
      <c r="T536" s="58"/>
      <c r="U536" s="58"/>
      <c r="V536" s="58"/>
    </row>
    <row r="537" spans="1:22">
      <c r="A537" s="132">
        <v>76122759</v>
      </c>
      <c r="B537" s="514" t="s">
        <v>9554</v>
      </c>
      <c r="C537" s="530">
        <v>986317147</v>
      </c>
      <c r="D537" s="133" t="s">
        <v>9555</v>
      </c>
      <c r="E537" s="553"/>
      <c r="F537" s="57"/>
      <c r="G537" s="131" t="s">
        <v>223</v>
      </c>
      <c r="H537" s="131" t="s">
        <v>11</v>
      </c>
      <c r="I537" s="57" t="s">
        <v>316</v>
      </c>
      <c r="J537" s="57" t="s">
        <v>221</v>
      </c>
      <c r="K537" s="139"/>
      <c r="L537" s="58"/>
      <c r="M537" s="405"/>
      <c r="N537" s="58" t="s">
        <v>233</v>
      </c>
      <c r="O537" s="58"/>
      <c r="P537" s="57"/>
      <c r="Q537" s="63"/>
      <c r="R537" s="58"/>
      <c r="S537" s="58"/>
      <c r="T537" s="58"/>
      <c r="U537" s="58"/>
      <c r="V537" s="58"/>
    </row>
    <row r="538" spans="1:22">
      <c r="A538" s="132">
        <v>61190701</v>
      </c>
      <c r="B538" s="514" t="s">
        <v>3817</v>
      </c>
      <c r="C538" s="530">
        <v>907357965</v>
      </c>
      <c r="D538" s="133" t="s">
        <v>3818</v>
      </c>
      <c r="E538" s="553"/>
      <c r="F538" s="57"/>
      <c r="G538" s="379" t="s">
        <v>225</v>
      </c>
      <c r="H538" s="131" t="s">
        <v>11</v>
      </c>
      <c r="I538" s="57"/>
      <c r="J538" s="57" t="s">
        <v>221</v>
      </c>
      <c r="K538" s="139"/>
      <c r="L538" s="58"/>
      <c r="M538" s="405"/>
      <c r="N538" s="384" t="s">
        <v>233</v>
      </c>
      <c r="O538" s="58" t="s">
        <v>236</v>
      </c>
      <c r="P538" s="57"/>
      <c r="Q538" s="63"/>
      <c r="R538" s="58"/>
      <c r="S538" s="58"/>
      <c r="T538" s="58"/>
      <c r="U538" s="58"/>
      <c r="V538" s="58"/>
    </row>
    <row r="539" spans="1:22">
      <c r="A539" s="135">
        <v>48761926</v>
      </c>
      <c r="B539" s="514" t="s">
        <v>2950</v>
      </c>
      <c r="C539" s="531">
        <v>931019678</v>
      </c>
      <c r="D539" s="506" t="s">
        <v>2951</v>
      </c>
      <c r="E539" s="509"/>
      <c r="F539" s="57"/>
      <c r="G539" s="131" t="s">
        <v>224</v>
      </c>
      <c r="H539" s="131" t="s">
        <v>11</v>
      </c>
      <c r="I539" s="86"/>
      <c r="J539" s="57" t="s">
        <v>221</v>
      </c>
      <c r="K539" s="131"/>
      <c r="L539" s="57"/>
      <c r="M539" s="187"/>
      <c r="N539" s="387" t="s">
        <v>233</v>
      </c>
      <c r="O539" s="386" t="s">
        <v>231</v>
      </c>
      <c r="P539" s="86"/>
      <c r="Q539" s="88"/>
      <c r="R539" s="54"/>
      <c r="S539" s="54"/>
      <c r="T539" s="54"/>
      <c r="U539" s="54"/>
      <c r="V539" s="58"/>
    </row>
    <row r="540" spans="1:22">
      <c r="A540" s="135">
        <v>72523333</v>
      </c>
      <c r="B540" s="513" t="s">
        <v>7254</v>
      </c>
      <c r="C540" s="531">
        <v>932013633</v>
      </c>
      <c r="D540" s="133" t="s">
        <v>7255</v>
      </c>
      <c r="E540" s="146"/>
      <c r="F540" s="57"/>
      <c r="G540" s="378" t="s">
        <v>224</v>
      </c>
      <c r="H540" s="131" t="s">
        <v>11</v>
      </c>
      <c r="I540" s="57"/>
      <c r="J540" s="57" t="s">
        <v>221</v>
      </c>
      <c r="K540" s="139"/>
      <c r="L540" s="58"/>
      <c r="M540" s="151"/>
      <c r="N540" s="387" t="s">
        <v>233</v>
      </c>
      <c r="O540" s="58" t="s">
        <v>231</v>
      </c>
      <c r="P540" s="57"/>
      <c r="Q540" s="63"/>
      <c r="R540" s="58"/>
      <c r="S540" s="58"/>
      <c r="T540" s="58"/>
      <c r="U540" s="58"/>
      <c r="V540" s="58"/>
    </row>
    <row r="541" spans="1:22">
      <c r="A541" s="135">
        <v>78228298</v>
      </c>
      <c r="B541" s="513" t="s">
        <v>10076</v>
      </c>
      <c r="C541" s="531">
        <v>938321925</v>
      </c>
      <c r="D541" s="506" t="s">
        <v>10077</v>
      </c>
      <c r="E541" s="553"/>
      <c r="F541" s="57"/>
      <c r="G541" s="131" t="s">
        <v>224</v>
      </c>
      <c r="H541" s="131" t="s">
        <v>11</v>
      </c>
      <c r="I541" s="58"/>
      <c r="J541" s="57" t="s">
        <v>221</v>
      </c>
      <c r="K541" s="139"/>
      <c r="L541" s="58"/>
      <c r="M541" s="151"/>
      <c r="N541" s="387" t="s">
        <v>233</v>
      </c>
      <c r="O541" s="58"/>
      <c r="P541" s="57"/>
      <c r="Q541" s="63"/>
      <c r="R541" s="58"/>
      <c r="S541" s="58"/>
      <c r="T541" s="58"/>
      <c r="U541" s="58"/>
      <c r="V541" s="58"/>
    </row>
    <row r="542" spans="1:22">
      <c r="A542" s="135">
        <v>73378808</v>
      </c>
      <c r="B542" s="513" t="s">
        <v>8319</v>
      </c>
      <c r="C542" s="531">
        <v>933032665</v>
      </c>
      <c r="D542" s="506" t="s">
        <v>8320</v>
      </c>
      <c r="E542" s="509"/>
      <c r="F542" s="57"/>
      <c r="G542" s="131" t="s">
        <v>224</v>
      </c>
      <c r="H542" s="131" t="s">
        <v>11</v>
      </c>
      <c r="I542" s="86"/>
      <c r="J542" s="57" t="s">
        <v>221</v>
      </c>
      <c r="K542" s="131"/>
      <c r="L542" s="57"/>
      <c r="M542" s="187"/>
      <c r="N542" s="387" t="s">
        <v>233</v>
      </c>
      <c r="O542" s="54"/>
      <c r="P542" s="86"/>
      <c r="Q542" s="88"/>
      <c r="R542" s="54"/>
      <c r="S542" s="54"/>
      <c r="T542" s="54"/>
      <c r="U542" s="54"/>
      <c r="V542" s="58"/>
    </row>
    <row r="543" spans="1:22" ht="29">
      <c r="A543" s="148">
        <v>61392061</v>
      </c>
      <c r="B543" s="514" t="s">
        <v>4170</v>
      </c>
      <c r="C543" s="536">
        <v>983745184</v>
      </c>
      <c r="D543" s="506" t="s">
        <v>4171</v>
      </c>
      <c r="E543" s="553"/>
      <c r="F543" s="57"/>
      <c r="G543" s="131" t="s">
        <v>224</v>
      </c>
      <c r="H543" s="131" t="s">
        <v>11</v>
      </c>
      <c r="I543" s="57"/>
      <c r="J543" s="57" t="s">
        <v>221</v>
      </c>
      <c r="K543" s="139"/>
      <c r="L543" s="58"/>
      <c r="M543" s="405"/>
      <c r="N543" s="387" t="s">
        <v>233</v>
      </c>
      <c r="O543" s="58"/>
      <c r="P543" s="57"/>
      <c r="Q543" s="63"/>
      <c r="R543" s="58"/>
      <c r="S543" s="58"/>
      <c r="T543" s="58"/>
      <c r="U543" s="58"/>
      <c r="V543" s="58"/>
    </row>
    <row r="544" spans="1:22">
      <c r="A544" s="148">
        <v>71687256</v>
      </c>
      <c r="B544" s="518" t="s">
        <v>6592</v>
      </c>
      <c r="C544" s="536">
        <v>970844606</v>
      </c>
      <c r="D544" s="506" t="s">
        <v>6593</v>
      </c>
      <c r="E544" s="553"/>
      <c r="F544" s="57"/>
      <c r="G544" s="131" t="s">
        <v>224</v>
      </c>
      <c r="H544" s="131" t="s">
        <v>11</v>
      </c>
      <c r="I544" s="57"/>
      <c r="J544" s="57" t="s">
        <v>221</v>
      </c>
      <c r="K544" s="139"/>
      <c r="L544" s="58"/>
      <c r="M544" s="405"/>
      <c r="N544" s="387" t="s">
        <v>233</v>
      </c>
      <c r="O544" s="58"/>
      <c r="P544" s="57"/>
      <c r="Q544" s="63"/>
      <c r="R544" s="58"/>
      <c r="S544" s="58"/>
      <c r="T544" s="58"/>
      <c r="U544" s="58"/>
      <c r="V544" s="58"/>
    </row>
    <row r="545" spans="1:22">
      <c r="A545" s="135">
        <v>72330914</v>
      </c>
      <c r="B545" s="513" t="s">
        <v>7009</v>
      </c>
      <c r="C545" s="531">
        <v>933400245</v>
      </c>
      <c r="D545" s="506" t="s">
        <v>7010</v>
      </c>
      <c r="E545" s="509"/>
      <c r="F545" s="57"/>
      <c r="G545" s="378" t="s">
        <v>223</v>
      </c>
      <c r="H545" s="131" t="s">
        <v>11</v>
      </c>
      <c r="I545" s="57" t="s">
        <v>316</v>
      </c>
      <c r="J545" s="57" t="s">
        <v>221</v>
      </c>
      <c r="K545" s="139"/>
      <c r="L545" s="58"/>
      <c r="M545" s="151"/>
      <c r="N545" s="58" t="s">
        <v>233</v>
      </c>
      <c r="O545" s="58"/>
      <c r="P545" s="57"/>
      <c r="Q545" s="63"/>
      <c r="R545" s="58"/>
      <c r="S545" s="58"/>
      <c r="T545" s="58"/>
      <c r="U545" s="58"/>
      <c r="V545" s="58"/>
    </row>
    <row r="546" spans="1:22">
      <c r="A546" s="148">
        <v>61493680</v>
      </c>
      <c r="B546" s="514" t="s">
        <v>4498</v>
      </c>
      <c r="C546" s="536">
        <v>944250484</v>
      </c>
      <c r="D546" s="506" t="s">
        <v>4499</v>
      </c>
      <c r="E546" s="553"/>
      <c r="F546" s="57"/>
      <c r="G546" s="131" t="s">
        <v>223</v>
      </c>
      <c r="H546" s="131" t="s">
        <v>11</v>
      </c>
      <c r="I546" s="57" t="s">
        <v>316</v>
      </c>
      <c r="J546" s="57" t="s">
        <v>221</v>
      </c>
      <c r="K546" s="139"/>
      <c r="L546" s="58"/>
      <c r="M546" s="405"/>
      <c r="N546" s="58" t="s">
        <v>233</v>
      </c>
      <c r="O546" s="58"/>
      <c r="P546" s="57"/>
      <c r="Q546" s="63"/>
      <c r="R546" s="58"/>
      <c r="S546" s="58"/>
      <c r="T546" s="58"/>
      <c r="U546" s="58"/>
      <c r="V546" s="58"/>
    </row>
    <row r="547" spans="1:22">
      <c r="A547" s="148">
        <v>71365951</v>
      </c>
      <c r="B547" s="514" t="s">
        <v>6262</v>
      </c>
      <c r="C547" s="536">
        <v>938764485</v>
      </c>
      <c r="D547" s="506" t="s">
        <v>6263</v>
      </c>
      <c r="E547" s="553"/>
      <c r="F547" s="57"/>
      <c r="G547" s="131" t="s">
        <v>223</v>
      </c>
      <c r="H547" s="131" t="s">
        <v>11</v>
      </c>
      <c r="I547" s="57" t="s">
        <v>316</v>
      </c>
      <c r="J547" s="57" t="s">
        <v>221</v>
      </c>
      <c r="K547" s="139"/>
      <c r="L547" s="58"/>
      <c r="M547" s="405"/>
      <c r="N547" s="58" t="s">
        <v>233</v>
      </c>
      <c r="O547" s="58"/>
      <c r="P547" s="57"/>
      <c r="Q547" s="63"/>
      <c r="R547" s="58"/>
      <c r="S547" s="58"/>
      <c r="T547" s="58"/>
      <c r="U547" s="58"/>
      <c r="V547" s="58"/>
    </row>
    <row r="548" spans="1:22">
      <c r="A548" s="148">
        <v>72339112</v>
      </c>
      <c r="B548" s="514" t="s">
        <v>7079</v>
      </c>
      <c r="C548" s="536">
        <v>947686367</v>
      </c>
      <c r="D548" s="506" t="s">
        <v>7080</v>
      </c>
      <c r="E548" s="553"/>
      <c r="F548" s="57"/>
      <c r="G548" s="379" t="s">
        <v>225</v>
      </c>
      <c r="H548" s="131" t="s">
        <v>11</v>
      </c>
      <c r="I548" s="57"/>
      <c r="J548" s="57" t="s">
        <v>221</v>
      </c>
      <c r="K548" s="139"/>
      <c r="L548" s="58"/>
      <c r="M548" s="405"/>
      <c r="N548" s="384" t="s">
        <v>233</v>
      </c>
      <c r="O548" s="58" t="s">
        <v>236</v>
      </c>
      <c r="P548" s="57"/>
      <c r="Q548" s="63"/>
      <c r="R548" s="58"/>
      <c r="S548" s="58"/>
      <c r="T548" s="58"/>
      <c r="U548" s="58"/>
      <c r="V548" s="58"/>
    </row>
    <row r="549" spans="1:22">
      <c r="A549" s="148">
        <v>72818991</v>
      </c>
      <c r="B549" s="513" t="s">
        <v>7584</v>
      </c>
      <c r="C549" s="536">
        <v>984405105</v>
      </c>
      <c r="D549" s="506" t="s">
        <v>362</v>
      </c>
      <c r="E549" s="509"/>
      <c r="F549" s="58"/>
      <c r="G549" s="131" t="s">
        <v>223</v>
      </c>
      <c r="H549" s="131" t="s">
        <v>11</v>
      </c>
      <c r="I549" s="57" t="s">
        <v>316</v>
      </c>
      <c r="J549" s="57" t="s">
        <v>221</v>
      </c>
      <c r="K549" s="139"/>
      <c r="L549" s="58"/>
      <c r="M549" s="405"/>
      <c r="N549" s="58" t="s">
        <v>233</v>
      </c>
      <c r="O549" s="58"/>
      <c r="P549" s="57"/>
      <c r="Q549" s="63"/>
      <c r="R549" s="58"/>
      <c r="S549" s="58"/>
      <c r="T549" s="58"/>
      <c r="U549" s="58"/>
      <c r="V549" s="58"/>
    </row>
    <row r="550" spans="1:22">
      <c r="A550" s="135">
        <v>73161437</v>
      </c>
      <c r="B550" s="514" t="s">
        <v>8113</v>
      </c>
      <c r="C550" s="531">
        <v>991092991</v>
      </c>
      <c r="D550" s="506" t="s">
        <v>8114</v>
      </c>
      <c r="E550" s="509"/>
      <c r="F550" s="57"/>
      <c r="G550" s="131" t="s">
        <v>224</v>
      </c>
      <c r="H550" s="131" t="s">
        <v>11</v>
      </c>
      <c r="I550" s="86"/>
      <c r="J550" s="57" t="s">
        <v>221</v>
      </c>
      <c r="K550" s="131"/>
      <c r="L550" s="57"/>
      <c r="M550" s="187"/>
      <c r="N550" s="387" t="s">
        <v>233</v>
      </c>
      <c r="O550" s="54"/>
      <c r="P550" s="86"/>
      <c r="Q550" s="88"/>
      <c r="R550" s="54"/>
      <c r="S550" s="54"/>
      <c r="T550" s="54"/>
      <c r="U550" s="54"/>
      <c r="V550" s="58"/>
    </row>
    <row r="551" spans="1:22">
      <c r="A551" s="135">
        <v>72167254</v>
      </c>
      <c r="B551" s="513" t="s">
        <v>6940</v>
      </c>
      <c r="C551" s="531">
        <v>935486785</v>
      </c>
      <c r="D551" s="506" t="s">
        <v>6941</v>
      </c>
      <c r="E551" s="509"/>
      <c r="F551" s="57"/>
      <c r="G551" s="131" t="s">
        <v>223</v>
      </c>
      <c r="H551" s="131" t="s">
        <v>11</v>
      </c>
      <c r="I551" s="57" t="s">
        <v>316</v>
      </c>
      <c r="J551" s="57" t="s">
        <v>221</v>
      </c>
      <c r="K551" s="139"/>
      <c r="L551" s="58"/>
      <c r="M551" s="151"/>
      <c r="N551" s="58" t="s">
        <v>233</v>
      </c>
      <c r="O551" s="58"/>
      <c r="P551" s="57"/>
      <c r="Q551" s="63"/>
      <c r="R551" s="58"/>
      <c r="S551" s="58"/>
      <c r="T551" s="58"/>
      <c r="U551" s="58"/>
      <c r="V551" s="58"/>
    </row>
    <row r="552" spans="1:22">
      <c r="A552" s="135">
        <v>611681065</v>
      </c>
      <c r="B552" s="513" t="s">
        <v>10212</v>
      </c>
      <c r="C552" s="531">
        <v>963894587</v>
      </c>
      <c r="D552" s="506" t="s">
        <v>10213</v>
      </c>
      <c r="E552" s="553"/>
      <c r="F552" s="57"/>
      <c r="G552" s="131" t="s">
        <v>224</v>
      </c>
      <c r="H552" s="131" t="s">
        <v>11</v>
      </c>
      <c r="I552" s="58"/>
      <c r="J552" s="57" t="s">
        <v>221</v>
      </c>
      <c r="K552" s="139"/>
      <c r="L552" s="58"/>
      <c r="M552" s="151"/>
      <c r="N552" s="387" t="s">
        <v>233</v>
      </c>
      <c r="O552" s="58"/>
      <c r="P552" s="57"/>
      <c r="Q552" s="63"/>
      <c r="R552" s="58"/>
      <c r="S552" s="58"/>
      <c r="T552" s="58"/>
      <c r="U552" s="58"/>
      <c r="V552" s="58"/>
    </row>
    <row r="553" spans="1:22">
      <c r="A553" s="135">
        <v>61002337</v>
      </c>
      <c r="B553" s="513" t="s">
        <v>3546</v>
      </c>
      <c r="C553" s="531">
        <v>989875085</v>
      </c>
      <c r="D553" s="545" t="s">
        <v>3547</v>
      </c>
      <c r="E553" s="509"/>
      <c r="F553" s="57"/>
      <c r="G553" s="131" t="s">
        <v>223</v>
      </c>
      <c r="H553" s="131" t="s">
        <v>11</v>
      </c>
      <c r="I553" s="57" t="s">
        <v>316</v>
      </c>
      <c r="J553" s="57" t="s">
        <v>221</v>
      </c>
      <c r="K553" s="139"/>
      <c r="L553" s="58"/>
      <c r="M553" s="151"/>
      <c r="N553" s="58" t="s">
        <v>233</v>
      </c>
      <c r="O553" s="58"/>
      <c r="P553" s="57"/>
      <c r="Q553" s="63"/>
      <c r="R553" s="58"/>
      <c r="S553" s="58"/>
      <c r="T553" s="58"/>
      <c r="U553" s="58"/>
      <c r="V553" s="58"/>
    </row>
    <row r="554" spans="1:22">
      <c r="A554" s="135">
        <v>71675867</v>
      </c>
      <c r="B554" s="513" t="s">
        <v>6496</v>
      </c>
      <c r="C554" s="531">
        <v>953712435</v>
      </c>
      <c r="D554" s="506" t="s">
        <v>6497</v>
      </c>
      <c r="E554" s="509"/>
      <c r="F554" s="57"/>
      <c r="G554" s="378" t="s">
        <v>223</v>
      </c>
      <c r="H554" s="131" t="s">
        <v>11</v>
      </c>
      <c r="I554" s="57" t="s">
        <v>316</v>
      </c>
      <c r="J554" s="57" t="s">
        <v>221</v>
      </c>
      <c r="K554" s="139"/>
      <c r="L554" s="58"/>
      <c r="M554" s="151"/>
      <c r="N554" s="58" t="s">
        <v>233</v>
      </c>
      <c r="O554" s="58"/>
      <c r="P554" s="57"/>
      <c r="Q554" s="63"/>
      <c r="R554" s="58"/>
      <c r="S554" s="58"/>
      <c r="T554" s="58"/>
      <c r="U554" s="58"/>
      <c r="V554" s="58"/>
    </row>
    <row r="555" spans="1:22">
      <c r="A555" s="135">
        <v>71682748</v>
      </c>
      <c r="B555" s="514" t="s">
        <v>6554</v>
      </c>
      <c r="C555" s="531">
        <v>983546678</v>
      </c>
      <c r="D555" s="506" t="s">
        <v>6555</v>
      </c>
      <c r="E555" s="509"/>
      <c r="F555" s="57"/>
      <c r="G555" s="131" t="s">
        <v>224</v>
      </c>
      <c r="H555" s="131" t="s">
        <v>11</v>
      </c>
      <c r="I555" s="86"/>
      <c r="J555" s="57" t="s">
        <v>221</v>
      </c>
      <c r="K555" s="131"/>
      <c r="L555" s="57"/>
      <c r="M555" s="187"/>
      <c r="N555" s="387" t="s">
        <v>233</v>
      </c>
      <c r="O555" s="54"/>
      <c r="P555" s="86"/>
      <c r="Q555" s="88"/>
      <c r="R555" s="54"/>
      <c r="S555" s="54"/>
      <c r="T555" s="54"/>
      <c r="U555" s="54"/>
      <c r="V555" s="58"/>
    </row>
    <row r="556" spans="1:22" ht="29">
      <c r="A556" s="135">
        <v>10144235</v>
      </c>
      <c r="B556" s="518" t="s">
        <v>891</v>
      </c>
      <c r="C556" s="531">
        <v>932507264</v>
      </c>
      <c r="D556" s="506" t="s">
        <v>892</v>
      </c>
      <c r="E556" s="509"/>
      <c r="F556" s="57"/>
      <c r="G556" s="131" t="s">
        <v>224</v>
      </c>
      <c r="H556" s="131" t="s">
        <v>11</v>
      </c>
      <c r="I556" s="86"/>
      <c r="J556" s="57" t="s">
        <v>221</v>
      </c>
      <c r="K556" s="131"/>
      <c r="L556" s="57"/>
      <c r="M556" s="187"/>
      <c r="N556" s="387" t="s">
        <v>233</v>
      </c>
      <c r="O556" s="54"/>
      <c r="P556" s="86"/>
      <c r="Q556" s="88"/>
      <c r="R556" s="54"/>
      <c r="S556" s="54"/>
      <c r="T556" s="54"/>
      <c r="U556" s="54"/>
      <c r="V556" s="58"/>
    </row>
    <row r="557" spans="1:22">
      <c r="A557" s="148">
        <v>62025657</v>
      </c>
      <c r="B557" s="514" t="s">
        <v>5085</v>
      </c>
      <c r="C557" s="536">
        <v>924287031</v>
      </c>
      <c r="D557" s="506" t="s">
        <v>5086</v>
      </c>
      <c r="E557" s="553"/>
      <c r="F557" s="57"/>
      <c r="G557" s="131" t="s">
        <v>224</v>
      </c>
      <c r="H557" s="131" t="s">
        <v>11</v>
      </c>
      <c r="I557" s="57"/>
      <c r="J557" s="57" t="s">
        <v>221</v>
      </c>
      <c r="K557" s="139"/>
      <c r="L557" s="58"/>
      <c r="M557" s="405"/>
      <c r="N557" s="387" t="s">
        <v>233</v>
      </c>
      <c r="O557" s="58"/>
      <c r="P557" s="57"/>
      <c r="Q557" s="63"/>
      <c r="R557" s="58"/>
      <c r="S557" s="58"/>
      <c r="T557" s="58"/>
      <c r="U557" s="58"/>
      <c r="V557" s="58"/>
    </row>
    <row r="558" spans="1:22">
      <c r="A558" s="148">
        <v>72602850</v>
      </c>
      <c r="B558" s="514" t="s">
        <v>7465</v>
      </c>
      <c r="C558" s="536">
        <v>937399965</v>
      </c>
      <c r="D558" s="506" t="s">
        <v>7466</v>
      </c>
      <c r="E558" s="553"/>
      <c r="F558" s="57"/>
      <c r="G558" s="379" t="s">
        <v>225</v>
      </c>
      <c r="H558" s="131" t="s">
        <v>11</v>
      </c>
      <c r="I558" s="57"/>
      <c r="J558" s="57" t="s">
        <v>221</v>
      </c>
      <c r="K558" s="139"/>
      <c r="L558" s="58"/>
      <c r="M558" s="405"/>
      <c r="N558" s="384" t="s">
        <v>233</v>
      </c>
      <c r="O558" s="58" t="s">
        <v>236</v>
      </c>
      <c r="P558" s="57"/>
      <c r="Q558" s="63"/>
      <c r="R558" s="58"/>
      <c r="S558" s="58"/>
      <c r="T558" s="58"/>
      <c r="U558" s="58"/>
      <c r="V558" s="58"/>
    </row>
    <row r="559" spans="1:22">
      <c r="A559" s="135">
        <v>61213093</v>
      </c>
      <c r="B559" s="513" t="s">
        <v>3829</v>
      </c>
      <c r="C559" s="531">
        <v>980731483</v>
      </c>
      <c r="D559" s="545" t="s">
        <v>3830</v>
      </c>
      <c r="E559" s="557"/>
      <c r="F559" s="57"/>
      <c r="G559" s="131" t="s">
        <v>224</v>
      </c>
      <c r="H559" s="131" t="s">
        <v>11</v>
      </c>
      <c r="I559" s="57"/>
      <c r="J559" s="57" t="s">
        <v>221</v>
      </c>
      <c r="K559" s="139"/>
      <c r="L559" s="58"/>
      <c r="M559" s="151"/>
      <c r="N559" s="387" t="s">
        <v>233</v>
      </c>
      <c r="O559" s="58"/>
      <c r="P559" s="57"/>
      <c r="Q559" s="63"/>
      <c r="R559" s="58"/>
      <c r="S559" s="58"/>
      <c r="T559" s="58"/>
      <c r="U559" s="58"/>
      <c r="V559" s="58"/>
    </row>
    <row r="560" spans="1:22">
      <c r="A560" s="135">
        <v>61424666</v>
      </c>
      <c r="B560" s="513" t="s">
        <v>4294</v>
      </c>
      <c r="C560" s="531">
        <v>957496157</v>
      </c>
      <c r="D560" s="506" t="s">
        <v>4295</v>
      </c>
      <c r="E560" s="509"/>
      <c r="F560" s="57"/>
      <c r="G560" s="131" t="s">
        <v>224</v>
      </c>
      <c r="H560" s="131" t="s">
        <v>11</v>
      </c>
      <c r="I560" s="57"/>
      <c r="J560" s="57" t="s">
        <v>221</v>
      </c>
      <c r="K560" s="139"/>
      <c r="L560" s="58"/>
      <c r="M560" s="151"/>
      <c r="N560" s="387" t="s">
        <v>233</v>
      </c>
      <c r="O560" s="58"/>
      <c r="P560" s="57"/>
      <c r="Q560" s="63"/>
      <c r="R560" s="58"/>
      <c r="S560" s="58"/>
      <c r="T560" s="58"/>
      <c r="U560" s="58"/>
      <c r="V560" s="58"/>
    </row>
    <row r="561" spans="1:22">
      <c r="A561" s="135">
        <v>73240234</v>
      </c>
      <c r="B561" s="514" t="s">
        <v>8210</v>
      </c>
      <c r="C561" s="531">
        <v>930670520</v>
      </c>
      <c r="D561" s="506" t="s">
        <v>8211</v>
      </c>
      <c r="E561" s="509"/>
      <c r="F561" s="57"/>
      <c r="G561" s="131" t="s">
        <v>223</v>
      </c>
      <c r="H561" s="131" t="s">
        <v>11</v>
      </c>
      <c r="I561" s="86" t="s">
        <v>316</v>
      </c>
      <c r="J561" s="57" t="s">
        <v>221</v>
      </c>
      <c r="K561" s="131"/>
      <c r="L561" s="57"/>
      <c r="M561" s="187"/>
      <c r="N561" s="54" t="s">
        <v>233</v>
      </c>
      <c r="O561" s="54"/>
      <c r="P561" s="86"/>
      <c r="Q561" s="88"/>
      <c r="R561" s="54"/>
      <c r="S561" s="54"/>
      <c r="T561" s="54"/>
      <c r="U561" s="54"/>
      <c r="V561" s="58"/>
    </row>
    <row r="562" spans="1:22">
      <c r="A562" s="135">
        <v>61700473</v>
      </c>
      <c r="B562" s="518" t="s">
        <v>4734</v>
      </c>
      <c r="C562" s="531">
        <v>960982681</v>
      </c>
      <c r="D562" s="506" t="s">
        <v>4735</v>
      </c>
      <c r="E562" s="509"/>
      <c r="F562" s="57"/>
      <c r="G562" s="131" t="s">
        <v>224</v>
      </c>
      <c r="H562" s="131" t="s">
        <v>11</v>
      </c>
      <c r="I562" s="86"/>
      <c r="J562" s="57" t="s">
        <v>221</v>
      </c>
      <c r="K562" s="131"/>
      <c r="L562" s="57"/>
      <c r="M562" s="187"/>
      <c r="N562" s="387" t="s">
        <v>233</v>
      </c>
      <c r="O562" s="54"/>
      <c r="P562" s="86"/>
      <c r="Q562" s="88"/>
      <c r="R562" s="54"/>
      <c r="S562" s="54"/>
      <c r="T562" s="54"/>
      <c r="U562" s="54"/>
      <c r="V562" s="58"/>
    </row>
    <row r="563" spans="1:22">
      <c r="A563" s="135">
        <v>60680132</v>
      </c>
      <c r="B563" s="513" t="s">
        <v>3210</v>
      </c>
      <c r="C563" s="531">
        <v>916043558</v>
      </c>
      <c r="D563" s="506" t="s">
        <v>3211</v>
      </c>
      <c r="E563" s="553"/>
      <c r="F563" s="57"/>
      <c r="G563" s="131" t="s">
        <v>224</v>
      </c>
      <c r="H563" s="131" t="s">
        <v>11</v>
      </c>
      <c r="I563" s="58"/>
      <c r="J563" s="57" t="s">
        <v>221</v>
      </c>
      <c r="K563" s="139"/>
      <c r="L563" s="58"/>
      <c r="M563" s="151"/>
      <c r="N563" s="387" t="s">
        <v>233</v>
      </c>
      <c r="O563" s="58"/>
      <c r="P563" s="57"/>
      <c r="Q563" s="63"/>
      <c r="R563" s="58"/>
      <c r="S563" s="58"/>
      <c r="T563" s="58"/>
      <c r="U563" s="58"/>
      <c r="V563" s="58"/>
    </row>
    <row r="564" spans="1:22" ht="29">
      <c r="A564" s="148">
        <v>76168383</v>
      </c>
      <c r="B564" s="514" t="s">
        <v>9570</v>
      </c>
      <c r="C564" s="536">
        <v>932218388</v>
      </c>
      <c r="D564" s="506" t="s">
        <v>9571</v>
      </c>
      <c r="E564" s="509"/>
      <c r="F564" s="58"/>
      <c r="G564" s="131" t="s">
        <v>224</v>
      </c>
      <c r="H564" s="131" t="s">
        <v>11</v>
      </c>
      <c r="I564" s="57"/>
      <c r="J564" s="57" t="s">
        <v>221</v>
      </c>
      <c r="K564" s="139"/>
      <c r="L564" s="58"/>
      <c r="M564" s="405"/>
      <c r="N564" s="387" t="s">
        <v>233</v>
      </c>
      <c r="O564" s="58"/>
      <c r="P564" s="57"/>
      <c r="Q564" s="63"/>
      <c r="R564" s="58"/>
      <c r="S564" s="58"/>
      <c r="T564" s="58"/>
      <c r="U564" s="58"/>
      <c r="V564" s="58"/>
    </row>
    <row r="565" spans="1:22">
      <c r="A565" s="148">
        <v>70970848</v>
      </c>
      <c r="B565" s="513" t="s">
        <v>5899</v>
      </c>
      <c r="C565" s="531">
        <v>925304249</v>
      </c>
      <c r="D565" s="506" t="s">
        <v>5900</v>
      </c>
      <c r="E565" s="509"/>
      <c r="F565" s="57"/>
      <c r="G565" s="378" t="s">
        <v>224</v>
      </c>
      <c r="H565" s="131" t="s">
        <v>11</v>
      </c>
      <c r="I565" s="57"/>
      <c r="J565" s="57" t="s">
        <v>221</v>
      </c>
      <c r="K565" s="139"/>
      <c r="L565" s="58"/>
      <c r="M565" s="151"/>
      <c r="N565" s="387" t="s">
        <v>233</v>
      </c>
      <c r="O565" s="58"/>
      <c r="P565" s="57"/>
      <c r="Q565" s="63"/>
      <c r="R565" s="58"/>
      <c r="S565" s="58"/>
      <c r="T565" s="58"/>
      <c r="U565" s="58"/>
      <c r="V565" s="58"/>
    </row>
    <row r="566" spans="1:22">
      <c r="A566" s="135">
        <v>71706934</v>
      </c>
      <c r="B566" s="514" t="s">
        <v>6596</v>
      </c>
      <c r="C566" s="531">
        <v>946846964</v>
      </c>
      <c r="D566" s="506" t="s">
        <v>6597</v>
      </c>
      <c r="E566" s="509"/>
      <c r="F566" s="57"/>
      <c r="G566" s="131" t="s">
        <v>223</v>
      </c>
      <c r="H566" s="131" t="s">
        <v>11</v>
      </c>
      <c r="I566" s="86" t="s">
        <v>316</v>
      </c>
      <c r="J566" s="57" t="s">
        <v>221</v>
      </c>
      <c r="K566" s="131"/>
      <c r="L566" s="57"/>
      <c r="M566" s="187"/>
      <c r="N566" s="54" t="s">
        <v>233</v>
      </c>
      <c r="O566" s="54"/>
      <c r="P566" s="86"/>
      <c r="Q566" s="88"/>
      <c r="R566" s="54"/>
      <c r="S566" s="54"/>
      <c r="T566" s="54"/>
      <c r="U566" s="54"/>
      <c r="V566" s="58"/>
    </row>
    <row r="567" spans="1:22">
      <c r="A567" s="135">
        <v>72773276</v>
      </c>
      <c r="B567" s="513" t="s">
        <v>7554</v>
      </c>
      <c r="C567" s="531">
        <v>989526637</v>
      </c>
      <c r="D567" s="506" t="s">
        <v>7555</v>
      </c>
      <c r="E567" s="509"/>
      <c r="F567" s="57"/>
      <c r="G567" s="131" t="s">
        <v>224</v>
      </c>
      <c r="H567" s="131" t="s">
        <v>11</v>
      </c>
      <c r="I567" s="86"/>
      <c r="J567" s="57" t="s">
        <v>221</v>
      </c>
      <c r="K567" s="131"/>
      <c r="L567" s="57"/>
      <c r="M567" s="187"/>
      <c r="N567" s="387" t="s">
        <v>233</v>
      </c>
      <c r="O567" s="54"/>
      <c r="P567" s="86"/>
      <c r="Q567" s="88"/>
      <c r="R567" s="54"/>
      <c r="S567" s="54"/>
      <c r="T567" s="54"/>
      <c r="U567" s="54"/>
      <c r="V567" s="58"/>
    </row>
    <row r="568" spans="1:22">
      <c r="A568" s="148">
        <v>71714587</v>
      </c>
      <c r="B568" s="514" t="s">
        <v>6598</v>
      </c>
      <c r="C568" s="536">
        <v>924612216</v>
      </c>
      <c r="D568" s="506" t="s">
        <v>6599</v>
      </c>
      <c r="E568" s="553"/>
      <c r="F568" s="57"/>
      <c r="G568" s="131" t="s">
        <v>224</v>
      </c>
      <c r="H568" s="131" t="s">
        <v>11</v>
      </c>
      <c r="I568" s="57"/>
      <c r="J568" s="57" t="s">
        <v>221</v>
      </c>
      <c r="K568" s="139"/>
      <c r="L568" s="58"/>
      <c r="M568" s="405"/>
      <c r="N568" s="387" t="s">
        <v>233</v>
      </c>
      <c r="O568" s="58"/>
      <c r="P568" s="57"/>
      <c r="Q568" s="63"/>
      <c r="R568" s="58"/>
      <c r="S568" s="58"/>
      <c r="T568" s="58"/>
      <c r="U568" s="58"/>
      <c r="V568" s="58"/>
    </row>
    <row r="569" spans="1:22">
      <c r="A569" s="148">
        <v>72443745</v>
      </c>
      <c r="B569" s="518" t="s">
        <v>7199</v>
      </c>
      <c r="C569" s="536">
        <v>960598823</v>
      </c>
      <c r="D569" s="506" t="s">
        <v>7200</v>
      </c>
      <c r="E569" s="553"/>
      <c r="F569" s="57"/>
      <c r="G569" s="379" t="s">
        <v>225</v>
      </c>
      <c r="H569" s="131" t="s">
        <v>11</v>
      </c>
      <c r="I569" s="57"/>
      <c r="J569" s="57" t="s">
        <v>221</v>
      </c>
      <c r="K569" s="139"/>
      <c r="L569" s="58"/>
      <c r="M569" s="405"/>
      <c r="N569" s="384" t="s">
        <v>233</v>
      </c>
      <c r="O569" s="58" t="s">
        <v>236</v>
      </c>
      <c r="P569" s="57"/>
      <c r="Q569" s="63"/>
      <c r="R569" s="58"/>
      <c r="S569" s="58"/>
      <c r="T569" s="58"/>
      <c r="U569" s="58"/>
      <c r="V569" s="58"/>
    </row>
    <row r="570" spans="1:22">
      <c r="A570" s="148">
        <v>72727630</v>
      </c>
      <c r="B570" s="514" t="s">
        <v>7529</v>
      </c>
      <c r="C570" s="536">
        <v>932893233</v>
      </c>
      <c r="D570" s="506" t="s">
        <v>7530</v>
      </c>
      <c r="E570" s="509"/>
      <c r="F570" s="58"/>
      <c r="G570" s="131" t="s">
        <v>224</v>
      </c>
      <c r="H570" s="131" t="s">
        <v>11</v>
      </c>
      <c r="I570" s="57"/>
      <c r="J570" s="57" t="s">
        <v>221</v>
      </c>
      <c r="K570" s="139"/>
      <c r="L570" s="58"/>
      <c r="M570" s="405"/>
      <c r="N570" s="387" t="s">
        <v>233</v>
      </c>
      <c r="O570" s="58"/>
      <c r="P570" s="57"/>
      <c r="Q570" s="63"/>
      <c r="R570" s="58"/>
      <c r="S570" s="58"/>
      <c r="T570" s="58"/>
      <c r="U570" s="58"/>
      <c r="V570" s="58"/>
    </row>
    <row r="571" spans="1:22" ht="29">
      <c r="A571" s="148">
        <v>75853186</v>
      </c>
      <c r="B571" s="514" t="s">
        <v>9442</v>
      </c>
      <c r="C571" s="536">
        <v>51959099530</v>
      </c>
      <c r="D571" s="506" t="s">
        <v>9443</v>
      </c>
      <c r="E571" s="553"/>
      <c r="F571" s="57"/>
      <c r="G571" s="131" t="s">
        <v>223</v>
      </c>
      <c r="H571" s="131" t="s">
        <v>11</v>
      </c>
      <c r="I571" s="57" t="s">
        <v>316</v>
      </c>
      <c r="J571" s="57" t="s">
        <v>221</v>
      </c>
      <c r="K571" s="139"/>
      <c r="L571" s="58"/>
      <c r="M571" s="405"/>
      <c r="N571" s="58" t="s">
        <v>233</v>
      </c>
      <c r="O571" s="58"/>
      <c r="P571" s="57"/>
      <c r="Q571" s="63"/>
      <c r="R571" s="58"/>
      <c r="S571" s="58"/>
      <c r="T571" s="58"/>
      <c r="U571" s="58"/>
      <c r="V571" s="58"/>
    </row>
    <row r="572" spans="1:22">
      <c r="A572" s="135">
        <v>72041445</v>
      </c>
      <c r="B572" s="518" t="s">
        <v>6697</v>
      </c>
      <c r="C572" s="531">
        <v>906665218</v>
      </c>
      <c r="D572" s="506" t="s">
        <v>6698</v>
      </c>
      <c r="E572" s="509"/>
      <c r="F572" s="57"/>
      <c r="G572" s="379" t="s">
        <v>225</v>
      </c>
      <c r="H572" s="131" t="s">
        <v>11</v>
      </c>
      <c r="I572" s="86"/>
      <c r="J572" s="57" t="s">
        <v>221</v>
      </c>
      <c r="K572" s="131"/>
      <c r="L572" s="57"/>
      <c r="M572" s="187"/>
      <c r="N572" s="384" t="s">
        <v>233</v>
      </c>
      <c r="O572" s="386" t="s">
        <v>236</v>
      </c>
      <c r="P572" s="86"/>
      <c r="Q572" s="88"/>
      <c r="R572" s="54"/>
      <c r="S572" s="54"/>
      <c r="T572" s="54"/>
      <c r="U572" s="54"/>
      <c r="V572" s="58"/>
    </row>
    <row r="573" spans="1:22">
      <c r="A573" s="135">
        <v>72916148</v>
      </c>
      <c r="B573" s="513" t="s">
        <v>7746</v>
      </c>
      <c r="C573" s="531">
        <v>970627196</v>
      </c>
      <c r="D573" s="506" t="s">
        <v>7747</v>
      </c>
      <c r="E573" s="509"/>
      <c r="F573" s="57"/>
      <c r="G573" s="379" t="s">
        <v>225</v>
      </c>
      <c r="H573" s="131" t="s">
        <v>11</v>
      </c>
      <c r="I573" s="86"/>
      <c r="J573" s="57" t="s">
        <v>221</v>
      </c>
      <c r="K573" s="131"/>
      <c r="L573" s="57"/>
      <c r="M573" s="187"/>
      <c r="N573" s="384" t="s">
        <v>233</v>
      </c>
      <c r="O573" s="54" t="s">
        <v>236</v>
      </c>
      <c r="P573" s="86"/>
      <c r="Q573" s="88"/>
      <c r="R573" s="54"/>
      <c r="S573" s="54"/>
      <c r="T573" s="54"/>
      <c r="U573" s="54"/>
      <c r="V573" s="58"/>
    </row>
    <row r="574" spans="1:22">
      <c r="A574" s="148">
        <v>72697849</v>
      </c>
      <c r="B574" s="514" t="s">
        <v>7509</v>
      </c>
      <c r="C574" s="536">
        <v>902708347</v>
      </c>
      <c r="D574" s="506" t="s">
        <v>7510</v>
      </c>
      <c r="E574" s="553"/>
      <c r="F574" s="57"/>
      <c r="G574" s="379" t="s">
        <v>225</v>
      </c>
      <c r="H574" s="131" t="s">
        <v>11</v>
      </c>
      <c r="I574" s="57"/>
      <c r="J574" s="57" t="s">
        <v>221</v>
      </c>
      <c r="K574" s="139"/>
      <c r="L574" s="58"/>
      <c r="M574" s="405"/>
      <c r="N574" s="384" t="s">
        <v>233</v>
      </c>
      <c r="O574" s="58" t="s">
        <v>236</v>
      </c>
      <c r="P574" s="57"/>
      <c r="Q574" s="63"/>
      <c r="R574" s="58"/>
      <c r="S574" s="58"/>
      <c r="T574" s="58"/>
      <c r="U574" s="58"/>
      <c r="V574" s="58"/>
    </row>
    <row r="575" spans="1:22">
      <c r="A575" s="135">
        <v>77059831</v>
      </c>
      <c r="B575" s="513" t="s">
        <v>9864</v>
      </c>
      <c r="C575" s="531">
        <v>938885178</v>
      </c>
      <c r="D575" s="506" t="s">
        <v>9865</v>
      </c>
      <c r="E575" s="553"/>
      <c r="F575" s="57"/>
      <c r="G575" s="131" t="s">
        <v>224</v>
      </c>
      <c r="H575" s="131" t="s">
        <v>11</v>
      </c>
      <c r="I575" s="58"/>
      <c r="J575" s="57" t="s">
        <v>221</v>
      </c>
      <c r="K575" s="139"/>
      <c r="L575" s="58"/>
      <c r="M575" s="151"/>
      <c r="N575" s="387" t="s">
        <v>233</v>
      </c>
      <c r="O575" s="58"/>
      <c r="P575" s="57"/>
      <c r="Q575" s="63"/>
      <c r="R575" s="58"/>
      <c r="S575" s="58"/>
      <c r="T575" s="58"/>
      <c r="U575" s="58"/>
      <c r="V575" s="58"/>
    </row>
    <row r="576" spans="1:22">
      <c r="A576" s="135">
        <v>78114974</v>
      </c>
      <c r="B576" s="513" t="s">
        <v>10071</v>
      </c>
      <c r="C576" s="531">
        <v>985080440</v>
      </c>
      <c r="D576" s="506" t="s">
        <v>10072</v>
      </c>
      <c r="E576" s="553"/>
      <c r="F576" s="57"/>
      <c r="G576" s="131" t="s">
        <v>224</v>
      </c>
      <c r="H576" s="131" t="s">
        <v>11</v>
      </c>
      <c r="I576" s="58"/>
      <c r="J576" s="57" t="s">
        <v>221</v>
      </c>
      <c r="K576" s="139"/>
      <c r="L576" s="58"/>
      <c r="M576" s="151"/>
      <c r="N576" s="387" t="s">
        <v>233</v>
      </c>
      <c r="O576" s="58"/>
      <c r="P576" s="57"/>
      <c r="Q576" s="63"/>
      <c r="R576" s="58"/>
      <c r="S576" s="58"/>
      <c r="T576" s="58"/>
      <c r="U576" s="58"/>
      <c r="V576" s="58"/>
    </row>
    <row r="577" spans="1:22">
      <c r="A577" s="135">
        <v>74645490</v>
      </c>
      <c r="B577" s="513" t="s">
        <v>8970</v>
      </c>
      <c r="C577" s="531">
        <v>944319385</v>
      </c>
      <c r="D577" s="506" t="s">
        <v>8971</v>
      </c>
      <c r="E577" s="509"/>
      <c r="F577" s="57"/>
      <c r="G577" s="131" t="s">
        <v>224</v>
      </c>
      <c r="H577" s="131" t="s">
        <v>11</v>
      </c>
      <c r="I577" s="57"/>
      <c r="J577" s="57" t="s">
        <v>221</v>
      </c>
      <c r="K577" s="139"/>
      <c r="L577" s="58"/>
      <c r="M577" s="151"/>
      <c r="N577" s="387" t="s">
        <v>233</v>
      </c>
      <c r="O577" s="58"/>
      <c r="P577" s="57"/>
      <c r="Q577" s="63"/>
      <c r="R577" s="58"/>
      <c r="S577" s="58"/>
      <c r="T577" s="58"/>
      <c r="U577" s="58"/>
      <c r="V577" s="58"/>
    </row>
    <row r="578" spans="1:22">
      <c r="A578" s="135">
        <v>70715613</v>
      </c>
      <c r="B578" s="513" t="s">
        <v>5686</v>
      </c>
      <c r="C578" s="531">
        <v>970985537</v>
      </c>
      <c r="D578" s="506" t="s">
        <v>5687</v>
      </c>
      <c r="E578" s="560"/>
      <c r="F578" s="57"/>
      <c r="G578" s="379" t="s">
        <v>225</v>
      </c>
      <c r="H578" s="131" t="s">
        <v>11</v>
      </c>
      <c r="I578" s="57"/>
      <c r="J578" s="57" t="s">
        <v>221</v>
      </c>
      <c r="K578" s="139"/>
      <c r="L578" s="58"/>
      <c r="M578" s="151"/>
      <c r="N578" s="384" t="s">
        <v>233</v>
      </c>
      <c r="O578" s="386" t="s">
        <v>231</v>
      </c>
      <c r="P578" s="58"/>
      <c r="Q578" s="63"/>
      <c r="R578" s="58"/>
      <c r="S578" s="58"/>
      <c r="T578" s="58"/>
      <c r="U578" s="58"/>
      <c r="V578" s="58"/>
    </row>
    <row r="579" spans="1:22">
      <c r="A579" s="135">
        <v>78112696</v>
      </c>
      <c r="B579" s="513" t="s">
        <v>10069</v>
      </c>
      <c r="C579" s="531">
        <v>963991537</v>
      </c>
      <c r="D579" s="506" t="s">
        <v>10070</v>
      </c>
      <c r="E579" s="553"/>
      <c r="F579" s="57"/>
      <c r="G579" s="131" t="s">
        <v>224</v>
      </c>
      <c r="H579" s="131" t="s">
        <v>11</v>
      </c>
      <c r="I579" s="58"/>
      <c r="J579" s="57" t="s">
        <v>221</v>
      </c>
      <c r="K579" s="139"/>
      <c r="L579" s="58"/>
      <c r="M579" s="151"/>
      <c r="N579" s="387" t="s">
        <v>233</v>
      </c>
      <c r="O579" s="58"/>
      <c r="P579" s="57"/>
      <c r="Q579" s="63"/>
      <c r="R579" s="58"/>
      <c r="S579" s="58"/>
      <c r="T579" s="58"/>
      <c r="U579" s="58"/>
      <c r="V579" s="58"/>
    </row>
    <row r="580" spans="1:22">
      <c r="A580" s="148">
        <v>70647064</v>
      </c>
      <c r="B580" s="514" t="s">
        <v>5605</v>
      </c>
      <c r="C580" s="536">
        <v>938556309</v>
      </c>
      <c r="D580" s="506" t="s">
        <v>5606</v>
      </c>
      <c r="E580" s="553"/>
      <c r="F580" s="57"/>
      <c r="G580" s="131" t="s">
        <v>224</v>
      </c>
      <c r="H580" s="131" t="s">
        <v>11</v>
      </c>
      <c r="I580" s="57"/>
      <c r="J580" s="57" t="s">
        <v>221</v>
      </c>
      <c r="K580" s="139"/>
      <c r="L580" s="58"/>
      <c r="M580" s="405"/>
      <c r="N580" s="387" t="s">
        <v>233</v>
      </c>
      <c r="O580" s="58"/>
      <c r="P580" s="57"/>
      <c r="Q580" s="63"/>
      <c r="R580" s="58"/>
      <c r="S580" s="58"/>
      <c r="T580" s="58"/>
      <c r="U580" s="58"/>
      <c r="V580" s="58"/>
    </row>
    <row r="581" spans="1:22">
      <c r="A581" s="135">
        <v>70661318</v>
      </c>
      <c r="B581" s="513" t="s">
        <v>5618</v>
      </c>
      <c r="C581" s="531">
        <v>933623594</v>
      </c>
      <c r="D581" s="506" t="s">
        <v>5619</v>
      </c>
      <c r="E581" s="509"/>
      <c r="F581" s="57"/>
      <c r="G581" s="378" t="s">
        <v>224</v>
      </c>
      <c r="H581" s="131" t="s">
        <v>11</v>
      </c>
      <c r="I581" s="57"/>
      <c r="J581" s="57" t="s">
        <v>221</v>
      </c>
      <c r="K581" s="139"/>
      <c r="L581" s="58"/>
      <c r="M581" s="151"/>
      <c r="N581" s="387" t="s">
        <v>233</v>
      </c>
      <c r="O581" s="58"/>
      <c r="P581" s="57"/>
      <c r="Q581" s="63"/>
      <c r="R581" s="58"/>
      <c r="S581" s="58"/>
      <c r="T581" s="58"/>
      <c r="U581" s="58"/>
      <c r="V581" s="58"/>
    </row>
    <row r="582" spans="1:22">
      <c r="A582" s="155">
        <v>70733465</v>
      </c>
      <c r="B582" s="513" t="s">
        <v>5750</v>
      </c>
      <c r="C582" s="531">
        <v>947153458</v>
      </c>
      <c r="D582" s="506" t="s">
        <v>5751</v>
      </c>
      <c r="E582" s="509"/>
      <c r="F582" s="57"/>
      <c r="G582" s="378" t="s">
        <v>224</v>
      </c>
      <c r="H582" s="131" t="s">
        <v>11</v>
      </c>
      <c r="I582" s="57"/>
      <c r="J582" s="57" t="s">
        <v>221</v>
      </c>
      <c r="K582" s="139"/>
      <c r="L582" s="58"/>
      <c r="M582" s="151"/>
      <c r="N582" s="387" t="s">
        <v>233</v>
      </c>
      <c r="O582" s="58"/>
      <c r="P582" s="57"/>
      <c r="Q582" s="63"/>
      <c r="R582" s="58"/>
      <c r="S582" s="58"/>
      <c r="T582" s="58"/>
      <c r="U582" s="58"/>
      <c r="V582" s="58"/>
    </row>
    <row r="583" spans="1:22">
      <c r="A583" s="148">
        <v>91347768</v>
      </c>
      <c r="B583" s="514" t="s">
        <v>10180</v>
      </c>
      <c r="C583" s="536">
        <v>967443204</v>
      </c>
      <c r="D583" s="506" t="s">
        <v>10181</v>
      </c>
      <c r="E583" s="509"/>
      <c r="F583" s="58"/>
      <c r="G583" s="130" t="s">
        <v>225</v>
      </c>
      <c r="H583" s="131" t="s">
        <v>11</v>
      </c>
      <c r="I583" s="57"/>
      <c r="J583" s="57" t="s">
        <v>221</v>
      </c>
      <c r="K583" s="139"/>
      <c r="L583" s="58"/>
      <c r="M583" s="405"/>
      <c r="N583" s="384" t="s">
        <v>233</v>
      </c>
      <c r="O583" s="58" t="s">
        <v>236</v>
      </c>
      <c r="P583" s="57"/>
      <c r="Q583" s="63"/>
      <c r="R583" s="58"/>
      <c r="S583" s="58"/>
      <c r="T583" s="58"/>
      <c r="U583" s="58"/>
      <c r="V583" s="58"/>
    </row>
    <row r="584" spans="1:22">
      <c r="A584" s="135">
        <v>61883201</v>
      </c>
      <c r="B584" s="513" t="s">
        <v>4925</v>
      </c>
      <c r="C584" s="531">
        <v>996741470</v>
      </c>
      <c r="D584" s="506" t="s">
        <v>4926</v>
      </c>
      <c r="E584" s="509"/>
      <c r="F584" s="57"/>
      <c r="G584" s="378" t="s">
        <v>224</v>
      </c>
      <c r="H584" s="131" t="s">
        <v>11</v>
      </c>
      <c r="I584" s="57"/>
      <c r="J584" s="57" t="s">
        <v>221</v>
      </c>
      <c r="K584" s="139"/>
      <c r="L584" s="58"/>
      <c r="M584" s="151"/>
      <c r="N584" s="387" t="s">
        <v>233</v>
      </c>
      <c r="O584" s="58" t="s">
        <v>314</v>
      </c>
      <c r="P584" s="57" t="s">
        <v>314</v>
      </c>
      <c r="Q584" s="63"/>
      <c r="R584" s="58"/>
      <c r="S584" s="58"/>
      <c r="T584" s="58"/>
      <c r="U584" s="58"/>
      <c r="V584" s="58"/>
    </row>
    <row r="585" spans="1:22">
      <c r="A585" s="135">
        <v>49006210</v>
      </c>
      <c r="B585" s="513" t="s">
        <v>2966</v>
      </c>
      <c r="C585" s="531">
        <v>927648155</v>
      </c>
      <c r="D585" s="506" t="s">
        <v>2967</v>
      </c>
      <c r="E585" s="553"/>
      <c r="F585" s="57"/>
      <c r="G585" s="131" t="s">
        <v>224</v>
      </c>
      <c r="H585" s="131" t="s">
        <v>11</v>
      </c>
      <c r="I585" s="58"/>
      <c r="J585" s="57" t="s">
        <v>221</v>
      </c>
      <c r="K585" s="139"/>
      <c r="L585" s="58"/>
      <c r="M585" s="151"/>
      <c r="N585" s="387" t="s">
        <v>233</v>
      </c>
      <c r="O585" s="58"/>
      <c r="P585" s="57"/>
      <c r="Q585" s="63"/>
      <c r="R585" s="58"/>
      <c r="S585" s="58"/>
      <c r="T585" s="58"/>
      <c r="U585" s="58"/>
      <c r="V585" s="58"/>
    </row>
    <row r="586" spans="1:22">
      <c r="A586" s="148">
        <v>77205187</v>
      </c>
      <c r="B586" s="514" t="s">
        <v>9904</v>
      </c>
      <c r="C586" s="536">
        <v>970888954</v>
      </c>
      <c r="D586" s="506" t="s">
        <v>9905</v>
      </c>
      <c r="E586" s="553"/>
      <c r="F586" s="57"/>
      <c r="G586" s="131" t="s">
        <v>224</v>
      </c>
      <c r="H586" s="131" t="s">
        <v>11</v>
      </c>
      <c r="I586" s="57"/>
      <c r="J586" s="57" t="s">
        <v>221</v>
      </c>
      <c r="K586" s="139"/>
      <c r="L586" s="58"/>
      <c r="M586" s="405"/>
      <c r="N586" s="387" t="s">
        <v>233</v>
      </c>
      <c r="O586" s="58"/>
      <c r="P586" s="57"/>
      <c r="Q586" s="63"/>
      <c r="R586" s="58"/>
      <c r="S586" s="58"/>
      <c r="T586" s="58"/>
      <c r="U586" s="58"/>
      <c r="V586" s="58"/>
    </row>
    <row r="587" spans="1:22">
      <c r="A587" s="135">
        <v>76772400</v>
      </c>
      <c r="B587" s="513" t="s">
        <v>9766</v>
      </c>
      <c r="C587" s="531">
        <v>949154944</v>
      </c>
      <c r="D587" s="506" t="s">
        <v>9767</v>
      </c>
      <c r="E587" s="553"/>
      <c r="F587" s="57"/>
      <c r="G587" s="131" t="s">
        <v>224</v>
      </c>
      <c r="H587" s="131" t="s">
        <v>11</v>
      </c>
      <c r="I587" s="58"/>
      <c r="J587" s="57" t="s">
        <v>221</v>
      </c>
      <c r="K587" s="139"/>
      <c r="L587" s="58"/>
      <c r="M587" s="151"/>
      <c r="N587" s="387" t="s">
        <v>233</v>
      </c>
      <c r="O587" s="58"/>
      <c r="P587" s="57"/>
      <c r="Q587" s="63"/>
      <c r="R587" s="58"/>
      <c r="S587" s="58"/>
      <c r="T587" s="58"/>
      <c r="U587" s="58"/>
      <c r="V587" s="58"/>
    </row>
    <row r="588" spans="1:22">
      <c r="A588" s="148">
        <v>42122660</v>
      </c>
      <c r="B588" s="518" t="s">
        <v>1813</v>
      </c>
      <c r="C588" s="536">
        <v>925992672</v>
      </c>
      <c r="D588" s="506" t="s">
        <v>1814</v>
      </c>
      <c r="E588" s="553"/>
      <c r="F588" s="57"/>
      <c r="G588" s="131" t="s">
        <v>224</v>
      </c>
      <c r="H588" s="131" t="s">
        <v>11</v>
      </c>
      <c r="I588" s="57"/>
      <c r="J588" s="57" t="s">
        <v>221</v>
      </c>
      <c r="K588" s="139"/>
      <c r="L588" s="58"/>
      <c r="M588" s="405"/>
      <c r="N588" s="387" t="s">
        <v>233</v>
      </c>
      <c r="O588" s="58"/>
      <c r="P588" s="57"/>
      <c r="Q588" s="63"/>
      <c r="R588" s="58"/>
      <c r="S588" s="58"/>
      <c r="T588" s="58"/>
      <c r="U588" s="58"/>
      <c r="V588" s="58"/>
    </row>
    <row r="589" spans="1:22">
      <c r="A589" s="135">
        <v>73775716</v>
      </c>
      <c r="B589" s="513" t="s">
        <v>8555</v>
      </c>
      <c r="C589" s="531">
        <v>910231287</v>
      </c>
      <c r="D589" s="506" t="s">
        <v>8556</v>
      </c>
      <c r="E589" s="509"/>
      <c r="F589" s="57"/>
      <c r="G589" s="131" t="s">
        <v>224</v>
      </c>
      <c r="H589" s="131" t="s">
        <v>11</v>
      </c>
      <c r="I589" s="57"/>
      <c r="J589" s="57" t="s">
        <v>221</v>
      </c>
      <c r="K589" s="139"/>
      <c r="L589" s="58"/>
      <c r="M589" s="151"/>
      <c r="N589" s="387" t="s">
        <v>233</v>
      </c>
      <c r="O589" s="58"/>
      <c r="P589" s="57"/>
      <c r="Q589" s="63"/>
      <c r="R589" s="58"/>
      <c r="S589" s="58"/>
      <c r="T589" s="58"/>
      <c r="U589" s="58"/>
      <c r="V589" s="58"/>
    </row>
    <row r="590" spans="1:22">
      <c r="A590" s="148">
        <v>41414146</v>
      </c>
      <c r="B590" s="518" t="s">
        <v>1662</v>
      </c>
      <c r="C590" s="536">
        <v>928219518</v>
      </c>
      <c r="D590" s="506" t="s">
        <v>1663</v>
      </c>
      <c r="E590" s="553"/>
      <c r="F590" s="57"/>
      <c r="G590" s="131" t="s">
        <v>223</v>
      </c>
      <c r="H590" s="131" t="s">
        <v>11</v>
      </c>
      <c r="I590" s="57" t="s">
        <v>316</v>
      </c>
      <c r="J590" s="57" t="s">
        <v>221</v>
      </c>
      <c r="K590" s="139"/>
      <c r="L590" s="58"/>
      <c r="M590" s="405"/>
      <c r="N590" s="58" t="s">
        <v>233</v>
      </c>
      <c r="O590" s="58"/>
      <c r="P590" s="57"/>
      <c r="Q590" s="63"/>
      <c r="R590" s="58"/>
      <c r="S590" s="58"/>
      <c r="T590" s="58"/>
      <c r="U590" s="58"/>
      <c r="V590" s="58"/>
    </row>
    <row r="591" spans="1:22">
      <c r="A591" s="135">
        <v>61810772</v>
      </c>
      <c r="B591" s="513" t="s">
        <v>4844</v>
      </c>
      <c r="C591" s="531">
        <v>958852695</v>
      </c>
      <c r="D591" s="506" t="s">
        <v>4845</v>
      </c>
      <c r="E591" s="553"/>
      <c r="F591" s="57"/>
      <c r="G591" s="131" t="s">
        <v>224</v>
      </c>
      <c r="H591" s="131" t="s">
        <v>11</v>
      </c>
      <c r="I591" s="58"/>
      <c r="J591" s="57" t="s">
        <v>221</v>
      </c>
      <c r="K591" s="139"/>
      <c r="L591" s="58"/>
      <c r="M591" s="151"/>
      <c r="N591" s="387" t="s">
        <v>233</v>
      </c>
      <c r="O591" s="58"/>
      <c r="P591" s="57"/>
      <c r="Q591" s="63"/>
      <c r="R591" s="58"/>
      <c r="S591" s="58"/>
      <c r="T591" s="58"/>
      <c r="U591" s="58"/>
      <c r="V591" s="58"/>
    </row>
    <row r="592" spans="1:22">
      <c r="A592" s="148">
        <v>62048714</v>
      </c>
      <c r="B592" s="514" t="s">
        <v>5128</v>
      </c>
      <c r="C592" s="536">
        <v>907609492</v>
      </c>
      <c r="D592" s="506" t="s">
        <v>5129</v>
      </c>
      <c r="E592" s="553"/>
      <c r="F592" s="57"/>
      <c r="G592" s="131" t="s">
        <v>224</v>
      </c>
      <c r="H592" s="131" t="s">
        <v>11</v>
      </c>
      <c r="I592" s="57"/>
      <c r="J592" s="57" t="s">
        <v>221</v>
      </c>
      <c r="K592" s="139"/>
      <c r="L592" s="58"/>
      <c r="M592" s="405"/>
      <c r="N592" s="387" t="s">
        <v>233</v>
      </c>
      <c r="O592" s="58"/>
      <c r="P592" s="57"/>
      <c r="Q592" s="63"/>
      <c r="R592" s="58"/>
      <c r="S592" s="58"/>
      <c r="T592" s="58"/>
      <c r="U592" s="58"/>
      <c r="V592" s="58"/>
    </row>
    <row r="593" spans="1:22">
      <c r="A593" s="135">
        <v>73169018</v>
      </c>
      <c r="B593" s="513" t="s">
        <v>8174</v>
      </c>
      <c r="C593" s="531">
        <v>991105763</v>
      </c>
      <c r="D593" s="506" t="s">
        <v>8175</v>
      </c>
      <c r="E593" s="560"/>
      <c r="F593" s="57"/>
      <c r="G593" s="378" t="s">
        <v>224</v>
      </c>
      <c r="H593" s="131" t="s">
        <v>11</v>
      </c>
      <c r="I593" s="57"/>
      <c r="J593" s="57" t="s">
        <v>221</v>
      </c>
      <c r="K593" s="139"/>
      <c r="L593" s="58"/>
      <c r="M593" s="151"/>
      <c r="N593" s="387" t="s">
        <v>233</v>
      </c>
      <c r="O593" s="58"/>
      <c r="P593" s="57"/>
      <c r="Q593" s="63"/>
      <c r="R593" s="58"/>
      <c r="S593" s="58"/>
      <c r="T593" s="58"/>
      <c r="U593" s="58"/>
      <c r="V593" s="58"/>
    </row>
    <row r="594" spans="1:22" ht="29">
      <c r="A594" s="148">
        <v>61613393</v>
      </c>
      <c r="B594" s="514" t="s">
        <v>4714</v>
      </c>
      <c r="C594" s="536">
        <v>956744771</v>
      </c>
      <c r="D594" s="506" t="s">
        <v>4715</v>
      </c>
      <c r="E594" s="509"/>
      <c r="F594" s="58"/>
      <c r="G594" s="131" t="s">
        <v>224</v>
      </c>
      <c r="H594" s="131" t="s">
        <v>11</v>
      </c>
      <c r="I594" s="57"/>
      <c r="J594" s="57" t="s">
        <v>221</v>
      </c>
      <c r="K594" s="139"/>
      <c r="L594" s="58"/>
      <c r="M594" s="405"/>
      <c r="N594" s="387" t="s">
        <v>233</v>
      </c>
      <c r="O594" s="58"/>
      <c r="P594" s="57"/>
      <c r="Q594" s="63"/>
      <c r="R594" s="58"/>
      <c r="S594" s="58"/>
      <c r="T594" s="58"/>
      <c r="U594" s="58"/>
      <c r="V594" s="58"/>
    </row>
    <row r="595" spans="1:22" ht="29">
      <c r="A595" s="155">
        <v>61475602</v>
      </c>
      <c r="B595" s="513" t="s">
        <v>4463</v>
      </c>
      <c r="C595" s="531">
        <v>945132467</v>
      </c>
      <c r="D595" s="506" t="s">
        <v>4464</v>
      </c>
      <c r="E595" s="509"/>
      <c r="F595" s="57"/>
      <c r="G595" s="131" t="s">
        <v>223</v>
      </c>
      <c r="H595" s="131" t="s">
        <v>11</v>
      </c>
      <c r="I595" s="57" t="s">
        <v>316</v>
      </c>
      <c r="J595" s="57" t="s">
        <v>221</v>
      </c>
      <c r="K595" s="139"/>
      <c r="L595" s="58"/>
      <c r="M595" s="151"/>
      <c r="N595" s="58" t="s">
        <v>233</v>
      </c>
      <c r="O595" s="58"/>
      <c r="P595" s="57"/>
      <c r="Q595" s="63"/>
      <c r="R595" s="58"/>
      <c r="S595" s="58"/>
      <c r="T595" s="58"/>
      <c r="U595" s="58"/>
      <c r="V595" s="58"/>
    </row>
    <row r="596" spans="1:22" ht="12.75" customHeight="1">
      <c r="A596" s="148">
        <v>61530816</v>
      </c>
      <c r="B596" s="514" t="s">
        <v>4668</v>
      </c>
      <c r="C596" s="536">
        <v>923423889</v>
      </c>
      <c r="D596" s="506" t="s">
        <v>4669</v>
      </c>
      <c r="E596" s="553"/>
      <c r="F596" s="57"/>
      <c r="G596" s="131" t="s">
        <v>223</v>
      </c>
      <c r="H596" s="131" t="s">
        <v>11</v>
      </c>
      <c r="I596" s="57" t="s">
        <v>316</v>
      </c>
      <c r="J596" s="57" t="s">
        <v>221</v>
      </c>
      <c r="K596" s="139"/>
      <c r="L596" s="58"/>
      <c r="M596" s="405"/>
      <c r="N596" s="58" t="s">
        <v>233</v>
      </c>
      <c r="O596" s="58"/>
      <c r="P596" s="57"/>
      <c r="Q596" s="63"/>
      <c r="R596" s="58"/>
      <c r="S596" s="58"/>
      <c r="T596" s="58"/>
      <c r="U596" s="58"/>
      <c r="V596" s="58"/>
    </row>
    <row r="597" spans="1:22" ht="29">
      <c r="A597" s="141">
        <v>61981260</v>
      </c>
      <c r="B597" s="516" t="s">
        <v>4995</v>
      </c>
      <c r="C597" s="530">
        <v>934584656</v>
      </c>
      <c r="D597" s="149" t="s">
        <v>4996</v>
      </c>
      <c r="E597" s="553"/>
      <c r="F597" s="57"/>
      <c r="G597" s="131" t="s">
        <v>223</v>
      </c>
      <c r="H597" s="131" t="s">
        <v>11</v>
      </c>
      <c r="I597" s="57" t="s">
        <v>316</v>
      </c>
      <c r="J597" s="57" t="s">
        <v>221</v>
      </c>
      <c r="K597" s="139"/>
      <c r="L597" s="58"/>
      <c r="M597" s="405"/>
      <c r="N597" s="58" t="s">
        <v>233</v>
      </c>
      <c r="O597" s="58"/>
      <c r="P597" s="57"/>
      <c r="Q597" s="63"/>
      <c r="R597" s="58"/>
      <c r="S597" s="58"/>
      <c r="T597" s="58"/>
      <c r="U597" s="58"/>
      <c r="V597" s="58"/>
    </row>
    <row r="598" spans="1:22">
      <c r="A598" s="132">
        <v>61486818</v>
      </c>
      <c r="B598" s="514" t="s">
        <v>4485</v>
      </c>
      <c r="C598" s="530">
        <v>981241900</v>
      </c>
      <c r="D598" s="133" t="s">
        <v>362</v>
      </c>
      <c r="E598" s="553"/>
      <c r="F598" s="57"/>
      <c r="G598" s="131" t="s">
        <v>223</v>
      </c>
      <c r="H598" s="131" t="s">
        <v>11</v>
      </c>
      <c r="I598" s="57" t="s">
        <v>316</v>
      </c>
      <c r="J598" s="57" t="s">
        <v>221</v>
      </c>
      <c r="K598" s="139"/>
      <c r="L598" s="58"/>
      <c r="M598" s="405"/>
      <c r="N598" s="58" t="s">
        <v>233</v>
      </c>
      <c r="O598" s="58"/>
      <c r="P598" s="57"/>
      <c r="Q598" s="63"/>
      <c r="R598" s="58"/>
      <c r="S598" s="58"/>
      <c r="T598" s="58"/>
      <c r="U598" s="58"/>
      <c r="V598" s="58"/>
    </row>
    <row r="599" spans="1:22">
      <c r="A599" s="135">
        <v>60579133</v>
      </c>
      <c r="B599" s="513" t="s">
        <v>3160</v>
      </c>
      <c r="C599" s="531">
        <v>963823463</v>
      </c>
      <c r="D599" s="544" t="s">
        <v>3161</v>
      </c>
      <c r="E599" s="555"/>
      <c r="F599" s="57"/>
      <c r="G599" s="131" t="s">
        <v>223</v>
      </c>
      <c r="H599" s="131" t="s">
        <v>11</v>
      </c>
      <c r="I599" s="57" t="s">
        <v>316</v>
      </c>
      <c r="J599" s="57" t="s">
        <v>221</v>
      </c>
      <c r="K599" s="144"/>
      <c r="L599" s="73"/>
      <c r="M599" s="152"/>
      <c r="N599" s="58" t="s">
        <v>233</v>
      </c>
      <c r="O599" s="58"/>
      <c r="P599" s="57"/>
      <c r="Q599" s="63"/>
      <c r="R599" s="58"/>
      <c r="S599" s="58"/>
      <c r="T599" s="58"/>
      <c r="U599" s="58"/>
      <c r="V599" s="73"/>
    </row>
    <row r="600" spans="1:22">
      <c r="A600" s="509">
        <v>62048510</v>
      </c>
      <c r="B600" s="513" t="s">
        <v>5126</v>
      </c>
      <c r="C600" s="536">
        <v>908889860</v>
      </c>
      <c r="D600" s="506" t="s">
        <v>5127</v>
      </c>
      <c r="E600" s="553"/>
      <c r="F600" s="57"/>
      <c r="G600" s="131" t="s">
        <v>224</v>
      </c>
      <c r="H600" s="131" t="s">
        <v>11</v>
      </c>
      <c r="I600" s="57"/>
      <c r="J600" s="57" t="s">
        <v>221</v>
      </c>
      <c r="K600" s="139"/>
      <c r="L600" s="58"/>
      <c r="M600" s="405"/>
      <c r="N600" s="387" t="s">
        <v>233</v>
      </c>
      <c r="O600" s="58"/>
      <c r="P600" s="57"/>
      <c r="Q600" s="63"/>
      <c r="R600" s="58"/>
      <c r="S600" s="58"/>
      <c r="T600" s="58"/>
      <c r="U600" s="58"/>
      <c r="V600" s="58"/>
    </row>
    <row r="601" spans="1:22">
      <c r="A601" s="148">
        <v>72820323</v>
      </c>
      <c r="B601" s="518" t="s">
        <v>7593</v>
      </c>
      <c r="C601" s="536">
        <v>955373037</v>
      </c>
      <c r="D601" s="506" t="s">
        <v>7594</v>
      </c>
      <c r="E601" s="553"/>
      <c r="F601" s="57"/>
      <c r="G601" s="379" t="s">
        <v>225</v>
      </c>
      <c r="H601" s="131" t="s">
        <v>11</v>
      </c>
      <c r="I601" s="57"/>
      <c r="J601" s="57" t="s">
        <v>221</v>
      </c>
      <c r="K601" s="139"/>
      <c r="L601" s="58"/>
      <c r="M601" s="405"/>
      <c r="N601" s="384" t="s">
        <v>233</v>
      </c>
      <c r="O601" s="58" t="s">
        <v>231</v>
      </c>
      <c r="P601" s="57"/>
      <c r="Q601" s="63"/>
      <c r="R601" s="58"/>
      <c r="S601" s="58"/>
      <c r="T601" s="58"/>
      <c r="U601" s="58"/>
      <c r="V601" s="58"/>
    </row>
    <row r="602" spans="1:22">
      <c r="A602" s="148">
        <v>61772120</v>
      </c>
      <c r="B602" s="514" t="s">
        <v>4781</v>
      </c>
      <c r="C602" s="536">
        <v>956200977</v>
      </c>
      <c r="D602" s="506" t="s">
        <v>4782</v>
      </c>
      <c r="E602" s="553"/>
      <c r="F602" s="57"/>
      <c r="G602" s="131" t="s">
        <v>223</v>
      </c>
      <c r="H602" s="131" t="s">
        <v>11</v>
      </c>
      <c r="I602" s="57" t="s">
        <v>316</v>
      </c>
      <c r="J602" s="57" t="s">
        <v>221</v>
      </c>
      <c r="K602" s="139"/>
      <c r="L602" s="58"/>
      <c r="M602" s="405"/>
      <c r="N602" s="58" t="s">
        <v>233</v>
      </c>
      <c r="O602" s="58"/>
      <c r="P602" s="57"/>
      <c r="Q602" s="63"/>
      <c r="R602" s="58"/>
      <c r="S602" s="58"/>
      <c r="T602" s="58"/>
      <c r="U602" s="58"/>
      <c r="V602" s="58"/>
    </row>
    <row r="603" spans="1:22">
      <c r="A603" s="135">
        <v>73157221</v>
      </c>
      <c r="B603" s="513" t="s">
        <v>8084</v>
      </c>
      <c r="C603" s="531">
        <v>991761697</v>
      </c>
      <c r="D603" s="506" t="s">
        <v>8085</v>
      </c>
      <c r="E603" s="509"/>
      <c r="F603" s="57"/>
      <c r="G603" s="378" t="s">
        <v>223</v>
      </c>
      <c r="H603" s="131" t="s">
        <v>11</v>
      </c>
      <c r="I603" s="57" t="s">
        <v>316</v>
      </c>
      <c r="J603" s="57" t="s">
        <v>221</v>
      </c>
      <c r="K603" s="139"/>
      <c r="L603" s="58"/>
      <c r="M603" s="151"/>
      <c r="N603" s="58" t="s">
        <v>233</v>
      </c>
      <c r="O603" s="58"/>
      <c r="P603" s="57"/>
      <c r="Q603" s="63"/>
      <c r="R603" s="58"/>
      <c r="S603" s="58"/>
      <c r="T603" s="58"/>
      <c r="U603" s="58"/>
      <c r="V603" s="58"/>
    </row>
    <row r="604" spans="1:22">
      <c r="A604" s="135">
        <v>71670300</v>
      </c>
      <c r="B604" s="513" t="s">
        <v>6442</v>
      </c>
      <c r="C604" s="531">
        <v>964270850</v>
      </c>
      <c r="D604" s="506" t="s">
        <v>6443</v>
      </c>
      <c r="E604" s="509"/>
      <c r="F604" s="57"/>
      <c r="G604" s="378" t="s">
        <v>223</v>
      </c>
      <c r="H604" s="131" t="s">
        <v>11</v>
      </c>
      <c r="I604" s="57" t="s">
        <v>316</v>
      </c>
      <c r="J604" s="57" t="s">
        <v>221</v>
      </c>
      <c r="K604" s="139"/>
      <c r="L604" s="58"/>
      <c r="M604" s="151"/>
      <c r="N604" s="58" t="s">
        <v>233</v>
      </c>
      <c r="O604" s="58"/>
      <c r="P604" s="57"/>
      <c r="Q604" s="63"/>
      <c r="R604" s="58"/>
      <c r="S604" s="58"/>
      <c r="T604" s="58"/>
      <c r="U604" s="58"/>
      <c r="V604" s="58"/>
    </row>
    <row r="605" spans="1:22">
      <c r="A605" s="148">
        <v>61771858</v>
      </c>
      <c r="B605" s="514" t="s">
        <v>4779</v>
      </c>
      <c r="C605" s="536">
        <v>991411663</v>
      </c>
      <c r="D605" s="506" t="s">
        <v>4780</v>
      </c>
      <c r="E605" s="509"/>
      <c r="F605" s="58"/>
      <c r="G605" s="131" t="s">
        <v>223</v>
      </c>
      <c r="H605" s="131" t="s">
        <v>11</v>
      </c>
      <c r="I605" s="57" t="s">
        <v>316</v>
      </c>
      <c r="J605" s="57" t="s">
        <v>221</v>
      </c>
      <c r="K605" s="139"/>
      <c r="L605" s="58"/>
      <c r="M605" s="405"/>
      <c r="N605" s="58" t="s">
        <v>233</v>
      </c>
      <c r="O605" s="58"/>
      <c r="P605" s="57"/>
      <c r="Q605" s="63"/>
      <c r="R605" s="58"/>
      <c r="S605" s="58"/>
      <c r="T605" s="58"/>
      <c r="U605" s="58"/>
      <c r="V605" s="58"/>
    </row>
    <row r="606" spans="1:22">
      <c r="A606" s="135">
        <v>72597224</v>
      </c>
      <c r="B606" s="513" t="s">
        <v>7400</v>
      </c>
      <c r="C606" s="531">
        <v>971082371</v>
      </c>
      <c r="D606" s="545" t="s">
        <v>7401</v>
      </c>
      <c r="E606" s="557"/>
      <c r="F606" s="57"/>
      <c r="G606" s="379" t="s">
        <v>225</v>
      </c>
      <c r="H606" s="131" t="s">
        <v>11</v>
      </c>
      <c r="I606" s="57"/>
      <c r="J606" s="57" t="s">
        <v>221</v>
      </c>
      <c r="K606" s="139"/>
      <c r="L606" s="58"/>
      <c r="M606" s="151"/>
      <c r="N606" s="384" t="s">
        <v>233</v>
      </c>
      <c r="O606" s="381" t="s">
        <v>241</v>
      </c>
      <c r="P606" s="57" t="s">
        <v>241</v>
      </c>
      <c r="Q606" s="63"/>
      <c r="R606" s="58"/>
      <c r="S606" s="58"/>
      <c r="T606" s="58"/>
      <c r="U606" s="58"/>
      <c r="V606" s="58"/>
    </row>
    <row r="607" spans="1:22">
      <c r="A607" s="148">
        <v>71369578</v>
      </c>
      <c r="B607" s="514" t="s">
        <v>6294</v>
      </c>
      <c r="C607" s="536">
        <v>987738413</v>
      </c>
      <c r="D607" s="506" t="s">
        <v>6295</v>
      </c>
      <c r="E607" s="553"/>
      <c r="F607" s="57"/>
      <c r="G607" s="131" t="s">
        <v>223</v>
      </c>
      <c r="H607" s="131" t="s">
        <v>11</v>
      </c>
      <c r="I607" s="57" t="s">
        <v>316</v>
      </c>
      <c r="J607" s="57" t="s">
        <v>221</v>
      </c>
      <c r="K607" s="139"/>
      <c r="L607" s="58"/>
      <c r="M607" s="405"/>
      <c r="N607" s="58" t="s">
        <v>233</v>
      </c>
      <c r="O607" s="58"/>
      <c r="P607" s="57"/>
      <c r="Q607" s="63"/>
      <c r="R607" s="58"/>
      <c r="S607" s="58"/>
      <c r="T607" s="58"/>
      <c r="U607" s="58"/>
      <c r="V607" s="58"/>
    </row>
    <row r="608" spans="1:22" ht="29">
      <c r="A608" s="148">
        <v>73151708</v>
      </c>
      <c r="B608" s="514" t="s">
        <v>8038</v>
      </c>
      <c r="C608" s="536">
        <v>940318072</v>
      </c>
      <c r="D608" s="506" t="s">
        <v>8039</v>
      </c>
      <c r="E608" s="553"/>
      <c r="F608" s="57"/>
      <c r="G608" s="131" t="s">
        <v>223</v>
      </c>
      <c r="H608" s="131" t="s">
        <v>11</v>
      </c>
      <c r="I608" s="57" t="s">
        <v>316</v>
      </c>
      <c r="J608" s="57" t="s">
        <v>221</v>
      </c>
      <c r="K608" s="139"/>
      <c r="L608" s="58"/>
      <c r="M608" s="405"/>
      <c r="N608" s="58" t="s">
        <v>233</v>
      </c>
      <c r="O608" s="58"/>
      <c r="P608" s="57"/>
      <c r="Q608" s="63"/>
      <c r="R608" s="58"/>
      <c r="S608" s="58"/>
      <c r="T608" s="58"/>
      <c r="U608" s="58"/>
      <c r="V608" s="58"/>
    </row>
    <row r="609" spans="1:22">
      <c r="A609" s="135">
        <v>72994375</v>
      </c>
      <c r="B609" s="513" t="s">
        <v>7898</v>
      </c>
      <c r="C609" s="531">
        <v>948328159</v>
      </c>
      <c r="D609" s="545" t="s">
        <v>7899</v>
      </c>
      <c r="E609" s="140"/>
      <c r="F609" s="57"/>
      <c r="G609" s="378" t="s">
        <v>223</v>
      </c>
      <c r="H609" s="131" t="s">
        <v>11</v>
      </c>
      <c r="I609" s="57" t="s">
        <v>316</v>
      </c>
      <c r="J609" s="57" t="s">
        <v>221</v>
      </c>
      <c r="K609" s="139"/>
      <c r="L609" s="58"/>
      <c r="M609" s="151"/>
      <c r="N609" s="58" t="s">
        <v>233</v>
      </c>
      <c r="O609" s="58"/>
      <c r="P609" s="57"/>
      <c r="Q609" s="63"/>
      <c r="R609" s="58"/>
      <c r="S609" s="58"/>
      <c r="T609" s="58"/>
      <c r="U609" s="58"/>
      <c r="V609" s="58"/>
    </row>
    <row r="610" spans="1:22">
      <c r="A610" s="135">
        <v>73278378</v>
      </c>
      <c r="B610" s="514" t="s">
        <v>8233</v>
      </c>
      <c r="C610" s="531">
        <v>960116924</v>
      </c>
      <c r="D610" s="506" t="s">
        <v>8234</v>
      </c>
      <c r="E610" s="509"/>
      <c r="F610" s="57"/>
      <c r="G610" s="131" t="s">
        <v>223</v>
      </c>
      <c r="H610" s="131" t="s">
        <v>11</v>
      </c>
      <c r="I610" s="86" t="s">
        <v>316</v>
      </c>
      <c r="J610" s="57" t="s">
        <v>221</v>
      </c>
      <c r="K610" s="131"/>
      <c r="L610" s="57"/>
      <c r="M610" s="187"/>
      <c r="N610" s="54" t="s">
        <v>233</v>
      </c>
      <c r="O610" s="54"/>
      <c r="P610" s="86"/>
      <c r="Q610" s="88"/>
      <c r="R610" s="54"/>
      <c r="S610" s="54"/>
      <c r="T610" s="54"/>
      <c r="U610" s="54"/>
      <c r="V610" s="58"/>
    </row>
    <row r="611" spans="1:22">
      <c r="A611" s="135">
        <v>72068758</v>
      </c>
      <c r="B611" s="513" t="s">
        <v>6895</v>
      </c>
      <c r="C611" s="531">
        <v>935262466</v>
      </c>
      <c r="D611" s="545" t="s">
        <v>6896</v>
      </c>
      <c r="E611" s="509"/>
      <c r="F611" s="57"/>
      <c r="G611" s="131" t="s">
        <v>224</v>
      </c>
      <c r="H611" s="131" t="s">
        <v>11</v>
      </c>
      <c r="I611" s="57"/>
      <c r="J611" s="57" t="s">
        <v>221</v>
      </c>
      <c r="K611" s="139"/>
      <c r="L611" s="58"/>
      <c r="M611" s="151"/>
      <c r="N611" s="387" t="s">
        <v>233</v>
      </c>
      <c r="O611" s="58"/>
      <c r="P611" s="58"/>
      <c r="Q611" s="63"/>
      <c r="R611" s="58"/>
      <c r="S611" s="58"/>
      <c r="T611" s="58"/>
      <c r="U611" s="58"/>
      <c r="V611" s="58"/>
    </row>
    <row r="612" spans="1:22">
      <c r="A612" s="135">
        <v>72980962</v>
      </c>
      <c r="B612" s="513" t="s">
        <v>7777</v>
      </c>
      <c r="C612" s="531">
        <v>902721981</v>
      </c>
      <c r="D612" s="545" t="s">
        <v>7778</v>
      </c>
      <c r="E612" s="557"/>
      <c r="F612" s="57"/>
      <c r="G612" s="378" t="s">
        <v>224</v>
      </c>
      <c r="H612" s="131" t="s">
        <v>11</v>
      </c>
      <c r="I612" s="57"/>
      <c r="J612" s="57" t="s">
        <v>221</v>
      </c>
      <c r="K612" s="139"/>
      <c r="L612" s="58"/>
      <c r="M612" s="151"/>
      <c r="N612" s="387" t="s">
        <v>233</v>
      </c>
      <c r="O612" s="58"/>
      <c r="P612" s="57"/>
      <c r="Q612" s="63"/>
      <c r="R612" s="58"/>
      <c r="S612" s="58"/>
      <c r="T612" s="58"/>
      <c r="U612" s="58"/>
      <c r="V612" s="58"/>
    </row>
    <row r="613" spans="1:22" ht="29">
      <c r="A613" s="135">
        <v>70532331</v>
      </c>
      <c r="B613" s="513" t="s">
        <v>5497</v>
      </c>
      <c r="C613" s="531">
        <v>922968023</v>
      </c>
      <c r="D613" s="545" t="s">
        <v>5498</v>
      </c>
      <c r="E613" s="509"/>
      <c r="F613" s="57"/>
      <c r="G613" s="130" t="s">
        <v>225</v>
      </c>
      <c r="H613" s="131" t="s">
        <v>11</v>
      </c>
      <c r="I613" s="57"/>
      <c r="J613" s="57" t="s">
        <v>221</v>
      </c>
      <c r="K613" s="139"/>
      <c r="L613" s="58"/>
      <c r="M613" s="151"/>
      <c r="N613" s="384" t="s">
        <v>233</v>
      </c>
      <c r="O613" s="58" t="s">
        <v>236</v>
      </c>
      <c r="P613" s="57"/>
      <c r="Q613" s="63"/>
      <c r="R613" s="58"/>
      <c r="S613" s="58"/>
      <c r="T613" s="58"/>
      <c r="U613" s="58"/>
      <c r="V613" s="58"/>
    </row>
    <row r="614" spans="1:22">
      <c r="A614" s="135">
        <v>76425201</v>
      </c>
      <c r="B614" s="513" t="s">
        <v>9662</v>
      </c>
      <c r="C614" s="531">
        <v>922708680</v>
      </c>
      <c r="D614" s="506" t="s">
        <v>9663</v>
      </c>
      <c r="E614" s="509"/>
      <c r="F614" s="57"/>
      <c r="G614" s="379" t="s">
        <v>225</v>
      </c>
      <c r="H614" s="131" t="s">
        <v>11</v>
      </c>
      <c r="I614" s="57"/>
      <c r="J614" s="57" t="s">
        <v>221</v>
      </c>
      <c r="K614" s="139"/>
      <c r="L614" s="58"/>
      <c r="M614" s="151"/>
      <c r="N614" s="384" t="s">
        <v>233</v>
      </c>
      <c r="O614" s="58" t="s">
        <v>236</v>
      </c>
      <c r="P614" s="57"/>
      <c r="Q614" s="63"/>
      <c r="R614" s="58"/>
      <c r="S614" s="58"/>
      <c r="T614" s="58"/>
      <c r="U614" s="58"/>
      <c r="V614" s="58"/>
    </row>
    <row r="615" spans="1:22">
      <c r="A615" s="135">
        <v>73364349</v>
      </c>
      <c r="B615" s="513" t="s">
        <v>8310</v>
      </c>
      <c r="C615" s="531">
        <v>912356948</v>
      </c>
      <c r="D615" s="545" t="s">
        <v>8311</v>
      </c>
      <c r="E615" s="557"/>
      <c r="F615" s="57"/>
      <c r="G615" s="379" t="s">
        <v>225</v>
      </c>
      <c r="H615" s="131" t="s">
        <v>11</v>
      </c>
      <c r="I615" s="57"/>
      <c r="J615" s="57" t="s">
        <v>221</v>
      </c>
      <c r="K615" s="139"/>
      <c r="L615" s="58"/>
      <c r="M615" s="151"/>
      <c r="N615" s="384" t="s">
        <v>233</v>
      </c>
      <c r="O615" s="58" t="s">
        <v>236</v>
      </c>
      <c r="P615" s="57"/>
      <c r="Q615" s="63"/>
      <c r="R615" s="58"/>
      <c r="S615" s="58"/>
      <c r="T615" s="58"/>
      <c r="U615" s="58"/>
      <c r="V615" s="58"/>
    </row>
    <row r="616" spans="1:22">
      <c r="A616" s="135">
        <v>72891686</v>
      </c>
      <c r="B616" s="513" t="s">
        <v>7734</v>
      </c>
      <c r="C616" s="531">
        <v>973265307</v>
      </c>
      <c r="D616" s="506" t="s">
        <v>7735</v>
      </c>
      <c r="E616" s="509"/>
      <c r="F616" s="57"/>
      <c r="G616" s="130" t="s">
        <v>225</v>
      </c>
      <c r="H616" s="131" t="s">
        <v>11</v>
      </c>
      <c r="I616" s="57"/>
      <c r="J616" s="57" t="s">
        <v>221</v>
      </c>
      <c r="K616" s="139"/>
      <c r="L616" s="58"/>
      <c r="M616" s="151"/>
      <c r="N616" s="384" t="s">
        <v>233</v>
      </c>
      <c r="O616" s="58" t="s">
        <v>236</v>
      </c>
      <c r="P616" s="57"/>
      <c r="Q616" s="63"/>
      <c r="R616" s="58"/>
      <c r="S616" s="58"/>
      <c r="T616" s="58"/>
      <c r="U616" s="58"/>
      <c r="V616" s="58"/>
    </row>
    <row r="617" spans="1:22">
      <c r="A617" s="135">
        <v>61361541</v>
      </c>
      <c r="B617" s="513" t="s">
        <v>4100</v>
      </c>
      <c r="C617" s="531">
        <v>934334180</v>
      </c>
      <c r="D617" s="506" t="s">
        <v>4101</v>
      </c>
      <c r="E617" s="509"/>
      <c r="F617" s="57"/>
      <c r="G617" s="379" t="s">
        <v>225</v>
      </c>
      <c r="H617" s="131" t="s">
        <v>11</v>
      </c>
      <c r="I617" s="57"/>
      <c r="J617" s="57" t="s">
        <v>221</v>
      </c>
      <c r="K617" s="139"/>
      <c r="L617" s="58"/>
      <c r="M617" s="151"/>
      <c r="N617" s="384" t="s">
        <v>233</v>
      </c>
      <c r="O617" s="58" t="s">
        <v>236</v>
      </c>
      <c r="P617" s="57"/>
      <c r="Q617" s="63"/>
      <c r="R617" s="58"/>
      <c r="S617" s="58"/>
      <c r="T617" s="58"/>
      <c r="U617" s="58"/>
      <c r="V617" s="58"/>
    </row>
    <row r="618" spans="1:22">
      <c r="A618" s="148">
        <v>61044911</v>
      </c>
      <c r="B618" s="513" t="s">
        <v>3605</v>
      </c>
      <c r="C618" s="531">
        <v>51941822333</v>
      </c>
      <c r="D618" s="506" t="s">
        <v>3606</v>
      </c>
      <c r="E618" s="509"/>
      <c r="F618" s="57"/>
      <c r="G618" s="131" t="s">
        <v>223</v>
      </c>
      <c r="H618" s="131" t="s">
        <v>11</v>
      </c>
      <c r="I618" s="57" t="s">
        <v>316</v>
      </c>
      <c r="J618" s="57" t="s">
        <v>221</v>
      </c>
      <c r="K618" s="139"/>
      <c r="L618" s="58"/>
      <c r="M618" s="151"/>
      <c r="N618" s="58" t="s">
        <v>233</v>
      </c>
      <c r="O618" s="58"/>
      <c r="P618" s="57"/>
      <c r="Q618" s="63"/>
      <c r="R618" s="58"/>
      <c r="S618" s="58"/>
      <c r="T618" s="58"/>
      <c r="U618" s="58"/>
      <c r="V618" s="58"/>
    </row>
    <row r="619" spans="1:22">
      <c r="A619" s="135">
        <v>71419088</v>
      </c>
      <c r="B619" s="514" t="s">
        <v>6332</v>
      </c>
      <c r="C619" s="531">
        <v>51937526389</v>
      </c>
      <c r="D619" s="506" t="s">
        <v>6333</v>
      </c>
      <c r="E619" s="509"/>
      <c r="F619" s="57"/>
      <c r="G619" s="131" t="s">
        <v>223</v>
      </c>
      <c r="H619" s="131" t="s">
        <v>11</v>
      </c>
      <c r="I619" s="86" t="s">
        <v>316</v>
      </c>
      <c r="J619" s="57" t="s">
        <v>221</v>
      </c>
      <c r="K619" s="131"/>
      <c r="L619" s="57"/>
      <c r="M619" s="187"/>
      <c r="N619" s="54" t="s">
        <v>233</v>
      </c>
      <c r="O619" s="54"/>
      <c r="P619" s="86"/>
      <c r="Q619" s="88"/>
      <c r="R619" s="54"/>
      <c r="S619" s="54"/>
      <c r="T619" s="54"/>
      <c r="U619" s="54"/>
      <c r="V619" s="58"/>
    </row>
    <row r="620" spans="1:22">
      <c r="A620" s="148">
        <v>6781129</v>
      </c>
      <c r="B620" s="514" t="s">
        <v>533</v>
      </c>
      <c r="C620" s="536">
        <v>51958908383</v>
      </c>
      <c r="D620" s="506" t="s">
        <v>534</v>
      </c>
      <c r="E620" s="509"/>
      <c r="F620" s="58"/>
      <c r="G620" s="378" t="s">
        <v>224</v>
      </c>
      <c r="H620" s="131" t="s">
        <v>11</v>
      </c>
      <c r="I620" s="57"/>
      <c r="J620" s="57" t="s">
        <v>221</v>
      </c>
      <c r="K620" s="139"/>
      <c r="L620" s="58"/>
      <c r="M620" s="405"/>
      <c r="N620" s="387" t="s">
        <v>233</v>
      </c>
      <c r="O620" s="58"/>
      <c r="P620" s="57"/>
      <c r="Q620" s="63"/>
      <c r="R620" s="58"/>
      <c r="S620" s="58"/>
      <c r="T620" s="58"/>
      <c r="U620" s="58"/>
      <c r="V620" s="58"/>
    </row>
    <row r="621" spans="1:22">
      <c r="A621" s="148">
        <v>73163020</v>
      </c>
      <c r="B621" s="514" t="s">
        <v>8130</v>
      </c>
      <c r="C621" s="536">
        <v>987329288</v>
      </c>
      <c r="D621" s="506" t="s">
        <v>8131</v>
      </c>
      <c r="E621" s="553"/>
      <c r="F621" s="57"/>
      <c r="G621" s="131" t="s">
        <v>224</v>
      </c>
      <c r="H621" s="131" t="s">
        <v>11</v>
      </c>
      <c r="I621" s="57"/>
      <c r="J621" s="57" t="s">
        <v>221</v>
      </c>
      <c r="K621" s="139"/>
      <c r="L621" s="58"/>
      <c r="M621" s="405"/>
      <c r="N621" s="387" t="s">
        <v>233</v>
      </c>
      <c r="O621" s="58" t="s">
        <v>332</v>
      </c>
      <c r="P621" s="57" t="s">
        <v>332</v>
      </c>
      <c r="Q621" s="63"/>
      <c r="R621" s="58"/>
      <c r="S621" s="58"/>
      <c r="T621" s="58"/>
      <c r="U621" s="58"/>
      <c r="V621" s="58"/>
    </row>
    <row r="622" spans="1:22">
      <c r="A622" s="135">
        <v>73170497</v>
      </c>
      <c r="B622" s="513" t="s">
        <v>8179</v>
      </c>
      <c r="C622" s="531">
        <v>951376799</v>
      </c>
      <c r="D622" s="545" t="s">
        <v>8180</v>
      </c>
      <c r="E622" s="557"/>
      <c r="F622" s="57"/>
      <c r="G622" s="131" t="s">
        <v>223</v>
      </c>
      <c r="H622" s="131" t="s">
        <v>11</v>
      </c>
      <c r="I622" s="57" t="s">
        <v>316</v>
      </c>
      <c r="J622" s="57" t="s">
        <v>221</v>
      </c>
      <c r="K622" s="139"/>
      <c r="L622" s="58"/>
      <c r="M622" s="151"/>
      <c r="N622" s="58" t="s">
        <v>233</v>
      </c>
      <c r="O622" s="58"/>
      <c r="P622" s="57"/>
      <c r="Q622" s="63"/>
      <c r="R622" s="58"/>
      <c r="S622" s="58"/>
      <c r="T622" s="58"/>
      <c r="U622" s="58"/>
      <c r="V622" s="58"/>
    </row>
    <row r="623" spans="1:22">
      <c r="A623" s="135">
        <v>72594159</v>
      </c>
      <c r="B623" s="514" t="s">
        <v>7377</v>
      </c>
      <c r="C623" s="531">
        <v>987202292</v>
      </c>
      <c r="D623" s="506" t="s">
        <v>7378</v>
      </c>
      <c r="E623" s="509"/>
      <c r="F623" s="57"/>
      <c r="G623" s="379" t="s">
        <v>225</v>
      </c>
      <c r="H623" s="131" t="s">
        <v>11</v>
      </c>
      <c r="I623" s="86"/>
      <c r="J623" s="57" t="s">
        <v>221</v>
      </c>
      <c r="K623" s="131"/>
      <c r="L623" s="57"/>
      <c r="M623" s="187"/>
      <c r="N623" s="384" t="s">
        <v>233</v>
      </c>
      <c r="O623" s="54" t="s">
        <v>231</v>
      </c>
      <c r="P623" s="86"/>
      <c r="Q623" s="88"/>
      <c r="R623" s="54"/>
      <c r="S623" s="54"/>
      <c r="T623" s="54"/>
      <c r="U623" s="54"/>
      <c r="V623" s="58"/>
    </row>
    <row r="624" spans="1:22">
      <c r="A624" s="135">
        <v>74107520</v>
      </c>
      <c r="B624" s="513" t="s">
        <v>8765</v>
      </c>
      <c r="C624" s="531">
        <v>903415015</v>
      </c>
      <c r="D624" s="545" t="s">
        <v>8766</v>
      </c>
      <c r="E624" s="557"/>
      <c r="F624" s="57"/>
      <c r="G624" s="131" t="s">
        <v>223</v>
      </c>
      <c r="H624" s="131" t="s">
        <v>11</v>
      </c>
      <c r="I624" s="57" t="s">
        <v>316</v>
      </c>
      <c r="J624" s="57" t="s">
        <v>221</v>
      </c>
      <c r="K624" s="139"/>
      <c r="L624" s="58"/>
      <c r="M624" s="151"/>
      <c r="N624" s="58" t="s">
        <v>233</v>
      </c>
      <c r="O624" s="58"/>
      <c r="P624" s="57"/>
      <c r="Q624" s="63"/>
      <c r="R624" s="58"/>
      <c r="S624" s="58"/>
      <c r="T624" s="58"/>
      <c r="U624" s="58"/>
      <c r="V624" s="58"/>
    </row>
    <row r="625" spans="1:22" ht="29">
      <c r="A625" s="148">
        <v>61539001</v>
      </c>
      <c r="B625" s="514" t="s">
        <v>4685</v>
      </c>
      <c r="C625" s="536">
        <v>965799820</v>
      </c>
      <c r="D625" s="506" t="s">
        <v>4686</v>
      </c>
      <c r="E625" s="553"/>
      <c r="F625" s="57"/>
      <c r="G625" s="131" t="s">
        <v>224</v>
      </c>
      <c r="H625" s="131" t="s">
        <v>11</v>
      </c>
      <c r="I625" s="57"/>
      <c r="J625" s="57" t="s">
        <v>221</v>
      </c>
      <c r="K625" s="139"/>
      <c r="L625" s="58"/>
      <c r="M625" s="405"/>
      <c r="N625" s="387" t="s">
        <v>233</v>
      </c>
      <c r="O625" s="58"/>
      <c r="P625" s="57"/>
      <c r="Q625" s="63"/>
      <c r="R625" s="58"/>
      <c r="S625" s="58"/>
      <c r="T625" s="58"/>
      <c r="U625" s="58"/>
      <c r="V625" s="58"/>
    </row>
    <row r="626" spans="1:22">
      <c r="A626" s="148">
        <v>72982921</v>
      </c>
      <c r="B626" s="514" t="s">
        <v>7797</v>
      </c>
      <c r="C626" s="536">
        <v>997497890</v>
      </c>
      <c r="D626" s="506" t="s">
        <v>7798</v>
      </c>
      <c r="E626" s="553"/>
      <c r="F626" s="57"/>
      <c r="G626" s="379" t="s">
        <v>225</v>
      </c>
      <c r="H626" s="131" t="s">
        <v>11</v>
      </c>
      <c r="I626" s="57"/>
      <c r="J626" s="57" t="s">
        <v>221</v>
      </c>
      <c r="K626" s="139"/>
      <c r="L626" s="58"/>
      <c r="M626" s="405"/>
      <c r="N626" s="384" t="s">
        <v>233</v>
      </c>
      <c r="O626" s="58" t="s">
        <v>236</v>
      </c>
      <c r="P626" s="57"/>
      <c r="Q626" s="63"/>
      <c r="R626" s="58"/>
      <c r="S626" s="58"/>
      <c r="T626" s="58"/>
      <c r="U626" s="58"/>
      <c r="V626" s="58"/>
    </row>
    <row r="627" spans="1:22">
      <c r="A627" s="135">
        <v>63070401</v>
      </c>
      <c r="B627" s="513" t="s">
        <v>5316</v>
      </c>
      <c r="C627" s="531">
        <v>925832638</v>
      </c>
      <c r="D627" s="545" t="s">
        <v>5317</v>
      </c>
      <c r="E627" s="509"/>
      <c r="F627" s="57"/>
      <c r="G627" s="379" t="s">
        <v>225</v>
      </c>
      <c r="H627" s="131" t="s">
        <v>11</v>
      </c>
      <c r="I627" s="57"/>
      <c r="J627" s="57" t="s">
        <v>221</v>
      </c>
      <c r="K627" s="139"/>
      <c r="L627" s="58"/>
      <c r="M627" s="151"/>
      <c r="N627" s="384" t="s">
        <v>233</v>
      </c>
      <c r="O627" s="58" t="s">
        <v>236</v>
      </c>
      <c r="P627" s="57"/>
      <c r="Q627" s="63"/>
      <c r="R627" s="58"/>
      <c r="S627" s="58"/>
      <c r="T627" s="58"/>
      <c r="U627" s="58"/>
      <c r="V627" s="58"/>
    </row>
    <row r="628" spans="1:22">
      <c r="A628" s="135" t="s">
        <v>10489</v>
      </c>
      <c r="B628" s="513" t="s">
        <v>10490</v>
      </c>
      <c r="C628" s="531">
        <v>932622972</v>
      </c>
      <c r="D628" s="545" t="s">
        <v>10491</v>
      </c>
      <c r="E628" s="557"/>
      <c r="F628" s="57"/>
      <c r="G628" s="378" t="s">
        <v>223</v>
      </c>
      <c r="H628" s="131" t="s">
        <v>11</v>
      </c>
      <c r="I628" s="57" t="s">
        <v>316</v>
      </c>
      <c r="J628" s="57" t="s">
        <v>221</v>
      </c>
      <c r="K628" s="139"/>
      <c r="L628" s="58"/>
      <c r="M628" s="151"/>
      <c r="N628" s="58" t="s">
        <v>233</v>
      </c>
      <c r="O628" s="58"/>
      <c r="P628" s="57"/>
      <c r="Q628" s="63"/>
      <c r="R628" s="58"/>
      <c r="S628" s="58"/>
      <c r="T628" s="58"/>
      <c r="U628" s="58"/>
      <c r="V628" s="58"/>
    </row>
    <row r="629" spans="1:22">
      <c r="A629" s="148">
        <v>71369370</v>
      </c>
      <c r="B629" s="514" t="s">
        <v>6290</v>
      </c>
      <c r="C629" s="536">
        <v>920580211</v>
      </c>
      <c r="D629" s="506" t="s">
        <v>6291</v>
      </c>
      <c r="E629" s="553"/>
      <c r="F629" s="57"/>
      <c r="G629" s="131" t="s">
        <v>223</v>
      </c>
      <c r="H629" s="131" t="s">
        <v>11</v>
      </c>
      <c r="I629" s="57" t="s">
        <v>316</v>
      </c>
      <c r="J629" s="57" t="s">
        <v>221</v>
      </c>
      <c r="K629" s="139"/>
      <c r="L629" s="58"/>
      <c r="M629" s="405"/>
      <c r="N629" s="58" t="s">
        <v>233</v>
      </c>
      <c r="O629" s="58"/>
      <c r="P629" s="57"/>
      <c r="Q629" s="63"/>
      <c r="R629" s="58"/>
      <c r="S629" s="58"/>
      <c r="T629" s="58"/>
      <c r="U629" s="58"/>
      <c r="V629" s="58"/>
    </row>
    <row r="630" spans="1:22">
      <c r="A630" s="148">
        <v>65874985</v>
      </c>
      <c r="B630" s="514" t="s">
        <v>5343</v>
      </c>
      <c r="C630" s="536">
        <v>933843355</v>
      </c>
      <c r="D630" s="506" t="s">
        <v>5344</v>
      </c>
      <c r="E630" s="509"/>
      <c r="F630" s="58"/>
      <c r="G630" s="131" t="s">
        <v>224</v>
      </c>
      <c r="H630" s="131" t="s">
        <v>11</v>
      </c>
      <c r="I630" s="57"/>
      <c r="J630" s="57" t="s">
        <v>221</v>
      </c>
      <c r="K630" s="139"/>
      <c r="L630" s="58"/>
      <c r="M630" s="405"/>
      <c r="N630" s="387" t="s">
        <v>233</v>
      </c>
      <c r="O630" s="58"/>
      <c r="P630" s="57"/>
      <c r="Q630" s="63"/>
      <c r="R630" s="58"/>
      <c r="S630" s="58"/>
      <c r="T630" s="58"/>
      <c r="U630" s="58"/>
      <c r="V630" s="58"/>
    </row>
    <row r="631" spans="1:22">
      <c r="A631" s="148">
        <v>72602972</v>
      </c>
      <c r="B631" s="514" t="s">
        <v>7467</v>
      </c>
      <c r="C631" s="536">
        <v>907873530</v>
      </c>
      <c r="D631" s="506" t="s">
        <v>7468</v>
      </c>
      <c r="E631" s="509"/>
      <c r="F631" s="58"/>
      <c r="G631" s="378" t="s">
        <v>224</v>
      </c>
      <c r="H631" s="131" t="s">
        <v>11</v>
      </c>
      <c r="I631" s="57"/>
      <c r="J631" s="57" t="s">
        <v>221</v>
      </c>
      <c r="K631" s="139"/>
      <c r="L631" s="58"/>
      <c r="M631" s="405"/>
      <c r="N631" s="387" t="s">
        <v>233</v>
      </c>
      <c r="O631" s="58"/>
      <c r="P631" s="57"/>
      <c r="Q631" s="63"/>
      <c r="R631" s="58"/>
      <c r="S631" s="58"/>
      <c r="T631" s="58"/>
      <c r="U631" s="58"/>
      <c r="V631" s="58"/>
    </row>
    <row r="632" spans="1:22">
      <c r="A632" s="135">
        <v>70717837</v>
      </c>
      <c r="B632" s="513" t="s">
        <v>5698</v>
      </c>
      <c r="C632" s="531">
        <v>945199768</v>
      </c>
      <c r="D632" s="506" t="s">
        <v>5699</v>
      </c>
      <c r="E632" s="509"/>
      <c r="F632" s="57"/>
      <c r="G632" s="131" t="s">
        <v>223</v>
      </c>
      <c r="H632" s="131" t="s">
        <v>11</v>
      </c>
      <c r="I632" s="57" t="s">
        <v>316</v>
      </c>
      <c r="J632" s="57" t="s">
        <v>221</v>
      </c>
      <c r="K632" s="139"/>
      <c r="L632" s="58"/>
      <c r="M632" s="151"/>
      <c r="N632" s="58" t="s">
        <v>233</v>
      </c>
      <c r="O632" s="58"/>
      <c r="P632" s="57"/>
      <c r="Q632" s="63"/>
      <c r="R632" s="58"/>
      <c r="S632" s="58"/>
      <c r="T632" s="58"/>
      <c r="U632" s="58"/>
      <c r="V632" s="58"/>
    </row>
    <row r="633" spans="1:22">
      <c r="A633" s="148">
        <v>71369096</v>
      </c>
      <c r="B633" s="514" t="s">
        <v>6280</v>
      </c>
      <c r="C633" s="536">
        <v>951093188</v>
      </c>
      <c r="D633" s="506" t="s">
        <v>6281</v>
      </c>
      <c r="E633" s="553"/>
      <c r="F633" s="57"/>
      <c r="G633" s="379" t="s">
        <v>225</v>
      </c>
      <c r="H633" s="131" t="s">
        <v>11</v>
      </c>
      <c r="I633" s="57"/>
      <c r="J633" s="57" t="s">
        <v>221</v>
      </c>
      <c r="K633" s="139"/>
      <c r="L633" s="58"/>
      <c r="M633" s="405"/>
      <c r="N633" s="384" t="s">
        <v>233</v>
      </c>
      <c r="O633" s="58" t="s">
        <v>236</v>
      </c>
      <c r="P633" s="57"/>
      <c r="Q633" s="63"/>
      <c r="R633" s="58"/>
      <c r="S633" s="58"/>
      <c r="T633" s="58"/>
      <c r="U633" s="58"/>
      <c r="V633" s="58"/>
    </row>
    <row r="634" spans="1:22">
      <c r="A634" s="148">
        <v>61772758</v>
      </c>
      <c r="B634" s="513" t="s">
        <v>4788</v>
      </c>
      <c r="C634" s="529">
        <v>922678177</v>
      </c>
      <c r="D634" s="506" t="s">
        <v>4789</v>
      </c>
      <c r="E634" s="509"/>
      <c r="F634" s="57"/>
      <c r="G634" s="131" t="s">
        <v>223</v>
      </c>
      <c r="H634" s="131" t="s">
        <v>11</v>
      </c>
      <c r="I634" s="57" t="s">
        <v>316</v>
      </c>
      <c r="J634" s="57" t="s">
        <v>221</v>
      </c>
      <c r="K634" s="139"/>
      <c r="L634" s="58"/>
      <c r="M634" s="151"/>
      <c r="N634" s="58" t="s">
        <v>233</v>
      </c>
      <c r="O634" s="58"/>
      <c r="P634" s="57"/>
      <c r="Q634" s="63"/>
      <c r="R634" s="58"/>
      <c r="S634" s="58"/>
      <c r="T634" s="58"/>
      <c r="U634" s="58"/>
      <c r="V634" s="58"/>
    </row>
    <row r="635" spans="1:22">
      <c r="A635" s="148" t="s">
        <v>10902</v>
      </c>
      <c r="B635" s="514" t="s">
        <v>10903</v>
      </c>
      <c r="C635" s="536">
        <v>970042015</v>
      </c>
      <c r="D635" s="506" t="s">
        <v>10904</v>
      </c>
      <c r="E635" s="509"/>
      <c r="F635" s="58"/>
      <c r="G635" s="131" t="s">
        <v>223</v>
      </c>
      <c r="H635" s="131" t="s">
        <v>11</v>
      </c>
      <c r="I635" s="57" t="s">
        <v>316</v>
      </c>
      <c r="J635" s="57" t="s">
        <v>221</v>
      </c>
      <c r="K635" s="139"/>
      <c r="L635" s="58"/>
      <c r="M635" s="405"/>
      <c r="N635" s="58" t="s">
        <v>233</v>
      </c>
      <c r="O635" s="58"/>
      <c r="P635" s="57"/>
      <c r="Q635" s="63"/>
      <c r="R635" s="58"/>
      <c r="S635" s="58"/>
      <c r="T635" s="58"/>
      <c r="U635" s="58"/>
      <c r="V635" s="58"/>
    </row>
    <row r="636" spans="1:22">
      <c r="A636" s="135" t="s">
        <v>10938</v>
      </c>
      <c r="B636" s="513" t="s">
        <v>10939</v>
      </c>
      <c r="C636" s="531">
        <v>984434377</v>
      </c>
      <c r="D636" s="506" t="s">
        <v>362</v>
      </c>
      <c r="E636" s="509"/>
      <c r="F636" s="57"/>
      <c r="G636" s="131" t="s">
        <v>224</v>
      </c>
      <c r="H636" s="131" t="s">
        <v>11</v>
      </c>
      <c r="I636" s="57"/>
      <c r="J636" s="57" t="s">
        <v>221</v>
      </c>
      <c r="K636" s="139"/>
      <c r="L636" s="58"/>
      <c r="M636" s="151"/>
      <c r="N636" s="387" t="s">
        <v>233</v>
      </c>
      <c r="O636" s="58" t="s">
        <v>231</v>
      </c>
      <c r="P636" s="57"/>
      <c r="Q636" s="63"/>
      <c r="R636" s="58"/>
      <c r="S636" s="58"/>
      <c r="T636" s="58"/>
      <c r="U636" s="58"/>
      <c r="V636" s="58"/>
    </row>
    <row r="637" spans="1:22" ht="29">
      <c r="A637" s="148" t="s">
        <v>10881</v>
      </c>
      <c r="B637" s="514" t="s">
        <v>10882</v>
      </c>
      <c r="C637" s="536">
        <v>949216715</v>
      </c>
      <c r="D637" s="506" t="s">
        <v>10883</v>
      </c>
      <c r="E637" s="553"/>
      <c r="F637" s="57"/>
      <c r="G637" s="131" t="s">
        <v>223</v>
      </c>
      <c r="H637" s="131" t="s">
        <v>11</v>
      </c>
      <c r="I637" s="57" t="s">
        <v>316</v>
      </c>
      <c r="J637" s="57" t="s">
        <v>221</v>
      </c>
      <c r="K637" s="139"/>
      <c r="L637" s="58"/>
      <c r="M637" s="405"/>
      <c r="N637" s="58" t="s">
        <v>233</v>
      </c>
      <c r="O637" s="58"/>
      <c r="P637" s="57"/>
      <c r="Q637" s="63"/>
      <c r="R637" s="58"/>
      <c r="S637" s="58"/>
      <c r="T637" s="58"/>
      <c r="U637" s="58"/>
      <c r="V637" s="58"/>
    </row>
    <row r="638" spans="1:22">
      <c r="A638" s="148" t="s">
        <v>10859</v>
      </c>
      <c r="B638" s="514" t="s">
        <v>10860</v>
      </c>
      <c r="C638" s="536">
        <v>935379785</v>
      </c>
      <c r="D638" s="506" t="s">
        <v>362</v>
      </c>
      <c r="E638" s="553"/>
      <c r="F638" s="57"/>
      <c r="G638" s="131" t="s">
        <v>223</v>
      </c>
      <c r="H638" s="131" t="s">
        <v>11</v>
      </c>
      <c r="I638" s="57" t="s">
        <v>316</v>
      </c>
      <c r="J638" s="57" t="s">
        <v>221</v>
      </c>
      <c r="K638" s="139"/>
      <c r="L638" s="58"/>
      <c r="M638" s="405"/>
      <c r="N638" s="58" t="s">
        <v>233</v>
      </c>
      <c r="O638" s="58"/>
      <c r="P638" s="57"/>
      <c r="Q638" s="63"/>
      <c r="R638" s="58"/>
      <c r="S638" s="58"/>
      <c r="T638" s="58"/>
      <c r="U638" s="58"/>
      <c r="V638" s="58"/>
    </row>
    <row r="639" spans="1:22">
      <c r="A639" s="135">
        <v>72600723</v>
      </c>
      <c r="B639" s="513" t="s">
        <v>7443</v>
      </c>
      <c r="C639" s="531">
        <v>972139530</v>
      </c>
      <c r="D639" s="506" t="s">
        <v>7444</v>
      </c>
      <c r="E639" s="560"/>
      <c r="F639" s="57"/>
      <c r="G639" s="378" t="s">
        <v>223</v>
      </c>
      <c r="H639" s="131" t="s">
        <v>11</v>
      </c>
      <c r="I639" s="57" t="s">
        <v>316</v>
      </c>
      <c r="J639" s="57" t="s">
        <v>221</v>
      </c>
      <c r="K639" s="139"/>
      <c r="L639" s="58"/>
      <c r="M639" s="151"/>
      <c r="N639" s="58" t="s">
        <v>233</v>
      </c>
      <c r="O639" s="58"/>
      <c r="P639" s="57"/>
      <c r="Q639" s="63"/>
      <c r="R639" s="58"/>
      <c r="S639" s="58"/>
      <c r="T639" s="58"/>
      <c r="U639" s="58"/>
      <c r="V639" s="58"/>
    </row>
    <row r="640" spans="1:22">
      <c r="A640" s="135">
        <v>72498987</v>
      </c>
      <c r="B640" s="513" t="s">
        <v>7233</v>
      </c>
      <c r="C640" s="531">
        <v>949950625</v>
      </c>
      <c r="D640" s="506" t="s">
        <v>7234</v>
      </c>
      <c r="E640" s="553"/>
      <c r="F640" s="57"/>
      <c r="G640" s="131" t="s">
        <v>224</v>
      </c>
      <c r="H640" s="131" t="s">
        <v>11</v>
      </c>
      <c r="I640" s="58"/>
      <c r="J640" s="57" t="s">
        <v>221</v>
      </c>
      <c r="K640" s="139"/>
      <c r="L640" s="58"/>
      <c r="M640" s="151"/>
      <c r="N640" s="387" t="s">
        <v>233</v>
      </c>
      <c r="O640" s="58"/>
      <c r="P640" s="57"/>
      <c r="Q640" s="63"/>
      <c r="R640" s="58"/>
      <c r="S640" s="58"/>
      <c r="T640" s="58"/>
      <c r="U640" s="58"/>
      <c r="V640" s="58"/>
    </row>
    <row r="641" spans="1:22" ht="29">
      <c r="A641" s="148">
        <v>81015174</v>
      </c>
      <c r="B641" s="514" t="s">
        <v>10155</v>
      </c>
      <c r="C641" s="536">
        <v>956130993</v>
      </c>
      <c r="D641" s="506" t="s">
        <v>10156</v>
      </c>
      <c r="E641" s="553"/>
      <c r="F641" s="57"/>
      <c r="G641" s="131" t="s">
        <v>224</v>
      </c>
      <c r="H641" s="131" t="s">
        <v>11</v>
      </c>
      <c r="I641" s="57"/>
      <c r="J641" s="57" t="s">
        <v>221</v>
      </c>
      <c r="K641" s="139"/>
      <c r="L641" s="58"/>
      <c r="M641" s="405"/>
      <c r="N641" s="387" t="s">
        <v>233</v>
      </c>
      <c r="O641" s="58"/>
      <c r="P641" s="57"/>
      <c r="Q641" s="63"/>
      <c r="R641" s="58"/>
      <c r="S641" s="58"/>
      <c r="T641" s="58"/>
      <c r="U641" s="58"/>
      <c r="V641" s="58"/>
    </row>
    <row r="642" spans="1:22">
      <c r="A642" s="148">
        <v>71496283</v>
      </c>
      <c r="B642" s="514" t="s">
        <v>6378</v>
      </c>
      <c r="C642" s="536">
        <v>991307370</v>
      </c>
      <c r="D642" s="506" t="s">
        <v>6379</v>
      </c>
      <c r="E642" s="553"/>
      <c r="F642" s="57"/>
      <c r="G642" s="131" t="s">
        <v>223</v>
      </c>
      <c r="H642" s="131" t="s">
        <v>11</v>
      </c>
      <c r="I642" s="57" t="s">
        <v>316</v>
      </c>
      <c r="J642" s="57" t="s">
        <v>221</v>
      </c>
      <c r="K642" s="139"/>
      <c r="L642" s="58"/>
      <c r="M642" s="405"/>
      <c r="N642" s="58" t="s">
        <v>233</v>
      </c>
      <c r="O642" s="58"/>
      <c r="P642" s="57"/>
      <c r="Q642" s="63"/>
      <c r="R642" s="58"/>
      <c r="S642" s="58"/>
      <c r="T642" s="58"/>
      <c r="U642" s="58"/>
      <c r="V642" s="58"/>
    </row>
    <row r="643" spans="1:22">
      <c r="A643" s="135">
        <v>43567116</v>
      </c>
      <c r="B643" s="513" t="s">
        <v>2153</v>
      </c>
      <c r="C643" s="531">
        <v>51942647446</v>
      </c>
      <c r="D643" s="506" t="s">
        <v>2154</v>
      </c>
      <c r="E643" s="509"/>
      <c r="F643" s="57"/>
      <c r="G643" s="131" t="s">
        <v>223</v>
      </c>
      <c r="H643" s="131" t="s">
        <v>11</v>
      </c>
      <c r="I643" s="57" t="s">
        <v>316</v>
      </c>
      <c r="J643" s="57" t="s">
        <v>221</v>
      </c>
      <c r="K643" s="139"/>
      <c r="L643" s="58"/>
      <c r="M643" s="151"/>
      <c r="N643" s="58" t="s">
        <v>233</v>
      </c>
      <c r="O643" s="58"/>
      <c r="P643" s="57"/>
      <c r="Q643" s="63"/>
      <c r="R643" s="58"/>
      <c r="S643" s="58"/>
      <c r="T643" s="58"/>
      <c r="U643" s="58"/>
      <c r="V643" s="58"/>
    </row>
    <row r="644" spans="1:22">
      <c r="A644" s="148">
        <v>61321169</v>
      </c>
      <c r="B644" s="518" t="s">
        <v>4006</v>
      </c>
      <c r="C644" s="536">
        <v>946414074</v>
      </c>
      <c r="D644" s="506" t="s">
        <v>4007</v>
      </c>
      <c r="E644" s="553"/>
      <c r="F644" s="57"/>
      <c r="G644" s="379" t="s">
        <v>225</v>
      </c>
      <c r="H644" s="131" t="s">
        <v>11</v>
      </c>
      <c r="I644" s="57"/>
      <c r="J644" s="57" t="s">
        <v>221</v>
      </c>
      <c r="K644" s="139"/>
      <c r="L644" s="58"/>
      <c r="M644" s="405"/>
      <c r="N644" s="384" t="s">
        <v>233</v>
      </c>
      <c r="O644" s="58" t="s">
        <v>236</v>
      </c>
      <c r="P644" s="57"/>
      <c r="Q644" s="63"/>
      <c r="R644" s="58"/>
      <c r="S644" s="58"/>
      <c r="T644" s="58"/>
      <c r="U644" s="58"/>
      <c r="V644" s="58"/>
    </row>
    <row r="645" spans="1:22">
      <c r="A645" s="148">
        <v>60773792</v>
      </c>
      <c r="B645" s="518" t="s">
        <v>3275</v>
      </c>
      <c r="C645" s="536">
        <v>936755478</v>
      </c>
      <c r="D645" s="506" t="s">
        <v>3276</v>
      </c>
      <c r="E645" s="553"/>
      <c r="F645" s="57"/>
      <c r="G645" s="379" t="s">
        <v>225</v>
      </c>
      <c r="H645" s="131" t="s">
        <v>11</v>
      </c>
      <c r="I645" s="57"/>
      <c r="J645" s="57" t="s">
        <v>221</v>
      </c>
      <c r="K645" s="139"/>
      <c r="L645" s="58"/>
      <c r="M645" s="405"/>
      <c r="N645" s="384" t="s">
        <v>233</v>
      </c>
      <c r="O645" s="58" t="s">
        <v>236</v>
      </c>
      <c r="P645" s="57"/>
      <c r="Q645" s="63"/>
      <c r="R645" s="58"/>
      <c r="S645" s="58"/>
      <c r="T645" s="58"/>
      <c r="U645" s="58"/>
      <c r="V645" s="58"/>
    </row>
    <row r="646" spans="1:22">
      <c r="A646" s="135">
        <v>74922819</v>
      </c>
      <c r="B646" s="513" t="s">
        <v>9108</v>
      </c>
      <c r="C646" s="531">
        <v>956311527</v>
      </c>
      <c r="D646" s="545" t="s">
        <v>9109</v>
      </c>
      <c r="E646" s="557"/>
      <c r="F646" s="57"/>
      <c r="G646" s="131" t="s">
        <v>224</v>
      </c>
      <c r="H646" s="131" t="s">
        <v>11</v>
      </c>
      <c r="I646" s="57"/>
      <c r="J646" s="57" t="s">
        <v>221</v>
      </c>
      <c r="K646" s="139"/>
      <c r="L646" s="58"/>
      <c r="M646" s="151"/>
      <c r="N646" s="387" t="s">
        <v>233</v>
      </c>
      <c r="O646" s="58"/>
      <c r="P646" s="57"/>
      <c r="Q646" s="63"/>
      <c r="R646" s="58"/>
      <c r="S646" s="58"/>
      <c r="T646" s="58"/>
      <c r="U646" s="58"/>
      <c r="V646" s="58"/>
    </row>
    <row r="647" spans="1:22">
      <c r="A647" s="135">
        <v>42956766</v>
      </c>
      <c r="B647" s="513" t="s">
        <v>2005</v>
      </c>
      <c r="C647" s="531">
        <v>992242251</v>
      </c>
      <c r="D647" s="506" t="s">
        <v>2006</v>
      </c>
      <c r="E647" s="509"/>
      <c r="F647" s="58"/>
      <c r="G647" s="379" t="s">
        <v>225</v>
      </c>
      <c r="H647" s="131" t="s">
        <v>11</v>
      </c>
      <c r="I647" s="57"/>
      <c r="J647" s="57" t="s">
        <v>221</v>
      </c>
      <c r="K647" s="139"/>
      <c r="L647" s="58"/>
      <c r="M647" s="151"/>
      <c r="N647" s="384" t="s">
        <v>233</v>
      </c>
      <c r="O647" s="58" t="s">
        <v>236</v>
      </c>
      <c r="P647" s="57"/>
      <c r="Q647" s="63"/>
      <c r="R647" s="58"/>
      <c r="S647" s="58"/>
      <c r="T647" s="58"/>
      <c r="U647" s="58"/>
      <c r="V647" s="58"/>
    </row>
    <row r="648" spans="1:22">
      <c r="A648" s="135">
        <v>73246713</v>
      </c>
      <c r="B648" s="513" t="s">
        <v>8218</v>
      </c>
      <c r="C648" s="531">
        <v>51952905669</v>
      </c>
      <c r="D648" s="545" t="s">
        <v>8219</v>
      </c>
      <c r="E648" s="509"/>
      <c r="F648" s="57"/>
      <c r="G648" s="378" t="s">
        <v>224</v>
      </c>
      <c r="H648" s="131" t="s">
        <v>11</v>
      </c>
      <c r="I648" s="57"/>
      <c r="J648" s="57" t="s">
        <v>221</v>
      </c>
      <c r="K648" s="139"/>
      <c r="L648" s="58"/>
      <c r="M648" s="151"/>
      <c r="N648" s="387" t="s">
        <v>233</v>
      </c>
      <c r="O648" s="58"/>
      <c r="P648" s="57"/>
      <c r="Q648" s="63"/>
      <c r="R648" s="58"/>
      <c r="S648" s="58"/>
      <c r="T648" s="58"/>
      <c r="U648" s="58"/>
      <c r="V648" s="58"/>
    </row>
    <row r="649" spans="1:22">
      <c r="A649" s="148">
        <v>41738230</v>
      </c>
      <c r="B649" s="518" t="s">
        <v>1737</v>
      </c>
      <c r="C649" s="536">
        <v>51928066877</v>
      </c>
      <c r="D649" s="506" t="s">
        <v>1738</v>
      </c>
      <c r="E649" s="553"/>
      <c r="F649" s="57"/>
      <c r="G649" s="131" t="s">
        <v>224</v>
      </c>
      <c r="H649" s="131" t="s">
        <v>11</v>
      </c>
      <c r="I649" s="57"/>
      <c r="J649" s="57" t="s">
        <v>221</v>
      </c>
      <c r="K649" s="139"/>
      <c r="L649" s="58"/>
      <c r="M649" s="405"/>
      <c r="N649" s="387" t="s">
        <v>233</v>
      </c>
      <c r="O649" s="58"/>
      <c r="P649" s="57"/>
      <c r="Q649" s="63"/>
      <c r="R649" s="58"/>
      <c r="S649" s="58"/>
      <c r="T649" s="58"/>
      <c r="U649" s="58"/>
      <c r="V649" s="58"/>
    </row>
    <row r="650" spans="1:22">
      <c r="A650" s="135">
        <v>73388126</v>
      </c>
      <c r="B650" s="513" t="s">
        <v>8323</v>
      </c>
      <c r="C650" s="531">
        <v>997209398</v>
      </c>
      <c r="D650" s="506" t="s">
        <v>8324</v>
      </c>
      <c r="E650" s="509"/>
      <c r="F650" s="57"/>
      <c r="G650" s="379" t="s">
        <v>225</v>
      </c>
      <c r="H650" s="131" t="s">
        <v>11</v>
      </c>
      <c r="I650" s="57"/>
      <c r="J650" s="57" t="s">
        <v>221</v>
      </c>
      <c r="K650" s="139"/>
      <c r="L650" s="58"/>
      <c r="M650" s="151"/>
      <c r="N650" s="384" t="s">
        <v>233</v>
      </c>
      <c r="O650" s="58" t="s">
        <v>236</v>
      </c>
      <c r="P650" s="57"/>
      <c r="Q650" s="63"/>
      <c r="R650" s="58"/>
      <c r="S650" s="58"/>
      <c r="T650" s="58"/>
      <c r="U650" s="58"/>
      <c r="V650" s="58"/>
    </row>
    <row r="651" spans="1:22">
      <c r="A651" s="148">
        <v>10252431</v>
      </c>
      <c r="B651" s="514" t="s">
        <v>934</v>
      </c>
      <c r="C651" s="536">
        <v>994052372</v>
      </c>
      <c r="D651" s="506" t="s">
        <v>935</v>
      </c>
      <c r="E651" s="553"/>
      <c r="F651" s="57"/>
      <c r="G651" s="131" t="s">
        <v>224</v>
      </c>
      <c r="H651" s="131" t="s">
        <v>11</v>
      </c>
      <c r="I651" s="57"/>
      <c r="J651" s="57" t="s">
        <v>221</v>
      </c>
      <c r="K651" s="139"/>
      <c r="L651" s="58"/>
      <c r="M651" s="405"/>
      <c r="N651" s="387" t="s">
        <v>233</v>
      </c>
      <c r="O651" s="58"/>
      <c r="P651" s="57"/>
      <c r="Q651" s="63"/>
      <c r="R651" s="58"/>
      <c r="S651" s="58"/>
      <c r="T651" s="58"/>
      <c r="U651" s="58"/>
      <c r="V651" s="58"/>
    </row>
    <row r="652" spans="1:22">
      <c r="A652" s="148">
        <v>75118388</v>
      </c>
      <c r="B652" s="514" t="s">
        <v>9177</v>
      </c>
      <c r="C652" s="536">
        <v>907318261</v>
      </c>
      <c r="D652" s="506" t="s">
        <v>9178</v>
      </c>
      <c r="E652" s="553"/>
      <c r="F652" s="57"/>
      <c r="G652" s="379" t="s">
        <v>225</v>
      </c>
      <c r="H652" s="131" t="s">
        <v>11</v>
      </c>
      <c r="I652" s="57"/>
      <c r="J652" s="57" t="s">
        <v>221</v>
      </c>
      <c r="K652" s="139"/>
      <c r="L652" s="58"/>
      <c r="M652" s="405"/>
      <c r="N652" s="384" t="s">
        <v>233</v>
      </c>
      <c r="O652" s="385" t="s">
        <v>236</v>
      </c>
      <c r="P652" s="57"/>
      <c r="Q652" s="63"/>
      <c r="R652" s="58"/>
      <c r="S652" s="58"/>
      <c r="T652" s="58"/>
      <c r="U652" s="58"/>
      <c r="V652" s="58"/>
    </row>
    <row r="653" spans="1:22">
      <c r="A653" s="148">
        <v>40697882</v>
      </c>
      <c r="B653" s="514" t="s">
        <v>1489</v>
      </c>
      <c r="C653" s="536">
        <v>987780447</v>
      </c>
      <c r="D653" s="506" t="s">
        <v>1490</v>
      </c>
      <c r="E653" s="553"/>
      <c r="F653" s="57"/>
      <c r="G653" s="131" t="s">
        <v>224</v>
      </c>
      <c r="H653" s="131" t="s">
        <v>11</v>
      </c>
      <c r="I653" s="57"/>
      <c r="J653" s="57" t="s">
        <v>221</v>
      </c>
      <c r="K653" s="139"/>
      <c r="L653" s="58"/>
      <c r="M653" s="405"/>
      <c r="N653" s="387" t="s">
        <v>233</v>
      </c>
      <c r="O653" s="58"/>
      <c r="P653" s="57"/>
      <c r="Q653" s="63"/>
      <c r="R653" s="58"/>
      <c r="S653" s="58"/>
      <c r="T653" s="58"/>
      <c r="U653" s="58"/>
      <c r="V653" s="58"/>
    </row>
    <row r="654" spans="1:22" ht="29">
      <c r="A654" s="148">
        <v>73945341</v>
      </c>
      <c r="B654" s="518" t="s">
        <v>8653</v>
      </c>
      <c r="C654" s="536">
        <v>962824810</v>
      </c>
      <c r="D654" s="506" t="s">
        <v>8654</v>
      </c>
      <c r="E654" s="553"/>
      <c r="F654" s="57"/>
      <c r="G654" s="131" t="s">
        <v>224</v>
      </c>
      <c r="H654" s="131" t="s">
        <v>11</v>
      </c>
      <c r="I654" s="57"/>
      <c r="J654" s="57" t="s">
        <v>221</v>
      </c>
      <c r="K654" s="139"/>
      <c r="L654" s="58"/>
      <c r="M654" s="405"/>
      <c r="N654" s="387" t="s">
        <v>233</v>
      </c>
      <c r="O654" s="58"/>
      <c r="P654" s="57"/>
      <c r="Q654" s="63"/>
      <c r="R654" s="58"/>
      <c r="S654" s="58"/>
      <c r="T654" s="58"/>
      <c r="U654" s="58"/>
      <c r="V654" s="58"/>
    </row>
    <row r="655" spans="1:22">
      <c r="A655" s="135">
        <v>77170468</v>
      </c>
      <c r="B655" s="513" t="s">
        <v>9892</v>
      </c>
      <c r="C655" s="531">
        <v>972713156</v>
      </c>
      <c r="D655" s="506" t="s">
        <v>9893</v>
      </c>
      <c r="E655" s="509"/>
      <c r="F655" s="57"/>
      <c r="G655" s="379" t="s">
        <v>225</v>
      </c>
      <c r="H655" s="131" t="s">
        <v>11</v>
      </c>
      <c r="I655" s="57"/>
      <c r="J655" s="57" t="s">
        <v>221</v>
      </c>
      <c r="K655" s="139"/>
      <c r="L655" s="58"/>
      <c r="M655" s="151"/>
      <c r="N655" s="384" t="s">
        <v>237</v>
      </c>
      <c r="O655" s="58" t="s">
        <v>237</v>
      </c>
      <c r="P655" s="57" t="s">
        <v>237</v>
      </c>
      <c r="Q655" s="63"/>
      <c r="R655" s="58"/>
      <c r="S655" s="58"/>
      <c r="T655" s="58"/>
      <c r="U655" s="58"/>
      <c r="V655" s="58"/>
    </row>
    <row r="656" spans="1:22">
      <c r="A656" s="135">
        <v>61253060</v>
      </c>
      <c r="B656" s="514" t="s">
        <v>3917</v>
      </c>
      <c r="C656" s="531">
        <v>916843913</v>
      </c>
      <c r="D656" s="506" t="s">
        <v>3918</v>
      </c>
      <c r="E656" s="509"/>
      <c r="F656" s="57"/>
      <c r="G656" s="131" t="s">
        <v>223</v>
      </c>
      <c r="H656" s="131" t="s">
        <v>11</v>
      </c>
      <c r="I656" s="86" t="s">
        <v>316</v>
      </c>
      <c r="J656" s="57" t="s">
        <v>221</v>
      </c>
      <c r="K656" s="131"/>
      <c r="L656" s="57"/>
      <c r="M656" s="187"/>
      <c r="N656" s="54" t="s">
        <v>233</v>
      </c>
      <c r="O656" s="54"/>
      <c r="P656" s="86"/>
      <c r="Q656" s="88"/>
      <c r="R656" s="54"/>
      <c r="S656" s="54"/>
      <c r="T656" s="54"/>
      <c r="U656" s="54"/>
      <c r="V656" s="58"/>
    </row>
    <row r="657" spans="1:22">
      <c r="A657" s="509">
        <v>43149571</v>
      </c>
      <c r="B657" s="513" t="s">
        <v>2059</v>
      </c>
      <c r="C657" s="536">
        <v>51969537244</v>
      </c>
      <c r="D657" s="506" t="s">
        <v>2060</v>
      </c>
      <c r="E657" s="509"/>
      <c r="F657" s="58"/>
      <c r="G657" s="378" t="s">
        <v>223</v>
      </c>
      <c r="H657" s="131" t="s">
        <v>11</v>
      </c>
      <c r="I657" s="57" t="s">
        <v>316</v>
      </c>
      <c r="J657" s="57" t="s">
        <v>221</v>
      </c>
      <c r="K657" s="139"/>
      <c r="L657" s="58"/>
      <c r="M657" s="151"/>
      <c r="N657" s="58" t="s">
        <v>233</v>
      </c>
      <c r="O657" s="58"/>
      <c r="P657" s="57"/>
      <c r="Q657" s="63"/>
      <c r="R657" s="58"/>
      <c r="S657" s="58"/>
      <c r="T657" s="58"/>
      <c r="U657" s="58"/>
      <c r="V657" s="58"/>
    </row>
    <row r="658" spans="1:22">
      <c r="A658" s="148">
        <v>47309981</v>
      </c>
      <c r="B658" s="518" t="s">
        <v>2780</v>
      </c>
      <c r="C658" s="536">
        <v>991566389</v>
      </c>
      <c r="D658" s="506" t="s">
        <v>2781</v>
      </c>
      <c r="E658" s="553"/>
      <c r="F658" s="57"/>
      <c r="G658" s="131" t="s">
        <v>224</v>
      </c>
      <c r="H658" s="131" t="s">
        <v>11</v>
      </c>
      <c r="I658" s="57"/>
      <c r="J658" s="57" t="s">
        <v>221</v>
      </c>
      <c r="K658" s="139"/>
      <c r="L658" s="58"/>
      <c r="M658" s="405"/>
      <c r="N658" s="387" t="s">
        <v>233</v>
      </c>
      <c r="O658" s="58"/>
      <c r="P658" s="57"/>
      <c r="Q658" s="63"/>
      <c r="R658" s="58"/>
      <c r="S658" s="58"/>
      <c r="T658" s="58"/>
      <c r="U658" s="58"/>
      <c r="V658" s="58"/>
    </row>
    <row r="659" spans="1:22">
      <c r="A659" s="135">
        <v>76801211</v>
      </c>
      <c r="B659" s="514" t="s">
        <v>9779</v>
      </c>
      <c r="C659" s="531">
        <v>987668607</v>
      </c>
      <c r="D659" s="506" t="s">
        <v>9780</v>
      </c>
      <c r="E659" s="509"/>
      <c r="F659" s="57"/>
      <c r="G659" s="379" t="s">
        <v>225</v>
      </c>
      <c r="H659" s="131" t="s">
        <v>11</v>
      </c>
      <c r="I659" s="86"/>
      <c r="J659" s="57" t="s">
        <v>221</v>
      </c>
      <c r="K659" s="131"/>
      <c r="L659" s="57"/>
      <c r="M659" s="187"/>
      <c r="N659" s="384" t="s">
        <v>233</v>
      </c>
      <c r="O659" s="54" t="s">
        <v>236</v>
      </c>
      <c r="P659" s="86"/>
      <c r="Q659" s="88"/>
      <c r="R659" s="54"/>
      <c r="S659" s="54"/>
      <c r="T659" s="54"/>
      <c r="U659" s="54"/>
      <c r="V659" s="58"/>
    </row>
    <row r="660" spans="1:22">
      <c r="A660" s="135">
        <v>45128294</v>
      </c>
      <c r="B660" s="513" t="s">
        <v>2420</v>
      </c>
      <c r="C660" s="531">
        <v>922820829</v>
      </c>
      <c r="D660" s="506" t="s">
        <v>2421</v>
      </c>
      <c r="E660" s="509"/>
      <c r="F660" s="57"/>
      <c r="G660" s="379" t="s">
        <v>225</v>
      </c>
      <c r="H660" s="131" t="s">
        <v>11</v>
      </c>
      <c r="I660" s="57"/>
      <c r="J660" s="57" t="s">
        <v>221</v>
      </c>
      <c r="K660" s="139"/>
      <c r="L660" s="58"/>
      <c r="M660" s="151"/>
      <c r="N660" s="384" t="s">
        <v>233</v>
      </c>
      <c r="O660" s="58"/>
      <c r="P660" s="57"/>
      <c r="Q660" s="63"/>
      <c r="R660" s="58"/>
      <c r="S660" s="58"/>
      <c r="T660" s="58"/>
      <c r="U660" s="58"/>
      <c r="V660" s="58"/>
    </row>
    <row r="661" spans="1:22">
      <c r="A661" s="148">
        <v>71444284</v>
      </c>
      <c r="B661" s="514" t="s">
        <v>6355</v>
      </c>
      <c r="C661" s="536">
        <v>900312667</v>
      </c>
      <c r="D661" s="506" t="s">
        <v>6356</v>
      </c>
      <c r="E661" s="553"/>
      <c r="F661" s="57"/>
      <c r="G661" s="379" t="s">
        <v>225</v>
      </c>
      <c r="H661" s="131" t="s">
        <v>11</v>
      </c>
      <c r="I661" s="57"/>
      <c r="J661" s="57" t="s">
        <v>221</v>
      </c>
      <c r="K661" s="139"/>
      <c r="L661" s="58"/>
      <c r="M661" s="405"/>
      <c r="N661" s="384" t="s">
        <v>233</v>
      </c>
      <c r="O661" s="58"/>
      <c r="P661" s="57"/>
      <c r="Q661" s="63"/>
      <c r="R661" s="58"/>
      <c r="S661" s="58"/>
      <c r="T661" s="58"/>
      <c r="U661" s="58"/>
      <c r="V661" s="58"/>
    </row>
    <row r="662" spans="1:22">
      <c r="A662" s="148">
        <v>75666127</v>
      </c>
      <c r="B662" s="518" t="s">
        <v>9399</v>
      </c>
      <c r="C662" s="536">
        <v>927716097</v>
      </c>
      <c r="D662" s="506" t="s">
        <v>9400</v>
      </c>
      <c r="E662" s="553"/>
      <c r="F662" s="57"/>
      <c r="G662" s="131" t="s">
        <v>224</v>
      </c>
      <c r="H662" s="131" t="s">
        <v>11</v>
      </c>
      <c r="I662" s="57"/>
      <c r="J662" s="57" t="s">
        <v>221</v>
      </c>
      <c r="K662" s="139"/>
      <c r="L662" s="58"/>
      <c r="M662" s="405"/>
      <c r="N662" s="387" t="s">
        <v>233</v>
      </c>
      <c r="O662" s="58"/>
      <c r="P662" s="57"/>
      <c r="Q662" s="63"/>
      <c r="R662" s="58"/>
      <c r="S662" s="58"/>
      <c r="T662" s="58"/>
      <c r="U662" s="58"/>
      <c r="V662" s="58"/>
    </row>
    <row r="663" spans="1:22">
      <c r="A663" s="148">
        <v>76628335</v>
      </c>
      <c r="B663" s="514" t="s">
        <v>9733</v>
      </c>
      <c r="C663" s="536">
        <v>922730280</v>
      </c>
      <c r="D663" s="506" t="s">
        <v>9734</v>
      </c>
      <c r="E663" s="553"/>
      <c r="F663" s="57"/>
      <c r="G663" s="379" t="s">
        <v>225</v>
      </c>
      <c r="H663" s="131" t="s">
        <v>11</v>
      </c>
      <c r="I663" s="57"/>
      <c r="J663" s="57" t="s">
        <v>221</v>
      </c>
      <c r="K663" s="139"/>
      <c r="L663" s="58"/>
      <c r="M663" s="405"/>
      <c r="N663" s="384" t="s">
        <v>233</v>
      </c>
      <c r="O663" s="58" t="s">
        <v>236</v>
      </c>
      <c r="P663" s="57" t="s">
        <v>236</v>
      </c>
      <c r="Q663" s="63"/>
      <c r="R663" s="58"/>
      <c r="S663" s="58"/>
      <c r="T663" s="58"/>
      <c r="U663" s="58"/>
      <c r="V663" s="58"/>
    </row>
    <row r="664" spans="1:22">
      <c r="A664" s="148">
        <v>60067271</v>
      </c>
      <c r="B664" s="514" t="s">
        <v>3013</v>
      </c>
      <c r="C664" s="536">
        <v>977493012</v>
      </c>
      <c r="D664" s="506" t="s">
        <v>3014</v>
      </c>
      <c r="E664" s="509"/>
      <c r="F664" s="58"/>
      <c r="G664" s="379" t="s">
        <v>225</v>
      </c>
      <c r="H664" s="131" t="s">
        <v>11</v>
      </c>
      <c r="I664" s="57"/>
      <c r="J664" s="57" t="s">
        <v>221</v>
      </c>
      <c r="K664" s="139"/>
      <c r="L664" s="58"/>
      <c r="M664" s="405"/>
      <c r="N664" s="384" t="s">
        <v>233</v>
      </c>
      <c r="O664" s="58"/>
      <c r="P664" s="57"/>
      <c r="Q664" s="63"/>
      <c r="R664" s="58"/>
      <c r="S664" s="58"/>
      <c r="T664" s="58"/>
      <c r="U664" s="58"/>
      <c r="V664" s="58"/>
    </row>
    <row r="665" spans="1:22">
      <c r="A665" s="135">
        <v>47774535</v>
      </c>
      <c r="B665" s="513" t="s">
        <v>2852</v>
      </c>
      <c r="C665" s="531">
        <v>941725247</v>
      </c>
      <c r="D665" s="506" t="s">
        <v>2853</v>
      </c>
      <c r="E665" s="553"/>
      <c r="F665" s="57"/>
      <c r="G665" s="131" t="s">
        <v>224</v>
      </c>
      <c r="H665" s="131" t="s">
        <v>11</v>
      </c>
      <c r="I665" s="57"/>
      <c r="J665" s="57" t="s">
        <v>221</v>
      </c>
      <c r="K665" s="139"/>
      <c r="L665" s="58"/>
      <c r="M665" s="151"/>
      <c r="N665" s="387" t="s">
        <v>233</v>
      </c>
      <c r="O665" s="58" t="s">
        <v>314</v>
      </c>
      <c r="P665" s="58" t="s">
        <v>314</v>
      </c>
      <c r="Q665" s="63"/>
      <c r="R665" s="58"/>
      <c r="S665" s="58"/>
      <c r="T665" s="58"/>
      <c r="U665" s="58"/>
      <c r="V665" s="58"/>
    </row>
    <row r="666" spans="1:22">
      <c r="A666" s="135">
        <v>70041727</v>
      </c>
      <c r="B666" s="513" t="s">
        <v>5360</v>
      </c>
      <c r="C666" s="531">
        <v>981150576</v>
      </c>
      <c r="D666" s="506" t="s">
        <v>5361</v>
      </c>
      <c r="E666" s="560"/>
      <c r="F666" s="57"/>
      <c r="G666" s="379" t="s">
        <v>225</v>
      </c>
      <c r="H666" s="131" t="s">
        <v>11</v>
      </c>
      <c r="I666" s="57"/>
      <c r="J666" s="57" t="s">
        <v>221</v>
      </c>
      <c r="K666" s="139"/>
      <c r="L666" s="58"/>
      <c r="M666" s="151"/>
      <c r="N666" s="384" t="s">
        <v>233</v>
      </c>
      <c r="O666" s="58"/>
      <c r="P666" s="57"/>
      <c r="Q666" s="63"/>
      <c r="R666" s="58"/>
      <c r="S666" s="58"/>
      <c r="T666" s="58"/>
      <c r="U666" s="58"/>
      <c r="V666" s="58"/>
    </row>
    <row r="667" spans="1:22" ht="29">
      <c r="A667" s="142">
        <v>61002858</v>
      </c>
      <c r="B667" s="513" t="s">
        <v>3548</v>
      </c>
      <c r="C667" s="536">
        <v>935683151</v>
      </c>
      <c r="D667" s="506" t="s">
        <v>3549</v>
      </c>
      <c r="E667" s="509"/>
      <c r="F667" s="57"/>
      <c r="G667" s="379" t="s">
        <v>225</v>
      </c>
      <c r="H667" s="131" t="s">
        <v>11</v>
      </c>
      <c r="I667" s="57"/>
      <c r="J667" s="57" t="s">
        <v>221</v>
      </c>
      <c r="K667" s="139"/>
      <c r="L667" s="58"/>
      <c r="M667" s="151"/>
      <c r="N667" s="384" t="s">
        <v>233</v>
      </c>
      <c r="O667" s="58"/>
      <c r="P667" s="57"/>
      <c r="Q667" s="63"/>
      <c r="R667" s="58"/>
      <c r="S667" s="58"/>
      <c r="T667" s="58"/>
      <c r="U667" s="58"/>
      <c r="V667" s="58"/>
    </row>
    <row r="668" spans="1:22">
      <c r="A668" s="155">
        <v>72529251</v>
      </c>
      <c r="B668" s="513" t="s">
        <v>7260</v>
      </c>
      <c r="C668" s="531">
        <v>934360068</v>
      </c>
      <c r="D668" s="506" t="s">
        <v>7261</v>
      </c>
      <c r="E668" s="140"/>
      <c r="F668" s="57"/>
      <c r="G668" s="378" t="s">
        <v>223</v>
      </c>
      <c r="H668" s="131" t="s">
        <v>11</v>
      </c>
      <c r="I668" s="57" t="s">
        <v>316</v>
      </c>
      <c r="J668" s="57" t="s">
        <v>221</v>
      </c>
      <c r="K668" s="139"/>
      <c r="L668" s="58"/>
      <c r="M668" s="151"/>
      <c r="N668" s="58" t="s">
        <v>233</v>
      </c>
      <c r="O668" s="58"/>
      <c r="P668" s="58"/>
      <c r="Q668" s="63"/>
      <c r="R668" s="58"/>
      <c r="S668" s="58"/>
      <c r="T668" s="58"/>
      <c r="U668" s="58"/>
      <c r="V668" s="58"/>
    </row>
    <row r="669" spans="1:22">
      <c r="A669" s="135">
        <v>8877088</v>
      </c>
      <c r="B669" s="513" t="s">
        <v>673</v>
      </c>
      <c r="C669" s="531">
        <v>998451542</v>
      </c>
      <c r="D669" s="545" t="s">
        <v>674</v>
      </c>
      <c r="E669" s="553"/>
      <c r="F669" s="57"/>
      <c r="G669" s="131" t="s">
        <v>224</v>
      </c>
      <c r="H669" s="131" t="s">
        <v>11</v>
      </c>
      <c r="I669" s="57"/>
      <c r="J669" s="57" t="s">
        <v>221</v>
      </c>
      <c r="K669" s="139"/>
      <c r="L669" s="58"/>
      <c r="M669" s="151"/>
      <c r="N669" s="387" t="s">
        <v>233</v>
      </c>
      <c r="O669" s="58" t="s">
        <v>231</v>
      </c>
      <c r="P669" s="57" t="s">
        <v>231</v>
      </c>
      <c r="Q669" s="63"/>
      <c r="R669" s="58"/>
      <c r="S669" s="58"/>
      <c r="T669" s="58"/>
      <c r="U669" s="58"/>
      <c r="V669" s="58"/>
    </row>
    <row r="670" spans="1:22">
      <c r="A670" s="148">
        <v>73994120</v>
      </c>
      <c r="B670" s="518" t="s">
        <v>8659</v>
      </c>
      <c r="C670" s="536">
        <v>951344876</v>
      </c>
      <c r="D670" s="506" t="s">
        <v>8660</v>
      </c>
      <c r="E670" s="553"/>
      <c r="F670" s="57"/>
      <c r="G670" s="131" t="s">
        <v>224</v>
      </c>
      <c r="H670" s="131" t="s">
        <v>11</v>
      </c>
      <c r="I670" s="57"/>
      <c r="J670" s="57" t="s">
        <v>221</v>
      </c>
      <c r="K670" s="139"/>
      <c r="L670" s="58"/>
      <c r="M670" s="405"/>
      <c r="N670" s="387" t="s">
        <v>233</v>
      </c>
      <c r="O670" s="58"/>
      <c r="P670" s="57"/>
      <c r="Q670" s="63"/>
      <c r="R670" s="58"/>
      <c r="S670" s="58"/>
      <c r="T670" s="58"/>
      <c r="U670" s="58"/>
      <c r="V670" s="58"/>
    </row>
    <row r="671" spans="1:22">
      <c r="A671" s="148">
        <v>73393017</v>
      </c>
      <c r="B671" s="518" t="s">
        <v>8325</v>
      </c>
      <c r="C671" s="536">
        <v>976067809</v>
      </c>
      <c r="D671" s="506" t="s">
        <v>8326</v>
      </c>
      <c r="E671" s="553"/>
      <c r="F671" s="57"/>
      <c r="G671" s="379" t="s">
        <v>225</v>
      </c>
      <c r="H671" s="131" t="s">
        <v>11</v>
      </c>
      <c r="I671" s="57"/>
      <c r="J671" s="57" t="s">
        <v>221</v>
      </c>
      <c r="K671" s="139"/>
      <c r="L671" s="58"/>
      <c r="M671" s="405"/>
      <c r="N671" s="384" t="s">
        <v>233</v>
      </c>
      <c r="O671" s="58" t="s">
        <v>239</v>
      </c>
      <c r="P671" s="57" t="s">
        <v>239</v>
      </c>
      <c r="Q671" s="63"/>
      <c r="R671" s="58"/>
      <c r="S671" s="58"/>
      <c r="T671" s="58"/>
      <c r="U671" s="58"/>
      <c r="V671" s="58"/>
    </row>
    <row r="672" spans="1:22">
      <c r="A672" s="148">
        <v>74981658</v>
      </c>
      <c r="B672" s="514" t="s">
        <v>9126</v>
      </c>
      <c r="C672" s="536">
        <v>960676518</v>
      </c>
      <c r="D672" s="506" t="s">
        <v>9127</v>
      </c>
      <c r="E672" s="553"/>
      <c r="F672" s="57"/>
      <c r="G672" s="131" t="s">
        <v>224</v>
      </c>
      <c r="H672" s="131" t="s">
        <v>11</v>
      </c>
      <c r="I672" s="57"/>
      <c r="J672" s="57" t="s">
        <v>221</v>
      </c>
      <c r="K672" s="139"/>
      <c r="L672" s="58"/>
      <c r="M672" s="405"/>
      <c r="N672" s="387" t="s">
        <v>233</v>
      </c>
      <c r="O672" s="58"/>
      <c r="P672" s="57"/>
      <c r="Q672" s="63"/>
      <c r="R672" s="58"/>
      <c r="S672" s="58"/>
      <c r="T672" s="58"/>
      <c r="U672" s="58"/>
      <c r="V672" s="58"/>
    </row>
    <row r="673" spans="1:23">
      <c r="A673" s="135">
        <v>70724521</v>
      </c>
      <c r="B673" s="513" t="s">
        <v>5721</v>
      </c>
      <c r="C673" s="531">
        <v>933638161</v>
      </c>
      <c r="D673" s="545" t="s">
        <v>5722</v>
      </c>
      <c r="E673" s="557"/>
      <c r="F673" s="57"/>
      <c r="G673" s="378" t="s">
        <v>224</v>
      </c>
      <c r="H673" s="131" t="s">
        <v>11</v>
      </c>
      <c r="I673" s="57"/>
      <c r="J673" s="57" t="s">
        <v>221</v>
      </c>
      <c r="K673" s="139"/>
      <c r="L673" s="58"/>
      <c r="M673" s="151"/>
      <c r="N673" s="387" t="s">
        <v>233</v>
      </c>
      <c r="O673" s="58"/>
      <c r="P673" s="57"/>
      <c r="Q673" s="63"/>
      <c r="R673" s="58"/>
      <c r="S673" s="58"/>
      <c r="T673" s="58"/>
      <c r="U673" s="58"/>
      <c r="V673" s="58"/>
    </row>
    <row r="674" spans="1:23">
      <c r="A674" s="135">
        <v>70591250</v>
      </c>
      <c r="B674" s="514" t="s">
        <v>5527</v>
      </c>
      <c r="C674" s="531">
        <v>923099152</v>
      </c>
      <c r="D674" s="506" t="s">
        <v>5528</v>
      </c>
      <c r="E674" s="509"/>
      <c r="F674" s="57"/>
      <c r="G674" s="379" t="s">
        <v>225</v>
      </c>
      <c r="H674" s="131" t="s">
        <v>11</v>
      </c>
      <c r="I674" s="86"/>
      <c r="J674" s="57" t="s">
        <v>221</v>
      </c>
      <c r="K674" s="131"/>
      <c r="L674" s="57"/>
      <c r="M674" s="187"/>
      <c r="N674" s="384" t="s">
        <v>233</v>
      </c>
      <c r="O674" s="54"/>
      <c r="P674" s="86"/>
      <c r="Q674" s="88"/>
      <c r="R674" s="54"/>
      <c r="S674" s="54"/>
      <c r="T674" s="54"/>
      <c r="U674" s="54"/>
      <c r="V674" s="58"/>
    </row>
    <row r="675" spans="1:23">
      <c r="A675" s="135">
        <v>73084070</v>
      </c>
      <c r="B675" s="513" t="s">
        <v>7992</v>
      </c>
      <c r="C675" s="531">
        <v>995438812</v>
      </c>
      <c r="D675" s="506" t="s">
        <v>7993</v>
      </c>
      <c r="E675" s="509"/>
      <c r="F675" s="58"/>
      <c r="G675" s="379" t="s">
        <v>225</v>
      </c>
      <c r="H675" s="131" t="s">
        <v>11</v>
      </c>
      <c r="I675" s="57"/>
      <c r="J675" s="57" t="s">
        <v>221</v>
      </c>
      <c r="K675" s="139"/>
      <c r="L675" s="58"/>
      <c r="M675" s="151"/>
      <c r="N675" s="384" t="s">
        <v>233</v>
      </c>
      <c r="O675" s="58"/>
      <c r="P675" s="57"/>
      <c r="Q675" s="63"/>
      <c r="R675" s="58"/>
      <c r="S675" s="58"/>
      <c r="T675" s="58"/>
      <c r="U675" s="58"/>
      <c r="V675" s="58"/>
    </row>
    <row r="676" spans="1:23" ht="29">
      <c r="A676" s="148">
        <v>60512009</v>
      </c>
      <c r="B676" s="518" t="s">
        <v>3132</v>
      </c>
      <c r="C676" s="536">
        <v>929908156</v>
      </c>
      <c r="D676" s="506" t="s">
        <v>3133</v>
      </c>
      <c r="E676" s="553"/>
      <c r="F676" s="57"/>
      <c r="G676" s="131" t="s">
        <v>224</v>
      </c>
      <c r="H676" s="131" t="s">
        <v>11</v>
      </c>
      <c r="I676" s="57"/>
      <c r="J676" s="57" t="s">
        <v>221</v>
      </c>
      <c r="K676" s="139"/>
      <c r="L676" s="58"/>
      <c r="M676" s="405"/>
      <c r="N676" s="387" t="s">
        <v>233</v>
      </c>
      <c r="O676" s="58"/>
      <c r="P676" s="57"/>
      <c r="Q676" s="63"/>
      <c r="R676" s="58"/>
      <c r="S676" s="58"/>
      <c r="T676" s="58"/>
      <c r="U676" s="58"/>
      <c r="V676" s="58"/>
    </row>
    <row r="677" spans="1:23">
      <c r="A677" s="148">
        <v>71150834</v>
      </c>
      <c r="B677" s="514" t="s">
        <v>5982</v>
      </c>
      <c r="C677" s="536">
        <v>907019152</v>
      </c>
      <c r="D677" s="506" t="s">
        <v>5983</v>
      </c>
      <c r="E677" s="553"/>
      <c r="F677" s="57"/>
      <c r="G677" s="379" t="s">
        <v>225</v>
      </c>
      <c r="H677" s="131" t="s">
        <v>11</v>
      </c>
      <c r="I677" s="57"/>
      <c r="J677" s="57" t="s">
        <v>221</v>
      </c>
      <c r="K677" s="139"/>
      <c r="L677" s="58"/>
      <c r="M677" s="405"/>
      <c r="N677" s="384" t="s">
        <v>233</v>
      </c>
      <c r="O677" s="58"/>
      <c r="P677" s="57"/>
      <c r="Q677" s="63"/>
      <c r="R677" s="58"/>
      <c r="S677" s="58"/>
      <c r="T677" s="58"/>
      <c r="U677" s="58"/>
      <c r="V677" s="58"/>
    </row>
    <row r="678" spans="1:23">
      <c r="A678" s="148">
        <v>72709953</v>
      </c>
      <c r="B678" s="514" t="s">
        <v>7516</v>
      </c>
      <c r="C678" s="536">
        <v>955361912</v>
      </c>
      <c r="D678" s="506" t="s">
        <v>7517</v>
      </c>
      <c r="E678" s="553"/>
      <c r="F678" s="57"/>
      <c r="G678" s="379" t="s">
        <v>225</v>
      </c>
      <c r="H678" s="131" t="s">
        <v>11</v>
      </c>
      <c r="I678" s="57"/>
      <c r="J678" s="57" t="s">
        <v>221</v>
      </c>
      <c r="K678" s="139"/>
      <c r="L678" s="58"/>
      <c r="M678" s="405"/>
      <c r="N678" s="384" t="s">
        <v>233</v>
      </c>
      <c r="O678" s="58"/>
      <c r="P678" s="57"/>
      <c r="Q678" s="63"/>
      <c r="R678" s="58"/>
      <c r="S678" s="58"/>
      <c r="T678" s="58"/>
      <c r="U678" s="58"/>
      <c r="V678" s="58"/>
      <c r="W678" s="508"/>
    </row>
    <row r="679" spans="1:23">
      <c r="A679" s="148">
        <v>61291880</v>
      </c>
      <c r="B679" s="514" t="s">
        <v>3959</v>
      </c>
      <c r="C679" s="536">
        <v>912910515</v>
      </c>
      <c r="D679" s="506" t="s">
        <v>3960</v>
      </c>
      <c r="E679" s="553"/>
      <c r="F679" s="57"/>
      <c r="G679" s="131" t="s">
        <v>224</v>
      </c>
      <c r="H679" s="131" t="s">
        <v>11</v>
      </c>
      <c r="I679" s="57"/>
      <c r="J679" s="57" t="s">
        <v>221</v>
      </c>
      <c r="K679" s="139"/>
      <c r="L679" s="58"/>
      <c r="M679" s="405"/>
      <c r="N679" s="387" t="s">
        <v>233</v>
      </c>
      <c r="O679" s="58"/>
      <c r="P679" s="57"/>
      <c r="Q679" s="63"/>
      <c r="R679" s="58"/>
      <c r="S679" s="58"/>
      <c r="T679" s="58"/>
      <c r="U679" s="58"/>
      <c r="V679" s="58"/>
    </row>
    <row r="680" spans="1:23">
      <c r="A680" s="135">
        <v>75194952</v>
      </c>
      <c r="B680" s="513" t="s">
        <v>9205</v>
      </c>
      <c r="C680" s="531">
        <v>950393334</v>
      </c>
      <c r="D680" s="506" t="s">
        <v>9206</v>
      </c>
      <c r="E680" s="509"/>
      <c r="F680" s="57"/>
      <c r="G680" s="379" t="s">
        <v>225</v>
      </c>
      <c r="H680" s="131" t="s">
        <v>11</v>
      </c>
      <c r="I680" s="86"/>
      <c r="J680" s="57" t="s">
        <v>221</v>
      </c>
      <c r="K680" s="131"/>
      <c r="L680" s="57"/>
      <c r="M680" s="187"/>
      <c r="N680" s="384" t="s">
        <v>233</v>
      </c>
      <c r="O680" s="54" t="s">
        <v>236</v>
      </c>
      <c r="P680" s="86"/>
      <c r="Q680" s="88"/>
      <c r="R680" s="54"/>
      <c r="S680" s="54"/>
      <c r="T680" s="54"/>
      <c r="U680" s="54"/>
      <c r="V680" s="58"/>
    </row>
    <row r="681" spans="1:23">
      <c r="A681" s="148" t="s">
        <v>10908</v>
      </c>
      <c r="B681" s="514" t="s">
        <v>10909</v>
      </c>
      <c r="C681" s="536">
        <v>916997183</v>
      </c>
      <c r="D681" s="506" t="s">
        <v>362</v>
      </c>
      <c r="E681" s="553"/>
      <c r="F681" s="57"/>
      <c r="G681" s="379" t="s">
        <v>225</v>
      </c>
      <c r="H681" s="131" t="s">
        <v>11</v>
      </c>
      <c r="I681" s="57"/>
      <c r="J681" s="57" t="s">
        <v>221</v>
      </c>
      <c r="K681" s="139"/>
      <c r="L681" s="58"/>
      <c r="M681" s="405"/>
      <c r="N681" s="384" t="s">
        <v>233</v>
      </c>
      <c r="O681" s="58" t="s">
        <v>236</v>
      </c>
      <c r="P681" s="57"/>
      <c r="Q681" s="63"/>
      <c r="R681" s="58"/>
      <c r="S681" s="58"/>
      <c r="T681" s="58"/>
      <c r="U681" s="58"/>
      <c r="V681" s="58"/>
    </row>
    <row r="682" spans="1:23">
      <c r="A682" s="135" t="s">
        <v>10898</v>
      </c>
      <c r="B682" s="513" t="s">
        <v>10899</v>
      </c>
      <c r="C682" s="531">
        <v>996185498</v>
      </c>
      <c r="D682" s="506" t="s">
        <v>362</v>
      </c>
      <c r="E682" s="509"/>
      <c r="F682" s="57"/>
      <c r="G682" s="131" t="s">
        <v>223</v>
      </c>
      <c r="H682" s="131" t="s">
        <v>11</v>
      </c>
      <c r="I682" s="86" t="s">
        <v>316</v>
      </c>
      <c r="J682" s="57" t="s">
        <v>221</v>
      </c>
      <c r="K682" s="131"/>
      <c r="L682" s="57"/>
      <c r="M682" s="187"/>
      <c r="N682" s="54" t="s">
        <v>233</v>
      </c>
      <c r="O682" s="54"/>
      <c r="P682" s="86"/>
      <c r="Q682" s="88"/>
      <c r="R682" s="54"/>
      <c r="S682" s="54"/>
      <c r="T682" s="54"/>
      <c r="U682" s="54"/>
      <c r="V682" s="58"/>
    </row>
    <row r="683" spans="1:23">
      <c r="A683" s="509" t="s">
        <v>10934</v>
      </c>
      <c r="B683" s="513" t="s">
        <v>10935</v>
      </c>
      <c r="C683" s="536">
        <v>907051733</v>
      </c>
      <c r="D683" s="506" t="s">
        <v>362</v>
      </c>
      <c r="E683" s="553"/>
      <c r="F683" s="57"/>
      <c r="G683" s="131" t="s">
        <v>224</v>
      </c>
      <c r="H683" s="131" t="s">
        <v>11</v>
      </c>
      <c r="I683" s="57"/>
      <c r="J683" s="57" t="s">
        <v>221</v>
      </c>
      <c r="K683" s="139"/>
      <c r="L683" s="58"/>
      <c r="M683" s="405"/>
      <c r="N683" s="387" t="s">
        <v>233</v>
      </c>
      <c r="O683" s="58" t="s">
        <v>236</v>
      </c>
      <c r="P683" s="57"/>
      <c r="Q683" s="63"/>
      <c r="R683" s="58"/>
      <c r="S683" s="58"/>
      <c r="T683" s="58"/>
      <c r="U683" s="58"/>
      <c r="V683" s="58"/>
    </row>
    <row r="684" spans="1:23">
      <c r="A684" s="509">
        <v>9971956</v>
      </c>
      <c r="B684" s="513" t="s">
        <v>838</v>
      </c>
      <c r="C684" s="536">
        <v>972481080</v>
      </c>
      <c r="D684" s="506" t="s">
        <v>839</v>
      </c>
      <c r="E684" s="553"/>
      <c r="F684" s="57"/>
      <c r="G684" s="131" t="s">
        <v>224</v>
      </c>
      <c r="H684" s="131" t="s">
        <v>11</v>
      </c>
      <c r="I684" s="57"/>
      <c r="J684" s="57" t="s">
        <v>221</v>
      </c>
      <c r="K684" s="139"/>
      <c r="L684" s="58"/>
      <c r="M684" s="405"/>
      <c r="N684" s="387" t="s">
        <v>233</v>
      </c>
      <c r="O684" s="58"/>
      <c r="P684" s="57"/>
      <c r="Q684" s="63"/>
      <c r="R684" s="58"/>
      <c r="S684" s="58"/>
      <c r="T684" s="58"/>
      <c r="U684" s="58"/>
      <c r="V684" s="58"/>
    </row>
    <row r="685" spans="1:23">
      <c r="A685" s="509">
        <v>73345244</v>
      </c>
      <c r="B685" s="513" t="s">
        <v>8298</v>
      </c>
      <c r="C685" s="536">
        <v>952577672</v>
      </c>
      <c r="D685" s="506" t="s">
        <v>8299</v>
      </c>
      <c r="E685" s="553"/>
      <c r="F685" s="57"/>
      <c r="G685" s="131" t="s">
        <v>224</v>
      </c>
      <c r="H685" s="131" t="s">
        <v>11</v>
      </c>
      <c r="I685" s="57"/>
      <c r="J685" s="57" t="s">
        <v>221</v>
      </c>
      <c r="K685" s="139"/>
      <c r="L685" s="58"/>
      <c r="M685" s="405"/>
      <c r="N685" s="387" t="s">
        <v>233</v>
      </c>
      <c r="O685" s="58"/>
      <c r="P685" s="57"/>
      <c r="Q685" s="63"/>
      <c r="R685" s="58"/>
      <c r="S685" s="58"/>
      <c r="T685" s="58"/>
      <c r="U685" s="58"/>
      <c r="V685" s="58"/>
    </row>
    <row r="686" spans="1:23">
      <c r="A686" s="509">
        <v>72472446</v>
      </c>
      <c r="B686" s="513" t="s">
        <v>7208</v>
      </c>
      <c r="C686" s="536">
        <v>970631046</v>
      </c>
      <c r="D686" s="506" t="s">
        <v>7209</v>
      </c>
      <c r="E686" s="553"/>
      <c r="F686" s="57"/>
      <c r="G686" s="131" t="s">
        <v>224</v>
      </c>
      <c r="H686" s="131" t="s">
        <v>11</v>
      </c>
      <c r="I686" s="57"/>
      <c r="J686" s="57" t="s">
        <v>221</v>
      </c>
      <c r="K686" s="139"/>
      <c r="L686" s="58"/>
      <c r="M686" s="405"/>
      <c r="N686" s="387" t="s">
        <v>233</v>
      </c>
      <c r="O686" s="58"/>
      <c r="P686" s="57"/>
      <c r="Q686" s="63"/>
      <c r="R686" s="58"/>
      <c r="S686" s="58"/>
      <c r="T686" s="58"/>
      <c r="U686" s="58"/>
      <c r="V686" s="58"/>
    </row>
    <row r="687" spans="1:23">
      <c r="A687" s="509">
        <v>72613096</v>
      </c>
      <c r="B687" s="513" t="s">
        <v>7471</v>
      </c>
      <c r="C687" s="536">
        <v>981306341</v>
      </c>
      <c r="D687" s="506" t="s">
        <v>7472</v>
      </c>
      <c r="E687" s="553"/>
      <c r="F687" s="57"/>
      <c r="G687" s="379" t="s">
        <v>225</v>
      </c>
      <c r="H687" s="131" t="s">
        <v>11</v>
      </c>
      <c r="I687" s="57"/>
      <c r="J687" s="57" t="s">
        <v>221</v>
      </c>
      <c r="K687" s="139"/>
      <c r="L687" s="58"/>
      <c r="M687" s="405"/>
      <c r="N687" s="384" t="s">
        <v>233</v>
      </c>
      <c r="O687" s="58"/>
      <c r="P687" s="57"/>
      <c r="Q687" s="63"/>
      <c r="R687" s="58"/>
      <c r="S687" s="58"/>
      <c r="T687" s="58"/>
      <c r="U687" s="58"/>
      <c r="V687" s="58"/>
    </row>
    <row r="688" spans="1:23">
      <c r="A688" s="509" t="s">
        <v>10922</v>
      </c>
      <c r="B688" s="513" t="s">
        <v>10923</v>
      </c>
      <c r="C688" s="536">
        <v>940416848</v>
      </c>
      <c r="D688" s="506" t="s">
        <v>362</v>
      </c>
      <c r="E688" s="553"/>
      <c r="F688" s="57"/>
      <c r="G688" s="131" t="s">
        <v>224</v>
      </c>
      <c r="H688" s="131" t="s">
        <v>11</v>
      </c>
      <c r="I688" s="57"/>
      <c r="J688" s="57" t="s">
        <v>221</v>
      </c>
      <c r="K688" s="139"/>
      <c r="L688" s="58"/>
      <c r="M688" s="405"/>
      <c r="N688" s="387" t="s">
        <v>233</v>
      </c>
      <c r="O688" s="58" t="s">
        <v>231</v>
      </c>
      <c r="P688" s="57"/>
      <c r="Q688" s="63"/>
      <c r="R688" s="58"/>
      <c r="S688" s="58"/>
      <c r="T688" s="58"/>
      <c r="U688" s="58"/>
      <c r="V688" s="58"/>
    </row>
    <row r="689" spans="1:22">
      <c r="A689" s="509" t="s">
        <v>10834</v>
      </c>
      <c r="B689" s="513" t="s">
        <v>10835</v>
      </c>
      <c r="C689" s="536">
        <v>932488798</v>
      </c>
      <c r="D689" s="506" t="s">
        <v>362</v>
      </c>
      <c r="E689" s="553"/>
      <c r="F689" s="57"/>
      <c r="G689" s="131" t="s">
        <v>224</v>
      </c>
      <c r="H689" s="131" t="s">
        <v>11</v>
      </c>
      <c r="I689" s="57"/>
      <c r="J689" s="57" t="s">
        <v>221</v>
      </c>
      <c r="K689" s="139"/>
      <c r="L689" s="58"/>
      <c r="M689" s="405"/>
      <c r="N689" s="387" t="s">
        <v>233</v>
      </c>
      <c r="O689" s="58" t="s">
        <v>231</v>
      </c>
      <c r="P689" s="57"/>
      <c r="Q689" s="63"/>
      <c r="R689" s="58"/>
      <c r="S689" s="58"/>
      <c r="T689" s="58"/>
      <c r="U689" s="58"/>
      <c r="V689" s="58"/>
    </row>
    <row r="690" spans="1:22">
      <c r="A690" s="509" t="s">
        <v>10824</v>
      </c>
      <c r="B690" s="513" t="s">
        <v>10825</v>
      </c>
      <c r="C690" s="536">
        <v>997382658</v>
      </c>
      <c r="D690" s="506" t="s">
        <v>362</v>
      </c>
      <c r="E690" s="553"/>
      <c r="F690" s="57"/>
      <c r="G690" s="131" t="s">
        <v>224</v>
      </c>
      <c r="H690" s="131" t="s">
        <v>11</v>
      </c>
      <c r="I690" s="57"/>
      <c r="J690" s="57" t="s">
        <v>221</v>
      </c>
      <c r="K690" s="139"/>
      <c r="L690" s="58"/>
      <c r="M690" s="405"/>
      <c r="N690" s="387" t="s">
        <v>233</v>
      </c>
      <c r="O690" s="58" t="s">
        <v>236</v>
      </c>
      <c r="P690" s="57"/>
      <c r="Q690" s="63"/>
      <c r="R690" s="58"/>
      <c r="S690" s="58"/>
      <c r="T690" s="58"/>
      <c r="U690" s="58"/>
      <c r="V690" s="58"/>
    </row>
    <row r="691" spans="1:22">
      <c r="A691" s="509" t="s">
        <v>10809</v>
      </c>
      <c r="B691" s="513" t="s">
        <v>10810</v>
      </c>
      <c r="C691" s="536">
        <v>988870793</v>
      </c>
      <c r="D691" s="506" t="s">
        <v>362</v>
      </c>
      <c r="E691" s="553"/>
      <c r="F691" s="57"/>
      <c r="G691" s="131" t="s">
        <v>224</v>
      </c>
      <c r="H691" s="131" t="s">
        <v>11</v>
      </c>
      <c r="I691" s="57"/>
      <c r="J691" s="57" t="s">
        <v>221</v>
      </c>
      <c r="K691" s="139"/>
      <c r="L691" s="58"/>
      <c r="M691" s="405"/>
      <c r="N691" s="387" t="s">
        <v>233</v>
      </c>
      <c r="O691" s="58" t="s">
        <v>236</v>
      </c>
      <c r="P691" s="57"/>
      <c r="Q691" s="63"/>
      <c r="R691" s="58"/>
      <c r="S691" s="58"/>
      <c r="T691" s="58"/>
      <c r="U691" s="58"/>
      <c r="V691" s="58"/>
    </row>
    <row r="692" spans="1:22">
      <c r="A692" s="509" t="s">
        <v>10828</v>
      </c>
      <c r="B692" s="513" t="s">
        <v>10829</v>
      </c>
      <c r="C692" s="536">
        <v>994018568</v>
      </c>
      <c r="D692" s="506" t="s">
        <v>362</v>
      </c>
      <c r="E692" s="553"/>
      <c r="F692" s="57"/>
      <c r="G692" s="131" t="s">
        <v>224</v>
      </c>
      <c r="H692" s="131" t="s">
        <v>11</v>
      </c>
      <c r="I692" s="57"/>
      <c r="J692" s="57" t="s">
        <v>221</v>
      </c>
      <c r="K692" s="139"/>
      <c r="L692" s="58"/>
      <c r="M692" s="405"/>
      <c r="N692" s="387" t="s">
        <v>233</v>
      </c>
      <c r="O692" s="58" t="s">
        <v>231</v>
      </c>
      <c r="P692" s="57"/>
      <c r="Q692" s="63"/>
      <c r="R692" s="58"/>
      <c r="S692" s="58"/>
      <c r="T692" s="58"/>
      <c r="U692" s="58"/>
      <c r="V692" s="58"/>
    </row>
    <row r="693" spans="1:22">
      <c r="A693" s="509" t="s">
        <v>10917</v>
      </c>
      <c r="B693" s="513" t="s">
        <v>10918</v>
      </c>
      <c r="C693" s="536">
        <v>966946627</v>
      </c>
      <c r="D693" s="506" t="s">
        <v>362</v>
      </c>
      <c r="E693" s="553"/>
      <c r="F693" s="57"/>
      <c r="G693" s="131" t="s">
        <v>224</v>
      </c>
      <c r="H693" s="131" t="s">
        <v>11</v>
      </c>
      <c r="I693" s="57"/>
      <c r="J693" s="57" t="s">
        <v>221</v>
      </c>
      <c r="K693" s="139"/>
      <c r="L693" s="58"/>
      <c r="M693" s="405"/>
      <c r="N693" s="387" t="s">
        <v>233</v>
      </c>
      <c r="O693" s="58" t="s">
        <v>231</v>
      </c>
      <c r="P693" s="57"/>
      <c r="Q693" s="63"/>
      <c r="R693" s="58"/>
      <c r="S693" s="58"/>
      <c r="T693" s="58"/>
      <c r="U693" s="58"/>
      <c r="V693" s="58"/>
    </row>
    <row r="694" spans="1:22">
      <c r="A694" s="509">
        <v>72996906</v>
      </c>
      <c r="B694" s="513" t="s">
        <v>7924</v>
      </c>
      <c r="C694" s="536">
        <v>906366215</v>
      </c>
      <c r="D694" s="506" t="s">
        <v>362</v>
      </c>
      <c r="E694" s="553"/>
      <c r="F694" s="57"/>
      <c r="G694" s="131" t="s">
        <v>224</v>
      </c>
      <c r="H694" s="131" t="s">
        <v>11</v>
      </c>
      <c r="I694" s="57"/>
      <c r="J694" s="57" t="s">
        <v>221</v>
      </c>
      <c r="K694" s="139"/>
      <c r="L694" s="58"/>
      <c r="M694" s="405"/>
      <c r="N694" s="387" t="s">
        <v>233</v>
      </c>
      <c r="O694" s="58"/>
      <c r="P694" s="473"/>
      <c r="Q694" s="63"/>
      <c r="R694" s="58"/>
      <c r="S694" s="58"/>
      <c r="T694" s="58"/>
      <c r="U694" s="58"/>
      <c r="V694" s="58"/>
    </row>
    <row r="695" spans="1:22">
      <c r="A695" s="148">
        <v>77103471</v>
      </c>
      <c r="B695" s="514" t="s">
        <v>9878</v>
      </c>
      <c r="C695" s="536">
        <v>993974174</v>
      </c>
      <c r="D695" s="506" t="s">
        <v>9879</v>
      </c>
      <c r="E695" s="553"/>
      <c r="F695" s="57"/>
      <c r="G695" s="131" t="s">
        <v>223</v>
      </c>
      <c r="H695" s="131" t="s">
        <v>11</v>
      </c>
      <c r="I695" s="57" t="s">
        <v>316</v>
      </c>
      <c r="J695" s="57" t="s">
        <v>221</v>
      </c>
      <c r="K695" s="139"/>
      <c r="L695" s="58"/>
      <c r="M695" s="405"/>
      <c r="N695" s="58" t="s">
        <v>233</v>
      </c>
      <c r="O695" s="58"/>
      <c r="P695" s="57"/>
      <c r="Q695" s="63"/>
      <c r="R695" s="58"/>
      <c r="S695" s="58"/>
      <c r="T695" s="58"/>
      <c r="U695" s="58"/>
      <c r="V695" s="58"/>
    </row>
    <row r="696" spans="1:22">
      <c r="A696" s="148">
        <v>74683802</v>
      </c>
      <c r="B696" s="518" t="s">
        <v>8987</v>
      </c>
      <c r="C696" s="536">
        <v>933056192</v>
      </c>
      <c r="D696" s="506" t="s">
        <v>8988</v>
      </c>
      <c r="E696" s="553"/>
      <c r="F696" s="57"/>
      <c r="G696" s="131" t="s">
        <v>223</v>
      </c>
      <c r="H696" s="131" t="s">
        <v>11</v>
      </c>
      <c r="I696" s="57" t="s">
        <v>316</v>
      </c>
      <c r="J696" s="57" t="s">
        <v>221</v>
      </c>
      <c r="K696" s="139"/>
      <c r="L696" s="58"/>
      <c r="M696" s="405"/>
      <c r="N696" s="58" t="s">
        <v>233</v>
      </c>
      <c r="O696" s="58"/>
      <c r="P696" s="57"/>
      <c r="Q696" s="63"/>
      <c r="R696" s="58"/>
      <c r="S696" s="58"/>
      <c r="T696" s="58"/>
      <c r="U696" s="58"/>
      <c r="V696" s="58"/>
    </row>
    <row r="697" spans="1:22">
      <c r="A697" s="148">
        <v>62664999</v>
      </c>
      <c r="B697" s="514" t="s">
        <v>5282</v>
      </c>
      <c r="C697" s="536">
        <v>913857114</v>
      </c>
      <c r="D697" s="506" t="s">
        <v>5283</v>
      </c>
      <c r="E697" s="553"/>
      <c r="F697" s="57"/>
      <c r="G697" s="131" t="s">
        <v>223</v>
      </c>
      <c r="H697" s="131" t="s">
        <v>11</v>
      </c>
      <c r="I697" s="57" t="s">
        <v>316</v>
      </c>
      <c r="J697" s="57" t="s">
        <v>221</v>
      </c>
      <c r="K697" s="139"/>
      <c r="L697" s="58"/>
      <c r="M697" s="405"/>
      <c r="N697" s="58" t="s">
        <v>233</v>
      </c>
      <c r="O697" s="58"/>
      <c r="P697" s="57"/>
      <c r="Q697" s="63"/>
      <c r="R697" s="58"/>
      <c r="S697" s="58"/>
      <c r="T697" s="58"/>
      <c r="U697" s="58"/>
      <c r="V697" s="58"/>
    </row>
    <row r="698" spans="1:22">
      <c r="A698" s="148">
        <v>61965787</v>
      </c>
      <c r="B698" s="518" t="s">
        <v>4988</v>
      </c>
      <c r="C698" s="536">
        <v>939153057</v>
      </c>
      <c r="D698" s="506" t="s">
        <v>4989</v>
      </c>
      <c r="E698" s="553"/>
      <c r="F698" s="57"/>
      <c r="G698" s="131" t="s">
        <v>224</v>
      </c>
      <c r="H698" s="131" t="s">
        <v>11</v>
      </c>
      <c r="I698" s="57"/>
      <c r="J698" s="57" t="s">
        <v>221</v>
      </c>
      <c r="K698" s="139"/>
      <c r="L698" s="58"/>
      <c r="M698" s="405"/>
      <c r="N698" s="387" t="s">
        <v>233</v>
      </c>
      <c r="O698" s="58"/>
      <c r="P698" s="473"/>
      <c r="Q698" s="63"/>
      <c r="R698" s="58"/>
      <c r="S698" s="58"/>
      <c r="T698" s="58"/>
      <c r="U698" s="58"/>
      <c r="V698" s="58"/>
    </row>
    <row r="699" spans="1:22">
      <c r="A699" s="148">
        <v>71684165</v>
      </c>
      <c r="B699" s="514" t="s">
        <v>6557</v>
      </c>
      <c r="C699" s="536">
        <v>908555008</v>
      </c>
      <c r="D699" s="506" t="s">
        <v>6558</v>
      </c>
      <c r="E699" s="553"/>
      <c r="F699" s="57"/>
      <c r="G699" s="131" t="s">
        <v>223</v>
      </c>
      <c r="H699" s="131" t="s">
        <v>11</v>
      </c>
      <c r="I699" s="57" t="s">
        <v>316</v>
      </c>
      <c r="J699" s="57" t="s">
        <v>221</v>
      </c>
      <c r="K699" s="139"/>
      <c r="L699" s="58"/>
      <c r="M699" s="405"/>
      <c r="N699" s="58" t="s">
        <v>233</v>
      </c>
      <c r="O699" s="58"/>
      <c r="P699" s="57"/>
      <c r="Q699" s="63"/>
      <c r="R699" s="58"/>
      <c r="S699" s="58"/>
      <c r="T699" s="58"/>
      <c r="U699" s="58"/>
      <c r="V699" s="58"/>
    </row>
    <row r="700" spans="1:22">
      <c r="A700" s="148">
        <v>73923903</v>
      </c>
      <c r="B700" s="514" t="s">
        <v>8642</v>
      </c>
      <c r="C700" s="536">
        <v>953154631</v>
      </c>
      <c r="D700" s="506" t="s">
        <v>8643</v>
      </c>
      <c r="E700" s="553"/>
      <c r="F700" s="57"/>
      <c r="G700" s="131" t="s">
        <v>224</v>
      </c>
      <c r="H700" s="131" t="s">
        <v>11</v>
      </c>
      <c r="I700" s="57"/>
      <c r="J700" s="57" t="s">
        <v>221</v>
      </c>
      <c r="K700" s="139"/>
      <c r="L700" s="58"/>
      <c r="M700" s="405"/>
      <c r="N700" s="387" t="s">
        <v>233</v>
      </c>
      <c r="O700" s="58"/>
      <c r="P700" s="473"/>
      <c r="Q700" s="63"/>
      <c r="R700" s="58"/>
      <c r="S700" s="58"/>
      <c r="T700" s="58"/>
      <c r="U700" s="58"/>
      <c r="V700" s="58"/>
    </row>
    <row r="701" spans="1:22">
      <c r="A701" s="148">
        <v>72984611</v>
      </c>
      <c r="B701" s="518" t="s">
        <v>7807</v>
      </c>
      <c r="C701" s="536">
        <v>960254232</v>
      </c>
      <c r="D701" s="506" t="s">
        <v>7808</v>
      </c>
      <c r="E701" s="553"/>
      <c r="F701" s="57"/>
      <c r="G701" s="131" t="s">
        <v>223</v>
      </c>
      <c r="H701" s="131" t="s">
        <v>11</v>
      </c>
      <c r="I701" s="57" t="s">
        <v>316</v>
      </c>
      <c r="J701" s="57" t="s">
        <v>221</v>
      </c>
      <c r="K701" s="139"/>
      <c r="L701" s="58"/>
      <c r="M701" s="405"/>
      <c r="N701" s="58" t="s">
        <v>233</v>
      </c>
      <c r="O701" s="58"/>
      <c r="P701" s="57"/>
      <c r="Q701" s="63"/>
      <c r="R701" s="58"/>
      <c r="S701" s="58"/>
      <c r="T701" s="58"/>
      <c r="U701" s="58"/>
      <c r="V701" s="58"/>
    </row>
    <row r="702" spans="1:22">
      <c r="A702" s="148">
        <v>72994533</v>
      </c>
      <c r="B702" s="514" t="s">
        <v>7903</v>
      </c>
      <c r="C702" s="536">
        <v>908836336</v>
      </c>
      <c r="D702" s="506" t="s">
        <v>7904</v>
      </c>
      <c r="E702" s="553"/>
      <c r="F702" s="57"/>
      <c r="G702" s="131" t="s">
        <v>223</v>
      </c>
      <c r="H702" s="131" t="s">
        <v>11</v>
      </c>
      <c r="I702" s="57" t="s">
        <v>316</v>
      </c>
      <c r="J702" s="57" t="s">
        <v>221</v>
      </c>
      <c r="K702" s="139"/>
      <c r="L702" s="58"/>
      <c r="M702" s="405"/>
      <c r="N702" s="58" t="s">
        <v>233</v>
      </c>
      <c r="O702" s="58"/>
      <c r="P702" s="57"/>
      <c r="Q702" s="63"/>
      <c r="R702" s="58"/>
      <c r="S702" s="58"/>
      <c r="T702" s="58"/>
      <c r="U702" s="58"/>
      <c r="V702" s="58"/>
    </row>
    <row r="703" spans="1:22">
      <c r="A703" s="148">
        <v>72981645</v>
      </c>
      <c r="B703" s="514" t="s">
        <v>7785</v>
      </c>
      <c r="C703" s="536">
        <v>990057236</v>
      </c>
      <c r="D703" s="506" t="s">
        <v>7786</v>
      </c>
      <c r="E703" s="553"/>
      <c r="F703" s="57"/>
      <c r="G703" s="379" t="s">
        <v>225</v>
      </c>
      <c r="H703" s="131" t="s">
        <v>11</v>
      </c>
      <c r="I703" s="57"/>
      <c r="J703" s="57" t="s">
        <v>221</v>
      </c>
      <c r="K703" s="139"/>
      <c r="L703" s="58"/>
      <c r="M703" s="405"/>
      <c r="N703" s="384" t="s">
        <v>233</v>
      </c>
      <c r="O703" s="58"/>
      <c r="P703" s="57"/>
      <c r="Q703" s="63"/>
      <c r="R703" s="58"/>
      <c r="S703" s="58"/>
      <c r="T703" s="58"/>
      <c r="U703" s="58"/>
      <c r="V703" s="58"/>
    </row>
    <row r="704" spans="1:22">
      <c r="A704" s="148">
        <v>61530731</v>
      </c>
      <c r="B704" s="514" t="s">
        <v>4666</v>
      </c>
      <c r="C704" s="536">
        <v>983703176</v>
      </c>
      <c r="D704" s="506" t="s">
        <v>4667</v>
      </c>
      <c r="E704" s="553"/>
      <c r="F704" s="57"/>
      <c r="G704" s="131" t="s">
        <v>223</v>
      </c>
      <c r="H704" s="131" t="s">
        <v>11</v>
      </c>
      <c r="I704" s="57" t="s">
        <v>316</v>
      </c>
      <c r="J704" s="57" t="s">
        <v>221</v>
      </c>
      <c r="K704" s="139"/>
      <c r="L704" s="58"/>
      <c r="M704" s="405"/>
      <c r="N704" s="58" t="s">
        <v>233</v>
      </c>
      <c r="O704" s="58"/>
      <c r="P704" s="57"/>
      <c r="Q704" s="63"/>
      <c r="R704" s="58"/>
      <c r="S704" s="58"/>
      <c r="T704" s="58"/>
      <c r="U704" s="58"/>
      <c r="V704" s="58"/>
    </row>
    <row r="705" spans="1:22">
      <c r="A705" s="148">
        <v>61776373</v>
      </c>
      <c r="B705" s="514" t="s">
        <v>4804</v>
      </c>
      <c r="C705" s="536">
        <v>999679286</v>
      </c>
      <c r="D705" s="506" t="s">
        <v>4805</v>
      </c>
      <c r="E705" s="553"/>
      <c r="F705" s="57"/>
      <c r="G705" s="131" t="s">
        <v>223</v>
      </c>
      <c r="H705" s="131" t="s">
        <v>11</v>
      </c>
      <c r="I705" s="57" t="s">
        <v>316</v>
      </c>
      <c r="J705" s="57" t="s">
        <v>221</v>
      </c>
      <c r="K705" s="139"/>
      <c r="L705" s="58"/>
      <c r="M705" s="405"/>
      <c r="N705" s="58" t="s">
        <v>233</v>
      </c>
      <c r="O705" s="58"/>
      <c r="P705" s="57"/>
      <c r="Q705" s="63"/>
      <c r="R705" s="58"/>
      <c r="S705" s="58"/>
      <c r="T705" s="58"/>
      <c r="U705" s="58"/>
      <c r="V705" s="58"/>
    </row>
    <row r="706" spans="1:22">
      <c r="A706" s="148">
        <v>61471793</v>
      </c>
      <c r="B706" s="514" t="s">
        <v>4438</v>
      </c>
      <c r="C706" s="536">
        <v>944725378</v>
      </c>
      <c r="D706" s="506" t="s">
        <v>4439</v>
      </c>
      <c r="E706" s="553"/>
      <c r="F706" s="57"/>
      <c r="G706" s="379" t="s">
        <v>225</v>
      </c>
      <c r="H706" s="131" t="s">
        <v>11</v>
      </c>
      <c r="I706" s="57"/>
      <c r="J706" s="57" t="s">
        <v>221</v>
      </c>
      <c r="K706" s="139"/>
      <c r="L706" s="58"/>
      <c r="M706" s="405"/>
      <c r="N706" s="384" t="s">
        <v>233</v>
      </c>
      <c r="O706" s="58"/>
      <c r="P706" s="57"/>
      <c r="Q706" s="63"/>
      <c r="R706" s="58"/>
      <c r="S706" s="58"/>
      <c r="T706" s="58"/>
      <c r="U706" s="58"/>
      <c r="V706" s="58"/>
    </row>
    <row r="707" spans="1:22">
      <c r="A707" s="148">
        <v>61449311</v>
      </c>
      <c r="B707" s="514" t="s">
        <v>4369</v>
      </c>
      <c r="C707" s="536">
        <v>904216195</v>
      </c>
      <c r="D707" s="506" t="s">
        <v>4370</v>
      </c>
      <c r="E707" s="553"/>
      <c r="F707" s="57"/>
      <c r="G707" s="131" t="s">
        <v>223</v>
      </c>
      <c r="H707" s="131" t="s">
        <v>11</v>
      </c>
      <c r="I707" s="57" t="s">
        <v>316</v>
      </c>
      <c r="J707" s="57" t="s">
        <v>221</v>
      </c>
      <c r="K707" s="139"/>
      <c r="L707" s="58"/>
      <c r="M707" s="405"/>
      <c r="N707" s="58" t="s">
        <v>233</v>
      </c>
      <c r="O707" s="58"/>
      <c r="P707" s="57"/>
      <c r="Q707" s="63"/>
      <c r="R707" s="58"/>
      <c r="S707" s="58"/>
      <c r="T707" s="58"/>
      <c r="U707" s="58"/>
      <c r="V707" s="58"/>
    </row>
    <row r="708" spans="1:22" ht="29">
      <c r="A708" s="148">
        <v>72335904</v>
      </c>
      <c r="B708" s="514" t="s">
        <v>7052</v>
      </c>
      <c r="C708" s="536">
        <v>967649806</v>
      </c>
      <c r="D708" s="506" t="s">
        <v>7053</v>
      </c>
      <c r="E708" s="553"/>
      <c r="F708" s="57"/>
      <c r="G708" s="131" t="s">
        <v>224</v>
      </c>
      <c r="H708" s="131" t="s">
        <v>11</v>
      </c>
      <c r="I708" s="57"/>
      <c r="J708" s="57" t="s">
        <v>221</v>
      </c>
      <c r="K708" s="139"/>
      <c r="L708" s="58"/>
      <c r="M708" s="405"/>
      <c r="N708" s="387" t="s">
        <v>233</v>
      </c>
      <c r="O708" s="58"/>
      <c r="P708" s="473"/>
      <c r="Q708" s="63"/>
      <c r="R708" s="58"/>
      <c r="S708" s="58"/>
      <c r="T708" s="58"/>
      <c r="U708" s="58"/>
      <c r="V708" s="58"/>
    </row>
    <row r="709" spans="1:22">
      <c r="A709" s="148">
        <v>73163614</v>
      </c>
      <c r="B709" s="514" t="s">
        <v>8136</v>
      </c>
      <c r="C709" s="536">
        <v>960146315</v>
      </c>
      <c r="D709" s="506" t="s">
        <v>8137</v>
      </c>
      <c r="E709" s="553"/>
      <c r="F709" s="57"/>
      <c r="G709" s="131" t="s">
        <v>223</v>
      </c>
      <c r="H709" s="131" t="s">
        <v>11</v>
      </c>
      <c r="I709" s="57" t="s">
        <v>316</v>
      </c>
      <c r="J709" s="57" t="s">
        <v>221</v>
      </c>
      <c r="K709" s="139"/>
      <c r="L709" s="58"/>
      <c r="M709" s="405"/>
      <c r="N709" s="58" t="s">
        <v>233</v>
      </c>
      <c r="O709" s="58"/>
      <c r="P709" s="57"/>
      <c r="Q709" s="63"/>
      <c r="R709" s="58"/>
      <c r="S709" s="58"/>
      <c r="T709" s="58"/>
      <c r="U709" s="58"/>
      <c r="V709" s="58"/>
    </row>
    <row r="710" spans="1:22">
      <c r="A710" s="148">
        <v>72066558</v>
      </c>
      <c r="B710" s="514" t="s">
        <v>6872</v>
      </c>
      <c r="C710" s="536">
        <v>968948550</v>
      </c>
      <c r="D710" s="506" t="s">
        <v>6873</v>
      </c>
      <c r="E710" s="553"/>
      <c r="F710" s="57"/>
      <c r="G710" s="131" t="s">
        <v>223</v>
      </c>
      <c r="H710" s="131" t="s">
        <v>11</v>
      </c>
      <c r="I710" s="57" t="s">
        <v>316</v>
      </c>
      <c r="J710" s="57" t="s">
        <v>221</v>
      </c>
      <c r="K710" s="139"/>
      <c r="L710" s="58"/>
      <c r="M710" s="405"/>
      <c r="N710" s="58" t="s">
        <v>233</v>
      </c>
      <c r="O710" s="58"/>
      <c r="P710" s="57"/>
      <c r="Q710" s="63"/>
      <c r="R710" s="58"/>
      <c r="S710" s="58"/>
      <c r="T710" s="58"/>
      <c r="U710" s="58"/>
      <c r="V710" s="58"/>
    </row>
    <row r="711" spans="1:22">
      <c r="A711" s="148">
        <v>62628955</v>
      </c>
      <c r="B711" s="514" t="s">
        <v>5273</v>
      </c>
      <c r="C711" s="536">
        <v>956011459</v>
      </c>
      <c r="D711" s="506" t="s">
        <v>5274</v>
      </c>
      <c r="E711" s="553"/>
      <c r="F711" s="57"/>
      <c r="G711" s="131" t="s">
        <v>223</v>
      </c>
      <c r="H711" s="131" t="s">
        <v>11</v>
      </c>
      <c r="I711" s="57" t="s">
        <v>316</v>
      </c>
      <c r="J711" s="57" t="s">
        <v>221</v>
      </c>
      <c r="K711" s="139"/>
      <c r="L711" s="58"/>
      <c r="M711" s="405"/>
      <c r="N711" s="58" t="s">
        <v>233</v>
      </c>
      <c r="O711" s="58"/>
      <c r="P711" s="57"/>
      <c r="Q711" s="63"/>
      <c r="R711" s="58"/>
      <c r="S711" s="58"/>
      <c r="T711" s="58"/>
      <c r="U711" s="58"/>
      <c r="V711" s="58"/>
    </row>
    <row r="712" spans="1:22">
      <c r="A712" s="148">
        <v>60511029</v>
      </c>
      <c r="B712" s="514" t="s">
        <v>3130</v>
      </c>
      <c r="C712" s="536">
        <v>958670775</v>
      </c>
      <c r="D712" s="506" t="s">
        <v>3131</v>
      </c>
      <c r="E712" s="553"/>
      <c r="F712" s="57"/>
      <c r="G712" s="131" t="s">
        <v>224</v>
      </c>
      <c r="H712" s="131" t="s">
        <v>11</v>
      </c>
      <c r="I712" s="57"/>
      <c r="J712" s="57" t="s">
        <v>221</v>
      </c>
      <c r="K712" s="139"/>
      <c r="L712" s="58"/>
      <c r="M712" s="405"/>
      <c r="N712" s="387" t="s">
        <v>233</v>
      </c>
      <c r="O712" s="58"/>
      <c r="P712" s="473"/>
      <c r="Q712" s="63"/>
      <c r="R712" s="58"/>
      <c r="S712" s="58"/>
      <c r="T712" s="58"/>
      <c r="U712" s="58"/>
      <c r="V712" s="58"/>
    </row>
    <row r="713" spans="1:22">
      <c r="A713" s="148">
        <v>72596854</v>
      </c>
      <c r="B713" s="514" t="s">
        <v>7398</v>
      </c>
      <c r="C713" s="536">
        <v>940229050</v>
      </c>
      <c r="D713" s="506" t="s">
        <v>7399</v>
      </c>
      <c r="E713" s="553"/>
      <c r="F713" s="57"/>
      <c r="G713" s="131" t="s">
        <v>224</v>
      </c>
      <c r="H713" s="131" t="s">
        <v>11</v>
      </c>
      <c r="I713" s="57"/>
      <c r="J713" s="57" t="s">
        <v>221</v>
      </c>
      <c r="K713" s="139"/>
      <c r="L713" s="58"/>
      <c r="M713" s="405"/>
      <c r="N713" s="387" t="s">
        <v>233</v>
      </c>
      <c r="O713" s="58"/>
      <c r="P713" s="473"/>
      <c r="Q713" s="63"/>
      <c r="R713" s="58"/>
      <c r="S713" s="58"/>
      <c r="T713" s="58"/>
      <c r="U713" s="58"/>
      <c r="V713" s="58"/>
    </row>
    <row r="714" spans="1:22">
      <c r="A714" s="148">
        <v>96791597</v>
      </c>
      <c r="B714" s="514" t="s">
        <v>10198</v>
      </c>
      <c r="C714" s="536">
        <v>951100441</v>
      </c>
      <c r="D714" s="506" t="s">
        <v>10199</v>
      </c>
      <c r="E714" s="553"/>
      <c r="F714" s="57"/>
      <c r="G714" s="131" t="s">
        <v>224</v>
      </c>
      <c r="H714" s="131" t="s">
        <v>11</v>
      </c>
      <c r="I714" s="57"/>
      <c r="J714" s="57" t="s">
        <v>221</v>
      </c>
      <c r="K714" s="139"/>
      <c r="L714" s="58"/>
      <c r="M714" s="405"/>
      <c r="N714" s="387" t="s">
        <v>233</v>
      </c>
      <c r="O714" s="58"/>
      <c r="P714" s="473"/>
      <c r="Q714" s="63"/>
      <c r="R714" s="58"/>
      <c r="S714" s="58"/>
      <c r="T714" s="58"/>
      <c r="U714" s="58"/>
      <c r="V714" s="58"/>
    </row>
    <row r="715" spans="1:22">
      <c r="A715" s="148">
        <v>72343856</v>
      </c>
      <c r="B715" s="514" t="s">
        <v>7107</v>
      </c>
      <c r="C715" s="536">
        <v>987119303</v>
      </c>
      <c r="D715" s="506" t="s">
        <v>7108</v>
      </c>
      <c r="E715" s="553"/>
      <c r="F715" s="57"/>
      <c r="G715" s="131" t="s">
        <v>223</v>
      </c>
      <c r="H715" s="131" t="s">
        <v>11</v>
      </c>
      <c r="I715" s="57" t="s">
        <v>316</v>
      </c>
      <c r="J715" s="57" t="s">
        <v>221</v>
      </c>
      <c r="K715" s="139"/>
      <c r="L715" s="58"/>
      <c r="M715" s="405"/>
      <c r="N715" s="58" t="s">
        <v>233</v>
      </c>
      <c r="O715" s="58"/>
      <c r="P715" s="57"/>
      <c r="Q715" s="63"/>
      <c r="R715" s="58"/>
      <c r="S715" s="58"/>
      <c r="T715" s="58"/>
      <c r="U715" s="58"/>
      <c r="V715" s="58"/>
    </row>
    <row r="716" spans="1:22">
      <c r="A716" s="148">
        <v>61456005</v>
      </c>
      <c r="B716" s="514" t="s">
        <v>4383</v>
      </c>
      <c r="C716" s="536">
        <v>916043440</v>
      </c>
      <c r="D716" s="506" t="s">
        <v>362</v>
      </c>
      <c r="E716" s="553"/>
      <c r="F716" s="57"/>
      <c r="G716" s="131" t="s">
        <v>223</v>
      </c>
      <c r="H716" s="131" t="s">
        <v>11</v>
      </c>
      <c r="I716" s="57" t="s">
        <v>316</v>
      </c>
      <c r="J716" s="57" t="s">
        <v>221</v>
      </c>
      <c r="K716" s="139"/>
      <c r="L716" s="58"/>
      <c r="M716" s="405"/>
      <c r="N716" s="58" t="s">
        <v>233</v>
      </c>
      <c r="O716" s="58"/>
      <c r="P716" s="57"/>
      <c r="Q716" s="63"/>
      <c r="R716" s="58"/>
      <c r="S716" s="58"/>
      <c r="T716" s="58"/>
      <c r="U716" s="58"/>
      <c r="V716" s="58"/>
    </row>
    <row r="717" spans="1:22">
      <c r="A717" s="148" t="s">
        <v>10830</v>
      </c>
      <c r="B717" s="514" t="s">
        <v>10831</v>
      </c>
      <c r="C717" s="536">
        <v>960639804</v>
      </c>
      <c r="D717" s="506" t="s">
        <v>362</v>
      </c>
      <c r="E717" s="553"/>
      <c r="F717" s="57"/>
      <c r="G717" s="379" t="s">
        <v>225</v>
      </c>
      <c r="H717" s="131" t="s">
        <v>11</v>
      </c>
      <c r="I717" s="57"/>
      <c r="J717" s="57" t="s">
        <v>221</v>
      </c>
      <c r="K717" s="139"/>
      <c r="L717" s="58"/>
      <c r="M717" s="405"/>
      <c r="N717" s="384" t="s">
        <v>233</v>
      </c>
      <c r="O717" s="58" t="s">
        <v>236</v>
      </c>
      <c r="P717" s="57"/>
      <c r="Q717" s="63"/>
      <c r="R717" s="58"/>
      <c r="S717" s="58"/>
      <c r="T717" s="58"/>
      <c r="U717" s="58"/>
      <c r="V717" s="58"/>
    </row>
    <row r="718" spans="1:22">
      <c r="A718" s="148">
        <v>46993845</v>
      </c>
      <c r="B718" s="518" t="s">
        <v>2737</v>
      </c>
      <c r="C718" s="536">
        <v>923772029</v>
      </c>
      <c r="D718" s="506" t="s">
        <v>2738</v>
      </c>
      <c r="E718" s="553"/>
      <c r="F718" s="57"/>
      <c r="G718" s="131" t="s">
        <v>224</v>
      </c>
      <c r="H718" s="131" t="s">
        <v>11</v>
      </c>
      <c r="I718" s="57"/>
      <c r="J718" s="57" t="s">
        <v>221</v>
      </c>
      <c r="K718" s="139"/>
      <c r="L718" s="58"/>
      <c r="M718" s="405"/>
      <c r="N718" s="387" t="s">
        <v>233</v>
      </c>
      <c r="O718" s="58"/>
      <c r="P718" s="473"/>
      <c r="Q718" s="63"/>
      <c r="R718" s="58"/>
      <c r="S718" s="58"/>
      <c r="T718" s="58"/>
      <c r="U718" s="58"/>
      <c r="V718" s="58"/>
    </row>
    <row r="719" spans="1:22">
      <c r="A719" s="148" t="s">
        <v>10832</v>
      </c>
      <c r="B719" s="514" t="s">
        <v>10833</v>
      </c>
      <c r="C719" s="536">
        <v>975030690</v>
      </c>
      <c r="D719" s="506" t="s">
        <v>362</v>
      </c>
      <c r="E719" s="553"/>
      <c r="F719" s="57"/>
      <c r="G719" s="131" t="s">
        <v>224</v>
      </c>
      <c r="H719" s="131" t="s">
        <v>11</v>
      </c>
      <c r="I719" s="57"/>
      <c r="J719" s="57" t="s">
        <v>221</v>
      </c>
      <c r="K719" s="139"/>
      <c r="L719" s="58"/>
      <c r="M719" s="405"/>
      <c r="N719" s="387" t="s">
        <v>233</v>
      </c>
      <c r="O719" s="58" t="s">
        <v>332</v>
      </c>
      <c r="P719" s="57"/>
      <c r="Q719" s="63"/>
      <c r="R719" s="58"/>
      <c r="S719" s="58"/>
      <c r="T719" s="58"/>
      <c r="U719" s="58"/>
      <c r="V719" s="58"/>
    </row>
    <row r="720" spans="1:22">
      <c r="A720" s="148" t="s">
        <v>10844</v>
      </c>
      <c r="B720" s="514" t="s">
        <v>10845</v>
      </c>
      <c r="C720" s="536">
        <v>904024317</v>
      </c>
      <c r="D720" s="506" t="s">
        <v>362</v>
      </c>
      <c r="E720" s="553"/>
      <c r="F720" s="57"/>
      <c r="G720" s="379" t="s">
        <v>225</v>
      </c>
      <c r="H720" s="131" t="s">
        <v>11</v>
      </c>
      <c r="I720" s="57"/>
      <c r="J720" s="57" t="s">
        <v>221</v>
      </c>
      <c r="K720" s="139"/>
      <c r="L720" s="58"/>
      <c r="M720" s="405"/>
      <c r="N720" s="384" t="s">
        <v>233</v>
      </c>
      <c r="O720" s="58" t="s">
        <v>236</v>
      </c>
      <c r="P720" s="57"/>
      <c r="Q720" s="63"/>
      <c r="R720" s="58"/>
      <c r="S720" s="58"/>
      <c r="T720" s="58"/>
      <c r="U720" s="58"/>
      <c r="V720" s="58"/>
    </row>
    <row r="721" spans="1:22">
      <c r="A721" s="148">
        <v>578</v>
      </c>
      <c r="B721" s="514" t="s">
        <v>365</v>
      </c>
      <c r="C721" s="536">
        <v>922583646</v>
      </c>
      <c r="D721" s="506" t="s">
        <v>362</v>
      </c>
      <c r="E721" s="553"/>
      <c r="F721" s="57"/>
      <c r="G721" s="131" t="s">
        <v>223</v>
      </c>
      <c r="H721" s="131" t="s">
        <v>11</v>
      </c>
      <c r="I721" s="57" t="s">
        <v>316</v>
      </c>
      <c r="J721" s="57" t="s">
        <v>221</v>
      </c>
      <c r="K721" s="139"/>
      <c r="L721" s="58"/>
      <c r="M721" s="405"/>
      <c r="N721" s="58" t="s">
        <v>233</v>
      </c>
      <c r="O721" s="58"/>
      <c r="P721" s="57"/>
      <c r="Q721" s="63"/>
      <c r="R721" s="58"/>
      <c r="S721" s="58"/>
      <c r="T721" s="58"/>
      <c r="U721" s="58"/>
      <c r="V721" s="58"/>
    </row>
    <row r="722" spans="1:22">
      <c r="A722" s="148">
        <v>14</v>
      </c>
      <c r="B722" s="514" t="s">
        <v>361</v>
      </c>
      <c r="C722" s="536">
        <v>920459419</v>
      </c>
      <c r="D722" s="506" t="s">
        <v>362</v>
      </c>
      <c r="E722" s="553"/>
      <c r="F722" s="57"/>
      <c r="G722" s="131" t="s">
        <v>224</v>
      </c>
      <c r="H722" s="131" t="s">
        <v>11</v>
      </c>
      <c r="I722" s="57"/>
      <c r="J722" s="57" t="s">
        <v>221</v>
      </c>
      <c r="K722" s="139"/>
      <c r="L722" s="58"/>
      <c r="M722" s="405"/>
      <c r="N722" s="387" t="s">
        <v>233</v>
      </c>
      <c r="O722" s="58" t="s">
        <v>236</v>
      </c>
      <c r="P722" s="57"/>
      <c r="Q722" s="63"/>
      <c r="R722" s="58"/>
      <c r="S722" s="58"/>
      <c r="T722" s="58"/>
      <c r="U722" s="58"/>
      <c r="V722" s="58"/>
    </row>
    <row r="723" spans="1:22">
      <c r="A723" s="148">
        <v>78</v>
      </c>
      <c r="B723" s="514" t="s">
        <v>364</v>
      </c>
      <c r="C723" s="536">
        <v>926617690</v>
      </c>
      <c r="D723" s="506" t="s">
        <v>362</v>
      </c>
      <c r="E723" s="553"/>
      <c r="F723" s="57"/>
      <c r="G723" s="131" t="s">
        <v>224</v>
      </c>
      <c r="H723" s="131" t="s">
        <v>11</v>
      </c>
      <c r="I723" s="57"/>
      <c r="J723" s="57" t="s">
        <v>221</v>
      </c>
      <c r="K723" s="139"/>
      <c r="L723" s="58"/>
      <c r="M723" s="405"/>
      <c r="N723" s="387" t="s">
        <v>233</v>
      </c>
      <c r="O723" s="58" t="s">
        <v>236</v>
      </c>
      <c r="P723" s="57"/>
      <c r="Q723" s="63"/>
      <c r="R723" s="58"/>
      <c r="S723" s="58"/>
      <c r="T723" s="58"/>
      <c r="U723" s="58"/>
      <c r="V723" s="58"/>
    </row>
    <row r="724" spans="1:22">
      <c r="A724" s="148">
        <v>35</v>
      </c>
      <c r="B724" s="514" t="s">
        <v>363</v>
      </c>
      <c r="C724" s="536">
        <v>928768676</v>
      </c>
      <c r="D724" s="506" t="s">
        <v>362</v>
      </c>
      <c r="E724" s="553"/>
      <c r="F724" s="57"/>
      <c r="G724" s="131" t="s">
        <v>224</v>
      </c>
      <c r="H724" s="131" t="s">
        <v>11</v>
      </c>
      <c r="I724" s="57"/>
      <c r="J724" s="57" t="s">
        <v>221</v>
      </c>
      <c r="K724" s="139"/>
      <c r="L724" s="58"/>
      <c r="M724" s="405"/>
      <c r="N724" s="387" t="s">
        <v>233</v>
      </c>
      <c r="O724" s="58" t="s">
        <v>231</v>
      </c>
      <c r="P724" s="57"/>
      <c r="Q724" s="63"/>
      <c r="R724" s="58"/>
      <c r="S724" s="58"/>
      <c r="T724" s="58"/>
      <c r="U724" s="58"/>
      <c r="V724" s="58"/>
    </row>
    <row r="725" spans="1:22">
      <c r="A725" s="148">
        <v>72052585</v>
      </c>
      <c r="B725" s="514" t="s">
        <v>6719</v>
      </c>
      <c r="C725" s="536">
        <v>906029526</v>
      </c>
      <c r="D725" s="506" t="s">
        <v>6720</v>
      </c>
      <c r="E725" s="553"/>
      <c r="F725" s="57"/>
      <c r="G725" s="131" t="s">
        <v>224</v>
      </c>
      <c r="H725" s="131" t="s">
        <v>11</v>
      </c>
      <c r="I725" s="57"/>
      <c r="J725" s="57" t="s">
        <v>221</v>
      </c>
      <c r="K725" s="139"/>
      <c r="L725" s="58"/>
      <c r="M725" s="405"/>
      <c r="N725" s="387" t="s">
        <v>233</v>
      </c>
      <c r="O725" s="58" t="s">
        <v>331</v>
      </c>
      <c r="P725" s="57"/>
      <c r="Q725" s="63"/>
      <c r="R725" s="58"/>
      <c r="S725" s="58"/>
      <c r="T725" s="58"/>
      <c r="U725" s="58"/>
      <c r="V725" s="58"/>
    </row>
    <row r="726" spans="1:22">
      <c r="A726" s="148">
        <v>71155141</v>
      </c>
      <c r="B726" s="514" t="s">
        <v>5999</v>
      </c>
      <c r="C726" s="536">
        <v>984371617</v>
      </c>
      <c r="D726" s="506" t="s">
        <v>6000</v>
      </c>
      <c r="E726" s="553"/>
      <c r="F726" s="57"/>
      <c r="G726" s="379" t="s">
        <v>225</v>
      </c>
      <c r="H726" s="131" t="s">
        <v>11</v>
      </c>
      <c r="I726" s="57"/>
      <c r="J726" s="57" t="s">
        <v>221</v>
      </c>
      <c r="K726" s="139"/>
      <c r="L726" s="58"/>
      <c r="M726" s="405"/>
      <c r="N726" s="384" t="s">
        <v>233</v>
      </c>
      <c r="O726" s="58" t="s">
        <v>331</v>
      </c>
      <c r="P726" s="57"/>
      <c r="Q726" s="63"/>
      <c r="R726" s="58"/>
      <c r="S726" s="58"/>
      <c r="T726" s="58"/>
      <c r="U726" s="58"/>
      <c r="V726" s="58"/>
    </row>
    <row r="727" spans="1:22">
      <c r="A727" s="148">
        <v>76834897</v>
      </c>
      <c r="B727" s="514" t="s">
        <v>9793</v>
      </c>
      <c r="C727" s="536">
        <v>985293955</v>
      </c>
      <c r="D727" s="506" t="s">
        <v>9794</v>
      </c>
      <c r="E727" s="553"/>
      <c r="F727" s="57"/>
      <c r="G727" s="131" t="s">
        <v>224</v>
      </c>
      <c r="H727" s="131" t="s">
        <v>11</v>
      </c>
      <c r="I727" s="57"/>
      <c r="J727" s="57" t="s">
        <v>221</v>
      </c>
      <c r="K727" s="139"/>
      <c r="L727" s="58"/>
      <c r="M727" s="405"/>
      <c r="N727" s="387" t="s">
        <v>233</v>
      </c>
      <c r="O727" s="58" t="s">
        <v>331</v>
      </c>
      <c r="P727" s="57"/>
      <c r="Q727" s="63"/>
      <c r="R727" s="58"/>
      <c r="S727" s="58"/>
      <c r="T727" s="58"/>
      <c r="U727" s="58"/>
      <c r="V727" s="58"/>
    </row>
    <row r="728" spans="1:22">
      <c r="A728" s="148">
        <v>72995477</v>
      </c>
      <c r="B728" s="514" t="s">
        <v>7909</v>
      </c>
      <c r="C728" s="536">
        <v>994259375</v>
      </c>
      <c r="D728" s="506" t="s">
        <v>7910</v>
      </c>
      <c r="E728" s="553"/>
      <c r="F728" s="57" t="s">
        <v>362</v>
      </c>
      <c r="G728" s="131" t="s">
        <v>224</v>
      </c>
      <c r="H728" s="131" t="s">
        <v>248</v>
      </c>
      <c r="I728" s="57"/>
      <c r="J728" s="57" t="s">
        <v>221</v>
      </c>
      <c r="K728" s="139"/>
      <c r="L728" s="58"/>
      <c r="M728" s="405"/>
      <c r="N728" s="387" t="s">
        <v>233</v>
      </c>
      <c r="O728" s="58" t="s">
        <v>331</v>
      </c>
      <c r="P728" s="57"/>
      <c r="Q728" s="63"/>
      <c r="R728" s="58"/>
      <c r="S728" s="58"/>
      <c r="T728" s="58"/>
      <c r="U728" s="58"/>
      <c r="V728" s="58"/>
    </row>
    <row r="729" spans="1:22">
      <c r="A729" s="148">
        <v>45869013</v>
      </c>
      <c r="B729" s="514" t="s">
        <v>2568</v>
      </c>
      <c r="C729" s="536">
        <v>970970392</v>
      </c>
      <c r="D729" s="506" t="s">
        <v>2569</v>
      </c>
      <c r="E729" s="553"/>
      <c r="F729" s="57" t="s">
        <v>362</v>
      </c>
      <c r="G729" s="131" t="s">
        <v>224</v>
      </c>
      <c r="H729" s="131" t="s">
        <v>248</v>
      </c>
      <c r="I729" s="57"/>
      <c r="J729" s="57" t="s">
        <v>221</v>
      </c>
      <c r="K729" s="139"/>
      <c r="L729" s="58"/>
      <c r="M729" s="405"/>
      <c r="N729" s="387" t="s">
        <v>233</v>
      </c>
      <c r="O729" s="58" t="s">
        <v>331</v>
      </c>
      <c r="P729" s="57"/>
      <c r="Q729" s="63"/>
      <c r="R729" s="58"/>
      <c r="S729" s="58"/>
      <c r="T729" s="58"/>
      <c r="U729" s="58"/>
      <c r="V729" s="58"/>
    </row>
    <row r="730" spans="1:22">
      <c r="A730" s="148">
        <v>72492005</v>
      </c>
      <c r="B730" s="514" t="s">
        <v>7227</v>
      </c>
      <c r="C730" s="536">
        <v>903126693</v>
      </c>
      <c r="D730" s="506" t="s">
        <v>7228</v>
      </c>
      <c r="E730" s="553"/>
      <c r="F730" s="57" t="s">
        <v>362</v>
      </c>
      <c r="G730" s="131" t="s">
        <v>224</v>
      </c>
      <c r="H730" s="131" t="s">
        <v>248</v>
      </c>
      <c r="I730" s="57"/>
      <c r="J730" s="57" t="s">
        <v>221</v>
      </c>
      <c r="K730" s="139"/>
      <c r="L730" s="58"/>
      <c r="M730" s="405"/>
      <c r="N730" s="387" t="s">
        <v>233</v>
      </c>
      <c r="O730" s="58" t="s">
        <v>331</v>
      </c>
      <c r="P730" s="57"/>
      <c r="Q730" s="63"/>
      <c r="R730" s="58"/>
      <c r="S730" s="58"/>
      <c r="T730" s="58"/>
      <c r="U730" s="58"/>
      <c r="V730" s="58"/>
    </row>
    <row r="731" spans="1:22">
      <c r="A731" s="148">
        <v>70807808</v>
      </c>
      <c r="B731" s="518" t="s">
        <v>5805</v>
      </c>
      <c r="C731" s="536">
        <v>999933180</v>
      </c>
      <c r="D731" s="506" t="s">
        <v>5806</v>
      </c>
      <c r="E731" s="553"/>
      <c r="F731" s="57" t="s">
        <v>362</v>
      </c>
      <c r="G731" s="379" t="s">
        <v>225</v>
      </c>
      <c r="H731" s="131" t="s">
        <v>248</v>
      </c>
      <c r="I731" s="57"/>
      <c r="J731" s="57" t="s">
        <v>221</v>
      </c>
      <c r="K731" s="139"/>
      <c r="L731" s="58"/>
      <c r="M731" s="405"/>
      <c r="N731" s="384" t="s">
        <v>233</v>
      </c>
      <c r="O731" s="58" t="s">
        <v>331</v>
      </c>
      <c r="P731" s="57"/>
      <c r="Q731" s="63"/>
      <c r="R731" s="58"/>
      <c r="S731" s="58"/>
      <c r="T731" s="58"/>
      <c r="U731" s="58"/>
      <c r="V731" s="58"/>
    </row>
    <row r="732" spans="1:22">
      <c r="A732" s="148">
        <v>76019369</v>
      </c>
      <c r="B732" s="514" t="s">
        <v>9507</v>
      </c>
      <c r="C732" s="536">
        <v>947371907</v>
      </c>
      <c r="D732" s="506" t="s">
        <v>9508</v>
      </c>
      <c r="E732" s="553"/>
      <c r="F732" s="57" t="s">
        <v>362</v>
      </c>
      <c r="G732" s="379" t="s">
        <v>225</v>
      </c>
      <c r="H732" s="131" t="s">
        <v>248</v>
      </c>
      <c r="I732" s="57"/>
      <c r="J732" s="57" t="s">
        <v>221</v>
      </c>
      <c r="K732" s="139"/>
      <c r="L732" s="58"/>
      <c r="M732" s="405"/>
      <c r="N732" s="384" t="s">
        <v>233</v>
      </c>
      <c r="O732" s="58" t="s">
        <v>231</v>
      </c>
      <c r="P732" s="57"/>
      <c r="Q732" s="63"/>
      <c r="R732" s="58"/>
      <c r="S732" s="58"/>
      <c r="T732" s="58"/>
      <c r="U732" s="58"/>
      <c r="V732" s="58"/>
    </row>
    <row r="733" spans="1:22">
      <c r="A733" s="148">
        <v>45330703</v>
      </c>
      <c r="B733" s="514" t="s">
        <v>2449</v>
      </c>
      <c r="C733" s="536">
        <v>983703036</v>
      </c>
      <c r="D733" s="506" t="s">
        <v>2450</v>
      </c>
      <c r="E733" s="553"/>
      <c r="F733" s="57" t="s">
        <v>362</v>
      </c>
      <c r="G733" s="379" t="s">
        <v>225</v>
      </c>
      <c r="H733" s="131" t="s">
        <v>248</v>
      </c>
      <c r="I733" s="57"/>
      <c r="J733" s="57" t="s">
        <v>221</v>
      </c>
      <c r="K733" s="139"/>
      <c r="L733" s="58"/>
      <c r="M733" s="405"/>
      <c r="N733" s="384" t="s">
        <v>233</v>
      </c>
      <c r="O733" s="58" t="s">
        <v>331</v>
      </c>
      <c r="P733" s="57"/>
      <c r="Q733" s="63"/>
      <c r="R733" s="58"/>
      <c r="S733" s="58"/>
      <c r="T733" s="58"/>
      <c r="U733" s="58"/>
      <c r="V733" s="58"/>
    </row>
    <row r="734" spans="1:22" ht="29">
      <c r="A734" s="148">
        <v>73542228</v>
      </c>
      <c r="B734" s="514" t="s">
        <v>8399</v>
      </c>
      <c r="C734" s="536">
        <v>902947273</v>
      </c>
      <c r="D734" s="506" t="s">
        <v>8400</v>
      </c>
      <c r="E734" s="553"/>
      <c r="F734" s="57" t="s">
        <v>362</v>
      </c>
      <c r="G734" s="131" t="s">
        <v>224</v>
      </c>
      <c r="H734" s="131" t="s">
        <v>248</v>
      </c>
      <c r="I734" s="57"/>
      <c r="J734" s="57" t="s">
        <v>221</v>
      </c>
      <c r="K734" s="139"/>
      <c r="L734" s="58"/>
      <c r="M734" s="405"/>
      <c r="N734" s="387" t="s">
        <v>233</v>
      </c>
      <c r="O734" s="58" t="s">
        <v>331</v>
      </c>
      <c r="P734" s="57"/>
      <c r="Q734" s="63"/>
      <c r="R734" s="58"/>
      <c r="S734" s="58"/>
      <c r="T734" s="58"/>
      <c r="U734" s="58"/>
      <c r="V734" s="58"/>
    </row>
    <row r="735" spans="1:22">
      <c r="A735" s="148">
        <v>70700956</v>
      </c>
      <c r="B735" s="514" t="s">
        <v>5640</v>
      </c>
      <c r="C735" s="536">
        <v>942269300</v>
      </c>
      <c r="D735" s="506" t="s">
        <v>5641</v>
      </c>
      <c r="E735" s="553"/>
      <c r="F735" s="57" t="s">
        <v>362</v>
      </c>
      <c r="G735" s="131" t="s">
        <v>224</v>
      </c>
      <c r="H735" s="131" t="s">
        <v>248</v>
      </c>
      <c r="I735" s="57"/>
      <c r="J735" s="57" t="s">
        <v>221</v>
      </c>
      <c r="K735" s="139"/>
      <c r="L735" s="58"/>
      <c r="M735" s="405"/>
      <c r="N735" s="387" t="s">
        <v>233</v>
      </c>
      <c r="O735" s="58" t="s">
        <v>331</v>
      </c>
      <c r="P735" s="57"/>
      <c r="Q735" s="63"/>
      <c r="R735" s="58"/>
      <c r="S735" s="58"/>
      <c r="T735" s="58"/>
      <c r="U735" s="58"/>
      <c r="V735" s="58"/>
    </row>
    <row r="736" spans="1:22">
      <c r="A736" s="148">
        <v>72201248</v>
      </c>
      <c r="B736" s="514" t="s">
        <v>6956</v>
      </c>
      <c r="C736" s="536">
        <v>926713342</v>
      </c>
      <c r="D736" s="506" t="s">
        <v>6957</v>
      </c>
      <c r="E736" s="553"/>
      <c r="F736" s="57" t="s">
        <v>362</v>
      </c>
      <c r="G736" s="131" t="s">
        <v>224</v>
      </c>
      <c r="H736" s="131" t="s">
        <v>248</v>
      </c>
      <c r="I736" s="57"/>
      <c r="J736" s="57" t="s">
        <v>221</v>
      </c>
      <c r="K736" s="139"/>
      <c r="L736" s="58"/>
      <c r="M736" s="405"/>
      <c r="N736" s="387" t="s">
        <v>233</v>
      </c>
      <c r="O736" s="58" t="s">
        <v>331</v>
      </c>
      <c r="P736" s="57"/>
      <c r="Q736" s="63"/>
      <c r="R736" s="58"/>
      <c r="S736" s="58"/>
      <c r="T736" s="58"/>
      <c r="U736" s="58"/>
      <c r="V736" s="58"/>
    </row>
    <row r="737" spans="1:22">
      <c r="A737" s="148">
        <v>9540960</v>
      </c>
      <c r="B737" s="514" t="s">
        <v>743</v>
      </c>
      <c r="C737" s="536">
        <v>968122727</v>
      </c>
      <c r="D737" s="506" t="s">
        <v>744</v>
      </c>
      <c r="E737" s="553"/>
      <c r="F737" s="57" t="s">
        <v>362</v>
      </c>
      <c r="G737" s="131" t="s">
        <v>223</v>
      </c>
      <c r="H737" s="131" t="s">
        <v>248</v>
      </c>
      <c r="I737" s="57"/>
      <c r="J737" s="57" t="s">
        <v>221</v>
      </c>
      <c r="K737" s="139"/>
      <c r="L737" s="58"/>
      <c r="M737" s="405"/>
      <c r="N737" s="387" t="s">
        <v>233</v>
      </c>
      <c r="O737" s="58" t="s">
        <v>331</v>
      </c>
      <c r="P737" s="57"/>
      <c r="Q737" s="63"/>
      <c r="R737" s="58"/>
      <c r="S737" s="58"/>
      <c r="T737" s="58"/>
      <c r="U737" s="58"/>
      <c r="V737" s="58"/>
    </row>
    <row r="738" spans="1:22">
      <c r="A738" s="148">
        <v>45709991</v>
      </c>
      <c r="B738" s="514" t="s">
        <v>2535</v>
      </c>
      <c r="C738" s="536">
        <v>963396793</v>
      </c>
      <c r="D738" s="506" t="s">
        <v>2536</v>
      </c>
      <c r="E738" s="553"/>
      <c r="F738" s="57" t="s">
        <v>362</v>
      </c>
      <c r="G738" s="131" t="s">
        <v>223</v>
      </c>
      <c r="H738" s="131" t="s">
        <v>248</v>
      </c>
      <c r="I738" s="57"/>
      <c r="J738" s="57" t="s">
        <v>221</v>
      </c>
      <c r="K738" s="139"/>
      <c r="L738" s="58"/>
      <c r="M738" s="405"/>
      <c r="N738" s="387" t="s">
        <v>233</v>
      </c>
      <c r="O738" s="58" t="s">
        <v>331</v>
      </c>
      <c r="P738" s="57"/>
      <c r="Q738" s="63"/>
      <c r="R738" s="58"/>
      <c r="S738" s="58"/>
      <c r="T738" s="58"/>
      <c r="U738" s="58"/>
      <c r="V738" s="58"/>
    </row>
    <row r="739" spans="1:22">
      <c r="A739" s="148">
        <v>73967679</v>
      </c>
      <c r="B739" s="514" t="s">
        <v>8655</v>
      </c>
      <c r="C739" s="536">
        <v>990955030</v>
      </c>
      <c r="D739" s="506" t="s">
        <v>8656</v>
      </c>
      <c r="E739" s="553"/>
      <c r="F739" s="57" t="s">
        <v>362</v>
      </c>
      <c r="G739" s="379" t="s">
        <v>225</v>
      </c>
      <c r="H739" s="131" t="s">
        <v>248</v>
      </c>
      <c r="I739" s="57"/>
      <c r="J739" s="57" t="s">
        <v>221</v>
      </c>
      <c r="K739" s="139"/>
      <c r="L739" s="58"/>
      <c r="M739" s="405"/>
      <c r="N739" s="384" t="s">
        <v>233</v>
      </c>
      <c r="O739" s="58" t="s">
        <v>236</v>
      </c>
      <c r="P739" s="57"/>
      <c r="Q739" s="63"/>
      <c r="R739" s="58"/>
      <c r="S739" s="58"/>
      <c r="T739" s="58"/>
      <c r="U739" s="58"/>
      <c r="V739" s="58"/>
    </row>
    <row r="740" spans="1:22">
      <c r="A740" s="148">
        <v>70731995</v>
      </c>
      <c r="B740" s="514" t="s">
        <v>5745</v>
      </c>
      <c r="C740" s="536">
        <v>971983870</v>
      </c>
      <c r="D740" s="506" t="s">
        <v>5747</v>
      </c>
      <c r="E740" s="553"/>
      <c r="F740" s="57" t="s">
        <v>362</v>
      </c>
      <c r="G740" s="131" t="s">
        <v>224</v>
      </c>
      <c r="H740" s="131" t="s">
        <v>248</v>
      </c>
      <c r="I740" s="57"/>
      <c r="J740" s="57" t="s">
        <v>221</v>
      </c>
      <c r="K740" s="139"/>
      <c r="L740" s="58" t="s">
        <v>271</v>
      </c>
      <c r="M740" s="405"/>
      <c r="N740" s="387" t="s">
        <v>233</v>
      </c>
      <c r="O740" s="58" t="s">
        <v>329</v>
      </c>
      <c r="P740" s="57"/>
      <c r="Q740" s="63"/>
      <c r="R740" s="58"/>
      <c r="S740" s="58"/>
      <c r="T740" s="58"/>
      <c r="U740" s="58"/>
      <c r="V740" s="58" t="s">
        <v>5748</v>
      </c>
    </row>
    <row r="741" spans="1:22">
      <c r="A741" s="148">
        <v>61027591</v>
      </c>
      <c r="B741" s="514" t="s">
        <v>3583</v>
      </c>
      <c r="C741" s="536">
        <v>950790756</v>
      </c>
      <c r="D741" s="506" t="s">
        <v>3584</v>
      </c>
      <c r="E741" s="553"/>
      <c r="F741" s="57" t="s">
        <v>362</v>
      </c>
      <c r="G741" s="379" t="s">
        <v>225</v>
      </c>
      <c r="H741" s="131" t="s">
        <v>248</v>
      </c>
      <c r="I741" s="57"/>
      <c r="J741" s="57" t="s">
        <v>221</v>
      </c>
      <c r="K741" s="139"/>
      <c r="L741" s="58"/>
      <c r="M741" s="405"/>
      <c r="N741" s="384" t="s">
        <v>233</v>
      </c>
      <c r="O741" s="58"/>
      <c r="P741" s="57"/>
      <c r="Q741" s="63"/>
      <c r="R741" s="58"/>
      <c r="S741" s="58"/>
      <c r="T741" s="58"/>
      <c r="U741" s="58"/>
      <c r="V741" s="58"/>
    </row>
    <row r="742" spans="1:22">
      <c r="A742" s="148">
        <v>7758643</v>
      </c>
      <c r="B742" s="514" t="s">
        <v>603</v>
      </c>
      <c r="C742" s="536">
        <v>964006213</v>
      </c>
      <c r="D742" s="506" t="s">
        <v>604</v>
      </c>
      <c r="E742" s="553"/>
      <c r="F742" s="57" t="s">
        <v>362</v>
      </c>
      <c r="G742" s="131" t="s">
        <v>224</v>
      </c>
      <c r="H742" s="131" t="s">
        <v>248</v>
      </c>
      <c r="I742" s="57"/>
      <c r="J742" s="57" t="s">
        <v>221</v>
      </c>
      <c r="K742" s="139"/>
      <c r="L742" s="58"/>
      <c r="M742" s="405"/>
      <c r="N742" s="387" t="s">
        <v>233</v>
      </c>
      <c r="O742" s="381" t="s">
        <v>332</v>
      </c>
      <c r="P742" s="57" t="s">
        <v>332</v>
      </c>
      <c r="Q742" s="63"/>
      <c r="R742" s="58"/>
      <c r="S742" s="58"/>
      <c r="T742" s="58"/>
      <c r="U742" s="58"/>
      <c r="V742" s="58"/>
    </row>
    <row r="743" spans="1:22">
      <c r="A743" s="148">
        <v>42038865</v>
      </c>
      <c r="B743" s="514" t="s">
        <v>1793</v>
      </c>
      <c r="C743" s="536">
        <v>9997052477</v>
      </c>
      <c r="D743" s="506" t="s">
        <v>1794</v>
      </c>
      <c r="E743" s="553"/>
      <c r="F743" s="57" t="s">
        <v>362</v>
      </c>
      <c r="G743" s="131" t="s">
        <v>224</v>
      </c>
      <c r="H743" s="131" t="s">
        <v>248</v>
      </c>
      <c r="I743" s="57"/>
      <c r="J743" s="57" t="s">
        <v>221</v>
      </c>
      <c r="K743" s="139"/>
      <c r="L743" s="58"/>
      <c r="M743" s="405"/>
      <c r="N743" s="387" t="s">
        <v>237</v>
      </c>
      <c r="O743" s="58" t="s">
        <v>332</v>
      </c>
      <c r="P743" s="57" t="s">
        <v>237</v>
      </c>
      <c r="Q743" s="63"/>
      <c r="R743" s="58"/>
      <c r="S743" s="58"/>
      <c r="T743" s="58"/>
      <c r="U743" s="58"/>
      <c r="V743" s="58"/>
    </row>
    <row r="744" spans="1:22">
      <c r="A744" s="148">
        <v>40560690</v>
      </c>
      <c r="B744" s="514" t="s">
        <v>1450</v>
      </c>
      <c r="C744" s="536">
        <v>959942056</v>
      </c>
      <c r="D744" s="506" t="s">
        <v>1451</v>
      </c>
      <c r="E744" s="553"/>
      <c r="F744" s="57" t="s">
        <v>362</v>
      </c>
      <c r="G744" s="131" t="s">
        <v>223</v>
      </c>
      <c r="H744" s="131" t="s">
        <v>248</v>
      </c>
      <c r="I744" s="57"/>
      <c r="J744" s="57" t="s">
        <v>221</v>
      </c>
      <c r="K744" s="139"/>
      <c r="L744" s="58"/>
      <c r="M744" s="405"/>
      <c r="N744" s="387" t="s">
        <v>233</v>
      </c>
      <c r="O744" s="58" t="s">
        <v>331</v>
      </c>
      <c r="P744" s="57"/>
      <c r="Q744" s="63"/>
      <c r="R744" s="58"/>
      <c r="S744" s="58"/>
      <c r="T744" s="58"/>
      <c r="U744" s="58"/>
      <c r="V744" s="58"/>
    </row>
    <row r="745" spans="1:22">
      <c r="A745" s="148">
        <v>75932620</v>
      </c>
      <c r="B745" s="514" t="s">
        <v>9476</v>
      </c>
      <c r="C745" s="536">
        <v>945378427</v>
      </c>
      <c r="D745" s="506" t="s">
        <v>9477</v>
      </c>
      <c r="E745" s="553"/>
      <c r="F745" s="57" t="s">
        <v>362</v>
      </c>
      <c r="G745" s="131" t="s">
        <v>223</v>
      </c>
      <c r="H745" s="131" t="s">
        <v>248</v>
      </c>
      <c r="I745" s="57"/>
      <c r="J745" s="57" t="s">
        <v>221</v>
      </c>
      <c r="K745" s="139"/>
      <c r="L745" s="58"/>
      <c r="M745" s="405"/>
      <c r="N745" s="387" t="s">
        <v>233</v>
      </c>
      <c r="O745" s="58" t="s">
        <v>331</v>
      </c>
      <c r="P745" s="57"/>
      <c r="Q745" s="63"/>
      <c r="R745" s="58"/>
      <c r="S745" s="58"/>
      <c r="T745" s="58"/>
      <c r="U745" s="58"/>
      <c r="V745" s="58"/>
    </row>
    <row r="746" spans="1:22">
      <c r="A746" s="148">
        <v>43344559</v>
      </c>
      <c r="B746" s="514" t="s">
        <v>2094</v>
      </c>
      <c r="C746" s="536">
        <v>13852013783</v>
      </c>
      <c r="D746" s="506" t="s">
        <v>2095</v>
      </c>
      <c r="E746" s="553"/>
      <c r="F746" s="57" t="s">
        <v>362</v>
      </c>
      <c r="G746" s="131" t="s">
        <v>224</v>
      </c>
      <c r="H746" s="131" t="s">
        <v>248</v>
      </c>
      <c r="I746" s="57"/>
      <c r="J746" s="57" t="s">
        <v>221</v>
      </c>
      <c r="K746" s="139"/>
      <c r="L746" s="58"/>
      <c r="M746" s="405"/>
      <c r="N746" s="387" t="s">
        <v>233</v>
      </c>
      <c r="O746" s="58" t="s">
        <v>331</v>
      </c>
      <c r="P746" s="57"/>
      <c r="Q746" s="63"/>
      <c r="R746" s="58"/>
      <c r="S746" s="58"/>
      <c r="T746" s="58"/>
      <c r="U746" s="58"/>
      <c r="V746" s="58"/>
    </row>
    <row r="747" spans="1:22">
      <c r="A747" s="148">
        <v>71358836</v>
      </c>
      <c r="B747" s="514" t="s">
        <v>6232</v>
      </c>
      <c r="C747" s="536">
        <v>924450185</v>
      </c>
      <c r="D747" s="506" t="s">
        <v>6233</v>
      </c>
      <c r="E747" s="553"/>
      <c r="F747" s="57" t="s">
        <v>362</v>
      </c>
      <c r="G747" s="131" t="s">
        <v>223</v>
      </c>
      <c r="H747" s="131" t="s">
        <v>248</v>
      </c>
      <c r="I747" s="57"/>
      <c r="J747" s="57" t="s">
        <v>221</v>
      </c>
      <c r="K747" s="139"/>
      <c r="L747" s="58"/>
      <c r="M747" s="405"/>
      <c r="N747" s="58"/>
      <c r="O747" s="58" t="s">
        <v>331</v>
      </c>
      <c r="P747" s="57"/>
      <c r="Q747" s="63"/>
      <c r="R747" s="58"/>
      <c r="S747" s="58"/>
      <c r="T747" s="58"/>
      <c r="U747" s="58"/>
      <c r="V747" s="58"/>
    </row>
    <row r="748" spans="1:22">
      <c r="A748" s="148">
        <v>75083010</v>
      </c>
      <c r="B748" s="514" t="s">
        <v>9169</v>
      </c>
      <c r="C748" s="536">
        <v>944409299</v>
      </c>
      <c r="D748" s="506" t="s">
        <v>9170</v>
      </c>
      <c r="E748" s="553"/>
      <c r="F748" s="57" t="s">
        <v>362</v>
      </c>
      <c r="G748" s="131" t="s">
        <v>224</v>
      </c>
      <c r="H748" s="131" t="s">
        <v>248</v>
      </c>
      <c r="I748" s="57"/>
      <c r="J748" s="57" t="s">
        <v>221</v>
      </c>
      <c r="K748" s="139"/>
      <c r="L748" s="58"/>
      <c r="M748" s="405"/>
      <c r="N748" s="387" t="s">
        <v>233</v>
      </c>
      <c r="O748" s="58" t="s">
        <v>331</v>
      </c>
      <c r="P748" s="57"/>
      <c r="Q748" s="63"/>
      <c r="R748" s="58"/>
      <c r="S748" s="58"/>
      <c r="T748" s="58"/>
      <c r="U748" s="58"/>
      <c r="V748" s="58"/>
    </row>
    <row r="749" spans="1:22">
      <c r="A749" s="148">
        <v>75884086</v>
      </c>
      <c r="B749" s="514" t="s">
        <v>9459</v>
      </c>
      <c r="C749" s="536">
        <v>931264036</v>
      </c>
      <c r="D749" s="506" t="s">
        <v>9460</v>
      </c>
      <c r="E749" s="553"/>
      <c r="F749" s="57" t="s">
        <v>362</v>
      </c>
      <c r="G749" s="131" t="s">
        <v>224</v>
      </c>
      <c r="H749" s="131" t="s">
        <v>248</v>
      </c>
      <c r="I749" s="57"/>
      <c r="J749" s="57" t="s">
        <v>221</v>
      </c>
      <c r="K749" s="139"/>
      <c r="L749" s="58"/>
      <c r="M749" s="405"/>
      <c r="N749" s="387" t="s">
        <v>233</v>
      </c>
      <c r="O749" s="58" t="s">
        <v>331</v>
      </c>
      <c r="P749" s="57"/>
      <c r="Q749" s="63"/>
      <c r="R749" s="58"/>
      <c r="S749" s="58"/>
      <c r="T749" s="58"/>
      <c r="U749" s="58"/>
      <c r="V749" s="58"/>
    </row>
    <row r="750" spans="1:22">
      <c r="A750" s="148">
        <v>77464767</v>
      </c>
      <c r="B750" s="514" t="s">
        <v>9946</v>
      </c>
      <c r="C750" s="536">
        <v>939815281</v>
      </c>
      <c r="D750" s="506" t="s">
        <v>9947</v>
      </c>
      <c r="E750" s="553"/>
      <c r="F750" s="57" t="s">
        <v>362</v>
      </c>
      <c r="G750" s="131" t="s">
        <v>224</v>
      </c>
      <c r="H750" s="131" t="s">
        <v>248</v>
      </c>
      <c r="I750" s="57"/>
      <c r="J750" s="57" t="s">
        <v>221</v>
      </c>
      <c r="K750" s="139"/>
      <c r="L750" s="58"/>
      <c r="M750" s="405"/>
      <c r="N750" s="387" t="s">
        <v>233</v>
      </c>
      <c r="O750" s="58" t="s">
        <v>331</v>
      </c>
      <c r="P750" s="57"/>
      <c r="Q750" s="63"/>
      <c r="R750" s="94"/>
      <c r="S750" s="58"/>
      <c r="T750" s="58"/>
      <c r="U750" s="58"/>
      <c r="V750" s="58"/>
    </row>
    <row r="751" spans="1:22" ht="29">
      <c r="A751" s="148">
        <v>71362114</v>
      </c>
      <c r="B751" s="514" t="s">
        <v>6246</v>
      </c>
      <c r="C751" s="536">
        <v>920401377</v>
      </c>
      <c r="D751" s="506" t="s">
        <v>6247</v>
      </c>
      <c r="E751" s="553"/>
      <c r="F751" s="57" t="s">
        <v>362</v>
      </c>
      <c r="G751" s="379" t="s">
        <v>225</v>
      </c>
      <c r="H751" s="131" t="s">
        <v>248</v>
      </c>
      <c r="I751" s="57"/>
      <c r="J751" s="57" t="s">
        <v>221</v>
      </c>
      <c r="K751" s="139"/>
      <c r="L751" s="58"/>
      <c r="M751" s="405"/>
      <c r="N751" s="384" t="s">
        <v>233</v>
      </c>
      <c r="O751" s="58" t="s">
        <v>331</v>
      </c>
      <c r="P751" s="57"/>
      <c r="Q751" s="63"/>
      <c r="R751" s="58"/>
      <c r="S751" s="58"/>
      <c r="T751" s="58"/>
      <c r="U751" s="58"/>
      <c r="V751" s="58"/>
    </row>
    <row r="752" spans="1:22">
      <c r="A752" s="135">
        <v>61008997</v>
      </c>
      <c r="B752" s="513" t="s">
        <v>3557</v>
      </c>
      <c r="C752" s="529">
        <v>902039980</v>
      </c>
      <c r="D752" s="545" t="s">
        <v>3558</v>
      </c>
      <c r="E752" s="553"/>
      <c r="F752" s="57" t="s">
        <v>362</v>
      </c>
      <c r="G752" s="378" t="s">
        <v>224</v>
      </c>
      <c r="H752" s="131" t="s">
        <v>248</v>
      </c>
      <c r="I752" s="57"/>
      <c r="J752" s="57" t="s">
        <v>221</v>
      </c>
      <c r="K752" s="139"/>
      <c r="L752" s="58"/>
      <c r="M752" s="151"/>
      <c r="N752" s="387" t="s">
        <v>233</v>
      </c>
      <c r="O752" s="58" t="s">
        <v>331</v>
      </c>
      <c r="P752" s="57"/>
      <c r="Q752" s="63"/>
      <c r="R752" s="58"/>
      <c r="S752" s="58"/>
      <c r="T752" s="58"/>
      <c r="U752" s="58"/>
      <c r="V752" s="58"/>
    </row>
    <row r="753" spans="1:22">
      <c r="A753" s="507" t="s">
        <v>10748</v>
      </c>
      <c r="B753" s="522" t="s">
        <v>10749</v>
      </c>
      <c r="C753" s="537" t="s">
        <v>10750</v>
      </c>
      <c r="D753" s="546" t="s">
        <v>10751</v>
      </c>
      <c r="E753" s="561"/>
      <c r="F753" s="700" t="s">
        <v>362</v>
      </c>
      <c r="G753" s="378" t="s">
        <v>224</v>
      </c>
      <c r="H753" s="131" t="s">
        <v>248</v>
      </c>
      <c r="I753" s="57"/>
      <c r="J753" s="57" t="s">
        <v>221</v>
      </c>
      <c r="K753" s="139"/>
      <c r="L753" s="58"/>
      <c r="M753" s="151"/>
      <c r="N753" s="387" t="s">
        <v>233</v>
      </c>
      <c r="O753" s="58" t="s">
        <v>331</v>
      </c>
      <c r="P753" s="57"/>
      <c r="Q753" s="63"/>
      <c r="R753" s="58"/>
      <c r="S753" s="58"/>
      <c r="T753" s="58"/>
      <c r="U753" s="58"/>
      <c r="V753" s="58"/>
    </row>
    <row r="754" spans="1:22">
      <c r="A754" s="135">
        <v>74720283</v>
      </c>
      <c r="B754" s="513" t="s">
        <v>9007</v>
      </c>
      <c r="C754" s="531">
        <v>995216454</v>
      </c>
      <c r="D754" s="506" t="s">
        <v>9008</v>
      </c>
      <c r="E754" s="553"/>
      <c r="F754" s="57" t="s">
        <v>362</v>
      </c>
      <c r="G754" s="378" t="s">
        <v>224</v>
      </c>
      <c r="H754" s="131" t="s">
        <v>248</v>
      </c>
      <c r="I754" s="57"/>
      <c r="J754" s="57" t="s">
        <v>221</v>
      </c>
      <c r="K754" s="139"/>
      <c r="L754" s="58"/>
      <c r="M754" s="151"/>
      <c r="N754" s="387" t="s">
        <v>233</v>
      </c>
      <c r="O754" s="58" t="s">
        <v>331</v>
      </c>
      <c r="P754" s="57"/>
      <c r="Q754" s="63"/>
      <c r="R754" s="58"/>
      <c r="S754" s="58"/>
      <c r="T754" s="58"/>
      <c r="U754" s="58"/>
      <c r="V754" s="58"/>
    </row>
    <row r="755" spans="1:22" ht="29">
      <c r="A755" s="135">
        <v>74181297</v>
      </c>
      <c r="B755" s="514" t="s">
        <v>8826</v>
      </c>
      <c r="C755" s="531">
        <v>977764772</v>
      </c>
      <c r="D755" s="506" t="s">
        <v>8827</v>
      </c>
      <c r="E755" s="509"/>
      <c r="F755" s="57" t="s">
        <v>362</v>
      </c>
      <c r="G755" s="131" t="s">
        <v>223</v>
      </c>
      <c r="H755" s="131" t="s">
        <v>248</v>
      </c>
      <c r="I755" s="86"/>
      <c r="J755" s="57" t="s">
        <v>221</v>
      </c>
      <c r="K755" s="131"/>
      <c r="L755" s="57"/>
      <c r="M755" s="187"/>
      <c r="N755" s="54" t="s">
        <v>233</v>
      </c>
      <c r="O755" s="54" t="s">
        <v>331</v>
      </c>
      <c r="P755" s="86"/>
      <c r="Q755" s="88"/>
      <c r="R755" s="54"/>
      <c r="S755" s="54"/>
      <c r="T755" s="54"/>
      <c r="U755" s="54"/>
      <c r="V755" s="58"/>
    </row>
    <row r="756" spans="1:22" ht="16">
      <c r="A756" s="135">
        <v>71432745</v>
      </c>
      <c r="B756" s="514" t="s">
        <v>6349</v>
      </c>
      <c r="C756" s="531">
        <v>949912769</v>
      </c>
      <c r="D756" s="1018" t="s">
        <v>6350</v>
      </c>
      <c r="E756" s="509"/>
      <c r="F756" s="57" t="s">
        <v>362</v>
      </c>
      <c r="G756" s="131" t="s">
        <v>223</v>
      </c>
      <c r="H756" s="131" t="s">
        <v>248</v>
      </c>
      <c r="I756" s="86"/>
      <c r="J756" s="57" t="s">
        <v>221</v>
      </c>
      <c r="K756" s="131"/>
      <c r="L756" s="57" t="s">
        <v>271</v>
      </c>
      <c r="M756" s="187"/>
      <c r="N756" s="54" t="s">
        <v>233</v>
      </c>
      <c r="O756" s="54" t="s">
        <v>329</v>
      </c>
      <c r="P756" s="86"/>
      <c r="Q756" s="88"/>
      <c r="R756" s="54"/>
      <c r="S756" s="54"/>
      <c r="T756" s="54"/>
      <c r="U756" s="54"/>
      <c r="V756" s="58"/>
    </row>
    <row r="757" spans="1:22">
      <c r="A757" s="135">
        <v>61851967</v>
      </c>
      <c r="B757" s="513" t="s">
        <v>4873</v>
      </c>
      <c r="C757" s="531">
        <v>936878000</v>
      </c>
      <c r="D757" s="506" t="s">
        <v>4874</v>
      </c>
      <c r="E757" s="509"/>
      <c r="F757" s="57" t="s">
        <v>362</v>
      </c>
      <c r="G757" s="131" t="s">
        <v>224</v>
      </c>
      <c r="H757" s="131" t="s">
        <v>248</v>
      </c>
      <c r="I757" s="86"/>
      <c r="J757" s="57" t="s">
        <v>221</v>
      </c>
      <c r="K757" s="131"/>
      <c r="L757" s="57"/>
      <c r="M757" s="187"/>
      <c r="N757" s="387" t="s">
        <v>233</v>
      </c>
      <c r="O757" s="54" t="s">
        <v>331</v>
      </c>
      <c r="P757" s="86"/>
      <c r="Q757" s="88"/>
      <c r="R757" s="54"/>
      <c r="S757" s="54"/>
      <c r="T757" s="54"/>
      <c r="U757" s="54"/>
      <c r="V757" s="58"/>
    </row>
    <row r="758" spans="1:22">
      <c r="A758" s="135">
        <v>73000816</v>
      </c>
      <c r="B758" s="513" t="s">
        <v>7955</v>
      </c>
      <c r="C758" s="531">
        <v>972557554</v>
      </c>
      <c r="D758" s="506" t="s">
        <v>7956</v>
      </c>
      <c r="E758" s="509"/>
      <c r="F758" s="57" t="s">
        <v>362</v>
      </c>
      <c r="G758" s="131" t="s">
        <v>224</v>
      </c>
      <c r="H758" s="131" t="s">
        <v>248</v>
      </c>
      <c r="I758" s="86"/>
      <c r="J758" s="57" t="s">
        <v>221</v>
      </c>
      <c r="K758" s="131"/>
      <c r="L758" s="57"/>
      <c r="M758" s="187"/>
      <c r="N758" s="387" t="s">
        <v>233</v>
      </c>
      <c r="O758" s="54" t="s">
        <v>331</v>
      </c>
      <c r="P758" s="86"/>
      <c r="Q758" s="88"/>
      <c r="R758" s="54"/>
      <c r="S758" s="54"/>
      <c r="T758" s="54"/>
      <c r="U758" s="54"/>
      <c r="V758" s="58"/>
    </row>
    <row r="759" spans="1:22" ht="29">
      <c r="A759" s="135">
        <v>75580403</v>
      </c>
      <c r="B759" s="514" t="s">
        <v>9366</v>
      </c>
      <c r="C759" s="531">
        <v>960586128</v>
      </c>
      <c r="D759" s="506" t="s">
        <v>9367</v>
      </c>
      <c r="E759" s="509"/>
      <c r="F759" s="57" t="s">
        <v>362</v>
      </c>
      <c r="G759" s="131" t="s">
        <v>223</v>
      </c>
      <c r="H759" s="131" t="s">
        <v>248</v>
      </c>
      <c r="I759" s="86"/>
      <c r="J759" s="57" t="s">
        <v>221</v>
      </c>
      <c r="K759" s="131"/>
      <c r="L759" s="57"/>
      <c r="M759" s="187"/>
      <c r="N759" s="54" t="s">
        <v>233</v>
      </c>
      <c r="O759" s="54" t="s">
        <v>331</v>
      </c>
      <c r="P759" s="86"/>
      <c r="Q759" s="88"/>
      <c r="R759" s="54"/>
      <c r="S759" s="54"/>
      <c r="T759" s="54"/>
      <c r="U759" s="54"/>
      <c r="V759" s="58"/>
    </row>
    <row r="760" spans="1:22">
      <c r="A760" s="135">
        <v>71663024</v>
      </c>
      <c r="B760" s="514" t="s">
        <v>6426</v>
      </c>
      <c r="C760" s="531">
        <v>970791670</v>
      </c>
      <c r="D760" s="506" t="s">
        <v>6427</v>
      </c>
      <c r="E760" s="509"/>
      <c r="F760" s="57" t="s">
        <v>362</v>
      </c>
      <c r="G760" s="131" t="s">
        <v>224</v>
      </c>
      <c r="H760" s="131" t="s">
        <v>248</v>
      </c>
      <c r="I760" s="86"/>
      <c r="J760" s="57" t="s">
        <v>221</v>
      </c>
      <c r="K760" s="131"/>
      <c r="L760" s="57"/>
      <c r="M760" s="187"/>
      <c r="N760" s="387" t="s">
        <v>233</v>
      </c>
      <c r="O760" s="54" t="s">
        <v>331</v>
      </c>
      <c r="P760" s="86"/>
      <c r="Q760" s="88"/>
      <c r="R760" s="54"/>
      <c r="S760" s="54"/>
      <c r="T760" s="54"/>
      <c r="U760" s="54"/>
      <c r="V760" s="58"/>
    </row>
    <row r="761" spans="1:22">
      <c r="A761" s="135">
        <v>70735186</v>
      </c>
      <c r="B761" s="514" t="s">
        <v>5759</v>
      </c>
      <c r="C761" s="531">
        <v>948673921</v>
      </c>
      <c r="D761" s="506" t="s">
        <v>5760</v>
      </c>
      <c r="E761" s="509"/>
      <c r="F761" s="57" t="s">
        <v>362</v>
      </c>
      <c r="G761" s="131" t="s">
        <v>224</v>
      </c>
      <c r="H761" s="131" t="s">
        <v>248</v>
      </c>
      <c r="I761" s="86"/>
      <c r="J761" s="57" t="s">
        <v>221</v>
      </c>
      <c r="K761" s="131"/>
      <c r="L761" s="57"/>
      <c r="M761" s="187"/>
      <c r="N761" s="387" t="s">
        <v>233</v>
      </c>
      <c r="O761" s="54" t="s">
        <v>331</v>
      </c>
      <c r="P761" s="86"/>
      <c r="Q761" s="88"/>
      <c r="R761" s="54"/>
      <c r="S761" s="54"/>
      <c r="T761" s="54"/>
      <c r="U761" s="54"/>
      <c r="V761" s="58"/>
    </row>
    <row r="762" spans="1:22">
      <c r="A762" s="135">
        <v>61079207</v>
      </c>
      <c r="B762" s="513" t="s">
        <v>3642</v>
      </c>
      <c r="C762" s="531">
        <v>937222631</v>
      </c>
      <c r="D762" s="506" t="s">
        <v>3643</v>
      </c>
      <c r="E762" s="509"/>
      <c r="F762" s="57" t="s">
        <v>362</v>
      </c>
      <c r="G762" s="131" t="s">
        <v>224</v>
      </c>
      <c r="H762" s="131" t="s">
        <v>248</v>
      </c>
      <c r="I762" s="86"/>
      <c r="J762" s="57" t="s">
        <v>221</v>
      </c>
      <c r="K762" s="131"/>
      <c r="L762" s="57"/>
      <c r="M762" s="187"/>
      <c r="N762" s="387" t="s">
        <v>233</v>
      </c>
      <c r="O762" s="54" t="s">
        <v>331</v>
      </c>
      <c r="P762" s="86"/>
      <c r="Q762" s="88"/>
      <c r="R762" s="54"/>
      <c r="S762" s="54"/>
      <c r="T762" s="54"/>
      <c r="U762" s="54"/>
      <c r="V762" s="58"/>
    </row>
    <row r="763" spans="1:22" ht="29">
      <c r="A763" s="135">
        <v>61510246</v>
      </c>
      <c r="B763" s="513" t="s">
        <v>4566</v>
      </c>
      <c r="C763" s="531">
        <v>976332363</v>
      </c>
      <c r="D763" s="506" t="s">
        <v>4568</v>
      </c>
      <c r="E763" s="140"/>
      <c r="F763" s="57" t="s">
        <v>362</v>
      </c>
      <c r="G763" s="378" t="s">
        <v>224</v>
      </c>
      <c r="H763" s="131" t="s">
        <v>248</v>
      </c>
      <c r="I763" s="57"/>
      <c r="J763" s="57" t="s">
        <v>221</v>
      </c>
      <c r="K763" s="139"/>
      <c r="L763" s="58"/>
      <c r="M763" s="151"/>
      <c r="N763" s="387" t="s">
        <v>233</v>
      </c>
      <c r="O763" s="58" t="s">
        <v>331</v>
      </c>
      <c r="P763" s="58"/>
      <c r="Q763" s="63"/>
      <c r="R763" s="58"/>
      <c r="S763" s="58"/>
      <c r="T763" s="58"/>
      <c r="U763" s="58"/>
      <c r="V763" s="58"/>
    </row>
    <row r="764" spans="1:22">
      <c r="A764" s="135">
        <v>42066322</v>
      </c>
      <c r="B764" s="513" t="s">
        <v>1799</v>
      </c>
      <c r="C764" s="531">
        <v>922943873</v>
      </c>
      <c r="D764" s="545" t="s">
        <v>1800</v>
      </c>
      <c r="E764" s="557"/>
      <c r="F764" s="57" t="s">
        <v>362</v>
      </c>
      <c r="G764" s="378" t="s">
        <v>224</v>
      </c>
      <c r="H764" s="131" t="s">
        <v>248</v>
      </c>
      <c r="I764" s="57"/>
      <c r="J764" s="57" t="s">
        <v>221</v>
      </c>
      <c r="K764" s="139"/>
      <c r="L764" s="58" t="s">
        <v>262</v>
      </c>
      <c r="M764" s="151"/>
      <c r="N764" s="387" t="s">
        <v>233</v>
      </c>
      <c r="O764" s="58" t="s">
        <v>331</v>
      </c>
      <c r="P764" s="58"/>
      <c r="Q764" s="63"/>
      <c r="R764" s="58"/>
      <c r="S764" s="58"/>
      <c r="T764" s="58"/>
      <c r="U764" s="58"/>
      <c r="V764" s="58"/>
    </row>
    <row r="765" spans="1:22">
      <c r="A765" s="135">
        <v>72836610</v>
      </c>
      <c r="B765" s="513" t="s">
        <v>189</v>
      </c>
      <c r="C765" s="531">
        <v>967705915</v>
      </c>
      <c r="D765" s="547" t="s">
        <v>7711</v>
      </c>
      <c r="E765" s="554"/>
      <c r="F765" s="57"/>
      <c r="G765" s="378" t="s">
        <v>223</v>
      </c>
      <c r="H765" s="131" t="s">
        <v>243</v>
      </c>
      <c r="I765" s="57" t="s">
        <v>316</v>
      </c>
      <c r="J765" s="57" t="s">
        <v>249</v>
      </c>
      <c r="K765" s="139"/>
      <c r="L765" s="58"/>
      <c r="M765" s="151"/>
      <c r="N765" s="58" t="s">
        <v>231</v>
      </c>
      <c r="O765" s="58" t="s">
        <v>231</v>
      </c>
      <c r="P765" s="58" t="s">
        <v>231</v>
      </c>
      <c r="Q765" s="63" t="s">
        <v>445</v>
      </c>
      <c r="R765" s="58" t="s">
        <v>232</v>
      </c>
      <c r="S765" s="58" t="s">
        <v>318</v>
      </c>
      <c r="T765" s="58" t="s">
        <v>323</v>
      </c>
      <c r="U765" s="58" t="s">
        <v>255</v>
      </c>
      <c r="V765" s="58"/>
    </row>
    <row r="766" spans="1:22">
      <c r="A766" s="135">
        <v>71355099</v>
      </c>
      <c r="B766" s="513" t="s">
        <v>114</v>
      </c>
      <c r="C766" s="531">
        <v>939305022</v>
      </c>
      <c r="D766" s="547" t="s">
        <v>6210</v>
      </c>
      <c r="E766" s="554"/>
      <c r="F766" s="57" t="s">
        <v>254</v>
      </c>
      <c r="G766" s="378" t="s">
        <v>223</v>
      </c>
      <c r="H766" s="131" t="s">
        <v>238</v>
      </c>
      <c r="I766" s="57" t="s">
        <v>316</v>
      </c>
      <c r="J766" s="57" t="s">
        <v>249</v>
      </c>
      <c r="K766" s="139"/>
      <c r="L766" s="58"/>
      <c r="M766" s="151"/>
      <c r="N766" s="58" t="s">
        <v>231</v>
      </c>
      <c r="O766" s="58" t="s">
        <v>231</v>
      </c>
      <c r="P766" s="58" t="s">
        <v>231</v>
      </c>
      <c r="Q766" s="63" t="s">
        <v>445</v>
      </c>
      <c r="R766" s="58" t="s">
        <v>232</v>
      </c>
      <c r="S766" s="58" t="s">
        <v>318</v>
      </c>
      <c r="T766" s="58" t="s">
        <v>323</v>
      </c>
      <c r="U766" s="58" t="s">
        <v>255</v>
      </c>
      <c r="V766" s="58"/>
    </row>
    <row r="767" spans="1:22">
      <c r="A767" s="135">
        <v>7945588</v>
      </c>
      <c r="B767" s="513" t="s">
        <v>620</v>
      </c>
      <c r="C767" s="531">
        <v>997375005</v>
      </c>
      <c r="D767" s="547" t="s">
        <v>621</v>
      </c>
      <c r="E767" s="562"/>
      <c r="F767" s="57"/>
      <c r="G767" s="378" t="s">
        <v>223</v>
      </c>
      <c r="H767" s="131" t="s">
        <v>243</v>
      </c>
      <c r="I767" s="57" t="s">
        <v>316</v>
      </c>
      <c r="J767" s="57" t="s">
        <v>249</v>
      </c>
      <c r="K767" s="139"/>
      <c r="L767" s="58"/>
      <c r="M767" s="151"/>
      <c r="N767" s="58" t="s">
        <v>233</v>
      </c>
      <c r="O767" s="58" t="s">
        <v>236</v>
      </c>
      <c r="P767" s="58" t="s">
        <v>236</v>
      </c>
      <c r="Q767" s="63"/>
      <c r="R767" s="58"/>
      <c r="S767" s="58"/>
      <c r="T767" s="58"/>
      <c r="U767" s="58"/>
      <c r="V767" s="58"/>
    </row>
    <row r="768" spans="1:22">
      <c r="A768" s="135">
        <v>42801867</v>
      </c>
      <c r="B768" s="513" t="s">
        <v>1967</v>
      </c>
      <c r="C768" s="531">
        <v>994961595</v>
      </c>
      <c r="D768" s="139" t="s">
        <v>1968</v>
      </c>
      <c r="E768" s="140"/>
      <c r="F768" s="57"/>
      <c r="G768" s="378" t="s">
        <v>223</v>
      </c>
      <c r="H768" s="131" t="s">
        <v>243</v>
      </c>
      <c r="I768" s="57" t="s">
        <v>316</v>
      </c>
      <c r="J768" s="57" t="s">
        <v>249</v>
      </c>
      <c r="K768" s="139"/>
      <c r="L768" s="58"/>
      <c r="M768" s="151"/>
      <c r="N768" s="58" t="s">
        <v>233</v>
      </c>
      <c r="O768" s="58" t="s">
        <v>236</v>
      </c>
      <c r="P768" s="58" t="s">
        <v>236</v>
      </c>
      <c r="Q768" s="63"/>
      <c r="R768" s="58"/>
      <c r="S768" s="58"/>
      <c r="T768" s="58"/>
      <c r="U768" s="58"/>
      <c r="V768" s="58"/>
    </row>
    <row r="769" spans="1:22">
      <c r="A769" s="135">
        <v>61773050</v>
      </c>
      <c r="B769" s="513" t="s">
        <v>4792</v>
      </c>
      <c r="C769" s="531">
        <v>908870448</v>
      </c>
      <c r="D769" s="547" t="s">
        <v>4793</v>
      </c>
      <c r="E769" s="562"/>
      <c r="F769" s="57"/>
      <c r="G769" s="378" t="s">
        <v>223</v>
      </c>
      <c r="H769" s="131" t="s">
        <v>243</v>
      </c>
      <c r="I769" s="57" t="s">
        <v>316</v>
      </c>
      <c r="J769" s="57" t="s">
        <v>249</v>
      </c>
      <c r="K769" s="139"/>
      <c r="L769" s="58"/>
      <c r="M769" s="151"/>
      <c r="N769" s="58" t="s">
        <v>233</v>
      </c>
      <c r="O769" s="58" t="s">
        <v>231</v>
      </c>
      <c r="P769" s="58" t="s">
        <v>231</v>
      </c>
      <c r="Q769" s="63"/>
      <c r="R769" s="58"/>
      <c r="S769" s="58"/>
      <c r="T769" s="58"/>
      <c r="U769" s="58"/>
      <c r="V769" s="58"/>
    </row>
    <row r="770" spans="1:22">
      <c r="A770" s="135">
        <v>62025200</v>
      </c>
      <c r="B770" s="513" t="s">
        <v>5079</v>
      </c>
      <c r="C770" s="531">
        <v>966183095</v>
      </c>
      <c r="D770" s="547" t="s">
        <v>5080</v>
      </c>
      <c r="E770" s="562"/>
      <c r="F770" s="57"/>
      <c r="G770" s="378" t="s">
        <v>223</v>
      </c>
      <c r="H770" s="131" t="s">
        <v>243</v>
      </c>
      <c r="I770" s="57" t="s">
        <v>316</v>
      </c>
      <c r="J770" s="57" t="s">
        <v>249</v>
      </c>
      <c r="K770" s="139"/>
      <c r="L770" s="58"/>
      <c r="M770" s="151"/>
      <c r="N770" s="58" t="s">
        <v>233</v>
      </c>
      <c r="O770" s="58" t="s">
        <v>231</v>
      </c>
      <c r="P770" s="58" t="s">
        <v>231</v>
      </c>
      <c r="Q770" s="63"/>
      <c r="R770" s="58"/>
      <c r="S770" s="58"/>
      <c r="T770" s="58"/>
      <c r="U770" s="58"/>
      <c r="V770" s="58"/>
    </row>
    <row r="771" spans="1:22">
      <c r="A771" s="135">
        <v>62025740</v>
      </c>
      <c r="B771" s="513" t="s">
        <v>5089</v>
      </c>
      <c r="C771" s="531">
        <v>900681467</v>
      </c>
      <c r="D771" s="547" t="s">
        <v>5090</v>
      </c>
      <c r="E771" s="562"/>
      <c r="F771" s="57"/>
      <c r="G771" s="378" t="s">
        <v>223</v>
      </c>
      <c r="H771" s="131" t="s">
        <v>243</v>
      </c>
      <c r="I771" s="57" t="s">
        <v>316</v>
      </c>
      <c r="J771" s="57" t="s">
        <v>249</v>
      </c>
      <c r="K771" s="139"/>
      <c r="L771" s="58"/>
      <c r="M771" s="151"/>
      <c r="N771" s="58" t="s">
        <v>233</v>
      </c>
      <c r="O771" s="58" t="s">
        <v>231</v>
      </c>
      <c r="P771" s="58" t="s">
        <v>231</v>
      </c>
      <c r="Q771" s="63"/>
      <c r="R771" s="58"/>
      <c r="S771" s="58"/>
      <c r="T771" s="58"/>
      <c r="U771" s="58"/>
      <c r="V771" s="58"/>
    </row>
    <row r="772" spans="1:22">
      <c r="A772" s="135">
        <v>61497631</v>
      </c>
      <c r="B772" s="513" t="s">
        <v>74</v>
      </c>
      <c r="C772" s="531">
        <v>965101453</v>
      </c>
      <c r="D772" s="139" t="s">
        <v>16</v>
      </c>
      <c r="E772" s="553"/>
      <c r="F772" s="57"/>
      <c r="G772" s="378" t="s">
        <v>223</v>
      </c>
      <c r="H772" s="131" t="s">
        <v>243</v>
      </c>
      <c r="I772" s="57" t="s">
        <v>316</v>
      </c>
      <c r="J772" s="57" t="s">
        <v>249</v>
      </c>
      <c r="K772" s="139"/>
      <c r="L772" s="58"/>
      <c r="M772" s="151"/>
      <c r="N772" s="58" t="s">
        <v>231</v>
      </c>
      <c r="O772" s="58" t="s">
        <v>231</v>
      </c>
      <c r="P772" s="58" t="s">
        <v>231</v>
      </c>
      <c r="Q772" s="63" t="s">
        <v>445</v>
      </c>
      <c r="R772" s="58" t="s">
        <v>232</v>
      </c>
      <c r="S772" s="58" t="s">
        <v>318</v>
      </c>
      <c r="T772" s="58" t="s">
        <v>323</v>
      </c>
      <c r="U772" s="58" t="s">
        <v>255</v>
      </c>
      <c r="V772" s="58"/>
    </row>
    <row r="773" spans="1:22">
      <c r="A773" s="135">
        <v>71146287</v>
      </c>
      <c r="B773" s="513" t="s">
        <v>109</v>
      </c>
      <c r="C773" s="531">
        <v>981148402</v>
      </c>
      <c r="D773" s="547" t="s">
        <v>22</v>
      </c>
      <c r="E773" s="562"/>
      <c r="F773" s="57"/>
      <c r="G773" s="378" t="s">
        <v>223</v>
      </c>
      <c r="H773" s="131" t="s">
        <v>243</v>
      </c>
      <c r="I773" s="57" t="s">
        <v>316</v>
      </c>
      <c r="J773" s="57" t="s">
        <v>249</v>
      </c>
      <c r="K773" s="139"/>
      <c r="L773" s="58"/>
      <c r="M773" s="151"/>
      <c r="N773" s="58" t="s">
        <v>231</v>
      </c>
      <c r="O773" s="58" t="s">
        <v>231</v>
      </c>
      <c r="P773" s="58" t="s">
        <v>231</v>
      </c>
      <c r="Q773" s="63" t="s">
        <v>445</v>
      </c>
      <c r="R773" s="58" t="s">
        <v>232</v>
      </c>
      <c r="S773" s="58" t="s">
        <v>318</v>
      </c>
      <c r="T773" s="58" t="s">
        <v>323</v>
      </c>
      <c r="U773" s="58" t="s">
        <v>255</v>
      </c>
      <c r="V773" s="58"/>
    </row>
    <row r="774" spans="1:22" ht="57">
      <c r="A774" s="135">
        <v>72592568</v>
      </c>
      <c r="B774" s="513" t="s">
        <v>170</v>
      </c>
      <c r="C774" s="531">
        <v>994776793</v>
      </c>
      <c r="D774" s="547" t="s">
        <v>7359</v>
      </c>
      <c r="E774" s="562"/>
      <c r="F774" s="57"/>
      <c r="G774" s="378" t="s">
        <v>223</v>
      </c>
      <c r="H774" s="131" t="s">
        <v>243</v>
      </c>
      <c r="I774" s="57" t="s">
        <v>316</v>
      </c>
      <c r="J774" s="57" t="s">
        <v>249</v>
      </c>
      <c r="K774" s="139"/>
      <c r="L774" s="58"/>
      <c r="M774" s="151"/>
      <c r="N774" s="58" t="s">
        <v>231</v>
      </c>
      <c r="O774" s="58" t="s">
        <v>231</v>
      </c>
      <c r="P774" s="58" t="s">
        <v>231</v>
      </c>
      <c r="Q774" s="63" t="s">
        <v>445</v>
      </c>
      <c r="R774" s="58" t="s">
        <v>232</v>
      </c>
      <c r="S774" s="58" t="s">
        <v>318</v>
      </c>
      <c r="T774" s="58" t="s">
        <v>323</v>
      </c>
      <c r="U774" s="58" t="s">
        <v>255</v>
      </c>
      <c r="V774" s="381" t="s">
        <v>7360</v>
      </c>
    </row>
    <row r="775" spans="1:22">
      <c r="A775" s="135"/>
      <c r="B775" s="513" t="s">
        <v>8329</v>
      </c>
      <c r="C775" s="531">
        <v>987239928</v>
      </c>
      <c r="D775" s="550" t="s">
        <v>8330</v>
      </c>
      <c r="E775" s="557"/>
      <c r="F775" s="57"/>
      <c r="G775" s="378" t="s">
        <v>223</v>
      </c>
      <c r="H775" s="131" t="s">
        <v>245</v>
      </c>
      <c r="I775" s="57" t="s">
        <v>316</v>
      </c>
      <c r="J775" s="57" t="s">
        <v>249</v>
      </c>
      <c r="K775" s="139"/>
      <c r="L775" s="58"/>
      <c r="M775" s="151"/>
      <c r="N775" s="58" t="s">
        <v>237</v>
      </c>
      <c r="O775" s="58" t="s">
        <v>237</v>
      </c>
      <c r="P775" s="57" t="s">
        <v>237</v>
      </c>
      <c r="Q775" s="63"/>
      <c r="R775" s="58"/>
      <c r="S775" s="58"/>
      <c r="T775" s="58"/>
      <c r="U775" s="58"/>
      <c r="V775" s="58"/>
    </row>
    <row r="776" spans="1:22">
      <c r="A776" s="135">
        <v>47690086</v>
      </c>
      <c r="B776" s="513" t="s">
        <v>2848</v>
      </c>
      <c r="C776" s="531">
        <v>991016624</v>
      </c>
      <c r="D776" s="547" t="s">
        <v>2849</v>
      </c>
      <c r="E776" s="554"/>
      <c r="F776" s="57"/>
      <c r="G776" s="378" t="s">
        <v>224</v>
      </c>
      <c r="H776" s="131" t="s">
        <v>243</v>
      </c>
      <c r="I776" s="57" t="s">
        <v>316</v>
      </c>
      <c r="J776" s="57" t="s">
        <v>249</v>
      </c>
      <c r="K776" s="139"/>
      <c r="L776" s="58"/>
      <c r="M776" s="151"/>
      <c r="N776" s="58" t="s">
        <v>233</v>
      </c>
      <c r="O776" s="58" t="s">
        <v>236</v>
      </c>
      <c r="P776" s="57"/>
      <c r="Q776" s="63"/>
      <c r="R776" s="58"/>
      <c r="S776" s="58"/>
      <c r="T776" s="58"/>
      <c r="U776" s="58"/>
      <c r="V776" s="58"/>
    </row>
    <row r="777" spans="1:22">
      <c r="A777" s="135">
        <v>61373998</v>
      </c>
      <c r="B777" s="513" t="s">
        <v>4134</v>
      </c>
      <c r="C777" s="531">
        <v>925488689</v>
      </c>
      <c r="D777" s="547" t="s">
        <v>4135</v>
      </c>
      <c r="E777" s="554"/>
      <c r="F777" s="57"/>
      <c r="G777" s="378" t="s">
        <v>224</v>
      </c>
      <c r="H777" s="131" t="s">
        <v>243</v>
      </c>
      <c r="I777" s="57" t="s">
        <v>316</v>
      </c>
      <c r="J777" s="57" t="s">
        <v>249</v>
      </c>
      <c r="K777" s="139"/>
      <c r="L777" s="58"/>
      <c r="M777" s="151"/>
      <c r="N777" s="58" t="s">
        <v>233</v>
      </c>
      <c r="O777" s="58" t="s">
        <v>236</v>
      </c>
      <c r="P777" s="57"/>
      <c r="Q777" s="63"/>
      <c r="R777" s="58"/>
      <c r="S777" s="58"/>
      <c r="T777" s="58"/>
      <c r="U777" s="58"/>
      <c r="V777" s="58"/>
    </row>
    <row r="778" spans="1:22">
      <c r="A778" s="135">
        <v>43049418</v>
      </c>
      <c r="B778" s="513" t="s">
        <v>2026</v>
      </c>
      <c r="C778" s="531">
        <v>989592865</v>
      </c>
      <c r="D778" s="547" t="s">
        <v>2027</v>
      </c>
      <c r="E778" s="554"/>
      <c r="F778" s="57"/>
      <c r="G778" s="131" t="s">
        <v>224</v>
      </c>
      <c r="H778" s="131" t="s">
        <v>243</v>
      </c>
      <c r="I778" s="57" t="s">
        <v>316</v>
      </c>
      <c r="J778" s="57" t="s">
        <v>249</v>
      </c>
      <c r="K778" s="139"/>
      <c r="L778" s="58"/>
      <c r="M778" s="151"/>
      <c r="N778" s="58" t="s">
        <v>233</v>
      </c>
      <c r="O778" s="58" t="s">
        <v>236</v>
      </c>
      <c r="P778" s="57"/>
      <c r="Q778" s="63"/>
      <c r="R778" s="58"/>
      <c r="S778" s="58"/>
      <c r="T778" s="58"/>
      <c r="U778" s="58"/>
      <c r="V778" s="58"/>
    </row>
    <row r="779" spans="1:22">
      <c r="A779" s="135">
        <v>42266692</v>
      </c>
      <c r="B779" s="513" t="s">
        <v>1831</v>
      </c>
      <c r="C779" s="531">
        <v>941553219</v>
      </c>
      <c r="D779" s="547" t="s">
        <v>1832</v>
      </c>
      <c r="E779" s="554"/>
      <c r="F779" s="57"/>
      <c r="G779" s="378" t="s">
        <v>224</v>
      </c>
      <c r="H779" s="131" t="s">
        <v>243</v>
      </c>
      <c r="I779" s="57" t="s">
        <v>316</v>
      </c>
      <c r="J779" s="57" t="s">
        <v>249</v>
      </c>
      <c r="K779" s="139"/>
      <c r="L779" s="58"/>
      <c r="M779" s="151"/>
      <c r="N779" s="58" t="s">
        <v>233</v>
      </c>
      <c r="O779" s="58" t="s">
        <v>236</v>
      </c>
      <c r="P779" s="57"/>
      <c r="Q779" s="63"/>
      <c r="R779" s="58"/>
      <c r="S779" s="58"/>
      <c r="T779" s="58"/>
      <c r="U779" s="58"/>
      <c r="V779" s="58"/>
    </row>
    <row r="780" spans="1:22">
      <c r="A780" s="135">
        <v>73734409</v>
      </c>
      <c r="B780" s="513" t="s">
        <v>8543</v>
      </c>
      <c r="C780" s="531">
        <v>907333182</v>
      </c>
      <c r="D780" s="547" t="s">
        <v>8544</v>
      </c>
      <c r="E780" s="554"/>
      <c r="F780" s="57"/>
      <c r="G780" s="131" t="s">
        <v>224</v>
      </c>
      <c r="H780" s="131" t="s">
        <v>243</v>
      </c>
      <c r="I780" s="57" t="s">
        <v>316</v>
      </c>
      <c r="J780" s="57" t="s">
        <v>249</v>
      </c>
      <c r="K780" s="139"/>
      <c r="L780" s="58"/>
      <c r="M780" s="151"/>
      <c r="N780" s="58" t="s">
        <v>233</v>
      </c>
      <c r="O780" s="58" t="s">
        <v>236</v>
      </c>
      <c r="P780" s="57"/>
      <c r="Q780" s="63"/>
      <c r="R780" s="58"/>
      <c r="S780" s="58"/>
      <c r="T780" s="58"/>
      <c r="U780" s="58"/>
      <c r="V780" s="58"/>
    </row>
    <row r="781" spans="1:22">
      <c r="A781" s="135">
        <v>61374787</v>
      </c>
      <c r="B781" s="513" t="s">
        <v>50</v>
      </c>
      <c r="C781" s="531">
        <v>969876072</v>
      </c>
      <c r="D781" s="547" t="s">
        <v>4145</v>
      </c>
      <c r="E781" s="554"/>
      <c r="F781" s="57"/>
      <c r="G781" s="131" t="s">
        <v>224</v>
      </c>
      <c r="H781" s="131" t="s">
        <v>243</v>
      </c>
      <c r="I781" s="57" t="s">
        <v>316</v>
      </c>
      <c r="J781" s="57" t="s">
        <v>249</v>
      </c>
      <c r="K781" s="139"/>
      <c r="L781" s="58"/>
      <c r="M781" s="151"/>
      <c r="N781" s="58" t="s">
        <v>233</v>
      </c>
      <c r="O781" s="58" t="s">
        <v>236</v>
      </c>
      <c r="P781" s="57" t="s">
        <v>231</v>
      </c>
      <c r="Q781" s="63" t="s">
        <v>445</v>
      </c>
      <c r="R781" s="58" t="s">
        <v>232</v>
      </c>
      <c r="S781" s="58" t="s">
        <v>318</v>
      </c>
      <c r="T781" s="58" t="s">
        <v>323</v>
      </c>
      <c r="U781" s="58" t="s">
        <v>258</v>
      </c>
      <c r="V781" s="58"/>
    </row>
    <row r="782" spans="1:22">
      <c r="A782" s="135">
        <v>62352020</v>
      </c>
      <c r="B782" s="513" t="s">
        <v>5196</v>
      </c>
      <c r="C782" s="531">
        <v>993169976</v>
      </c>
      <c r="D782" s="139" t="s">
        <v>5197</v>
      </c>
      <c r="E782" s="140"/>
      <c r="F782" s="57"/>
      <c r="G782" s="131" t="s">
        <v>224</v>
      </c>
      <c r="H782" s="131" t="s">
        <v>243</v>
      </c>
      <c r="I782" s="57" t="s">
        <v>316</v>
      </c>
      <c r="J782" s="57" t="s">
        <v>249</v>
      </c>
      <c r="K782" s="139"/>
      <c r="L782" s="58"/>
      <c r="M782" s="151"/>
      <c r="N782" s="58" t="s">
        <v>233</v>
      </c>
      <c r="O782" s="58" t="s">
        <v>236</v>
      </c>
      <c r="P782" s="473"/>
      <c r="Q782" s="63"/>
      <c r="R782" s="58"/>
      <c r="S782" s="58"/>
      <c r="T782" s="58"/>
      <c r="U782" s="58"/>
      <c r="V782" s="58"/>
    </row>
    <row r="783" spans="1:22">
      <c r="A783" s="135">
        <v>72592274</v>
      </c>
      <c r="B783" s="513" t="s">
        <v>7357</v>
      </c>
      <c r="C783" s="531">
        <v>991030526</v>
      </c>
      <c r="D783" s="547" t="s">
        <v>7358</v>
      </c>
      <c r="E783" s="562"/>
      <c r="F783" s="57"/>
      <c r="G783" s="131" t="s">
        <v>224</v>
      </c>
      <c r="H783" s="131" t="s">
        <v>243</v>
      </c>
      <c r="I783" s="57" t="s">
        <v>316</v>
      </c>
      <c r="J783" s="57" t="s">
        <v>249</v>
      </c>
      <c r="K783" s="139"/>
      <c r="L783" s="58"/>
      <c r="M783" s="151"/>
      <c r="N783" s="58" t="s">
        <v>233</v>
      </c>
      <c r="O783" s="58" t="s">
        <v>236</v>
      </c>
      <c r="P783" s="473"/>
      <c r="Q783" s="63"/>
      <c r="R783" s="58"/>
      <c r="S783" s="58"/>
      <c r="T783" s="58"/>
      <c r="U783" s="58"/>
      <c r="V783" s="58"/>
    </row>
    <row r="784" spans="1:22">
      <c r="A784" s="135">
        <v>72056626</v>
      </c>
      <c r="B784" s="513" t="s">
        <v>6763</v>
      </c>
      <c r="C784" s="531">
        <v>923126913</v>
      </c>
      <c r="D784" s="547" t="s">
        <v>6764</v>
      </c>
      <c r="E784" s="562"/>
      <c r="F784" s="57"/>
      <c r="G784" s="131" t="s">
        <v>224</v>
      </c>
      <c r="H784" s="131" t="s">
        <v>243</v>
      </c>
      <c r="I784" s="57" t="s">
        <v>316</v>
      </c>
      <c r="J784" s="57" t="s">
        <v>249</v>
      </c>
      <c r="K784" s="139"/>
      <c r="L784" s="58"/>
      <c r="M784" s="151"/>
      <c r="N784" s="58" t="s">
        <v>233</v>
      </c>
      <c r="O784" s="58" t="s">
        <v>231</v>
      </c>
      <c r="P784" s="473"/>
      <c r="Q784" s="63"/>
      <c r="R784" s="58"/>
      <c r="S784" s="58"/>
      <c r="T784" s="58"/>
      <c r="U784" s="58"/>
      <c r="V784" s="58"/>
    </row>
    <row r="785" spans="1:22">
      <c r="A785" s="135">
        <v>62605847</v>
      </c>
      <c r="B785" s="513" t="s">
        <v>5270</v>
      </c>
      <c r="C785" s="531">
        <v>989020885</v>
      </c>
      <c r="D785" s="139" t="s">
        <v>5271</v>
      </c>
      <c r="E785" s="553"/>
      <c r="F785" s="57"/>
      <c r="G785" s="131" t="s">
        <v>224</v>
      </c>
      <c r="H785" s="131" t="s">
        <v>243</v>
      </c>
      <c r="I785" s="57" t="s">
        <v>316</v>
      </c>
      <c r="J785" s="57" t="s">
        <v>249</v>
      </c>
      <c r="K785" s="139"/>
      <c r="L785" s="58"/>
      <c r="M785" s="151"/>
      <c r="N785" s="58" t="s">
        <v>233</v>
      </c>
      <c r="O785" s="58" t="s">
        <v>231</v>
      </c>
      <c r="P785" s="473"/>
      <c r="Q785" s="63"/>
      <c r="R785" s="58"/>
      <c r="S785" s="58"/>
      <c r="T785" s="58"/>
      <c r="U785" s="58"/>
      <c r="V785" s="58"/>
    </row>
    <row r="786" spans="1:22">
      <c r="A786" s="135">
        <v>61461881</v>
      </c>
      <c r="B786" s="520" t="s">
        <v>65</v>
      </c>
      <c r="C786" s="531">
        <v>933023075</v>
      </c>
      <c r="D786" s="139" t="s">
        <v>4402</v>
      </c>
      <c r="E786" s="553"/>
      <c r="F786" s="57"/>
      <c r="G786" s="378" t="s">
        <v>224</v>
      </c>
      <c r="H786" s="131" t="s">
        <v>243</v>
      </c>
      <c r="I786" s="57" t="s">
        <v>316</v>
      </c>
      <c r="J786" s="57" t="s">
        <v>249</v>
      </c>
      <c r="K786" s="139"/>
      <c r="L786" s="58"/>
      <c r="M786" s="151"/>
      <c r="N786" s="58" t="s">
        <v>231</v>
      </c>
      <c r="O786" s="58" t="s">
        <v>231</v>
      </c>
      <c r="P786" s="57" t="s">
        <v>231</v>
      </c>
      <c r="Q786" s="63" t="s">
        <v>445</v>
      </c>
      <c r="R786" s="58" t="s">
        <v>232</v>
      </c>
      <c r="S786" s="58" t="s">
        <v>318</v>
      </c>
      <c r="T786" s="58" t="s">
        <v>323</v>
      </c>
      <c r="U786" s="58" t="s">
        <v>255</v>
      </c>
      <c r="V786" s="58"/>
    </row>
    <row r="787" spans="1:22">
      <c r="A787" s="135">
        <v>72052554</v>
      </c>
      <c r="B787" s="520" t="s">
        <v>134</v>
      </c>
      <c r="C787" s="531">
        <v>924741283</v>
      </c>
      <c r="D787" s="139" t="s">
        <v>31</v>
      </c>
      <c r="E787" s="553"/>
      <c r="F787" s="57"/>
      <c r="G787" s="378" t="s">
        <v>224</v>
      </c>
      <c r="H787" s="131" t="s">
        <v>243</v>
      </c>
      <c r="I787" s="57" t="s">
        <v>316</v>
      </c>
      <c r="J787" s="57" t="s">
        <v>249</v>
      </c>
      <c r="K787" s="139"/>
      <c r="L787" s="58"/>
      <c r="M787" s="151"/>
      <c r="N787" s="58" t="s">
        <v>231</v>
      </c>
      <c r="O787" s="58" t="s">
        <v>231</v>
      </c>
      <c r="P787" s="57" t="s">
        <v>231</v>
      </c>
      <c r="Q787" s="63" t="s">
        <v>445</v>
      </c>
      <c r="R787" s="58" t="s">
        <v>232</v>
      </c>
      <c r="S787" s="58" t="s">
        <v>318</v>
      </c>
      <c r="T787" s="58" t="s">
        <v>323</v>
      </c>
      <c r="U787" s="58" t="s">
        <v>258</v>
      </c>
      <c r="V787" s="58"/>
    </row>
    <row r="788" spans="1:22">
      <c r="A788" s="135">
        <v>72064906</v>
      </c>
      <c r="B788" s="520" t="s">
        <v>146</v>
      </c>
      <c r="C788" s="531">
        <v>912809640</v>
      </c>
      <c r="D788" s="139" t="s">
        <v>6850</v>
      </c>
      <c r="E788" s="553"/>
      <c r="F788" s="57"/>
      <c r="G788" s="378" t="s">
        <v>224</v>
      </c>
      <c r="H788" s="131" t="s">
        <v>243</v>
      </c>
      <c r="I788" s="57" t="s">
        <v>316</v>
      </c>
      <c r="J788" s="57" t="s">
        <v>249</v>
      </c>
      <c r="K788" s="139"/>
      <c r="L788" s="58"/>
      <c r="M788" s="151"/>
      <c r="N788" s="58" t="s">
        <v>231</v>
      </c>
      <c r="O788" s="58" t="s">
        <v>231</v>
      </c>
      <c r="P788" s="57" t="s">
        <v>231</v>
      </c>
      <c r="Q788" s="63" t="s">
        <v>445</v>
      </c>
      <c r="R788" s="58" t="s">
        <v>232</v>
      </c>
      <c r="S788" s="58" t="s">
        <v>318</v>
      </c>
      <c r="T788" s="58" t="s">
        <v>323</v>
      </c>
      <c r="U788" s="58" t="s">
        <v>255</v>
      </c>
      <c r="V788" s="58"/>
    </row>
    <row r="789" spans="1:22">
      <c r="A789" s="135">
        <v>72068499</v>
      </c>
      <c r="B789" s="520" t="s">
        <v>149</v>
      </c>
      <c r="C789" s="531">
        <v>920906149</v>
      </c>
      <c r="D789" s="139" t="s">
        <v>6891</v>
      </c>
      <c r="E789" s="553"/>
      <c r="F789" s="57"/>
      <c r="G789" s="378" t="s">
        <v>224</v>
      </c>
      <c r="H789" s="131" t="s">
        <v>243</v>
      </c>
      <c r="I789" s="57" t="s">
        <v>316</v>
      </c>
      <c r="J789" s="57" t="s">
        <v>249</v>
      </c>
      <c r="K789" s="139"/>
      <c r="L789" s="58"/>
      <c r="M789" s="151"/>
      <c r="N789" s="58" t="s">
        <v>231</v>
      </c>
      <c r="O789" s="58" t="s">
        <v>231</v>
      </c>
      <c r="P789" s="57" t="s">
        <v>231</v>
      </c>
      <c r="Q789" s="63" t="s">
        <v>445</v>
      </c>
      <c r="R789" s="58" t="s">
        <v>232</v>
      </c>
      <c r="S789" s="58" t="s">
        <v>318</v>
      </c>
      <c r="T789" s="58" t="s">
        <v>323</v>
      </c>
      <c r="U789" s="58" t="s">
        <v>255</v>
      </c>
      <c r="V789" s="58"/>
    </row>
    <row r="790" spans="1:22">
      <c r="A790" s="135">
        <v>72820690</v>
      </c>
      <c r="B790" s="520" t="s">
        <v>180</v>
      </c>
      <c r="C790" s="531" t="s">
        <v>181</v>
      </c>
      <c r="D790" s="139" t="s">
        <v>7597</v>
      </c>
      <c r="E790" s="553"/>
      <c r="F790" s="57"/>
      <c r="G790" s="378" t="s">
        <v>224</v>
      </c>
      <c r="H790" s="131" t="s">
        <v>243</v>
      </c>
      <c r="I790" s="57" t="s">
        <v>316</v>
      </c>
      <c r="J790" s="57" t="s">
        <v>249</v>
      </c>
      <c r="K790" s="139"/>
      <c r="L790" s="58"/>
      <c r="M790" s="151"/>
      <c r="N790" s="58" t="s">
        <v>231</v>
      </c>
      <c r="O790" s="58" t="s">
        <v>231</v>
      </c>
      <c r="P790" s="57" t="s">
        <v>231</v>
      </c>
      <c r="Q790" s="63" t="s">
        <v>445</v>
      </c>
      <c r="R790" s="58" t="s">
        <v>232</v>
      </c>
      <c r="S790" s="58" t="s">
        <v>318</v>
      </c>
      <c r="T790" s="58" t="s">
        <v>323</v>
      </c>
      <c r="U790" s="58" t="s">
        <v>255</v>
      </c>
      <c r="V790" s="58"/>
    </row>
    <row r="791" spans="1:22">
      <c r="A791" s="135">
        <v>74001254</v>
      </c>
      <c r="B791" s="520" t="s">
        <v>210</v>
      </c>
      <c r="C791" s="531" t="s">
        <v>211</v>
      </c>
      <c r="D791" s="139" t="s">
        <v>8667</v>
      </c>
      <c r="E791" s="553"/>
      <c r="F791" s="57"/>
      <c r="G791" s="378" t="s">
        <v>224</v>
      </c>
      <c r="H791" s="131" t="s">
        <v>243</v>
      </c>
      <c r="I791" s="57" t="s">
        <v>316</v>
      </c>
      <c r="J791" s="57" t="s">
        <v>249</v>
      </c>
      <c r="K791" s="139"/>
      <c r="L791" s="58"/>
      <c r="M791" s="151"/>
      <c r="N791" s="58" t="s">
        <v>231</v>
      </c>
      <c r="O791" s="58" t="s">
        <v>231</v>
      </c>
      <c r="P791" s="57" t="s">
        <v>231</v>
      </c>
      <c r="Q791" s="63" t="s">
        <v>445</v>
      </c>
      <c r="R791" s="58" t="s">
        <v>232</v>
      </c>
      <c r="S791" s="58" t="s">
        <v>318</v>
      </c>
      <c r="T791" s="58" t="s">
        <v>323</v>
      </c>
      <c r="U791" s="58" t="s">
        <v>255</v>
      </c>
      <c r="V791" s="58"/>
    </row>
    <row r="792" spans="1:22">
      <c r="A792" s="135">
        <v>71670658</v>
      </c>
      <c r="B792" s="520" t="s">
        <v>120</v>
      </c>
      <c r="C792" s="531">
        <v>99345871</v>
      </c>
      <c r="D792" s="139" t="s">
        <v>24</v>
      </c>
      <c r="E792" s="553"/>
      <c r="F792" s="57"/>
      <c r="G792" s="378" t="s">
        <v>224</v>
      </c>
      <c r="H792" s="131" t="s">
        <v>243</v>
      </c>
      <c r="I792" s="57" t="s">
        <v>316</v>
      </c>
      <c r="J792" s="57" t="s">
        <v>249</v>
      </c>
      <c r="K792" s="139"/>
      <c r="L792" s="58"/>
      <c r="M792" s="151"/>
      <c r="N792" s="58" t="s">
        <v>231</v>
      </c>
      <c r="O792" s="58" t="s">
        <v>231</v>
      </c>
      <c r="P792" s="57" t="s">
        <v>231</v>
      </c>
      <c r="Q792" s="63" t="s">
        <v>445</v>
      </c>
      <c r="R792" s="58" t="s">
        <v>232</v>
      </c>
      <c r="S792" s="58" t="s">
        <v>318</v>
      </c>
      <c r="T792" s="58" t="s">
        <v>323</v>
      </c>
      <c r="U792" s="58" t="s">
        <v>255</v>
      </c>
      <c r="V792" s="58"/>
    </row>
    <row r="793" spans="1:22">
      <c r="A793" s="135">
        <v>61426903</v>
      </c>
      <c r="B793" s="520" t="s">
        <v>4299</v>
      </c>
      <c r="C793" s="531">
        <v>904808473</v>
      </c>
      <c r="D793" s="139" t="s">
        <v>4300</v>
      </c>
      <c r="E793" s="553"/>
      <c r="F793" s="57"/>
      <c r="G793" s="378" t="s">
        <v>224</v>
      </c>
      <c r="H793" s="131" t="s">
        <v>243</v>
      </c>
      <c r="I793" s="57" t="s">
        <v>316</v>
      </c>
      <c r="J793" s="57" t="s">
        <v>249</v>
      </c>
      <c r="K793" s="139"/>
      <c r="L793" s="58"/>
      <c r="M793" s="151"/>
      <c r="N793" s="58" t="s">
        <v>231</v>
      </c>
      <c r="O793" s="58" t="s">
        <v>231</v>
      </c>
      <c r="P793" s="58" t="s">
        <v>231</v>
      </c>
      <c r="Q793" s="63" t="s">
        <v>324</v>
      </c>
      <c r="R793" s="58" t="s">
        <v>232</v>
      </c>
      <c r="S793" s="58" t="s">
        <v>318</v>
      </c>
      <c r="T793" s="381" t="s">
        <v>323</v>
      </c>
      <c r="U793" s="381" t="s">
        <v>255</v>
      </c>
      <c r="V793" s="58"/>
    </row>
    <row r="794" spans="1:22">
      <c r="A794" s="135">
        <v>62053244</v>
      </c>
      <c r="B794" s="520" t="s">
        <v>105</v>
      </c>
      <c r="C794" s="531">
        <v>954958205</v>
      </c>
      <c r="D794" s="139" t="s">
        <v>5166</v>
      </c>
      <c r="E794" s="553"/>
      <c r="F794" s="57"/>
      <c r="G794" s="378" t="s">
        <v>224</v>
      </c>
      <c r="H794" s="131" t="s">
        <v>243</v>
      </c>
      <c r="I794" s="57" t="s">
        <v>316</v>
      </c>
      <c r="J794" s="57" t="s">
        <v>249</v>
      </c>
      <c r="K794" s="139"/>
      <c r="L794" s="58"/>
      <c r="M794" s="151"/>
      <c r="N794" s="58" t="s">
        <v>231</v>
      </c>
      <c r="O794" s="58" t="s">
        <v>231</v>
      </c>
      <c r="P794" s="57" t="s">
        <v>231</v>
      </c>
      <c r="Q794" s="63" t="s">
        <v>445</v>
      </c>
      <c r="R794" s="58" t="s">
        <v>232</v>
      </c>
      <c r="S794" s="58" t="s">
        <v>318</v>
      </c>
      <c r="T794" s="58" t="s">
        <v>323</v>
      </c>
      <c r="U794" s="58" t="s">
        <v>255</v>
      </c>
      <c r="V794" s="58"/>
    </row>
    <row r="795" spans="1:22">
      <c r="A795" s="135"/>
      <c r="B795" s="520" t="s">
        <v>6536</v>
      </c>
      <c r="C795" s="531">
        <v>936896456</v>
      </c>
      <c r="D795" s="139" t="s">
        <v>6537</v>
      </c>
      <c r="E795" s="553"/>
      <c r="F795" s="57"/>
      <c r="G795" s="131" t="s">
        <v>224</v>
      </c>
      <c r="H795" s="131" t="s">
        <v>245</v>
      </c>
      <c r="I795" s="57" t="s">
        <v>316</v>
      </c>
      <c r="J795" s="57" t="s">
        <v>249</v>
      </c>
      <c r="K795" s="139"/>
      <c r="L795" s="58"/>
      <c r="M795" s="151"/>
      <c r="N795" s="58" t="s">
        <v>237</v>
      </c>
      <c r="O795" s="58" t="s">
        <v>237</v>
      </c>
      <c r="P795" s="57"/>
      <c r="Q795" s="63"/>
      <c r="R795" s="58" t="s">
        <v>312</v>
      </c>
      <c r="S795" s="58"/>
      <c r="T795" s="58"/>
      <c r="U795" s="58"/>
      <c r="V795" s="58"/>
    </row>
    <row r="796" spans="1:22">
      <c r="A796" s="135">
        <v>61528325</v>
      </c>
      <c r="B796" s="520" t="s">
        <v>4644</v>
      </c>
      <c r="C796" s="531">
        <v>986119528</v>
      </c>
      <c r="D796" s="139" t="s">
        <v>4645</v>
      </c>
      <c r="E796" s="553"/>
      <c r="F796" s="57"/>
      <c r="G796" s="379" t="s">
        <v>225</v>
      </c>
      <c r="H796" s="131" t="s">
        <v>243</v>
      </c>
      <c r="I796" s="57" t="s">
        <v>316</v>
      </c>
      <c r="J796" s="57" t="s">
        <v>249</v>
      </c>
      <c r="K796" s="139"/>
      <c r="L796" s="58"/>
      <c r="M796" s="151"/>
      <c r="N796" s="58" t="s">
        <v>233</v>
      </c>
      <c r="O796" s="58" t="s">
        <v>236</v>
      </c>
      <c r="P796" s="57" t="s">
        <v>236</v>
      </c>
      <c r="Q796" s="63"/>
      <c r="R796" s="58"/>
      <c r="S796" s="58"/>
      <c r="T796" s="58"/>
      <c r="U796" s="58"/>
      <c r="V796" s="58"/>
    </row>
    <row r="797" spans="1:22">
      <c r="A797" s="135">
        <v>73278981</v>
      </c>
      <c r="B797" s="520" t="s">
        <v>8238</v>
      </c>
      <c r="C797" s="531">
        <v>916721501</v>
      </c>
      <c r="D797" s="139" t="s">
        <v>8239</v>
      </c>
      <c r="E797" s="553"/>
      <c r="F797" s="57"/>
      <c r="G797" s="379" t="s">
        <v>225</v>
      </c>
      <c r="H797" s="131" t="s">
        <v>243</v>
      </c>
      <c r="I797" s="57" t="s">
        <v>316</v>
      </c>
      <c r="J797" s="57" t="s">
        <v>249</v>
      </c>
      <c r="K797" s="139"/>
      <c r="L797" s="58"/>
      <c r="M797" s="151"/>
      <c r="N797" s="58" t="s">
        <v>233</v>
      </c>
      <c r="O797" s="58" t="s">
        <v>236</v>
      </c>
      <c r="P797" s="58" t="s">
        <v>236</v>
      </c>
      <c r="Q797" s="63"/>
      <c r="R797" s="58"/>
      <c r="S797" s="58"/>
      <c r="T797" s="58"/>
      <c r="U797" s="58"/>
      <c r="V797" s="58"/>
    </row>
    <row r="798" spans="1:22">
      <c r="A798" s="135">
        <v>10606953</v>
      </c>
      <c r="B798" s="520" t="s">
        <v>1007</v>
      </c>
      <c r="C798" s="531">
        <v>992140956</v>
      </c>
      <c r="D798" s="139" t="s">
        <v>1008</v>
      </c>
      <c r="E798" s="553"/>
      <c r="F798" s="57"/>
      <c r="G798" s="379" t="s">
        <v>225</v>
      </c>
      <c r="H798" s="131" t="s">
        <v>243</v>
      </c>
      <c r="I798" s="57" t="s">
        <v>316</v>
      </c>
      <c r="J798" s="57" t="s">
        <v>249</v>
      </c>
      <c r="K798" s="139"/>
      <c r="L798" s="58"/>
      <c r="M798" s="151"/>
      <c r="N798" s="58" t="s">
        <v>233</v>
      </c>
      <c r="O798" s="58" t="s">
        <v>236</v>
      </c>
      <c r="P798" s="57" t="s">
        <v>236</v>
      </c>
      <c r="Q798" s="63"/>
      <c r="R798" s="58"/>
      <c r="S798" s="58"/>
      <c r="T798" s="58"/>
      <c r="U798" s="58"/>
      <c r="V798" s="58"/>
    </row>
    <row r="799" spans="1:22">
      <c r="A799" s="135">
        <v>71681536</v>
      </c>
      <c r="B799" s="520" t="s">
        <v>126</v>
      </c>
      <c r="C799" s="531" t="s">
        <v>127</v>
      </c>
      <c r="D799" s="139" t="s">
        <v>30</v>
      </c>
      <c r="E799" s="553"/>
      <c r="F799" s="57"/>
      <c r="G799" s="379" t="s">
        <v>225</v>
      </c>
      <c r="H799" s="131" t="s">
        <v>243</v>
      </c>
      <c r="I799" s="57" t="s">
        <v>316</v>
      </c>
      <c r="J799" s="57" t="s">
        <v>249</v>
      </c>
      <c r="K799" s="139"/>
      <c r="L799" s="58"/>
      <c r="M799" s="151"/>
      <c r="N799" s="58" t="s">
        <v>231</v>
      </c>
      <c r="O799" s="58" t="s">
        <v>231</v>
      </c>
      <c r="P799" s="57" t="s">
        <v>231</v>
      </c>
      <c r="Q799" s="63" t="s">
        <v>445</v>
      </c>
      <c r="R799" s="58" t="s">
        <v>232</v>
      </c>
      <c r="S799" s="58" t="s">
        <v>318</v>
      </c>
      <c r="T799" s="58" t="s">
        <v>323</v>
      </c>
      <c r="U799" s="58" t="s">
        <v>255</v>
      </c>
      <c r="V799" s="58"/>
    </row>
    <row r="800" spans="1:22">
      <c r="A800" s="135">
        <v>72059347</v>
      </c>
      <c r="B800" s="520" t="s">
        <v>138</v>
      </c>
      <c r="C800" s="531" t="s">
        <v>139</v>
      </c>
      <c r="D800" s="139" t="s">
        <v>6792</v>
      </c>
      <c r="E800" s="553"/>
      <c r="F800" s="57"/>
      <c r="G800" s="379" t="s">
        <v>225</v>
      </c>
      <c r="H800" s="131" t="s">
        <v>243</v>
      </c>
      <c r="I800" s="57" t="s">
        <v>316</v>
      </c>
      <c r="J800" s="57" t="s">
        <v>249</v>
      </c>
      <c r="K800" s="139"/>
      <c r="L800" s="58"/>
      <c r="M800" s="151"/>
      <c r="N800" s="58" t="s">
        <v>231</v>
      </c>
      <c r="O800" s="58" t="s">
        <v>231</v>
      </c>
      <c r="P800" s="57" t="s">
        <v>231</v>
      </c>
      <c r="Q800" s="63" t="s">
        <v>445</v>
      </c>
      <c r="R800" s="58" t="s">
        <v>232</v>
      </c>
      <c r="S800" s="58" t="s">
        <v>318</v>
      </c>
      <c r="T800" s="58" t="s">
        <v>323</v>
      </c>
      <c r="U800" s="58" t="s">
        <v>255</v>
      </c>
      <c r="V800" s="58"/>
    </row>
    <row r="801" spans="1:22">
      <c r="A801" s="135">
        <v>72064911</v>
      </c>
      <c r="B801" s="513" t="s">
        <v>147</v>
      </c>
      <c r="C801" s="531" t="s">
        <v>148</v>
      </c>
      <c r="D801" s="139" t="s">
        <v>6851</v>
      </c>
      <c r="E801" s="553"/>
      <c r="F801" s="57"/>
      <c r="G801" s="379" t="s">
        <v>225</v>
      </c>
      <c r="H801" s="131" t="s">
        <v>243</v>
      </c>
      <c r="I801" s="57" t="s">
        <v>316</v>
      </c>
      <c r="J801" s="57" t="s">
        <v>249</v>
      </c>
      <c r="K801" s="139"/>
      <c r="L801" s="58"/>
      <c r="M801" s="151"/>
      <c r="N801" s="58" t="s">
        <v>231</v>
      </c>
      <c r="O801" s="58" t="s">
        <v>231</v>
      </c>
      <c r="P801" s="57" t="s">
        <v>231</v>
      </c>
      <c r="Q801" s="63" t="s">
        <v>445</v>
      </c>
      <c r="R801" s="58" t="s">
        <v>232</v>
      </c>
      <c r="S801" s="58" t="s">
        <v>318</v>
      </c>
      <c r="T801" s="58" t="s">
        <v>323</v>
      </c>
      <c r="U801" s="58" t="s">
        <v>255</v>
      </c>
      <c r="V801" s="58"/>
    </row>
    <row r="802" spans="1:22">
      <c r="A802" s="135">
        <v>73000377</v>
      </c>
      <c r="B802" s="513" t="s">
        <v>197</v>
      </c>
      <c r="C802" s="531"/>
      <c r="D802" s="139" t="s">
        <v>7950</v>
      </c>
      <c r="E802" s="553"/>
      <c r="F802" s="57"/>
      <c r="G802" s="379" t="s">
        <v>225</v>
      </c>
      <c r="H802" s="131" t="s">
        <v>243</v>
      </c>
      <c r="I802" s="57" t="s">
        <v>316</v>
      </c>
      <c r="J802" s="57" t="s">
        <v>249</v>
      </c>
      <c r="K802" s="139"/>
      <c r="L802" s="58"/>
      <c r="M802" s="151"/>
      <c r="N802" s="58" t="s">
        <v>231</v>
      </c>
      <c r="O802" s="58" t="s">
        <v>231</v>
      </c>
      <c r="P802" s="57" t="s">
        <v>231</v>
      </c>
      <c r="Q802" s="63" t="s">
        <v>445</v>
      </c>
      <c r="R802" s="58" t="s">
        <v>232</v>
      </c>
      <c r="S802" s="58" t="s">
        <v>318</v>
      </c>
      <c r="T802" s="58" t="s">
        <v>323</v>
      </c>
      <c r="U802" s="58" t="s">
        <v>255</v>
      </c>
      <c r="V802" s="58"/>
    </row>
    <row r="803" spans="1:22">
      <c r="A803" s="135">
        <v>61510568</v>
      </c>
      <c r="B803" s="513" t="s">
        <v>75</v>
      </c>
      <c r="C803" s="531">
        <v>995846726</v>
      </c>
      <c r="D803" s="139" t="s">
        <v>3434</v>
      </c>
      <c r="E803" s="553"/>
      <c r="F803" s="57"/>
      <c r="G803" s="379" t="s">
        <v>225</v>
      </c>
      <c r="H803" s="131" t="s">
        <v>243</v>
      </c>
      <c r="I803" s="57" t="s">
        <v>316</v>
      </c>
      <c r="J803" s="57" t="s">
        <v>249</v>
      </c>
      <c r="K803" s="139"/>
      <c r="L803" s="58"/>
      <c r="M803" s="151"/>
      <c r="N803" s="58" t="s">
        <v>231</v>
      </c>
      <c r="O803" s="58" t="s">
        <v>231</v>
      </c>
      <c r="P803" s="57" t="s">
        <v>231</v>
      </c>
      <c r="Q803" s="63" t="s">
        <v>445</v>
      </c>
      <c r="R803" s="58" t="s">
        <v>232</v>
      </c>
      <c r="S803" s="58" t="s">
        <v>318</v>
      </c>
      <c r="T803" s="58" t="s">
        <v>323</v>
      </c>
      <c r="U803" s="58" t="s">
        <v>255</v>
      </c>
      <c r="V803" s="58"/>
    </row>
    <row r="804" spans="1:22">
      <c r="A804" s="135">
        <v>71359957</v>
      </c>
      <c r="B804" s="513" t="s">
        <v>23</v>
      </c>
      <c r="C804" s="531">
        <v>966947892</v>
      </c>
      <c r="D804" s="139" t="s">
        <v>6236</v>
      </c>
      <c r="E804" s="553"/>
      <c r="F804" s="57"/>
      <c r="G804" s="131" t="s">
        <v>223</v>
      </c>
      <c r="H804" s="131" t="s">
        <v>243</v>
      </c>
      <c r="I804" s="57" t="s">
        <v>316</v>
      </c>
      <c r="J804" s="57" t="s">
        <v>249</v>
      </c>
      <c r="K804" s="139"/>
      <c r="L804" s="58"/>
      <c r="M804" s="151"/>
      <c r="N804" s="58" t="s">
        <v>231</v>
      </c>
      <c r="O804" s="58" t="s">
        <v>231</v>
      </c>
      <c r="P804" s="57" t="s">
        <v>231</v>
      </c>
      <c r="Q804" s="63" t="s">
        <v>445</v>
      </c>
      <c r="R804" s="58" t="s">
        <v>232</v>
      </c>
      <c r="S804" s="58" t="s">
        <v>318</v>
      </c>
      <c r="T804" s="58" t="s">
        <v>323</v>
      </c>
      <c r="U804" s="58" t="s">
        <v>255</v>
      </c>
      <c r="V804" s="58"/>
    </row>
    <row r="805" spans="1:22">
      <c r="A805" s="135">
        <v>78356316</v>
      </c>
      <c r="B805" s="513" t="s">
        <v>34</v>
      </c>
      <c r="C805" s="531">
        <v>902280258</v>
      </c>
      <c r="D805" s="139" t="s">
        <v>35</v>
      </c>
      <c r="E805" s="553"/>
      <c r="F805" s="57"/>
      <c r="G805" s="131" t="s">
        <v>223</v>
      </c>
      <c r="H805" s="131" t="s">
        <v>243</v>
      </c>
      <c r="I805" s="57" t="s">
        <v>316</v>
      </c>
      <c r="J805" s="57" t="s">
        <v>249</v>
      </c>
      <c r="K805" s="139"/>
      <c r="L805" s="58"/>
      <c r="M805" s="151"/>
      <c r="N805" s="58" t="s">
        <v>231</v>
      </c>
      <c r="O805" s="58" t="s">
        <v>231</v>
      </c>
      <c r="P805" s="57" t="s">
        <v>231</v>
      </c>
      <c r="Q805" s="63" t="s">
        <v>445</v>
      </c>
      <c r="R805" s="58" t="s">
        <v>232</v>
      </c>
      <c r="S805" s="58" t="s">
        <v>318</v>
      </c>
      <c r="T805" s="58" t="s">
        <v>323</v>
      </c>
      <c r="U805" s="58" t="s">
        <v>255</v>
      </c>
      <c r="V805" s="58"/>
    </row>
    <row r="806" spans="1:22">
      <c r="A806" s="135">
        <v>71670991</v>
      </c>
      <c r="B806" s="513" t="s">
        <v>25</v>
      </c>
      <c r="C806" s="531">
        <v>960984751</v>
      </c>
      <c r="D806" s="139" t="s">
        <v>26</v>
      </c>
      <c r="E806" s="553"/>
      <c r="F806" s="57"/>
      <c r="G806" s="131" t="s">
        <v>223</v>
      </c>
      <c r="H806" s="131" t="s">
        <v>243</v>
      </c>
      <c r="I806" s="57" t="s">
        <v>316</v>
      </c>
      <c r="J806" s="57" t="s">
        <v>249</v>
      </c>
      <c r="K806" s="139"/>
      <c r="L806" s="58"/>
      <c r="M806" s="151"/>
      <c r="N806" s="58" t="s">
        <v>231</v>
      </c>
      <c r="O806" s="58" t="s">
        <v>231</v>
      </c>
      <c r="P806" s="57" t="s">
        <v>231</v>
      </c>
      <c r="Q806" s="63" t="s">
        <v>445</v>
      </c>
      <c r="R806" s="58" t="s">
        <v>232</v>
      </c>
      <c r="S806" s="58" t="s">
        <v>318</v>
      </c>
      <c r="T806" s="58" t="s">
        <v>323</v>
      </c>
      <c r="U806" s="58" t="s">
        <v>255</v>
      </c>
      <c r="V806" s="58"/>
    </row>
    <row r="807" spans="1:22">
      <c r="A807" s="135">
        <v>62011296</v>
      </c>
      <c r="B807" s="513" t="s">
        <v>18</v>
      </c>
      <c r="C807" s="531">
        <v>977370299</v>
      </c>
      <c r="D807" s="139" t="s">
        <v>19</v>
      </c>
      <c r="E807" s="553"/>
      <c r="F807" s="57"/>
      <c r="G807" s="131" t="s">
        <v>223</v>
      </c>
      <c r="H807" s="131" t="s">
        <v>243</v>
      </c>
      <c r="I807" s="57" t="s">
        <v>316</v>
      </c>
      <c r="J807" s="57" t="s">
        <v>249</v>
      </c>
      <c r="K807" s="139"/>
      <c r="L807" s="58"/>
      <c r="M807" s="151"/>
      <c r="N807" s="58" t="s">
        <v>231</v>
      </c>
      <c r="O807" s="58" t="s">
        <v>231</v>
      </c>
      <c r="P807" s="57" t="s">
        <v>231</v>
      </c>
      <c r="Q807" s="63" t="s">
        <v>445</v>
      </c>
      <c r="R807" s="58" t="s">
        <v>232</v>
      </c>
      <c r="S807" s="58" t="s">
        <v>318</v>
      </c>
      <c r="T807" s="58" t="s">
        <v>323</v>
      </c>
      <c r="U807" s="58" t="s">
        <v>255</v>
      </c>
      <c r="V807" s="58"/>
    </row>
    <row r="808" spans="1:22">
      <c r="A808" s="135">
        <v>71677077</v>
      </c>
      <c r="B808" s="513" t="s">
        <v>28</v>
      </c>
      <c r="C808" s="531">
        <v>964853500</v>
      </c>
      <c r="D808" s="139" t="s">
        <v>29</v>
      </c>
      <c r="E808" s="553"/>
      <c r="F808" s="57"/>
      <c r="G808" s="131" t="s">
        <v>223</v>
      </c>
      <c r="H808" s="131" t="s">
        <v>243</v>
      </c>
      <c r="I808" s="57" t="s">
        <v>316</v>
      </c>
      <c r="J808" s="57" t="s">
        <v>249</v>
      </c>
      <c r="K808" s="139"/>
      <c r="L808" s="58"/>
      <c r="M808" s="151"/>
      <c r="N808" s="58" t="s">
        <v>231</v>
      </c>
      <c r="O808" s="58" t="s">
        <v>231</v>
      </c>
      <c r="P808" s="57" t="s">
        <v>231</v>
      </c>
      <c r="Q808" s="63" t="s">
        <v>445</v>
      </c>
      <c r="R808" s="58" t="s">
        <v>232</v>
      </c>
      <c r="S808" s="58" t="s">
        <v>318</v>
      </c>
      <c r="T808" s="58" t="s">
        <v>323</v>
      </c>
      <c r="U808" s="58" t="s">
        <v>255</v>
      </c>
      <c r="V808" s="58"/>
    </row>
    <row r="809" spans="1:22">
      <c r="A809" s="135">
        <v>61433457</v>
      </c>
      <c r="B809" s="513" t="s">
        <v>14</v>
      </c>
      <c r="C809" s="531">
        <v>935443914</v>
      </c>
      <c r="D809" s="139" t="s">
        <v>15</v>
      </c>
      <c r="E809" s="553"/>
      <c r="F809" s="57"/>
      <c r="G809" s="131" t="s">
        <v>224</v>
      </c>
      <c r="H809" s="131" t="s">
        <v>243</v>
      </c>
      <c r="I809" s="57" t="s">
        <v>316</v>
      </c>
      <c r="J809" s="57" t="s">
        <v>249</v>
      </c>
      <c r="K809" s="139"/>
      <c r="L809" s="58"/>
      <c r="M809" s="151"/>
      <c r="N809" s="58" t="s">
        <v>231</v>
      </c>
      <c r="O809" s="58" t="s">
        <v>231</v>
      </c>
      <c r="P809" s="57" t="s">
        <v>231</v>
      </c>
      <c r="Q809" s="63" t="s">
        <v>445</v>
      </c>
      <c r="R809" s="58" t="s">
        <v>232</v>
      </c>
      <c r="S809" s="58" t="s">
        <v>318</v>
      </c>
      <c r="T809" s="58" t="s">
        <v>323</v>
      </c>
      <c r="U809" s="58" t="s">
        <v>255</v>
      </c>
      <c r="V809" s="58"/>
    </row>
    <row r="810" spans="1:22">
      <c r="A810" s="135">
        <v>62051404</v>
      </c>
      <c r="B810" s="513" t="s">
        <v>20</v>
      </c>
      <c r="C810" s="531">
        <v>953394038</v>
      </c>
      <c r="D810" s="139" t="s">
        <v>21</v>
      </c>
      <c r="E810" s="553"/>
      <c r="F810" s="57"/>
      <c r="G810" s="379" t="s">
        <v>225</v>
      </c>
      <c r="H810" s="131" t="s">
        <v>243</v>
      </c>
      <c r="I810" s="57" t="s">
        <v>316</v>
      </c>
      <c r="J810" s="57" t="s">
        <v>249</v>
      </c>
      <c r="K810" s="139"/>
      <c r="L810" s="58"/>
      <c r="M810" s="151"/>
      <c r="N810" s="58" t="s">
        <v>231</v>
      </c>
      <c r="O810" s="58" t="s">
        <v>231</v>
      </c>
      <c r="P810" s="58" t="s">
        <v>231</v>
      </c>
      <c r="Q810" s="63" t="s">
        <v>445</v>
      </c>
      <c r="R810" s="58" t="s">
        <v>232</v>
      </c>
      <c r="S810" s="58" t="s">
        <v>318</v>
      </c>
      <c r="T810" s="58" t="s">
        <v>323</v>
      </c>
      <c r="U810" s="58" t="s">
        <v>255</v>
      </c>
      <c r="V810" s="58"/>
    </row>
    <row r="811" spans="1:22">
      <c r="A811" s="135">
        <v>72594103</v>
      </c>
      <c r="B811" s="513" t="s">
        <v>7375</v>
      </c>
      <c r="C811" s="531">
        <v>959266701</v>
      </c>
      <c r="D811" s="139" t="s">
        <v>7376</v>
      </c>
      <c r="E811" s="553"/>
      <c r="F811" s="57"/>
      <c r="G811" s="131" t="s">
        <v>224</v>
      </c>
      <c r="H811" s="131" t="s">
        <v>242</v>
      </c>
      <c r="I811" s="57" t="s">
        <v>316</v>
      </c>
      <c r="J811" s="57" t="s">
        <v>249</v>
      </c>
      <c r="K811" s="139"/>
      <c r="L811" s="58"/>
      <c r="M811" s="151"/>
      <c r="N811" s="58" t="s">
        <v>231</v>
      </c>
      <c r="O811" s="58" t="s">
        <v>231</v>
      </c>
      <c r="P811" s="58" t="s">
        <v>231</v>
      </c>
      <c r="Q811" s="63" t="s">
        <v>445</v>
      </c>
      <c r="R811" s="58" t="s">
        <v>312</v>
      </c>
      <c r="S811" s="58" t="s">
        <v>318</v>
      </c>
      <c r="T811" s="58" t="s">
        <v>628</v>
      </c>
      <c r="U811" s="58" t="s">
        <v>258</v>
      </c>
      <c r="V811" s="58" t="s">
        <v>3290</v>
      </c>
    </row>
    <row r="812" spans="1:22">
      <c r="A812" s="135">
        <v>72986846</v>
      </c>
      <c r="B812" s="513" t="s">
        <v>7833</v>
      </c>
      <c r="C812" s="531" t="s">
        <v>7834</v>
      </c>
      <c r="D812" s="139" t="s">
        <v>7835</v>
      </c>
      <c r="E812" s="553"/>
      <c r="F812" s="57"/>
      <c r="G812" s="131" t="s">
        <v>224</v>
      </c>
      <c r="H812" s="131" t="s">
        <v>242</v>
      </c>
      <c r="I812" s="57" t="s">
        <v>316</v>
      </c>
      <c r="J812" s="57" t="s">
        <v>249</v>
      </c>
      <c r="K812" s="139"/>
      <c r="L812" s="58"/>
      <c r="M812" s="151"/>
      <c r="N812" s="58" t="s">
        <v>231</v>
      </c>
      <c r="O812" s="58" t="s">
        <v>231</v>
      </c>
      <c r="P812" s="58" t="s">
        <v>231</v>
      </c>
      <c r="Q812" s="63" t="s">
        <v>445</v>
      </c>
      <c r="R812" s="58" t="s">
        <v>234</v>
      </c>
      <c r="S812" s="58" t="s">
        <v>318</v>
      </c>
      <c r="T812" s="58" t="s">
        <v>628</v>
      </c>
      <c r="U812" s="58" t="s">
        <v>255</v>
      </c>
      <c r="V812" s="58"/>
    </row>
    <row r="813" spans="1:22" ht="28">
      <c r="A813" s="135">
        <v>72052989</v>
      </c>
      <c r="B813" s="513" t="s">
        <v>6727</v>
      </c>
      <c r="C813" s="531">
        <v>922750090</v>
      </c>
      <c r="D813" s="139" t="s">
        <v>6720</v>
      </c>
      <c r="E813" s="553"/>
      <c r="F813" s="57"/>
      <c r="G813" s="131" t="s">
        <v>224</v>
      </c>
      <c r="H813" s="131" t="s">
        <v>242</v>
      </c>
      <c r="I813" s="57" t="s">
        <v>316</v>
      </c>
      <c r="J813" s="57" t="s">
        <v>249</v>
      </c>
      <c r="K813" s="139"/>
      <c r="L813" s="58"/>
      <c r="M813" s="151"/>
      <c r="N813" s="58" t="s">
        <v>231</v>
      </c>
      <c r="O813" s="58" t="s">
        <v>231</v>
      </c>
      <c r="P813" s="58" t="s">
        <v>231</v>
      </c>
      <c r="Q813" s="63" t="s">
        <v>445</v>
      </c>
      <c r="R813" s="58" t="s">
        <v>234</v>
      </c>
      <c r="S813" s="58" t="s">
        <v>318</v>
      </c>
      <c r="T813" s="58" t="s">
        <v>323</v>
      </c>
      <c r="U813" s="58" t="s">
        <v>255</v>
      </c>
      <c r="V813" s="58"/>
    </row>
    <row r="814" spans="1:22">
      <c r="A814" s="135">
        <v>75308081</v>
      </c>
      <c r="B814" s="513" t="s">
        <v>9247</v>
      </c>
      <c r="C814" s="531">
        <v>955131659</v>
      </c>
      <c r="D814" s="139" t="s">
        <v>9248</v>
      </c>
      <c r="E814" s="553"/>
      <c r="F814" s="57"/>
      <c r="G814" s="379" t="s">
        <v>225</v>
      </c>
      <c r="H814" s="131" t="s">
        <v>242</v>
      </c>
      <c r="I814" s="57" t="s">
        <v>316</v>
      </c>
      <c r="J814" s="57" t="s">
        <v>249</v>
      </c>
      <c r="K814" s="139"/>
      <c r="L814" s="58"/>
      <c r="M814" s="151"/>
      <c r="N814" s="58" t="s">
        <v>231</v>
      </c>
      <c r="O814" s="58" t="s">
        <v>236</v>
      </c>
      <c r="P814" s="58"/>
      <c r="Q814" s="63"/>
      <c r="R814" s="58"/>
      <c r="S814" s="58"/>
      <c r="T814" s="58"/>
      <c r="U814" s="58"/>
      <c r="V814" s="58"/>
    </row>
    <row r="815" spans="1:22">
      <c r="A815" s="135">
        <v>75519672</v>
      </c>
      <c r="B815" s="513" t="s">
        <v>9340</v>
      </c>
      <c r="C815" s="531">
        <v>939265584</v>
      </c>
      <c r="D815" s="139"/>
      <c r="E815" s="553"/>
      <c r="F815" s="57"/>
      <c r="G815" s="131" t="s">
        <v>224</v>
      </c>
      <c r="H815" s="131" t="s">
        <v>242</v>
      </c>
      <c r="I815" s="57" t="s">
        <v>316</v>
      </c>
      <c r="J815" s="57" t="s">
        <v>249</v>
      </c>
      <c r="K815" s="139"/>
      <c r="L815" s="58"/>
      <c r="M815" s="151"/>
      <c r="N815" s="58" t="s">
        <v>231</v>
      </c>
      <c r="O815" s="58" t="s">
        <v>231</v>
      </c>
      <c r="P815" s="473"/>
      <c r="Q815" s="63"/>
      <c r="R815" s="58"/>
      <c r="S815" s="58"/>
      <c r="T815" s="58"/>
      <c r="U815" s="58"/>
      <c r="V815" s="58"/>
    </row>
    <row r="816" spans="1:22">
      <c r="A816" s="135">
        <v>62022517</v>
      </c>
      <c r="B816" s="513" t="s">
        <v>5061</v>
      </c>
      <c r="C816" s="531">
        <v>949164129</v>
      </c>
      <c r="D816" s="139" t="s">
        <v>1165</v>
      </c>
      <c r="E816" s="553"/>
      <c r="F816" s="57"/>
      <c r="G816" s="131" t="s">
        <v>223</v>
      </c>
      <c r="H816" s="131" t="s">
        <v>242</v>
      </c>
      <c r="I816" s="57" t="s">
        <v>316</v>
      </c>
      <c r="J816" s="57" t="s">
        <v>249</v>
      </c>
      <c r="K816" s="139"/>
      <c r="L816" s="58"/>
      <c r="M816" s="151"/>
      <c r="N816" s="58" t="s">
        <v>231</v>
      </c>
      <c r="O816" s="58" t="s">
        <v>231</v>
      </c>
      <c r="P816" s="58" t="s">
        <v>231</v>
      </c>
      <c r="Q816" s="63" t="s">
        <v>445</v>
      </c>
      <c r="R816" s="58" t="s">
        <v>232</v>
      </c>
      <c r="S816" s="58" t="s">
        <v>318</v>
      </c>
      <c r="T816" s="58" t="s">
        <v>323</v>
      </c>
      <c r="U816" s="58" t="s">
        <v>255</v>
      </c>
      <c r="V816" s="58"/>
    </row>
    <row r="817" spans="1:22" ht="28">
      <c r="A817" s="135">
        <v>72999636</v>
      </c>
      <c r="B817" s="513" t="s">
        <v>7939</v>
      </c>
      <c r="C817" s="531">
        <v>986618904</v>
      </c>
      <c r="D817" s="139" t="s">
        <v>7940</v>
      </c>
      <c r="E817" s="553"/>
      <c r="F817" s="57"/>
      <c r="G817" s="131" t="s">
        <v>223</v>
      </c>
      <c r="H817" s="131" t="s">
        <v>242</v>
      </c>
      <c r="I817" s="57" t="s">
        <v>316</v>
      </c>
      <c r="J817" s="57" t="s">
        <v>249</v>
      </c>
      <c r="K817" s="139"/>
      <c r="L817" s="58"/>
      <c r="M817" s="151"/>
      <c r="N817" s="58" t="s">
        <v>231</v>
      </c>
      <c r="O817" s="58" t="s">
        <v>231</v>
      </c>
      <c r="P817" s="58" t="s">
        <v>231</v>
      </c>
      <c r="Q817" s="63" t="s">
        <v>445</v>
      </c>
      <c r="R817" s="58" t="s">
        <v>234</v>
      </c>
      <c r="S817" s="58" t="s">
        <v>318</v>
      </c>
      <c r="T817" s="58" t="s">
        <v>628</v>
      </c>
      <c r="U817" s="58" t="s">
        <v>255</v>
      </c>
      <c r="V817" s="58"/>
    </row>
    <row r="818" spans="1:22">
      <c r="A818" s="135">
        <v>56341205</v>
      </c>
      <c r="B818" s="513" t="s">
        <v>2991</v>
      </c>
      <c r="C818" s="531" t="s">
        <v>2992</v>
      </c>
      <c r="D818" s="139" t="s">
        <v>2993</v>
      </c>
      <c r="E818" s="553"/>
      <c r="F818" s="57"/>
      <c r="G818" s="131" t="s">
        <v>224</v>
      </c>
      <c r="H818" s="131" t="s">
        <v>242</v>
      </c>
      <c r="I818" s="57" t="s">
        <v>316</v>
      </c>
      <c r="J818" s="57" t="s">
        <v>249</v>
      </c>
      <c r="K818" s="139"/>
      <c r="L818" s="58"/>
      <c r="M818" s="151"/>
      <c r="N818" s="58" t="s">
        <v>233</v>
      </c>
      <c r="O818" s="58" t="s">
        <v>231</v>
      </c>
      <c r="P818" s="473"/>
      <c r="Q818" s="63"/>
      <c r="R818" s="58"/>
      <c r="S818" s="58"/>
      <c r="T818" s="58"/>
      <c r="U818" s="58"/>
      <c r="V818" s="58"/>
    </row>
    <row r="819" spans="1:22">
      <c r="A819" s="135"/>
      <c r="B819" s="513" t="s">
        <v>11774</v>
      </c>
      <c r="C819" s="531">
        <v>944413624</v>
      </c>
      <c r="D819" s="139" t="s">
        <v>11775</v>
      </c>
      <c r="E819" s="553"/>
      <c r="F819" s="57"/>
      <c r="G819" s="131" t="s">
        <v>224</v>
      </c>
      <c r="H819" s="131" t="s">
        <v>242</v>
      </c>
      <c r="I819" s="57" t="s">
        <v>316</v>
      </c>
      <c r="J819" s="57" t="s">
        <v>249</v>
      </c>
      <c r="K819" s="139"/>
      <c r="L819" s="58"/>
      <c r="M819" s="151"/>
      <c r="N819" s="58" t="s">
        <v>233</v>
      </c>
      <c r="O819" s="58" t="s">
        <v>231</v>
      </c>
      <c r="P819" s="473"/>
      <c r="Q819" s="63"/>
      <c r="R819" s="58"/>
      <c r="S819" s="58"/>
      <c r="T819" s="58"/>
      <c r="U819" s="58"/>
      <c r="V819" s="58"/>
    </row>
    <row r="820" spans="1:22">
      <c r="A820" s="135"/>
      <c r="B820" s="513" t="s">
        <v>11776</v>
      </c>
      <c r="C820" s="531" t="s">
        <v>11777</v>
      </c>
      <c r="D820" s="139"/>
      <c r="E820" s="553"/>
      <c r="F820" s="57"/>
      <c r="G820" s="131" t="s">
        <v>224</v>
      </c>
      <c r="H820" s="131" t="s">
        <v>242</v>
      </c>
      <c r="I820" s="57" t="s">
        <v>316</v>
      </c>
      <c r="J820" s="57" t="s">
        <v>249</v>
      </c>
      <c r="K820" s="139"/>
      <c r="L820" s="58"/>
      <c r="M820" s="151"/>
      <c r="N820" s="58" t="s">
        <v>233</v>
      </c>
      <c r="O820" s="58" t="s">
        <v>231</v>
      </c>
      <c r="P820" s="473"/>
      <c r="Q820" s="63"/>
      <c r="R820" s="58"/>
      <c r="S820" s="58"/>
      <c r="T820" s="58"/>
      <c r="U820" s="58"/>
      <c r="V820" s="58"/>
    </row>
    <row r="821" spans="1:22">
      <c r="A821" s="135"/>
      <c r="B821" s="513" t="s">
        <v>11778</v>
      </c>
      <c r="C821" s="531">
        <v>983303000</v>
      </c>
      <c r="D821" s="139"/>
      <c r="E821" s="553"/>
      <c r="F821" s="57"/>
      <c r="G821" s="131" t="s">
        <v>224</v>
      </c>
      <c r="H821" s="131" t="s">
        <v>242</v>
      </c>
      <c r="I821" s="57" t="s">
        <v>316</v>
      </c>
      <c r="J821" s="57" t="s">
        <v>249</v>
      </c>
      <c r="K821" s="139"/>
      <c r="L821" s="58"/>
      <c r="M821" s="151"/>
      <c r="N821" s="58" t="s">
        <v>233</v>
      </c>
      <c r="O821" s="58" t="s">
        <v>231</v>
      </c>
      <c r="P821" s="473"/>
      <c r="Q821" s="63"/>
      <c r="R821" s="58"/>
      <c r="S821" s="58"/>
      <c r="T821" s="58"/>
      <c r="U821" s="58"/>
      <c r="V821" s="58"/>
    </row>
    <row r="822" spans="1:22">
      <c r="A822" s="157"/>
      <c r="B822" s="516" t="s">
        <v>11779</v>
      </c>
      <c r="C822" s="532">
        <v>978530446</v>
      </c>
      <c r="D822" s="134" t="s">
        <v>11780</v>
      </c>
      <c r="E822" s="553"/>
      <c r="F822" s="57"/>
      <c r="G822" s="131" t="s">
        <v>224</v>
      </c>
      <c r="H822" s="131" t="s">
        <v>242</v>
      </c>
      <c r="I822" s="57" t="s">
        <v>316</v>
      </c>
      <c r="J822" s="57" t="s">
        <v>249</v>
      </c>
      <c r="K822" s="139"/>
      <c r="L822" s="58"/>
      <c r="M822" s="151"/>
      <c r="N822" s="58" t="s">
        <v>233</v>
      </c>
      <c r="O822" s="58" t="s">
        <v>231</v>
      </c>
      <c r="P822" s="473"/>
      <c r="Q822" s="63"/>
      <c r="R822" s="58"/>
      <c r="S822" s="58"/>
      <c r="T822" s="58"/>
      <c r="U822" s="58"/>
      <c r="V822" s="58"/>
    </row>
    <row r="823" spans="1:22">
      <c r="A823" s="157"/>
      <c r="B823" s="516" t="s">
        <v>11781</v>
      </c>
      <c r="C823" s="532">
        <v>986899712</v>
      </c>
      <c r="D823" s="134"/>
      <c r="E823" s="553"/>
      <c r="F823" s="57"/>
      <c r="G823" s="378" t="s">
        <v>224</v>
      </c>
      <c r="H823" s="131" t="s">
        <v>242</v>
      </c>
      <c r="I823" s="57" t="s">
        <v>316</v>
      </c>
      <c r="J823" s="57" t="s">
        <v>249</v>
      </c>
      <c r="K823" s="139"/>
      <c r="L823" s="58"/>
      <c r="M823" s="151"/>
      <c r="N823" s="58" t="s">
        <v>233</v>
      </c>
      <c r="O823" s="58" t="s">
        <v>231</v>
      </c>
      <c r="P823" s="473"/>
      <c r="Q823" s="63"/>
      <c r="R823" s="58"/>
      <c r="S823" s="58"/>
      <c r="T823" s="58"/>
      <c r="U823" s="58"/>
      <c r="V823" s="58"/>
    </row>
    <row r="824" spans="1:22">
      <c r="A824" s="157"/>
      <c r="B824" s="516" t="s">
        <v>11782</v>
      </c>
      <c r="C824" s="532" t="s">
        <v>11783</v>
      </c>
      <c r="D824" s="134"/>
      <c r="E824" s="553"/>
      <c r="F824" s="57"/>
      <c r="G824" s="378" t="s">
        <v>224</v>
      </c>
      <c r="H824" s="131" t="s">
        <v>242</v>
      </c>
      <c r="I824" s="57" t="s">
        <v>316</v>
      </c>
      <c r="J824" s="57" t="s">
        <v>249</v>
      </c>
      <c r="K824" s="139"/>
      <c r="L824" s="58"/>
      <c r="M824" s="151"/>
      <c r="N824" s="58" t="s">
        <v>233</v>
      </c>
      <c r="O824" s="58" t="s">
        <v>231</v>
      </c>
      <c r="P824" s="473"/>
      <c r="Q824" s="63"/>
      <c r="R824" s="58"/>
      <c r="S824" s="58"/>
      <c r="T824" s="58"/>
      <c r="U824" s="58"/>
      <c r="V824" s="58"/>
    </row>
    <row r="825" spans="1:22">
      <c r="A825" s="157">
        <v>61111472</v>
      </c>
      <c r="B825" s="516" t="s">
        <v>3695</v>
      </c>
      <c r="C825" s="532" t="s">
        <v>3696</v>
      </c>
      <c r="D825" s="134" t="s">
        <v>3697</v>
      </c>
      <c r="E825" s="553"/>
      <c r="F825" s="57"/>
      <c r="G825" s="378" t="s">
        <v>224</v>
      </c>
      <c r="H825" s="131" t="s">
        <v>242</v>
      </c>
      <c r="I825" s="57" t="s">
        <v>316</v>
      </c>
      <c r="J825" s="57" t="s">
        <v>249</v>
      </c>
      <c r="K825" s="139"/>
      <c r="L825" s="58"/>
      <c r="M825" s="151"/>
      <c r="N825" s="58" t="s">
        <v>233</v>
      </c>
      <c r="O825" s="58" t="s">
        <v>231</v>
      </c>
      <c r="P825" s="473"/>
      <c r="Q825" s="63"/>
      <c r="R825" s="58"/>
      <c r="S825" s="58"/>
      <c r="T825" s="58"/>
      <c r="U825" s="58"/>
      <c r="V825" s="58"/>
    </row>
    <row r="826" spans="1:22">
      <c r="A826" s="157">
        <v>73743590</v>
      </c>
      <c r="B826" s="516" t="s">
        <v>8549</v>
      </c>
      <c r="C826" s="532">
        <v>962921833</v>
      </c>
      <c r="D826" s="134" t="s">
        <v>8550</v>
      </c>
      <c r="E826" s="553"/>
      <c r="F826" s="57"/>
      <c r="G826" s="378" t="s">
        <v>224</v>
      </c>
      <c r="H826" s="131" t="s">
        <v>242</v>
      </c>
      <c r="I826" s="57" t="s">
        <v>316</v>
      </c>
      <c r="J826" s="57" t="s">
        <v>249</v>
      </c>
      <c r="K826" s="139"/>
      <c r="L826" s="58"/>
      <c r="M826" s="151"/>
      <c r="N826" s="58" t="s">
        <v>233</v>
      </c>
      <c r="O826" s="58" t="s">
        <v>231</v>
      </c>
      <c r="P826" s="473"/>
      <c r="Q826" s="63"/>
      <c r="R826" s="58"/>
      <c r="S826" s="58"/>
      <c r="T826" s="58"/>
      <c r="U826" s="58"/>
      <c r="V826" s="58"/>
    </row>
    <row r="827" spans="1:22">
      <c r="A827" s="157">
        <v>61462846</v>
      </c>
      <c r="B827" s="516" t="s">
        <v>4413</v>
      </c>
      <c r="C827" s="532">
        <v>912074287</v>
      </c>
      <c r="D827" s="134"/>
      <c r="E827" s="553" t="s">
        <v>4414</v>
      </c>
      <c r="F827" s="57"/>
      <c r="G827" s="131" t="s">
        <v>224</v>
      </c>
      <c r="H827" s="131" t="s">
        <v>242</v>
      </c>
      <c r="I827" s="57" t="s">
        <v>316</v>
      </c>
      <c r="J827" s="57" t="s">
        <v>249</v>
      </c>
      <c r="K827" s="139"/>
      <c r="L827" s="58"/>
      <c r="M827" s="151"/>
      <c r="N827" s="58" t="s">
        <v>233</v>
      </c>
      <c r="O827" s="58" t="s">
        <v>231</v>
      </c>
      <c r="P827" s="473"/>
      <c r="Q827" s="63"/>
      <c r="R827" s="58"/>
      <c r="S827" s="58"/>
      <c r="T827" s="58"/>
      <c r="U827" s="58"/>
      <c r="V827" s="58"/>
    </row>
    <row r="828" spans="1:22">
      <c r="A828" s="135">
        <v>75635084</v>
      </c>
      <c r="B828" s="516" t="s">
        <v>9388</v>
      </c>
      <c r="C828" s="532">
        <v>994459313</v>
      </c>
      <c r="D828" s="134"/>
      <c r="E828" s="141"/>
      <c r="F828" s="698"/>
      <c r="G828" s="131" t="s">
        <v>224</v>
      </c>
      <c r="H828" s="131" t="s">
        <v>244</v>
      </c>
      <c r="I828" s="57" t="s">
        <v>316</v>
      </c>
      <c r="J828" s="57" t="s">
        <v>249</v>
      </c>
      <c r="K828" s="139"/>
      <c r="L828" s="58"/>
      <c r="M828" s="151"/>
      <c r="N828" s="58" t="s">
        <v>233</v>
      </c>
      <c r="O828" s="58" t="s">
        <v>231</v>
      </c>
      <c r="P828" s="473"/>
      <c r="Q828" s="63"/>
      <c r="R828" s="58"/>
      <c r="S828" s="58"/>
      <c r="T828" s="58"/>
      <c r="U828" s="58"/>
      <c r="V828" s="58"/>
    </row>
    <row r="829" spans="1:22">
      <c r="A829" s="135">
        <v>72659712</v>
      </c>
      <c r="B829" s="516" t="s">
        <v>7489</v>
      </c>
      <c r="C829" s="532">
        <v>920349404</v>
      </c>
      <c r="D829" s="134"/>
      <c r="E829" s="141"/>
      <c r="F829" s="698"/>
      <c r="G829" s="131" t="s">
        <v>224</v>
      </c>
      <c r="H829" s="131" t="s">
        <v>242</v>
      </c>
      <c r="I829" s="57" t="s">
        <v>316</v>
      </c>
      <c r="J829" s="57" t="s">
        <v>249</v>
      </c>
      <c r="K829" s="139"/>
      <c r="L829" s="58"/>
      <c r="M829" s="151"/>
      <c r="N829" s="58" t="s">
        <v>233</v>
      </c>
      <c r="O829" s="58" t="s">
        <v>231</v>
      </c>
      <c r="P829" s="57"/>
      <c r="Q829" s="63"/>
      <c r="R829" s="58"/>
      <c r="S829" s="58"/>
      <c r="T829" s="58"/>
      <c r="U829" s="58"/>
      <c r="V829" s="58"/>
    </row>
    <row r="830" spans="1:22">
      <c r="A830" s="135" t="s">
        <v>10725</v>
      </c>
      <c r="B830" s="516" t="s">
        <v>10726</v>
      </c>
      <c r="C830" s="532">
        <v>949398040</v>
      </c>
      <c r="D830" s="134" t="s">
        <v>10727</v>
      </c>
      <c r="E830" s="141" t="s">
        <v>1104</v>
      </c>
      <c r="F830" s="698"/>
      <c r="G830" s="379" t="s">
        <v>225</v>
      </c>
      <c r="H830" s="131" t="s">
        <v>245</v>
      </c>
      <c r="I830" s="57" t="s">
        <v>316</v>
      </c>
      <c r="J830" s="57" t="s">
        <v>249</v>
      </c>
      <c r="K830" s="139"/>
      <c r="L830" s="58"/>
      <c r="M830" s="151"/>
      <c r="N830" s="58" t="s">
        <v>233</v>
      </c>
      <c r="O830" s="58" t="s">
        <v>236</v>
      </c>
      <c r="P830" s="57"/>
      <c r="Q830" s="63"/>
      <c r="R830" s="58"/>
      <c r="S830" s="58"/>
      <c r="T830" s="58"/>
      <c r="U830" s="58"/>
      <c r="V830" s="58"/>
    </row>
    <row r="831" spans="1:22">
      <c r="A831" s="135" t="s">
        <v>10706</v>
      </c>
      <c r="B831" s="513" t="s">
        <v>10707</v>
      </c>
      <c r="C831" s="531" t="s">
        <v>10708</v>
      </c>
      <c r="D831" s="139" t="s">
        <v>10709</v>
      </c>
      <c r="E831" s="553" t="s">
        <v>1104</v>
      </c>
      <c r="F831" s="57"/>
      <c r="G831" s="131" t="s">
        <v>224</v>
      </c>
      <c r="H831" s="131" t="s">
        <v>245</v>
      </c>
      <c r="I831" s="57" t="s">
        <v>316</v>
      </c>
      <c r="J831" s="57" t="s">
        <v>249</v>
      </c>
      <c r="K831" s="139"/>
      <c r="L831" s="58"/>
      <c r="M831" s="151"/>
      <c r="N831" s="58" t="s">
        <v>233</v>
      </c>
      <c r="O831" s="58" t="s">
        <v>231</v>
      </c>
      <c r="P831" s="57"/>
      <c r="Q831" s="63"/>
      <c r="R831" s="58"/>
      <c r="S831" s="58"/>
      <c r="T831" s="58"/>
      <c r="U831" s="58"/>
      <c r="V831" s="58"/>
    </row>
    <row r="832" spans="1:22">
      <c r="A832" s="135" t="s">
        <v>10578</v>
      </c>
      <c r="B832" s="513" t="s">
        <v>10579</v>
      </c>
      <c r="C832" s="531" t="s">
        <v>10580</v>
      </c>
      <c r="D832" s="139" t="s">
        <v>10581</v>
      </c>
      <c r="E832" s="553" t="s">
        <v>2306</v>
      </c>
      <c r="F832" s="57"/>
      <c r="G832" s="131" t="s">
        <v>224</v>
      </c>
      <c r="H832" s="131" t="s">
        <v>245</v>
      </c>
      <c r="I832" s="57" t="s">
        <v>316</v>
      </c>
      <c r="J832" s="57" t="s">
        <v>249</v>
      </c>
      <c r="K832" s="139"/>
      <c r="L832" s="58"/>
      <c r="M832" s="151"/>
      <c r="N832" s="58" t="s">
        <v>233</v>
      </c>
      <c r="O832" s="58" t="s">
        <v>231</v>
      </c>
      <c r="P832" s="57"/>
      <c r="Q832" s="63"/>
      <c r="R832" s="58"/>
      <c r="S832" s="58"/>
      <c r="T832" s="58"/>
      <c r="U832" s="58"/>
      <c r="V832" s="58"/>
    </row>
    <row r="833" spans="1:22">
      <c r="A833" s="135">
        <v>72060094</v>
      </c>
      <c r="B833" s="513" t="s">
        <v>6805</v>
      </c>
      <c r="C833" s="531">
        <v>922703330</v>
      </c>
      <c r="D833" s="139" t="s">
        <v>6806</v>
      </c>
      <c r="E833" s="553" t="s">
        <v>6807</v>
      </c>
      <c r="F833" s="57" t="s">
        <v>6808</v>
      </c>
      <c r="G833" s="379" t="s">
        <v>225</v>
      </c>
      <c r="H833" s="131" t="s">
        <v>243</v>
      </c>
      <c r="I833" s="57" t="s">
        <v>316</v>
      </c>
      <c r="J833" s="686" t="s">
        <v>249</v>
      </c>
      <c r="K833" s="139"/>
      <c r="L833" s="58" t="s">
        <v>271</v>
      </c>
      <c r="M833" s="151"/>
      <c r="N833" s="58" t="s">
        <v>233</v>
      </c>
      <c r="O833" s="381" t="s">
        <v>329</v>
      </c>
      <c r="P833" s="57"/>
      <c r="Q833" s="63"/>
      <c r="R833" s="58"/>
      <c r="S833" s="58"/>
      <c r="T833" s="58"/>
      <c r="U833" s="58"/>
      <c r="V833" s="58"/>
    </row>
    <row r="834" spans="1:22">
      <c r="A834" s="135">
        <v>61433630</v>
      </c>
      <c r="B834" s="513" t="s">
        <v>4350</v>
      </c>
      <c r="C834" s="531">
        <v>912410288</v>
      </c>
      <c r="D834" s="139" t="s">
        <v>4351</v>
      </c>
      <c r="E834" s="553" t="s">
        <v>4352</v>
      </c>
      <c r="F834" s="57" t="s">
        <v>254</v>
      </c>
      <c r="G834" s="131" t="s">
        <v>224</v>
      </c>
      <c r="H834" s="131" t="s">
        <v>243</v>
      </c>
      <c r="I834" s="55" t="s">
        <v>316</v>
      </c>
      <c r="J834" s="57" t="s">
        <v>249</v>
      </c>
      <c r="K834" s="139"/>
      <c r="L834" s="58"/>
      <c r="M834" s="151"/>
      <c r="N834" s="55" t="s">
        <v>237</v>
      </c>
      <c r="O834" s="55" t="s">
        <v>231</v>
      </c>
      <c r="P834" s="57"/>
      <c r="Q834" s="63"/>
      <c r="R834" s="58"/>
      <c r="S834" s="58"/>
      <c r="T834" s="58"/>
      <c r="U834" s="58"/>
      <c r="V834" s="58"/>
    </row>
    <row r="835" spans="1:22">
      <c r="A835" s="135">
        <v>61660178</v>
      </c>
      <c r="B835" s="513" t="s">
        <v>4728</v>
      </c>
      <c r="C835" s="531">
        <v>936346810</v>
      </c>
      <c r="D835" s="139" t="s">
        <v>3724</v>
      </c>
      <c r="E835" s="553" t="s">
        <v>4729</v>
      </c>
      <c r="F835" s="57" t="s">
        <v>3724</v>
      </c>
      <c r="G835" s="131" t="s">
        <v>224</v>
      </c>
      <c r="H835" s="131" t="s">
        <v>243</v>
      </c>
      <c r="I835" s="57" t="s">
        <v>316</v>
      </c>
      <c r="J835" s="57" t="s">
        <v>249</v>
      </c>
      <c r="K835" s="139"/>
      <c r="L835" s="58"/>
      <c r="M835" s="151"/>
      <c r="N835" s="58" t="s">
        <v>233</v>
      </c>
      <c r="O835" s="58" t="s">
        <v>231</v>
      </c>
      <c r="P835" s="57"/>
      <c r="Q835" s="63"/>
      <c r="R835" s="58"/>
      <c r="S835" s="58"/>
      <c r="T835" s="58"/>
      <c r="U835" s="58"/>
      <c r="V835" s="58"/>
    </row>
    <row r="836" spans="1:22">
      <c r="A836" s="135" t="s">
        <v>10728</v>
      </c>
      <c r="B836" s="513" t="s">
        <v>10729</v>
      </c>
      <c r="C836" s="531" t="s">
        <v>10730</v>
      </c>
      <c r="D836" s="139" t="s">
        <v>10731</v>
      </c>
      <c r="E836" s="553" t="s">
        <v>1104</v>
      </c>
      <c r="F836" s="57"/>
      <c r="G836" s="131" t="s">
        <v>224</v>
      </c>
      <c r="H836" s="131" t="s">
        <v>245</v>
      </c>
      <c r="I836" s="55" t="s">
        <v>316</v>
      </c>
      <c r="J836" s="57" t="s">
        <v>249</v>
      </c>
      <c r="K836" s="139"/>
      <c r="L836" s="58"/>
      <c r="M836" s="151"/>
      <c r="N836" s="55" t="s">
        <v>233</v>
      </c>
      <c r="O836" s="55" t="s">
        <v>231</v>
      </c>
      <c r="P836" s="57"/>
      <c r="Q836" s="63"/>
      <c r="R836" s="58"/>
      <c r="S836" s="58"/>
      <c r="T836" s="58"/>
      <c r="U836" s="58"/>
      <c r="V836" s="58"/>
    </row>
    <row r="837" spans="1:22">
      <c r="A837" s="137"/>
      <c r="B837" s="516" t="s">
        <v>11784</v>
      </c>
      <c r="C837" s="532">
        <v>943316253</v>
      </c>
      <c r="D837" s="134"/>
      <c r="E837" s="141" t="s">
        <v>2306</v>
      </c>
      <c r="F837" s="57"/>
      <c r="G837" s="131" t="s">
        <v>223</v>
      </c>
      <c r="H837" s="131" t="s">
        <v>243</v>
      </c>
      <c r="I837" s="57" t="s">
        <v>316</v>
      </c>
      <c r="J837" s="57" t="s">
        <v>249</v>
      </c>
      <c r="K837" s="139"/>
      <c r="L837" s="58"/>
      <c r="M837" s="151"/>
      <c r="N837" s="58" t="s">
        <v>233</v>
      </c>
      <c r="O837" s="58"/>
      <c r="P837" s="57"/>
      <c r="Q837" s="63"/>
      <c r="R837" s="58"/>
      <c r="S837" s="58"/>
      <c r="T837" s="58"/>
      <c r="U837" s="58"/>
      <c r="V837" s="58"/>
    </row>
    <row r="838" spans="1:22">
      <c r="A838" s="137"/>
      <c r="B838" s="516" t="s">
        <v>11785</v>
      </c>
      <c r="C838" s="532" t="s">
        <v>11786</v>
      </c>
      <c r="D838" s="134"/>
      <c r="E838" s="141"/>
      <c r="F838" s="57"/>
      <c r="G838" s="378" t="s">
        <v>223</v>
      </c>
      <c r="H838" s="131" t="s">
        <v>243</v>
      </c>
      <c r="I838" s="57" t="s">
        <v>316</v>
      </c>
      <c r="J838" s="57" t="s">
        <v>249</v>
      </c>
      <c r="K838" s="139"/>
      <c r="L838" s="58"/>
      <c r="M838" s="151"/>
      <c r="N838" s="58" t="s">
        <v>233</v>
      </c>
      <c r="O838" s="58" t="s">
        <v>231</v>
      </c>
      <c r="P838" s="57" t="s">
        <v>231</v>
      </c>
      <c r="Q838" s="63"/>
      <c r="R838" s="58"/>
      <c r="S838" s="58"/>
      <c r="T838" s="58"/>
      <c r="U838" s="58"/>
      <c r="V838" s="58"/>
    </row>
    <row r="839" spans="1:22">
      <c r="A839" s="137"/>
      <c r="B839" s="516" t="s">
        <v>11787</v>
      </c>
      <c r="C839" s="532">
        <v>942441214</v>
      </c>
      <c r="D839" s="134"/>
      <c r="E839" s="141"/>
      <c r="F839" s="57"/>
      <c r="G839" s="131"/>
      <c r="H839" s="131" t="s">
        <v>243</v>
      </c>
      <c r="I839" s="57" t="s">
        <v>316</v>
      </c>
      <c r="J839" s="57" t="s">
        <v>249</v>
      </c>
      <c r="K839" s="139"/>
      <c r="L839" s="58"/>
      <c r="M839" s="151"/>
      <c r="N839" s="58" t="s">
        <v>233</v>
      </c>
      <c r="O839" s="58" t="s">
        <v>231</v>
      </c>
      <c r="P839" s="57" t="s">
        <v>231</v>
      </c>
      <c r="Q839" s="63"/>
      <c r="R839" s="58"/>
      <c r="S839" s="58"/>
      <c r="T839" s="58"/>
      <c r="U839" s="58"/>
      <c r="V839" s="58"/>
    </row>
    <row r="840" spans="1:22">
      <c r="A840" s="137"/>
      <c r="B840" s="516" t="s">
        <v>11788</v>
      </c>
      <c r="C840" s="532" t="s">
        <v>11789</v>
      </c>
      <c r="D840" s="134"/>
      <c r="E840" s="141"/>
      <c r="F840" s="57"/>
      <c r="G840" s="379" t="s">
        <v>225</v>
      </c>
      <c r="H840" s="131" t="s">
        <v>243</v>
      </c>
      <c r="I840" s="57" t="s">
        <v>316</v>
      </c>
      <c r="J840" s="57" t="s">
        <v>249</v>
      </c>
      <c r="K840" s="139"/>
      <c r="L840" s="58"/>
      <c r="M840" s="151"/>
      <c r="N840" s="58" t="s">
        <v>233</v>
      </c>
      <c r="O840" s="58" t="s">
        <v>236</v>
      </c>
      <c r="P840" s="57"/>
      <c r="Q840" s="63"/>
      <c r="R840" s="58"/>
      <c r="S840" s="58"/>
      <c r="T840" s="58"/>
      <c r="U840" s="58"/>
      <c r="V840" s="58"/>
    </row>
    <row r="841" spans="1:22">
      <c r="A841" s="135">
        <v>71171672</v>
      </c>
      <c r="B841" s="516" t="s">
        <v>6060</v>
      </c>
      <c r="C841" s="531" t="s">
        <v>6061</v>
      </c>
      <c r="D841" s="139"/>
      <c r="E841" s="141"/>
      <c r="F841" s="57"/>
      <c r="G841" s="131" t="s">
        <v>223</v>
      </c>
      <c r="H841" s="131" t="s">
        <v>243</v>
      </c>
      <c r="I841" s="57" t="s">
        <v>316</v>
      </c>
      <c r="J841" s="57" t="s">
        <v>249</v>
      </c>
      <c r="K841" s="139"/>
      <c r="L841" s="58"/>
      <c r="M841" s="151"/>
      <c r="N841" s="58" t="s">
        <v>233</v>
      </c>
      <c r="O841" s="58" t="s">
        <v>231</v>
      </c>
      <c r="P841" s="58" t="s">
        <v>231</v>
      </c>
      <c r="Q841" s="63"/>
      <c r="R841" s="58"/>
      <c r="S841" s="58"/>
      <c r="T841" s="58"/>
      <c r="U841" s="58"/>
      <c r="V841" s="58"/>
    </row>
    <row r="842" spans="1:22">
      <c r="A842" s="135">
        <v>70647659</v>
      </c>
      <c r="B842" s="513" t="s">
        <v>5612</v>
      </c>
      <c r="C842" s="531" t="s">
        <v>5613</v>
      </c>
      <c r="D842" s="139"/>
      <c r="E842" s="553"/>
      <c r="F842" s="57"/>
      <c r="G842" s="131" t="s">
        <v>224</v>
      </c>
      <c r="H842" s="131" t="s">
        <v>243</v>
      </c>
      <c r="I842" s="57" t="s">
        <v>316</v>
      </c>
      <c r="J842" s="57" t="s">
        <v>249</v>
      </c>
      <c r="K842" s="139"/>
      <c r="L842" s="58"/>
      <c r="M842" s="151"/>
      <c r="N842" s="58" t="s">
        <v>233</v>
      </c>
      <c r="O842" s="58" t="s">
        <v>236</v>
      </c>
      <c r="P842" s="57"/>
      <c r="Q842" s="63"/>
      <c r="R842" s="58"/>
      <c r="S842" s="58"/>
      <c r="T842" s="58"/>
      <c r="U842" s="58"/>
      <c r="V842" s="58"/>
    </row>
    <row r="843" spans="1:22">
      <c r="A843" s="135">
        <v>67673391</v>
      </c>
      <c r="B843" s="513" t="s">
        <v>5354</v>
      </c>
      <c r="C843" s="531" t="s">
        <v>5355</v>
      </c>
      <c r="D843" s="139"/>
      <c r="E843" s="553"/>
      <c r="F843" s="57"/>
      <c r="G843" s="131" t="s">
        <v>223</v>
      </c>
      <c r="H843" s="131" t="s">
        <v>243</v>
      </c>
      <c r="I843" s="57" t="s">
        <v>316</v>
      </c>
      <c r="J843" s="57" t="s">
        <v>249</v>
      </c>
      <c r="K843" s="139"/>
      <c r="L843" s="58"/>
      <c r="M843" s="151"/>
      <c r="N843" s="58" t="s">
        <v>233</v>
      </c>
      <c r="O843" s="58" t="s">
        <v>236</v>
      </c>
      <c r="P843" s="57" t="s">
        <v>231</v>
      </c>
      <c r="Q843" s="63"/>
      <c r="R843" s="58"/>
      <c r="S843" s="58"/>
      <c r="T843" s="58"/>
      <c r="U843" s="58"/>
      <c r="V843" s="58"/>
    </row>
    <row r="844" spans="1:22">
      <c r="A844" s="135"/>
      <c r="B844" s="516" t="s">
        <v>11790</v>
      </c>
      <c r="C844" s="531" t="s">
        <v>11791</v>
      </c>
      <c r="D844" s="139"/>
      <c r="E844" s="141"/>
      <c r="F844" s="57"/>
      <c r="G844" s="131" t="s">
        <v>223</v>
      </c>
      <c r="H844" s="131" t="s">
        <v>243</v>
      </c>
      <c r="I844" s="57" t="s">
        <v>316</v>
      </c>
      <c r="J844" s="57" t="s">
        <v>249</v>
      </c>
      <c r="K844" s="139"/>
      <c r="L844" s="58"/>
      <c r="M844" s="151"/>
      <c r="N844" s="58" t="s">
        <v>233</v>
      </c>
      <c r="O844" s="58" t="s">
        <v>236</v>
      </c>
      <c r="P844" s="57" t="s">
        <v>231</v>
      </c>
      <c r="Q844" s="63"/>
      <c r="R844" s="58"/>
      <c r="S844" s="58"/>
      <c r="T844" s="58"/>
      <c r="U844" s="58"/>
      <c r="V844" s="58"/>
    </row>
    <row r="845" spans="1:22">
      <c r="A845" s="135"/>
      <c r="B845" s="516" t="s">
        <v>11792</v>
      </c>
      <c r="C845" s="531" t="s">
        <v>11793</v>
      </c>
      <c r="D845" s="139"/>
      <c r="E845" s="141"/>
      <c r="F845" s="57"/>
      <c r="G845" s="379" t="s">
        <v>225</v>
      </c>
      <c r="H845" s="131" t="s">
        <v>243</v>
      </c>
      <c r="I845" s="57" t="s">
        <v>316</v>
      </c>
      <c r="J845" s="57" t="s">
        <v>249</v>
      </c>
      <c r="K845" s="139"/>
      <c r="L845" s="58"/>
      <c r="M845" s="151"/>
      <c r="N845" s="58" t="s">
        <v>233</v>
      </c>
      <c r="O845" s="58" t="s">
        <v>236</v>
      </c>
      <c r="P845" s="57"/>
      <c r="Q845" s="63"/>
      <c r="R845" s="58"/>
      <c r="S845" s="58"/>
      <c r="T845" s="58"/>
      <c r="U845" s="58"/>
      <c r="V845" s="58"/>
    </row>
    <row r="846" spans="1:22">
      <c r="A846" s="135">
        <v>70516329</v>
      </c>
      <c r="B846" s="516" t="s">
        <v>5481</v>
      </c>
      <c r="C846" s="531" t="s">
        <v>5482</v>
      </c>
      <c r="D846" s="139"/>
      <c r="E846" s="141"/>
      <c r="F846" s="57"/>
      <c r="G846" s="131" t="s">
        <v>223</v>
      </c>
      <c r="H846" s="131" t="s">
        <v>243</v>
      </c>
      <c r="I846" s="57" t="s">
        <v>316</v>
      </c>
      <c r="J846" s="57" t="s">
        <v>249</v>
      </c>
      <c r="K846" s="139"/>
      <c r="L846" s="58"/>
      <c r="M846" s="151"/>
      <c r="N846" s="58" t="s">
        <v>233</v>
      </c>
      <c r="O846" s="58" t="s">
        <v>236</v>
      </c>
      <c r="P846" s="57" t="s">
        <v>231</v>
      </c>
      <c r="Q846" s="63"/>
      <c r="R846" s="58"/>
      <c r="S846" s="58"/>
      <c r="T846" s="58"/>
      <c r="U846" s="58"/>
      <c r="V846" s="58"/>
    </row>
    <row r="847" spans="1:22">
      <c r="A847" s="135"/>
      <c r="B847" s="516" t="s">
        <v>11794</v>
      </c>
      <c r="C847" s="532" t="s">
        <v>11795</v>
      </c>
      <c r="D847" s="139"/>
      <c r="E847" s="141"/>
      <c r="F847" s="57"/>
      <c r="G847" s="131" t="s">
        <v>223</v>
      </c>
      <c r="H847" s="131" t="s">
        <v>243</v>
      </c>
      <c r="I847" s="57" t="s">
        <v>316</v>
      </c>
      <c r="J847" s="57" t="s">
        <v>249</v>
      </c>
      <c r="K847" s="139"/>
      <c r="L847" s="58"/>
      <c r="M847" s="151"/>
      <c r="N847" s="58" t="s">
        <v>233</v>
      </c>
      <c r="O847" s="58" t="s">
        <v>231</v>
      </c>
      <c r="P847" s="57" t="s">
        <v>231</v>
      </c>
      <c r="Q847" s="63"/>
      <c r="R847" s="58"/>
      <c r="S847" s="58"/>
      <c r="T847" s="58"/>
      <c r="U847" s="58"/>
      <c r="V847" s="58"/>
    </row>
    <row r="848" spans="1:22">
      <c r="A848" s="135"/>
      <c r="B848" s="516" t="s">
        <v>11796</v>
      </c>
      <c r="C848" s="532">
        <v>958182366</v>
      </c>
      <c r="D848" s="139"/>
      <c r="E848" s="141"/>
      <c r="F848" s="57"/>
      <c r="G848" s="131" t="s">
        <v>223</v>
      </c>
      <c r="H848" s="131" t="s">
        <v>243</v>
      </c>
      <c r="I848" s="57" t="s">
        <v>316</v>
      </c>
      <c r="J848" s="57" t="s">
        <v>249</v>
      </c>
      <c r="K848" s="139"/>
      <c r="L848" s="58"/>
      <c r="M848" s="151"/>
      <c r="N848" s="58" t="s">
        <v>233</v>
      </c>
      <c r="O848" s="58" t="s">
        <v>231</v>
      </c>
      <c r="P848" s="57" t="s">
        <v>231</v>
      </c>
      <c r="Q848" s="63"/>
      <c r="R848" s="58"/>
      <c r="S848" s="58"/>
      <c r="T848" s="58"/>
      <c r="U848" s="58"/>
      <c r="V848" s="58"/>
    </row>
    <row r="849" spans="1:22">
      <c r="A849" s="135">
        <v>73548954</v>
      </c>
      <c r="B849" s="516" t="s">
        <v>8407</v>
      </c>
      <c r="C849" s="532" t="s">
        <v>8408</v>
      </c>
      <c r="D849" s="139"/>
      <c r="E849" s="141"/>
      <c r="F849" s="57"/>
      <c r="G849" s="131" t="s">
        <v>223</v>
      </c>
      <c r="H849" s="131" t="s">
        <v>243</v>
      </c>
      <c r="I849" s="57" t="s">
        <v>316</v>
      </c>
      <c r="J849" s="57" t="s">
        <v>249</v>
      </c>
      <c r="K849" s="139"/>
      <c r="L849" s="58"/>
      <c r="M849" s="151"/>
      <c r="N849" s="58" t="s">
        <v>233</v>
      </c>
      <c r="O849" s="58" t="s">
        <v>231</v>
      </c>
      <c r="P849" s="57" t="s">
        <v>231</v>
      </c>
      <c r="Q849" s="63"/>
      <c r="R849" s="58"/>
      <c r="S849" s="58"/>
      <c r="T849" s="58"/>
      <c r="U849" s="58"/>
      <c r="V849" s="58"/>
    </row>
    <row r="850" spans="1:22">
      <c r="A850" s="135">
        <v>76926810</v>
      </c>
      <c r="B850" s="516" t="s">
        <v>9820</v>
      </c>
      <c r="C850" s="532">
        <v>953308552</v>
      </c>
      <c r="D850" s="139"/>
      <c r="E850" s="141"/>
      <c r="F850" s="57"/>
      <c r="G850" s="378" t="s">
        <v>223</v>
      </c>
      <c r="H850" s="131" t="s">
        <v>243</v>
      </c>
      <c r="I850" s="57" t="s">
        <v>316</v>
      </c>
      <c r="J850" s="57" t="s">
        <v>249</v>
      </c>
      <c r="K850" s="139"/>
      <c r="L850" s="58"/>
      <c r="M850" s="151"/>
      <c r="N850" s="58" t="s">
        <v>233</v>
      </c>
      <c r="O850" s="58" t="s">
        <v>231</v>
      </c>
      <c r="P850" s="57" t="s">
        <v>231</v>
      </c>
      <c r="Q850" s="63"/>
      <c r="R850" s="58"/>
      <c r="S850" s="58"/>
      <c r="T850" s="58"/>
      <c r="U850" s="58"/>
      <c r="V850" s="58"/>
    </row>
    <row r="851" spans="1:22">
      <c r="A851" s="135">
        <v>77092996</v>
      </c>
      <c r="B851" s="513" t="s">
        <v>9873</v>
      </c>
      <c r="C851" s="531">
        <v>970117878</v>
      </c>
      <c r="D851" s="139"/>
      <c r="E851" s="553"/>
      <c r="F851" s="57"/>
      <c r="G851" s="131" t="s">
        <v>223</v>
      </c>
      <c r="H851" s="131" t="s">
        <v>243</v>
      </c>
      <c r="I851" s="57" t="s">
        <v>316</v>
      </c>
      <c r="J851" s="57" t="s">
        <v>249</v>
      </c>
      <c r="K851" s="139"/>
      <c r="L851" s="58"/>
      <c r="M851" s="151"/>
      <c r="N851" s="58" t="s">
        <v>233</v>
      </c>
      <c r="O851" s="58" t="s">
        <v>231</v>
      </c>
      <c r="P851" s="57" t="s">
        <v>231</v>
      </c>
      <c r="Q851" s="63"/>
      <c r="R851" s="58"/>
      <c r="S851" s="58"/>
      <c r="T851" s="58"/>
      <c r="U851" s="58"/>
      <c r="V851" s="58"/>
    </row>
    <row r="852" spans="1:22">
      <c r="A852" s="135">
        <v>71686941</v>
      </c>
      <c r="B852" s="516" t="s">
        <v>6587</v>
      </c>
      <c r="C852" s="531" t="s">
        <v>6588</v>
      </c>
      <c r="D852" s="139"/>
      <c r="E852" s="141"/>
      <c r="F852" s="57"/>
      <c r="G852" s="379" t="s">
        <v>225</v>
      </c>
      <c r="H852" s="131" t="s">
        <v>243</v>
      </c>
      <c r="I852" s="57" t="s">
        <v>316</v>
      </c>
      <c r="J852" s="57" t="s">
        <v>249</v>
      </c>
      <c r="K852" s="139"/>
      <c r="L852" s="58"/>
      <c r="M852" s="151"/>
      <c r="N852" s="58" t="s">
        <v>233</v>
      </c>
      <c r="O852" s="58" t="s">
        <v>236</v>
      </c>
      <c r="P852" s="57"/>
      <c r="Q852" s="63"/>
      <c r="R852" s="58"/>
      <c r="S852" s="58"/>
      <c r="T852" s="58"/>
      <c r="U852" s="58"/>
      <c r="V852" s="58"/>
    </row>
    <row r="853" spans="1:22">
      <c r="A853" s="135">
        <v>73845487</v>
      </c>
      <c r="B853" s="516" t="s">
        <v>8590</v>
      </c>
      <c r="C853" s="531" t="s">
        <v>8591</v>
      </c>
      <c r="D853" s="139"/>
      <c r="E853" s="185"/>
      <c r="F853" s="57"/>
      <c r="G853" s="131" t="s">
        <v>224</v>
      </c>
      <c r="H853" s="131" t="s">
        <v>243</v>
      </c>
      <c r="I853" s="57" t="s">
        <v>316</v>
      </c>
      <c r="J853" s="57" t="s">
        <v>249</v>
      </c>
      <c r="K853" s="139"/>
      <c r="L853" s="58"/>
      <c r="M853" s="151"/>
      <c r="N853" s="58" t="s">
        <v>233</v>
      </c>
      <c r="O853" s="58" t="s">
        <v>231</v>
      </c>
      <c r="P853" s="57"/>
      <c r="Q853" s="63"/>
      <c r="R853" s="58"/>
      <c r="S853" s="58"/>
      <c r="T853" s="58"/>
      <c r="U853" s="58"/>
      <c r="V853" s="58"/>
    </row>
    <row r="854" spans="1:22">
      <c r="A854" s="135"/>
      <c r="B854" s="516" t="s">
        <v>11797</v>
      </c>
      <c r="C854" s="531" t="s">
        <v>11798</v>
      </c>
      <c r="D854" s="139"/>
      <c r="E854" s="141"/>
      <c r="F854" s="57"/>
      <c r="G854" s="378" t="s">
        <v>223</v>
      </c>
      <c r="H854" s="131" t="s">
        <v>243</v>
      </c>
      <c r="I854" s="57" t="s">
        <v>316</v>
      </c>
      <c r="J854" s="57" t="s">
        <v>249</v>
      </c>
      <c r="K854" s="139"/>
      <c r="L854" s="58"/>
      <c r="M854" s="151"/>
      <c r="N854" s="58" t="s">
        <v>233</v>
      </c>
      <c r="O854" s="58" t="s">
        <v>236</v>
      </c>
      <c r="P854" s="58" t="s">
        <v>231</v>
      </c>
      <c r="Q854" s="63"/>
      <c r="R854" s="58"/>
      <c r="S854" s="58"/>
      <c r="T854" s="58"/>
      <c r="U854" s="58"/>
      <c r="V854" s="58"/>
    </row>
    <row r="855" spans="1:22">
      <c r="A855" s="135">
        <v>72822342</v>
      </c>
      <c r="B855" s="516" t="s">
        <v>7613</v>
      </c>
      <c r="C855" s="531" t="s">
        <v>7614</v>
      </c>
      <c r="D855" s="139"/>
      <c r="E855" s="185"/>
      <c r="F855" s="57"/>
      <c r="G855" s="131" t="s">
        <v>223</v>
      </c>
      <c r="H855" s="131" t="s">
        <v>243</v>
      </c>
      <c r="I855" s="57" t="s">
        <v>316</v>
      </c>
      <c r="J855" s="57" t="s">
        <v>249</v>
      </c>
      <c r="K855" s="139"/>
      <c r="L855" s="58"/>
      <c r="M855" s="151"/>
      <c r="N855" s="58" t="s">
        <v>233</v>
      </c>
      <c r="O855" s="58" t="s">
        <v>236</v>
      </c>
      <c r="P855" s="57" t="s">
        <v>231</v>
      </c>
      <c r="Q855" s="63"/>
      <c r="R855" s="58"/>
      <c r="S855" s="58"/>
      <c r="T855" s="58"/>
      <c r="U855" s="58"/>
      <c r="V855" s="58"/>
    </row>
    <row r="856" spans="1:22">
      <c r="A856" s="135"/>
      <c r="B856" s="513" t="s">
        <v>11799</v>
      </c>
      <c r="C856" s="529">
        <v>902210559</v>
      </c>
      <c r="D856" s="129"/>
      <c r="E856" s="146"/>
      <c r="F856" s="57"/>
      <c r="G856" s="131" t="s">
        <v>223</v>
      </c>
      <c r="H856" s="131" t="s">
        <v>243</v>
      </c>
      <c r="I856" s="57" t="s">
        <v>316</v>
      </c>
      <c r="J856" s="57" t="s">
        <v>249</v>
      </c>
      <c r="K856" s="139"/>
      <c r="L856" s="58"/>
      <c r="M856" s="151"/>
      <c r="N856" s="58" t="s">
        <v>233</v>
      </c>
      <c r="O856" s="58" t="s">
        <v>236</v>
      </c>
      <c r="P856" s="57" t="s">
        <v>231</v>
      </c>
      <c r="Q856" s="63"/>
      <c r="R856" s="58"/>
      <c r="S856" s="58"/>
      <c r="T856" s="58"/>
      <c r="U856" s="58"/>
      <c r="V856" s="58"/>
    </row>
    <row r="857" spans="1:22">
      <c r="A857" s="135">
        <v>73911977</v>
      </c>
      <c r="B857" s="513" t="s">
        <v>8627</v>
      </c>
      <c r="C857" s="531" t="s">
        <v>8628</v>
      </c>
      <c r="D857" s="139"/>
      <c r="E857" s="553" t="s">
        <v>4414</v>
      </c>
      <c r="F857" s="57"/>
      <c r="G857" s="131" t="s">
        <v>224</v>
      </c>
      <c r="H857" s="131" t="s">
        <v>243</v>
      </c>
      <c r="I857" s="57" t="s">
        <v>316</v>
      </c>
      <c r="J857" s="57" t="s">
        <v>249</v>
      </c>
      <c r="K857" s="139"/>
      <c r="L857" s="58"/>
      <c r="M857" s="151"/>
      <c r="N857" s="58" t="s">
        <v>233</v>
      </c>
      <c r="O857" s="58" t="s">
        <v>236</v>
      </c>
      <c r="P857" s="57"/>
      <c r="Q857" s="63"/>
      <c r="R857" s="58"/>
      <c r="S857" s="58"/>
      <c r="T857" s="58"/>
      <c r="U857" s="58"/>
      <c r="V857" s="58"/>
    </row>
    <row r="858" spans="1:22">
      <c r="A858" s="135"/>
      <c r="B858" s="513" t="s">
        <v>11800</v>
      </c>
      <c r="C858" s="531" t="s">
        <v>11801</v>
      </c>
      <c r="D858" s="139"/>
      <c r="E858" s="553" t="s">
        <v>4414</v>
      </c>
      <c r="F858" s="57"/>
      <c r="G858" s="131" t="s">
        <v>224</v>
      </c>
      <c r="H858" s="131" t="s">
        <v>243</v>
      </c>
      <c r="I858" s="57" t="s">
        <v>316</v>
      </c>
      <c r="J858" s="57" t="s">
        <v>249</v>
      </c>
      <c r="K858" s="139"/>
      <c r="L858" s="58"/>
      <c r="M858" s="151"/>
      <c r="N858" s="58" t="s">
        <v>233</v>
      </c>
      <c r="O858" s="58" t="s">
        <v>236</v>
      </c>
      <c r="P858" s="57"/>
      <c r="Q858" s="63"/>
      <c r="R858" s="58"/>
      <c r="S858" s="58"/>
      <c r="T858" s="58"/>
      <c r="U858" s="58"/>
      <c r="V858" s="58"/>
    </row>
    <row r="859" spans="1:22">
      <c r="A859" s="159">
        <v>62047328</v>
      </c>
      <c r="B859" s="520" t="s">
        <v>5114</v>
      </c>
      <c r="C859" s="538" t="s">
        <v>5115</v>
      </c>
      <c r="D859" s="404"/>
      <c r="E859" s="563"/>
      <c r="F859" s="75"/>
      <c r="G859" s="131" t="s">
        <v>223</v>
      </c>
      <c r="H859" s="161" t="s">
        <v>243</v>
      </c>
      <c r="I859" s="75" t="s">
        <v>316</v>
      </c>
      <c r="J859" s="57" t="s">
        <v>249</v>
      </c>
      <c r="K859" s="404"/>
      <c r="L859" s="74"/>
      <c r="M859" s="160"/>
      <c r="N859" s="74" t="s">
        <v>233</v>
      </c>
      <c r="O859" s="74" t="s">
        <v>236</v>
      </c>
      <c r="P859" s="75" t="s">
        <v>231</v>
      </c>
      <c r="Q859" s="98"/>
      <c r="R859" s="58"/>
      <c r="S859" s="74"/>
      <c r="T859" s="74"/>
      <c r="U859" s="74"/>
      <c r="V859" s="58"/>
    </row>
    <row r="860" spans="1:22">
      <c r="A860" s="135">
        <v>61461730</v>
      </c>
      <c r="B860" s="513" t="s">
        <v>4399</v>
      </c>
      <c r="C860" s="531">
        <v>983094842</v>
      </c>
      <c r="D860" s="547"/>
      <c r="E860" s="554"/>
      <c r="F860" s="57"/>
      <c r="G860" s="131" t="s">
        <v>223</v>
      </c>
      <c r="H860" s="131" t="s">
        <v>243</v>
      </c>
      <c r="I860" s="57" t="s">
        <v>316</v>
      </c>
      <c r="J860" s="57" t="s">
        <v>249</v>
      </c>
      <c r="K860" s="139"/>
      <c r="L860" s="58"/>
      <c r="M860" s="151"/>
      <c r="N860" s="58" t="s">
        <v>233</v>
      </c>
      <c r="O860" s="58" t="s">
        <v>236</v>
      </c>
      <c r="P860" s="57" t="s">
        <v>231</v>
      </c>
      <c r="Q860" s="63"/>
      <c r="R860" s="58"/>
      <c r="S860" s="58"/>
      <c r="T860" s="58"/>
      <c r="U860" s="58"/>
      <c r="V860" s="58"/>
    </row>
    <row r="861" spans="1:22">
      <c r="A861" s="135">
        <v>73842510</v>
      </c>
      <c r="B861" s="513" t="s">
        <v>8586</v>
      </c>
      <c r="C861" s="531">
        <v>923598958</v>
      </c>
      <c r="D861" s="139"/>
      <c r="E861" s="553"/>
      <c r="F861" s="57"/>
      <c r="G861" s="131"/>
      <c r="H861" s="131" t="s">
        <v>243</v>
      </c>
      <c r="I861" s="57" t="s">
        <v>316</v>
      </c>
      <c r="J861" s="57" t="s">
        <v>249</v>
      </c>
      <c r="K861" s="139"/>
      <c r="L861" s="58"/>
      <c r="M861" s="151"/>
      <c r="N861" s="58" t="s">
        <v>233</v>
      </c>
      <c r="O861" s="58" t="s">
        <v>236</v>
      </c>
      <c r="P861" s="57" t="s">
        <v>231</v>
      </c>
      <c r="Q861" s="63"/>
      <c r="R861" s="58"/>
      <c r="S861" s="58"/>
      <c r="T861" s="58"/>
      <c r="U861" s="58"/>
      <c r="V861" s="58"/>
    </row>
    <row r="862" spans="1:22">
      <c r="A862" s="135"/>
      <c r="B862" s="513" t="s">
        <v>11802</v>
      </c>
      <c r="C862" s="531">
        <v>955214336</v>
      </c>
      <c r="D862" s="139"/>
      <c r="E862" s="553"/>
      <c r="F862" s="57"/>
      <c r="G862" s="131" t="s">
        <v>223</v>
      </c>
      <c r="H862" s="131" t="s">
        <v>243</v>
      </c>
      <c r="I862" s="57" t="s">
        <v>316</v>
      </c>
      <c r="J862" s="57" t="s">
        <v>249</v>
      </c>
      <c r="K862" s="139"/>
      <c r="L862" s="58"/>
      <c r="M862" s="151"/>
      <c r="N862" s="58" t="s">
        <v>233</v>
      </c>
      <c r="O862" s="58" t="s">
        <v>236</v>
      </c>
      <c r="P862" s="57" t="s">
        <v>231</v>
      </c>
      <c r="Q862" s="63"/>
      <c r="R862" s="58"/>
      <c r="S862" s="58"/>
      <c r="T862" s="58"/>
      <c r="U862" s="58"/>
      <c r="V862" s="58"/>
    </row>
    <row r="863" spans="1:22">
      <c r="A863" s="135"/>
      <c r="B863" s="513" t="s">
        <v>11803</v>
      </c>
      <c r="C863" s="531">
        <v>988856449</v>
      </c>
      <c r="D863" s="139"/>
      <c r="E863" s="553"/>
      <c r="F863" s="57"/>
      <c r="G863" s="131" t="s">
        <v>223</v>
      </c>
      <c r="H863" s="131" t="s">
        <v>243</v>
      </c>
      <c r="I863" s="57" t="s">
        <v>316</v>
      </c>
      <c r="J863" s="57" t="s">
        <v>249</v>
      </c>
      <c r="K863" s="139"/>
      <c r="L863" s="58"/>
      <c r="M863" s="151"/>
      <c r="N863" s="58" t="s">
        <v>233</v>
      </c>
      <c r="O863" s="58" t="s">
        <v>236</v>
      </c>
      <c r="P863" s="57" t="s">
        <v>231</v>
      </c>
      <c r="Q863" s="63"/>
      <c r="R863" s="58"/>
      <c r="S863" s="58"/>
      <c r="T863" s="58"/>
      <c r="U863" s="58"/>
      <c r="V863" s="58"/>
    </row>
    <row r="864" spans="1:22">
      <c r="A864" s="135">
        <v>72070714</v>
      </c>
      <c r="B864" s="513" t="s">
        <v>151</v>
      </c>
      <c r="C864" s="531">
        <v>934385519</v>
      </c>
      <c r="D864" s="139"/>
      <c r="E864" s="553"/>
      <c r="F864" s="57"/>
      <c r="G864" s="131" t="s">
        <v>223</v>
      </c>
      <c r="H864" s="131" t="s">
        <v>242</v>
      </c>
      <c r="I864" s="57" t="s">
        <v>316</v>
      </c>
      <c r="J864" s="57" t="s">
        <v>249</v>
      </c>
      <c r="K864" s="139"/>
      <c r="L864" s="58"/>
      <c r="M864" s="151"/>
      <c r="N864" s="58" t="s">
        <v>233</v>
      </c>
      <c r="O864" s="58" t="s">
        <v>231</v>
      </c>
      <c r="P864" s="57" t="s">
        <v>231</v>
      </c>
      <c r="Q864" s="63" t="s">
        <v>445</v>
      </c>
      <c r="R864" s="58" t="s">
        <v>232</v>
      </c>
      <c r="S864" s="58" t="s">
        <v>318</v>
      </c>
      <c r="T864" s="58" t="s">
        <v>323</v>
      </c>
      <c r="U864" s="58" t="s">
        <v>255</v>
      </c>
      <c r="V864" s="58"/>
    </row>
    <row r="865" spans="1:22" ht="28">
      <c r="A865" s="135">
        <v>61422456</v>
      </c>
      <c r="B865" s="513" t="s">
        <v>56</v>
      </c>
      <c r="C865" s="531">
        <v>963394508</v>
      </c>
      <c r="D865" s="139"/>
      <c r="E865" s="553"/>
      <c r="F865" s="57" t="s">
        <v>254</v>
      </c>
      <c r="G865" s="131" t="s">
        <v>224</v>
      </c>
      <c r="H865" s="131" t="s">
        <v>243</v>
      </c>
      <c r="I865" s="57" t="s">
        <v>316</v>
      </c>
      <c r="J865" s="57" t="s">
        <v>249</v>
      </c>
      <c r="K865" s="139"/>
      <c r="L865" s="58"/>
      <c r="M865" s="151"/>
      <c r="N865" s="58" t="s">
        <v>233</v>
      </c>
      <c r="O865" s="58" t="s">
        <v>231</v>
      </c>
      <c r="P865" s="57" t="s">
        <v>231</v>
      </c>
      <c r="Q865" s="63" t="s">
        <v>445</v>
      </c>
      <c r="R865" s="58" t="s">
        <v>232</v>
      </c>
      <c r="S865" s="58" t="s">
        <v>318</v>
      </c>
      <c r="T865" s="58" t="s">
        <v>628</v>
      </c>
      <c r="U865" s="58" t="s">
        <v>255</v>
      </c>
      <c r="V865" s="58"/>
    </row>
    <row r="866" spans="1:22">
      <c r="A866" s="135">
        <v>621374787</v>
      </c>
      <c r="B866" s="513" t="s">
        <v>216</v>
      </c>
      <c r="C866" s="531">
        <v>920008223</v>
      </c>
      <c r="D866" s="139"/>
      <c r="E866" s="553"/>
      <c r="F866" s="57"/>
      <c r="G866" s="131" t="s">
        <v>224</v>
      </c>
      <c r="H866" s="131" t="s">
        <v>243</v>
      </c>
      <c r="I866" s="57" t="s">
        <v>316</v>
      </c>
      <c r="J866" s="57" t="s">
        <v>249</v>
      </c>
      <c r="K866" s="139"/>
      <c r="L866" s="58"/>
      <c r="M866" s="151"/>
      <c r="N866" s="58" t="s">
        <v>233</v>
      </c>
      <c r="O866" s="58" t="s">
        <v>231</v>
      </c>
      <c r="P866" s="57" t="s">
        <v>231</v>
      </c>
      <c r="Q866" s="63" t="s">
        <v>445</v>
      </c>
      <c r="R866" s="58" t="s">
        <v>232</v>
      </c>
      <c r="S866" s="58" t="s">
        <v>318</v>
      </c>
      <c r="T866" s="58" t="s">
        <v>323</v>
      </c>
      <c r="U866" s="58" t="s">
        <v>255</v>
      </c>
      <c r="V866" s="58"/>
    </row>
    <row r="867" spans="1:22">
      <c r="A867" s="159">
        <v>72818092</v>
      </c>
      <c r="B867" s="513" t="s">
        <v>179</v>
      </c>
      <c r="C867" s="538">
        <v>934548173</v>
      </c>
      <c r="D867" s="404"/>
      <c r="E867" s="563"/>
      <c r="F867" s="473" t="s">
        <v>254</v>
      </c>
      <c r="G867" s="131" t="s">
        <v>224</v>
      </c>
      <c r="H867" s="161" t="s">
        <v>243</v>
      </c>
      <c r="I867" s="74" t="s">
        <v>316</v>
      </c>
      <c r="J867" s="57" t="s">
        <v>249</v>
      </c>
      <c r="K867" s="404"/>
      <c r="L867" s="74"/>
      <c r="M867" s="160"/>
      <c r="N867" s="74" t="s">
        <v>233</v>
      </c>
      <c r="O867" s="74" t="s">
        <v>231</v>
      </c>
      <c r="P867" s="75" t="s">
        <v>231</v>
      </c>
      <c r="Q867" s="98" t="s">
        <v>445</v>
      </c>
      <c r="R867" s="58" t="s">
        <v>232</v>
      </c>
      <c r="S867" s="74" t="s">
        <v>318</v>
      </c>
      <c r="T867" s="74" t="s">
        <v>323</v>
      </c>
      <c r="U867" s="74" t="s">
        <v>255</v>
      </c>
      <c r="V867" s="58"/>
    </row>
    <row r="868" spans="1:22">
      <c r="A868" s="135">
        <v>61475770</v>
      </c>
      <c r="B868" s="520" t="s">
        <v>71</v>
      </c>
      <c r="C868" s="531">
        <v>976550189</v>
      </c>
      <c r="D868" s="139"/>
      <c r="E868" s="553"/>
      <c r="F868" s="57" t="s">
        <v>240</v>
      </c>
      <c r="G868" s="131" t="s">
        <v>223</v>
      </c>
      <c r="H868" s="131" t="s">
        <v>243</v>
      </c>
      <c r="I868" s="57" t="s">
        <v>316</v>
      </c>
      <c r="J868" s="57" t="s">
        <v>249</v>
      </c>
      <c r="K868" s="139"/>
      <c r="L868" s="58"/>
      <c r="M868" s="151"/>
      <c r="N868" s="58" t="s">
        <v>233</v>
      </c>
      <c r="O868" s="58" t="s">
        <v>231</v>
      </c>
      <c r="P868" s="58" t="s">
        <v>231</v>
      </c>
      <c r="Q868" s="63" t="s">
        <v>445</v>
      </c>
      <c r="R868" s="58" t="s">
        <v>232</v>
      </c>
      <c r="S868" s="58" t="s">
        <v>318</v>
      </c>
      <c r="T868" s="58" t="s">
        <v>323</v>
      </c>
      <c r="U868" s="58" t="s">
        <v>255</v>
      </c>
      <c r="V868" s="58"/>
    </row>
    <row r="869" spans="1:22">
      <c r="A869" s="135">
        <v>73157147</v>
      </c>
      <c r="B869" s="513" t="s">
        <v>203</v>
      </c>
      <c r="C869" s="531">
        <v>964078940</v>
      </c>
      <c r="D869" s="139"/>
      <c r="E869" s="553"/>
      <c r="F869" s="57" t="s">
        <v>254</v>
      </c>
      <c r="G869" s="131" t="s">
        <v>224</v>
      </c>
      <c r="H869" s="131" t="s">
        <v>243</v>
      </c>
      <c r="I869" s="57" t="s">
        <v>316</v>
      </c>
      <c r="J869" s="57" t="s">
        <v>249</v>
      </c>
      <c r="K869" s="139"/>
      <c r="L869" s="58"/>
      <c r="M869" s="151"/>
      <c r="N869" s="58" t="s">
        <v>233</v>
      </c>
      <c r="O869" s="58" t="s">
        <v>231</v>
      </c>
      <c r="P869" s="57" t="s">
        <v>231</v>
      </c>
      <c r="Q869" s="63" t="s">
        <v>445</v>
      </c>
      <c r="R869" s="58" t="s">
        <v>232</v>
      </c>
      <c r="S869" s="58" t="s">
        <v>318</v>
      </c>
      <c r="T869" s="58" t="s">
        <v>323</v>
      </c>
      <c r="U869" s="58" t="s">
        <v>255</v>
      </c>
      <c r="V869" s="58"/>
    </row>
    <row r="870" spans="1:22">
      <c r="A870" s="135">
        <v>62047917</v>
      </c>
      <c r="B870" s="513" t="s">
        <v>5120</v>
      </c>
      <c r="C870" s="531">
        <v>936899287</v>
      </c>
      <c r="D870" s="129"/>
      <c r="E870" s="146"/>
      <c r="F870" s="57" t="s">
        <v>254</v>
      </c>
      <c r="G870" s="131" t="s">
        <v>224</v>
      </c>
      <c r="H870" s="131" t="s">
        <v>243</v>
      </c>
      <c r="I870" s="57" t="s">
        <v>316</v>
      </c>
      <c r="J870" s="57" t="s">
        <v>249</v>
      </c>
      <c r="K870" s="139"/>
      <c r="L870" s="58"/>
      <c r="M870" s="151"/>
      <c r="N870" s="58" t="s">
        <v>233</v>
      </c>
      <c r="O870" s="58" t="s">
        <v>231</v>
      </c>
      <c r="P870" s="57" t="s">
        <v>231</v>
      </c>
      <c r="Q870" s="63" t="s">
        <v>445</v>
      </c>
      <c r="R870" s="58" t="s">
        <v>232</v>
      </c>
      <c r="S870" s="58" t="s">
        <v>318</v>
      </c>
      <c r="T870" s="58" t="s">
        <v>323</v>
      </c>
      <c r="U870" s="58" t="s">
        <v>255</v>
      </c>
      <c r="V870" s="58"/>
    </row>
    <row r="871" spans="1:22">
      <c r="A871" s="135">
        <v>72600676</v>
      </c>
      <c r="B871" s="514" t="s">
        <v>7439</v>
      </c>
      <c r="C871" s="531">
        <v>952977488</v>
      </c>
      <c r="D871" s="139" t="s">
        <v>7440</v>
      </c>
      <c r="E871" s="509" t="s">
        <v>451</v>
      </c>
      <c r="F871" s="57"/>
      <c r="G871" s="131" t="s">
        <v>224</v>
      </c>
      <c r="H871" s="131" t="s">
        <v>245</v>
      </c>
      <c r="I871" s="86" t="s">
        <v>316</v>
      </c>
      <c r="J871" s="57" t="s">
        <v>249</v>
      </c>
      <c r="K871" s="131"/>
      <c r="L871" s="57"/>
      <c r="M871" s="187"/>
      <c r="N871" s="54" t="s">
        <v>233</v>
      </c>
      <c r="O871" s="54" t="s">
        <v>231</v>
      </c>
      <c r="P871" s="473"/>
      <c r="Q871" s="88"/>
      <c r="R871" s="54"/>
      <c r="S871" s="54"/>
      <c r="T871" s="54"/>
      <c r="U871" s="54"/>
      <c r="V871" s="58"/>
    </row>
    <row r="872" spans="1:22">
      <c r="A872" s="135">
        <v>44895022</v>
      </c>
      <c r="B872" s="515" t="s">
        <v>2366</v>
      </c>
      <c r="C872" s="531">
        <v>967788292</v>
      </c>
      <c r="D872" s="139" t="s">
        <v>2367</v>
      </c>
      <c r="E872" s="509" t="s">
        <v>451</v>
      </c>
      <c r="F872" s="57"/>
      <c r="G872" s="131" t="s">
        <v>224</v>
      </c>
      <c r="H872" s="131" t="s">
        <v>245</v>
      </c>
      <c r="I872" s="86" t="s">
        <v>316</v>
      </c>
      <c r="J872" s="57" t="s">
        <v>249</v>
      </c>
      <c r="K872" s="131"/>
      <c r="L872" s="57"/>
      <c r="M872" s="187"/>
      <c r="N872" s="54" t="s">
        <v>233</v>
      </c>
      <c r="O872" s="54" t="s">
        <v>231</v>
      </c>
      <c r="P872" s="473"/>
      <c r="Q872" s="88"/>
      <c r="R872" s="54"/>
      <c r="S872" s="54"/>
      <c r="T872" s="54"/>
      <c r="U872" s="54"/>
      <c r="V872" s="58"/>
    </row>
    <row r="873" spans="1:22">
      <c r="A873" s="135">
        <v>73162898</v>
      </c>
      <c r="B873" s="514" t="s">
        <v>8128</v>
      </c>
      <c r="C873" s="531">
        <v>51988743598</v>
      </c>
      <c r="D873" s="139" t="s">
        <v>8129</v>
      </c>
      <c r="E873" s="509" t="s">
        <v>451</v>
      </c>
      <c r="F873" s="57"/>
      <c r="G873" s="131" t="s">
        <v>223</v>
      </c>
      <c r="H873" s="131" t="s">
        <v>245</v>
      </c>
      <c r="I873" s="86" t="s">
        <v>316</v>
      </c>
      <c r="J873" s="57" t="s">
        <v>249</v>
      </c>
      <c r="K873" s="131"/>
      <c r="L873" s="57"/>
      <c r="M873" s="187"/>
      <c r="N873" s="54" t="s">
        <v>233</v>
      </c>
      <c r="O873" s="54" t="s">
        <v>231</v>
      </c>
      <c r="P873" s="86" t="s">
        <v>231</v>
      </c>
      <c r="Q873" s="88"/>
      <c r="R873" s="54"/>
      <c r="S873" s="54"/>
      <c r="T873" s="54"/>
      <c r="U873" s="54"/>
      <c r="V873" s="58"/>
    </row>
    <row r="874" spans="1:22">
      <c r="A874" s="135">
        <v>73156852</v>
      </c>
      <c r="B874" s="514" t="s">
        <v>8079</v>
      </c>
      <c r="C874" s="531">
        <v>963415365</v>
      </c>
      <c r="D874" s="139" t="s">
        <v>8080</v>
      </c>
      <c r="E874" s="509" t="s">
        <v>451</v>
      </c>
      <c r="F874" s="57" t="s">
        <v>377</v>
      </c>
      <c r="G874" s="131" t="s">
        <v>224</v>
      </c>
      <c r="H874" s="131" t="s">
        <v>245</v>
      </c>
      <c r="I874" s="86" t="s">
        <v>316</v>
      </c>
      <c r="J874" s="57" t="s">
        <v>249</v>
      </c>
      <c r="K874" s="131"/>
      <c r="L874" s="57"/>
      <c r="M874" s="187"/>
      <c r="N874" s="54" t="s">
        <v>233</v>
      </c>
      <c r="O874" s="54" t="s">
        <v>231</v>
      </c>
      <c r="P874" s="473"/>
      <c r="Q874" s="88"/>
      <c r="R874" s="54"/>
      <c r="S874" s="54"/>
      <c r="T874" s="54"/>
      <c r="U874" s="54"/>
      <c r="V874" s="58"/>
    </row>
    <row r="875" spans="1:22">
      <c r="A875" s="135">
        <v>72334359</v>
      </c>
      <c r="B875" s="514" t="s">
        <v>7034</v>
      </c>
      <c r="C875" s="531">
        <v>954783698</v>
      </c>
      <c r="D875" s="139" t="s">
        <v>7035</v>
      </c>
      <c r="E875" s="509" t="s">
        <v>451</v>
      </c>
      <c r="F875" s="57" t="s">
        <v>377</v>
      </c>
      <c r="G875" s="131" t="s">
        <v>224</v>
      </c>
      <c r="H875" s="131" t="s">
        <v>245</v>
      </c>
      <c r="I875" s="86" t="s">
        <v>316</v>
      </c>
      <c r="J875" s="57" t="s">
        <v>249</v>
      </c>
      <c r="K875" s="131"/>
      <c r="L875" s="57"/>
      <c r="M875" s="187"/>
      <c r="N875" s="54" t="s">
        <v>233</v>
      </c>
      <c r="O875" s="54" t="s">
        <v>231</v>
      </c>
      <c r="P875" s="86" t="s">
        <v>231</v>
      </c>
      <c r="Q875" s="88" t="s">
        <v>445</v>
      </c>
      <c r="R875" s="54" t="s">
        <v>232</v>
      </c>
      <c r="S875" s="54" t="s">
        <v>318</v>
      </c>
      <c r="T875" s="54" t="s">
        <v>628</v>
      </c>
      <c r="U875" s="54" t="s">
        <v>255</v>
      </c>
      <c r="V875" s="58"/>
    </row>
    <row r="876" spans="1:22">
      <c r="A876" s="135">
        <v>74001572</v>
      </c>
      <c r="B876" s="514" t="s">
        <v>8670</v>
      </c>
      <c r="C876" s="531">
        <v>973202077</v>
      </c>
      <c r="D876" s="139" t="s">
        <v>8671</v>
      </c>
      <c r="E876" s="509" t="s">
        <v>624</v>
      </c>
      <c r="F876" s="57" t="s">
        <v>377</v>
      </c>
      <c r="G876" s="379" t="s">
        <v>225</v>
      </c>
      <c r="H876" s="131" t="s">
        <v>245</v>
      </c>
      <c r="I876" s="86" t="s">
        <v>316</v>
      </c>
      <c r="J876" s="57" t="s">
        <v>249</v>
      </c>
      <c r="K876" s="131"/>
      <c r="L876" s="57"/>
      <c r="M876" s="187"/>
      <c r="N876" s="54" t="s">
        <v>233</v>
      </c>
      <c r="O876" s="54" t="s">
        <v>236</v>
      </c>
      <c r="P876" s="86"/>
      <c r="Q876" s="88"/>
      <c r="R876" s="54"/>
      <c r="S876" s="54"/>
      <c r="T876" s="54"/>
      <c r="U876" s="54"/>
      <c r="V876" s="58"/>
    </row>
    <row r="877" spans="1:22">
      <c r="A877" s="135" t="s">
        <v>10652</v>
      </c>
      <c r="B877" s="514" t="s">
        <v>10653</v>
      </c>
      <c r="C877" s="531">
        <v>926701546</v>
      </c>
      <c r="D877" s="139" t="s">
        <v>10654</v>
      </c>
      <c r="E877" s="509" t="s">
        <v>1104</v>
      </c>
      <c r="F877" s="57"/>
      <c r="G877" s="379" t="s">
        <v>225</v>
      </c>
      <c r="H877" s="131" t="s">
        <v>245</v>
      </c>
      <c r="I877" s="86" t="s">
        <v>316</v>
      </c>
      <c r="J877" s="57" t="s">
        <v>249</v>
      </c>
      <c r="K877" s="131"/>
      <c r="L877" s="57"/>
      <c r="M877" s="187"/>
      <c r="N877" s="54" t="s">
        <v>233</v>
      </c>
      <c r="O877" s="54" t="s">
        <v>329</v>
      </c>
      <c r="P877" s="86"/>
      <c r="Q877" s="88" t="s">
        <v>324</v>
      </c>
      <c r="R877" s="54" t="s">
        <v>232</v>
      </c>
      <c r="S877" s="54" t="s">
        <v>318</v>
      </c>
      <c r="T877" s="54" t="s">
        <v>323</v>
      </c>
      <c r="U877" s="54"/>
      <c r="V877" s="58"/>
    </row>
    <row r="878" spans="1:22">
      <c r="A878" s="135" t="s">
        <v>10614</v>
      </c>
      <c r="B878" s="514" t="s">
        <v>10615</v>
      </c>
      <c r="C878" s="531">
        <v>902293975</v>
      </c>
      <c r="D878" s="139" t="s">
        <v>10616</v>
      </c>
      <c r="E878" s="509" t="s">
        <v>1104</v>
      </c>
      <c r="F878" s="57"/>
      <c r="G878" s="379" t="s">
        <v>225</v>
      </c>
      <c r="H878" s="131" t="s">
        <v>245</v>
      </c>
      <c r="I878" s="86" t="s">
        <v>316</v>
      </c>
      <c r="J878" s="57" t="s">
        <v>249</v>
      </c>
      <c r="K878" s="131"/>
      <c r="L878" s="57"/>
      <c r="M878" s="187"/>
      <c r="N878" s="54" t="s">
        <v>237</v>
      </c>
      <c r="O878" s="54" t="s">
        <v>237</v>
      </c>
      <c r="P878" s="86" t="s">
        <v>237</v>
      </c>
      <c r="Q878" s="88"/>
      <c r="R878" s="54"/>
      <c r="S878" s="54"/>
      <c r="T878" s="54"/>
      <c r="U878" s="54"/>
      <c r="V878" s="58"/>
    </row>
    <row r="879" spans="1:22" ht="28">
      <c r="A879" s="135">
        <v>42762555</v>
      </c>
      <c r="B879" s="514" t="s">
        <v>1957</v>
      </c>
      <c r="C879" s="531">
        <v>912997185</v>
      </c>
      <c r="D879" s="139" t="s">
        <v>1958</v>
      </c>
      <c r="E879" s="509" t="s">
        <v>451</v>
      </c>
      <c r="F879" s="57"/>
      <c r="G879" s="131" t="s">
        <v>224</v>
      </c>
      <c r="H879" s="131" t="s">
        <v>245</v>
      </c>
      <c r="I879" s="86" t="s">
        <v>316</v>
      </c>
      <c r="J879" s="57" t="s">
        <v>249</v>
      </c>
      <c r="K879" s="131"/>
      <c r="L879" s="57"/>
      <c r="M879" s="187"/>
      <c r="N879" s="54" t="s">
        <v>233</v>
      </c>
      <c r="O879" s="54" t="s">
        <v>231</v>
      </c>
      <c r="P879" s="86"/>
      <c r="Q879" s="88"/>
      <c r="R879" s="54"/>
      <c r="S879" s="54"/>
      <c r="T879" s="54"/>
      <c r="U879" s="54"/>
      <c r="V879" s="58"/>
    </row>
    <row r="880" spans="1:22">
      <c r="A880" s="135">
        <v>62055692</v>
      </c>
      <c r="B880" s="515" t="s">
        <v>5169</v>
      </c>
      <c r="C880" s="531">
        <v>954325791</v>
      </c>
      <c r="D880" s="139" t="s">
        <v>5170</v>
      </c>
      <c r="E880" s="509" t="s">
        <v>451</v>
      </c>
      <c r="F880" s="57"/>
      <c r="G880" s="379" t="s">
        <v>225</v>
      </c>
      <c r="H880" s="131" t="s">
        <v>245</v>
      </c>
      <c r="I880" s="86" t="s">
        <v>316</v>
      </c>
      <c r="J880" s="57" t="s">
        <v>249</v>
      </c>
      <c r="K880" s="131"/>
      <c r="L880" s="57"/>
      <c r="M880" s="187"/>
      <c r="N880" s="54" t="s">
        <v>233</v>
      </c>
      <c r="O880" s="54" t="s">
        <v>231</v>
      </c>
      <c r="P880" s="86"/>
      <c r="Q880" s="88"/>
      <c r="R880" s="54"/>
      <c r="S880" s="54"/>
      <c r="T880" s="54"/>
      <c r="U880" s="54"/>
      <c r="V880" s="58"/>
    </row>
    <row r="881" spans="1:22">
      <c r="A881" s="135">
        <v>61770871</v>
      </c>
      <c r="B881" s="514" t="s">
        <v>4766</v>
      </c>
      <c r="C881" s="531">
        <v>987364996</v>
      </c>
      <c r="D881" s="139" t="s">
        <v>3724</v>
      </c>
      <c r="E881" s="509" t="s">
        <v>4239</v>
      </c>
      <c r="F881" s="57"/>
      <c r="G881" s="131" t="s">
        <v>224</v>
      </c>
      <c r="H881" s="131" t="s">
        <v>243</v>
      </c>
      <c r="I881" s="86" t="s">
        <v>316</v>
      </c>
      <c r="J881" s="57" t="s">
        <v>249</v>
      </c>
      <c r="K881" s="131"/>
      <c r="L881" s="386" t="s">
        <v>271</v>
      </c>
      <c r="M881" s="187"/>
      <c r="N881" s="54" t="s">
        <v>233</v>
      </c>
      <c r="O881" s="54" t="s">
        <v>231</v>
      </c>
      <c r="P881" s="473"/>
      <c r="Q881" s="88" t="s">
        <v>324</v>
      </c>
      <c r="R881" s="54" t="s">
        <v>232</v>
      </c>
      <c r="S881" s="54" t="s">
        <v>318</v>
      </c>
      <c r="T881" s="54" t="s">
        <v>323</v>
      </c>
      <c r="U881" s="54"/>
      <c r="V881" s="58"/>
    </row>
    <row r="882" spans="1:22">
      <c r="A882" s="135"/>
      <c r="B882" s="514" t="s">
        <v>11804</v>
      </c>
      <c r="C882" s="531">
        <v>916243141</v>
      </c>
      <c r="D882" s="139" t="s">
        <v>11805</v>
      </c>
      <c r="E882" s="509" t="s">
        <v>4239</v>
      </c>
      <c r="F882" s="57"/>
      <c r="G882" s="131" t="s">
        <v>223</v>
      </c>
      <c r="H882" s="131" t="s">
        <v>243</v>
      </c>
      <c r="I882" s="86" t="s">
        <v>316</v>
      </c>
      <c r="J882" s="57" t="s">
        <v>249</v>
      </c>
      <c r="K882" s="131"/>
      <c r="L882" s="57"/>
      <c r="M882" s="187"/>
      <c r="N882" s="54" t="s">
        <v>233</v>
      </c>
      <c r="O882" s="54" t="s">
        <v>231</v>
      </c>
      <c r="P882" s="86"/>
      <c r="Q882" s="88"/>
      <c r="R882" s="54"/>
      <c r="S882" s="54"/>
      <c r="T882" s="54"/>
      <c r="U882" s="54"/>
      <c r="V882" s="58"/>
    </row>
    <row r="883" spans="1:22">
      <c r="A883" s="135"/>
      <c r="B883" s="514" t="s">
        <v>11806</v>
      </c>
      <c r="C883" s="531">
        <v>970367347</v>
      </c>
      <c r="D883" s="139" t="s">
        <v>3724</v>
      </c>
      <c r="E883" s="509" t="s">
        <v>4239</v>
      </c>
      <c r="F883" s="57"/>
      <c r="G883" s="131" t="s">
        <v>223</v>
      </c>
      <c r="H883" s="131" t="s">
        <v>243</v>
      </c>
      <c r="I883" s="86" t="s">
        <v>316</v>
      </c>
      <c r="J883" s="57" t="s">
        <v>249</v>
      </c>
      <c r="K883" s="131"/>
      <c r="L883" s="57"/>
      <c r="M883" s="187"/>
      <c r="N883" s="54" t="s">
        <v>233</v>
      </c>
      <c r="O883" s="54" t="s">
        <v>231</v>
      </c>
      <c r="P883" s="86"/>
      <c r="Q883" s="88"/>
      <c r="R883" s="54"/>
      <c r="S883" s="54"/>
      <c r="T883" s="54"/>
      <c r="U883" s="54"/>
      <c r="V883" s="58"/>
    </row>
    <row r="884" spans="1:22">
      <c r="A884" s="135"/>
      <c r="B884" s="514" t="s">
        <v>11807</v>
      </c>
      <c r="C884" s="531">
        <v>982970783</v>
      </c>
      <c r="D884" s="139" t="s">
        <v>11808</v>
      </c>
      <c r="E884" s="509" t="s">
        <v>4239</v>
      </c>
      <c r="F884" s="57"/>
      <c r="G884" s="131" t="s">
        <v>223</v>
      </c>
      <c r="H884" s="131" t="s">
        <v>243</v>
      </c>
      <c r="I884" s="86" t="s">
        <v>316</v>
      </c>
      <c r="J884" s="57" t="s">
        <v>249</v>
      </c>
      <c r="K884" s="131"/>
      <c r="L884" s="57"/>
      <c r="M884" s="187"/>
      <c r="N884" s="54" t="s">
        <v>233</v>
      </c>
      <c r="O884" s="54" t="s">
        <v>231</v>
      </c>
      <c r="P884" s="86"/>
      <c r="Q884" s="88"/>
      <c r="R884" s="54"/>
      <c r="S884" s="54"/>
      <c r="T884" s="54"/>
      <c r="U884" s="54"/>
      <c r="V884" s="58"/>
    </row>
    <row r="885" spans="1:22">
      <c r="A885" s="135"/>
      <c r="B885" s="515" t="s">
        <v>11809</v>
      </c>
      <c r="C885" s="531"/>
      <c r="D885" s="139" t="s">
        <v>11810</v>
      </c>
      <c r="E885" s="509" t="s">
        <v>4239</v>
      </c>
      <c r="F885" s="57"/>
      <c r="G885" s="131" t="s">
        <v>224</v>
      </c>
      <c r="H885" s="131" t="s">
        <v>243</v>
      </c>
      <c r="I885" s="86" t="s">
        <v>316</v>
      </c>
      <c r="J885" s="57" t="s">
        <v>249</v>
      </c>
      <c r="K885" s="131"/>
      <c r="L885" s="57"/>
      <c r="M885" s="187"/>
      <c r="N885" s="54" t="s">
        <v>233</v>
      </c>
      <c r="O885" s="54" t="s">
        <v>231</v>
      </c>
      <c r="P885" s="86"/>
      <c r="Q885" s="88"/>
      <c r="R885" s="54"/>
      <c r="S885" s="54"/>
      <c r="T885" s="54"/>
      <c r="U885" s="54"/>
      <c r="V885" s="58"/>
    </row>
    <row r="886" spans="1:22">
      <c r="A886" s="135"/>
      <c r="B886" s="514" t="s">
        <v>11811</v>
      </c>
      <c r="C886" s="531">
        <v>982149425</v>
      </c>
      <c r="D886" s="139" t="s">
        <v>3724</v>
      </c>
      <c r="E886" s="509" t="s">
        <v>4239</v>
      </c>
      <c r="F886" s="57"/>
      <c r="G886" s="131" t="s">
        <v>223</v>
      </c>
      <c r="H886" s="131" t="s">
        <v>243</v>
      </c>
      <c r="I886" s="86" t="s">
        <v>316</v>
      </c>
      <c r="J886" s="57" t="s">
        <v>249</v>
      </c>
      <c r="K886" s="131"/>
      <c r="L886" s="57"/>
      <c r="M886" s="187"/>
      <c r="N886" s="54" t="s">
        <v>233</v>
      </c>
      <c r="O886" s="54" t="s">
        <v>231</v>
      </c>
      <c r="P886" s="86"/>
      <c r="Q886" s="88"/>
      <c r="R886" s="54"/>
      <c r="S886" s="54"/>
      <c r="T886" s="54"/>
      <c r="U886" s="54"/>
      <c r="V886" s="58"/>
    </row>
    <row r="887" spans="1:22">
      <c r="A887" s="135"/>
      <c r="B887" s="514" t="s">
        <v>11812</v>
      </c>
      <c r="C887" s="531">
        <v>934485644</v>
      </c>
      <c r="D887" s="139" t="s">
        <v>11813</v>
      </c>
      <c r="E887" s="509" t="s">
        <v>4239</v>
      </c>
      <c r="F887" s="57"/>
      <c r="G887" s="131" t="s">
        <v>224</v>
      </c>
      <c r="H887" s="131" t="s">
        <v>243</v>
      </c>
      <c r="I887" s="86" t="s">
        <v>316</v>
      </c>
      <c r="J887" s="57" t="s">
        <v>249</v>
      </c>
      <c r="K887" s="131"/>
      <c r="L887" s="57"/>
      <c r="M887" s="187"/>
      <c r="N887" s="54" t="s">
        <v>233</v>
      </c>
      <c r="O887" s="54" t="s">
        <v>231</v>
      </c>
      <c r="P887" s="86"/>
      <c r="Q887" s="88"/>
      <c r="R887" s="54"/>
      <c r="S887" s="54"/>
      <c r="T887" s="54"/>
      <c r="U887" s="54"/>
      <c r="V887" s="58"/>
    </row>
    <row r="888" spans="1:22">
      <c r="A888" s="135"/>
      <c r="B888" s="514" t="s">
        <v>11814</v>
      </c>
      <c r="C888" s="531">
        <v>971760788</v>
      </c>
      <c r="D888" s="139" t="s">
        <v>11815</v>
      </c>
      <c r="E888" s="509" t="s">
        <v>2817</v>
      </c>
      <c r="F888" s="57"/>
      <c r="G888" s="379" t="s">
        <v>225</v>
      </c>
      <c r="H888" s="131" t="s">
        <v>243</v>
      </c>
      <c r="I888" s="86" t="s">
        <v>316</v>
      </c>
      <c r="J888" s="57" t="s">
        <v>249</v>
      </c>
      <c r="K888" s="131"/>
      <c r="L888" s="57"/>
      <c r="M888" s="187"/>
      <c r="N888" s="54" t="s">
        <v>233</v>
      </c>
      <c r="O888" s="54" t="s">
        <v>231</v>
      </c>
      <c r="P888" s="86"/>
      <c r="Q888" s="88"/>
      <c r="R888" s="54"/>
      <c r="S888" s="54"/>
      <c r="T888" s="54"/>
      <c r="U888" s="54"/>
      <c r="V888" s="58"/>
    </row>
    <row r="889" spans="1:22">
      <c r="A889" s="135"/>
      <c r="B889" s="516" t="s">
        <v>11816</v>
      </c>
      <c r="C889" s="531">
        <v>928298665</v>
      </c>
      <c r="D889" s="139" t="s">
        <v>11817</v>
      </c>
      <c r="E889" s="509" t="s">
        <v>4239</v>
      </c>
      <c r="F889" s="57"/>
      <c r="G889" s="379" t="s">
        <v>225</v>
      </c>
      <c r="H889" s="131" t="s">
        <v>243</v>
      </c>
      <c r="I889" s="86" t="s">
        <v>316</v>
      </c>
      <c r="J889" s="57" t="s">
        <v>249</v>
      </c>
      <c r="K889" s="131"/>
      <c r="L889" s="57"/>
      <c r="M889" s="187"/>
      <c r="N889" s="54" t="s">
        <v>233</v>
      </c>
      <c r="O889" s="54" t="s">
        <v>231</v>
      </c>
      <c r="P889" s="86"/>
      <c r="Q889" s="88"/>
      <c r="R889" s="54"/>
      <c r="S889" s="54"/>
      <c r="T889" s="54"/>
      <c r="U889" s="54"/>
      <c r="V889" s="58"/>
    </row>
    <row r="890" spans="1:22">
      <c r="A890" s="135"/>
      <c r="B890" s="516" t="s">
        <v>11818</v>
      </c>
      <c r="C890" s="531">
        <v>947268481</v>
      </c>
      <c r="D890" s="139" t="s">
        <v>3724</v>
      </c>
      <c r="E890" s="509" t="s">
        <v>4239</v>
      </c>
      <c r="F890" s="57"/>
      <c r="G890" s="131" t="s">
        <v>224</v>
      </c>
      <c r="H890" s="131" t="s">
        <v>243</v>
      </c>
      <c r="I890" s="86" t="s">
        <v>316</v>
      </c>
      <c r="J890" s="57" t="s">
        <v>249</v>
      </c>
      <c r="K890" s="131"/>
      <c r="L890" s="57"/>
      <c r="M890" s="187"/>
      <c r="N890" s="54" t="s">
        <v>233</v>
      </c>
      <c r="O890" s="54" t="s">
        <v>231</v>
      </c>
      <c r="P890" s="86"/>
      <c r="Q890" s="88"/>
      <c r="R890" s="54"/>
      <c r="S890" s="54"/>
      <c r="T890" s="54"/>
      <c r="U890" s="54"/>
      <c r="V890" s="58"/>
    </row>
    <row r="891" spans="1:22">
      <c r="A891" s="135"/>
      <c r="B891" s="516" t="s">
        <v>11819</v>
      </c>
      <c r="C891" s="531">
        <v>924144769</v>
      </c>
      <c r="D891" s="139" t="s">
        <v>11820</v>
      </c>
      <c r="E891" s="509" t="s">
        <v>4239</v>
      </c>
      <c r="F891" s="57"/>
      <c r="G891" s="379" t="s">
        <v>225</v>
      </c>
      <c r="H891" s="131" t="s">
        <v>243</v>
      </c>
      <c r="I891" s="86" t="s">
        <v>316</v>
      </c>
      <c r="J891" s="57" t="s">
        <v>249</v>
      </c>
      <c r="K891" s="131"/>
      <c r="L891" s="57"/>
      <c r="M891" s="187"/>
      <c r="N891" s="54" t="s">
        <v>233</v>
      </c>
      <c r="O891" s="54" t="s">
        <v>231</v>
      </c>
      <c r="P891" s="86"/>
      <c r="Q891" s="88"/>
      <c r="R891" s="54"/>
      <c r="S891" s="54"/>
      <c r="T891" s="54"/>
      <c r="U891" s="54"/>
      <c r="V891" s="58"/>
    </row>
    <row r="892" spans="1:22">
      <c r="A892" s="135"/>
      <c r="B892" s="516" t="s">
        <v>11821</v>
      </c>
      <c r="C892" s="531">
        <v>981542553</v>
      </c>
      <c r="D892" s="139" t="s">
        <v>11822</v>
      </c>
      <c r="E892" s="509" t="s">
        <v>4239</v>
      </c>
      <c r="F892" s="57"/>
      <c r="G892" s="131" t="s">
        <v>224</v>
      </c>
      <c r="H892" s="131" t="s">
        <v>243</v>
      </c>
      <c r="I892" s="86" t="s">
        <v>316</v>
      </c>
      <c r="J892" s="57" t="s">
        <v>249</v>
      </c>
      <c r="K892" s="131"/>
      <c r="L892" s="57"/>
      <c r="M892" s="187"/>
      <c r="N892" s="54" t="s">
        <v>233</v>
      </c>
      <c r="O892" s="54" t="s">
        <v>231</v>
      </c>
      <c r="P892" s="86"/>
      <c r="Q892" s="88"/>
      <c r="R892" s="54"/>
      <c r="S892" s="54"/>
      <c r="T892" s="54"/>
      <c r="U892" s="54"/>
      <c r="V892" s="58"/>
    </row>
    <row r="893" spans="1:22">
      <c r="A893" s="135"/>
      <c r="B893" s="516" t="s">
        <v>11823</v>
      </c>
      <c r="C893" s="531">
        <v>955541564</v>
      </c>
      <c r="D893" s="139" t="s">
        <v>11824</v>
      </c>
      <c r="E893" s="509" t="s">
        <v>4239</v>
      </c>
      <c r="F893" s="57"/>
      <c r="G893" s="131" t="s">
        <v>224</v>
      </c>
      <c r="H893" s="131" t="s">
        <v>243</v>
      </c>
      <c r="I893" s="86" t="s">
        <v>316</v>
      </c>
      <c r="J893" s="57" t="s">
        <v>249</v>
      </c>
      <c r="K893" s="131"/>
      <c r="L893" s="57"/>
      <c r="M893" s="187"/>
      <c r="N893" s="54" t="s">
        <v>233</v>
      </c>
      <c r="O893" s="54" t="s">
        <v>231</v>
      </c>
      <c r="P893" s="86"/>
      <c r="Q893" s="88"/>
      <c r="R893" s="54"/>
      <c r="S893" s="54"/>
      <c r="T893" s="54"/>
      <c r="U893" s="54"/>
      <c r="V893" s="58"/>
    </row>
    <row r="894" spans="1:22">
      <c r="A894" s="135"/>
      <c r="B894" s="516" t="s">
        <v>11825</v>
      </c>
      <c r="C894" s="531" t="s">
        <v>362</v>
      </c>
      <c r="D894" s="139" t="s">
        <v>11826</v>
      </c>
      <c r="E894" s="509" t="s">
        <v>4239</v>
      </c>
      <c r="F894" s="57"/>
      <c r="G894" s="379" t="s">
        <v>225</v>
      </c>
      <c r="H894" s="131" t="s">
        <v>243</v>
      </c>
      <c r="I894" s="86" t="s">
        <v>316</v>
      </c>
      <c r="J894" s="57" t="s">
        <v>249</v>
      </c>
      <c r="K894" s="131"/>
      <c r="L894" s="57"/>
      <c r="M894" s="187"/>
      <c r="N894" s="54" t="s">
        <v>233</v>
      </c>
      <c r="O894" s="54" t="s">
        <v>231</v>
      </c>
      <c r="P894" s="86"/>
      <c r="Q894" s="88"/>
      <c r="R894" s="54"/>
      <c r="S894" s="54"/>
      <c r="T894" s="54"/>
      <c r="U894" s="54"/>
      <c r="V894" s="58"/>
    </row>
    <row r="895" spans="1:22">
      <c r="A895" s="135"/>
      <c r="B895" s="516" t="s">
        <v>11827</v>
      </c>
      <c r="C895" s="531">
        <v>906447150</v>
      </c>
      <c r="D895" s="139"/>
      <c r="E895" s="509" t="s">
        <v>373</v>
      </c>
      <c r="F895" s="57"/>
      <c r="G895" s="379" t="s">
        <v>225</v>
      </c>
      <c r="H895" s="131" t="s">
        <v>243</v>
      </c>
      <c r="I895" s="86" t="s">
        <v>316</v>
      </c>
      <c r="J895" s="57" t="s">
        <v>249</v>
      </c>
      <c r="K895" s="131"/>
      <c r="L895" s="57"/>
      <c r="M895" s="187"/>
      <c r="N895" s="54" t="s">
        <v>233</v>
      </c>
      <c r="O895" s="54" t="s">
        <v>231</v>
      </c>
      <c r="P895" s="86"/>
      <c r="Q895" s="88"/>
      <c r="R895" s="54"/>
      <c r="S895" s="54"/>
      <c r="T895" s="54"/>
      <c r="U895" s="54"/>
      <c r="V895" s="58"/>
    </row>
    <row r="896" spans="1:22">
      <c r="A896" s="135"/>
      <c r="B896" s="516" t="s">
        <v>11828</v>
      </c>
      <c r="C896" s="531">
        <v>941578144</v>
      </c>
      <c r="D896" s="139" t="s">
        <v>11829</v>
      </c>
      <c r="E896" s="509" t="s">
        <v>874</v>
      </c>
      <c r="F896" s="57"/>
      <c r="G896" s="379" t="s">
        <v>225</v>
      </c>
      <c r="H896" s="131" t="s">
        <v>243</v>
      </c>
      <c r="I896" s="86" t="s">
        <v>316</v>
      </c>
      <c r="J896" s="57" t="s">
        <v>249</v>
      </c>
      <c r="K896" s="131"/>
      <c r="L896" s="57"/>
      <c r="M896" s="187"/>
      <c r="N896" s="54" t="s">
        <v>233</v>
      </c>
      <c r="O896" s="54" t="s">
        <v>231</v>
      </c>
      <c r="P896" s="86"/>
      <c r="Q896" s="88"/>
      <c r="R896" s="54"/>
      <c r="S896" s="54"/>
      <c r="T896" s="54"/>
      <c r="U896" s="54"/>
      <c r="V896" s="58"/>
    </row>
    <row r="897" spans="1:22">
      <c r="A897" s="135"/>
      <c r="B897" s="516" t="s">
        <v>11830</v>
      </c>
      <c r="C897" s="531">
        <v>968816153</v>
      </c>
      <c r="D897" s="139"/>
      <c r="E897" s="509" t="s">
        <v>373</v>
      </c>
      <c r="F897" s="57"/>
      <c r="G897" s="379" t="s">
        <v>225</v>
      </c>
      <c r="H897" s="131" t="s">
        <v>243</v>
      </c>
      <c r="I897" s="86" t="s">
        <v>316</v>
      </c>
      <c r="J897" s="57" t="s">
        <v>249</v>
      </c>
      <c r="K897" s="131"/>
      <c r="L897" s="57"/>
      <c r="M897" s="187"/>
      <c r="N897" s="54" t="s">
        <v>233</v>
      </c>
      <c r="O897" s="54" t="s">
        <v>231</v>
      </c>
      <c r="P897" s="86"/>
      <c r="Q897" s="88"/>
      <c r="R897" s="54"/>
      <c r="S897" s="54"/>
      <c r="T897" s="54"/>
      <c r="U897" s="54"/>
      <c r="V897" s="58"/>
    </row>
    <row r="898" spans="1:22">
      <c r="A898" s="135">
        <v>72344053</v>
      </c>
      <c r="B898" s="516" t="s">
        <v>7111</v>
      </c>
      <c r="C898" s="531">
        <v>902640559</v>
      </c>
      <c r="D898" s="139"/>
      <c r="E898" s="509" t="s">
        <v>373</v>
      </c>
      <c r="F898" s="57"/>
      <c r="G898" s="379" t="s">
        <v>225</v>
      </c>
      <c r="H898" s="131" t="s">
        <v>243</v>
      </c>
      <c r="I898" s="86" t="s">
        <v>316</v>
      </c>
      <c r="J898" s="57" t="s">
        <v>249</v>
      </c>
      <c r="K898" s="131"/>
      <c r="L898" s="57"/>
      <c r="M898" s="187"/>
      <c r="N898" s="54" t="s">
        <v>233</v>
      </c>
      <c r="O898" s="54" t="s">
        <v>231</v>
      </c>
      <c r="P898" s="86"/>
      <c r="Q898" s="88"/>
      <c r="R898" s="54"/>
      <c r="S898" s="54"/>
      <c r="T898" s="54"/>
      <c r="U898" s="54"/>
      <c r="V898" s="58"/>
    </row>
    <row r="899" spans="1:22">
      <c r="A899" s="135"/>
      <c r="B899" s="516" t="s">
        <v>11831</v>
      </c>
      <c r="C899" s="531">
        <v>913115656</v>
      </c>
      <c r="D899" s="139" t="s">
        <v>33</v>
      </c>
      <c r="E899" s="509" t="s">
        <v>373</v>
      </c>
      <c r="F899" s="57"/>
      <c r="G899" s="379" t="s">
        <v>225</v>
      </c>
      <c r="H899" s="131" t="s">
        <v>243</v>
      </c>
      <c r="I899" s="86" t="s">
        <v>316</v>
      </c>
      <c r="J899" s="57" t="s">
        <v>249</v>
      </c>
      <c r="K899" s="131"/>
      <c r="L899" s="57"/>
      <c r="M899" s="187"/>
      <c r="N899" s="54" t="s">
        <v>233</v>
      </c>
      <c r="O899" s="54" t="s">
        <v>231</v>
      </c>
      <c r="P899" s="86"/>
      <c r="Q899" s="88"/>
      <c r="R899" s="54"/>
      <c r="S899" s="54"/>
      <c r="T899" s="54"/>
      <c r="U899" s="54"/>
      <c r="V899" s="58"/>
    </row>
    <row r="900" spans="1:22">
      <c r="A900" s="135">
        <v>61935357</v>
      </c>
      <c r="B900" s="516" t="s">
        <v>4970</v>
      </c>
      <c r="C900" s="531">
        <v>912957700</v>
      </c>
      <c r="D900" s="139"/>
      <c r="E900" s="509" t="s">
        <v>362</v>
      </c>
      <c r="F900" s="57"/>
      <c r="G900" s="379" t="s">
        <v>225</v>
      </c>
      <c r="H900" s="131" t="s">
        <v>243</v>
      </c>
      <c r="I900" s="86" t="s">
        <v>316</v>
      </c>
      <c r="J900" s="57" t="s">
        <v>249</v>
      </c>
      <c r="K900" s="131"/>
      <c r="L900" s="57"/>
      <c r="M900" s="187"/>
      <c r="N900" s="54" t="s">
        <v>233</v>
      </c>
      <c r="O900" s="54" t="s">
        <v>231</v>
      </c>
      <c r="P900" s="86"/>
      <c r="Q900" s="88"/>
      <c r="R900" s="54"/>
      <c r="S900" s="54"/>
      <c r="T900" s="54"/>
      <c r="U900" s="54"/>
      <c r="V900" s="58"/>
    </row>
    <row r="901" spans="1:22">
      <c r="A901" s="135"/>
      <c r="B901" s="516" t="s">
        <v>11832</v>
      </c>
      <c r="C901" s="531">
        <v>920500523</v>
      </c>
      <c r="D901" s="139" t="s">
        <v>11833</v>
      </c>
      <c r="E901" s="509" t="s">
        <v>373</v>
      </c>
      <c r="F901" s="57"/>
      <c r="G901" s="379" t="s">
        <v>225</v>
      </c>
      <c r="H901" s="131" t="s">
        <v>243</v>
      </c>
      <c r="I901" s="86" t="s">
        <v>316</v>
      </c>
      <c r="J901" s="57" t="s">
        <v>249</v>
      </c>
      <c r="K901" s="131"/>
      <c r="L901" s="57"/>
      <c r="M901" s="187"/>
      <c r="N901" s="54" t="s">
        <v>233</v>
      </c>
      <c r="O901" s="54" t="s">
        <v>231</v>
      </c>
      <c r="P901" s="86"/>
      <c r="Q901" s="88"/>
      <c r="R901" s="54"/>
      <c r="S901" s="54"/>
      <c r="T901" s="54"/>
      <c r="U901" s="54"/>
      <c r="V901" s="58"/>
    </row>
    <row r="902" spans="1:22">
      <c r="A902" s="135"/>
      <c r="B902" s="516" t="s">
        <v>11834</v>
      </c>
      <c r="C902" s="531">
        <v>987391301</v>
      </c>
      <c r="D902" s="139" t="s">
        <v>11835</v>
      </c>
      <c r="E902" s="509" t="s">
        <v>373</v>
      </c>
      <c r="F902" s="57"/>
      <c r="G902" s="379" t="s">
        <v>225</v>
      </c>
      <c r="H902" s="131" t="s">
        <v>243</v>
      </c>
      <c r="I902" s="86" t="s">
        <v>316</v>
      </c>
      <c r="J902" s="57" t="s">
        <v>249</v>
      </c>
      <c r="K902" s="131"/>
      <c r="L902" s="57"/>
      <c r="M902" s="187"/>
      <c r="N902" s="54" t="s">
        <v>233</v>
      </c>
      <c r="O902" s="54" t="s">
        <v>231</v>
      </c>
      <c r="P902" s="86"/>
      <c r="Q902" s="88"/>
      <c r="R902" s="54"/>
      <c r="S902" s="54"/>
      <c r="T902" s="54"/>
      <c r="U902" s="54"/>
      <c r="V902" s="58"/>
    </row>
    <row r="903" spans="1:22">
      <c r="A903" s="135"/>
      <c r="B903" s="516" t="s">
        <v>11836</v>
      </c>
      <c r="C903" s="531">
        <v>991123004</v>
      </c>
      <c r="D903" s="139" t="s">
        <v>11837</v>
      </c>
      <c r="E903" s="509" t="s">
        <v>373</v>
      </c>
      <c r="F903" s="57"/>
      <c r="G903" s="379" t="s">
        <v>225</v>
      </c>
      <c r="H903" s="131" t="s">
        <v>243</v>
      </c>
      <c r="I903" s="86" t="s">
        <v>316</v>
      </c>
      <c r="J903" s="57" t="s">
        <v>249</v>
      </c>
      <c r="K903" s="131"/>
      <c r="L903" s="57"/>
      <c r="M903" s="187"/>
      <c r="N903" s="54" t="s">
        <v>233</v>
      </c>
      <c r="O903" s="54" t="s">
        <v>231</v>
      </c>
      <c r="P903" s="86"/>
      <c r="Q903" s="88"/>
      <c r="R903" s="54"/>
      <c r="S903" s="54"/>
      <c r="T903" s="54"/>
      <c r="U903" s="54"/>
      <c r="V903" s="58"/>
    </row>
    <row r="904" spans="1:22">
      <c r="A904" s="135"/>
      <c r="B904" s="516" t="s">
        <v>11838</v>
      </c>
      <c r="C904" s="531">
        <v>933456760</v>
      </c>
      <c r="D904" s="139"/>
      <c r="E904" s="509" t="s">
        <v>373</v>
      </c>
      <c r="F904" s="57"/>
      <c r="G904" s="131" t="s">
        <v>224</v>
      </c>
      <c r="H904" s="131" t="s">
        <v>243</v>
      </c>
      <c r="I904" s="86" t="s">
        <v>316</v>
      </c>
      <c r="J904" s="57" t="s">
        <v>249</v>
      </c>
      <c r="K904" s="131"/>
      <c r="L904" s="57"/>
      <c r="M904" s="187"/>
      <c r="N904" s="54" t="s">
        <v>233</v>
      </c>
      <c r="O904" s="54" t="s">
        <v>231</v>
      </c>
      <c r="P904" s="86"/>
      <c r="Q904" s="88"/>
      <c r="R904" s="54"/>
      <c r="S904" s="54"/>
      <c r="T904" s="54"/>
      <c r="U904" s="54"/>
      <c r="V904" s="58"/>
    </row>
    <row r="905" spans="1:22">
      <c r="A905" s="135"/>
      <c r="B905" s="516" t="s">
        <v>11839</v>
      </c>
      <c r="C905" s="531">
        <v>996417399</v>
      </c>
      <c r="D905" s="139" t="s">
        <v>11840</v>
      </c>
      <c r="E905" s="509" t="s">
        <v>373</v>
      </c>
      <c r="F905" s="57"/>
      <c r="G905" s="131" t="s">
        <v>224</v>
      </c>
      <c r="H905" s="131" t="s">
        <v>243</v>
      </c>
      <c r="I905" s="86" t="s">
        <v>316</v>
      </c>
      <c r="J905" s="57" t="s">
        <v>249</v>
      </c>
      <c r="K905" s="131"/>
      <c r="L905" s="57"/>
      <c r="M905" s="187"/>
      <c r="N905" s="54" t="s">
        <v>233</v>
      </c>
      <c r="O905" s="54" t="s">
        <v>231</v>
      </c>
      <c r="P905" s="86"/>
      <c r="Q905" s="88"/>
      <c r="R905" s="54"/>
      <c r="S905" s="54"/>
      <c r="T905" s="54"/>
      <c r="U905" s="54"/>
      <c r="V905" s="58"/>
    </row>
    <row r="906" spans="1:22">
      <c r="A906" s="135">
        <v>73913526</v>
      </c>
      <c r="B906" s="516" t="s">
        <v>8629</v>
      </c>
      <c r="C906" s="531">
        <v>937198146</v>
      </c>
      <c r="D906" s="139" t="s">
        <v>8630</v>
      </c>
      <c r="E906" s="509" t="s">
        <v>373</v>
      </c>
      <c r="F906" s="57"/>
      <c r="G906" s="131" t="s">
        <v>224</v>
      </c>
      <c r="H906" s="131" t="s">
        <v>243</v>
      </c>
      <c r="I906" s="86" t="s">
        <v>316</v>
      </c>
      <c r="J906" s="57" t="s">
        <v>249</v>
      </c>
      <c r="K906" s="131"/>
      <c r="L906" s="57"/>
      <c r="M906" s="187"/>
      <c r="N906" s="54" t="s">
        <v>233</v>
      </c>
      <c r="O906" s="54" t="s">
        <v>231</v>
      </c>
      <c r="P906" s="86"/>
      <c r="Q906" s="88"/>
      <c r="R906" s="54"/>
      <c r="S906" s="54"/>
      <c r="T906" s="54"/>
      <c r="U906" s="54"/>
      <c r="V906" s="58"/>
    </row>
    <row r="907" spans="1:22">
      <c r="A907" s="135"/>
      <c r="B907" s="516" t="s">
        <v>11841</v>
      </c>
      <c r="C907" s="531">
        <v>999186589</v>
      </c>
      <c r="D907" s="139"/>
      <c r="E907" s="509" t="s">
        <v>874</v>
      </c>
      <c r="F907" s="57"/>
      <c r="G907" s="131" t="s">
        <v>224</v>
      </c>
      <c r="H907" s="131" t="s">
        <v>243</v>
      </c>
      <c r="I907" s="86" t="s">
        <v>316</v>
      </c>
      <c r="J907" s="57" t="s">
        <v>249</v>
      </c>
      <c r="K907" s="131"/>
      <c r="L907" s="57"/>
      <c r="M907" s="187"/>
      <c r="N907" s="54" t="s">
        <v>233</v>
      </c>
      <c r="O907" s="54" t="s">
        <v>231</v>
      </c>
      <c r="P907" s="86"/>
      <c r="Q907" s="88"/>
      <c r="R907" s="54"/>
      <c r="S907" s="54"/>
      <c r="T907" s="54"/>
      <c r="U907" s="54"/>
      <c r="V907" s="58"/>
    </row>
    <row r="908" spans="1:22">
      <c r="A908" s="135"/>
      <c r="B908" s="516" t="s">
        <v>11842</v>
      </c>
      <c r="C908" s="531">
        <v>977687904</v>
      </c>
      <c r="D908" s="139" t="s">
        <v>11843</v>
      </c>
      <c r="E908" s="509" t="s">
        <v>373</v>
      </c>
      <c r="F908" s="57"/>
      <c r="G908" s="131" t="s">
        <v>224</v>
      </c>
      <c r="H908" s="131" t="s">
        <v>243</v>
      </c>
      <c r="I908" s="86" t="s">
        <v>316</v>
      </c>
      <c r="J908" s="57" t="s">
        <v>249</v>
      </c>
      <c r="K908" s="131"/>
      <c r="L908" s="57"/>
      <c r="M908" s="187"/>
      <c r="N908" s="54" t="s">
        <v>233</v>
      </c>
      <c r="O908" s="54" t="s">
        <v>231</v>
      </c>
      <c r="P908" s="86"/>
      <c r="Q908" s="88"/>
      <c r="R908" s="54"/>
      <c r="S908" s="54"/>
      <c r="T908" s="54"/>
      <c r="U908" s="54"/>
      <c r="V908" s="58"/>
    </row>
    <row r="909" spans="1:22">
      <c r="A909" s="135"/>
      <c r="B909" s="516" t="s">
        <v>11844</v>
      </c>
      <c r="C909" s="531">
        <v>979763025</v>
      </c>
      <c r="D909" s="139" t="s">
        <v>11845</v>
      </c>
      <c r="E909" s="509" t="s">
        <v>874</v>
      </c>
      <c r="F909" s="57"/>
      <c r="G909" s="131" t="s">
        <v>224</v>
      </c>
      <c r="H909" s="131" t="s">
        <v>243</v>
      </c>
      <c r="I909" s="86" t="s">
        <v>316</v>
      </c>
      <c r="J909" s="57" t="s">
        <v>249</v>
      </c>
      <c r="K909" s="131"/>
      <c r="L909" s="57"/>
      <c r="M909" s="187"/>
      <c r="N909" s="54" t="s">
        <v>233</v>
      </c>
      <c r="O909" s="54" t="s">
        <v>231</v>
      </c>
      <c r="P909" s="86"/>
      <c r="Q909" s="88"/>
      <c r="R909" s="54"/>
      <c r="S909" s="54"/>
      <c r="T909" s="54"/>
      <c r="U909" s="54"/>
      <c r="V909" s="58"/>
    </row>
    <row r="910" spans="1:22">
      <c r="A910" s="135"/>
      <c r="B910" s="516" t="s">
        <v>11846</v>
      </c>
      <c r="C910" s="531">
        <v>955541564</v>
      </c>
      <c r="D910" s="139" t="s">
        <v>11847</v>
      </c>
      <c r="E910" s="509" t="s">
        <v>874</v>
      </c>
      <c r="F910" s="57"/>
      <c r="G910" s="131" t="s">
        <v>224</v>
      </c>
      <c r="H910" s="131" t="s">
        <v>243</v>
      </c>
      <c r="I910" s="86" t="s">
        <v>316</v>
      </c>
      <c r="J910" s="57" t="s">
        <v>249</v>
      </c>
      <c r="K910" s="131"/>
      <c r="L910" s="57"/>
      <c r="M910" s="187"/>
      <c r="N910" s="54" t="s">
        <v>233</v>
      </c>
      <c r="O910" s="54" t="s">
        <v>231</v>
      </c>
      <c r="P910" s="86"/>
      <c r="Q910" s="88"/>
      <c r="R910" s="54"/>
      <c r="S910" s="54"/>
      <c r="T910" s="54"/>
      <c r="U910" s="54"/>
      <c r="V910" s="58"/>
    </row>
    <row r="911" spans="1:22">
      <c r="A911" s="135"/>
      <c r="B911" s="516" t="s">
        <v>11848</v>
      </c>
      <c r="C911" s="531">
        <v>92578565</v>
      </c>
      <c r="D911" s="139"/>
      <c r="E911" s="509" t="s">
        <v>373</v>
      </c>
      <c r="F911" s="57"/>
      <c r="G911" s="131" t="s">
        <v>362</v>
      </c>
      <c r="H911" s="131" t="s">
        <v>243</v>
      </c>
      <c r="I911" s="86" t="s">
        <v>316</v>
      </c>
      <c r="J911" s="57" t="s">
        <v>249</v>
      </c>
      <c r="K911" s="131"/>
      <c r="L911" s="57"/>
      <c r="M911" s="187"/>
      <c r="N911" s="54" t="s">
        <v>233</v>
      </c>
      <c r="O911" s="54" t="s">
        <v>231</v>
      </c>
      <c r="P911" s="86"/>
      <c r="Q911" s="88"/>
      <c r="R911" s="54"/>
      <c r="S911" s="54"/>
      <c r="T911" s="54"/>
      <c r="U911" s="54"/>
      <c r="V911" s="58"/>
    </row>
    <row r="912" spans="1:22">
      <c r="A912" s="135"/>
      <c r="B912" s="516" t="s">
        <v>11849</v>
      </c>
      <c r="C912" s="531">
        <v>967100051</v>
      </c>
      <c r="D912" s="139"/>
      <c r="E912" s="509" t="s">
        <v>874</v>
      </c>
      <c r="F912" s="57"/>
      <c r="G912" s="131" t="s">
        <v>224</v>
      </c>
      <c r="H912" s="131" t="s">
        <v>243</v>
      </c>
      <c r="I912" s="86" t="s">
        <v>316</v>
      </c>
      <c r="J912" s="57" t="s">
        <v>249</v>
      </c>
      <c r="K912" s="131"/>
      <c r="L912" s="57"/>
      <c r="M912" s="187"/>
      <c r="N912" s="54" t="s">
        <v>233</v>
      </c>
      <c r="O912" s="54" t="s">
        <v>231</v>
      </c>
      <c r="P912" s="86"/>
      <c r="Q912" s="88"/>
      <c r="R912" s="54"/>
      <c r="S912" s="54"/>
      <c r="T912" s="54"/>
      <c r="U912" s="54"/>
      <c r="V912" s="58"/>
    </row>
    <row r="913" spans="1:22">
      <c r="A913" s="135"/>
      <c r="B913" s="516" t="s">
        <v>11850</v>
      </c>
      <c r="C913" s="531">
        <v>936643921</v>
      </c>
      <c r="D913" s="139" t="s">
        <v>11851</v>
      </c>
      <c r="E913" s="509" t="s">
        <v>874</v>
      </c>
      <c r="F913" s="57"/>
      <c r="G913" s="131" t="s">
        <v>224</v>
      </c>
      <c r="H913" s="131" t="s">
        <v>243</v>
      </c>
      <c r="I913" s="86" t="s">
        <v>316</v>
      </c>
      <c r="J913" s="57" t="s">
        <v>249</v>
      </c>
      <c r="K913" s="131"/>
      <c r="L913" s="57"/>
      <c r="M913" s="187"/>
      <c r="N913" s="54" t="s">
        <v>233</v>
      </c>
      <c r="O913" s="54" t="s">
        <v>231</v>
      </c>
      <c r="P913" s="86"/>
      <c r="Q913" s="88"/>
      <c r="R913" s="54"/>
      <c r="S913" s="54"/>
      <c r="T913" s="54"/>
      <c r="U913" s="54"/>
      <c r="V913" s="58"/>
    </row>
    <row r="914" spans="1:22">
      <c r="A914" s="135"/>
      <c r="B914" s="516" t="s">
        <v>11852</v>
      </c>
      <c r="C914" s="531">
        <v>936343872</v>
      </c>
      <c r="D914" s="139" t="s">
        <v>11853</v>
      </c>
      <c r="E914" s="509" t="s">
        <v>373</v>
      </c>
      <c r="F914" s="57"/>
      <c r="G914" s="131" t="s">
        <v>224</v>
      </c>
      <c r="H914" s="131" t="s">
        <v>243</v>
      </c>
      <c r="I914" s="86" t="s">
        <v>316</v>
      </c>
      <c r="J914" s="57" t="s">
        <v>249</v>
      </c>
      <c r="K914" s="131"/>
      <c r="L914" s="57"/>
      <c r="M914" s="187"/>
      <c r="N914" s="54" t="s">
        <v>233</v>
      </c>
      <c r="O914" s="54" t="s">
        <v>231</v>
      </c>
      <c r="P914" s="86"/>
      <c r="Q914" s="88"/>
      <c r="R914" s="54"/>
      <c r="S914" s="54"/>
      <c r="T914" s="54"/>
      <c r="U914" s="54"/>
      <c r="V914" s="58"/>
    </row>
    <row r="915" spans="1:22">
      <c r="A915" s="135"/>
      <c r="B915" s="516" t="s">
        <v>11854</v>
      </c>
      <c r="C915" s="531">
        <v>995970004</v>
      </c>
      <c r="D915" s="139" t="s">
        <v>11855</v>
      </c>
      <c r="E915" s="509" t="s">
        <v>874</v>
      </c>
      <c r="F915" s="57"/>
      <c r="G915" s="131" t="s">
        <v>224</v>
      </c>
      <c r="H915" s="131" t="s">
        <v>243</v>
      </c>
      <c r="I915" s="86" t="s">
        <v>316</v>
      </c>
      <c r="J915" s="57" t="s">
        <v>249</v>
      </c>
      <c r="K915" s="131"/>
      <c r="L915" s="57"/>
      <c r="M915" s="187"/>
      <c r="N915" s="54" t="s">
        <v>233</v>
      </c>
      <c r="O915" s="54" t="s">
        <v>231</v>
      </c>
      <c r="P915" s="86"/>
      <c r="Q915" s="88"/>
      <c r="R915" s="54"/>
      <c r="S915" s="54"/>
      <c r="T915" s="54"/>
      <c r="U915" s="54"/>
      <c r="V915" s="58"/>
    </row>
    <row r="916" spans="1:22">
      <c r="A916" s="135"/>
      <c r="B916" s="516"/>
      <c r="C916" s="531">
        <v>954369915</v>
      </c>
      <c r="D916" s="139" t="s">
        <v>11856</v>
      </c>
      <c r="E916" s="509" t="s">
        <v>373</v>
      </c>
      <c r="F916" s="57"/>
      <c r="G916" s="131" t="s">
        <v>224</v>
      </c>
      <c r="H916" s="131" t="s">
        <v>243</v>
      </c>
      <c r="I916" s="86" t="s">
        <v>316</v>
      </c>
      <c r="J916" s="57" t="s">
        <v>249</v>
      </c>
      <c r="K916" s="131"/>
      <c r="L916" s="57"/>
      <c r="M916" s="187"/>
      <c r="N916" s="54" t="s">
        <v>233</v>
      </c>
      <c r="O916" s="54" t="s">
        <v>231</v>
      </c>
      <c r="P916" s="86"/>
      <c r="Q916" s="88"/>
      <c r="R916" s="54"/>
      <c r="S916" s="54"/>
      <c r="T916" s="54"/>
      <c r="U916" s="54"/>
      <c r="V916" s="58"/>
    </row>
    <row r="917" spans="1:22">
      <c r="A917" s="135" t="s">
        <v>10821</v>
      </c>
      <c r="B917" s="516" t="s">
        <v>10822</v>
      </c>
      <c r="C917" s="531">
        <v>972076351</v>
      </c>
      <c r="D917" s="139" t="s">
        <v>10823</v>
      </c>
      <c r="E917" s="509" t="s">
        <v>874</v>
      </c>
      <c r="F917" s="57"/>
      <c r="G917" s="131" t="s">
        <v>224</v>
      </c>
      <c r="H917" s="131" t="s">
        <v>243</v>
      </c>
      <c r="I917" s="86" t="s">
        <v>316</v>
      </c>
      <c r="J917" s="57" t="s">
        <v>249</v>
      </c>
      <c r="K917" s="131"/>
      <c r="L917" s="57"/>
      <c r="M917" s="187"/>
      <c r="N917" s="54" t="s">
        <v>233</v>
      </c>
      <c r="O917" s="54" t="s">
        <v>231</v>
      </c>
      <c r="P917" s="86"/>
      <c r="Q917" s="88"/>
      <c r="R917" s="54"/>
      <c r="S917" s="54"/>
      <c r="T917" s="54"/>
      <c r="U917" s="54"/>
      <c r="V917" s="58"/>
    </row>
    <row r="918" spans="1:22">
      <c r="A918" s="135">
        <v>72344968</v>
      </c>
      <c r="B918" s="516" t="s">
        <v>7127</v>
      </c>
      <c r="C918" s="531">
        <v>991233491</v>
      </c>
      <c r="D918" s="139" t="s">
        <v>7128</v>
      </c>
      <c r="E918" s="509" t="s">
        <v>373</v>
      </c>
      <c r="F918" s="57"/>
      <c r="G918" s="131" t="s">
        <v>224</v>
      </c>
      <c r="H918" s="131" t="s">
        <v>243</v>
      </c>
      <c r="I918" s="86" t="s">
        <v>316</v>
      </c>
      <c r="J918" s="57" t="s">
        <v>249</v>
      </c>
      <c r="K918" s="131"/>
      <c r="L918" s="57"/>
      <c r="M918" s="187"/>
      <c r="N918" s="54" t="s">
        <v>233</v>
      </c>
      <c r="O918" s="54" t="s">
        <v>231</v>
      </c>
      <c r="P918" s="86"/>
      <c r="Q918" s="88"/>
      <c r="R918" s="54"/>
      <c r="S918" s="54"/>
      <c r="T918" s="54"/>
      <c r="U918" s="54"/>
      <c r="V918" s="58"/>
    </row>
    <row r="919" spans="1:22">
      <c r="A919" s="135">
        <v>61076324</v>
      </c>
      <c r="B919" s="516" t="s">
        <v>3637</v>
      </c>
      <c r="C919" s="531">
        <v>927663674</v>
      </c>
      <c r="D919" s="139"/>
      <c r="E919" s="509" t="s">
        <v>373</v>
      </c>
      <c r="F919" s="57"/>
      <c r="G919" s="131" t="s">
        <v>224</v>
      </c>
      <c r="H919" s="131" t="s">
        <v>243</v>
      </c>
      <c r="I919" s="86" t="s">
        <v>316</v>
      </c>
      <c r="J919" s="57" t="s">
        <v>249</v>
      </c>
      <c r="K919" s="131"/>
      <c r="L919" s="57"/>
      <c r="M919" s="187"/>
      <c r="N919" s="54" t="s">
        <v>233</v>
      </c>
      <c r="O919" s="54" t="s">
        <v>231</v>
      </c>
      <c r="P919" s="86"/>
      <c r="Q919" s="88"/>
      <c r="R919" s="54"/>
      <c r="S919" s="54"/>
      <c r="T919" s="54"/>
      <c r="U919" s="54"/>
      <c r="V919" s="58"/>
    </row>
    <row r="920" spans="1:22">
      <c r="A920" s="135"/>
      <c r="B920" s="516" t="s">
        <v>11857</v>
      </c>
      <c r="C920" s="531">
        <v>900349719</v>
      </c>
      <c r="D920" s="139"/>
      <c r="E920" s="509" t="s">
        <v>373</v>
      </c>
      <c r="F920" s="57"/>
      <c r="G920" s="131" t="s">
        <v>224</v>
      </c>
      <c r="H920" s="131" t="s">
        <v>243</v>
      </c>
      <c r="I920" s="86" t="s">
        <v>316</v>
      </c>
      <c r="J920" s="57" t="s">
        <v>249</v>
      </c>
      <c r="K920" s="131"/>
      <c r="L920" s="57"/>
      <c r="M920" s="187"/>
      <c r="N920" s="54" t="s">
        <v>233</v>
      </c>
      <c r="O920" s="54" t="s">
        <v>231</v>
      </c>
      <c r="P920" s="86"/>
      <c r="Q920" s="88"/>
      <c r="R920" s="54"/>
      <c r="S920" s="54"/>
      <c r="T920" s="54"/>
      <c r="U920" s="54"/>
      <c r="V920" s="58"/>
    </row>
    <row r="921" spans="1:22">
      <c r="A921" s="135">
        <v>73296566</v>
      </c>
      <c r="B921" s="516" t="s">
        <v>8284</v>
      </c>
      <c r="C921" s="531">
        <v>921828152</v>
      </c>
      <c r="D921" s="139" t="s">
        <v>8285</v>
      </c>
      <c r="E921" s="509" t="s">
        <v>874</v>
      </c>
      <c r="F921" s="57"/>
      <c r="G921" s="131" t="s">
        <v>224</v>
      </c>
      <c r="H921" s="131" t="s">
        <v>243</v>
      </c>
      <c r="I921" s="86" t="s">
        <v>316</v>
      </c>
      <c r="J921" s="57" t="s">
        <v>249</v>
      </c>
      <c r="K921" s="131"/>
      <c r="L921" s="57"/>
      <c r="M921" s="187"/>
      <c r="N921" s="54" t="s">
        <v>233</v>
      </c>
      <c r="O921" s="54" t="s">
        <v>231</v>
      </c>
      <c r="P921" s="86"/>
      <c r="Q921" s="88"/>
      <c r="R921" s="54"/>
      <c r="S921" s="54"/>
      <c r="T921" s="54"/>
      <c r="U921" s="54"/>
      <c r="V921" s="58"/>
    </row>
    <row r="922" spans="1:22">
      <c r="A922" s="135"/>
      <c r="B922" s="516" t="s">
        <v>11858</v>
      </c>
      <c r="C922" s="531">
        <v>972774753</v>
      </c>
      <c r="D922" s="139"/>
      <c r="E922" s="509" t="s">
        <v>874</v>
      </c>
      <c r="F922" s="57"/>
      <c r="G922" s="131" t="s">
        <v>224</v>
      </c>
      <c r="H922" s="131" t="s">
        <v>243</v>
      </c>
      <c r="I922" s="86" t="s">
        <v>316</v>
      </c>
      <c r="J922" s="57" t="s">
        <v>249</v>
      </c>
      <c r="K922" s="131"/>
      <c r="L922" s="57"/>
      <c r="M922" s="187"/>
      <c r="N922" s="54" t="s">
        <v>233</v>
      </c>
      <c r="O922" s="54" t="s">
        <v>231</v>
      </c>
      <c r="P922" s="86"/>
      <c r="Q922" s="88"/>
      <c r="R922" s="54"/>
      <c r="S922" s="54"/>
      <c r="T922" s="54"/>
      <c r="U922" s="54"/>
      <c r="V922" s="58"/>
    </row>
    <row r="923" spans="1:22">
      <c r="A923" s="135"/>
      <c r="B923" s="516" t="s">
        <v>11859</v>
      </c>
      <c r="C923" s="531">
        <v>943829187</v>
      </c>
      <c r="D923" s="139"/>
      <c r="E923" s="509" t="s">
        <v>373</v>
      </c>
      <c r="F923" s="57"/>
      <c r="G923" s="131" t="s">
        <v>362</v>
      </c>
      <c r="H923" s="131" t="s">
        <v>243</v>
      </c>
      <c r="I923" s="86" t="s">
        <v>316</v>
      </c>
      <c r="J923" s="57" t="s">
        <v>249</v>
      </c>
      <c r="K923" s="131"/>
      <c r="L923" s="57"/>
      <c r="M923" s="187"/>
      <c r="N923" s="54" t="s">
        <v>233</v>
      </c>
      <c r="O923" s="54" t="s">
        <v>231</v>
      </c>
      <c r="P923" s="86"/>
      <c r="Q923" s="88"/>
      <c r="R923" s="54"/>
      <c r="S923" s="54"/>
      <c r="T923" s="54"/>
      <c r="U923" s="54"/>
      <c r="V923" s="58"/>
    </row>
    <row r="924" spans="1:22" ht="28">
      <c r="A924" s="135">
        <v>73161268</v>
      </c>
      <c r="B924" s="516" t="s">
        <v>8111</v>
      </c>
      <c r="C924" s="531">
        <v>913115656</v>
      </c>
      <c r="D924" s="139" t="s">
        <v>8112</v>
      </c>
      <c r="E924" s="509" t="s">
        <v>373</v>
      </c>
      <c r="F924" s="57"/>
      <c r="G924" s="379" t="s">
        <v>225</v>
      </c>
      <c r="H924" s="131" t="s">
        <v>242</v>
      </c>
      <c r="I924" s="86" t="s">
        <v>316</v>
      </c>
      <c r="J924" s="57" t="s">
        <v>249</v>
      </c>
      <c r="K924" s="131"/>
      <c r="L924" s="57"/>
      <c r="M924" s="187"/>
      <c r="N924" s="54" t="s">
        <v>233</v>
      </c>
      <c r="O924" s="54" t="s">
        <v>231</v>
      </c>
      <c r="P924" s="86" t="s">
        <v>231</v>
      </c>
      <c r="Q924" s="88" t="s">
        <v>445</v>
      </c>
      <c r="R924" s="54" t="s">
        <v>312</v>
      </c>
      <c r="S924" s="54" t="s">
        <v>318</v>
      </c>
      <c r="T924" s="54" t="s">
        <v>628</v>
      </c>
      <c r="U924" s="54" t="s">
        <v>255</v>
      </c>
      <c r="V924" s="58"/>
    </row>
    <row r="925" spans="1:22" ht="15" customHeight="1">
      <c r="A925" s="483">
        <v>40534236</v>
      </c>
      <c r="B925" s="523" t="s">
        <v>1444</v>
      </c>
      <c r="C925" s="539">
        <v>998554936</v>
      </c>
      <c r="D925" s="482" t="s">
        <v>1445</v>
      </c>
      <c r="E925" s="319" t="s">
        <v>373</v>
      </c>
      <c r="F925" s="94"/>
      <c r="G925" s="378" t="s">
        <v>223</v>
      </c>
      <c r="H925" s="155" t="s">
        <v>245</v>
      </c>
      <c r="I925" s="319"/>
      <c r="J925" s="94"/>
      <c r="K925" s="150"/>
      <c r="L925" s="320"/>
      <c r="M925" s="486">
        <v>45843</v>
      </c>
      <c r="N925" s="54" t="s">
        <v>233</v>
      </c>
      <c r="O925" s="54" t="s">
        <v>331</v>
      </c>
      <c r="P925" s="86"/>
      <c r="Q925" s="88"/>
      <c r="R925" s="54"/>
      <c r="S925" s="54"/>
      <c r="T925" s="54"/>
      <c r="U925" s="54"/>
      <c r="V925" s="58"/>
    </row>
    <row r="926" spans="1:22" ht="15" customHeight="1">
      <c r="A926" s="483">
        <v>61186869</v>
      </c>
      <c r="B926" s="523" t="s">
        <v>3801</v>
      </c>
      <c r="C926" s="539">
        <v>939643384</v>
      </c>
      <c r="D926" s="482" t="s">
        <v>3800</v>
      </c>
      <c r="E926" s="483" t="s">
        <v>347</v>
      </c>
      <c r="F926" s="94"/>
      <c r="G926" s="378" t="s">
        <v>223</v>
      </c>
      <c r="H926" s="155" t="s">
        <v>245</v>
      </c>
      <c r="I926" s="319"/>
      <c r="J926" s="94"/>
      <c r="K926" s="150"/>
      <c r="L926" s="320"/>
      <c r="M926" s="486">
        <v>45843</v>
      </c>
      <c r="N926" s="54" t="s">
        <v>233</v>
      </c>
      <c r="O926" s="54" t="s">
        <v>331</v>
      </c>
      <c r="P926" s="86"/>
      <c r="Q926" s="88"/>
      <c r="R926" s="54"/>
      <c r="S926" s="54"/>
      <c r="T926" s="54"/>
      <c r="U926" s="54"/>
      <c r="V926" s="58"/>
    </row>
    <row r="927" spans="1:22" ht="15" customHeight="1">
      <c r="A927" s="483">
        <v>10269158</v>
      </c>
      <c r="B927" s="523" t="s">
        <v>940</v>
      </c>
      <c r="C927" s="539">
        <v>956211109</v>
      </c>
      <c r="D927" s="482" t="s">
        <v>941</v>
      </c>
      <c r="E927" s="319" t="s">
        <v>373</v>
      </c>
      <c r="F927" s="94"/>
      <c r="G927" s="378" t="s">
        <v>223</v>
      </c>
      <c r="H927" s="155" t="s">
        <v>245</v>
      </c>
      <c r="I927" s="319"/>
      <c r="J927" s="94"/>
      <c r="K927" s="150"/>
      <c r="L927" s="320"/>
      <c r="M927" s="486">
        <v>45843</v>
      </c>
      <c r="N927" s="54" t="s">
        <v>233</v>
      </c>
      <c r="O927" s="54" t="s">
        <v>331</v>
      </c>
      <c r="P927" s="86"/>
      <c r="Q927" s="88"/>
      <c r="R927" s="54"/>
      <c r="S927" s="54"/>
      <c r="T927" s="54"/>
      <c r="U927" s="54"/>
      <c r="V927" s="58"/>
    </row>
    <row r="928" spans="1:22" ht="15" customHeight="1">
      <c r="A928" s="483">
        <v>61044802</v>
      </c>
      <c r="B928" s="523" t="s">
        <v>3603</v>
      </c>
      <c r="C928" s="539">
        <v>946051114</v>
      </c>
      <c r="D928" s="482" t="s">
        <v>3602</v>
      </c>
      <c r="E928" s="483" t="s">
        <v>347</v>
      </c>
      <c r="F928" s="94"/>
      <c r="G928" s="378" t="s">
        <v>224</v>
      </c>
      <c r="H928" s="155" t="s">
        <v>245</v>
      </c>
      <c r="I928" s="319"/>
      <c r="J928" s="94"/>
      <c r="K928" s="150"/>
      <c r="L928" s="320"/>
      <c r="M928" s="486">
        <v>45843</v>
      </c>
      <c r="N928" s="54" t="s">
        <v>233</v>
      </c>
      <c r="O928" s="54" t="s">
        <v>332</v>
      </c>
      <c r="P928" s="86" t="s">
        <v>332</v>
      </c>
      <c r="Q928" s="88"/>
      <c r="R928" s="54"/>
      <c r="S928" s="54"/>
      <c r="T928" s="54"/>
      <c r="U928" s="54"/>
      <c r="V928" s="58" t="s">
        <v>3604</v>
      </c>
    </row>
    <row r="929" spans="1:22" ht="15" customHeight="1">
      <c r="A929" s="483">
        <v>61177156</v>
      </c>
      <c r="B929" s="523" t="s">
        <v>3771</v>
      </c>
      <c r="C929" s="539">
        <v>992401734</v>
      </c>
      <c r="D929" s="482" t="s">
        <v>3772</v>
      </c>
      <c r="E929" s="483" t="s">
        <v>347</v>
      </c>
      <c r="F929" s="94"/>
      <c r="G929" s="378" t="s">
        <v>224</v>
      </c>
      <c r="H929" s="155" t="s">
        <v>245</v>
      </c>
      <c r="I929" s="319"/>
      <c r="J929" s="94"/>
      <c r="K929" s="150"/>
      <c r="L929" s="320"/>
      <c r="M929" s="486">
        <v>45843</v>
      </c>
      <c r="N929" s="54" t="s">
        <v>237</v>
      </c>
      <c r="O929" s="54" t="s">
        <v>331</v>
      </c>
      <c r="P929" s="86"/>
      <c r="Q929" s="88"/>
      <c r="R929" s="54"/>
      <c r="S929" s="54"/>
      <c r="T929" s="54"/>
      <c r="U929" s="54"/>
      <c r="V929" s="58"/>
    </row>
    <row r="930" spans="1:22" ht="15" customHeight="1">
      <c r="A930" s="483">
        <v>74010457</v>
      </c>
      <c r="B930" s="523" t="s">
        <v>8688</v>
      </c>
      <c r="C930" s="539">
        <v>946188011</v>
      </c>
      <c r="D930" s="482" t="s">
        <v>8689</v>
      </c>
      <c r="E930" s="319" t="s">
        <v>874</v>
      </c>
      <c r="F930" s="94"/>
      <c r="G930" s="378" t="s">
        <v>223</v>
      </c>
      <c r="H930" s="155" t="s">
        <v>245</v>
      </c>
      <c r="I930" s="319"/>
      <c r="J930" s="94"/>
      <c r="K930" s="150"/>
      <c r="L930" s="320"/>
      <c r="M930" s="486">
        <v>45843</v>
      </c>
      <c r="N930" s="54" t="s">
        <v>233</v>
      </c>
      <c r="O930" s="54" t="s">
        <v>331</v>
      </c>
      <c r="P930" s="86"/>
      <c r="Q930" s="88"/>
      <c r="R930" s="54"/>
      <c r="S930" s="54"/>
      <c r="T930" s="54"/>
      <c r="U930" s="54"/>
      <c r="V930" s="58"/>
    </row>
    <row r="931" spans="1:22" ht="15" customHeight="1">
      <c r="A931" s="483">
        <v>72331260</v>
      </c>
      <c r="B931" s="523" t="s">
        <v>7018</v>
      </c>
      <c r="C931" s="539">
        <v>976804780</v>
      </c>
      <c r="D931" s="482" t="s">
        <v>7017</v>
      </c>
      <c r="E931" s="319" t="s">
        <v>373</v>
      </c>
      <c r="F931" s="94"/>
      <c r="G931" s="378" t="s">
        <v>224</v>
      </c>
      <c r="H931" s="155" t="s">
        <v>245</v>
      </c>
      <c r="I931" s="319"/>
      <c r="J931" s="94"/>
      <c r="K931" s="150"/>
      <c r="L931" s="320"/>
      <c r="M931" s="486">
        <v>45842</v>
      </c>
      <c r="N931" s="54" t="s">
        <v>233</v>
      </c>
      <c r="O931" s="54" t="s">
        <v>331</v>
      </c>
      <c r="P931" s="86"/>
      <c r="Q931" s="88"/>
      <c r="R931" s="54"/>
      <c r="S931" s="54"/>
      <c r="T931" s="54"/>
      <c r="U931" s="54"/>
      <c r="V931" s="58"/>
    </row>
    <row r="932" spans="1:22" ht="15" customHeight="1">
      <c r="A932" s="483">
        <v>72347004</v>
      </c>
      <c r="B932" s="523" t="s">
        <v>7147</v>
      </c>
      <c r="C932" s="539">
        <v>945586273</v>
      </c>
      <c r="D932" s="482" t="s">
        <v>7148</v>
      </c>
      <c r="E932" s="319" t="s">
        <v>373</v>
      </c>
      <c r="F932" s="94"/>
      <c r="G932" s="378" t="s">
        <v>224</v>
      </c>
      <c r="H932" s="155" t="s">
        <v>245</v>
      </c>
      <c r="I932" s="319"/>
      <c r="J932" s="94"/>
      <c r="K932" s="150"/>
      <c r="L932" s="320"/>
      <c r="M932" s="486">
        <v>45842</v>
      </c>
      <c r="N932" s="54" t="s">
        <v>233</v>
      </c>
      <c r="O932" s="54" t="s">
        <v>331</v>
      </c>
      <c r="P932" s="86"/>
      <c r="Q932" s="88"/>
      <c r="R932" s="54"/>
      <c r="S932" s="54"/>
      <c r="T932" s="54"/>
      <c r="U932" s="54"/>
      <c r="V932" s="58"/>
    </row>
    <row r="933" spans="1:22" ht="15" customHeight="1">
      <c r="A933" s="483">
        <v>74108258</v>
      </c>
      <c r="B933" s="523" t="s">
        <v>8767</v>
      </c>
      <c r="C933" s="539">
        <v>991673701</v>
      </c>
      <c r="D933" s="482" t="s">
        <v>8768</v>
      </c>
      <c r="E933" s="319" t="s">
        <v>874</v>
      </c>
      <c r="F933" s="94"/>
      <c r="G933" s="379" t="s">
        <v>225</v>
      </c>
      <c r="H933" s="155" t="s">
        <v>245</v>
      </c>
      <c r="I933" s="319"/>
      <c r="J933" s="94"/>
      <c r="K933" s="150"/>
      <c r="L933" s="320"/>
      <c r="M933" s="486">
        <v>45842</v>
      </c>
      <c r="N933" s="54" t="s">
        <v>233</v>
      </c>
      <c r="O933" s="54" t="s">
        <v>331</v>
      </c>
      <c r="P933" s="86"/>
      <c r="Q933" s="88"/>
      <c r="R933" s="54"/>
      <c r="S933" s="54"/>
      <c r="T933" s="54"/>
      <c r="U933" s="54"/>
      <c r="V933" s="58"/>
    </row>
    <row r="934" spans="1:22" ht="15" customHeight="1">
      <c r="A934" s="140">
        <v>74493014</v>
      </c>
      <c r="B934" s="512" t="s">
        <v>8926</v>
      </c>
      <c r="C934" s="531">
        <v>928739655</v>
      </c>
      <c r="D934" s="139" t="s">
        <v>8927</v>
      </c>
      <c r="E934" s="101" t="s">
        <v>347</v>
      </c>
      <c r="F934" s="57" t="s">
        <v>260</v>
      </c>
      <c r="G934" s="379" t="s">
        <v>225</v>
      </c>
      <c r="H934" s="131" t="s">
        <v>245</v>
      </c>
      <c r="I934" s="86"/>
      <c r="J934" s="57"/>
      <c r="K934" s="131"/>
      <c r="L934" s="57"/>
      <c r="M934" s="187">
        <v>45843</v>
      </c>
      <c r="N934" s="54" t="s">
        <v>233</v>
      </c>
      <c r="O934" s="54" t="s">
        <v>237</v>
      </c>
      <c r="P934" s="86" t="s">
        <v>237</v>
      </c>
      <c r="Q934" s="88"/>
      <c r="R934" s="54"/>
      <c r="S934" s="54"/>
      <c r="T934" s="54"/>
      <c r="U934" s="54"/>
      <c r="V934" s="58"/>
    </row>
    <row r="935" spans="1:22" ht="15" customHeight="1">
      <c r="A935" s="140">
        <v>42441394</v>
      </c>
      <c r="B935" s="512" t="s">
        <v>1878</v>
      </c>
      <c r="C935" s="531">
        <v>996062794</v>
      </c>
      <c r="D935" s="139" t="s">
        <v>1879</v>
      </c>
      <c r="E935" s="101" t="s">
        <v>347</v>
      </c>
      <c r="F935" s="57" t="s">
        <v>260</v>
      </c>
      <c r="G935" s="131" t="s">
        <v>224</v>
      </c>
      <c r="H935" s="131" t="s">
        <v>245</v>
      </c>
      <c r="I935" s="86"/>
      <c r="J935" s="57"/>
      <c r="K935" s="131"/>
      <c r="L935" s="57"/>
      <c r="M935" s="187">
        <v>45843</v>
      </c>
      <c r="N935" s="54" t="s">
        <v>233</v>
      </c>
      <c r="O935" s="54" t="s">
        <v>331</v>
      </c>
      <c r="P935" s="86"/>
      <c r="Q935" s="88"/>
      <c r="R935" s="54"/>
      <c r="S935" s="54"/>
      <c r="T935" s="54"/>
      <c r="U935" s="54"/>
      <c r="V935" s="58"/>
    </row>
    <row r="936" spans="1:22" ht="15" customHeight="1">
      <c r="A936" s="140">
        <v>72980962</v>
      </c>
      <c r="B936" s="512" t="s">
        <v>7779</v>
      </c>
      <c r="C936" s="531">
        <v>922560484</v>
      </c>
      <c r="D936" s="139" t="s">
        <v>7776</v>
      </c>
      <c r="E936" s="101" t="s">
        <v>373</v>
      </c>
      <c r="F936" s="57" t="s">
        <v>260</v>
      </c>
      <c r="G936" s="131" t="s">
        <v>224</v>
      </c>
      <c r="H936" s="131" t="s">
        <v>245</v>
      </c>
      <c r="I936" s="86"/>
      <c r="J936" s="57"/>
      <c r="K936" s="131"/>
      <c r="L936" s="57"/>
      <c r="M936" s="187">
        <v>45843</v>
      </c>
      <c r="N936" s="54" t="s">
        <v>233</v>
      </c>
      <c r="O936" s="54" t="s">
        <v>331</v>
      </c>
      <c r="P936" s="86"/>
      <c r="Q936" s="88"/>
      <c r="R936" s="54"/>
      <c r="S936" s="54"/>
      <c r="T936" s="54"/>
      <c r="U936" s="54"/>
      <c r="V936" s="58"/>
    </row>
    <row r="937" spans="1:22" ht="15" customHeight="1">
      <c r="A937" s="140">
        <v>72067265</v>
      </c>
      <c r="B937" s="512" t="s">
        <v>6878</v>
      </c>
      <c r="C937" s="531">
        <v>51924957363</v>
      </c>
      <c r="D937" s="139" t="s">
        <v>6879</v>
      </c>
      <c r="E937" s="101" t="s">
        <v>373</v>
      </c>
      <c r="F937" s="57" t="s">
        <v>260</v>
      </c>
      <c r="G937" s="131" t="s">
        <v>223</v>
      </c>
      <c r="H937" s="131" t="s">
        <v>245</v>
      </c>
      <c r="I937" s="86"/>
      <c r="J937" s="57"/>
      <c r="K937" s="131"/>
      <c r="L937" s="57"/>
      <c r="M937" s="187">
        <v>45842</v>
      </c>
      <c r="N937" s="54" t="s">
        <v>233</v>
      </c>
      <c r="O937" s="54" t="s">
        <v>331</v>
      </c>
      <c r="P937" s="86"/>
      <c r="Q937" s="88"/>
      <c r="R937" s="54"/>
      <c r="S937" s="54"/>
      <c r="T937" s="54"/>
      <c r="U937" s="54"/>
      <c r="V937" s="58"/>
    </row>
    <row r="938" spans="1:22" ht="15" customHeight="1">
      <c r="A938" s="140">
        <v>44774348</v>
      </c>
      <c r="B938" s="512" t="s">
        <v>2350</v>
      </c>
      <c r="C938" s="531">
        <v>917024916</v>
      </c>
      <c r="D938" s="139" t="s">
        <v>2351</v>
      </c>
      <c r="E938" s="101" t="s">
        <v>347</v>
      </c>
      <c r="F938" s="57" t="s">
        <v>260</v>
      </c>
      <c r="G938" s="131" t="s">
        <v>224</v>
      </c>
      <c r="H938" s="131" t="s">
        <v>245</v>
      </c>
      <c r="I938" s="86"/>
      <c r="J938" s="57"/>
      <c r="K938" s="131"/>
      <c r="L938" s="57"/>
      <c r="M938" s="187">
        <v>45842</v>
      </c>
      <c r="N938" s="54" t="s">
        <v>233</v>
      </c>
      <c r="O938" s="54" t="s">
        <v>331</v>
      </c>
      <c r="P938" s="86"/>
      <c r="Q938" s="88"/>
      <c r="R938" s="54"/>
      <c r="S938" s="54"/>
      <c r="T938" s="54"/>
      <c r="U938" s="54"/>
      <c r="V938" s="58"/>
    </row>
    <row r="939" spans="1:22" ht="15" customHeight="1">
      <c r="A939" s="140">
        <v>10676327</v>
      </c>
      <c r="B939" s="512" t="s">
        <v>1019</v>
      </c>
      <c r="C939" s="531">
        <v>901225402</v>
      </c>
      <c r="D939" s="139" t="s">
        <v>1020</v>
      </c>
      <c r="E939" s="101" t="s">
        <v>451</v>
      </c>
      <c r="F939" s="57" t="s">
        <v>254</v>
      </c>
      <c r="G939" s="131" t="s">
        <v>224</v>
      </c>
      <c r="H939" s="131" t="s">
        <v>245</v>
      </c>
      <c r="I939" s="86"/>
      <c r="J939" s="57"/>
      <c r="K939" s="131"/>
      <c r="L939" s="57"/>
      <c r="M939" s="187">
        <v>45845</v>
      </c>
      <c r="N939" s="54" t="s">
        <v>233</v>
      </c>
      <c r="O939" s="54" t="s">
        <v>331</v>
      </c>
      <c r="P939" s="86"/>
      <c r="Q939" s="88"/>
      <c r="R939" s="54"/>
      <c r="S939" s="54"/>
      <c r="T939" s="54"/>
      <c r="U939" s="54"/>
      <c r="V939" s="58"/>
    </row>
    <row r="940" spans="1:22" ht="15" customHeight="1">
      <c r="A940" s="140">
        <v>40960866</v>
      </c>
      <c r="B940" s="512" t="s">
        <v>1544</v>
      </c>
      <c r="C940" s="531">
        <v>956283799</v>
      </c>
      <c r="D940" s="139" t="s">
        <v>1545</v>
      </c>
      <c r="E940" s="101" t="s">
        <v>347</v>
      </c>
      <c r="F940" s="57" t="s">
        <v>254</v>
      </c>
      <c r="G940" s="131" t="s">
        <v>224</v>
      </c>
      <c r="H940" s="131" t="s">
        <v>245</v>
      </c>
      <c r="I940" s="86"/>
      <c r="J940" s="57"/>
      <c r="K940" s="131"/>
      <c r="L940" s="57"/>
      <c r="M940" s="187">
        <v>45845</v>
      </c>
      <c r="N940" s="54" t="s">
        <v>233</v>
      </c>
      <c r="O940" s="54" t="s">
        <v>331</v>
      </c>
      <c r="P940" s="86"/>
      <c r="Q940" s="88"/>
      <c r="R940" s="54"/>
      <c r="S940" s="54"/>
      <c r="T940" s="54"/>
      <c r="U940" s="54"/>
      <c r="V940" s="58"/>
    </row>
    <row r="941" spans="1:22" ht="15" customHeight="1">
      <c r="A941" s="140">
        <v>76350180</v>
      </c>
      <c r="B941" s="512" t="s">
        <v>9626</v>
      </c>
      <c r="C941" s="531">
        <v>913518248</v>
      </c>
      <c r="D941" s="139" t="s">
        <v>9627</v>
      </c>
      <c r="E941" s="101" t="s">
        <v>347</v>
      </c>
      <c r="F941" s="57" t="s">
        <v>254</v>
      </c>
      <c r="G941" s="131" t="s">
        <v>224</v>
      </c>
      <c r="H941" s="131" t="s">
        <v>245</v>
      </c>
      <c r="I941" s="86"/>
      <c r="J941" s="57"/>
      <c r="K941" s="131"/>
      <c r="L941" s="57"/>
      <c r="M941" s="187">
        <v>45845</v>
      </c>
      <c r="N941" s="54" t="s">
        <v>233</v>
      </c>
      <c r="O941" s="54" t="s">
        <v>331</v>
      </c>
      <c r="P941" s="86"/>
      <c r="Q941" s="88"/>
      <c r="R941" s="54"/>
      <c r="S941" s="54"/>
      <c r="T941" s="54"/>
      <c r="U941" s="54"/>
      <c r="V941" s="58"/>
    </row>
    <row r="942" spans="1:22" ht="15" customHeight="1">
      <c r="A942" s="140">
        <v>74968288</v>
      </c>
      <c r="B942" s="512" t="s">
        <v>9120</v>
      </c>
      <c r="C942" s="531">
        <v>966890907</v>
      </c>
      <c r="D942" s="139" t="s">
        <v>9121</v>
      </c>
      <c r="E942" s="101" t="s">
        <v>347</v>
      </c>
      <c r="F942" s="57" t="s">
        <v>254</v>
      </c>
      <c r="G942" s="131" t="s">
        <v>224</v>
      </c>
      <c r="H942" s="131" t="s">
        <v>245</v>
      </c>
      <c r="I942" s="86"/>
      <c r="J942" s="57"/>
      <c r="K942" s="131"/>
      <c r="L942" s="57"/>
      <c r="M942" s="187">
        <v>45845</v>
      </c>
      <c r="N942" s="54" t="s">
        <v>233</v>
      </c>
      <c r="O942" s="54" t="s">
        <v>331</v>
      </c>
      <c r="P942" s="86"/>
      <c r="Q942" s="88"/>
      <c r="R942" s="54"/>
      <c r="S942" s="54"/>
      <c r="T942" s="54"/>
      <c r="U942" s="54"/>
      <c r="V942" s="58"/>
    </row>
    <row r="943" spans="1:22" ht="15" customHeight="1">
      <c r="A943" s="140">
        <v>71101854</v>
      </c>
      <c r="B943" s="512" t="s">
        <v>5941</v>
      </c>
      <c r="C943" s="531">
        <v>955774064</v>
      </c>
      <c r="D943" s="139" t="s">
        <v>5942</v>
      </c>
      <c r="E943" s="101" t="s">
        <v>347</v>
      </c>
      <c r="F943" s="57" t="s">
        <v>254</v>
      </c>
      <c r="G943" s="131" t="s">
        <v>224</v>
      </c>
      <c r="H943" s="131" t="s">
        <v>245</v>
      </c>
      <c r="I943" s="86"/>
      <c r="J943" s="57"/>
      <c r="K943" s="131"/>
      <c r="L943" s="57"/>
      <c r="M943" s="187">
        <v>45844</v>
      </c>
      <c r="N943" s="54" t="s">
        <v>233</v>
      </c>
      <c r="O943" s="54" t="s">
        <v>331</v>
      </c>
      <c r="P943" s="86"/>
      <c r="Q943" s="88"/>
      <c r="R943" s="54"/>
      <c r="S943" s="54"/>
      <c r="T943" s="54"/>
      <c r="U943" s="54"/>
      <c r="V943" s="58"/>
    </row>
    <row r="944" spans="1:22" ht="15" customHeight="1">
      <c r="A944" s="140">
        <v>41041750</v>
      </c>
      <c r="B944" s="512" t="s">
        <v>1569</v>
      </c>
      <c r="C944" s="531">
        <v>923985366</v>
      </c>
      <c r="D944" s="139" t="s">
        <v>1570</v>
      </c>
      <c r="E944" s="101" t="s">
        <v>347</v>
      </c>
      <c r="F944" s="57" t="s">
        <v>254</v>
      </c>
      <c r="G944" s="131" t="s">
        <v>224</v>
      </c>
      <c r="H944" s="131" t="s">
        <v>245</v>
      </c>
      <c r="I944" s="86"/>
      <c r="J944" s="57"/>
      <c r="K944" s="131"/>
      <c r="L944" s="57"/>
      <c r="M944" s="187">
        <v>45844</v>
      </c>
      <c r="N944" s="54" t="s">
        <v>233</v>
      </c>
      <c r="O944" s="54" t="s">
        <v>331</v>
      </c>
      <c r="P944" s="86"/>
      <c r="Q944" s="88"/>
      <c r="R944" s="54"/>
      <c r="S944" s="54"/>
      <c r="T944" s="54"/>
      <c r="U944" s="54"/>
      <c r="V944" s="58"/>
    </row>
    <row r="945" spans="1:22" ht="15" customHeight="1">
      <c r="A945" s="140">
        <v>74140563</v>
      </c>
      <c r="B945" s="512" t="s">
        <v>8814</v>
      </c>
      <c r="C945" s="531">
        <v>949342681</v>
      </c>
      <c r="D945" s="139" t="s">
        <v>8815</v>
      </c>
      <c r="E945" s="101" t="s">
        <v>347</v>
      </c>
      <c r="F945" s="57" t="s">
        <v>254</v>
      </c>
      <c r="G945" s="131" t="s">
        <v>224</v>
      </c>
      <c r="H945" s="130" t="s">
        <v>245</v>
      </c>
      <c r="I945" s="86"/>
      <c r="J945" s="57"/>
      <c r="K945" s="131"/>
      <c r="L945" s="57"/>
      <c r="M945" s="187">
        <v>45844</v>
      </c>
      <c r="N945" s="54" t="s">
        <v>233</v>
      </c>
      <c r="O945" s="54" t="s">
        <v>331</v>
      </c>
      <c r="P945" s="86"/>
      <c r="Q945" s="88"/>
      <c r="R945" s="54"/>
      <c r="S945" s="54"/>
      <c r="T945" s="54"/>
      <c r="U945" s="54"/>
      <c r="V945" s="58"/>
    </row>
    <row r="946" spans="1:22" ht="15" customHeight="1">
      <c r="A946" s="140">
        <v>47347655</v>
      </c>
      <c r="B946" s="512" t="s">
        <v>2786</v>
      </c>
      <c r="C946" s="531">
        <v>968845094</v>
      </c>
      <c r="D946" s="139" t="s">
        <v>2787</v>
      </c>
      <c r="E946" s="101" t="s">
        <v>347</v>
      </c>
      <c r="F946" s="57" t="s">
        <v>254</v>
      </c>
      <c r="G946" s="131" t="s">
        <v>224</v>
      </c>
      <c r="H946" s="130" t="s">
        <v>245</v>
      </c>
      <c r="I946" s="86"/>
      <c r="J946" s="57"/>
      <c r="K946" s="131"/>
      <c r="L946" s="57"/>
      <c r="M946" s="187">
        <v>45844</v>
      </c>
      <c r="N946" s="54" t="s">
        <v>233</v>
      </c>
      <c r="O946" s="54" t="s">
        <v>331</v>
      </c>
      <c r="P946" s="86"/>
      <c r="Q946" s="88"/>
      <c r="R946" s="54"/>
      <c r="S946" s="54"/>
      <c r="T946" s="54"/>
      <c r="U946" s="54"/>
      <c r="V946" s="58"/>
    </row>
    <row r="947" spans="1:22" ht="15" customHeight="1">
      <c r="A947" s="140">
        <v>43840478</v>
      </c>
      <c r="B947" s="512" t="s">
        <v>2202</v>
      </c>
      <c r="C947" s="531">
        <v>924096190</v>
      </c>
      <c r="D947" s="134" t="s">
        <v>2203</v>
      </c>
      <c r="E947" s="101"/>
      <c r="F947" s="57" t="s">
        <v>240</v>
      </c>
      <c r="G947" s="379" t="s">
        <v>225</v>
      </c>
      <c r="H947" s="130" t="s">
        <v>245</v>
      </c>
      <c r="I947" s="86"/>
      <c r="J947" s="57"/>
      <c r="K947" s="131"/>
      <c r="L947" s="57"/>
      <c r="M947" s="187">
        <v>45844</v>
      </c>
      <c r="N947" s="54" t="s">
        <v>233</v>
      </c>
      <c r="O947" s="54" t="s">
        <v>231</v>
      </c>
      <c r="P947" s="86" t="s">
        <v>236</v>
      </c>
      <c r="Q947" s="88"/>
      <c r="R947" s="54"/>
      <c r="S947" s="54"/>
      <c r="T947" s="54"/>
      <c r="U947" s="54"/>
      <c r="V947" s="58"/>
    </row>
    <row r="948" spans="1:22" ht="15" customHeight="1">
      <c r="A948" s="155">
        <v>70286850</v>
      </c>
      <c r="B948" s="518" t="s">
        <v>5396</v>
      </c>
      <c r="C948" s="540">
        <v>927264519</v>
      </c>
      <c r="D948" s="176" t="s">
        <v>5397</v>
      </c>
      <c r="E948" s="137" t="s">
        <v>347</v>
      </c>
      <c r="F948" s="94"/>
      <c r="G948" s="379" t="s">
        <v>225</v>
      </c>
      <c r="H948" s="321" t="s">
        <v>245</v>
      </c>
      <c r="I948" s="319"/>
      <c r="J948" s="94"/>
      <c r="K948" s="150"/>
      <c r="L948" s="320" t="s">
        <v>274</v>
      </c>
      <c r="M948" s="406">
        <v>45844</v>
      </c>
      <c r="N948" s="54" t="s">
        <v>233</v>
      </c>
      <c r="O948" s="54" t="s">
        <v>231</v>
      </c>
      <c r="P948" s="86" t="s">
        <v>231</v>
      </c>
      <c r="Q948" s="88"/>
      <c r="R948" s="54"/>
      <c r="S948" s="54"/>
      <c r="T948" s="54"/>
      <c r="U948" s="54"/>
      <c r="V948" s="317" t="s">
        <v>710</v>
      </c>
    </row>
    <row r="949" spans="1:22" ht="15" customHeight="1">
      <c r="A949" s="155">
        <v>72539867</v>
      </c>
      <c r="B949" s="518" t="s">
        <v>7264</v>
      </c>
      <c r="C949" s="540">
        <v>928616818</v>
      </c>
      <c r="D949" s="551" t="s">
        <v>7265</v>
      </c>
      <c r="E949" s="155" t="s">
        <v>347</v>
      </c>
      <c r="F949" s="94"/>
      <c r="G949" s="378" t="s">
        <v>224</v>
      </c>
      <c r="H949" s="321" t="s">
        <v>245</v>
      </c>
      <c r="I949" s="319"/>
      <c r="J949" s="94"/>
      <c r="K949" s="150"/>
      <c r="L949" s="320" t="s">
        <v>274</v>
      </c>
      <c r="M949" s="486">
        <v>45844</v>
      </c>
      <c r="N949" s="54" t="s">
        <v>231</v>
      </c>
      <c r="O949" s="54" t="s">
        <v>330</v>
      </c>
      <c r="P949" s="86" t="s">
        <v>330</v>
      </c>
      <c r="Q949" s="88"/>
      <c r="R949" s="54"/>
      <c r="S949" s="54"/>
      <c r="T949" s="54"/>
      <c r="U949" s="54"/>
      <c r="V949" s="482" t="s">
        <v>901</v>
      </c>
    </row>
    <row r="950" spans="1:22" ht="15" customHeight="1">
      <c r="A950" s="140">
        <v>76640429</v>
      </c>
      <c r="B950" s="512" t="s">
        <v>9738</v>
      </c>
      <c r="C950" s="531">
        <v>965719791</v>
      </c>
      <c r="D950" s="139"/>
      <c r="E950" s="101"/>
      <c r="F950" s="57"/>
      <c r="G950" s="131" t="s">
        <v>223</v>
      </c>
      <c r="H950" s="130"/>
      <c r="I950" s="86"/>
      <c r="J950" s="57"/>
      <c r="K950" s="131"/>
      <c r="L950" s="57"/>
      <c r="M950" s="187"/>
      <c r="N950" s="54" t="s">
        <v>233</v>
      </c>
      <c r="O950" s="54" t="s">
        <v>331</v>
      </c>
      <c r="P950" s="86"/>
      <c r="Q950" s="88"/>
      <c r="R950" s="54"/>
      <c r="S950" s="54"/>
      <c r="T950" s="54"/>
      <c r="U950" s="54"/>
      <c r="V950" s="58"/>
    </row>
    <row r="951" spans="1:22" ht="15" customHeight="1">
      <c r="A951" s="140"/>
      <c r="B951" s="512"/>
      <c r="C951" s="531"/>
      <c r="D951" s="1097"/>
      <c r="E951" s="509"/>
      <c r="F951" s="57"/>
      <c r="G951" s="131"/>
      <c r="H951" s="130"/>
      <c r="I951" s="86"/>
      <c r="J951" s="57"/>
      <c r="K951" s="131"/>
      <c r="L951" s="57"/>
      <c r="M951" s="187"/>
      <c r="N951" s="383"/>
      <c r="O951" s="383"/>
      <c r="P951" s="86"/>
      <c r="Q951" s="88"/>
      <c r="R951" s="383"/>
      <c r="S951" s="54"/>
      <c r="T951" s="383"/>
      <c r="U951" s="383"/>
      <c r="V951" s="58"/>
    </row>
    <row r="952" spans="1:22" ht="15" customHeight="1">
      <c r="A952" s="101">
        <v>73502232</v>
      </c>
      <c r="B952" s="513" t="s">
        <v>8391</v>
      </c>
      <c r="C952" s="536">
        <v>51958804504</v>
      </c>
      <c r="D952" s="139" t="s">
        <v>8390</v>
      </c>
      <c r="E952" s="101" t="s">
        <v>347</v>
      </c>
      <c r="F952" s="59"/>
      <c r="G952" s="150" t="s">
        <v>223</v>
      </c>
      <c r="H952" s="128" t="s">
        <v>245</v>
      </c>
      <c r="I952" s="88"/>
      <c r="J952" s="63"/>
      <c r="K952" s="100"/>
      <c r="L952" s="66"/>
      <c r="M952" s="187">
        <v>45846</v>
      </c>
      <c r="N952" s="54" t="s">
        <v>233</v>
      </c>
      <c r="O952" s="54" t="s">
        <v>331</v>
      </c>
      <c r="P952" s="86"/>
      <c r="Q952" s="88"/>
      <c r="R952" s="54"/>
      <c r="S952" s="54"/>
      <c r="T952" s="54"/>
      <c r="U952" s="54"/>
      <c r="V952" s="58"/>
    </row>
    <row r="953" spans="1:22" ht="15" customHeight="1">
      <c r="A953" s="101">
        <v>43657755</v>
      </c>
      <c r="B953" s="513" t="s">
        <v>2163</v>
      </c>
      <c r="C953" s="536">
        <v>973280204</v>
      </c>
      <c r="D953" s="139" t="s">
        <v>2164</v>
      </c>
      <c r="E953" s="319" t="s">
        <v>373</v>
      </c>
      <c r="F953" s="59"/>
      <c r="G953" s="150" t="s">
        <v>224</v>
      </c>
      <c r="H953" s="125" t="s">
        <v>245</v>
      </c>
      <c r="I953" s="88"/>
      <c r="J953" s="63"/>
      <c r="K953" s="100"/>
      <c r="L953" s="386" t="s">
        <v>271</v>
      </c>
      <c r="M953" s="187">
        <v>45846</v>
      </c>
      <c r="N953" s="54" t="s">
        <v>233</v>
      </c>
      <c r="O953" s="54" t="s">
        <v>331</v>
      </c>
      <c r="P953" s="473"/>
      <c r="Q953" s="88"/>
      <c r="R953" s="54"/>
      <c r="S953" s="54"/>
      <c r="T953" s="54"/>
      <c r="U953" s="54"/>
      <c r="V953" s="58"/>
    </row>
    <row r="954" spans="1:22" ht="15" customHeight="1">
      <c r="A954" s="101">
        <v>74216347</v>
      </c>
      <c r="B954" s="513" t="s">
        <v>8840</v>
      </c>
      <c r="C954" s="536">
        <v>51999103151</v>
      </c>
      <c r="D954" s="139" t="s">
        <v>8841</v>
      </c>
      <c r="E954" s="101" t="s">
        <v>347</v>
      </c>
      <c r="F954" s="59"/>
      <c r="G954" s="150" t="s">
        <v>223</v>
      </c>
      <c r="H954" s="125" t="s">
        <v>245</v>
      </c>
      <c r="I954" s="88"/>
      <c r="J954" s="63"/>
      <c r="K954" s="100"/>
      <c r="L954" s="66"/>
      <c r="M954" s="187">
        <v>45846</v>
      </c>
      <c r="N954" s="54" t="s">
        <v>233</v>
      </c>
      <c r="O954" s="54" t="s">
        <v>331</v>
      </c>
      <c r="P954" s="86"/>
      <c r="Q954" s="88"/>
      <c r="R954" s="54"/>
      <c r="S954" s="54"/>
      <c r="T954" s="54"/>
      <c r="U954" s="54"/>
      <c r="V954" s="58"/>
    </row>
    <row r="955" spans="1:22" ht="15" customHeight="1">
      <c r="A955" s="101">
        <v>43531406</v>
      </c>
      <c r="B955" s="513" t="s">
        <v>2143</v>
      </c>
      <c r="C955" s="536">
        <v>51977573089</v>
      </c>
      <c r="D955" s="139" t="s">
        <v>2144</v>
      </c>
      <c r="E955" s="319" t="s">
        <v>373</v>
      </c>
      <c r="F955" s="59"/>
      <c r="G955" s="150" t="s">
        <v>223</v>
      </c>
      <c r="H955" s="125" t="s">
        <v>245</v>
      </c>
      <c r="I955" s="88"/>
      <c r="J955" s="63"/>
      <c r="K955" s="100"/>
      <c r="L955" s="66"/>
      <c r="M955" s="187">
        <v>45846</v>
      </c>
      <c r="N955" s="54" t="s">
        <v>237</v>
      </c>
      <c r="O955" s="54" t="s">
        <v>332</v>
      </c>
      <c r="P955" s="86" t="s">
        <v>237</v>
      </c>
      <c r="Q955" s="88"/>
      <c r="R955" s="54"/>
      <c r="S955" s="54"/>
      <c r="T955" s="54"/>
      <c r="U955" s="54"/>
      <c r="V955" s="58"/>
    </row>
    <row r="956" spans="1:22" ht="15" customHeight="1">
      <c r="A956" s="155">
        <v>70619916</v>
      </c>
      <c r="B956" s="518" t="s">
        <v>5543</v>
      </c>
      <c r="C956" s="540">
        <v>983624508</v>
      </c>
      <c r="D956" s="551" t="s">
        <v>5544</v>
      </c>
      <c r="E956" s="155" t="s">
        <v>347</v>
      </c>
      <c r="F956" s="695" t="s">
        <v>260</v>
      </c>
      <c r="G956" s="150" t="s">
        <v>224</v>
      </c>
      <c r="H956" s="155" t="s">
        <v>245</v>
      </c>
      <c r="I956" s="319"/>
      <c r="J956" s="94"/>
      <c r="K956" s="150" t="s">
        <v>278</v>
      </c>
      <c r="L956" s="320"/>
      <c r="M956" s="486">
        <v>45845</v>
      </c>
      <c r="N956" s="54" t="s">
        <v>233</v>
      </c>
      <c r="O956" s="54" t="s">
        <v>331</v>
      </c>
      <c r="P956" s="86"/>
      <c r="Q956" s="88"/>
      <c r="R956" s="54"/>
      <c r="S956" s="54"/>
      <c r="T956" s="54"/>
      <c r="U956" s="54"/>
      <c r="V956" s="58"/>
    </row>
    <row r="957" spans="1:22" ht="15" customHeight="1">
      <c r="A957" s="155">
        <v>75046219</v>
      </c>
      <c r="B957" s="518" t="s">
        <v>9157</v>
      </c>
      <c r="C957" s="540">
        <v>992944076</v>
      </c>
      <c r="D957" s="551" t="s">
        <v>9158</v>
      </c>
      <c r="E957" s="155" t="s">
        <v>451</v>
      </c>
      <c r="F957" s="695" t="s">
        <v>260</v>
      </c>
      <c r="G957" s="150" t="s">
        <v>225</v>
      </c>
      <c r="H957" s="155" t="s">
        <v>245</v>
      </c>
      <c r="I957" s="319"/>
      <c r="J957" s="94"/>
      <c r="K957" s="150" t="s">
        <v>278</v>
      </c>
      <c r="L957" s="320"/>
      <c r="M957" s="486">
        <v>45845</v>
      </c>
      <c r="N957" s="385" t="s">
        <v>233</v>
      </c>
      <c r="O957" s="54" t="s">
        <v>236</v>
      </c>
      <c r="P957" s="86"/>
      <c r="Q957" s="88"/>
      <c r="R957" s="54"/>
      <c r="S957" s="54"/>
      <c r="T957" s="54"/>
      <c r="U957" s="54"/>
      <c r="V957" s="58"/>
    </row>
    <row r="958" spans="1:22" ht="15" customHeight="1">
      <c r="A958" s="155">
        <v>44294123</v>
      </c>
      <c r="B958" s="518" t="s">
        <v>2268</v>
      </c>
      <c r="C958" s="540">
        <v>981228995</v>
      </c>
      <c r="D958" s="551" t="s">
        <v>2269</v>
      </c>
      <c r="E958" s="155" t="s">
        <v>347</v>
      </c>
      <c r="F958" s="94" t="s">
        <v>254</v>
      </c>
      <c r="G958" s="150" t="s">
        <v>224</v>
      </c>
      <c r="H958" s="155" t="s">
        <v>245</v>
      </c>
      <c r="I958" s="319"/>
      <c r="J958" s="94"/>
      <c r="K958" s="150" t="s">
        <v>280</v>
      </c>
      <c r="L958" s="320"/>
      <c r="M958" s="486">
        <v>45845</v>
      </c>
      <c r="N958" s="54" t="s">
        <v>237</v>
      </c>
      <c r="O958" s="54" t="s">
        <v>332</v>
      </c>
      <c r="P958" s="86" t="s">
        <v>332</v>
      </c>
      <c r="Q958" s="88"/>
      <c r="R958" s="54"/>
      <c r="S958" s="54"/>
      <c r="T958" s="54"/>
      <c r="U958" s="54"/>
      <c r="V958" s="58"/>
    </row>
    <row r="959" spans="1:22" ht="15" customHeight="1">
      <c r="A959" s="140">
        <v>73746698</v>
      </c>
      <c r="B959" s="512" t="s">
        <v>8551</v>
      </c>
      <c r="C959" s="531">
        <v>966715260</v>
      </c>
      <c r="D959" s="548" t="s">
        <v>8552</v>
      </c>
      <c r="E959" s="509"/>
      <c r="F959" s="57" t="s">
        <v>254</v>
      </c>
      <c r="G959" s="131" t="s">
        <v>224</v>
      </c>
      <c r="H959" s="131" t="s">
        <v>242</v>
      </c>
      <c r="I959" s="86"/>
      <c r="J959" s="57" t="s">
        <v>221</v>
      </c>
      <c r="K959" s="131"/>
      <c r="L959" s="57"/>
      <c r="M959" s="187"/>
      <c r="N959" s="54" t="s">
        <v>231</v>
      </c>
      <c r="O959" s="54" t="s">
        <v>231</v>
      </c>
      <c r="P959" s="86" t="s">
        <v>231</v>
      </c>
      <c r="Q959" s="88" t="s">
        <v>324</v>
      </c>
      <c r="R959" s="54" t="s">
        <v>312</v>
      </c>
      <c r="S959" s="54" t="s">
        <v>318</v>
      </c>
      <c r="T959" s="54" t="s">
        <v>628</v>
      </c>
      <c r="U959" s="54" t="s">
        <v>255</v>
      </c>
      <c r="V959" s="58"/>
    </row>
    <row r="960" spans="1:22" ht="15" customHeight="1">
      <c r="A960" s="140">
        <v>71669050</v>
      </c>
      <c r="B960" s="512" t="s">
        <v>6432</v>
      </c>
      <c r="C960" s="531">
        <v>932627280</v>
      </c>
      <c r="D960" s="548" t="s">
        <v>6433</v>
      </c>
      <c r="E960" s="509"/>
      <c r="F960" s="57" t="s">
        <v>254</v>
      </c>
      <c r="G960" s="131" t="s">
        <v>224</v>
      </c>
      <c r="H960" s="131" t="s">
        <v>242</v>
      </c>
      <c r="I960" s="86"/>
      <c r="J960" s="57" t="s">
        <v>221</v>
      </c>
      <c r="K960" s="131"/>
      <c r="L960" s="57"/>
      <c r="M960" s="187"/>
      <c r="N960" s="54" t="s">
        <v>231</v>
      </c>
      <c r="O960" s="54" t="s">
        <v>231</v>
      </c>
      <c r="P960" s="86" t="s">
        <v>231</v>
      </c>
      <c r="Q960" s="88" t="s">
        <v>324</v>
      </c>
      <c r="R960" s="54" t="s">
        <v>312</v>
      </c>
      <c r="S960" s="54" t="s">
        <v>318</v>
      </c>
      <c r="T960" s="54" t="s">
        <v>628</v>
      </c>
      <c r="U960" s="54" t="s">
        <v>255</v>
      </c>
      <c r="V960" s="58"/>
    </row>
    <row r="961" spans="1:23" ht="15" customHeight="1">
      <c r="A961" s="140">
        <v>72602844</v>
      </c>
      <c r="B961" s="512" t="s">
        <v>7458</v>
      </c>
      <c r="C961" s="531">
        <v>969797550</v>
      </c>
      <c r="D961" s="139"/>
      <c r="E961" s="509"/>
      <c r="F961" s="57"/>
      <c r="G961" s="131" t="s">
        <v>224</v>
      </c>
      <c r="H961" s="131" t="s">
        <v>242</v>
      </c>
      <c r="I961" s="86"/>
      <c r="J961" s="57" t="s">
        <v>221</v>
      </c>
      <c r="K961" s="131" t="s">
        <v>262</v>
      </c>
      <c r="L961" s="320" t="s">
        <v>262</v>
      </c>
      <c r="M961" s="187"/>
      <c r="N961" s="54" t="s">
        <v>231</v>
      </c>
      <c r="O961" s="54" t="s">
        <v>329</v>
      </c>
      <c r="P961" s="473" t="s">
        <v>329</v>
      </c>
      <c r="Q961" s="88"/>
      <c r="R961" s="54"/>
      <c r="S961" s="54"/>
      <c r="T961" s="54"/>
      <c r="U961" s="54"/>
      <c r="V961" s="381" t="s">
        <v>7459</v>
      </c>
    </row>
    <row r="962" spans="1:23" ht="27" customHeight="1">
      <c r="A962" s="140">
        <v>61343046</v>
      </c>
      <c r="B962" s="512" t="s">
        <v>4054</v>
      </c>
      <c r="C962" s="531">
        <v>921935841</v>
      </c>
      <c r="D962" s="548" t="s">
        <v>4055</v>
      </c>
      <c r="E962" s="509"/>
      <c r="F962" s="57" t="s">
        <v>254</v>
      </c>
      <c r="G962" s="131" t="s">
        <v>223</v>
      </c>
      <c r="H962" s="131" t="s">
        <v>242</v>
      </c>
      <c r="I962" s="86"/>
      <c r="J962" s="57" t="s">
        <v>221</v>
      </c>
      <c r="K962" s="131"/>
      <c r="L962" s="57"/>
      <c r="M962" s="187"/>
      <c r="N962" s="54" t="s">
        <v>231</v>
      </c>
      <c r="O962" s="54" t="s">
        <v>231</v>
      </c>
      <c r="P962" s="86" t="s">
        <v>231</v>
      </c>
      <c r="Q962" s="88" t="s">
        <v>324</v>
      </c>
      <c r="R962" s="54" t="s">
        <v>312</v>
      </c>
      <c r="S962" s="54" t="s">
        <v>318</v>
      </c>
      <c r="T962" s="54" t="s">
        <v>628</v>
      </c>
      <c r="U962" s="54" t="s">
        <v>255</v>
      </c>
      <c r="V962" s="58"/>
    </row>
    <row r="963" spans="1:23" ht="15" customHeight="1">
      <c r="A963" s="140">
        <v>62605115</v>
      </c>
      <c r="B963" s="512" t="s">
        <v>5266</v>
      </c>
      <c r="C963" s="531">
        <v>947478351</v>
      </c>
      <c r="D963" s="139"/>
      <c r="E963" s="509"/>
      <c r="F963" s="57"/>
      <c r="G963" s="131" t="s">
        <v>224</v>
      </c>
      <c r="H963" s="131" t="s">
        <v>242</v>
      </c>
      <c r="I963" s="86"/>
      <c r="J963" s="57" t="s">
        <v>249</v>
      </c>
      <c r="K963" s="131"/>
      <c r="L963" s="386" t="s">
        <v>271</v>
      </c>
      <c r="M963" s="187"/>
      <c r="N963" s="54" t="s">
        <v>231</v>
      </c>
      <c r="O963" s="54" t="s">
        <v>329</v>
      </c>
      <c r="P963" s="473"/>
      <c r="Q963" s="88"/>
      <c r="R963" s="54"/>
      <c r="S963" s="54"/>
      <c r="T963" s="54"/>
      <c r="U963" s="54"/>
      <c r="V963" s="371" t="s">
        <v>2755</v>
      </c>
    </row>
    <row r="964" spans="1:23" ht="15" customHeight="1">
      <c r="A964" s="140">
        <v>47100363</v>
      </c>
      <c r="B964" s="512" t="s">
        <v>2752</v>
      </c>
      <c r="C964" s="531">
        <v>952153966</v>
      </c>
      <c r="D964" s="139"/>
      <c r="E964" s="509"/>
      <c r="F964" s="57"/>
      <c r="G964" s="131" t="s">
        <v>223</v>
      </c>
      <c r="H964" s="131" t="s">
        <v>242</v>
      </c>
      <c r="I964" s="86"/>
      <c r="J964" s="57" t="s">
        <v>221</v>
      </c>
      <c r="K964" s="131"/>
      <c r="L964" s="386" t="s">
        <v>271</v>
      </c>
      <c r="M964" s="187"/>
      <c r="N964" s="54" t="s">
        <v>233</v>
      </c>
      <c r="O964" s="54" t="s">
        <v>329</v>
      </c>
      <c r="P964" s="473"/>
      <c r="Q964" s="88"/>
      <c r="R964" s="54"/>
      <c r="S964" s="54"/>
      <c r="T964" s="54"/>
      <c r="U964" s="54"/>
      <c r="V964" s="371" t="s">
        <v>2755</v>
      </c>
    </row>
    <row r="965" spans="1:23" ht="15" customHeight="1">
      <c r="A965" s="140">
        <v>60938852</v>
      </c>
      <c r="B965" s="512" t="s">
        <v>3452</v>
      </c>
      <c r="C965" s="531" t="s">
        <v>3453</v>
      </c>
      <c r="D965" s="548" t="s">
        <v>3454</v>
      </c>
      <c r="E965" s="509"/>
      <c r="F965" s="57" t="s">
        <v>254</v>
      </c>
      <c r="G965" s="131" t="s">
        <v>223</v>
      </c>
      <c r="H965" s="131" t="s">
        <v>242</v>
      </c>
      <c r="I965" s="86"/>
      <c r="J965" s="57" t="s">
        <v>221</v>
      </c>
      <c r="K965" s="131"/>
      <c r="L965" s="57"/>
      <c r="M965" s="187"/>
      <c r="N965" s="54" t="s">
        <v>231</v>
      </c>
      <c r="O965" s="54" t="s">
        <v>231</v>
      </c>
      <c r="P965" s="86" t="s">
        <v>231</v>
      </c>
      <c r="Q965" s="88" t="s">
        <v>324</v>
      </c>
      <c r="R965" s="54" t="s">
        <v>312</v>
      </c>
      <c r="S965" s="54" t="s">
        <v>318</v>
      </c>
      <c r="T965" s="54" t="s">
        <v>628</v>
      </c>
      <c r="U965" s="54" t="s">
        <v>255</v>
      </c>
      <c r="V965" s="58"/>
    </row>
    <row r="966" spans="1:23" ht="26.25" customHeight="1">
      <c r="A966" s="140">
        <v>61770745</v>
      </c>
      <c r="B966" s="512" t="s">
        <v>85</v>
      </c>
      <c r="C966" s="531">
        <v>955145278</v>
      </c>
      <c r="D966" s="548" t="s">
        <v>4765</v>
      </c>
      <c r="E966" s="509"/>
      <c r="F966" s="57"/>
      <c r="G966" s="131" t="s">
        <v>224</v>
      </c>
      <c r="H966" s="131" t="s">
        <v>242</v>
      </c>
      <c r="I966" s="86"/>
      <c r="J966" s="57" t="s">
        <v>249</v>
      </c>
      <c r="K966" s="131"/>
      <c r="L966" s="57"/>
      <c r="M966" s="187"/>
      <c r="N966" s="54" t="s">
        <v>231</v>
      </c>
      <c r="O966" s="54" t="s">
        <v>231</v>
      </c>
      <c r="P966" s="86" t="s">
        <v>231</v>
      </c>
      <c r="Q966" s="88" t="s">
        <v>324</v>
      </c>
      <c r="R966" s="54" t="s">
        <v>312</v>
      </c>
      <c r="S966" s="54" t="s">
        <v>318</v>
      </c>
      <c r="T966" s="54" t="s">
        <v>628</v>
      </c>
      <c r="U966" s="54" t="s">
        <v>255</v>
      </c>
      <c r="V966" s="371"/>
    </row>
    <row r="967" spans="1:23" ht="15" customHeight="1">
      <c r="A967" s="339">
        <v>8874402</v>
      </c>
      <c r="B967" s="524" t="s">
        <v>671</v>
      </c>
      <c r="C967" s="541">
        <v>947478351</v>
      </c>
      <c r="D967" s="317" t="s">
        <v>672</v>
      </c>
      <c r="E967" s="339" t="s">
        <v>624</v>
      </c>
      <c r="F967" s="469"/>
      <c r="G967" s="402" t="s">
        <v>224</v>
      </c>
      <c r="H967" s="319" t="s">
        <v>245</v>
      </c>
      <c r="I967" s="319"/>
      <c r="J967" s="94"/>
      <c r="K967" s="321" t="s">
        <v>271</v>
      </c>
      <c r="L967" s="386" t="s">
        <v>271</v>
      </c>
      <c r="M967" s="318">
        <v>45846</v>
      </c>
      <c r="N967" s="54" t="s">
        <v>231</v>
      </c>
      <c r="O967" s="54" t="s">
        <v>329</v>
      </c>
      <c r="P967" s="473"/>
      <c r="Q967" s="88"/>
      <c r="R967" s="54"/>
      <c r="S967" s="54"/>
      <c r="T967" s="54"/>
      <c r="U967" s="54"/>
      <c r="V967" s="58"/>
    </row>
    <row r="968" spans="1:23" ht="15" customHeight="1">
      <c r="A968" s="483">
        <v>75212259</v>
      </c>
      <c r="B968" s="523" t="s">
        <v>9215</v>
      </c>
      <c r="C968" s="539">
        <v>993043052</v>
      </c>
      <c r="D968" s="482" t="s">
        <v>9216</v>
      </c>
      <c r="E968" s="483" t="s">
        <v>347</v>
      </c>
      <c r="F968" s="701"/>
      <c r="G968" s="466" t="s">
        <v>225</v>
      </c>
      <c r="H968" s="319" t="s">
        <v>245</v>
      </c>
      <c r="I968" s="476"/>
      <c r="J968" s="686" t="s">
        <v>249</v>
      </c>
      <c r="K968" s="321" t="s">
        <v>271</v>
      </c>
      <c r="L968" s="386" t="s">
        <v>271</v>
      </c>
      <c r="M968" s="487">
        <v>45846</v>
      </c>
      <c r="N968" s="385" t="s">
        <v>233</v>
      </c>
      <c r="O968" s="383" t="s">
        <v>329</v>
      </c>
      <c r="P968" s="473"/>
      <c r="Q968" s="88"/>
      <c r="R968" s="478"/>
      <c r="S968" s="478"/>
      <c r="T968" s="478"/>
      <c r="U968" s="478"/>
      <c r="V968" s="73"/>
      <c r="W968" s="481"/>
    </row>
    <row r="969" spans="1:23" ht="15" customHeight="1">
      <c r="A969" s="483">
        <v>41813501</v>
      </c>
      <c r="B969" s="523" t="s">
        <v>1751</v>
      </c>
      <c r="C969" s="539">
        <v>966928020</v>
      </c>
      <c r="D969" s="482" t="s">
        <v>1752</v>
      </c>
      <c r="E969" s="483" t="s">
        <v>451</v>
      </c>
      <c r="F969" s="701"/>
      <c r="G969" s="466" t="s">
        <v>225</v>
      </c>
      <c r="H969" s="319" t="s">
        <v>245</v>
      </c>
      <c r="I969" s="476"/>
      <c r="J969" s="686" t="s">
        <v>249</v>
      </c>
      <c r="K969" s="321" t="s">
        <v>271</v>
      </c>
      <c r="L969" s="386" t="s">
        <v>271</v>
      </c>
      <c r="M969" s="487">
        <v>45846</v>
      </c>
      <c r="N969" s="385" t="s">
        <v>233</v>
      </c>
      <c r="O969" s="383" t="s">
        <v>329</v>
      </c>
      <c r="P969" s="473"/>
      <c r="Q969" s="88"/>
      <c r="R969" s="478"/>
      <c r="S969" s="478"/>
      <c r="T969" s="478"/>
      <c r="U969" s="478"/>
      <c r="V969" s="73"/>
      <c r="W969" s="481"/>
    </row>
    <row r="970" spans="1:23" ht="15" customHeight="1">
      <c r="A970" s="484" t="s">
        <v>10739</v>
      </c>
      <c r="B970" s="525" t="s">
        <v>10740</v>
      </c>
      <c r="C970" s="542" t="s">
        <v>10741</v>
      </c>
      <c r="D970" s="485" t="s">
        <v>10742</v>
      </c>
      <c r="E970" s="564" t="s">
        <v>347</v>
      </c>
      <c r="F970" s="485"/>
      <c r="G970" s="467" t="s">
        <v>225</v>
      </c>
      <c r="H970" s="94" t="s">
        <v>245</v>
      </c>
      <c r="I970" s="477"/>
      <c r="J970" s="686" t="s">
        <v>249</v>
      </c>
      <c r="K970" s="320" t="s">
        <v>271</v>
      </c>
      <c r="L970" s="386" t="s">
        <v>271</v>
      </c>
      <c r="M970" s="488">
        <v>45846</v>
      </c>
      <c r="N970" s="385" t="s">
        <v>233</v>
      </c>
      <c r="O970" s="383" t="s">
        <v>329</v>
      </c>
      <c r="P970" s="473"/>
      <c r="Q970" s="88"/>
      <c r="R970" s="478"/>
      <c r="S970" s="478"/>
      <c r="T970" s="478"/>
      <c r="U970" s="478"/>
      <c r="V970" s="73"/>
      <c r="W970" s="481"/>
    </row>
    <row r="971" spans="1:23" ht="15" customHeight="1">
      <c r="A971" s="140">
        <v>73729904</v>
      </c>
      <c r="B971" s="512" t="s">
        <v>8525</v>
      </c>
      <c r="C971" s="531">
        <v>988870793</v>
      </c>
      <c r="D971" s="139"/>
      <c r="E971" s="509" t="s">
        <v>8526</v>
      </c>
      <c r="F971" s="57"/>
      <c r="G971" s="131" t="s">
        <v>224</v>
      </c>
      <c r="H971" s="131" t="s">
        <v>242</v>
      </c>
      <c r="I971" s="86"/>
      <c r="J971" s="57"/>
      <c r="K971" s="131"/>
      <c r="L971" s="57"/>
      <c r="M971" s="187"/>
      <c r="N971" s="54" t="s">
        <v>231</v>
      </c>
      <c r="O971" s="54" t="s">
        <v>231</v>
      </c>
      <c r="P971" s="86" t="s">
        <v>231</v>
      </c>
      <c r="Q971" s="88"/>
      <c r="R971" s="54"/>
      <c r="S971" s="54"/>
      <c r="T971" s="54"/>
      <c r="U971" s="54"/>
      <c r="V971" s="58"/>
    </row>
    <row r="972" spans="1:23" ht="15" customHeight="1">
      <c r="A972" s="483">
        <v>60825617</v>
      </c>
      <c r="B972" s="523" t="s">
        <v>3320</v>
      </c>
      <c r="C972" s="539">
        <v>995764157</v>
      </c>
      <c r="D972" s="482" t="s">
        <v>3321</v>
      </c>
      <c r="E972" s="483" t="s">
        <v>347</v>
      </c>
      <c r="F972" s="701"/>
      <c r="G972" s="150" t="s">
        <v>224</v>
      </c>
      <c r="H972" s="319" t="s">
        <v>245</v>
      </c>
      <c r="I972" s="94"/>
      <c r="J972" s="94"/>
      <c r="K972" s="320" t="s">
        <v>278</v>
      </c>
      <c r="L972" s="320"/>
      <c r="M972" s="487">
        <v>45846</v>
      </c>
      <c r="N972" s="54" t="s">
        <v>233</v>
      </c>
      <c r="O972" s="54" t="s">
        <v>331</v>
      </c>
      <c r="P972" s="86"/>
      <c r="Q972" s="88"/>
      <c r="R972" s="54"/>
      <c r="S972" s="54"/>
      <c r="T972" s="54"/>
      <c r="U972" s="54"/>
      <c r="V972" s="58"/>
    </row>
    <row r="973" spans="1:23" ht="15" customHeight="1">
      <c r="A973" s="155">
        <v>72593198</v>
      </c>
      <c r="B973" s="518" t="s">
        <v>7370</v>
      </c>
      <c r="C973" s="540">
        <v>934004564</v>
      </c>
      <c r="D973" s="551" t="s">
        <v>7371</v>
      </c>
      <c r="E973" s="155" t="s">
        <v>451</v>
      </c>
      <c r="F973" s="94"/>
      <c r="G973" s="379" t="s">
        <v>225</v>
      </c>
      <c r="H973" s="319" t="s">
        <v>245</v>
      </c>
      <c r="I973" s="476"/>
      <c r="J973" s="477"/>
      <c r="K973" s="320" t="s">
        <v>278</v>
      </c>
      <c r="L973" s="320"/>
      <c r="M973" s="487">
        <v>45846</v>
      </c>
      <c r="N973" s="385" t="s">
        <v>233</v>
      </c>
      <c r="O973" s="478" t="s">
        <v>331</v>
      </c>
      <c r="P973" s="479"/>
      <c r="Q973" s="480"/>
      <c r="R973" s="478"/>
      <c r="S973" s="478"/>
      <c r="T973" s="478"/>
      <c r="U973" s="478"/>
      <c r="V973" s="73"/>
      <c r="W973" s="481"/>
    </row>
    <row r="974" spans="1:23" ht="15" customHeight="1">
      <c r="A974" s="140">
        <v>72602844</v>
      </c>
      <c r="B974" s="512" t="s">
        <v>7458</v>
      </c>
      <c r="C974" s="531">
        <v>969797550</v>
      </c>
      <c r="D974" s="548" t="s">
        <v>7460</v>
      </c>
      <c r="E974" s="509" t="s">
        <v>7461</v>
      </c>
      <c r="F974" s="57"/>
      <c r="G974" s="131" t="s">
        <v>5611</v>
      </c>
      <c r="H974" s="131"/>
      <c r="I974" s="86"/>
      <c r="J974" s="57"/>
      <c r="K974" s="131"/>
      <c r="L974" s="57"/>
      <c r="M974" s="187"/>
      <c r="N974" s="54" t="s">
        <v>231</v>
      </c>
      <c r="O974" s="54" t="s">
        <v>231</v>
      </c>
      <c r="P974" s="86" t="s">
        <v>231</v>
      </c>
      <c r="Q974" s="88" t="s">
        <v>324</v>
      </c>
      <c r="R974" s="54" t="s">
        <v>312</v>
      </c>
      <c r="S974" s="54" t="s">
        <v>318</v>
      </c>
      <c r="T974" s="54" t="s">
        <v>628</v>
      </c>
      <c r="U974" s="54" t="s">
        <v>255</v>
      </c>
      <c r="V974" s="381" t="s">
        <v>7462</v>
      </c>
    </row>
    <row r="975" spans="1:23" ht="15" customHeight="1">
      <c r="A975" s="155">
        <v>70951800</v>
      </c>
      <c r="B975" s="518" t="s">
        <v>5853</v>
      </c>
      <c r="C975" s="540">
        <v>954749217</v>
      </c>
      <c r="D975" s="551" t="s">
        <v>5854</v>
      </c>
      <c r="E975" s="155"/>
      <c r="F975" s="94"/>
      <c r="G975" s="150" t="s">
        <v>224</v>
      </c>
      <c r="H975" s="155" t="s">
        <v>248</v>
      </c>
      <c r="I975" s="86"/>
      <c r="J975" s="57"/>
      <c r="K975" s="131"/>
      <c r="L975" s="57"/>
      <c r="M975" s="489">
        <v>45844</v>
      </c>
      <c r="N975" s="54" t="s">
        <v>233</v>
      </c>
      <c r="O975" s="54" t="s">
        <v>331</v>
      </c>
      <c r="P975" s="86"/>
      <c r="Q975" s="88"/>
      <c r="R975" s="54"/>
      <c r="S975" s="54"/>
      <c r="T975" s="54"/>
      <c r="U975" s="54"/>
      <c r="V975" s="58"/>
    </row>
    <row r="976" spans="1:23" ht="15" customHeight="1">
      <c r="A976" s="155">
        <v>72201595</v>
      </c>
      <c r="B976" s="518" t="s">
        <v>6958</v>
      </c>
      <c r="C976" s="540">
        <v>964319803</v>
      </c>
      <c r="D976" s="551" t="s">
        <v>6959</v>
      </c>
      <c r="E976" s="155"/>
      <c r="F976" s="94"/>
      <c r="G976" s="150" t="s">
        <v>224</v>
      </c>
      <c r="H976" s="155" t="s">
        <v>248</v>
      </c>
      <c r="I976" s="86"/>
      <c r="J976" s="57"/>
      <c r="K976" s="131"/>
      <c r="L976" s="57"/>
      <c r="M976" s="489">
        <v>45844</v>
      </c>
      <c r="N976" s="54" t="s">
        <v>233</v>
      </c>
      <c r="O976" s="54" t="s">
        <v>330</v>
      </c>
      <c r="P976" s="86"/>
      <c r="Q976" s="88"/>
      <c r="R976" s="54"/>
      <c r="S976" s="54"/>
      <c r="T976" s="54"/>
      <c r="U976" s="54"/>
      <c r="V976" s="58"/>
    </row>
    <row r="977" spans="1:22" ht="15" customHeight="1">
      <c r="A977" s="155">
        <v>72344465</v>
      </c>
      <c r="B977" s="518" t="s">
        <v>7121</v>
      </c>
      <c r="C977" s="540">
        <v>951799984</v>
      </c>
      <c r="D977" s="552" t="s">
        <v>7122</v>
      </c>
      <c r="E977" s="156"/>
      <c r="F977" s="94"/>
      <c r="G977" s="150" t="s">
        <v>223</v>
      </c>
      <c r="H977" s="155" t="s">
        <v>248</v>
      </c>
      <c r="I977" s="86"/>
      <c r="J977" s="57"/>
      <c r="K977" s="131"/>
      <c r="L977" s="57"/>
      <c r="M977" s="471">
        <v>45843</v>
      </c>
      <c r="N977" s="54" t="s">
        <v>233</v>
      </c>
      <c r="O977" s="54" t="s">
        <v>331</v>
      </c>
      <c r="P977" s="86"/>
      <c r="Q977" s="88"/>
      <c r="R977" s="54"/>
      <c r="S977" s="54"/>
      <c r="T977" s="54"/>
      <c r="U977" s="54"/>
      <c r="V977" s="58"/>
    </row>
    <row r="978" spans="1:22" ht="15" customHeight="1">
      <c r="A978" s="155">
        <v>72928404</v>
      </c>
      <c r="B978" s="518" t="s">
        <v>7752</v>
      </c>
      <c r="C978" s="540">
        <v>934125721</v>
      </c>
      <c r="D978" s="551" t="s">
        <v>7753</v>
      </c>
      <c r="E978" s="155"/>
      <c r="F978" s="94"/>
      <c r="G978" s="150" t="s">
        <v>224</v>
      </c>
      <c r="H978" s="155" t="s">
        <v>248</v>
      </c>
      <c r="I978" s="86"/>
      <c r="J978" s="57"/>
      <c r="K978" s="131"/>
      <c r="L978" s="57"/>
      <c r="M978" s="489">
        <v>45842</v>
      </c>
      <c r="N978" s="54" t="s">
        <v>233</v>
      </c>
      <c r="O978" s="54" t="s">
        <v>331</v>
      </c>
      <c r="P978" s="86"/>
      <c r="Q978" s="88"/>
      <c r="R978" s="54"/>
      <c r="S978" s="54"/>
      <c r="T978" s="54"/>
      <c r="U978" s="54"/>
      <c r="V978" s="58"/>
    </row>
    <row r="979" spans="1:22" ht="15" customHeight="1">
      <c r="A979" s="155">
        <v>71162575</v>
      </c>
      <c r="B979" s="518" t="s">
        <v>6028</v>
      </c>
      <c r="C979" s="540">
        <v>985020913</v>
      </c>
      <c r="D979" s="551" t="s">
        <v>6029</v>
      </c>
      <c r="E979" s="155"/>
      <c r="F979" s="94"/>
      <c r="G979" s="379" t="s">
        <v>225</v>
      </c>
      <c r="H979" s="155" t="s">
        <v>248</v>
      </c>
      <c r="I979" s="86"/>
      <c r="J979" s="57"/>
      <c r="K979" s="131"/>
      <c r="L979" s="57"/>
      <c r="M979" s="489">
        <v>45841</v>
      </c>
      <c r="N979" s="385" t="s">
        <v>233</v>
      </c>
      <c r="O979" s="54" t="s">
        <v>331</v>
      </c>
      <c r="P979" s="86"/>
      <c r="Q979" s="88" t="s">
        <v>324</v>
      </c>
      <c r="R979" s="54" t="s">
        <v>232</v>
      </c>
      <c r="S979" s="54" t="s">
        <v>318</v>
      </c>
      <c r="T979" s="54" t="s">
        <v>323</v>
      </c>
      <c r="U979" s="54"/>
      <c r="V979" s="58"/>
    </row>
    <row r="980" spans="1:22" ht="15" customHeight="1">
      <c r="A980" s="140">
        <v>75853186</v>
      </c>
      <c r="B980" s="512" t="s">
        <v>9444</v>
      </c>
      <c r="C980" s="531">
        <v>939108363</v>
      </c>
      <c r="D980" s="548" t="s">
        <v>9445</v>
      </c>
      <c r="E980" s="509"/>
      <c r="F980" s="57"/>
      <c r="G980" s="150" t="s">
        <v>223</v>
      </c>
      <c r="H980" s="131" t="s">
        <v>242</v>
      </c>
      <c r="I980" s="86"/>
      <c r="J980" s="57"/>
      <c r="K980" s="131"/>
      <c r="L980" s="57"/>
      <c r="M980" s="187"/>
      <c r="N980" s="54" t="s">
        <v>231</v>
      </c>
      <c r="O980" s="54" t="s">
        <v>231</v>
      </c>
      <c r="P980" s="86" t="s">
        <v>231</v>
      </c>
      <c r="Q980" s="88"/>
      <c r="R980" s="54"/>
      <c r="S980" s="54"/>
      <c r="T980" s="54"/>
      <c r="U980" s="54"/>
      <c r="V980" s="58" t="s">
        <v>9446</v>
      </c>
    </row>
    <row r="981" spans="1:22" ht="31.5" customHeight="1">
      <c r="A981" s="140">
        <v>71676541</v>
      </c>
      <c r="B981" s="512" t="s">
        <v>6504</v>
      </c>
      <c r="C981" s="531" t="s">
        <v>6505</v>
      </c>
      <c r="D981" s="548" t="s">
        <v>6506</v>
      </c>
      <c r="E981" s="509"/>
      <c r="F981" s="57"/>
      <c r="G981" s="150" t="s">
        <v>223</v>
      </c>
      <c r="H981" s="131"/>
      <c r="I981" s="86"/>
      <c r="J981" s="57" t="s">
        <v>249</v>
      </c>
      <c r="K981" s="131"/>
      <c r="L981" s="57"/>
      <c r="M981" s="187"/>
      <c r="N981" s="54" t="s">
        <v>231</v>
      </c>
      <c r="O981" s="54" t="s">
        <v>231</v>
      </c>
      <c r="P981" s="86" t="s">
        <v>231</v>
      </c>
      <c r="Q981" s="88"/>
      <c r="R981" s="54"/>
      <c r="S981" s="54"/>
      <c r="T981" s="54"/>
      <c r="U981" s="54"/>
      <c r="V981" s="58"/>
    </row>
    <row r="982" spans="1:22" ht="15" customHeight="1">
      <c r="A982" s="210">
        <v>73169442</v>
      </c>
      <c r="B982" s="512" t="s">
        <v>8176</v>
      </c>
      <c r="C982" s="531">
        <v>981095809</v>
      </c>
      <c r="D982" s="139"/>
      <c r="E982" s="509"/>
      <c r="F982" s="57"/>
      <c r="G982" s="150" t="s">
        <v>224</v>
      </c>
      <c r="H982" s="131" t="s">
        <v>245</v>
      </c>
      <c r="I982" s="86"/>
      <c r="J982" s="57" t="s">
        <v>249</v>
      </c>
      <c r="K982" s="473"/>
      <c r="L982" s="386" t="s">
        <v>271</v>
      </c>
      <c r="M982" s="187"/>
      <c r="N982" s="54" t="s">
        <v>231</v>
      </c>
      <c r="O982" s="54" t="s">
        <v>231</v>
      </c>
      <c r="P982" s="473"/>
      <c r="Q982" s="88"/>
      <c r="R982" s="54"/>
      <c r="S982" s="54"/>
      <c r="T982" s="54"/>
      <c r="U982" s="54"/>
      <c r="V982" s="371" t="s">
        <v>2755</v>
      </c>
    </row>
    <row r="983" spans="1:22" ht="15" customHeight="1">
      <c r="A983" s="140">
        <v>74971135</v>
      </c>
      <c r="B983" s="512" t="s">
        <v>9122</v>
      </c>
      <c r="C983" s="531">
        <v>986405500</v>
      </c>
      <c r="D983" s="139"/>
      <c r="E983" s="509"/>
      <c r="F983" s="57"/>
      <c r="G983" s="150" t="s">
        <v>223</v>
      </c>
      <c r="H983" s="131" t="s">
        <v>242</v>
      </c>
      <c r="I983" s="86"/>
      <c r="J983" s="57" t="s">
        <v>221</v>
      </c>
      <c r="K983" s="131"/>
      <c r="L983" s="57"/>
      <c r="M983" s="187"/>
      <c r="N983" s="54" t="s">
        <v>233</v>
      </c>
      <c r="O983" s="54" t="s">
        <v>330</v>
      </c>
      <c r="P983" s="86" t="s">
        <v>330</v>
      </c>
      <c r="Q983" s="87" t="s">
        <v>322</v>
      </c>
      <c r="R983" s="54" t="s">
        <v>312</v>
      </c>
      <c r="S983" s="54" t="s">
        <v>319</v>
      </c>
      <c r="T983" s="54" t="s">
        <v>628</v>
      </c>
      <c r="U983" s="54" t="s">
        <v>255</v>
      </c>
      <c r="V983" s="58" t="s">
        <v>9123</v>
      </c>
    </row>
    <row r="984" spans="1:22" ht="15" customHeight="1">
      <c r="A984" s="140">
        <v>62345374</v>
      </c>
      <c r="B984" s="512" t="s">
        <v>5192</v>
      </c>
      <c r="C984" s="531" t="s">
        <v>5193</v>
      </c>
      <c r="D984" s="139"/>
      <c r="E984" s="509"/>
      <c r="F984" s="57"/>
      <c r="G984" s="150" t="s">
        <v>224</v>
      </c>
      <c r="H984" s="131"/>
      <c r="I984" s="86"/>
      <c r="J984" s="57" t="s">
        <v>221</v>
      </c>
      <c r="K984" s="131"/>
      <c r="L984" s="57"/>
      <c r="M984" s="187"/>
      <c r="N984" s="54" t="s">
        <v>231</v>
      </c>
      <c r="O984" s="54" t="s">
        <v>231</v>
      </c>
      <c r="P984" s="86" t="s">
        <v>231</v>
      </c>
      <c r="Q984" s="88"/>
      <c r="R984" s="54"/>
      <c r="S984" s="54"/>
      <c r="T984" s="54"/>
      <c r="U984" s="54"/>
      <c r="V984" s="58"/>
    </row>
    <row r="985" spans="1:22" ht="15" customHeight="1">
      <c r="A985" s="140">
        <v>71670156</v>
      </c>
      <c r="B985" s="512" t="s">
        <v>6439</v>
      </c>
      <c r="C985" s="531">
        <v>933978392</v>
      </c>
      <c r="D985" s="139"/>
      <c r="E985" s="509"/>
      <c r="F985" s="57"/>
      <c r="G985" s="150" t="s">
        <v>224</v>
      </c>
      <c r="H985" s="131"/>
      <c r="I985" s="86"/>
      <c r="J985" s="57" t="s">
        <v>249</v>
      </c>
      <c r="K985" s="131"/>
      <c r="L985" s="57"/>
      <c r="M985" s="187"/>
      <c r="N985" s="54" t="s">
        <v>231</v>
      </c>
      <c r="O985" s="54" t="s">
        <v>231</v>
      </c>
      <c r="P985" s="86" t="s">
        <v>231</v>
      </c>
      <c r="Q985" s="88"/>
      <c r="R985" s="54"/>
      <c r="S985" s="54"/>
      <c r="T985" s="54"/>
      <c r="U985" s="54"/>
      <c r="V985" s="58"/>
    </row>
    <row r="986" spans="1:22" ht="15" customHeight="1">
      <c r="A986" s="140">
        <v>73526236</v>
      </c>
      <c r="B986" s="512" t="s">
        <v>8396</v>
      </c>
      <c r="C986" s="531">
        <v>940578838</v>
      </c>
      <c r="D986" s="139"/>
      <c r="E986" s="509"/>
      <c r="F986" s="57"/>
      <c r="G986" s="150" t="s">
        <v>223</v>
      </c>
      <c r="H986" s="131"/>
      <c r="I986" s="86"/>
      <c r="J986" s="57" t="s">
        <v>249</v>
      </c>
      <c r="K986" s="131"/>
      <c r="L986" s="57"/>
      <c r="M986" s="187"/>
      <c r="N986" s="54" t="s">
        <v>231</v>
      </c>
      <c r="O986" s="54" t="s">
        <v>231</v>
      </c>
      <c r="P986" s="86" t="s">
        <v>231</v>
      </c>
      <c r="Q986" s="88"/>
      <c r="R986" s="54"/>
      <c r="S986" s="54"/>
      <c r="T986" s="54"/>
      <c r="U986" s="54"/>
      <c r="V986" s="58"/>
    </row>
    <row r="987" spans="1:22" ht="15" customHeight="1">
      <c r="A987" s="140">
        <v>72984611</v>
      </c>
      <c r="B987" s="512" t="s">
        <v>7809</v>
      </c>
      <c r="C987" s="531">
        <v>960254232</v>
      </c>
      <c r="D987" s="548" t="s">
        <v>7810</v>
      </c>
      <c r="E987" s="509"/>
      <c r="F987" s="57"/>
      <c r="G987" s="150" t="s">
        <v>223</v>
      </c>
      <c r="H987" s="131"/>
      <c r="I987" s="86"/>
      <c r="J987" s="57" t="s">
        <v>221</v>
      </c>
      <c r="K987" s="131"/>
      <c r="L987" s="57"/>
      <c r="M987" s="187"/>
      <c r="N987" s="54" t="s">
        <v>231</v>
      </c>
      <c r="O987" s="54" t="s">
        <v>231</v>
      </c>
      <c r="P987" s="86" t="s">
        <v>231</v>
      </c>
      <c r="Q987" s="88"/>
      <c r="R987" s="54"/>
      <c r="S987" s="54"/>
      <c r="T987" s="54"/>
      <c r="U987" s="54"/>
      <c r="V987" s="58"/>
    </row>
    <row r="988" spans="1:22" ht="15" customHeight="1">
      <c r="A988" s="140">
        <v>61324554</v>
      </c>
      <c r="B988" s="512" t="s">
        <v>4008</v>
      </c>
      <c r="C988" s="531">
        <v>926163152</v>
      </c>
      <c r="D988" s="548" t="s">
        <v>4009</v>
      </c>
      <c r="E988" s="509"/>
      <c r="F988" s="57"/>
      <c r="G988" s="150" t="s">
        <v>224</v>
      </c>
      <c r="H988" s="131" t="s">
        <v>242</v>
      </c>
      <c r="I988" s="86"/>
      <c r="J988" s="57" t="s">
        <v>221</v>
      </c>
      <c r="K988" s="131"/>
      <c r="L988" s="57"/>
      <c r="M988" s="187"/>
      <c r="N988" s="54" t="s">
        <v>231</v>
      </c>
      <c r="O988" s="54" t="s">
        <v>231</v>
      </c>
      <c r="P988" s="86" t="s">
        <v>231</v>
      </c>
      <c r="Q988" s="88"/>
      <c r="R988" s="54"/>
      <c r="S988" s="54"/>
      <c r="T988" s="54"/>
      <c r="U988" s="54"/>
      <c r="V988" s="58"/>
    </row>
    <row r="989" spans="1:22" ht="15" customHeight="1">
      <c r="A989" s="140">
        <v>45616762</v>
      </c>
      <c r="B989" s="512" t="s">
        <v>2521</v>
      </c>
      <c r="C989" s="531">
        <v>980154676</v>
      </c>
      <c r="D989" s="548" t="s">
        <v>2522</v>
      </c>
      <c r="E989" s="509"/>
      <c r="F989" s="57"/>
      <c r="G989" s="150" t="s">
        <v>224</v>
      </c>
      <c r="H989" s="131" t="s">
        <v>242</v>
      </c>
      <c r="I989" s="86"/>
      <c r="J989" s="57" t="s">
        <v>249</v>
      </c>
      <c r="K989" s="131"/>
      <c r="L989" s="57"/>
      <c r="M989" s="187"/>
      <c r="N989" s="54" t="s">
        <v>231</v>
      </c>
      <c r="O989" s="54" t="s">
        <v>231</v>
      </c>
      <c r="P989" s="86" t="s">
        <v>231</v>
      </c>
      <c r="Q989" s="88"/>
      <c r="R989" s="54"/>
      <c r="S989" s="54"/>
      <c r="T989" s="54"/>
      <c r="U989" s="54"/>
      <c r="V989" s="58"/>
    </row>
    <row r="990" spans="1:22" ht="15" customHeight="1">
      <c r="A990" s="140">
        <v>75232264</v>
      </c>
      <c r="B990" s="512" t="s">
        <v>9223</v>
      </c>
      <c r="C990" s="531">
        <v>933288501</v>
      </c>
      <c r="D990" s="548" t="s">
        <v>9224</v>
      </c>
      <c r="E990" s="509"/>
      <c r="F990" s="57"/>
      <c r="G990" s="150" t="s">
        <v>224</v>
      </c>
      <c r="H990" s="131" t="s">
        <v>242</v>
      </c>
      <c r="I990" s="86"/>
      <c r="J990" s="57" t="s">
        <v>221</v>
      </c>
      <c r="K990" s="131"/>
      <c r="L990" s="57"/>
      <c r="M990" s="187"/>
      <c r="N990" s="54" t="s">
        <v>231</v>
      </c>
      <c r="O990" s="54" t="s">
        <v>231</v>
      </c>
      <c r="P990" s="86" t="s">
        <v>231</v>
      </c>
      <c r="Q990" s="88"/>
      <c r="R990" s="54"/>
      <c r="S990" s="54"/>
      <c r="T990" s="54"/>
      <c r="U990" s="54"/>
      <c r="V990" s="58"/>
    </row>
    <row r="991" spans="1:22" ht="15" customHeight="1">
      <c r="A991" s="140">
        <v>48635809</v>
      </c>
      <c r="B991" s="512" t="s">
        <v>2937</v>
      </c>
      <c r="C991" s="531" t="s">
        <v>2938</v>
      </c>
      <c r="D991" s="548" t="s">
        <v>2939</v>
      </c>
      <c r="E991" s="509"/>
      <c r="F991" s="57"/>
      <c r="G991" s="150" t="s">
        <v>223</v>
      </c>
      <c r="H991" s="131" t="s">
        <v>242</v>
      </c>
      <c r="I991" s="86"/>
      <c r="J991" s="57" t="s">
        <v>221</v>
      </c>
      <c r="K991" s="131"/>
      <c r="L991" s="57"/>
      <c r="M991" s="187"/>
      <c r="N991" s="54" t="s">
        <v>231</v>
      </c>
      <c r="O991" s="54" t="s">
        <v>231</v>
      </c>
      <c r="P991" s="86" t="s">
        <v>231</v>
      </c>
      <c r="Q991" s="88"/>
      <c r="R991" s="54"/>
      <c r="S991" s="54"/>
      <c r="T991" s="54"/>
      <c r="U991" s="54"/>
      <c r="V991" s="58"/>
    </row>
    <row r="992" spans="1:22" ht="15" customHeight="1">
      <c r="A992" s="140">
        <v>900484581</v>
      </c>
      <c r="B992" s="512" t="s">
        <v>10228</v>
      </c>
      <c r="C992" s="531">
        <v>900484581</v>
      </c>
      <c r="D992" s="548" t="s">
        <v>10229</v>
      </c>
      <c r="E992" s="509"/>
      <c r="F992" s="57"/>
      <c r="G992" s="150" t="s">
        <v>223</v>
      </c>
      <c r="H992" s="131" t="s">
        <v>242</v>
      </c>
      <c r="I992" s="86"/>
      <c r="J992" s="57" t="s">
        <v>249</v>
      </c>
      <c r="K992" s="131"/>
      <c r="L992" s="386" t="s">
        <v>271</v>
      </c>
      <c r="M992" s="187"/>
      <c r="N992" s="54" t="s">
        <v>231</v>
      </c>
      <c r="O992" s="54" t="s">
        <v>329</v>
      </c>
      <c r="P992" s="473"/>
      <c r="Q992" s="88"/>
      <c r="R992" s="54"/>
      <c r="S992" s="54"/>
      <c r="T992" s="54"/>
      <c r="U992" s="54"/>
      <c r="V992" s="58"/>
    </row>
    <row r="993" spans="1:24" ht="15" customHeight="1">
      <c r="A993" s="101">
        <v>61186869</v>
      </c>
      <c r="B993" s="513" t="s">
        <v>3799</v>
      </c>
      <c r="C993" s="536">
        <v>51939643384</v>
      </c>
      <c r="D993" s="139" t="s">
        <v>3800</v>
      </c>
      <c r="E993" s="101" t="s">
        <v>347</v>
      </c>
      <c r="F993" s="63"/>
      <c r="G993" s="150" t="s">
        <v>223</v>
      </c>
      <c r="H993" s="319" t="s">
        <v>245</v>
      </c>
      <c r="I993" s="88"/>
      <c r="J993" s="63"/>
      <c r="K993" s="125" t="s">
        <v>271</v>
      </c>
      <c r="L993" s="386" t="s">
        <v>271</v>
      </c>
      <c r="M993" s="487">
        <v>45848</v>
      </c>
      <c r="N993" s="54" t="s">
        <v>233</v>
      </c>
      <c r="O993" s="54" t="s">
        <v>331</v>
      </c>
      <c r="P993" s="473"/>
      <c r="Q993" s="88"/>
      <c r="R993" s="54"/>
      <c r="S993" s="54"/>
      <c r="T993" s="54"/>
      <c r="U993" s="54"/>
      <c r="V993" s="58"/>
    </row>
    <row r="994" spans="1:24" ht="15" customHeight="1">
      <c r="A994" s="101">
        <v>72069696</v>
      </c>
      <c r="B994" s="513" t="s">
        <v>6903</v>
      </c>
      <c r="C994" s="536">
        <v>942940448</v>
      </c>
      <c r="D994" s="134" t="s">
        <v>6905</v>
      </c>
      <c r="E994" s="99" t="s">
        <v>451</v>
      </c>
      <c r="F994" s="63"/>
      <c r="G994" s="150" t="s">
        <v>224</v>
      </c>
      <c r="H994" s="319" t="s">
        <v>245</v>
      </c>
      <c r="I994" s="88"/>
      <c r="J994" s="63"/>
      <c r="K994" s="125" t="s">
        <v>271</v>
      </c>
      <c r="L994" s="125" t="s">
        <v>271</v>
      </c>
      <c r="M994" s="318">
        <v>45847</v>
      </c>
      <c r="N994" s="54" t="s">
        <v>233</v>
      </c>
      <c r="O994" s="54" t="s">
        <v>331</v>
      </c>
      <c r="P994" s="86" t="s">
        <v>331</v>
      </c>
      <c r="Q994" s="88"/>
      <c r="R994" s="54"/>
      <c r="S994" s="54"/>
      <c r="T994" s="54"/>
      <c r="U994" s="54"/>
      <c r="V994" s="58"/>
    </row>
    <row r="995" spans="1:24" ht="15" customHeight="1">
      <c r="A995" s="140">
        <v>71369135</v>
      </c>
      <c r="B995" s="512" t="s">
        <v>6282</v>
      </c>
      <c r="C995" s="531">
        <v>969758527</v>
      </c>
      <c r="D995" s="548" t="s">
        <v>6283</v>
      </c>
      <c r="E995" s="509"/>
      <c r="F995" s="57"/>
      <c r="G995" s="150" t="s">
        <v>224</v>
      </c>
      <c r="H995" s="131" t="s">
        <v>242</v>
      </c>
      <c r="I995" s="86"/>
      <c r="J995" s="57"/>
      <c r="K995" s="321"/>
      <c r="L995" s="386" t="s">
        <v>271</v>
      </c>
      <c r="M995" s="187"/>
      <c r="N995" s="54" t="s">
        <v>233</v>
      </c>
      <c r="O995" s="54" t="s">
        <v>231</v>
      </c>
      <c r="P995" s="473"/>
      <c r="Q995" s="88" t="s">
        <v>324</v>
      </c>
      <c r="R995" s="54" t="s">
        <v>234</v>
      </c>
      <c r="S995" s="54" t="s">
        <v>318</v>
      </c>
      <c r="T995" s="54" t="s">
        <v>628</v>
      </c>
      <c r="U995" s="54" t="s">
        <v>255</v>
      </c>
      <c r="V995" s="381" t="s">
        <v>6284</v>
      </c>
    </row>
    <row r="996" spans="1:24" ht="15" customHeight="1">
      <c r="A996" s="155">
        <v>9719820</v>
      </c>
      <c r="B996" s="518" t="s">
        <v>778</v>
      </c>
      <c r="C996" s="540">
        <v>987082011</v>
      </c>
      <c r="D996" s="551" t="s">
        <v>779</v>
      </c>
      <c r="E996" s="155" t="s">
        <v>347</v>
      </c>
      <c r="F996" s="94"/>
      <c r="G996" s="150" t="s">
        <v>224</v>
      </c>
      <c r="H996" s="319" t="s">
        <v>245</v>
      </c>
      <c r="I996" s="319"/>
      <c r="J996" s="94"/>
      <c r="K996" s="321" t="s">
        <v>280</v>
      </c>
      <c r="L996" s="321" t="s">
        <v>280</v>
      </c>
      <c r="M996" s="487">
        <v>45847</v>
      </c>
      <c r="N996" s="311" t="s">
        <v>233</v>
      </c>
      <c r="O996" s="311" t="s">
        <v>331</v>
      </c>
      <c r="P996" s="388"/>
      <c r="Q996" s="492"/>
      <c r="R996" s="319"/>
      <c r="S996" s="319"/>
      <c r="T996" s="319"/>
      <c r="U996" s="319"/>
      <c r="V996" s="332"/>
      <c r="W996" s="332"/>
      <c r="X996" s="332"/>
    </row>
    <row r="997" spans="1:24" ht="15" customHeight="1">
      <c r="A997" s="155">
        <v>72303300</v>
      </c>
      <c r="B997" s="518" t="s">
        <v>6991</v>
      </c>
      <c r="C997" s="540">
        <v>51905466663</v>
      </c>
      <c r="D997" s="176" t="s">
        <v>6992</v>
      </c>
      <c r="E997" s="137" t="s">
        <v>347</v>
      </c>
      <c r="F997" s="94"/>
      <c r="G997" s="150" t="s">
        <v>223</v>
      </c>
      <c r="H997" s="319" t="s">
        <v>245</v>
      </c>
      <c r="I997" s="319"/>
      <c r="J997" s="94"/>
      <c r="K997" s="321" t="s">
        <v>274</v>
      </c>
      <c r="L997" s="321" t="s">
        <v>274</v>
      </c>
      <c r="M997" s="318">
        <v>45848</v>
      </c>
      <c r="N997" s="311" t="s">
        <v>233</v>
      </c>
      <c r="O997" s="311" t="s">
        <v>331</v>
      </c>
      <c r="P997" s="388" t="s">
        <v>231</v>
      </c>
      <c r="Q997" s="492"/>
      <c r="R997" s="319"/>
      <c r="S997" s="319"/>
      <c r="T997" s="319"/>
      <c r="U997" s="319"/>
      <c r="V997" s="155" t="s">
        <v>592</v>
      </c>
      <c r="W997" s="332"/>
      <c r="X997" s="332"/>
    </row>
    <row r="998" spans="1:24" ht="15" customHeight="1">
      <c r="A998" s="140">
        <v>70622954</v>
      </c>
      <c r="B998" s="512" t="s">
        <v>5549</v>
      </c>
      <c r="C998" s="531">
        <v>912997241</v>
      </c>
      <c r="D998" s="139"/>
      <c r="E998" s="509"/>
      <c r="F998" s="57"/>
      <c r="G998" s="371" t="s">
        <v>223</v>
      </c>
      <c r="H998" s="131"/>
      <c r="I998" s="86"/>
      <c r="J998" s="57" t="s">
        <v>221</v>
      </c>
      <c r="K998" s="131"/>
      <c r="L998" s="57" t="s">
        <v>271</v>
      </c>
      <c r="M998" s="187"/>
      <c r="N998" s="54" t="s">
        <v>231</v>
      </c>
      <c r="O998" s="54" t="s">
        <v>231</v>
      </c>
      <c r="P998" s="86" t="s">
        <v>231</v>
      </c>
      <c r="Q998" s="88" t="s">
        <v>324</v>
      </c>
      <c r="R998" s="54" t="s">
        <v>312</v>
      </c>
      <c r="S998" s="54" t="s">
        <v>318</v>
      </c>
      <c r="T998" s="54" t="s">
        <v>323</v>
      </c>
      <c r="U998" s="54" t="s">
        <v>255</v>
      </c>
      <c r="V998" s="371" t="s">
        <v>5550</v>
      </c>
    </row>
    <row r="999" spans="1:24" ht="15" customHeight="1">
      <c r="A999" s="140">
        <v>61444485</v>
      </c>
      <c r="B999" s="512" t="s">
        <v>4365</v>
      </c>
      <c r="C999" s="531" t="s">
        <v>4366</v>
      </c>
      <c r="D999" s="139"/>
      <c r="E999" s="509"/>
      <c r="F999" s="57"/>
      <c r="G999" s="371" t="s">
        <v>223</v>
      </c>
      <c r="H999" s="131"/>
      <c r="I999" s="86"/>
      <c r="J999" s="57" t="s">
        <v>249</v>
      </c>
      <c r="K999" s="131"/>
      <c r="L999" s="57"/>
      <c r="M999" s="187"/>
      <c r="N999" s="54" t="s">
        <v>231</v>
      </c>
      <c r="O999" s="54" t="s">
        <v>231</v>
      </c>
      <c r="P999" s="86" t="s">
        <v>231</v>
      </c>
      <c r="Q999" s="88"/>
      <c r="R999" s="54"/>
      <c r="S999" s="54"/>
      <c r="T999" s="54"/>
      <c r="U999" s="54"/>
      <c r="V999" s="58"/>
    </row>
    <row r="1000" spans="1:24" ht="15" customHeight="1">
      <c r="A1000" s="140"/>
      <c r="B1000" s="512" t="s">
        <v>11860</v>
      </c>
      <c r="C1000" s="531">
        <v>991785098</v>
      </c>
      <c r="D1000" s="139"/>
      <c r="E1000" s="509"/>
      <c r="F1000" s="57"/>
      <c r="G1000" s="467" t="s">
        <v>225</v>
      </c>
      <c r="H1000" s="131"/>
      <c r="I1000" s="86"/>
      <c r="J1000" s="57" t="s">
        <v>249</v>
      </c>
      <c r="K1000" s="131"/>
      <c r="L1000" s="57"/>
      <c r="M1000" s="187"/>
      <c r="N1000" s="54" t="s">
        <v>233</v>
      </c>
      <c r="O1000" s="54" t="s">
        <v>331</v>
      </c>
      <c r="P1000" s="86"/>
      <c r="Q1000" s="88"/>
      <c r="R1000" s="54"/>
      <c r="S1000" s="54"/>
      <c r="T1000" s="54"/>
      <c r="U1000" s="54"/>
      <c r="V1000" s="58"/>
    </row>
    <row r="1001" spans="1:24" ht="15" customHeight="1">
      <c r="A1001" s="140"/>
      <c r="B1001" s="512" t="s">
        <v>11861</v>
      </c>
      <c r="C1001" s="536">
        <v>908795395</v>
      </c>
      <c r="D1001" s="139"/>
      <c r="E1001" s="509"/>
      <c r="F1001" s="57"/>
      <c r="G1001" s="371" t="s">
        <v>223</v>
      </c>
      <c r="H1001" s="131"/>
      <c r="I1001" s="86"/>
      <c r="J1001" s="57" t="s">
        <v>249</v>
      </c>
      <c r="K1001" s="131"/>
      <c r="L1001" s="57"/>
      <c r="M1001" s="187"/>
      <c r="N1001" s="54" t="s">
        <v>233</v>
      </c>
      <c r="O1001" s="54" t="s">
        <v>331</v>
      </c>
      <c r="P1001" s="86"/>
      <c r="Q1001" s="88"/>
      <c r="R1001" s="54"/>
      <c r="S1001" s="54"/>
      <c r="T1001" s="54"/>
      <c r="U1001" s="54"/>
      <c r="V1001" s="58"/>
    </row>
    <row r="1002" spans="1:24" ht="15" customHeight="1">
      <c r="A1002" s="140"/>
      <c r="B1002" s="512" t="s">
        <v>11862</v>
      </c>
      <c r="C1002" s="531">
        <v>903055975</v>
      </c>
      <c r="D1002" s="139"/>
      <c r="E1002" s="509"/>
      <c r="F1002" s="57"/>
      <c r="G1002" s="131" t="s">
        <v>223</v>
      </c>
      <c r="H1002" s="131"/>
      <c r="I1002" s="86"/>
      <c r="J1002" s="57" t="s">
        <v>249</v>
      </c>
      <c r="K1002" s="131"/>
      <c r="L1002" s="57"/>
      <c r="M1002" s="187"/>
      <c r="N1002" s="54" t="s">
        <v>233</v>
      </c>
      <c r="O1002" s="54" t="s">
        <v>331</v>
      </c>
      <c r="P1002" s="86"/>
      <c r="Q1002" s="88"/>
      <c r="R1002" s="54"/>
      <c r="S1002" s="54"/>
      <c r="T1002" s="54"/>
      <c r="U1002" s="54"/>
      <c r="V1002" s="58"/>
    </row>
    <row r="1003" spans="1:24" ht="15" customHeight="1">
      <c r="A1003" s="140"/>
      <c r="B1003" s="512" t="s">
        <v>11863</v>
      </c>
      <c r="C1003" s="531">
        <v>902933882</v>
      </c>
      <c r="D1003" s="139"/>
      <c r="E1003" s="509"/>
      <c r="F1003" s="57"/>
      <c r="G1003" s="131" t="s">
        <v>223</v>
      </c>
      <c r="H1003" s="131" t="s">
        <v>242</v>
      </c>
      <c r="I1003" s="86"/>
      <c r="J1003" s="57" t="s">
        <v>249</v>
      </c>
      <c r="K1003" s="131"/>
      <c r="L1003" s="386" t="s">
        <v>271</v>
      </c>
      <c r="M1003" s="187"/>
      <c r="N1003" s="54" t="s">
        <v>231</v>
      </c>
      <c r="O1003" s="54" t="s">
        <v>329</v>
      </c>
      <c r="P1003" s="473"/>
      <c r="Q1003" s="88"/>
      <c r="R1003" s="54"/>
      <c r="S1003" s="54"/>
      <c r="T1003" s="54"/>
      <c r="U1003" s="54"/>
      <c r="V1003" s="58"/>
    </row>
    <row r="1004" spans="1:24" ht="15" customHeight="1">
      <c r="A1004" s="140">
        <v>41998716</v>
      </c>
      <c r="B1004" s="512" t="s">
        <v>1783</v>
      </c>
      <c r="C1004" s="531">
        <v>51986913047</v>
      </c>
      <c r="D1004" s="139" t="s">
        <v>1784</v>
      </c>
      <c r="E1004" s="509" t="s">
        <v>451</v>
      </c>
      <c r="F1004" s="57"/>
      <c r="G1004" s="131" t="s">
        <v>224</v>
      </c>
      <c r="H1004" s="131" t="s">
        <v>245</v>
      </c>
      <c r="I1004" s="86"/>
      <c r="J1004" s="57"/>
      <c r="K1004" s="131" t="s">
        <v>271</v>
      </c>
      <c r="L1004" s="386" t="s">
        <v>271</v>
      </c>
      <c r="M1004" s="187">
        <v>45848</v>
      </c>
      <c r="N1004" s="54" t="s">
        <v>231</v>
      </c>
      <c r="O1004" s="54" t="s">
        <v>331</v>
      </c>
      <c r="P1004" s="473"/>
      <c r="Q1004" s="88"/>
      <c r="R1004" s="54"/>
      <c r="S1004" s="54"/>
      <c r="T1004" s="54"/>
      <c r="U1004" s="54"/>
      <c r="V1004" s="61"/>
      <c r="W1004" s="332"/>
      <c r="X1004" s="332"/>
    </row>
    <row r="1005" spans="1:24" ht="15" customHeight="1">
      <c r="A1005" s="140">
        <v>7264815</v>
      </c>
      <c r="B1005" s="512" t="s">
        <v>563</v>
      </c>
      <c r="C1005" s="531">
        <v>51951308616</v>
      </c>
      <c r="D1005" s="139" t="s">
        <v>564</v>
      </c>
      <c r="E1005" s="101" t="s">
        <v>347</v>
      </c>
      <c r="F1005" s="57"/>
      <c r="G1005" s="131" t="s">
        <v>223</v>
      </c>
      <c r="H1005" s="131" t="s">
        <v>245</v>
      </c>
      <c r="I1005" s="86"/>
      <c r="J1005" s="57"/>
      <c r="K1005" s="131" t="s">
        <v>271</v>
      </c>
      <c r="L1005" s="386" t="s">
        <v>271</v>
      </c>
      <c r="M1005" s="187">
        <v>45848</v>
      </c>
      <c r="N1005" s="54" t="s">
        <v>231</v>
      </c>
      <c r="O1005" s="54" t="s">
        <v>329</v>
      </c>
      <c r="P1005" s="473"/>
      <c r="Q1005" s="88"/>
      <c r="R1005" s="54"/>
      <c r="S1005" s="54"/>
      <c r="T1005" s="54"/>
      <c r="U1005" s="54"/>
      <c r="V1005" s="61"/>
      <c r="W1005" s="332"/>
      <c r="X1005" s="332"/>
    </row>
    <row r="1006" spans="1:24" ht="15" customHeight="1">
      <c r="A1006" s="140">
        <v>72773326</v>
      </c>
      <c r="B1006" s="512" t="s">
        <v>7556</v>
      </c>
      <c r="C1006" s="531">
        <v>51988303427</v>
      </c>
      <c r="D1006" s="139" t="s">
        <v>7557</v>
      </c>
      <c r="E1006" s="101" t="s">
        <v>347</v>
      </c>
      <c r="F1006" s="57"/>
      <c r="G1006" s="131" t="s">
        <v>223</v>
      </c>
      <c r="H1006" s="131" t="s">
        <v>245</v>
      </c>
      <c r="I1006" s="86"/>
      <c r="J1006" s="57"/>
      <c r="K1006" s="131" t="s">
        <v>271</v>
      </c>
      <c r="L1006" s="57" t="s">
        <v>271</v>
      </c>
      <c r="M1006" s="187">
        <v>45848</v>
      </c>
      <c r="N1006" s="54" t="s">
        <v>231</v>
      </c>
      <c r="O1006" s="54" t="s">
        <v>331</v>
      </c>
      <c r="P1006" s="86"/>
      <c r="Q1006" s="88"/>
      <c r="R1006" s="54"/>
      <c r="S1006" s="54"/>
      <c r="T1006" s="54"/>
      <c r="U1006" s="54"/>
      <c r="V1006" s="61"/>
      <c r="W1006" s="332"/>
      <c r="X1006" s="332"/>
    </row>
    <row r="1007" spans="1:24" ht="15" customHeight="1">
      <c r="A1007" s="140">
        <v>61370302</v>
      </c>
      <c r="B1007" s="512" t="s">
        <v>4132</v>
      </c>
      <c r="C1007" s="531">
        <v>51928092109</v>
      </c>
      <c r="D1007" s="139" t="s">
        <v>4133</v>
      </c>
      <c r="E1007" s="101" t="s">
        <v>451</v>
      </c>
      <c r="F1007" s="57"/>
      <c r="G1007" s="131" t="s">
        <v>224</v>
      </c>
      <c r="H1007" s="131" t="s">
        <v>245</v>
      </c>
      <c r="I1007" s="86"/>
      <c r="J1007" s="57"/>
      <c r="K1007" s="131" t="s">
        <v>278</v>
      </c>
      <c r="L1007" s="57" t="s">
        <v>278</v>
      </c>
      <c r="M1007" s="187">
        <v>45848</v>
      </c>
      <c r="N1007" s="54" t="s">
        <v>233</v>
      </c>
      <c r="O1007" s="54" t="s">
        <v>331</v>
      </c>
      <c r="P1007" s="86"/>
      <c r="Q1007" s="88"/>
      <c r="R1007" s="54"/>
      <c r="S1007" s="54"/>
      <c r="T1007" s="54"/>
      <c r="U1007" s="54"/>
      <c r="V1007" s="61"/>
      <c r="W1007" s="332"/>
      <c r="X1007" s="332"/>
    </row>
    <row r="1008" spans="1:24" ht="15" customHeight="1">
      <c r="A1008" s="140">
        <v>47158654</v>
      </c>
      <c r="B1008" s="512" t="s">
        <v>2762</v>
      </c>
      <c r="C1008" s="531">
        <v>51912281886</v>
      </c>
      <c r="D1008" s="139" t="s">
        <v>2763</v>
      </c>
      <c r="E1008" s="101" t="s">
        <v>347</v>
      </c>
      <c r="F1008" s="57"/>
      <c r="G1008" s="131" t="s">
        <v>224</v>
      </c>
      <c r="H1008" s="131" t="s">
        <v>245</v>
      </c>
      <c r="I1008" s="86"/>
      <c r="J1008" s="57"/>
      <c r="K1008" s="131" t="s">
        <v>280</v>
      </c>
      <c r="L1008" s="57" t="s">
        <v>280</v>
      </c>
      <c r="M1008" s="187">
        <v>45848</v>
      </c>
      <c r="N1008" s="54" t="s">
        <v>231</v>
      </c>
      <c r="O1008" s="54" t="s">
        <v>331</v>
      </c>
      <c r="P1008" s="86"/>
      <c r="Q1008" s="88"/>
      <c r="R1008" s="54"/>
      <c r="S1008" s="54"/>
      <c r="T1008" s="54"/>
      <c r="U1008" s="54"/>
      <c r="V1008" s="61"/>
      <c r="W1008" s="332"/>
      <c r="X1008" s="332"/>
    </row>
    <row r="1009" spans="1:24" ht="15" customHeight="1">
      <c r="A1009" s="140">
        <v>71855964</v>
      </c>
      <c r="B1009" s="512" t="s">
        <v>6638</v>
      </c>
      <c r="C1009" s="531">
        <v>51913282332</v>
      </c>
      <c r="D1009" s="139" t="s">
        <v>6639</v>
      </c>
      <c r="E1009" s="101" t="s">
        <v>347</v>
      </c>
      <c r="F1009" s="57"/>
      <c r="G1009" s="131" t="s">
        <v>224</v>
      </c>
      <c r="H1009" s="131" t="s">
        <v>245</v>
      </c>
      <c r="I1009" s="86"/>
      <c r="J1009" s="57"/>
      <c r="K1009" s="131" t="s">
        <v>280</v>
      </c>
      <c r="L1009" s="57" t="s">
        <v>280</v>
      </c>
      <c r="M1009" s="187">
        <v>45848</v>
      </c>
      <c r="N1009" s="54" t="s">
        <v>237</v>
      </c>
      <c r="O1009" s="54" t="s">
        <v>332</v>
      </c>
      <c r="P1009" s="86" t="s">
        <v>237</v>
      </c>
      <c r="Q1009" s="88"/>
      <c r="R1009" s="54"/>
      <c r="S1009" s="54"/>
      <c r="T1009" s="54"/>
      <c r="U1009" s="54"/>
      <c r="V1009" s="61"/>
      <c r="W1009" s="332"/>
      <c r="X1009" s="332"/>
    </row>
    <row r="1010" spans="1:24" ht="15" customHeight="1">
      <c r="A1010" s="140">
        <v>46709360</v>
      </c>
      <c r="B1010" s="512" t="s">
        <v>2682</v>
      </c>
      <c r="C1010" s="531">
        <v>51954986806</v>
      </c>
      <c r="D1010" s="134" t="s">
        <v>2683</v>
      </c>
      <c r="E1010" s="99" t="s">
        <v>347</v>
      </c>
      <c r="F1010" s="57"/>
      <c r="G1010" s="131" t="s">
        <v>225</v>
      </c>
      <c r="H1010" s="131" t="s">
        <v>245</v>
      </c>
      <c r="I1010" s="86"/>
      <c r="J1010" s="57"/>
      <c r="K1010" s="131" t="s">
        <v>274</v>
      </c>
      <c r="L1010" s="57" t="s">
        <v>274</v>
      </c>
      <c r="M1010" s="187">
        <v>45848</v>
      </c>
      <c r="N1010" s="54" t="s">
        <v>237</v>
      </c>
      <c r="O1010" s="54" t="s">
        <v>332</v>
      </c>
      <c r="P1010" s="86" t="s">
        <v>332</v>
      </c>
      <c r="Q1010" s="88"/>
      <c r="R1010" s="54"/>
      <c r="S1010" s="54"/>
      <c r="T1010" s="54"/>
      <c r="U1010" s="54"/>
      <c r="V1010" s="56" t="s">
        <v>710</v>
      </c>
      <c r="W1010" s="332"/>
      <c r="X1010" s="332"/>
    </row>
    <row r="1011" spans="1:24" ht="15" customHeight="1">
      <c r="A1011" s="140" t="s">
        <v>10485</v>
      </c>
      <c r="B1011" s="512" t="s">
        <v>10486</v>
      </c>
      <c r="C1011" s="653">
        <v>930818578</v>
      </c>
      <c r="D1011" s="139" t="s">
        <v>10487</v>
      </c>
      <c r="E1011" s="101" t="s">
        <v>347</v>
      </c>
      <c r="F1011" s="57"/>
      <c r="G1011" s="575" t="s">
        <v>223</v>
      </c>
      <c r="H1011" s="131" t="s">
        <v>245</v>
      </c>
      <c r="I1011" s="86"/>
      <c r="J1011" s="57"/>
      <c r="K1011" s="131" t="s">
        <v>271</v>
      </c>
      <c r="L1011" s="57" t="s">
        <v>271</v>
      </c>
      <c r="M1011" s="187">
        <v>45850</v>
      </c>
      <c r="N1011" s="54" t="s">
        <v>231</v>
      </c>
      <c r="O1011" s="54" t="s">
        <v>331</v>
      </c>
      <c r="P1011" s="86"/>
      <c r="Q1011" s="88"/>
      <c r="R1011" s="54"/>
      <c r="S1011" s="54"/>
      <c r="T1011" s="54"/>
      <c r="U1011" s="54"/>
      <c r="V1011" s="61"/>
      <c r="W1011" s="332"/>
      <c r="X1011" s="332"/>
    </row>
    <row r="1012" spans="1:24" ht="15" customHeight="1">
      <c r="A1012" s="140">
        <v>9875448</v>
      </c>
      <c r="B1012" s="512" t="s">
        <v>814</v>
      </c>
      <c r="C1012" s="653">
        <v>981949778</v>
      </c>
      <c r="D1012" s="139" t="s">
        <v>815</v>
      </c>
      <c r="E1012" s="101" t="s">
        <v>347</v>
      </c>
      <c r="F1012" s="57"/>
      <c r="G1012" s="575" t="s">
        <v>223</v>
      </c>
      <c r="H1012" s="131" t="s">
        <v>245</v>
      </c>
      <c r="I1012" s="86"/>
      <c r="J1012" s="57"/>
      <c r="K1012" s="131" t="s">
        <v>271</v>
      </c>
      <c r="L1012" s="386" t="s">
        <v>271</v>
      </c>
      <c r="M1012" s="187">
        <v>45850</v>
      </c>
      <c r="N1012" s="54" t="s">
        <v>231</v>
      </c>
      <c r="O1012" s="54" t="s">
        <v>329</v>
      </c>
      <c r="P1012" s="473"/>
      <c r="Q1012" s="88"/>
      <c r="R1012" s="54"/>
      <c r="S1012" s="54"/>
      <c r="T1012" s="54"/>
      <c r="U1012" s="54"/>
      <c r="V1012" s="61"/>
      <c r="W1012" s="332"/>
      <c r="X1012" s="332"/>
    </row>
    <row r="1013" spans="1:24" ht="15" customHeight="1">
      <c r="A1013" s="140">
        <v>6805020</v>
      </c>
      <c r="B1013" s="512" t="s">
        <v>547</v>
      </c>
      <c r="C1013" s="653">
        <v>959381813</v>
      </c>
      <c r="D1013" s="139" t="s">
        <v>548</v>
      </c>
      <c r="E1013" s="101" t="s">
        <v>451</v>
      </c>
      <c r="F1013" s="57"/>
      <c r="G1013" s="575" t="s">
        <v>223</v>
      </c>
      <c r="H1013" s="131" t="s">
        <v>245</v>
      </c>
      <c r="I1013" s="86"/>
      <c r="J1013" s="57"/>
      <c r="K1013" s="131" t="s">
        <v>271</v>
      </c>
      <c r="L1013" s="57" t="s">
        <v>271</v>
      </c>
      <c r="M1013" s="187">
        <v>45850</v>
      </c>
      <c r="N1013" s="54" t="s">
        <v>233</v>
      </c>
      <c r="O1013" s="54" t="s">
        <v>331</v>
      </c>
      <c r="P1013" s="86"/>
      <c r="Q1013" s="88"/>
      <c r="R1013" s="54"/>
      <c r="S1013" s="54"/>
      <c r="T1013" s="54"/>
      <c r="U1013" s="54"/>
      <c r="V1013" s="61"/>
      <c r="W1013" s="332"/>
      <c r="X1013" s="332"/>
    </row>
    <row r="1014" spans="1:24" ht="15" customHeight="1">
      <c r="A1014" s="140">
        <v>70266173</v>
      </c>
      <c r="B1014" s="512" t="s">
        <v>5389</v>
      </c>
      <c r="C1014" s="653">
        <v>922303850</v>
      </c>
      <c r="D1014" s="139" t="s">
        <v>5390</v>
      </c>
      <c r="E1014" s="101" t="s">
        <v>347</v>
      </c>
      <c r="F1014" s="57"/>
      <c r="G1014" s="575" t="s">
        <v>223</v>
      </c>
      <c r="H1014" s="131" t="s">
        <v>245</v>
      </c>
      <c r="I1014" s="86"/>
      <c r="J1014" s="57"/>
      <c r="K1014" s="131" t="s">
        <v>271</v>
      </c>
      <c r="L1014" s="57" t="s">
        <v>271</v>
      </c>
      <c r="M1014" s="187">
        <v>45850</v>
      </c>
      <c r="N1014" s="54" t="s">
        <v>233</v>
      </c>
      <c r="O1014" s="54" t="s">
        <v>331</v>
      </c>
      <c r="P1014" s="86"/>
      <c r="Q1014" s="88"/>
      <c r="R1014" s="54"/>
      <c r="S1014" s="54"/>
      <c r="T1014" s="54"/>
      <c r="U1014" s="54"/>
      <c r="V1014" s="61"/>
      <c r="W1014" s="332"/>
      <c r="X1014" s="332"/>
    </row>
    <row r="1015" spans="1:24" ht="15" customHeight="1">
      <c r="A1015" s="140">
        <v>45512387</v>
      </c>
      <c r="B1015" s="512" t="s">
        <v>2493</v>
      </c>
      <c r="C1015" s="653">
        <v>927148673</v>
      </c>
      <c r="D1015" s="139" t="s">
        <v>2494</v>
      </c>
      <c r="E1015" s="101" t="s">
        <v>347</v>
      </c>
      <c r="F1015" s="57"/>
      <c r="G1015" s="575" t="s">
        <v>223</v>
      </c>
      <c r="H1015" s="131" t="s">
        <v>245</v>
      </c>
      <c r="I1015" s="86"/>
      <c r="J1015" s="57"/>
      <c r="K1015" s="131" t="s">
        <v>271</v>
      </c>
      <c r="L1015" s="57" t="s">
        <v>271</v>
      </c>
      <c r="M1015" s="187">
        <v>45850</v>
      </c>
      <c r="N1015" s="54" t="s">
        <v>233</v>
      </c>
      <c r="O1015" s="54" t="s">
        <v>331</v>
      </c>
      <c r="P1015" s="86"/>
      <c r="Q1015" s="88"/>
      <c r="R1015" s="54"/>
      <c r="S1015" s="54"/>
      <c r="T1015" s="54"/>
      <c r="U1015" s="54"/>
      <c r="V1015" s="61"/>
      <c r="W1015" s="332"/>
      <c r="X1015" s="332"/>
    </row>
    <row r="1016" spans="1:24" ht="15" customHeight="1">
      <c r="A1016" s="140">
        <v>40553507</v>
      </c>
      <c r="B1016" s="512" t="s">
        <v>1446</v>
      </c>
      <c r="C1016" s="653">
        <v>969588832</v>
      </c>
      <c r="D1016" s="139" t="s">
        <v>1447</v>
      </c>
      <c r="E1016" s="101" t="s">
        <v>347</v>
      </c>
      <c r="F1016" s="57"/>
      <c r="G1016" s="575" t="s">
        <v>223</v>
      </c>
      <c r="H1016" s="131" t="s">
        <v>245</v>
      </c>
      <c r="I1016" s="86"/>
      <c r="J1016" s="57"/>
      <c r="K1016" s="131" t="s">
        <v>271</v>
      </c>
      <c r="L1016" s="57" t="s">
        <v>271</v>
      </c>
      <c r="M1016" s="187">
        <v>45850</v>
      </c>
      <c r="N1016" s="54" t="s">
        <v>231</v>
      </c>
      <c r="O1016" s="54" t="s">
        <v>331</v>
      </c>
      <c r="P1016" s="86"/>
      <c r="Q1016" s="88"/>
      <c r="R1016" s="54"/>
      <c r="S1016" s="54"/>
      <c r="T1016" s="54"/>
      <c r="U1016" s="54"/>
      <c r="V1016" s="61"/>
      <c r="W1016" s="332"/>
      <c r="X1016" s="332"/>
    </row>
    <row r="1017" spans="1:24" ht="15" customHeight="1">
      <c r="A1017" s="140">
        <v>9555920</v>
      </c>
      <c r="B1017" s="512" t="s">
        <v>751</v>
      </c>
      <c r="C1017" s="653">
        <v>983204260</v>
      </c>
      <c r="D1017" s="139" t="s">
        <v>752</v>
      </c>
      <c r="E1017" s="101" t="s">
        <v>347</v>
      </c>
      <c r="F1017" s="57"/>
      <c r="G1017" s="575" t="s">
        <v>223</v>
      </c>
      <c r="H1017" s="131" t="s">
        <v>245</v>
      </c>
      <c r="I1017" s="86"/>
      <c r="J1017" s="57"/>
      <c r="K1017" s="131" t="s">
        <v>271</v>
      </c>
      <c r="L1017" s="57" t="s">
        <v>271</v>
      </c>
      <c r="M1017" s="187">
        <v>45850</v>
      </c>
      <c r="N1017" s="54" t="s">
        <v>231</v>
      </c>
      <c r="O1017" s="54" t="s">
        <v>331</v>
      </c>
      <c r="P1017" s="86"/>
      <c r="Q1017" s="88"/>
      <c r="R1017" s="54"/>
      <c r="S1017" s="54"/>
      <c r="T1017" s="54"/>
      <c r="U1017" s="54"/>
      <c r="V1017" s="61"/>
      <c r="W1017" s="332"/>
      <c r="X1017" s="332"/>
    </row>
    <row r="1018" spans="1:24" ht="15" customHeight="1">
      <c r="A1018" s="140">
        <v>6143223</v>
      </c>
      <c r="B1018" s="512" t="s">
        <v>493</v>
      </c>
      <c r="C1018" s="653">
        <v>922213567</v>
      </c>
      <c r="D1018" s="139" t="s">
        <v>494</v>
      </c>
      <c r="E1018" s="101" t="s">
        <v>347</v>
      </c>
      <c r="F1018" s="57"/>
      <c r="G1018" s="575" t="s">
        <v>223</v>
      </c>
      <c r="H1018" s="131" t="s">
        <v>245</v>
      </c>
      <c r="I1018" s="86"/>
      <c r="J1018" s="57"/>
      <c r="K1018" s="131" t="s">
        <v>271</v>
      </c>
      <c r="L1018" s="386" t="s">
        <v>271</v>
      </c>
      <c r="M1018" s="187">
        <v>45850</v>
      </c>
      <c r="N1018" s="54" t="s">
        <v>231</v>
      </c>
      <c r="O1018" s="54" t="s">
        <v>329</v>
      </c>
      <c r="P1018" s="473"/>
      <c r="Q1018" s="88"/>
      <c r="R1018" s="54"/>
      <c r="S1018" s="54"/>
      <c r="T1018" s="54"/>
      <c r="U1018" s="54"/>
      <c r="V1018" s="61"/>
      <c r="W1018" s="332"/>
      <c r="X1018" s="332"/>
    </row>
    <row r="1019" spans="1:24" ht="15" customHeight="1">
      <c r="A1019" s="140">
        <v>20030056</v>
      </c>
      <c r="B1019" s="512" t="s">
        <v>1138</v>
      </c>
      <c r="C1019" s="653">
        <v>988292240</v>
      </c>
      <c r="D1019" s="139" t="s">
        <v>1139</v>
      </c>
      <c r="E1019" s="101" t="s">
        <v>347</v>
      </c>
      <c r="F1019" s="57"/>
      <c r="G1019" s="575" t="s">
        <v>223</v>
      </c>
      <c r="H1019" s="131" t="s">
        <v>245</v>
      </c>
      <c r="I1019" s="86"/>
      <c r="J1019" s="57"/>
      <c r="K1019" s="131" t="s">
        <v>271</v>
      </c>
      <c r="L1019" s="57" t="s">
        <v>271</v>
      </c>
      <c r="M1019" s="187">
        <v>45850</v>
      </c>
      <c r="N1019" s="54" t="s">
        <v>233</v>
      </c>
      <c r="O1019" s="54" t="s">
        <v>331</v>
      </c>
      <c r="P1019" s="86"/>
      <c r="Q1019" s="88"/>
      <c r="R1019" s="54"/>
      <c r="S1019" s="54"/>
      <c r="T1019" s="54"/>
      <c r="U1019" s="54"/>
      <c r="V1019" s="61"/>
      <c r="W1019" s="332"/>
      <c r="X1019" s="332"/>
    </row>
    <row r="1020" spans="1:24" ht="15" customHeight="1">
      <c r="A1020" s="140">
        <v>60361220</v>
      </c>
      <c r="B1020" s="512" t="s">
        <v>3078</v>
      </c>
      <c r="C1020" s="653">
        <v>946375547</v>
      </c>
      <c r="D1020" s="139" t="s">
        <v>3079</v>
      </c>
      <c r="E1020" s="101" t="s">
        <v>347</v>
      </c>
      <c r="F1020" s="57"/>
      <c r="G1020" s="131" t="s">
        <v>224</v>
      </c>
      <c r="H1020" s="131" t="s">
        <v>245</v>
      </c>
      <c r="I1020" s="86"/>
      <c r="J1020" s="57"/>
      <c r="K1020" s="131" t="s">
        <v>271</v>
      </c>
      <c r="L1020" s="57" t="s">
        <v>271</v>
      </c>
      <c r="M1020" s="187">
        <v>45850</v>
      </c>
      <c r="N1020" s="54" t="s">
        <v>233</v>
      </c>
      <c r="O1020" s="54" t="s">
        <v>331</v>
      </c>
      <c r="P1020" s="86" t="s">
        <v>331</v>
      </c>
      <c r="Q1020" s="88"/>
      <c r="R1020" s="54"/>
      <c r="S1020" s="54"/>
      <c r="T1020" s="54"/>
      <c r="U1020" s="54"/>
      <c r="V1020" s="61"/>
      <c r="W1020" s="332"/>
      <c r="X1020" s="332"/>
    </row>
    <row r="1021" spans="1:24" ht="15" customHeight="1">
      <c r="A1021" s="140">
        <v>40964079</v>
      </c>
      <c r="B1021" s="512" t="s">
        <v>1546</v>
      </c>
      <c r="C1021" s="653">
        <v>992813196</v>
      </c>
      <c r="D1021" s="139" t="s">
        <v>1547</v>
      </c>
      <c r="E1021" s="101" t="s">
        <v>347</v>
      </c>
      <c r="F1021" s="57"/>
      <c r="G1021" s="575" t="s">
        <v>223</v>
      </c>
      <c r="H1021" s="131" t="s">
        <v>245</v>
      </c>
      <c r="I1021" s="86"/>
      <c r="J1021" s="57"/>
      <c r="K1021" s="131" t="s">
        <v>271</v>
      </c>
      <c r="L1021" s="57" t="s">
        <v>271</v>
      </c>
      <c r="M1021" s="187">
        <v>45849</v>
      </c>
      <c r="N1021" s="54" t="s">
        <v>233</v>
      </c>
      <c r="O1021" s="54" t="s">
        <v>331</v>
      </c>
      <c r="P1021" s="86"/>
      <c r="Q1021" s="88"/>
      <c r="R1021" s="54"/>
      <c r="S1021" s="54"/>
      <c r="T1021" s="54"/>
      <c r="U1021" s="54"/>
      <c r="V1021" s="61"/>
      <c r="W1021" s="332"/>
      <c r="X1021" s="332"/>
    </row>
    <row r="1022" spans="1:24" ht="15" customHeight="1">
      <c r="A1022" s="140">
        <v>73291057</v>
      </c>
      <c r="B1022" s="512" t="s">
        <v>8265</v>
      </c>
      <c r="C1022" s="653">
        <v>966374737</v>
      </c>
      <c r="D1022" s="139" t="s">
        <v>8266</v>
      </c>
      <c r="E1022" s="101" t="s">
        <v>624</v>
      </c>
      <c r="F1022" s="57"/>
      <c r="G1022" s="131" t="s">
        <v>224</v>
      </c>
      <c r="H1022" s="131" t="s">
        <v>245</v>
      </c>
      <c r="I1022" s="86"/>
      <c r="J1022" s="57"/>
      <c r="K1022" s="131" t="s">
        <v>271</v>
      </c>
      <c r="L1022" s="57" t="s">
        <v>271</v>
      </c>
      <c r="M1022" s="187">
        <v>45849</v>
      </c>
      <c r="N1022" s="54" t="s">
        <v>233</v>
      </c>
      <c r="O1022" s="54" t="s">
        <v>331</v>
      </c>
      <c r="P1022" s="86" t="s">
        <v>331</v>
      </c>
      <c r="Q1022" s="88"/>
      <c r="R1022" s="54"/>
      <c r="S1022" s="54"/>
      <c r="T1022" s="54"/>
      <c r="U1022" s="54"/>
      <c r="V1022" s="61"/>
      <c r="W1022" s="332"/>
      <c r="X1022" s="332"/>
    </row>
    <row r="1023" spans="1:24" ht="15" customHeight="1">
      <c r="A1023" s="140">
        <v>70605051</v>
      </c>
      <c r="B1023" s="512" t="s">
        <v>5539</v>
      </c>
      <c r="C1023" s="653">
        <v>941266306</v>
      </c>
      <c r="D1023" s="139" t="s">
        <v>5540</v>
      </c>
      <c r="E1023" s="101" t="s">
        <v>347</v>
      </c>
      <c r="F1023" s="57"/>
      <c r="G1023" s="575" t="s">
        <v>223</v>
      </c>
      <c r="H1023" s="131" t="s">
        <v>245</v>
      </c>
      <c r="I1023" s="86"/>
      <c r="J1023" s="57"/>
      <c r="K1023" s="131" t="s">
        <v>271</v>
      </c>
      <c r="L1023" s="57" t="s">
        <v>271</v>
      </c>
      <c r="M1023" s="187">
        <v>45849</v>
      </c>
      <c r="N1023" s="54" t="s">
        <v>233</v>
      </c>
      <c r="O1023" s="54" t="s">
        <v>330</v>
      </c>
      <c r="P1023" s="86" t="s">
        <v>330</v>
      </c>
      <c r="Q1023" s="88"/>
      <c r="R1023" s="54"/>
      <c r="S1023" s="54"/>
      <c r="T1023" s="54"/>
      <c r="U1023" s="54"/>
      <c r="V1023" s="61"/>
      <c r="W1023" s="332"/>
      <c r="X1023" s="332"/>
    </row>
    <row r="1024" spans="1:24" ht="15" customHeight="1">
      <c r="A1024" s="140">
        <v>72755976</v>
      </c>
      <c r="B1024" s="512" t="s">
        <v>7544</v>
      </c>
      <c r="C1024" s="653">
        <v>939669095</v>
      </c>
      <c r="D1024" s="139" t="s">
        <v>7545</v>
      </c>
      <c r="E1024" s="101" t="s">
        <v>347</v>
      </c>
      <c r="F1024" s="57"/>
      <c r="G1024" s="575" t="s">
        <v>223</v>
      </c>
      <c r="H1024" s="131" t="s">
        <v>245</v>
      </c>
      <c r="I1024" s="86"/>
      <c r="J1024" s="57"/>
      <c r="K1024" s="131" t="s">
        <v>271</v>
      </c>
      <c r="L1024" s="57" t="s">
        <v>271</v>
      </c>
      <c r="M1024" s="187">
        <v>45849</v>
      </c>
      <c r="N1024" s="54" t="s">
        <v>233</v>
      </c>
      <c r="O1024" s="54" t="s">
        <v>332</v>
      </c>
      <c r="P1024" s="86" t="s">
        <v>332</v>
      </c>
      <c r="Q1024" s="88"/>
      <c r="R1024" s="54"/>
      <c r="S1024" s="54"/>
      <c r="T1024" s="54"/>
      <c r="U1024" s="54"/>
      <c r="V1024" s="61"/>
      <c r="W1024" s="332"/>
      <c r="X1024" s="332"/>
    </row>
    <row r="1025" spans="1:24" ht="15" customHeight="1">
      <c r="A1025" s="140">
        <v>61355647</v>
      </c>
      <c r="B1025" s="512" t="s">
        <v>4071</v>
      </c>
      <c r="C1025" s="531">
        <v>51904008090</v>
      </c>
      <c r="D1025" s="139" t="s">
        <v>4072</v>
      </c>
      <c r="E1025" s="101" t="s">
        <v>451</v>
      </c>
      <c r="F1025" s="57" t="s">
        <v>260</v>
      </c>
      <c r="G1025" s="131" t="s">
        <v>224</v>
      </c>
      <c r="H1025" s="131" t="s">
        <v>245</v>
      </c>
      <c r="I1025" s="86"/>
      <c r="J1025" s="57"/>
      <c r="K1025" s="131" t="s">
        <v>278</v>
      </c>
      <c r="L1025" s="386" t="s">
        <v>271</v>
      </c>
      <c r="M1025" s="187">
        <v>45850</v>
      </c>
      <c r="N1025" s="54" t="s">
        <v>233</v>
      </c>
      <c r="O1025" s="54" t="s">
        <v>329</v>
      </c>
      <c r="P1025" s="473"/>
      <c r="Q1025" s="88" t="s">
        <v>324</v>
      </c>
      <c r="R1025" s="54" t="s">
        <v>234</v>
      </c>
      <c r="S1025" s="54" t="s">
        <v>318</v>
      </c>
      <c r="T1025" s="54" t="s">
        <v>326</v>
      </c>
      <c r="U1025" s="54" t="s">
        <v>255</v>
      </c>
      <c r="V1025" s="61"/>
      <c r="W1025" s="332"/>
      <c r="X1025" s="332"/>
    </row>
    <row r="1026" spans="1:24" ht="15" customHeight="1">
      <c r="A1026" s="140">
        <v>43735990</v>
      </c>
      <c r="B1026" s="512" t="s">
        <v>2179</v>
      </c>
      <c r="C1026" s="531">
        <v>51962071051</v>
      </c>
      <c r="D1026" s="139" t="s">
        <v>2180</v>
      </c>
      <c r="E1026" s="101" t="s">
        <v>347</v>
      </c>
      <c r="F1026" s="57" t="s">
        <v>260</v>
      </c>
      <c r="G1026" s="131" t="s">
        <v>224</v>
      </c>
      <c r="H1026" s="131" t="s">
        <v>245</v>
      </c>
      <c r="I1026" s="86"/>
      <c r="J1026" s="57"/>
      <c r="K1026" s="131" t="s">
        <v>278</v>
      </c>
      <c r="L1026" s="57" t="s">
        <v>278</v>
      </c>
      <c r="M1026" s="187">
        <v>45850</v>
      </c>
      <c r="N1026" s="54" t="s">
        <v>233</v>
      </c>
      <c r="O1026" s="54" t="s">
        <v>331</v>
      </c>
      <c r="P1026" s="86"/>
      <c r="Q1026" s="88"/>
      <c r="R1026" s="54"/>
      <c r="S1026" s="54"/>
      <c r="T1026" s="54"/>
      <c r="U1026" s="54"/>
      <c r="V1026" s="61"/>
      <c r="W1026" s="332"/>
      <c r="X1026" s="332"/>
    </row>
    <row r="1027" spans="1:24" ht="15" customHeight="1">
      <c r="A1027" s="140">
        <v>72341047</v>
      </c>
      <c r="B1027" s="512" t="s">
        <v>7085</v>
      </c>
      <c r="C1027" s="531">
        <v>51941709520</v>
      </c>
      <c r="D1027" s="139" t="s">
        <v>7086</v>
      </c>
      <c r="E1027" s="101" t="s">
        <v>451</v>
      </c>
      <c r="F1027" s="57" t="s">
        <v>260</v>
      </c>
      <c r="G1027" s="131" t="s">
        <v>224</v>
      </c>
      <c r="H1027" s="131" t="s">
        <v>245</v>
      </c>
      <c r="I1027" s="86"/>
      <c r="J1027" s="57"/>
      <c r="K1027" s="131" t="s">
        <v>278</v>
      </c>
      <c r="L1027" s="57" t="s">
        <v>278</v>
      </c>
      <c r="M1027" s="187">
        <v>45850</v>
      </c>
      <c r="N1027" s="54" t="s">
        <v>233</v>
      </c>
      <c r="O1027" s="54" t="s">
        <v>331</v>
      </c>
      <c r="P1027" s="86"/>
      <c r="Q1027" s="88"/>
      <c r="R1027" s="54"/>
      <c r="S1027" s="54"/>
      <c r="T1027" s="54"/>
      <c r="U1027" s="54"/>
      <c r="V1027" s="61"/>
      <c r="W1027" s="332"/>
      <c r="X1027" s="332"/>
    </row>
    <row r="1028" spans="1:24" ht="15" customHeight="1">
      <c r="A1028" s="140">
        <v>72058136</v>
      </c>
      <c r="B1028" s="512" t="s">
        <v>6780</v>
      </c>
      <c r="C1028" s="531">
        <v>51902774700</v>
      </c>
      <c r="D1028" s="134" t="s">
        <v>6779</v>
      </c>
      <c r="E1028" s="99" t="s">
        <v>451</v>
      </c>
      <c r="F1028" s="57" t="s">
        <v>260</v>
      </c>
      <c r="G1028" s="575" t="s">
        <v>225</v>
      </c>
      <c r="H1028" s="131" t="s">
        <v>245</v>
      </c>
      <c r="I1028" s="86"/>
      <c r="J1028" s="57"/>
      <c r="K1028" s="131" t="s">
        <v>278</v>
      </c>
      <c r="L1028" s="57" t="s">
        <v>278</v>
      </c>
      <c r="M1028" s="187">
        <v>45851</v>
      </c>
      <c r="N1028" s="54"/>
      <c r="O1028" s="54"/>
      <c r="P1028" s="86"/>
      <c r="Q1028" s="88"/>
      <c r="R1028" s="54"/>
      <c r="S1028" s="54"/>
      <c r="T1028" s="54"/>
      <c r="U1028" s="54"/>
      <c r="V1028" s="61"/>
      <c r="W1028" s="332"/>
      <c r="X1028" s="332"/>
    </row>
    <row r="1029" spans="1:24" ht="15" customHeight="1">
      <c r="A1029" s="140">
        <v>40102833</v>
      </c>
      <c r="B1029" s="512" t="s">
        <v>1338</v>
      </c>
      <c r="C1029" s="531">
        <v>51987402030</v>
      </c>
      <c r="D1029" s="139" t="s">
        <v>1339</v>
      </c>
      <c r="E1029" s="101" t="s">
        <v>347</v>
      </c>
      <c r="F1029" s="57" t="s">
        <v>254</v>
      </c>
      <c r="G1029" s="131" t="s">
        <v>224</v>
      </c>
      <c r="H1029" s="131" t="s">
        <v>245</v>
      </c>
      <c r="I1029" s="86"/>
      <c r="J1029" s="57"/>
      <c r="K1029" s="131" t="s">
        <v>280</v>
      </c>
      <c r="L1029" s="57" t="s">
        <v>280</v>
      </c>
      <c r="M1029" s="187">
        <v>45849</v>
      </c>
      <c r="N1029" s="54" t="s">
        <v>233</v>
      </c>
      <c r="O1029" s="54" t="s">
        <v>331</v>
      </c>
      <c r="P1029" s="86"/>
      <c r="Q1029" s="88"/>
      <c r="R1029" s="54"/>
      <c r="S1029" s="54"/>
      <c r="T1029" s="54"/>
      <c r="U1029" s="54"/>
      <c r="V1029" s="61"/>
      <c r="W1029" s="332"/>
      <c r="X1029" s="332"/>
    </row>
    <row r="1030" spans="1:24" ht="15" customHeight="1">
      <c r="A1030" s="140">
        <v>72860576</v>
      </c>
      <c r="B1030" s="512" t="s">
        <v>7721</v>
      </c>
      <c r="C1030" s="531">
        <v>51986763600</v>
      </c>
      <c r="D1030" s="139" t="s">
        <v>7722</v>
      </c>
      <c r="E1030" s="101" t="s">
        <v>347</v>
      </c>
      <c r="F1030" s="57"/>
      <c r="G1030" s="575" t="s">
        <v>223</v>
      </c>
      <c r="H1030" s="131" t="s">
        <v>245</v>
      </c>
      <c r="I1030" s="86"/>
      <c r="J1030" s="57"/>
      <c r="K1030" s="131" t="s">
        <v>274</v>
      </c>
      <c r="L1030" s="57" t="s">
        <v>274</v>
      </c>
      <c r="M1030" s="187">
        <v>45850</v>
      </c>
      <c r="N1030" s="54" t="s">
        <v>233</v>
      </c>
      <c r="O1030" s="54" t="s">
        <v>331</v>
      </c>
      <c r="P1030" s="86"/>
      <c r="Q1030" s="88"/>
      <c r="R1030" s="54"/>
      <c r="S1030" s="54"/>
      <c r="T1030" s="54"/>
      <c r="U1030" s="54"/>
      <c r="V1030" s="58" t="s">
        <v>592</v>
      </c>
      <c r="W1030" s="332"/>
      <c r="X1030" s="332"/>
    </row>
    <row r="1031" spans="1:24" ht="15" customHeight="1">
      <c r="A1031" s="140">
        <v>71684339</v>
      </c>
      <c r="B1031" s="512" t="s">
        <v>6561</v>
      </c>
      <c r="C1031" s="531">
        <v>917810565</v>
      </c>
      <c r="D1031" s="139"/>
      <c r="E1031" s="509"/>
      <c r="F1031" s="57"/>
      <c r="G1031" s="131" t="s">
        <v>225</v>
      </c>
      <c r="H1031" s="131"/>
      <c r="I1031" s="86"/>
      <c r="J1031" s="57"/>
      <c r="K1031" s="131"/>
      <c r="L1031" s="57"/>
      <c r="M1031" s="187"/>
      <c r="N1031" s="54" t="s">
        <v>231</v>
      </c>
      <c r="O1031" s="54" t="s">
        <v>231</v>
      </c>
      <c r="P1031" s="86" t="s">
        <v>231</v>
      </c>
      <c r="Q1031" s="88"/>
      <c r="R1031" s="54"/>
      <c r="S1031" s="54"/>
      <c r="T1031" s="54"/>
      <c r="U1031" s="54"/>
      <c r="V1031" s="58"/>
    </row>
    <row r="1032" spans="1:24" ht="15" customHeight="1">
      <c r="A1032" s="140">
        <v>32135721</v>
      </c>
      <c r="B1032" s="512" t="s">
        <v>1299</v>
      </c>
      <c r="C1032" s="531">
        <v>51915932344</v>
      </c>
      <c r="D1032" s="139" t="s">
        <v>1300</v>
      </c>
      <c r="E1032" s="509" t="s">
        <v>451</v>
      </c>
      <c r="F1032" s="57" t="s">
        <v>254</v>
      </c>
      <c r="G1032" s="575" t="s">
        <v>223</v>
      </c>
      <c r="H1032" s="131" t="s">
        <v>245</v>
      </c>
      <c r="I1032" s="86"/>
      <c r="J1032" s="57"/>
      <c r="K1032" s="131" t="s">
        <v>271</v>
      </c>
      <c r="L1032" s="57" t="s">
        <v>271</v>
      </c>
      <c r="M1032" s="187">
        <v>45852</v>
      </c>
      <c r="N1032" s="85" t="s">
        <v>233</v>
      </c>
      <c r="O1032" s="85" t="s">
        <v>331</v>
      </c>
      <c r="P1032" s="86"/>
      <c r="Q1032" s="88"/>
      <c r="R1032" s="88"/>
      <c r="S1032" s="88"/>
      <c r="T1032" s="88"/>
      <c r="U1032" s="88"/>
      <c r="V1032" s="61"/>
      <c r="W1032" s="332"/>
      <c r="X1032" s="332"/>
    </row>
    <row r="1033" spans="1:24" ht="15" customHeight="1">
      <c r="A1033" s="140">
        <v>77500214</v>
      </c>
      <c r="B1033" s="512" t="s">
        <v>9953</v>
      </c>
      <c r="C1033" s="531">
        <v>51995400363</v>
      </c>
      <c r="D1033" s="139" t="s">
        <v>9954</v>
      </c>
      <c r="E1033" s="509" t="s">
        <v>347</v>
      </c>
      <c r="F1033" s="57" t="s">
        <v>254</v>
      </c>
      <c r="G1033" s="575" t="s">
        <v>223</v>
      </c>
      <c r="H1033" s="131" t="s">
        <v>245</v>
      </c>
      <c r="I1033" s="86"/>
      <c r="J1033" s="57"/>
      <c r="K1033" s="131" t="s">
        <v>271</v>
      </c>
      <c r="L1033" s="57" t="s">
        <v>271</v>
      </c>
      <c r="M1033" s="187">
        <v>45852</v>
      </c>
      <c r="N1033" s="85" t="s">
        <v>233</v>
      </c>
      <c r="O1033" s="85" t="s">
        <v>331</v>
      </c>
      <c r="P1033" s="86"/>
      <c r="Q1033" s="88"/>
      <c r="R1033" s="88"/>
      <c r="S1033" s="88"/>
      <c r="T1033" s="88"/>
      <c r="U1033" s="88"/>
      <c r="V1033" s="61"/>
      <c r="W1033" s="332"/>
      <c r="X1033" s="332"/>
    </row>
    <row r="1034" spans="1:24" ht="15" customHeight="1">
      <c r="A1034" s="140">
        <v>73719475</v>
      </c>
      <c r="B1034" s="512" t="s">
        <v>8500</v>
      </c>
      <c r="C1034" s="531">
        <v>51961414375</v>
      </c>
      <c r="D1034" s="655" t="s">
        <v>8501</v>
      </c>
      <c r="E1034" s="509" t="s">
        <v>624</v>
      </c>
      <c r="F1034" s="57" t="s">
        <v>254</v>
      </c>
      <c r="G1034" s="575" t="s">
        <v>223</v>
      </c>
      <c r="H1034" s="131" t="s">
        <v>245</v>
      </c>
      <c r="I1034" s="86"/>
      <c r="J1034" s="57"/>
      <c r="K1034" s="131" t="s">
        <v>271</v>
      </c>
      <c r="L1034" s="57" t="s">
        <v>271</v>
      </c>
      <c r="M1034" s="187">
        <v>45852</v>
      </c>
      <c r="N1034" s="85" t="s">
        <v>233</v>
      </c>
      <c r="O1034" s="85" t="s">
        <v>331</v>
      </c>
      <c r="P1034" s="86"/>
      <c r="Q1034" s="88"/>
      <c r="R1034" s="88"/>
      <c r="S1034" s="88"/>
      <c r="T1034" s="88"/>
      <c r="U1034" s="88"/>
      <c r="V1034" s="61"/>
      <c r="W1034" s="332"/>
      <c r="X1034" s="332"/>
    </row>
    <row r="1035" spans="1:24" ht="15" customHeight="1">
      <c r="A1035" s="140">
        <v>43055972</v>
      </c>
      <c r="B1035" s="512" t="s">
        <v>2030</v>
      </c>
      <c r="C1035" s="531">
        <v>51943410217</v>
      </c>
      <c r="D1035" s="139" t="s">
        <v>2031</v>
      </c>
      <c r="E1035" s="509" t="s">
        <v>347</v>
      </c>
      <c r="F1035" s="57" t="s">
        <v>254</v>
      </c>
      <c r="G1035" s="575" t="s">
        <v>223</v>
      </c>
      <c r="H1035" s="131" t="s">
        <v>245</v>
      </c>
      <c r="I1035" s="86"/>
      <c r="J1035" s="57"/>
      <c r="K1035" s="131" t="s">
        <v>271</v>
      </c>
      <c r="L1035" s="57" t="s">
        <v>271</v>
      </c>
      <c r="M1035" s="187">
        <v>45852</v>
      </c>
      <c r="N1035" s="85" t="s">
        <v>233</v>
      </c>
      <c r="O1035" s="85" t="s">
        <v>331</v>
      </c>
      <c r="P1035" s="86"/>
      <c r="Q1035" s="88"/>
      <c r="R1035" s="88"/>
      <c r="S1035" s="88"/>
      <c r="T1035" s="88"/>
      <c r="U1035" s="88"/>
      <c r="V1035" s="61"/>
      <c r="W1035" s="332"/>
      <c r="X1035" s="332"/>
    </row>
    <row r="1036" spans="1:24" ht="15" customHeight="1">
      <c r="A1036" s="140">
        <v>72269404</v>
      </c>
      <c r="B1036" s="512" t="s">
        <v>6985</v>
      </c>
      <c r="C1036" s="531">
        <v>51953352104</v>
      </c>
      <c r="D1036" s="139" t="s">
        <v>6986</v>
      </c>
      <c r="E1036" s="101" t="s">
        <v>347</v>
      </c>
      <c r="F1036" s="702" t="s">
        <v>260</v>
      </c>
      <c r="G1036" s="575" t="s">
        <v>224</v>
      </c>
      <c r="H1036" s="131" t="s">
        <v>245</v>
      </c>
      <c r="I1036" s="86"/>
      <c r="J1036" s="57"/>
      <c r="K1036" s="131" t="s">
        <v>278</v>
      </c>
      <c r="L1036" s="57" t="s">
        <v>278</v>
      </c>
      <c r="M1036" s="187">
        <v>45852</v>
      </c>
      <c r="N1036" s="54" t="s">
        <v>233</v>
      </c>
      <c r="O1036" s="54" t="s">
        <v>331</v>
      </c>
      <c r="P1036" s="86"/>
      <c r="Q1036" s="88"/>
      <c r="R1036" s="88"/>
      <c r="S1036" s="88"/>
      <c r="T1036" s="88"/>
      <c r="U1036" s="88"/>
      <c r="V1036" s="61"/>
      <c r="W1036" s="332"/>
      <c r="X1036" s="332"/>
    </row>
    <row r="1037" spans="1:24" ht="15" customHeight="1">
      <c r="A1037" s="140">
        <v>74032052</v>
      </c>
      <c r="B1037" s="512" t="s">
        <v>8716</v>
      </c>
      <c r="C1037" s="531">
        <v>51917627292</v>
      </c>
      <c r="D1037" s="134" t="s">
        <v>8717</v>
      </c>
      <c r="E1037" s="99" t="s">
        <v>347</v>
      </c>
      <c r="F1037" s="702" t="s">
        <v>260</v>
      </c>
      <c r="G1037" s="591" t="s">
        <v>223</v>
      </c>
      <c r="H1037" s="131" t="s">
        <v>245</v>
      </c>
      <c r="I1037" s="86"/>
      <c r="J1037" s="57"/>
      <c r="K1037" s="131" t="s">
        <v>278</v>
      </c>
      <c r="L1037" s="57" t="s">
        <v>278</v>
      </c>
      <c r="M1037" s="187">
        <v>45852</v>
      </c>
      <c r="N1037" s="85" t="s">
        <v>233</v>
      </c>
      <c r="O1037" s="85" t="s">
        <v>331</v>
      </c>
      <c r="P1037" s="86"/>
      <c r="Q1037" s="88"/>
      <c r="R1037" s="88"/>
      <c r="S1037" s="88"/>
      <c r="T1037" s="88"/>
      <c r="U1037" s="88"/>
      <c r="V1037" s="61"/>
      <c r="W1037" s="332"/>
      <c r="X1037" s="332"/>
    </row>
    <row r="1038" spans="1:24" ht="15" customHeight="1">
      <c r="A1038" s="140">
        <v>42568549</v>
      </c>
      <c r="B1038" s="512" t="s">
        <v>1905</v>
      </c>
      <c r="C1038" s="531">
        <v>51952829287</v>
      </c>
      <c r="D1038" s="139" t="s">
        <v>1906</v>
      </c>
      <c r="E1038" s="509" t="s">
        <v>347</v>
      </c>
      <c r="F1038" s="57" t="s">
        <v>254</v>
      </c>
      <c r="G1038" s="131" t="s">
        <v>224</v>
      </c>
      <c r="H1038" s="131" t="s">
        <v>245</v>
      </c>
      <c r="I1038" s="86"/>
      <c r="J1038" s="57"/>
      <c r="K1038" s="131" t="s">
        <v>280</v>
      </c>
      <c r="L1038" s="57" t="s">
        <v>280</v>
      </c>
      <c r="M1038" s="187">
        <v>45852</v>
      </c>
      <c r="N1038" s="54" t="s">
        <v>233</v>
      </c>
      <c r="O1038" s="54" t="s">
        <v>331</v>
      </c>
      <c r="P1038" s="86"/>
      <c r="Q1038" s="88"/>
      <c r="R1038" s="88"/>
      <c r="S1038" s="88"/>
      <c r="T1038" s="88"/>
      <c r="U1038" s="88"/>
      <c r="V1038" s="61"/>
      <c r="W1038" s="332"/>
      <c r="X1038" s="332"/>
    </row>
    <row r="1039" spans="1:24" ht="15" customHeight="1">
      <c r="A1039" s="140">
        <v>70511395</v>
      </c>
      <c r="B1039" s="512" t="s">
        <v>5479</v>
      </c>
      <c r="C1039" s="531">
        <v>51928307880</v>
      </c>
      <c r="D1039" s="139" t="s">
        <v>5480</v>
      </c>
      <c r="E1039" s="509" t="s">
        <v>347</v>
      </c>
      <c r="F1039" s="57" t="s">
        <v>254</v>
      </c>
      <c r="G1039" s="131" t="s">
        <v>224</v>
      </c>
      <c r="H1039" s="131" t="s">
        <v>245</v>
      </c>
      <c r="I1039" s="86"/>
      <c r="J1039" s="57"/>
      <c r="K1039" s="131" t="s">
        <v>280</v>
      </c>
      <c r="L1039" s="57"/>
      <c r="M1039" s="187">
        <v>45852</v>
      </c>
      <c r="N1039" s="54" t="s">
        <v>233</v>
      </c>
      <c r="O1039" s="54" t="s">
        <v>331</v>
      </c>
      <c r="P1039" s="86"/>
      <c r="Q1039" s="88"/>
      <c r="R1039" s="88"/>
      <c r="S1039" s="88"/>
      <c r="T1039" s="88"/>
      <c r="U1039" s="88"/>
      <c r="V1039" s="61"/>
      <c r="W1039" s="332"/>
      <c r="X1039" s="332"/>
    </row>
    <row r="1040" spans="1:24" ht="15" customHeight="1">
      <c r="A1040" s="140">
        <v>75218160</v>
      </c>
      <c r="B1040" s="512" t="s">
        <v>9220</v>
      </c>
      <c r="C1040" s="531">
        <v>933748465</v>
      </c>
      <c r="D1040" s="139"/>
      <c r="E1040" s="509"/>
      <c r="F1040" s="57"/>
      <c r="G1040" s="575" t="s">
        <v>223</v>
      </c>
      <c r="H1040" s="131" t="s">
        <v>242</v>
      </c>
      <c r="I1040" s="86"/>
      <c r="J1040" s="57"/>
      <c r="K1040" s="131"/>
      <c r="L1040" s="386"/>
      <c r="M1040" s="187"/>
      <c r="N1040" s="54" t="s">
        <v>231</v>
      </c>
      <c r="O1040" s="54" t="s">
        <v>329</v>
      </c>
      <c r="P1040" s="473"/>
      <c r="Q1040" s="88" t="s">
        <v>324</v>
      </c>
      <c r="R1040" s="54" t="s">
        <v>234</v>
      </c>
      <c r="S1040" s="54" t="s">
        <v>318</v>
      </c>
      <c r="T1040" s="54" t="s">
        <v>323</v>
      </c>
      <c r="U1040" s="54" t="s">
        <v>258</v>
      </c>
      <c r="V1040" s="58" t="s">
        <v>3290</v>
      </c>
    </row>
    <row r="1041" spans="1:24" ht="15" customHeight="1">
      <c r="A1041" s="140"/>
      <c r="B1041" s="512" t="s">
        <v>11864</v>
      </c>
      <c r="C1041" s="531">
        <v>992640343</v>
      </c>
      <c r="D1041" s="139"/>
      <c r="E1041" s="509" t="s">
        <v>5611</v>
      </c>
      <c r="F1041" s="57"/>
      <c r="G1041" s="131" t="s">
        <v>225</v>
      </c>
      <c r="H1041" s="131" t="s">
        <v>11865</v>
      </c>
      <c r="I1041" s="86"/>
      <c r="J1041" s="57"/>
      <c r="K1041" s="131"/>
      <c r="L1041" s="57"/>
      <c r="M1041" s="187"/>
      <c r="N1041" s="54" t="s">
        <v>233</v>
      </c>
      <c r="O1041" s="54" t="s">
        <v>331</v>
      </c>
      <c r="P1041" s="86"/>
      <c r="Q1041" s="88"/>
      <c r="R1041" s="54"/>
      <c r="S1041" s="54"/>
      <c r="T1041" s="54"/>
      <c r="U1041" s="54"/>
      <c r="V1041" s="58"/>
    </row>
    <row r="1042" spans="1:24" ht="15" customHeight="1">
      <c r="A1042" s="140">
        <v>73285523</v>
      </c>
      <c r="B1042" s="512" t="s">
        <v>8256</v>
      </c>
      <c r="C1042" s="531" t="s">
        <v>8257</v>
      </c>
      <c r="D1042" s="139"/>
      <c r="E1042" s="509"/>
      <c r="F1042" s="57"/>
      <c r="G1042" s="575" t="s">
        <v>224</v>
      </c>
      <c r="H1042" s="131" t="s">
        <v>242</v>
      </c>
      <c r="I1042" s="86"/>
      <c r="J1042" s="57"/>
      <c r="K1042" s="131"/>
      <c r="L1042" s="386"/>
      <c r="M1042" s="187"/>
      <c r="N1042" s="54" t="s">
        <v>233</v>
      </c>
      <c r="O1042" s="54" t="s">
        <v>231</v>
      </c>
      <c r="P1042" s="473"/>
      <c r="Q1042" s="88"/>
      <c r="R1042" s="54"/>
      <c r="S1042" s="54"/>
      <c r="T1042" s="54"/>
      <c r="U1042" s="54"/>
      <c r="V1042" s="58"/>
    </row>
    <row r="1043" spans="1:24" ht="15" customHeight="1">
      <c r="A1043" s="140">
        <v>61900924</v>
      </c>
      <c r="B1043" s="512" t="s">
        <v>4931</v>
      </c>
      <c r="C1043" s="531">
        <v>51903563748</v>
      </c>
      <c r="D1043" s="134" t="s">
        <v>4932</v>
      </c>
      <c r="E1043" s="99" t="s">
        <v>624</v>
      </c>
      <c r="F1043" s="57"/>
      <c r="G1043" s="131" t="s">
        <v>225</v>
      </c>
      <c r="H1043" s="131" t="s">
        <v>245</v>
      </c>
      <c r="I1043" s="86"/>
      <c r="J1043" s="686" t="s">
        <v>249</v>
      </c>
      <c r="K1043" s="131" t="s">
        <v>271</v>
      </c>
      <c r="L1043" s="386" t="s">
        <v>271</v>
      </c>
      <c r="M1043" s="187">
        <v>45853</v>
      </c>
      <c r="N1043" s="54" t="s">
        <v>233</v>
      </c>
      <c r="O1043" s="54" t="s">
        <v>231</v>
      </c>
      <c r="P1043" s="473"/>
      <c r="Q1043" s="88"/>
      <c r="R1043" s="88"/>
      <c r="S1043" s="88"/>
      <c r="T1043" s="88"/>
      <c r="U1043" s="88"/>
      <c r="V1043" s="61"/>
      <c r="W1043" s="61"/>
      <c r="X1043" s="61"/>
    </row>
    <row r="1044" spans="1:24" ht="15" customHeight="1">
      <c r="A1044" s="140">
        <v>73844156</v>
      </c>
      <c r="B1044" s="512" t="s">
        <v>8587</v>
      </c>
      <c r="C1044" s="531">
        <v>51973532899</v>
      </c>
      <c r="D1044" s="134" t="s">
        <v>8588</v>
      </c>
      <c r="E1044" s="99" t="s">
        <v>624</v>
      </c>
      <c r="F1044" s="57"/>
      <c r="G1044" s="131" t="s">
        <v>224</v>
      </c>
      <c r="H1044" s="131" t="s">
        <v>245</v>
      </c>
      <c r="I1044" s="86"/>
      <c r="J1044" s="57"/>
      <c r="K1044" s="131" t="s">
        <v>271</v>
      </c>
      <c r="L1044" s="386"/>
      <c r="M1044" s="187">
        <v>45853</v>
      </c>
      <c r="N1044" s="54" t="s">
        <v>233</v>
      </c>
      <c r="O1044" s="54" t="s">
        <v>231</v>
      </c>
      <c r="P1044" s="473"/>
      <c r="Q1044" s="88"/>
      <c r="R1044" s="88"/>
      <c r="S1044" s="88"/>
      <c r="T1044" s="88"/>
      <c r="U1044" s="88"/>
      <c r="V1044" s="61"/>
      <c r="W1044" s="61"/>
      <c r="X1044" s="61"/>
    </row>
    <row r="1045" spans="1:24" ht="15" customHeight="1">
      <c r="A1045" s="140">
        <v>76126228</v>
      </c>
      <c r="B1045" s="512" t="s">
        <v>9556</v>
      </c>
      <c r="C1045" s="531">
        <v>51957793458</v>
      </c>
      <c r="D1045" s="134" t="s">
        <v>9557</v>
      </c>
      <c r="E1045" s="99" t="s">
        <v>451</v>
      </c>
      <c r="F1045" s="57"/>
      <c r="G1045" s="131" t="s">
        <v>223</v>
      </c>
      <c r="H1045" s="131" t="s">
        <v>245</v>
      </c>
      <c r="I1045" s="86"/>
      <c r="J1045" s="57"/>
      <c r="K1045" s="131" t="s">
        <v>271</v>
      </c>
      <c r="L1045" s="57"/>
      <c r="M1045" s="187">
        <v>45853</v>
      </c>
      <c r="N1045" s="54" t="s">
        <v>233</v>
      </c>
      <c r="O1045" s="54" t="s">
        <v>331</v>
      </c>
      <c r="P1045" s="86" t="str">
        <f>TRIM(BD_PyaPinto[[#This Row],[CONTACTO II]])</f>
        <v>MOSTRÓ INTERÉS</v>
      </c>
      <c r="Q1045" s="88"/>
      <c r="R1045" s="88"/>
      <c r="S1045" s="88"/>
      <c r="T1045" s="88"/>
      <c r="U1045" s="88"/>
      <c r="V1045" s="61"/>
      <c r="W1045" s="61"/>
      <c r="X1045" s="61"/>
    </row>
    <row r="1046" spans="1:24" ht="15" customHeight="1">
      <c r="A1046" s="651" t="s">
        <v>10641</v>
      </c>
      <c r="B1046" s="652" t="s">
        <v>10642</v>
      </c>
      <c r="C1046" s="654" t="s">
        <v>10643</v>
      </c>
      <c r="D1046" s="656" t="s">
        <v>6918</v>
      </c>
      <c r="E1046" s="99" t="s">
        <v>347</v>
      </c>
      <c r="F1046" s="703"/>
      <c r="G1046" s="131" t="s">
        <v>225</v>
      </c>
      <c r="H1046" s="131" t="s">
        <v>245</v>
      </c>
      <c r="I1046" s="86"/>
      <c r="J1046" s="686" t="s">
        <v>249</v>
      </c>
      <c r="K1046" s="131" t="s">
        <v>271</v>
      </c>
      <c r="L1046" s="386"/>
      <c r="M1046" s="187">
        <v>45853.757627314801</v>
      </c>
      <c r="N1046" s="54" t="s">
        <v>233</v>
      </c>
      <c r="O1046" s="54" t="s">
        <v>329</v>
      </c>
      <c r="P1046" s="473"/>
      <c r="Q1046" s="88"/>
      <c r="R1046" s="88"/>
      <c r="S1046" s="88"/>
      <c r="T1046" s="88"/>
      <c r="U1046" s="88"/>
      <c r="V1046" s="61"/>
      <c r="W1046" s="61"/>
      <c r="X1046" s="61"/>
    </row>
    <row r="1047" spans="1:24" ht="15" customHeight="1">
      <c r="A1047" s="651" t="s">
        <v>10687</v>
      </c>
      <c r="B1047" s="652" t="s">
        <v>10688</v>
      </c>
      <c r="C1047" s="654" t="s">
        <v>10689</v>
      </c>
      <c r="D1047" s="656" t="s">
        <v>10690</v>
      </c>
      <c r="E1047" s="99" t="s">
        <v>347</v>
      </c>
      <c r="F1047" s="703"/>
      <c r="G1047" s="131" t="s">
        <v>225</v>
      </c>
      <c r="H1047" s="131" t="s">
        <v>245</v>
      </c>
      <c r="I1047" s="86"/>
      <c r="J1047" s="686" t="s">
        <v>221</v>
      </c>
      <c r="K1047" s="131" t="s">
        <v>271</v>
      </c>
      <c r="L1047" s="57"/>
      <c r="M1047" s="187">
        <v>45853.7668865741</v>
      </c>
      <c r="N1047" s="54" t="s">
        <v>233</v>
      </c>
      <c r="O1047" s="54" t="s">
        <v>231</v>
      </c>
      <c r="P1047" s="86"/>
      <c r="Q1047" s="88"/>
      <c r="R1047" s="88"/>
      <c r="S1047" s="88"/>
      <c r="T1047" s="88"/>
      <c r="U1047" s="88"/>
      <c r="V1047" s="61"/>
      <c r="W1047" s="61"/>
      <c r="X1047" s="61"/>
    </row>
    <row r="1048" spans="1:24" ht="15" customHeight="1">
      <c r="A1048" s="140">
        <v>62049105</v>
      </c>
      <c r="B1048" s="512" t="s">
        <v>5133</v>
      </c>
      <c r="C1048" s="531">
        <v>51933828171</v>
      </c>
      <c r="D1048" s="134" t="s">
        <v>5134</v>
      </c>
      <c r="E1048" s="99" t="s">
        <v>451</v>
      </c>
      <c r="F1048" s="57"/>
      <c r="G1048" s="131" t="s">
        <v>223</v>
      </c>
      <c r="H1048" s="131" t="s">
        <v>245</v>
      </c>
      <c r="I1048" s="86"/>
      <c r="J1048" s="57"/>
      <c r="K1048" s="131" t="s">
        <v>278</v>
      </c>
      <c r="L1048" s="386"/>
      <c r="M1048" s="187">
        <v>45853</v>
      </c>
      <c r="N1048" s="54" t="s">
        <v>233</v>
      </c>
      <c r="O1048" s="54" t="s">
        <v>329</v>
      </c>
      <c r="P1048" s="473"/>
      <c r="Q1048" s="88"/>
      <c r="R1048" s="88"/>
      <c r="S1048" s="88"/>
      <c r="T1048" s="88"/>
      <c r="U1048" s="88"/>
      <c r="V1048" s="61"/>
      <c r="W1048" s="332"/>
      <c r="X1048" s="332"/>
    </row>
    <row r="1049" spans="1:24" ht="15" customHeight="1">
      <c r="A1049" s="140">
        <v>73282653</v>
      </c>
      <c r="B1049" s="512" t="s">
        <v>8248</v>
      </c>
      <c r="C1049" s="531">
        <v>51970493832</v>
      </c>
      <c r="D1049" s="134" t="s">
        <v>8249</v>
      </c>
      <c r="E1049" s="99" t="s">
        <v>451</v>
      </c>
      <c r="F1049" s="57"/>
      <c r="G1049" s="131" t="s">
        <v>223</v>
      </c>
      <c r="H1049" s="131" t="s">
        <v>245</v>
      </c>
      <c r="I1049" s="86"/>
      <c r="J1049" s="57"/>
      <c r="K1049" s="131" t="s">
        <v>278</v>
      </c>
      <c r="L1049" s="386"/>
      <c r="M1049" s="187">
        <v>45853</v>
      </c>
      <c r="N1049" s="54" t="s">
        <v>233</v>
      </c>
      <c r="O1049" s="54" t="s">
        <v>231</v>
      </c>
      <c r="P1049" s="473"/>
      <c r="Q1049" s="88"/>
      <c r="R1049" s="88"/>
      <c r="S1049" s="88"/>
      <c r="T1049" s="88"/>
      <c r="U1049" s="88"/>
      <c r="V1049" s="61"/>
      <c r="W1049" s="332"/>
      <c r="X1049" s="332"/>
    </row>
    <row r="1050" spans="1:24" ht="15" customHeight="1">
      <c r="A1050" s="140">
        <v>71951249</v>
      </c>
      <c r="B1050" s="512" t="s">
        <v>6674</v>
      </c>
      <c r="C1050" s="531">
        <v>51965712337</v>
      </c>
      <c r="D1050" s="134" t="s">
        <v>6675</v>
      </c>
      <c r="E1050" s="99" t="s">
        <v>347</v>
      </c>
      <c r="F1050" s="57"/>
      <c r="G1050" s="131" t="s">
        <v>224</v>
      </c>
      <c r="H1050" s="131" t="s">
        <v>245</v>
      </c>
      <c r="I1050" s="86"/>
      <c r="J1050" s="57"/>
      <c r="K1050" s="131" t="s">
        <v>280</v>
      </c>
      <c r="L1050" s="386"/>
      <c r="M1050" s="187">
        <v>45853</v>
      </c>
      <c r="N1050" s="54" t="s">
        <v>233</v>
      </c>
      <c r="O1050" s="54" t="s">
        <v>331</v>
      </c>
      <c r="P1050" s="86" t="str">
        <f>TRIM(BD_PyaPinto[[#This Row],[CONTACTO II]])</f>
        <v/>
      </c>
      <c r="Q1050" s="88"/>
      <c r="R1050" s="88"/>
      <c r="S1050" s="88"/>
      <c r="T1050" s="88"/>
      <c r="U1050" s="88"/>
      <c r="V1050" s="61"/>
      <c r="W1050" s="332"/>
      <c r="X1050" s="332"/>
    </row>
    <row r="1051" spans="1:24" ht="17.25" customHeight="1">
      <c r="A1051" s="140">
        <v>75701295</v>
      </c>
      <c r="B1051" s="512" t="s">
        <v>9409</v>
      </c>
      <c r="C1051" s="531">
        <v>51934459044</v>
      </c>
      <c r="D1051" s="134" t="s">
        <v>9410</v>
      </c>
      <c r="E1051" s="99" t="s">
        <v>347</v>
      </c>
      <c r="F1051" s="57"/>
      <c r="G1051" s="131" t="s">
        <v>224</v>
      </c>
      <c r="H1051" s="131" t="s">
        <v>245</v>
      </c>
      <c r="I1051" s="86"/>
      <c r="J1051" s="57"/>
      <c r="K1051" s="131" t="s">
        <v>274</v>
      </c>
      <c r="L1051" s="386"/>
      <c r="M1051" s="187">
        <v>45852</v>
      </c>
      <c r="N1051" s="657" t="s">
        <v>231</v>
      </c>
      <c r="O1051" s="657" t="s">
        <v>231</v>
      </c>
      <c r="P1051" s="473"/>
      <c r="Q1051" s="88"/>
      <c r="R1051" s="88"/>
      <c r="S1051" s="88"/>
      <c r="T1051" s="88"/>
      <c r="U1051" s="88"/>
      <c r="V1051" s="61"/>
      <c r="W1051" s="332"/>
      <c r="X1051" s="332"/>
    </row>
    <row r="1052" spans="1:24" s="481" customFormat="1" ht="15" customHeight="1">
      <c r="A1052" s="140"/>
      <c r="B1052" s="512" t="s">
        <v>11866</v>
      </c>
      <c r="C1052" s="1174">
        <v>938263473</v>
      </c>
      <c r="D1052" s="139"/>
      <c r="E1052" s="509"/>
      <c r="F1052" s="57"/>
      <c r="G1052" s="131" t="s">
        <v>223</v>
      </c>
      <c r="H1052" s="131" t="s">
        <v>11</v>
      </c>
      <c r="I1052" s="86"/>
      <c r="J1052" s="57"/>
      <c r="K1052" s="131"/>
      <c r="L1052" s="386"/>
      <c r="M1052" s="187">
        <v>45854</v>
      </c>
      <c r="N1052" s="54" t="s">
        <v>233</v>
      </c>
      <c r="O1052" s="54" t="s">
        <v>331</v>
      </c>
      <c r="P1052" s="473"/>
      <c r="Q1052" s="88"/>
      <c r="R1052" s="54"/>
      <c r="S1052" s="54"/>
      <c r="T1052" s="54"/>
      <c r="U1052" s="54"/>
      <c r="V1052" s="58"/>
      <c r="W1052" s="15"/>
    </row>
    <row r="1053" spans="1:24" s="481" customFormat="1" ht="15" customHeight="1">
      <c r="A1053" s="140"/>
      <c r="B1053" s="512" t="s">
        <v>11867</v>
      </c>
      <c r="C1053" s="1174">
        <v>991875733</v>
      </c>
      <c r="D1053" s="139"/>
      <c r="E1053" s="509"/>
      <c r="F1053" s="57"/>
      <c r="G1053" s="131" t="s">
        <v>223</v>
      </c>
      <c r="H1053" s="131" t="s">
        <v>11</v>
      </c>
      <c r="I1053" s="86"/>
      <c r="J1053" s="57"/>
      <c r="K1053" s="131"/>
      <c r="L1053" s="57"/>
      <c r="M1053" s="187">
        <v>45854</v>
      </c>
      <c r="N1053" s="54" t="s">
        <v>233</v>
      </c>
      <c r="O1053" s="54" t="s">
        <v>331</v>
      </c>
      <c r="P1053" s="86"/>
      <c r="Q1053" s="88"/>
      <c r="R1053" s="54"/>
      <c r="S1053" s="54"/>
      <c r="T1053" s="54"/>
      <c r="U1053" s="54"/>
      <c r="V1053" s="58"/>
      <c r="W1053" s="15"/>
    </row>
    <row r="1054" spans="1:24" s="481" customFormat="1" ht="15" customHeight="1">
      <c r="A1054" s="140"/>
      <c r="B1054" s="512" t="s">
        <v>11868</v>
      </c>
      <c r="C1054" s="1174">
        <v>997040668</v>
      </c>
      <c r="D1054" s="139"/>
      <c r="E1054" s="509"/>
      <c r="F1054" s="57"/>
      <c r="G1054" s="131" t="s">
        <v>223</v>
      </c>
      <c r="H1054" s="131" t="s">
        <v>11</v>
      </c>
      <c r="I1054" s="86"/>
      <c r="J1054" s="57"/>
      <c r="K1054" s="131"/>
      <c r="L1054" s="57"/>
      <c r="M1054" s="187">
        <v>45854</v>
      </c>
      <c r="N1054" s="54" t="s">
        <v>233</v>
      </c>
      <c r="O1054" s="54" t="s">
        <v>331</v>
      </c>
      <c r="P1054" s="86"/>
      <c r="Q1054" s="88"/>
      <c r="R1054" s="54"/>
      <c r="S1054" s="54"/>
      <c r="T1054" s="54"/>
      <c r="U1054" s="54"/>
      <c r="V1054" s="58"/>
      <c r="W1054" s="15"/>
    </row>
    <row r="1055" spans="1:24" s="481" customFormat="1" ht="15" customHeight="1">
      <c r="A1055" s="140"/>
      <c r="B1055" s="512" t="s">
        <v>11869</v>
      </c>
      <c r="C1055" s="1174">
        <v>975261662</v>
      </c>
      <c r="D1055" s="139"/>
      <c r="E1055" s="509"/>
      <c r="F1055" s="57"/>
      <c r="G1055" s="131" t="s">
        <v>223</v>
      </c>
      <c r="H1055" s="131" t="s">
        <v>11</v>
      </c>
      <c r="I1055" s="86"/>
      <c r="J1055" s="57"/>
      <c r="K1055" s="131"/>
      <c r="L1055" s="57"/>
      <c r="M1055" s="187">
        <v>45854</v>
      </c>
      <c r="N1055" s="54" t="s">
        <v>233</v>
      </c>
      <c r="O1055" s="54" t="s">
        <v>331</v>
      </c>
      <c r="P1055" s="86"/>
      <c r="Q1055" s="88"/>
      <c r="R1055" s="54"/>
      <c r="S1055" s="54"/>
      <c r="T1055" s="54"/>
      <c r="U1055" s="54"/>
      <c r="V1055" s="58"/>
      <c r="W1055" s="15"/>
    </row>
    <row r="1056" spans="1:24" s="481" customFormat="1" ht="15" customHeight="1">
      <c r="A1056" s="140"/>
      <c r="B1056" s="512" t="s">
        <v>11870</v>
      </c>
      <c r="C1056" s="1174">
        <v>946790347</v>
      </c>
      <c r="D1056" s="139"/>
      <c r="E1056" s="509"/>
      <c r="F1056" s="57"/>
      <c r="G1056" s="131" t="s">
        <v>223</v>
      </c>
      <c r="H1056" s="131" t="s">
        <v>11</v>
      </c>
      <c r="I1056" s="86"/>
      <c r="J1056" s="57"/>
      <c r="K1056" s="131"/>
      <c r="L1056" s="57"/>
      <c r="M1056" s="187">
        <v>45854</v>
      </c>
      <c r="N1056" s="54" t="s">
        <v>237</v>
      </c>
      <c r="O1056" s="54" t="s">
        <v>237</v>
      </c>
      <c r="P1056" s="385" t="s">
        <v>237</v>
      </c>
      <c r="Q1056" s="88"/>
      <c r="R1056" s="54"/>
      <c r="S1056" s="54"/>
      <c r="T1056" s="54"/>
      <c r="U1056" s="54"/>
      <c r="V1056" s="58"/>
      <c r="W1056" s="15"/>
    </row>
    <row r="1057" spans="1:23" s="481" customFormat="1" ht="15" customHeight="1">
      <c r="A1057" s="140"/>
      <c r="B1057" s="512" t="s">
        <v>11871</v>
      </c>
      <c r="C1057" s="1174">
        <v>991869664</v>
      </c>
      <c r="D1057" s="139"/>
      <c r="E1057" s="509"/>
      <c r="F1057" s="57"/>
      <c r="G1057" s="131" t="s">
        <v>223</v>
      </c>
      <c r="H1057" s="131" t="s">
        <v>11</v>
      </c>
      <c r="I1057" s="86"/>
      <c r="J1057" s="57"/>
      <c r="K1057" s="131"/>
      <c r="L1057" s="57"/>
      <c r="M1057" s="187">
        <v>45854</v>
      </c>
      <c r="N1057" s="54" t="s">
        <v>233</v>
      </c>
      <c r="O1057" s="385" t="s">
        <v>331</v>
      </c>
      <c r="P1057" s="86"/>
      <c r="Q1057" s="88"/>
      <c r="R1057" s="54"/>
      <c r="S1057" s="54"/>
      <c r="T1057" s="54"/>
      <c r="U1057" s="54"/>
      <c r="V1057" s="58"/>
      <c r="W1057" s="15"/>
    </row>
    <row r="1058" spans="1:23" s="481" customFormat="1" ht="15" customHeight="1">
      <c r="A1058" s="140"/>
      <c r="B1058" s="512" t="s">
        <v>11872</v>
      </c>
      <c r="C1058" s="1174">
        <v>9487079089</v>
      </c>
      <c r="D1058" s="139"/>
      <c r="E1058" s="509"/>
      <c r="F1058" s="57"/>
      <c r="G1058" s="131" t="s">
        <v>223</v>
      </c>
      <c r="H1058" s="131" t="s">
        <v>11</v>
      </c>
      <c r="I1058" s="86"/>
      <c r="J1058" s="57"/>
      <c r="K1058" s="131"/>
      <c r="L1058" s="57"/>
      <c r="M1058" s="187">
        <v>45854</v>
      </c>
      <c r="N1058" s="54" t="s">
        <v>233</v>
      </c>
      <c r="O1058" s="54" t="s">
        <v>331</v>
      </c>
      <c r="P1058" s="86"/>
      <c r="Q1058" s="88"/>
      <c r="R1058" s="54"/>
      <c r="S1058" s="54"/>
      <c r="T1058" s="54"/>
      <c r="U1058" s="54"/>
      <c r="V1058" s="58"/>
      <c r="W1058" s="15"/>
    </row>
    <row r="1059" spans="1:23" s="481" customFormat="1" ht="15" customHeight="1">
      <c r="A1059" s="140"/>
      <c r="B1059" s="512" t="s">
        <v>11873</v>
      </c>
      <c r="C1059" s="1174">
        <v>932488152</v>
      </c>
      <c r="D1059" s="139"/>
      <c r="E1059" s="509"/>
      <c r="F1059" s="57"/>
      <c r="G1059" s="131" t="s">
        <v>223</v>
      </c>
      <c r="H1059" s="131" t="s">
        <v>11</v>
      </c>
      <c r="I1059" s="86"/>
      <c r="J1059" s="57"/>
      <c r="K1059" s="131"/>
      <c r="L1059" s="386"/>
      <c r="M1059" s="187">
        <v>45854</v>
      </c>
      <c r="N1059" s="54" t="s">
        <v>233</v>
      </c>
      <c r="O1059" s="54" t="s">
        <v>331</v>
      </c>
      <c r="P1059" s="473"/>
      <c r="Q1059" s="88"/>
      <c r="R1059" s="54"/>
      <c r="S1059" s="54"/>
      <c r="T1059" s="54"/>
      <c r="U1059" s="54"/>
      <c r="V1059" s="58"/>
      <c r="W1059" s="15"/>
    </row>
    <row r="1060" spans="1:23" s="481" customFormat="1" ht="15" customHeight="1">
      <c r="A1060" s="140"/>
      <c r="B1060" s="512" t="s">
        <v>11874</v>
      </c>
      <c r="C1060" s="1174">
        <v>953372717</v>
      </c>
      <c r="D1060" s="139"/>
      <c r="E1060" s="509"/>
      <c r="F1060" s="57"/>
      <c r="G1060" s="131" t="s">
        <v>223</v>
      </c>
      <c r="H1060" s="131" t="s">
        <v>11</v>
      </c>
      <c r="I1060" s="86"/>
      <c r="J1060" s="57"/>
      <c r="K1060" s="131"/>
      <c r="L1060" s="57"/>
      <c r="M1060" s="187">
        <v>45854</v>
      </c>
      <c r="N1060" s="54" t="s">
        <v>233</v>
      </c>
      <c r="O1060" s="54" t="s">
        <v>331</v>
      </c>
      <c r="P1060" s="86"/>
      <c r="Q1060" s="88"/>
      <c r="R1060" s="54"/>
      <c r="S1060" s="54"/>
      <c r="T1060" s="54"/>
      <c r="U1060" s="54"/>
      <c r="V1060" s="58"/>
      <c r="W1060" s="15"/>
    </row>
    <row r="1061" spans="1:23" s="481" customFormat="1" ht="15" customHeight="1">
      <c r="A1061" s="140"/>
      <c r="B1061" s="512" t="s">
        <v>11875</v>
      </c>
      <c r="C1061" s="1174">
        <v>986154700</v>
      </c>
      <c r="D1061" s="139"/>
      <c r="E1061" s="509"/>
      <c r="F1061" s="57"/>
      <c r="G1061" s="131" t="s">
        <v>223</v>
      </c>
      <c r="H1061" s="131" t="s">
        <v>11</v>
      </c>
      <c r="I1061" s="86"/>
      <c r="J1061" s="57"/>
      <c r="K1061" s="131"/>
      <c r="L1061" s="57"/>
      <c r="M1061" s="187">
        <v>45854</v>
      </c>
      <c r="N1061" s="54" t="s">
        <v>233</v>
      </c>
      <c r="O1061" s="54" t="s">
        <v>331</v>
      </c>
      <c r="P1061" s="86"/>
      <c r="Q1061" s="88"/>
      <c r="R1061" s="54"/>
      <c r="S1061" s="54"/>
      <c r="T1061" s="54"/>
      <c r="U1061" s="54"/>
      <c r="V1061" s="58"/>
      <c r="W1061" s="15"/>
    </row>
    <row r="1062" spans="1:23" s="481" customFormat="1" ht="15" customHeight="1">
      <c r="A1062" s="140"/>
      <c r="B1062" s="512" t="s">
        <v>11876</v>
      </c>
      <c r="C1062" s="1174">
        <v>951152761</v>
      </c>
      <c r="D1062" s="139"/>
      <c r="E1062" s="509"/>
      <c r="F1062" s="57"/>
      <c r="G1062" s="131" t="s">
        <v>223</v>
      </c>
      <c r="H1062" s="131" t="s">
        <v>11</v>
      </c>
      <c r="I1062" s="86"/>
      <c r="J1062" s="57"/>
      <c r="K1062" s="131"/>
      <c r="L1062" s="57"/>
      <c r="M1062" s="187">
        <v>45854</v>
      </c>
      <c r="N1062" s="54" t="s">
        <v>233</v>
      </c>
      <c r="O1062" s="54" t="s">
        <v>331</v>
      </c>
      <c r="P1062" s="86"/>
      <c r="Q1062" s="88"/>
      <c r="R1062" s="54"/>
      <c r="S1062" s="54"/>
      <c r="T1062" s="54"/>
      <c r="U1062" s="54"/>
      <c r="V1062" s="58"/>
      <c r="W1062" s="15"/>
    </row>
    <row r="1063" spans="1:23" s="481" customFormat="1" ht="15" customHeight="1">
      <c r="A1063" s="140">
        <v>60527730</v>
      </c>
      <c r="B1063" s="512" t="s">
        <v>3140</v>
      </c>
      <c r="C1063" s="531">
        <v>942746675</v>
      </c>
      <c r="D1063" s="139" t="s">
        <v>3141</v>
      </c>
      <c r="E1063" s="509"/>
      <c r="F1063" s="57"/>
      <c r="G1063" s="131" t="s">
        <v>223</v>
      </c>
      <c r="H1063" s="131" t="s">
        <v>11</v>
      </c>
      <c r="I1063" s="86"/>
      <c r="J1063" s="57"/>
      <c r="K1063" s="131"/>
      <c r="L1063" s="57"/>
      <c r="M1063" s="187">
        <v>45854</v>
      </c>
      <c r="N1063" s="54" t="s">
        <v>233</v>
      </c>
      <c r="O1063" s="54"/>
      <c r="P1063" s="86"/>
      <c r="Q1063" s="88"/>
      <c r="R1063" s="54"/>
      <c r="S1063" s="54"/>
      <c r="T1063" s="54"/>
      <c r="U1063" s="54"/>
      <c r="V1063" s="58"/>
      <c r="W1063" s="15"/>
    </row>
    <row r="1064" spans="1:23" s="481" customFormat="1" ht="15" customHeight="1">
      <c r="A1064" s="140"/>
      <c r="B1064" s="512" t="s">
        <v>11877</v>
      </c>
      <c r="C1064" s="531">
        <v>930456368</v>
      </c>
      <c r="D1064" s="139" t="s">
        <v>11878</v>
      </c>
      <c r="E1064" s="509"/>
      <c r="F1064" s="57"/>
      <c r="G1064" s="131" t="s">
        <v>223</v>
      </c>
      <c r="H1064" s="131" t="s">
        <v>11</v>
      </c>
      <c r="I1064" s="86"/>
      <c r="J1064" s="57"/>
      <c r="K1064" s="131"/>
      <c r="L1064" s="57"/>
      <c r="M1064" s="187">
        <v>45854</v>
      </c>
      <c r="N1064" s="54" t="s">
        <v>233</v>
      </c>
      <c r="O1064" s="54"/>
      <c r="P1064" s="86"/>
      <c r="Q1064" s="88"/>
      <c r="R1064" s="54"/>
      <c r="S1064" s="54"/>
      <c r="T1064" s="54"/>
      <c r="U1064" s="54"/>
      <c r="V1064" s="58"/>
      <c r="W1064" s="15"/>
    </row>
    <row r="1065" spans="1:23" s="481" customFormat="1" ht="15" customHeight="1">
      <c r="A1065" s="140">
        <v>71674705</v>
      </c>
      <c r="B1065" s="512" t="s">
        <v>6494</v>
      </c>
      <c r="C1065" s="531">
        <v>959326865</v>
      </c>
      <c r="D1065" s="139" t="s">
        <v>6495</v>
      </c>
      <c r="E1065" s="509"/>
      <c r="F1065" s="57"/>
      <c r="G1065" s="131" t="s">
        <v>223</v>
      </c>
      <c r="H1065" s="131" t="s">
        <v>11</v>
      </c>
      <c r="I1065" s="86"/>
      <c r="J1065" s="57"/>
      <c r="K1065" s="131"/>
      <c r="L1065" s="57"/>
      <c r="M1065" s="187">
        <v>45854</v>
      </c>
      <c r="N1065" s="54" t="s">
        <v>233</v>
      </c>
      <c r="O1065" s="54"/>
      <c r="P1065" s="86"/>
      <c r="Q1065" s="88"/>
      <c r="R1065" s="54"/>
      <c r="S1065" s="54"/>
      <c r="T1065" s="54"/>
      <c r="U1065" s="54"/>
      <c r="V1065" s="58"/>
      <c r="W1065" s="15"/>
    </row>
    <row r="1066" spans="1:23" s="481" customFormat="1" ht="15" customHeight="1">
      <c r="A1066" s="140">
        <v>72054579</v>
      </c>
      <c r="B1066" s="512" t="s">
        <v>6735</v>
      </c>
      <c r="C1066" s="531">
        <v>906026472</v>
      </c>
      <c r="D1066" s="139" t="s">
        <v>6736</v>
      </c>
      <c r="E1066" s="509"/>
      <c r="F1066" s="57"/>
      <c r="G1066" s="131" t="s">
        <v>223</v>
      </c>
      <c r="H1066" s="131" t="s">
        <v>11</v>
      </c>
      <c r="I1066" s="86"/>
      <c r="J1066" s="57"/>
      <c r="K1066" s="131"/>
      <c r="L1066" s="57"/>
      <c r="M1066" s="187">
        <v>45854</v>
      </c>
      <c r="N1066" s="54" t="s">
        <v>233</v>
      </c>
      <c r="O1066" s="54"/>
      <c r="P1066" s="86"/>
      <c r="Q1066" s="88"/>
      <c r="R1066" s="54"/>
      <c r="S1066" s="54"/>
      <c r="T1066" s="54"/>
      <c r="U1066" s="54"/>
      <c r="V1066" s="58"/>
      <c r="W1066" s="15"/>
    </row>
    <row r="1067" spans="1:23" s="481" customFormat="1" ht="15" customHeight="1">
      <c r="A1067" s="140"/>
      <c r="B1067" s="512" t="s">
        <v>11879</v>
      </c>
      <c r="C1067" s="531">
        <v>994356788</v>
      </c>
      <c r="D1067" s="139" t="s">
        <v>11880</v>
      </c>
      <c r="E1067" s="509"/>
      <c r="F1067" s="57"/>
      <c r="G1067" s="131" t="s">
        <v>223</v>
      </c>
      <c r="H1067" s="131" t="s">
        <v>11</v>
      </c>
      <c r="I1067" s="86"/>
      <c r="J1067" s="57"/>
      <c r="K1067" s="131"/>
      <c r="L1067" s="57" t="s">
        <v>271</v>
      </c>
      <c r="M1067" s="187">
        <v>45854</v>
      </c>
      <c r="N1067" s="54" t="s">
        <v>233</v>
      </c>
      <c r="O1067" s="54"/>
      <c r="P1067" s="86"/>
      <c r="Q1067" s="88"/>
      <c r="R1067" s="54"/>
      <c r="S1067" s="54"/>
      <c r="T1067" s="54"/>
      <c r="U1067" s="54"/>
      <c r="V1067" s="58"/>
      <c r="W1067" s="15"/>
    </row>
    <row r="1068" spans="1:23" s="481" customFormat="1" ht="15" customHeight="1">
      <c r="A1068" s="140">
        <v>74261415</v>
      </c>
      <c r="B1068" s="512" t="s">
        <v>8862</v>
      </c>
      <c r="C1068" s="531">
        <v>936118268</v>
      </c>
      <c r="D1068" s="139" t="s">
        <v>8863</v>
      </c>
      <c r="E1068" s="509"/>
      <c r="F1068" s="57"/>
      <c r="G1068" s="131" t="s">
        <v>223</v>
      </c>
      <c r="H1068" s="131" t="s">
        <v>11</v>
      </c>
      <c r="I1068" s="86"/>
      <c r="J1068" s="57"/>
      <c r="K1068" s="131"/>
      <c r="L1068" s="57"/>
      <c r="M1068" s="187">
        <v>45854</v>
      </c>
      <c r="N1068" s="54" t="s">
        <v>233</v>
      </c>
      <c r="O1068" s="54"/>
      <c r="P1068" s="86"/>
      <c r="Q1068" s="88"/>
      <c r="R1068" s="54"/>
      <c r="S1068" s="54"/>
      <c r="T1068" s="54"/>
      <c r="U1068" s="54"/>
      <c r="V1068" s="58"/>
      <c r="W1068" s="15"/>
    </row>
    <row r="1069" spans="1:23" s="481" customFormat="1" ht="15" customHeight="1">
      <c r="A1069" s="140">
        <v>76397029</v>
      </c>
      <c r="B1069" s="512" t="s">
        <v>9652</v>
      </c>
      <c r="C1069" s="531">
        <v>51974377289</v>
      </c>
      <c r="D1069" s="139" t="s">
        <v>9653</v>
      </c>
      <c r="E1069" s="509"/>
      <c r="F1069" s="57"/>
      <c r="G1069" s="131" t="s">
        <v>224</v>
      </c>
      <c r="H1069" s="131" t="s">
        <v>11</v>
      </c>
      <c r="I1069" s="86" t="s">
        <v>7</v>
      </c>
      <c r="J1069" s="57"/>
      <c r="K1069" s="131"/>
      <c r="L1069" s="57"/>
      <c r="M1069" s="187">
        <v>45854</v>
      </c>
      <c r="N1069" s="54" t="s">
        <v>233</v>
      </c>
      <c r="O1069" s="54"/>
      <c r="P1069" s="86"/>
      <c r="Q1069" s="88"/>
      <c r="R1069" s="54"/>
      <c r="S1069" s="54"/>
      <c r="T1069" s="54"/>
      <c r="U1069" s="54"/>
      <c r="V1069" s="58"/>
      <c r="W1069" s="15"/>
    </row>
    <row r="1070" spans="1:23" s="481" customFormat="1" ht="15" customHeight="1">
      <c r="A1070" s="140">
        <v>71895136</v>
      </c>
      <c r="B1070" s="512" t="s">
        <v>6654</v>
      </c>
      <c r="C1070" s="531">
        <v>51925661769</v>
      </c>
      <c r="D1070" s="139" t="s">
        <v>6655</v>
      </c>
      <c r="E1070" s="509"/>
      <c r="F1070" s="57"/>
      <c r="G1070" s="131" t="s">
        <v>224</v>
      </c>
      <c r="H1070" s="131" t="s">
        <v>11</v>
      </c>
      <c r="I1070" s="86" t="s">
        <v>13</v>
      </c>
      <c r="J1070" s="57"/>
      <c r="K1070" s="131"/>
      <c r="L1070" s="57"/>
      <c r="M1070" s="187">
        <v>45854</v>
      </c>
      <c r="N1070" s="54" t="s">
        <v>233</v>
      </c>
      <c r="O1070" s="54"/>
      <c r="P1070" s="86"/>
      <c r="Q1070" s="88"/>
      <c r="R1070" s="54"/>
      <c r="S1070" s="54"/>
      <c r="T1070" s="54"/>
      <c r="U1070" s="54"/>
      <c r="V1070" s="58"/>
      <c r="W1070" s="15"/>
    </row>
    <row r="1071" spans="1:23" s="481" customFormat="1" ht="15" customHeight="1">
      <c r="A1071" s="140">
        <v>70619916</v>
      </c>
      <c r="B1071" s="512" t="s">
        <v>1971</v>
      </c>
      <c r="C1071" s="531">
        <v>51945328712</v>
      </c>
      <c r="D1071" s="139" t="s">
        <v>1972</v>
      </c>
      <c r="E1071" s="509"/>
      <c r="F1071" s="57"/>
      <c r="G1071" s="131" t="s">
        <v>224</v>
      </c>
      <c r="H1071" s="131" t="s">
        <v>11</v>
      </c>
      <c r="I1071" s="86" t="s">
        <v>7</v>
      </c>
      <c r="J1071" s="57"/>
      <c r="K1071" s="131"/>
      <c r="L1071" s="57"/>
      <c r="M1071" s="187">
        <v>45854</v>
      </c>
      <c r="N1071" s="54" t="s">
        <v>233</v>
      </c>
      <c r="O1071" s="54"/>
      <c r="P1071" s="86"/>
      <c r="Q1071" s="88"/>
      <c r="R1071" s="54"/>
      <c r="S1071" s="54"/>
      <c r="T1071" s="54"/>
      <c r="U1071" s="54"/>
      <c r="V1071" s="58"/>
      <c r="W1071" s="15"/>
    </row>
    <row r="1072" spans="1:23" s="481" customFormat="1" ht="15" customHeight="1">
      <c r="A1072" s="140">
        <v>9900558</v>
      </c>
      <c r="B1072" s="512" t="s">
        <v>822</v>
      </c>
      <c r="C1072" s="531">
        <v>51960442980</v>
      </c>
      <c r="D1072" s="139" t="s">
        <v>823</v>
      </c>
      <c r="E1072" s="509"/>
      <c r="F1072" s="57"/>
      <c r="G1072" s="131" t="s">
        <v>224</v>
      </c>
      <c r="H1072" s="131" t="s">
        <v>11</v>
      </c>
      <c r="I1072" s="86" t="s">
        <v>13</v>
      </c>
      <c r="J1072" s="57"/>
      <c r="K1072" s="131"/>
      <c r="L1072" s="57"/>
      <c r="M1072" s="187">
        <v>45854</v>
      </c>
      <c r="N1072" s="54" t="s">
        <v>233</v>
      </c>
      <c r="O1072" s="54"/>
      <c r="P1072" s="86"/>
      <c r="Q1072" s="88"/>
      <c r="R1072" s="54"/>
      <c r="S1072" s="54"/>
      <c r="T1072" s="54"/>
      <c r="U1072" s="54"/>
      <c r="V1072" s="58"/>
      <c r="W1072" s="15"/>
    </row>
    <row r="1073" spans="1:23" s="481" customFormat="1" ht="15" customHeight="1">
      <c r="A1073" s="140">
        <v>70598662</v>
      </c>
      <c r="B1073" s="512" t="s">
        <v>5537</v>
      </c>
      <c r="C1073" s="531">
        <v>51970164697</v>
      </c>
      <c r="D1073" s="139" t="s">
        <v>5538</v>
      </c>
      <c r="E1073" s="509"/>
      <c r="F1073" s="57"/>
      <c r="G1073" s="131" t="s">
        <v>224</v>
      </c>
      <c r="H1073" s="131" t="s">
        <v>11</v>
      </c>
      <c r="I1073" s="86" t="s">
        <v>7</v>
      </c>
      <c r="J1073" s="57"/>
      <c r="K1073" s="131"/>
      <c r="L1073" s="57"/>
      <c r="M1073" s="187">
        <v>45854</v>
      </c>
      <c r="N1073" s="54" t="s">
        <v>233</v>
      </c>
      <c r="O1073" s="54"/>
      <c r="P1073" s="86"/>
      <c r="Q1073" s="88"/>
      <c r="R1073" s="54"/>
      <c r="S1073" s="54"/>
      <c r="T1073" s="54"/>
      <c r="U1073" s="54"/>
      <c r="V1073" s="58"/>
      <c r="W1073" s="15"/>
    </row>
    <row r="1074" spans="1:23" s="481" customFormat="1" ht="15" customHeight="1">
      <c r="A1074" s="140">
        <v>73855570</v>
      </c>
      <c r="B1074" s="512" t="s">
        <v>8607</v>
      </c>
      <c r="C1074" s="531">
        <v>925952427</v>
      </c>
      <c r="D1074" s="139" t="s">
        <v>8608</v>
      </c>
      <c r="E1074" s="509"/>
      <c r="F1074" s="57"/>
      <c r="G1074" s="131" t="s">
        <v>224</v>
      </c>
      <c r="H1074" s="131" t="s">
        <v>11</v>
      </c>
      <c r="I1074" s="86" t="s">
        <v>7</v>
      </c>
      <c r="J1074" s="57"/>
      <c r="K1074" s="131"/>
      <c r="L1074" s="386"/>
      <c r="M1074" s="187">
        <v>45854</v>
      </c>
      <c r="N1074" s="54" t="s">
        <v>233</v>
      </c>
      <c r="O1074" s="54"/>
      <c r="P1074" s="473"/>
      <c r="Q1074" s="88"/>
      <c r="R1074" s="54"/>
      <c r="S1074" s="54"/>
      <c r="T1074" s="54"/>
      <c r="U1074" s="54"/>
      <c r="V1074" s="58"/>
      <c r="W1074" s="15"/>
    </row>
    <row r="1075" spans="1:23" s="481" customFormat="1" ht="15" customHeight="1">
      <c r="A1075" s="140">
        <v>60002359</v>
      </c>
      <c r="B1075" s="512" t="s">
        <v>2996</v>
      </c>
      <c r="C1075" s="531">
        <v>51928086199</v>
      </c>
      <c r="D1075" s="139" t="s">
        <v>2997</v>
      </c>
      <c r="E1075" s="509"/>
      <c r="F1075" s="57"/>
      <c r="G1075" s="131" t="s">
        <v>224</v>
      </c>
      <c r="H1075" s="131" t="s">
        <v>11</v>
      </c>
      <c r="I1075" s="86" t="s">
        <v>7</v>
      </c>
      <c r="J1075" s="57"/>
      <c r="K1075" s="131"/>
      <c r="L1075" s="57"/>
      <c r="M1075" s="187">
        <v>45854</v>
      </c>
      <c r="N1075" s="54" t="s">
        <v>233</v>
      </c>
      <c r="O1075" s="54"/>
      <c r="P1075" s="86"/>
      <c r="Q1075" s="88"/>
      <c r="R1075" s="54"/>
      <c r="S1075" s="54"/>
      <c r="T1075" s="54"/>
      <c r="U1075" s="54"/>
      <c r="V1075" s="58"/>
      <c r="W1075" s="15"/>
    </row>
    <row r="1076" spans="1:23" s="481" customFormat="1" ht="15" customHeight="1">
      <c r="A1076" s="140">
        <v>60932060</v>
      </c>
      <c r="B1076" s="512" t="s">
        <v>3442</v>
      </c>
      <c r="C1076" s="531">
        <v>962724372</v>
      </c>
      <c r="D1076" s="139" t="s">
        <v>3443</v>
      </c>
      <c r="E1076" s="509"/>
      <c r="F1076" s="57"/>
      <c r="G1076" s="131" t="s">
        <v>224</v>
      </c>
      <c r="H1076" s="131" t="s">
        <v>11</v>
      </c>
      <c r="I1076" s="86"/>
      <c r="J1076" s="57"/>
      <c r="K1076" s="131"/>
      <c r="L1076" s="57"/>
      <c r="M1076" s="187">
        <v>45854</v>
      </c>
      <c r="N1076" s="54" t="s">
        <v>233</v>
      </c>
      <c r="O1076" s="54"/>
      <c r="P1076" s="86"/>
      <c r="Q1076" s="88"/>
      <c r="R1076" s="54"/>
      <c r="S1076" s="54"/>
      <c r="T1076" s="54"/>
      <c r="U1076" s="54"/>
      <c r="V1076" s="58"/>
      <c r="W1076" s="15"/>
    </row>
    <row r="1077" spans="1:23" s="481" customFormat="1" ht="15" customHeight="1">
      <c r="A1077" s="140">
        <v>70718681</v>
      </c>
      <c r="B1077" s="512" t="s">
        <v>5705</v>
      </c>
      <c r="C1077" s="531">
        <v>922241627</v>
      </c>
      <c r="D1077" s="139" t="s">
        <v>5706</v>
      </c>
      <c r="E1077" s="509"/>
      <c r="F1077" s="57"/>
      <c r="G1077" s="131" t="s">
        <v>224</v>
      </c>
      <c r="H1077" s="131" t="s">
        <v>11</v>
      </c>
      <c r="I1077" s="86"/>
      <c r="J1077" s="57"/>
      <c r="K1077" s="131"/>
      <c r="L1077" s="57"/>
      <c r="M1077" s="187">
        <v>45854</v>
      </c>
      <c r="N1077" s="54" t="s">
        <v>233</v>
      </c>
      <c r="O1077" s="54"/>
      <c r="P1077" s="86"/>
      <c r="Q1077" s="88"/>
      <c r="R1077" s="54"/>
      <c r="S1077" s="54"/>
      <c r="T1077" s="54"/>
      <c r="U1077" s="54"/>
      <c r="V1077" s="58"/>
      <c r="W1077" s="15"/>
    </row>
    <row r="1078" spans="1:23" s="481" customFormat="1" ht="15" customHeight="1">
      <c r="A1078" s="140">
        <v>70644315</v>
      </c>
      <c r="B1078" s="512" t="s">
        <v>5597</v>
      </c>
      <c r="C1078" s="531">
        <v>960097117</v>
      </c>
      <c r="D1078" s="139" t="s">
        <v>5598</v>
      </c>
      <c r="E1078" s="509"/>
      <c r="F1078" s="57"/>
      <c r="G1078" s="131" t="s">
        <v>224</v>
      </c>
      <c r="H1078" s="131" t="s">
        <v>11</v>
      </c>
      <c r="I1078" s="86"/>
      <c r="J1078" s="57"/>
      <c r="K1078" s="131"/>
      <c r="L1078" s="57"/>
      <c r="M1078" s="187">
        <v>45854</v>
      </c>
      <c r="N1078" s="54" t="s">
        <v>233</v>
      </c>
      <c r="O1078" s="54"/>
      <c r="P1078" s="86"/>
      <c r="Q1078" s="88"/>
      <c r="R1078" s="54"/>
      <c r="S1078" s="54"/>
      <c r="T1078" s="54"/>
      <c r="U1078" s="54"/>
      <c r="V1078" s="58"/>
      <c r="W1078" s="15"/>
    </row>
    <row r="1079" spans="1:23" s="481" customFormat="1" ht="15" customHeight="1">
      <c r="A1079" s="140">
        <v>60909290</v>
      </c>
      <c r="B1079" s="512" t="s">
        <v>3419</v>
      </c>
      <c r="C1079" s="531">
        <v>974059307</v>
      </c>
      <c r="D1079" s="139" t="s">
        <v>3420</v>
      </c>
      <c r="E1079" s="509"/>
      <c r="F1079" s="57"/>
      <c r="G1079" s="131" t="s">
        <v>224</v>
      </c>
      <c r="H1079" s="131" t="s">
        <v>11</v>
      </c>
      <c r="I1079" s="86"/>
      <c r="J1079" s="57"/>
      <c r="K1079" s="131"/>
      <c r="L1079" s="57"/>
      <c r="M1079" s="187">
        <v>45854</v>
      </c>
      <c r="N1079" s="54" t="s">
        <v>233</v>
      </c>
      <c r="O1079" s="54"/>
      <c r="P1079" s="86"/>
      <c r="Q1079" s="88"/>
      <c r="R1079" s="54"/>
      <c r="S1079" s="54"/>
      <c r="T1079" s="54"/>
      <c r="U1079" s="54"/>
      <c r="V1079" s="58"/>
      <c r="W1079" s="15"/>
    </row>
    <row r="1080" spans="1:23" s="481" customFormat="1" ht="15" customHeight="1">
      <c r="A1080" s="140">
        <v>76818496</v>
      </c>
      <c r="B1080" s="512" t="s">
        <v>9787</v>
      </c>
      <c r="C1080" s="531">
        <v>51952450270</v>
      </c>
      <c r="D1080" s="139" t="s">
        <v>9788</v>
      </c>
      <c r="E1080" s="509"/>
      <c r="F1080" s="57"/>
      <c r="G1080" s="131" t="s">
        <v>224</v>
      </c>
      <c r="H1080" s="131" t="s">
        <v>11</v>
      </c>
      <c r="I1080" s="86"/>
      <c r="J1080" s="57"/>
      <c r="K1080" s="131"/>
      <c r="L1080" s="57"/>
      <c r="M1080" s="187">
        <v>45854</v>
      </c>
      <c r="N1080" s="54" t="s">
        <v>233</v>
      </c>
      <c r="O1080" s="54"/>
      <c r="P1080" s="86"/>
      <c r="Q1080" s="88"/>
      <c r="R1080" s="54"/>
      <c r="S1080" s="54"/>
      <c r="T1080" s="54"/>
      <c r="U1080" s="54"/>
      <c r="V1080" s="58"/>
      <c r="W1080" s="15"/>
    </row>
    <row r="1081" spans="1:23" s="481" customFormat="1" ht="15" customHeight="1">
      <c r="A1081" s="140">
        <v>60458817</v>
      </c>
      <c r="B1081" s="512" t="s">
        <v>3106</v>
      </c>
      <c r="C1081" s="531">
        <v>51982880131</v>
      </c>
      <c r="D1081" s="139" t="s">
        <v>3107</v>
      </c>
      <c r="E1081" s="509"/>
      <c r="F1081" s="57"/>
      <c r="G1081" s="131" t="s">
        <v>224</v>
      </c>
      <c r="H1081" s="131" t="s">
        <v>11</v>
      </c>
      <c r="I1081" s="86"/>
      <c r="J1081" s="57"/>
      <c r="K1081" s="131"/>
      <c r="L1081" s="57"/>
      <c r="M1081" s="187">
        <v>45854</v>
      </c>
      <c r="N1081" s="54" t="s">
        <v>233</v>
      </c>
      <c r="O1081" s="54"/>
      <c r="P1081" s="86"/>
      <c r="Q1081" s="88"/>
      <c r="R1081" s="54"/>
      <c r="S1081" s="54"/>
      <c r="T1081" s="54"/>
      <c r="U1081" s="54"/>
      <c r="V1081" s="58"/>
      <c r="W1081" s="15"/>
    </row>
    <row r="1082" spans="1:23" s="481" customFormat="1" ht="15" customHeight="1">
      <c r="A1082" s="140">
        <v>75533572</v>
      </c>
      <c r="B1082" s="512" t="s">
        <v>9343</v>
      </c>
      <c r="C1082" s="531">
        <v>51907837117</v>
      </c>
      <c r="D1082" s="139" t="s">
        <v>9344</v>
      </c>
      <c r="E1082" s="509"/>
      <c r="F1082" s="57"/>
      <c r="G1082" s="131" t="s">
        <v>224</v>
      </c>
      <c r="H1082" s="131" t="s">
        <v>11</v>
      </c>
      <c r="I1082" s="86" t="s">
        <v>7</v>
      </c>
      <c r="J1082" s="57"/>
      <c r="K1082" s="131"/>
      <c r="L1082" s="57"/>
      <c r="M1082" s="187">
        <v>45854</v>
      </c>
      <c r="N1082" s="54" t="s">
        <v>233</v>
      </c>
      <c r="O1082" s="54"/>
      <c r="P1082" s="86"/>
      <c r="Q1082" s="88"/>
      <c r="R1082" s="54"/>
      <c r="S1082" s="54"/>
      <c r="T1082" s="54"/>
      <c r="U1082" s="54"/>
      <c r="V1082" s="58"/>
      <c r="W1082" s="15"/>
    </row>
    <row r="1083" spans="1:23" s="481" customFormat="1" ht="15" customHeight="1">
      <c r="A1083" s="140">
        <v>71717705</v>
      </c>
      <c r="B1083" s="512" t="s">
        <v>6600</v>
      </c>
      <c r="C1083" s="531">
        <v>51961614283</v>
      </c>
      <c r="D1083" s="139" t="s">
        <v>6601</v>
      </c>
      <c r="E1083" s="509"/>
      <c r="F1083" s="57"/>
      <c r="G1083" s="131" t="s">
        <v>224</v>
      </c>
      <c r="H1083" s="131" t="s">
        <v>11</v>
      </c>
      <c r="I1083" s="86" t="s">
        <v>7</v>
      </c>
      <c r="J1083" s="57"/>
      <c r="K1083" s="131"/>
      <c r="L1083" s="57"/>
      <c r="M1083" s="187">
        <v>45854</v>
      </c>
      <c r="N1083" s="54" t="s">
        <v>233</v>
      </c>
      <c r="O1083" s="54"/>
      <c r="P1083" s="86"/>
      <c r="Q1083" s="88"/>
      <c r="R1083" s="54"/>
      <c r="S1083" s="54"/>
      <c r="T1083" s="54"/>
      <c r="U1083" s="54"/>
      <c r="V1083" s="58"/>
      <c r="W1083" s="15"/>
    </row>
    <row r="1084" spans="1:23" s="481" customFormat="1" ht="15" customHeight="1">
      <c r="A1084" s="140">
        <v>41839931</v>
      </c>
      <c r="B1084" s="512" t="s">
        <v>1765</v>
      </c>
      <c r="C1084" s="531">
        <v>51976205620</v>
      </c>
      <c r="D1084" s="139" t="s">
        <v>1766</v>
      </c>
      <c r="E1084" s="509"/>
      <c r="F1084" s="57"/>
      <c r="G1084" s="131" t="s">
        <v>224</v>
      </c>
      <c r="H1084" s="131" t="s">
        <v>11</v>
      </c>
      <c r="I1084" s="86" t="s">
        <v>7</v>
      </c>
      <c r="J1084" s="57"/>
      <c r="K1084" s="131"/>
      <c r="L1084" s="57"/>
      <c r="M1084" s="187">
        <v>45854</v>
      </c>
      <c r="N1084" s="54" t="s">
        <v>233</v>
      </c>
      <c r="O1084" s="54"/>
      <c r="P1084" s="86"/>
      <c r="Q1084" s="88"/>
      <c r="R1084" s="54"/>
      <c r="S1084" s="54"/>
      <c r="T1084" s="54"/>
      <c r="U1084" s="54"/>
      <c r="V1084" s="58"/>
      <c r="W1084" s="15"/>
    </row>
    <row r="1085" spans="1:23" s="481" customFormat="1" ht="15" customHeight="1">
      <c r="A1085" s="140">
        <v>70682668</v>
      </c>
      <c r="B1085" s="512" t="s">
        <v>5625</v>
      </c>
      <c r="C1085" s="531">
        <v>51921712577</v>
      </c>
      <c r="D1085" s="139" t="s">
        <v>5626</v>
      </c>
      <c r="E1085" s="509"/>
      <c r="F1085" s="57"/>
      <c r="G1085" s="131" t="s">
        <v>224</v>
      </c>
      <c r="H1085" s="131" t="s">
        <v>11</v>
      </c>
      <c r="I1085" s="86"/>
      <c r="J1085" s="57"/>
      <c r="K1085" s="131"/>
      <c r="L1085" s="386"/>
      <c r="M1085" s="187">
        <v>45854</v>
      </c>
      <c r="N1085" s="54" t="s">
        <v>233</v>
      </c>
      <c r="O1085" s="54"/>
      <c r="P1085" s="473"/>
      <c r="Q1085" s="88"/>
      <c r="R1085" s="54"/>
      <c r="S1085" s="54"/>
      <c r="T1085" s="54"/>
      <c r="U1085" s="54"/>
      <c r="V1085" s="58"/>
      <c r="W1085" s="15"/>
    </row>
    <row r="1086" spans="1:23" s="481" customFormat="1" ht="15" customHeight="1">
      <c r="A1086" s="140">
        <v>9743495</v>
      </c>
      <c r="B1086" s="512" t="s">
        <v>784</v>
      </c>
      <c r="C1086" s="531">
        <v>51983234431</v>
      </c>
      <c r="D1086" s="139" t="s">
        <v>785</v>
      </c>
      <c r="E1086" s="509"/>
      <c r="F1086" s="57"/>
      <c r="G1086" s="131" t="s">
        <v>224</v>
      </c>
      <c r="H1086" s="131" t="s">
        <v>11</v>
      </c>
      <c r="I1086" s="86" t="s">
        <v>13</v>
      </c>
      <c r="J1086" s="57"/>
      <c r="K1086" s="131"/>
      <c r="L1086" s="57"/>
      <c r="M1086" s="187">
        <v>45854</v>
      </c>
      <c r="N1086" s="54" t="s">
        <v>233</v>
      </c>
      <c r="O1086" s="54"/>
      <c r="P1086" s="86"/>
      <c r="Q1086" s="88"/>
      <c r="R1086" s="54"/>
      <c r="S1086" s="54"/>
      <c r="T1086" s="54"/>
      <c r="U1086" s="54"/>
      <c r="V1086" s="58"/>
      <c r="W1086" s="15"/>
    </row>
    <row r="1087" spans="1:23" s="481" customFormat="1" ht="15" customHeight="1">
      <c r="A1087" s="140">
        <v>10200734</v>
      </c>
      <c r="B1087" s="512" t="s">
        <v>915</v>
      </c>
      <c r="C1087" s="531">
        <v>51959735549</v>
      </c>
      <c r="D1087" s="139" t="s">
        <v>916</v>
      </c>
      <c r="E1087" s="509"/>
      <c r="F1087" s="57"/>
      <c r="G1087" s="131" t="s">
        <v>224</v>
      </c>
      <c r="H1087" s="131" t="s">
        <v>11</v>
      </c>
      <c r="I1087" s="86" t="s">
        <v>7</v>
      </c>
      <c r="J1087" s="57"/>
      <c r="K1087" s="131"/>
      <c r="L1087" s="57"/>
      <c r="M1087" s="187">
        <v>45854</v>
      </c>
      <c r="N1087" s="54" t="s">
        <v>233</v>
      </c>
      <c r="O1087" s="54"/>
      <c r="P1087" s="86"/>
      <c r="Q1087" s="88"/>
      <c r="R1087" s="54"/>
      <c r="S1087" s="54"/>
      <c r="T1087" s="54"/>
      <c r="U1087" s="54"/>
      <c r="V1087" s="58"/>
      <c r="W1087" s="15"/>
    </row>
    <row r="1088" spans="1:23" s="481" customFormat="1" ht="15" customHeight="1">
      <c r="A1088" s="140">
        <v>75149466</v>
      </c>
      <c r="B1088" s="512" t="s">
        <v>9183</v>
      </c>
      <c r="C1088" s="531">
        <v>51967944392</v>
      </c>
      <c r="D1088" s="139" t="s">
        <v>9184</v>
      </c>
      <c r="E1088" s="509"/>
      <c r="F1088" s="57"/>
      <c r="G1088" s="131" t="s">
        <v>224</v>
      </c>
      <c r="H1088" s="131" t="s">
        <v>11</v>
      </c>
      <c r="I1088" s="86"/>
      <c r="J1088" s="57"/>
      <c r="K1088" s="131"/>
      <c r="L1088" s="57"/>
      <c r="M1088" s="187">
        <v>45854</v>
      </c>
      <c r="N1088" s="54" t="s">
        <v>233</v>
      </c>
      <c r="O1088" s="54"/>
      <c r="P1088" s="86"/>
      <c r="Q1088" s="88"/>
      <c r="R1088" s="54"/>
      <c r="S1088" s="54"/>
      <c r="T1088" s="54"/>
      <c r="U1088" s="54"/>
      <c r="V1088" s="58"/>
      <c r="W1088" s="15"/>
    </row>
    <row r="1089" spans="1:23" s="481" customFormat="1" ht="15" customHeight="1">
      <c r="A1089" s="140">
        <v>72548954</v>
      </c>
      <c r="B1089" s="512" t="s">
        <v>7270</v>
      </c>
      <c r="C1089" s="531">
        <v>990943810</v>
      </c>
      <c r="D1089" s="139" t="s">
        <v>7271</v>
      </c>
      <c r="E1089" s="509"/>
      <c r="F1089" s="57"/>
      <c r="G1089" s="131" t="s">
        <v>224</v>
      </c>
      <c r="H1089" s="131" t="s">
        <v>11</v>
      </c>
      <c r="I1089" s="86"/>
      <c r="J1089" s="57"/>
      <c r="K1089" s="131"/>
      <c r="L1089" s="57"/>
      <c r="M1089" s="187">
        <v>45854</v>
      </c>
      <c r="N1089" s="54" t="s">
        <v>233</v>
      </c>
      <c r="O1089" s="54"/>
      <c r="P1089" s="86"/>
      <c r="Q1089" s="88"/>
      <c r="R1089" s="54"/>
      <c r="S1089" s="54"/>
      <c r="T1089" s="54"/>
      <c r="U1089" s="54"/>
      <c r="V1089" s="58"/>
      <c r="W1089" s="15"/>
    </row>
    <row r="1090" spans="1:23" s="481" customFormat="1" ht="15" customHeight="1">
      <c r="A1090" s="140">
        <v>70735059</v>
      </c>
      <c r="B1090" s="512" t="s">
        <v>5757</v>
      </c>
      <c r="C1090" s="531">
        <v>51973272947</v>
      </c>
      <c r="D1090" s="139" t="s">
        <v>5758</v>
      </c>
      <c r="E1090" s="509"/>
      <c r="F1090" s="57"/>
      <c r="G1090" s="131" t="s">
        <v>224</v>
      </c>
      <c r="H1090" s="131" t="s">
        <v>11</v>
      </c>
      <c r="I1090" s="86" t="s">
        <v>13</v>
      </c>
      <c r="J1090" s="57"/>
      <c r="K1090" s="131"/>
      <c r="L1090" s="57"/>
      <c r="M1090" s="187">
        <v>45854</v>
      </c>
      <c r="N1090" s="54" t="s">
        <v>233</v>
      </c>
      <c r="O1090" s="54"/>
      <c r="P1090" s="86"/>
      <c r="Q1090" s="88"/>
      <c r="R1090" s="54"/>
      <c r="S1090" s="54"/>
      <c r="T1090" s="54"/>
      <c r="U1090" s="54"/>
      <c r="V1090" s="58"/>
      <c r="W1090" s="15"/>
    </row>
    <row r="1091" spans="1:23" s="481" customFormat="1" ht="15" customHeight="1">
      <c r="A1091" s="140">
        <v>45011422</v>
      </c>
      <c r="B1091" s="512" t="s">
        <v>2390</v>
      </c>
      <c r="C1091" s="531">
        <v>51912792206</v>
      </c>
      <c r="D1091" s="139" t="s">
        <v>2391</v>
      </c>
      <c r="E1091" s="509"/>
      <c r="F1091" s="57"/>
      <c r="G1091" s="131" t="s">
        <v>224</v>
      </c>
      <c r="H1091" s="131" t="s">
        <v>11</v>
      </c>
      <c r="I1091" s="86" t="s">
        <v>13</v>
      </c>
      <c r="J1091" s="57"/>
      <c r="K1091" s="131"/>
      <c r="L1091" s="57"/>
      <c r="M1091" s="187">
        <v>45854</v>
      </c>
      <c r="N1091" s="54" t="s">
        <v>233</v>
      </c>
      <c r="O1091" s="54"/>
      <c r="P1091" s="86"/>
      <c r="Q1091" s="88"/>
      <c r="R1091" s="54"/>
      <c r="S1091" s="54"/>
      <c r="T1091" s="54"/>
      <c r="U1091" s="54"/>
      <c r="V1091" s="58"/>
      <c r="W1091" s="15"/>
    </row>
    <row r="1092" spans="1:23" s="481" customFormat="1" ht="15" customHeight="1">
      <c r="A1092" s="140">
        <v>29468740</v>
      </c>
      <c r="B1092" s="512" t="s">
        <v>1274</v>
      </c>
      <c r="C1092" s="531">
        <v>958140517</v>
      </c>
      <c r="D1092" s="139" t="s">
        <v>1275</v>
      </c>
      <c r="E1092" s="509"/>
      <c r="F1092" s="57"/>
      <c r="G1092" s="131" t="s">
        <v>224</v>
      </c>
      <c r="H1092" s="131" t="s">
        <v>11</v>
      </c>
      <c r="I1092" s="86"/>
      <c r="J1092" s="57"/>
      <c r="K1092" s="131"/>
      <c r="L1092" s="57"/>
      <c r="M1092" s="187">
        <v>45854</v>
      </c>
      <c r="N1092" s="54" t="s">
        <v>233</v>
      </c>
      <c r="O1092" s="54"/>
      <c r="P1092" s="86"/>
      <c r="Q1092" s="88"/>
      <c r="R1092" s="54"/>
      <c r="S1092" s="54"/>
      <c r="T1092" s="54"/>
      <c r="U1092" s="54"/>
      <c r="V1092" s="58"/>
      <c r="W1092" s="15"/>
    </row>
    <row r="1093" spans="1:23" s="481" customFormat="1" ht="15" customHeight="1">
      <c r="A1093" s="140">
        <v>70390526</v>
      </c>
      <c r="B1093" s="512" t="s">
        <v>5419</v>
      </c>
      <c r="C1093" s="531">
        <v>923559317</v>
      </c>
      <c r="D1093" s="139" t="s">
        <v>5420</v>
      </c>
      <c r="E1093" s="509"/>
      <c r="F1093" s="57"/>
      <c r="G1093" s="131" t="s">
        <v>224</v>
      </c>
      <c r="H1093" s="131" t="s">
        <v>11</v>
      </c>
      <c r="I1093" s="86" t="s">
        <v>7</v>
      </c>
      <c r="J1093" s="57"/>
      <c r="K1093" s="131"/>
      <c r="L1093" s="57"/>
      <c r="M1093" s="187">
        <v>45854</v>
      </c>
      <c r="N1093" s="54" t="s">
        <v>233</v>
      </c>
      <c r="O1093" s="54"/>
      <c r="P1093" s="86"/>
      <c r="Q1093" s="88"/>
      <c r="R1093" s="54"/>
      <c r="S1093" s="54"/>
      <c r="T1093" s="54"/>
      <c r="U1093" s="54"/>
      <c r="V1093" s="58"/>
      <c r="W1093" s="15"/>
    </row>
    <row r="1094" spans="1:23" s="481" customFormat="1" ht="15" customHeight="1">
      <c r="A1094" s="140">
        <v>61079098</v>
      </c>
      <c r="B1094" s="512" t="s">
        <v>3640</v>
      </c>
      <c r="C1094" s="531">
        <v>972761070</v>
      </c>
      <c r="D1094" s="139" t="s">
        <v>3641</v>
      </c>
      <c r="E1094" s="509"/>
      <c r="F1094" s="57"/>
      <c r="G1094" s="131" t="s">
        <v>224</v>
      </c>
      <c r="H1094" s="131" t="s">
        <v>11</v>
      </c>
      <c r="I1094" s="86"/>
      <c r="J1094" s="57"/>
      <c r="K1094" s="131"/>
      <c r="L1094" s="57"/>
      <c r="M1094" s="187">
        <v>45854</v>
      </c>
      <c r="N1094" s="54" t="s">
        <v>233</v>
      </c>
      <c r="O1094" s="54"/>
      <c r="P1094" s="86"/>
      <c r="Q1094" s="88"/>
      <c r="R1094" s="54"/>
      <c r="S1094" s="54"/>
      <c r="T1094" s="54"/>
      <c r="U1094" s="54"/>
      <c r="V1094" s="58"/>
      <c r="W1094" s="15"/>
    </row>
    <row r="1095" spans="1:23" s="481" customFormat="1" ht="15" customHeight="1">
      <c r="A1095" s="140">
        <v>76059585</v>
      </c>
      <c r="B1095" s="512" t="s">
        <v>9523</v>
      </c>
      <c r="C1095" s="531">
        <v>995471468</v>
      </c>
      <c r="D1095" s="139" t="s">
        <v>9524</v>
      </c>
      <c r="E1095" s="509"/>
      <c r="F1095" s="57"/>
      <c r="G1095" s="131" t="s">
        <v>224</v>
      </c>
      <c r="H1095" s="131" t="s">
        <v>11</v>
      </c>
      <c r="I1095" s="86"/>
      <c r="J1095" s="57"/>
      <c r="K1095" s="131"/>
      <c r="L1095" s="57"/>
      <c r="M1095" s="187">
        <v>45854</v>
      </c>
      <c r="N1095" s="54" t="s">
        <v>233</v>
      </c>
      <c r="O1095" s="54"/>
      <c r="P1095" s="86"/>
      <c r="Q1095" s="88"/>
      <c r="R1095" s="54"/>
      <c r="S1095" s="54"/>
      <c r="T1095" s="54"/>
      <c r="U1095" s="54"/>
      <c r="V1095" s="58"/>
      <c r="W1095" s="15"/>
    </row>
    <row r="1096" spans="1:23" s="481" customFormat="1" ht="15" customHeight="1">
      <c r="A1096" s="140">
        <v>60064848</v>
      </c>
      <c r="B1096" s="512" t="s">
        <v>3011</v>
      </c>
      <c r="C1096" s="531">
        <v>935667392</v>
      </c>
      <c r="D1096" s="139" t="s">
        <v>3012</v>
      </c>
      <c r="E1096" s="509"/>
      <c r="F1096" s="57"/>
      <c r="G1096" s="131" t="s">
        <v>224</v>
      </c>
      <c r="H1096" s="131" t="s">
        <v>11</v>
      </c>
      <c r="I1096" s="86"/>
      <c r="J1096" s="57"/>
      <c r="K1096" s="131"/>
      <c r="L1096" s="57"/>
      <c r="M1096" s="187">
        <v>45854</v>
      </c>
      <c r="N1096" s="54" t="s">
        <v>233</v>
      </c>
      <c r="O1096" s="54"/>
      <c r="P1096" s="86"/>
      <c r="Q1096" s="88"/>
      <c r="R1096" s="54"/>
      <c r="S1096" s="54"/>
      <c r="T1096" s="54"/>
      <c r="U1096" s="54"/>
      <c r="V1096" s="58"/>
      <c r="W1096" s="15"/>
    </row>
    <row r="1097" spans="1:23" s="481" customFormat="1" ht="15" customHeight="1">
      <c r="A1097" s="140">
        <v>72985744</v>
      </c>
      <c r="B1097" s="512" t="s">
        <v>7819</v>
      </c>
      <c r="C1097" s="531">
        <v>998912520</v>
      </c>
      <c r="D1097" s="139"/>
      <c r="E1097" s="509"/>
      <c r="F1097" s="57"/>
      <c r="G1097" s="131" t="s">
        <v>224</v>
      </c>
      <c r="H1097" s="131" t="s">
        <v>11</v>
      </c>
      <c r="I1097" s="86"/>
      <c r="J1097" s="57"/>
      <c r="K1097" s="131"/>
      <c r="L1097" s="57"/>
      <c r="M1097" s="187">
        <v>45854</v>
      </c>
      <c r="N1097" s="54" t="s">
        <v>233</v>
      </c>
      <c r="O1097" s="54"/>
      <c r="P1097" s="86"/>
      <c r="Q1097" s="88"/>
      <c r="R1097" s="54"/>
      <c r="S1097" s="54"/>
      <c r="T1097" s="54"/>
      <c r="U1097" s="54"/>
      <c r="V1097" s="58"/>
      <c r="W1097" s="15"/>
    </row>
    <row r="1098" spans="1:23" s="481" customFormat="1" ht="15" customHeight="1">
      <c r="A1098" s="140">
        <v>74302742</v>
      </c>
      <c r="B1098" s="512" t="s">
        <v>8871</v>
      </c>
      <c r="C1098" s="531">
        <v>51981049028</v>
      </c>
      <c r="D1098" s="139" t="s">
        <v>8872</v>
      </c>
      <c r="E1098" s="509"/>
      <c r="F1098" s="57"/>
      <c r="G1098" s="131" t="s">
        <v>224</v>
      </c>
      <c r="H1098" s="131" t="s">
        <v>11</v>
      </c>
      <c r="I1098" s="86" t="s">
        <v>7</v>
      </c>
      <c r="J1098" s="57"/>
      <c r="K1098" s="131"/>
      <c r="L1098" s="57"/>
      <c r="M1098" s="187">
        <v>45854</v>
      </c>
      <c r="N1098" s="54" t="s">
        <v>233</v>
      </c>
      <c r="O1098" s="54"/>
      <c r="P1098" s="86"/>
      <c r="Q1098" s="88"/>
      <c r="R1098" s="54"/>
      <c r="S1098" s="54"/>
      <c r="T1098" s="54"/>
      <c r="U1098" s="54"/>
      <c r="V1098" s="58"/>
      <c r="W1098" s="15"/>
    </row>
    <row r="1099" spans="1:23" s="481" customFormat="1" ht="15" customHeight="1">
      <c r="A1099" s="687">
        <v>76085965</v>
      </c>
      <c r="B1099" s="688" t="s">
        <v>9532</v>
      </c>
      <c r="C1099" s="689">
        <v>51986551007</v>
      </c>
      <c r="D1099" s="58" t="s">
        <v>9533</v>
      </c>
      <c r="E1099" s="690"/>
      <c r="F1099" s="57"/>
      <c r="G1099" s="691" t="s">
        <v>225</v>
      </c>
      <c r="H1099" s="691" t="s">
        <v>11</v>
      </c>
      <c r="I1099" s="57" t="s">
        <v>7</v>
      </c>
      <c r="J1099" s="686"/>
      <c r="K1099" s="691"/>
      <c r="L1099" s="57" t="s">
        <v>271</v>
      </c>
      <c r="M1099" s="692">
        <v>45854</v>
      </c>
      <c r="N1099" s="58" t="s">
        <v>233</v>
      </c>
      <c r="O1099" s="58" t="s">
        <v>332</v>
      </c>
      <c r="P1099" s="57" t="s">
        <v>237</v>
      </c>
      <c r="Q1099" s="63"/>
      <c r="R1099" s="57" t="s">
        <v>332</v>
      </c>
      <c r="S1099" s="58"/>
      <c r="T1099" s="58"/>
      <c r="U1099" s="58"/>
      <c r="V1099" s="58"/>
      <c r="W1099" s="15"/>
    </row>
    <row r="1100" spans="1:23" s="481" customFormat="1" ht="15" customHeight="1">
      <c r="A1100" s="687">
        <v>74630246</v>
      </c>
      <c r="B1100" s="688" t="s">
        <v>8964</v>
      </c>
      <c r="C1100" s="689">
        <v>51907520713</v>
      </c>
      <c r="D1100" s="58" t="s">
        <v>8965</v>
      </c>
      <c r="E1100" s="690"/>
      <c r="F1100" s="57"/>
      <c r="G1100" s="691" t="s">
        <v>225</v>
      </c>
      <c r="H1100" s="691" t="s">
        <v>11</v>
      </c>
      <c r="I1100" s="57" t="s">
        <v>7</v>
      </c>
      <c r="J1100" s="686"/>
      <c r="K1100" s="691"/>
      <c r="L1100" s="57" t="s">
        <v>271</v>
      </c>
      <c r="M1100" s="692">
        <v>45854</v>
      </c>
      <c r="N1100" s="58" t="s">
        <v>233</v>
      </c>
      <c r="O1100" s="58" t="s">
        <v>331</v>
      </c>
      <c r="P1100" s="57"/>
      <c r="Q1100" s="63"/>
      <c r="R1100" s="58"/>
      <c r="S1100" s="58"/>
      <c r="T1100" s="58"/>
      <c r="U1100" s="58"/>
      <c r="V1100" s="58"/>
      <c r="W1100" s="15"/>
    </row>
    <row r="1101" spans="1:23" s="481" customFormat="1" ht="15" customHeight="1">
      <c r="A1101" s="687">
        <v>70595169</v>
      </c>
      <c r="B1101" s="688" t="s">
        <v>5533</v>
      </c>
      <c r="C1101" s="689">
        <v>51994714469</v>
      </c>
      <c r="D1101" s="58" t="s">
        <v>5534</v>
      </c>
      <c r="E1101" s="690"/>
      <c r="F1101" s="57"/>
      <c r="G1101" s="691" t="s">
        <v>225</v>
      </c>
      <c r="H1101" s="691" t="s">
        <v>11</v>
      </c>
      <c r="I1101" s="57" t="s">
        <v>7</v>
      </c>
      <c r="J1101" s="686"/>
      <c r="K1101" s="691"/>
      <c r="L1101" s="57" t="s">
        <v>271</v>
      </c>
      <c r="M1101" s="692">
        <v>45854</v>
      </c>
      <c r="N1101" s="58" t="s">
        <v>233</v>
      </c>
      <c r="O1101" s="58" t="s">
        <v>331</v>
      </c>
      <c r="P1101" s="57"/>
      <c r="Q1101" s="63"/>
      <c r="R1101" s="58"/>
      <c r="S1101" s="58"/>
      <c r="T1101" s="58"/>
      <c r="U1101" s="58"/>
      <c r="V1101" s="58"/>
      <c r="W1101" s="15"/>
    </row>
    <row r="1102" spans="1:23" s="481" customFormat="1" ht="15" customHeight="1">
      <c r="A1102" s="687">
        <v>60151359</v>
      </c>
      <c r="B1102" s="688" t="s">
        <v>3026</v>
      </c>
      <c r="C1102" s="689">
        <v>51916786821</v>
      </c>
      <c r="D1102" s="58" t="s">
        <v>3027</v>
      </c>
      <c r="E1102" s="690"/>
      <c r="F1102" s="57"/>
      <c r="G1102" s="691" t="s">
        <v>225</v>
      </c>
      <c r="H1102" s="691" t="s">
        <v>11</v>
      </c>
      <c r="I1102" s="57" t="s">
        <v>7</v>
      </c>
      <c r="J1102" s="686"/>
      <c r="K1102" s="691"/>
      <c r="L1102" s="57" t="s">
        <v>271</v>
      </c>
      <c r="M1102" s="692">
        <v>45854</v>
      </c>
      <c r="N1102" s="58" t="s">
        <v>233</v>
      </c>
      <c r="O1102" s="58" t="s">
        <v>331</v>
      </c>
      <c r="P1102" s="57"/>
      <c r="Q1102" s="63"/>
      <c r="R1102" s="58"/>
      <c r="S1102" s="58"/>
      <c r="T1102" s="58"/>
      <c r="U1102" s="58"/>
      <c r="V1102" s="58"/>
      <c r="W1102" s="15"/>
    </row>
    <row r="1103" spans="1:23" s="481" customFormat="1" ht="15" customHeight="1">
      <c r="A1103" s="687">
        <v>73220347</v>
      </c>
      <c r="B1103" s="688" t="s">
        <v>8208</v>
      </c>
      <c r="C1103" s="689">
        <v>51957391642</v>
      </c>
      <c r="D1103" s="58" t="s">
        <v>8209</v>
      </c>
      <c r="E1103" s="690"/>
      <c r="F1103" s="57"/>
      <c r="G1103" s="691" t="s">
        <v>225</v>
      </c>
      <c r="H1103" s="691" t="s">
        <v>11</v>
      </c>
      <c r="I1103" s="57" t="s">
        <v>7</v>
      </c>
      <c r="J1103" s="686"/>
      <c r="K1103" s="691"/>
      <c r="L1103" s="57" t="s">
        <v>271</v>
      </c>
      <c r="M1103" s="692">
        <v>45854</v>
      </c>
      <c r="N1103" s="58" t="s">
        <v>233</v>
      </c>
      <c r="O1103" s="58" t="s">
        <v>331</v>
      </c>
      <c r="P1103" s="57"/>
      <c r="Q1103" s="63"/>
      <c r="R1103" s="58"/>
      <c r="S1103" s="58"/>
      <c r="T1103" s="58"/>
      <c r="U1103" s="58"/>
      <c r="V1103" s="58"/>
      <c r="W1103" s="15"/>
    </row>
    <row r="1104" spans="1:23" s="481" customFormat="1" ht="15" customHeight="1">
      <c r="A1104" s="687">
        <v>76606995</v>
      </c>
      <c r="B1104" s="688" t="s">
        <v>9724</v>
      </c>
      <c r="C1104" s="689">
        <v>51924480839</v>
      </c>
      <c r="D1104" s="58" t="s">
        <v>9725</v>
      </c>
      <c r="E1104" s="690"/>
      <c r="F1104" s="57"/>
      <c r="G1104" s="691" t="s">
        <v>225</v>
      </c>
      <c r="H1104" s="691" t="s">
        <v>11</v>
      </c>
      <c r="I1104" s="57" t="s">
        <v>7</v>
      </c>
      <c r="J1104" s="686"/>
      <c r="K1104" s="691"/>
      <c r="L1104" s="57" t="s">
        <v>271</v>
      </c>
      <c r="M1104" s="692">
        <v>45854</v>
      </c>
      <c r="N1104" s="58" t="s">
        <v>233</v>
      </c>
      <c r="O1104" s="58" t="s">
        <v>331</v>
      </c>
      <c r="P1104" s="57"/>
      <c r="Q1104" s="63"/>
      <c r="R1104" s="58"/>
      <c r="S1104" s="58"/>
      <c r="T1104" s="58"/>
      <c r="U1104" s="58"/>
      <c r="V1104" s="58"/>
      <c r="W1104" s="15"/>
    </row>
    <row r="1105" spans="1:23" s="481" customFormat="1" ht="15" customHeight="1">
      <c r="A1105" s="687">
        <v>76785411</v>
      </c>
      <c r="B1105" s="688" t="s">
        <v>9768</v>
      </c>
      <c r="C1105" s="689">
        <v>51901771570</v>
      </c>
      <c r="D1105" s="58" t="s">
        <v>9769</v>
      </c>
      <c r="E1105" s="690"/>
      <c r="F1105" s="57"/>
      <c r="G1105" s="691" t="s">
        <v>225</v>
      </c>
      <c r="H1105" s="691" t="s">
        <v>11</v>
      </c>
      <c r="I1105" s="57" t="s">
        <v>7</v>
      </c>
      <c r="J1105" s="686"/>
      <c r="K1105" s="691"/>
      <c r="L1105" s="57" t="s">
        <v>271</v>
      </c>
      <c r="M1105" s="692">
        <v>45854</v>
      </c>
      <c r="N1105" s="58" t="s">
        <v>233</v>
      </c>
      <c r="O1105" s="58" t="s">
        <v>331</v>
      </c>
      <c r="P1105" s="57"/>
      <c r="Q1105" s="63"/>
      <c r="R1105" s="58"/>
      <c r="S1105" s="58"/>
      <c r="T1105" s="58"/>
      <c r="U1105" s="58"/>
      <c r="V1105" s="58"/>
      <c r="W1105" s="15"/>
    </row>
    <row r="1106" spans="1:23" s="481" customFormat="1" ht="15" customHeight="1">
      <c r="A1106" s="687">
        <v>7376548</v>
      </c>
      <c r="B1106" s="688" t="s">
        <v>566</v>
      </c>
      <c r="C1106" s="689">
        <v>928944064</v>
      </c>
      <c r="D1106" s="58" t="s">
        <v>567</v>
      </c>
      <c r="E1106" s="690"/>
      <c r="F1106" s="57"/>
      <c r="G1106" s="691" t="s">
        <v>225</v>
      </c>
      <c r="H1106" s="691" t="s">
        <v>11</v>
      </c>
      <c r="I1106" s="57" t="s">
        <v>7</v>
      </c>
      <c r="J1106" s="686"/>
      <c r="K1106" s="691"/>
      <c r="L1106" s="57" t="s">
        <v>271</v>
      </c>
      <c r="M1106" s="692">
        <v>45854</v>
      </c>
      <c r="N1106" s="58" t="s">
        <v>233</v>
      </c>
      <c r="O1106" s="58" t="s">
        <v>331</v>
      </c>
      <c r="P1106" s="57"/>
      <c r="Q1106" s="63"/>
      <c r="R1106" s="58"/>
      <c r="S1106" s="58"/>
      <c r="T1106" s="58"/>
      <c r="U1106" s="58"/>
      <c r="V1106" s="58"/>
      <c r="W1106" s="15"/>
    </row>
    <row r="1107" spans="1:23" s="481" customFormat="1" ht="15" customHeight="1">
      <c r="A1107" s="687">
        <v>76061169</v>
      </c>
      <c r="B1107" s="688" t="s">
        <v>9528</v>
      </c>
      <c r="C1107" s="689">
        <v>51907334393</v>
      </c>
      <c r="D1107" s="58" t="s">
        <v>9529</v>
      </c>
      <c r="E1107" s="690"/>
      <c r="F1107" s="57"/>
      <c r="G1107" s="691" t="s">
        <v>225</v>
      </c>
      <c r="H1107" s="691" t="s">
        <v>11</v>
      </c>
      <c r="I1107" s="57" t="s">
        <v>7</v>
      </c>
      <c r="J1107" s="686"/>
      <c r="K1107" s="691"/>
      <c r="L1107" s="57" t="s">
        <v>271</v>
      </c>
      <c r="M1107" s="692">
        <v>45854</v>
      </c>
      <c r="N1107" s="58" t="s">
        <v>233</v>
      </c>
      <c r="O1107" s="58" t="s">
        <v>332</v>
      </c>
      <c r="P1107" s="57" t="s">
        <v>237</v>
      </c>
      <c r="Q1107" s="63"/>
      <c r="R1107" s="57" t="s">
        <v>332</v>
      </c>
      <c r="S1107" s="58"/>
      <c r="T1107" s="58"/>
      <c r="U1107" s="58"/>
      <c r="V1107" s="58"/>
      <c r="W1107" s="15"/>
    </row>
    <row r="1108" spans="1:23" s="481" customFormat="1" ht="15" customHeight="1">
      <c r="A1108" s="687">
        <v>60253777</v>
      </c>
      <c r="B1108" s="688" t="s">
        <v>3054</v>
      </c>
      <c r="C1108" s="689">
        <v>51992052042</v>
      </c>
      <c r="D1108" s="58" t="s">
        <v>3055</v>
      </c>
      <c r="E1108" s="690"/>
      <c r="F1108" s="57"/>
      <c r="G1108" s="691" t="s">
        <v>225</v>
      </c>
      <c r="H1108" s="691" t="s">
        <v>11</v>
      </c>
      <c r="I1108" s="57" t="s">
        <v>7</v>
      </c>
      <c r="J1108" s="686"/>
      <c r="K1108" s="691"/>
      <c r="L1108" s="57" t="s">
        <v>271</v>
      </c>
      <c r="M1108" s="692">
        <v>45854</v>
      </c>
      <c r="N1108" s="58" t="s">
        <v>233</v>
      </c>
      <c r="O1108" s="58" t="s">
        <v>331</v>
      </c>
      <c r="P1108" s="57"/>
      <c r="Q1108" s="63"/>
      <c r="R1108" s="58"/>
      <c r="S1108" s="58"/>
      <c r="T1108" s="58"/>
      <c r="U1108" s="58"/>
      <c r="V1108" s="58"/>
      <c r="W1108" s="15"/>
    </row>
    <row r="1109" spans="1:23" s="481" customFormat="1" ht="15" customHeight="1">
      <c r="A1109" s="687">
        <v>62450284</v>
      </c>
      <c r="B1109" s="688" t="s">
        <v>5219</v>
      </c>
      <c r="C1109" s="689">
        <v>51941607882</v>
      </c>
      <c r="D1109" s="58" t="s">
        <v>5220</v>
      </c>
      <c r="E1109" s="690"/>
      <c r="F1109" s="57"/>
      <c r="G1109" s="691" t="s">
        <v>225</v>
      </c>
      <c r="H1109" s="691" t="s">
        <v>11</v>
      </c>
      <c r="I1109" s="57" t="s">
        <v>7</v>
      </c>
      <c r="J1109" s="686"/>
      <c r="K1109" s="691"/>
      <c r="L1109" s="57" t="s">
        <v>271</v>
      </c>
      <c r="M1109" s="692">
        <v>45854</v>
      </c>
      <c r="N1109" s="58" t="s">
        <v>233</v>
      </c>
      <c r="O1109" s="58" t="s">
        <v>332</v>
      </c>
      <c r="P1109" s="57" t="s">
        <v>237</v>
      </c>
      <c r="Q1109" s="63"/>
      <c r="R1109" s="57" t="s">
        <v>332</v>
      </c>
      <c r="S1109" s="58"/>
      <c r="T1109" s="58"/>
      <c r="U1109" s="58"/>
      <c r="V1109" s="58"/>
      <c r="W1109" s="15"/>
    </row>
    <row r="1110" spans="1:23" s="481" customFormat="1" ht="15" customHeight="1">
      <c r="A1110" s="687">
        <v>60480048</v>
      </c>
      <c r="B1110" s="688" t="s">
        <v>3119</v>
      </c>
      <c r="C1110" s="689">
        <v>51988300438</v>
      </c>
      <c r="D1110" s="58" t="s">
        <v>3120</v>
      </c>
      <c r="E1110" s="690"/>
      <c r="F1110" s="57"/>
      <c r="G1110" s="691" t="s">
        <v>225</v>
      </c>
      <c r="H1110" s="691" t="s">
        <v>11</v>
      </c>
      <c r="I1110" s="57"/>
      <c r="J1110" s="686"/>
      <c r="K1110" s="691"/>
      <c r="L1110" s="57" t="s">
        <v>271</v>
      </c>
      <c r="M1110" s="692">
        <v>45854</v>
      </c>
      <c r="N1110" s="58" t="s">
        <v>233</v>
      </c>
      <c r="O1110" s="58" t="s">
        <v>331</v>
      </c>
      <c r="P1110" s="57"/>
      <c r="Q1110" s="63"/>
      <c r="R1110" s="58"/>
      <c r="S1110" s="58"/>
      <c r="T1110" s="58"/>
      <c r="U1110" s="58"/>
      <c r="V1110" s="58"/>
      <c r="W1110" s="15"/>
    </row>
    <row r="1111" spans="1:23" s="481" customFormat="1" ht="15" customHeight="1">
      <c r="A1111" s="687">
        <v>72728005</v>
      </c>
      <c r="B1111" s="688" t="s">
        <v>7531</v>
      </c>
      <c r="C1111" s="689">
        <v>51925729024</v>
      </c>
      <c r="D1111" s="58" t="s">
        <v>7532</v>
      </c>
      <c r="E1111" s="690"/>
      <c r="F1111" s="57"/>
      <c r="G1111" s="691" t="s">
        <v>225</v>
      </c>
      <c r="H1111" s="691" t="s">
        <v>11</v>
      </c>
      <c r="I1111" s="57"/>
      <c r="J1111" s="686"/>
      <c r="K1111" s="691"/>
      <c r="L1111" s="57" t="s">
        <v>271</v>
      </c>
      <c r="M1111" s="692">
        <v>45854</v>
      </c>
      <c r="N1111" s="58" t="s">
        <v>233</v>
      </c>
      <c r="O1111" s="58" t="s">
        <v>331</v>
      </c>
      <c r="P1111" s="57"/>
      <c r="Q1111" s="63"/>
      <c r="R1111" s="58"/>
      <c r="S1111" s="58"/>
      <c r="T1111" s="58"/>
      <c r="U1111" s="58"/>
      <c r="V1111" s="58"/>
      <c r="W1111" s="15"/>
    </row>
    <row r="1112" spans="1:23" s="481" customFormat="1" ht="15" customHeight="1">
      <c r="A1112" s="687">
        <v>46244036</v>
      </c>
      <c r="B1112" s="688" t="s">
        <v>2614</v>
      </c>
      <c r="C1112" s="689">
        <v>51966445106</v>
      </c>
      <c r="D1112" s="58" t="s">
        <v>2615</v>
      </c>
      <c r="E1112" s="690"/>
      <c r="F1112" s="57"/>
      <c r="G1112" s="691" t="s">
        <v>225</v>
      </c>
      <c r="H1112" s="691" t="s">
        <v>11</v>
      </c>
      <c r="I1112" s="57"/>
      <c r="J1112" s="686"/>
      <c r="K1112" s="691"/>
      <c r="L1112" s="57" t="s">
        <v>271</v>
      </c>
      <c r="M1112" s="692">
        <v>45854</v>
      </c>
      <c r="N1112" s="58" t="s">
        <v>233</v>
      </c>
      <c r="O1112" s="58" t="s">
        <v>331</v>
      </c>
      <c r="P1112" s="57"/>
      <c r="Q1112" s="63"/>
      <c r="R1112" s="58"/>
      <c r="S1112" s="58"/>
      <c r="T1112" s="58"/>
      <c r="U1112" s="58"/>
      <c r="V1112" s="58"/>
      <c r="W1112" s="15"/>
    </row>
    <row r="1113" spans="1:23" s="481" customFormat="1" ht="15" customHeight="1">
      <c r="A1113" s="687">
        <v>29670512</v>
      </c>
      <c r="B1113" s="688" t="s">
        <v>1284</v>
      </c>
      <c r="C1113" s="689">
        <v>51974538920</v>
      </c>
      <c r="D1113" s="58" t="s">
        <v>1285</v>
      </c>
      <c r="E1113" s="690"/>
      <c r="F1113" s="57"/>
      <c r="G1113" s="691" t="s">
        <v>225</v>
      </c>
      <c r="H1113" s="691" t="s">
        <v>11</v>
      </c>
      <c r="I1113" s="57"/>
      <c r="J1113" s="686"/>
      <c r="K1113" s="691"/>
      <c r="L1113" s="57" t="s">
        <v>271</v>
      </c>
      <c r="M1113" s="692">
        <v>45854</v>
      </c>
      <c r="N1113" s="58" t="s">
        <v>233</v>
      </c>
      <c r="O1113" s="58" t="s">
        <v>331</v>
      </c>
      <c r="P1113" s="57"/>
      <c r="Q1113" s="63"/>
      <c r="R1113" s="58"/>
      <c r="S1113" s="58"/>
      <c r="T1113" s="58"/>
      <c r="U1113" s="58"/>
      <c r="V1113" s="58"/>
      <c r="W1113" s="15"/>
    </row>
    <row r="1114" spans="1:23" s="674" customFormat="1" ht="15" customHeight="1">
      <c r="A1114" s="687">
        <v>8109717</v>
      </c>
      <c r="B1114" s="688" t="s">
        <v>633</v>
      </c>
      <c r="C1114" s="689">
        <v>51964940300</v>
      </c>
      <c r="D1114" s="58" t="s">
        <v>634</v>
      </c>
      <c r="E1114" s="690"/>
      <c r="F1114" s="57"/>
      <c r="G1114" s="691" t="s">
        <v>225</v>
      </c>
      <c r="H1114" s="691" t="s">
        <v>11</v>
      </c>
      <c r="I1114" s="57"/>
      <c r="J1114" s="686" t="s">
        <v>249</v>
      </c>
      <c r="K1114" s="691"/>
      <c r="L1114" s="386" t="s">
        <v>271</v>
      </c>
      <c r="M1114" s="692">
        <v>45854</v>
      </c>
      <c r="N1114" s="58" t="s">
        <v>233</v>
      </c>
      <c r="O1114" s="58" t="s">
        <v>329</v>
      </c>
      <c r="P1114" s="57"/>
      <c r="Q1114" s="63"/>
      <c r="R1114" s="58"/>
      <c r="S1114" s="58"/>
      <c r="T1114" s="58"/>
      <c r="U1114" s="58"/>
      <c r="V1114" s="58"/>
      <c r="W1114" s="15"/>
    </row>
    <row r="1115" spans="1:23" ht="15" customHeight="1">
      <c r="A1115" s="140">
        <v>43236339</v>
      </c>
      <c r="B1115" s="512" t="s">
        <v>2076</v>
      </c>
      <c r="C1115" s="531">
        <v>51981957095</v>
      </c>
      <c r="D1115" s="139" t="s">
        <v>2077</v>
      </c>
      <c r="E1115" s="509"/>
      <c r="F1115" s="57"/>
      <c r="G1115" s="131" t="s">
        <v>225</v>
      </c>
      <c r="H1115" s="131" t="s">
        <v>11</v>
      </c>
      <c r="I1115" s="86"/>
      <c r="J1115" s="686"/>
      <c r="K1115" s="131"/>
      <c r="L1115" s="57" t="s">
        <v>271</v>
      </c>
      <c r="M1115" s="187">
        <v>45854</v>
      </c>
      <c r="N1115" s="54" t="s">
        <v>233</v>
      </c>
      <c r="O1115" s="54" t="s">
        <v>331</v>
      </c>
      <c r="P1115" s="86"/>
      <c r="Q1115" s="88"/>
      <c r="R1115" s="54"/>
      <c r="S1115" s="54"/>
      <c r="T1115" s="54"/>
      <c r="U1115" s="54"/>
      <c r="V1115" s="58"/>
    </row>
    <row r="1116" spans="1:23" ht="15" customHeight="1">
      <c r="A1116" s="140">
        <v>70932080</v>
      </c>
      <c r="B1116" s="512" t="s">
        <v>5844</v>
      </c>
      <c r="C1116" s="531">
        <v>51976270656</v>
      </c>
      <c r="D1116" s="139" t="s">
        <v>5845</v>
      </c>
      <c r="E1116" s="509"/>
      <c r="F1116" s="57"/>
      <c r="G1116" s="131" t="s">
        <v>225</v>
      </c>
      <c r="H1116" s="131" t="s">
        <v>11</v>
      </c>
      <c r="I1116" s="86"/>
      <c r="J1116" s="686"/>
      <c r="K1116" s="131"/>
      <c r="L1116" s="57" t="s">
        <v>271</v>
      </c>
      <c r="M1116" s="187">
        <v>45854</v>
      </c>
      <c r="N1116" s="54" t="s">
        <v>233</v>
      </c>
      <c r="O1116" s="54" t="s">
        <v>331</v>
      </c>
      <c r="P1116" s="86"/>
      <c r="Q1116" s="88"/>
      <c r="R1116" s="54"/>
      <c r="S1116" s="54"/>
      <c r="T1116" s="54"/>
      <c r="U1116" s="54"/>
      <c r="V1116" s="58"/>
    </row>
    <row r="1117" spans="1:23" ht="15" customHeight="1">
      <c r="A1117" s="140">
        <v>76831449</v>
      </c>
      <c r="B1117" s="512" t="s">
        <v>9789</v>
      </c>
      <c r="C1117" s="531">
        <v>51976284073</v>
      </c>
      <c r="D1117" s="139" t="s">
        <v>9790</v>
      </c>
      <c r="E1117" s="509"/>
      <c r="F1117" s="57"/>
      <c r="G1117" s="131" t="s">
        <v>225</v>
      </c>
      <c r="H1117" s="131" t="s">
        <v>11</v>
      </c>
      <c r="I1117" s="86"/>
      <c r="J1117" s="686"/>
      <c r="K1117" s="131"/>
      <c r="L1117" s="57" t="s">
        <v>271</v>
      </c>
      <c r="M1117" s="187">
        <v>45854</v>
      </c>
      <c r="N1117" s="54" t="s">
        <v>233</v>
      </c>
      <c r="O1117" s="54" t="s">
        <v>331</v>
      </c>
      <c r="P1117" s="86"/>
      <c r="Q1117" s="88"/>
      <c r="R1117" s="54"/>
      <c r="S1117" s="54"/>
      <c r="T1117" s="54"/>
      <c r="U1117" s="54"/>
      <c r="V1117" s="58"/>
    </row>
    <row r="1118" spans="1:23" s="674" customFormat="1" ht="15" customHeight="1">
      <c r="A1118" s="687">
        <v>48311143</v>
      </c>
      <c r="B1118" s="688" t="s">
        <v>2909</v>
      </c>
      <c r="C1118" s="689">
        <v>51938217094</v>
      </c>
      <c r="D1118" s="58" t="s">
        <v>2910</v>
      </c>
      <c r="E1118" s="690"/>
      <c r="F1118" s="57"/>
      <c r="G1118" s="691" t="s">
        <v>225</v>
      </c>
      <c r="H1118" s="691" t="s">
        <v>11</v>
      </c>
      <c r="I1118" s="57"/>
      <c r="J1118" s="686" t="s">
        <v>249</v>
      </c>
      <c r="K1118" s="691"/>
      <c r="L1118" s="386" t="s">
        <v>271</v>
      </c>
      <c r="M1118" s="692">
        <v>45854</v>
      </c>
      <c r="N1118" s="58" t="s">
        <v>233</v>
      </c>
      <c r="O1118" s="58"/>
      <c r="P1118" s="57"/>
      <c r="Q1118" s="63"/>
      <c r="R1118" s="58"/>
      <c r="S1118" s="58"/>
      <c r="T1118" s="58"/>
      <c r="U1118" s="58"/>
      <c r="V1118" s="58"/>
      <c r="W1118" s="15"/>
    </row>
    <row r="1119" spans="1:23" ht="15" customHeight="1">
      <c r="A1119" s="140">
        <v>41884820</v>
      </c>
      <c r="B1119" s="512" t="s">
        <v>1771</v>
      </c>
      <c r="C1119" s="531">
        <v>51974256493</v>
      </c>
      <c r="D1119" s="139" t="s">
        <v>1772</v>
      </c>
      <c r="E1119" s="509"/>
      <c r="F1119" s="57"/>
      <c r="G1119" s="131" t="s">
        <v>225</v>
      </c>
      <c r="H1119" s="131" t="s">
        <v>11</v>
      </c>
      <c r="I1119" s="86"/>
      <c r="J1119" s="686"/>
      <c r="K1119" s="131"/>
      <c r="L1119" s="57" t="s">
        <v>271</v>
      </c>
      <c r="M1119" s="187">
        <v>45854</v>
      </c>
      <c r="N1119" s="54" t="s">
        <v>233</v>
      </c>
      <c r="O1119" s="54" t="s">
        <v>331</v>
      </c>
      <c r="P1119" s="86"/>
      <c r="Q1119" s="88"/>
      <c r="R1119" s="54"/>
      <c r="S1119" s="54"/>
      <c r="T1119" s="54"/>
      <c r="U1119" s="54"/>
      <c r="V1119" s="58"/>
    </row>
    <row r="1120" spans="1:23" ht="15" customHeight="1">
      <c r="A1120" s="140">
        <v>72217381</v>
      </c>
      <c r="B1120" s="512" t="s">
        <v>6962</v>
      </c>
      <c r="C1120" s="531">
        <v>51946357407</v>
      </c>
      <c r="D1120" s="139" t="s">
        <v>6963</v>
      </c>
      <c r="E1120" s="509"/>
      <c r="F1120" s="57"/>
      <c r="G1120" s="131" t="s">
        <v>225</v>
      </c>
      <c r="H1120" s="131" t="s">
        <v>11</v>
      </c>
      <c r="I1120" s="86"/>
      <c r="J1120" s="686"/>
      <c r="K1120" s="131"/>
      <c r="L1120" s="57" t="s">
        <v>271</v>
      </c>
      <c r="M1120" s="187">
        <v>45854</v>
      </c>
      <c r="N1120" s="54" t="s">
        <v>233</v>
      </c>
      <c r="O1120" s="54" t="s">
        <v>331</v>
      </c>
      <c r="P1120" s="86"/>
      <c r="Q1120" s="88"/>
      <c r="R1120" s="54"/>
      <c r="S1120" s="54"/>
      <c r="T1120" s="54"/>
      <c r="U1120" s="54"/>
      <c r="V1120" s="58"/>
    </row>
    <row r="1121" spans="1:24" ht="15" customHeight="1">
      <c r="A1121" s="140">
        <v>24486580</v>
      </c>
      <c r="B1121" s="512" t="s">
        <v>1199</v>
      </c>
      <c r="C1121" s="531">
        <v>51973598321</v>
      </c>
      <c r="D1121" s="134" t="s">
        <v>1200</v>
      </c>
      <c r="E1121" s="99" t="s">
        <v>347</v>
      </c>
      <c r="F1121" s="57"/>
      <c r="G1121" s="131" t="s">
        <v>223</v>
      </c>
      <c r="H1121" s="131" t="s">
        <v>245</v>
      </c>
      <c r="I1121" s="86"/>
      <c r="J1121" s="57"/>
      <c r="K1121" s="131" t="s">
        <v>271</v>
      </c>
      <c r="L1121" s="57" t="s">
        <v>271</v>
      </c>
      <c r="M1121" s="645">
        <v>45854</v>
      </c>
      <c r="N1121" s="54" t="s">
        <v>233</v>
      </c>
      <c r="O1121" s="54" t="s">
        <v>329</v>
      </c>
      <c r="P1121" s="86"/>
      <c r="Q1121" s="88"/>
      <c r="R1121" s="88"/>
      <c r="S1121" s="88"/>
      <c r="T1121" s="88"/>
      <c r="U1121" s="88"/>
      <c r="V1121" s="61"/>
      <c r="W1121" s="61"/>
      <c r="X1121" s="61"/>
    </row>
    <row r="1122" spans="1:24" ht="15" customHeight="1">
      <c r="A1122" s="140">
        <v>43046300</v>
      </c>
      <c r="B1122" s="512" t="s">
        <v>2024</v>
      </c>
      <c r="C1122" s="531">
        <v>51915200065</v>
      </c>
      <c r="D1122" s="134" t="s">
        <v>2025</v>
      </c>
      <c r="E1122" s="99" t="s">
        <v>347</v>
      </c>
      <c r="F1122" s="57"/>
      <c r="G1122" s="131" t="s">
        <v>223</v>
      </c>
      <c r="H1122" s="131" t="s">
        <v>245</v>
      </c>
      <c r="I1122" s="86"/>
      <c r="J1122" s="57"/>
      <c r="K1122" s="131" t="s">
        <v>271</v>
      </c>
      <c r="L1122" s="57" t="s">
        <v>271</v>
      </c>
      <c r="M1122" s="645">
        <v>45854</v>
      </c>
      <c r="N1122" s="54" t="s">
        <v>233</v>
      </c>
      <c r="O1122" s="54" t="s">
        <v>329</v>
      </c>
      <c r="P1122" s="86"/>
      <c r="Q1122" s="88"/>
      <c r="R1122" s="88"/>
      <c r="S1122" s="88"/>
      <c r="T1122" s="88"/>
      <c r="U1122" s="88"/>
      <c r="V1122" s="61"/>
      <c r="W1122" s="61"/>
      <c r="X1122" s="61"/>
    </row>
    <row r="1123" spans="1:24" ht="15" customHeight="1">
      <c r="A1123" s="140">
        <v>75928533</v>
      </c>
      <c r="B1123" s="512" t="s">
        <v>9470</v>
      </c>
      <c r="C1123" s="531">
        <v>51969135713</v>
      </c>
      <c r="D1123" s="134" t="s">
        <v>9471</v>
      </c>
      <c r="E1123" s="99" t="s">
        <v>347</v>
      </c>
      <c r="F1123" s="57"/>
      <c r="G1123" s="131" t="s">
        <v>225</v>
      </c>
      <c r="H1123" s="131" t="s">
        <v>245</v>
      </c>
      <c r="I1123" s="86"/>
      <c r="J1123" s="57"/>
      <c r="K1123" s="131" t="s">
        <v>278</v>
      </c>
      <c r="L1123" s="57" t="s">
        <v>278</v>
      </c>
      <c r="M1123" s="187">
        <v>45854</v>
      </c>
      <c r="N1123" s="54" t="s">
        <v>233</v>
      </c>
      <c r="O1123" s="54" t="s">
        <v>329</v>
      </c>
      <c r="P1123" s="86"/>
      <c r="Q1123" s="88"/>
      <c r="R1123" s="88"/>
      <c r="S1123" s="88"/>
      <c r="T1123" s="88"/>
      <c r="U1123" s="88"/>
      <c r="V1123" s="61"/>
      <c r="W1123" s="61"/>
      <c r="X1123" s="61"/>
    </row>
    <row r="1124" spans="1:24" ht="15" customHeight="1">
      <c r="A1124" s="140">
        <v>73143731</v>
      </c>
      <c r="B1124" s="512" t="s">
        <v>8020</v>
      </c>
      <c r="C1124" s="531">
        <v>51984795757</v>
      </c>
      <c r="D1124" s="134" t="s">
        <v>8021</v>
      </c>
      <c r="E1124" s="99" t="s">
        <v>347</v>
      </c>
      <c r="F1124" s="57"/>
      <c r="G1124" s="131" t="s">
        <v>224</v>
      </c>
      <c r="H1124" s="131" t="s">
        <v>245</v>
      </c>
      <c r="I1124" s="86"/>
      <c r="J1124" s="57"/>
      <c r="K1124" s="131" t="s">
        <v>280</v>
      </c>
      <c r="L1124" s="57" t="s">
        <v>280</v>
      </c>
      <c r="M1124" s="187">
        <v>45855</v>
      </c>
      <c r="N1124" s="54" t="s">
        <v>233</v>
      </c>
      <c r="O1124" s="54" t="s">
        <v>329</v>
      </c>
      <c r="P1124" s="86"/>
      <c r="Q1124" s="88"/>
      <c r="R1124" s="88"/>
      <c r="S1124" s="88"/>
      <c r="T1124" s="88"/>
      <c r="U1124" s="88"/>
      <c r="V1124" s="61"/>
      <c r="W1124" s="332"/>
      <c r="X1124" s="332"/>
    </row>
    <row r="1125" spans="1:24" ht="15" customHeight="1">
      <c r="A1125" s="140">
        <v>71126916</v>
      </c>
      <c r="B1125" s="512" t="s">
        <v>5949</v>
      </c>
      <c r="C1125" s="531">
        <v>51933907878</v>
      </c>
      <c r="D1125" s="134" t="s">
        <v>5950</v>
      </c>
      <c r="E1125" s="99" t="s">
        <v>347</v>
      </c>
      <c r="F1125" s="57"/>
      <c r="G1125" s="131" t="s">
        <v>224</v>
      </c>
      <c r="H1125" s="131" t="s">
        <v>245</v>
      </c>
      <c r="I1125" s="86"/>
      <c r="J1125" s="57"/>
      <c r="K1125" s="131" t="s">
        <v>280</v>
      </c>
      <c r="L1125" s="57" t="s">
        <v>280</v>
      </c>
      <c r="M1125" s="187">
        <v>45855</v>
      </c>
      <c r="N1125" s="54" t="s">
        <v>233</v>
      </c>
      <c r="O1125" s="54" t="s">
        <v>329</v>
      </c>
      <c r="P1125" s="86"/>
      <c r="Q1125" s="88"/>
      <c r="R1125" s="88"/>
      <c r="S1125" s="88"/>
      <c r="T1125" s="88"/>
      <c r="U1125" s="88"/>
      <c r="V1125" s="61"/>
      <c r="W1125" s="332"/>
      <c r="X1125" s="332"/>
    </row>
    <row r="1126" spans="1:24" ht="15" customHeight="1">
      <c r="A1126" s="140">
        <v>71212273</v>
      </c>
      <c r="B1126" s="512" t="s">
        <v>6153</v>
      </c>
      <c r="C1126" s="531">
        <v>930381834</v>
      </c>
      <c r="D1126" s="129" t="s">
        <v>6154</v>
      </c>
      <c r="E1126" s="105"/>
      <c r="F1126" s="57"/>
      <c r="G1126" s="131" t="s">
        <v>224</v>
      </c>
      <c r="H1126" s="131" t="s">
        <v>248</v>
      </c>
      <c r="I1126" s="86"/>
      <c r="J1126" s="57"/>
      <c r="K1126" s="131"/>
      <c r="L1126" s="57"/>
      <c r="M1126" s="187">
        <v>45855</v>
      </c>
      <c r="N1126" s="54" t="s">
        <v>233</v>
      </c>
      <c r="O1126" s="54" t="s">
        <v>329</v>
      </c>
      <c r="P1126" s="86"/>
      <c r="Q1126" s="88"/>
      <c r="R1126" s="88"/>
      <c r="S1126" s="88"/>
      <c r="T1126" s="88"/>
      <c r="U1126" s="88"/>
      <c r="V1126" s="61"/>
      <c r="W1126" s="332"/>
      <c r="X1126" s="332"/>
    </row>
    <row r="1127" spans="1:24" ht="15" customHeight="1">
      <c r="A1127" s="140">
        <v>74961427</v>
      </c>
      <c r="B1127" s="512" t="s">
        <v>9118</v>
      </c>
      <c r="C1127" s="531">
        <v>902977689</v>
      </c>
      <c r="D1127" s="129" t="s">
        <v>9119</v>
      </c>
      <c r="E1127" s="105"/>
      <c r="F1127" s="57"/>
      <c r="G1127" s="131" t="s">
        <v>224</v>
      </c>
      <c r="H1127" s="131" t="s">
        <v>248</v>
      </c>
      <c r="I1127" s="86"/>
      <c r="J1127" s="57"/>
      <c r="K1127" s="131"/>
      <c r="L1127" s="57"/>
      <c r="M1127" s="187">
        <v>45855</v>
      </c>
      <c r="N1127" s="54" t="s">
        <v>233</v>
      </c>
      <c r="O1127" s="54" t="s">
        <v>329</v>
      </c>
      <c r="P1127" s="86"/>
      <c r="Q1127" s="88"/>
      <c r="R1127" s="88"/>
      <c r="S1127" s="88"/>
      <c r="T1127" s="88"/>
      <c r="U1127" s="88"/>
      <c r="V1127" s="61"/>
      <c r="W1127" s="332"/>
      <c r="X1127" s="332"/>
    </row>
    <row r="1128" spans="1:24" ht="15" customHeight="1">
      <c r="A1128" s="140">
        <v>71168283</v>
      </c>
      <c r="B1128" s="512" t="s">
        <v>6054</v>
      </c>
      <c r="C1128" s="531">
        <v>936651023</v>
      </c>
      <c r="D1128" s="129" t="s">
        <v>6055</v>
      </c>
      <c r="E1128" s="105"/>
      <c r="F1128" s="57"/>
      <c r="G1128" s="131" t="s">
        <v>224</v>
      </c>
      <c r="H1128" s="131" t="s">
        <v>248</v>
      </c>
      <c r="I1128" s="86"/>
      <c r="J1128" s="57"/>
      <c r="K1128" s="131"/>
      <c r="L1128" s="57"/>
      <c r="M1128" s="187">
        <v>45855</v>
      </c>
      <c r="N1128" s="54" t="s">
        <v>233</v>
      </c>
      <c r="O1128" s="54" t="s">
        <v>329</v>
      </c>
      <c r="P1128" s="86"/>
      <c r="Q1128" s="88"/>
      <c r="R1128" s="88"/>
      <c r="S1128" s="88"/>
      <c r="T1128" s="88"/>
      <c r="U1128" s="88"/>
      <c r="V1128" s="61"/>
      <c r="W1128" s="332"/>
      <c r="X1128" s="332"/>
    </row>
    <row r="1129" spans="1:24" ht="15" customHeight="1">
      <c r="A1129" s="140">
        <v>70048105</v>
      </c>
      <c r="B1129" s="512" t="s">
        <v>5362</v>
      </c>
      <c r="C1129" s="531">
        <v>939081396</v>
      </c>
      <c r="D1129" s="129" t="s">
        <v>5363</v>
      </c>
      <c r="E1129" s="105"/>
      <c r="F1129" s="57"/>
      <c r="G1129" s="131" t="s">
        <v>223</v>
      </c>
      <c r="H1129" s="131" t="s">
        <v>248</v>
      </c>
      <c r="I1129" s="86"/>
      <c r="J1129" s="57"/>
      <c r="K1129" s="131"/>
      <c r="L1129" s="57"/>
      <c r="M1129" s="187">
        <v>45855</v>
      </c>
      <c r="N1129" s="54" t="s">
        <v>233</v>
      </c>
      <c r="O1129" s="54" t="s">
        <v>329</v>
      </c>
      <c r="P1129" s="86"/>
      <c r="Q1129" s="88"/>
      <c r="R1129" s="88"/>
      <c r="S1129" s="88"/>
      <c r="T1129" s="88"/>
      <c r="U1129" s="88"/>
      <c r="V1129" s="61"/>
      <c r="W1129" s="332"/>
      <c r="X1129" s="332"/>
    </row>
    <row r="1130" spans="1:24" ht="15" customHeight="1">
      <c r="A1130" s="140">
        <v>77681162</v>
      </c>
      <c r="B1130" s="512" t="s">
        <v>9996</v>
      </c>
      <c r="C1130" s="531">
        <v>51939240231</v>
      </c>
      <c r="D1130" s="134" t="s">
        <v>9997</v>
      </c>
      <c r="E1130" s="99" t="s">
        <v>347</v>
      </c>
      <c r="F1130" s="57"/>
      <c r="G1130" s="131" t="s">
        <v>223</v>
      </c>
      <c r="H1130" s="131" t="s">
        <v>245</v>
      </c>
      <c r="I1130" s="86"/>
      <c r="J1130" s="57"/>
      <c r="K1130" s="131" t="s">
        <v>271</v>
      </c>
      <c r="L1130" s="57" t="s">
        <v>271</v>
      </c>
      <c r="M1130" s="187">
        <v>45856</v>
      </c>
      <c r="N1130" s="54" t="s">
        <v>233</v>
      </c>
      <c r="O1130" s="383" t="s">
        <v>331</v>
      </c>
      <c r="P1130" s="86"/>
      <c r="Q1130" s="88"/>
      <c r="R1130" s="88"/>
      <c r="S1130" s="88"/>
      <c r="T1130" s="88"/>
      <c r="U1130" s="88"/>
      <c r="V1130" s="61"/>
      <c r="W1130" s="332"/>
      <c r="X1130" s="332"/>
    </row>
    <row r="1131" spans="1:24" ht="15" customHeight="1">
      <c r="A1131" s="140">
        <v>44310390</v>
      </c>
      <c r="B1131" s="512" t="s">
        <v>2276</v>
      </c>
      <c r="C1131" s="531">
        <v>51917599497</v>
      </c>
      <c r="D1131" s="134" t="s">
        <v>2277</v>
      </c>
      <c r="E1131" s="99" t="s">
        <v>347</v>
      </c>
      <c r="F1131" s="57"/>
      <c r="G1131" s="131" t="s">
        <v>223</v>
      </c>
      <c r="H1131" s="131" t="s">
        <v>245</v>
      </c>
      <c r="I1131" s="86"/>
      <c r="J1131" s="57"/>
      <c r="K1131" s="131" t="s">
        <v>271</v>
      </c>
      <c r="L1131" s="57" t="s">
        <v>271</v>
      </c>
      <c r="M1131" s="187">
        <v>45856</v>
      </c>
      <c r="N1131" s="54" t="s">
        <v>233</v>
      </c>
      <c r="O1131" s="383" t="s">
        <v>331</v>
      </c>
      <c r="P1131" s="86"/>
      <c r="Q1131" s="88"/>
      <c r="R1131" s="88"/>
      <c r="S1131" s="88"/>
      <c r="T1131" s="88"/>
      <c r="U1131" s="88"/>
      <c r="V1131" s="61"/>
      <c r="W1131" s="332"/>
      <c r="X1131" s="332"/>
    </row>
    <row r="1132" spans="1:24" ht="15" customHeight="1">
      <c r="A1132" s="140">
        <v>23945704</v>
      </c>
      <c r="B1132" s="512" t="s">
        <v>1186</v>
      </c>
      <c r="C1132" s="531">
        <v>51964501370</v>
      </c>
      <c r="D1132" s="134" t="s">
        <v>1187</v>
      </c>
      <c r="E1132" s="99" t="s">
        <v>451</v>
      </c>
      <c r="F1132" s="57"/>
      <c r="G1132" s="131" t="s">
        <v>223</v>
      </c>
      <c r="H1132" s="131" t="s">
        <v>245</v>
      </c>
      <c r="I1132" s="86"/>
      <c r="J1132" s="57"/>
      <c r="K1132" s="131" t="s">
        <v>271</v>
      </c>
      <c r="L1132" s="57" t="s">
        <v>271</v>
      </c>
      <c r="M1132" s="187">
        <v>45856</v>
      </c>
      <c r="N1132" s="54" t="s">
        <v>233</v>
      </c>
      <c r="O1132" s="383" t="s">
        <v>331</v>
      </c>
      <c r="P1132" s="86"/>
      <c r="Q1132" s="88"/>
      <c r="R1132" s="88"/>
      <c r="S1132" s="88"/>
      <c r="T1132" s="88"/>
      <c r="U1132" s="88"/>
      <c r="V1132" s="61"/>
      <c r="W1132" s="332"/>
      <c r="X1132" s="332"/>
    </row>
    <row r="1133" spans="1:24" ht="15" customHeight="1">
      <c r="A1133" s="140">
        <v>44696931</v>
      </c>
      <c r="B1133" s="512" t="s">
        <v>2331</v>
      </c>
      <c r="C1133" s="531">
        <v>51943587682</v>
      </c>
      <c r="D1133" s="134" t="s">
        <v>2332</v>
      </c>
      <c r="E1133" s="141" t="s">
        <v>347</v>
      </c>
      <c r="F1133" s="57"/>
      <c r="G1133" s="131" t="s">
        <v>223</v>
      </c>
      <c r="H1133" s="131" t="s">
        <v>245</v>
      </c>
      <c r="I1133" s="86"/>
      <c r="J1133" s="57"/>
      <c r="K1133" s="131" t="s">
        <v>271</v>
      </c>
      <c r="L1133" s="57" t="s">
        <v>271</v>
      </c>
      <c r="M1133" s="187">
        <v>45856</v>
      </c>
      <c r="N1133" s="54" t="s">
        <v>233</v>
      </c>
      <c r="O1133" s="383" t="s">
        <v>331</v>
      </c>
      <c r="P1133" s="86"/>
      <c r="Q1133" s="88"/>
      <c r="R1133" s="88"/>
      <c r="S1133" s="88"/>
      <c r="T1133" s="88"/>
      <c r="U1133" s="88"/>
      <c r="V1133" s="61"/>
      <c r="W1133" s="332"/>
      <c r="X1133" s="332"/>
    </row>
    <row r="1134" spans="1:24" ht="15" customHeight="1">
      <c r="A1134" s="140">
        <v>72344353</v>
      </c>
      <c r="B1134" s="512" t="s">
        <v>7112</v>
      </c>
      <c r="C1134" s="531">
        <v>51956002870</v>
      </c>
      <c r="D1134" s="134" t="s">
        <v>7113</v>
      </c>
      <c r="E1134" s="99" t="s">
        <v>451</v>
      </c>
      <c r="F1134" s="57"/>
      <c r="G1134" s="131" t="s">
        <v>224</v>
      </c>
      <c r="H1134" s="131" t="s">
        <v>245</v>
      </c>
      <c r="I1134" s="86"/>
      <c r="J1134" s="57"/>
      <c r="K1134" s="131" t="s">
        <v>278</v>
      </c>
      <c r="L1134" s="57" t="s">
        <v>278</v>
      </c>
      <c r="M1134" s="187">
        <v>45856</v>
      </c>
      <c r="N1134" s="54" t="s">
        <v>233</v>
      </c>
      <c r="O1134" s="383" t="s">
        <v>331</v>
      </c>
      <c r="P1134" s="86"/>
      <c r="Q1134" s="88" t="s">
        <v>324</v>
      </c>
      <c r="R1134" s="385" t="s">
        <v>232</v>
      </c>
      <c r="S1134" s="385" t="s">
        <v>318</v>
      </c>
      <c r="T1134" s="88" t="s">
        <v>323</v>
      </c>
      <c r="U1134" s="88"/>
      <c r="V1134" s="61"/>
      <c r="W1134" s="332"/>
      <c r="X1134" s="332"/>
    </row>
    <row r="1135" spans="1:24" ht="15" customHeight="1">
      <c r="A1135" s="140">
        <v>43755574</v>
      </c>
      <c r="B1135" s="512" t="s">
        <v>2189</v>
      </c>
      <c r="C1135" s="531">
        <v>51993814041</v>
      </c>
      <c r="D1135" s="134" t="s">
        <v>2190</v>
      </c>
      <c r="E1135" s="99" t="s">
        <v>624</v>
      </c>
      <c r="F1135" s="57"/>
      <c r="G1135" s="131" t="s">
        <v>224</v>
      </c>
      <c r="H1135" s="131" t="s">
        <v>245</v>
      </c>
      <c r="I1135" s="86"/>
      <c r="J1135" s="57"/>
      <c r="K1135" s="131" t="s">
        <v>280</v>
      </c>
      <c r="L1135" s="57" t="s">
        <v>280</v>
      </c>
      <c r="M1135" s="187">
        <v>45856</v>
      </c>
      <c r="N1135" s="54" t="s">
        <v>233</v>
      </c>
      <c r="O1135" s="383" t="s">
        <v>331</v>
      </c>
      <c r="P1135" s="86"/>
      <c r="Q1135" s="88"/>
      <c r="R1135" s="88"/>
      <c r="S1135" s="88"/>
      <c r="T1135" s="88"/>
      <c r="U1135" s="88"/>
      <c r="V1135" s="61"/>
      <c r="W1135" s="332"/>
      <c r="X1135" s="332"/>
    </row>
    <row r="1136" spans="1:24" ht="15" customHeight="1">
      <c r="A1136" s="140"/>
      <c r="B1136" s="512"/>
      <c r="C1136" s="531"/>
      <c r="D1136" s="134"/>
      <c r="E1136" s="99"/>
      <c r="F1136" s="57"/>
      <c r="G1136" s="131"/>
      <c r="H1136" s="131"/>
      <c r="I1136" s="86"/>
      <c r="J1136" s="57"/>
      <c r="K1136" s="131"/>
      <c r="L1136" s="57"/>
      <c r="M1136" s="187"/>
      <c r="N1136" s="54"/>
      <c r="O1136" s="54"/>
      <c r="P1136" s="86"/>
      <c r="Q1136" s="88"/>
      <c r="R1136" s="88"/>
      <c r="S1136" s="88"/>
      <c r="T1136" s="88"/>
      <c r="U1136" s="88"/>
      <c r="V1136" s="61"/>
      <c r="W1136" s="332"/>
      <c r="X1136" s="332"/>
    </row>
    <row r="1137" spans="1:24" ht="15" customHeight="1">
      <c r="A1137" s="140">
        <v>71354687</v>
      </c>
      <c r="B1137" s="512" t="s">
        <v>6208</v>
      </c>
      <c r="C1137" s="531" t="s">
        <v>6209</v>
      </c>
      <c r="D1137" s="139"/>
      <c r="E1137" s="509"/>
      <c r="F1137" s="57"/>
      <c r="G1137" s="131" t="s">
        <v>224</v>
      </c>
      <c r="H1137" s="131" t="s">
        <v>246</v>
      </c>
      <c r="I1137" s="86"/>
      <c r="J1137" s="57"/>
      <c r="K1137" s="131" t="s">
        <v>262</v>
      </c>
      <c r="L1137" s="320" t="s">
        <v>262</v>
      </c>
      <c r="M1137" s="187"/>
      <c r="N1137" s="385" t="s">
        <v>233</v>
      </c>
      <c r="O1137" s="384" t="s">
        <v>329</v>
      </c>
      <c r="P1137" s="384" t="s">
        <v>329</v>
      </c>
      <c r="Q1137" s="88"/>
      <c r="R1137" s="54"/>
      <c r="S1137" s="54"/>
      <c r="T1137" s="54"/>
      <c r="U1137" s="54"/>
      <c r="V1137" s="332"/>
    </row>
    <row r="1138" spans="1:24" ht="15" customHeight="1">
      <c r="A1138" s="140"/>
      <c r="B1138" s="512" t="s">
        <v>11881</v>
      </c>
      <c r="C1138" s="531" t="s">
        <v>11882</v>
      </c>
      <c r="D1138" s="139"/>
      <c r="E1138" s="509"/>
      <c r="F1138" s="57"/>
      <c r="G1138" s="131" t="s">
        <v>224</v>
      </c>
      <c r="H1138" s="131" t="s">
        <v>245</v>
      </c>
      <c r="I1138" s="86"/>
      <c r="J1138" s="57"/>
      <c r="K1138" s="131"/>
      <c r="L1138" s="57"/>
      <c r="M1138" s="187"/>
      <c r="N1138" s="385" t="s">
        <v>233</v>
      </c>
      <c r="O1138" s="384" t="s">
        <v>331</v>
      </c>
      <c r="P1138" s="86"/>
      <c r="Q1138" s="88"/>
      <c r="R1138" s="54"/>
      <c r="S1138" s="54"/>
      <c r="T1138" s="54"/>
      <c r="U1138" s="54"/>
      <c r="V1138" s="332"/>
    </row>
    <row r="1139" spans="1:24" ht="15" customHeight="1">
      <c r="A1139" s="140"/>
      <c r="B1139" s="512" t="s">
        <v>11883</v>
      </c>
      <c r="C1139" s="531" t="s">
        <v>11884</v>
      </c>
      <c r="D1139" s="139"/>
      <c r="E1139" s="509"/>
      <c r="F1139" s="57"/>
      <c r="G1139" s="131" t="s">
        <v>224</v>
      </c>
      <c r="H1139" s="131" t="s">
        <v>245</v>
      </c>
      <c r="I1139" s="86"/>
      <c r="J1139" s="57"/>
      <c r="K1139" s="131"/>
      <c r="L1139" s="57"/>
      <c r="M1139" s="187"/>
      <c r="N1139" s="385" t="s">
        <v>233</v>
      </c>
      <c r="O1139" s="384" t="s">
        <v>331</v>
      </c>
      <c r="P1139" s="86"/>
      <c r="Q1139" s="88"/>
      <c r="R1139" s="54"/>
      <c r="S1139" s="54"/>
      <c r="T1139" s="54"/>
      <c r="U1139" s="54"/>
      <c r="V1139" s="332"/>
    </row>
    <row r="1140" spans="1:24" ht="15" customHeight="1">
      <c r="A1140" s="140"/>
      <c r="B1140" s="512" t="s">
        <v>11885</v>
      </c>
      <c r="C1140" s="531" t="s">
        <v>11886</v>
      </c>
      <c r="D1140" s="139"/>
      <c r="E1140" s="509"/>
      <c r="F1140" s="57"/>
      <c r="G1140" s="131" t="s">
        <v>224</v>
      </c>
      <c r="H1140" s="131" t="s">
        <v>245</v>
      </c>
      <c r="I1140" s="86"/>
      <c r="J1140" s="57"/>
      <c r="K1140" s="131"/>
      <c r="L1140" s="57"/>
      <c r="M1140" s="187"/>
      <c r="N1140" s="385" t="s">
        <v>233</v>
      </c>
      <c r="O1140" s="384" t="s">
        <v>331</v>
      </c>
      <c r="P1140" s="86"/>
      <c r="Q1140" s="88"/>
      <c r="R1140" s="54"/>
      <c r="S1140" s="54"/>
      <c r="T1140" s="54"/>
      <c r="U1140" s="54"/>
      <c r="V1140" s="332"/>
    </row>
    <row r="1141" spans="1:24" ht="15" customHeight="1">
      <c r="A1141" s="140">
        <v>60803146</v>
      </c>
      <c r="B1141" s="512" t="s">
        <v>3305</v>
      </c>
      <c r="C1141" s="531">
        <v>965975750</v>
      </c>
      <c r="D1141" s="139"/>
      <c r="E1141" s="509"/>
      <c r="F1141" s="57"/>
      <c r="G1141" s="131" t="s">
        <v>223</v>
      </c>
      <c r="H1141" s="131" t="s">
        <v>246</v>
      </c>
      <c r="I1141" s="86"/>
      <c r="J1141" s="57"/>
      <c r="K1141" s="131"/>
      <c r="L1141" s="386" t="s">
        <v>271</v>
      </c>
      <c r="M1141" s="187"/>
      <c r="N1141" s="385" t="s">
        <v>233</v>
      </c>
      <c r="O1141" s="384" t="s">
        <v>331</v>
      </c>
      <c r="P1141" s="473"/>
      <c r="Q1141" s="88"/>
      <c r="R1141" s="54"/>
      <c r="S1141" s="54"/>
      <c r="T1141" s="54"/>
      <c r="U1141" s="54"/>
      <c r="V1141" s="332"/>
    </row>
    <row r="1142" spans="1:24" ht="15" customHeight="1">
      <c r="A1142" s="140">
        <v>75452019</v>
      </c>
      <c r="B1142" s="512" t="s">
        <v>9311</v>
      </c>
      <c r="C1142" s="531">
        <v>952879435</v>
      </c>
      <c r="D1142" s="139"/>
      <c r="E1142" s="509"/>
      <c r="F1142" s="57"/>
      <c r="G1142" s="131" t="s">
        <v>224</v>
      </c>
      <c r="H1142" s="131" t="s">
        <v>242</v>
      </c>
      <c r="I1142" s="86"/>
      <c r="J1142" s="57"/>
      <c r="K1142" s="131"/>
      <c r="L1142" s="386" t="s">
        <v>271</v>
      </c>
      <c r="M1142" s="187"/>
      <c r="N1142" s="385" t="s">
        <v>233</v>
      </c>
      <c r="O1142" s="384" t="s">
        <v>231</v>
      </c>
      <c r="P1142" s="473"/>
      <c r="Q1142" s="88" t="s">
        <v>324</v>
      </c>
      <c r="R1142" s="385" t="s">
        <v>232</v>
      </c>
      <c r="S1142" s="54" t="s">
        <v>318</v>
      </c>
      <c r="T1142" s="54" t="s">
        <v>326</v>
      </c>
      <c r="U1142" s="54" t="s">
        <v>9312</v>
      </c>
      <c r="V1142" s="794" t="s">
        <v>9313</v>
      </c>
    </row>
    <row r="1143" spans="1:24" ht="15" customHeight="1">
      <c r="A1143" s="140"/>
      <c r="B1143" s="512" t="s">
        <v>11887</v>
      </c>
      <c r="C1143" s="531">
        <v>986587053</v>
      </c>
      <c r="D1143" s="139"/>
      <c r="E1143" s="509"/>
      <c r="F1143" s="57"/>
      <c r="G1143" s="131" t="s">
        <v>223</v>
      </c>
      <c r="H1143" s="131" t="s">
        <v>242</v>
      </c>
      <c r="I1143" s="86"/>
      <c r="J1143" s="57" t="s">
        <v>249</v>
      </c>
      <c r="K1143" s="131"/>
      <c r="L1143" s="57"/>
      <c r="M1143" s="187"/>
      <c r="N1143" s="385" t="s">
        <v>233</v>
      </c>
      <c r="O1143" s="384" t="s">
        <v>231</v>
      </c>
      <c r="P1143" s="86"/>
      <c r="Q1143" s="88"/>
      <c r="R1143" s="54"/>
      <c r="S1143" s="54"/>
      <c r="T1143" s="54"/>
      <c r="U1143" s="54"/>
      <c r="V1143" s="58"/>
    </row>
    <row r="1144" spans="1:24" ht="15" customHeight="1">
      <c r="A1144" s="101">
        <v>70457930</v>
      </c>
      <c r="B1144" s="100" t="s">
        <v>5451</v>
      </c>
      <c r="C1144" s="101">
        <v>51960633950</v>
      </c>
      <c r="D1144" s="100" t="s">
        <v>5452</v>
      </c>
      <c r="E1144" s="101" t="s">
        <v>347</v>
      </c>
      <c r="F1144" s="63"/>
      <c r="G1144" s="378" t="s">
        <v>224</v>
      </c>
      <c r="H1144" s="101" t="s">
        <v>245</v>
      </c>
      <c r="I1144" s="88"/>
      <c r="J1144" s="63"/>
      <c r="K1144" s="125" t="s">
        <v>280</v>
      </c>
      <c r="L1144" s="125" t="s">
        <v>280</v>
      </c>
      <c r="M1144" s="126">
        <v>45859</v>
      </c>
      <c r="N1144" s="385" t="s">
        <v>233</v>
      </c>
      <c r="O1144" s="85"/>
      <c r="P1144" s="85" t="str">
        <f>TRIM(BD_PyaPinto[[#This Row],[CONTACTO II]])</f>
        <v>NO CONTESTA</v>
      </c>
      <c r="Q1144" s="87"/>
      <c r="R1144" s="88"/>
      <c r="S1144" s="88"/>
      <c r="T1144" s="88"/>
      <c r="U1144" s="88"/>
      <c r="V1144" s="61"/>
      <c r="W1144" s="61"/>
      <c r="X1144" s="61"/>
    </row>
    <row r="1145" spans="1:24" ht="15" customHeight="1">
      <c r="A1145" s="101">
        <v>44670088</v>
      </c>
      <c r="B1145" s="100" t="s">
        <v>2327</v>
      </c>
      <c r="C1145" s="101">
        <v>51902669072</v>
      </c>
      <c r="D1145" s="100" t="s">
        <v>2328</v>
      </c>
      <c r="E1145" s="101" t="s">
        <v>347</v>
      </c>
      <c r="F1145" s="63"/>
      <c r="G1145" s="378" t="s">
        <v>224</v>
      </c>
      <c r="H1145" s="101" t="s">
        <v>245</v>
      </c>
      <c r="I1145" s="88"/>
      <c r="J1145" s="63"/>
      <c r="K1145" s="125" t="s">
        <v>280</v>
      </c>
      <c r="L1145" s="125" t="s">
        <v>280</v>
      </c>
      <c r="M1145" s="126">
        <v>45859</v>
      </c>
      <c r="N1145" s="385" t="s">
        <v>233</v>
      </c>
      <c r="O1145" s="85"/>
      <c r="P1145" s="85" t="str">
        <f>TRIM(BD_PyaPinto[[#This Row],[CONTACTO II]])</f>
        <v>NO CONTESTA</v>
      </c>
      <c r="Q1145" s="87"/>
      <c r="R1145" s="88"/>
      <c r="S1145" s="88"/>
      <c r="T1145" s="88"/>
      <c r="U1145" s="88"/>
      <c r="V1145" s="61"/>
      <c r="W1145" s="61"/>
      <c r="X1145" s="61"/>
    </row>
    <row r="1146" spans="1:24" ht="15" customHeight="1">
      <c r="A1146" s="101">
        <v>40401760</v>
      </c>
      <c r="B1146" s="100" t="s">
        <v>1399</v>
      </c>
      <c r="C1146" s="101">
        <v>51960368458</v>
      </c>
      <c r="D1146" s="100" t="s">
        <v>1400</v>
      </c>
      <c r="E1146" s="101" t="s">
        <v>347</v>
      </c>
      <c r="F1146" s="63"/>
      <c r="G1146" s="378" t="s">
        <v>224</v>
      </c>
      <c r="H1146" s="101" t="s">
        <v>245</v>
      </c>
      <c r="I1146" s="88"/>
      <c r="J1146" s="63"/>
      <c r="K1146" s="378" t="s">
        <v>262</v>
      </c>
      <c r="L1146" s="320" t="s">
        <v>262</v>
      </c>
      <c r="M1146" s="126">
        <v>45859</v>
      </c>
      <c r="N1146" s="385" t="s">
        <v>233</v>
      </c>
      <c r="O1146" s="384" t="s">
        <v>332</v>
      </c>
      <c r="P1146" s="85" t="str">
        <f>TRIM(BD_PyaPinto[[#This Row],[CONTACTO II]])</f>
        <v/>
      </c>
      <c r="Q1146" s="87"/>
      <c r="R1146" s="88"/>
      <c r="S1146" s="88"/>
      <c r="T1146" s="88"/>
      <c r="U1146" s="88"/>
      <c r="V1146" s="61"/>
      <c r="W1146" s="61"/>
      <c r="X1146" s="61"/>
    </row>
    <row r="1147" spans="1:24" ht="15" customHeight="1">
      <c r="A1147" s="155">
        <v>70709162</v>
      </c>
      <c r="B1147" s="150" t="s">
        <v>5661</v>
      </c>
      <c r="C1147" s="155">
        <v>51907745973</v>
      </c>
      <c r="D1147" s="150" t="s">
        <v>5662</v>
      </c>
      <c r="E1147" s="155" t="s">
        <v>347</v>
      </c>
      <c r="F1147" s="94"/>
      <c r="G1147" s="378" t="s">
        <v>224</v>
      </c>
      <c r="H1147" s="155" t="s">
        <v>245</v>
      </c>
      <c r="I1147" s="319"/>
      <c r="J1147" s="94"/>
      <c r="K1147" s="321" t="s">
        <v>278</v>
      </c>
      <c r="L1147" s="321" t="s">
        <v>278</v>
      </c>
      <c r="M1147" s="647">
        <v>45859</v>
      </c>
      <c r="N1147" s="385" t="s">
        <v>233</v>
      </c>
      <c r="O1147" s="311"/>
      <c r="P1147" s="311" t="str">
        <f>TRIM(BD_PyaPinto[[#This Row],[CONTACTO II]])</f>
        <v>ESPERANDO CONFIRMACIÓN PARA EL EVENTO</v>
      </c>
      <c r="Q1147" s="492"/>
      <c r="R1147" s="319"/>
      <c r="S1147" s="319"/>
      <c r="T1147" s="319"/>
      <c r="U1147" s="319"/>
      <c r="V1147" s="332"/>
      <c r="W1147" s="332"/>
      <c r="X1147" s="332"/>
    </row>
    <row r="1148" spans="1:24" ht="15" customHeight="1">
      <c r="A1148" s="155">
        <v>76412057</v>
      </c>
      <c r="B1148" s="150" t="s">
        <v>9658</v>
      </c>
      <c r="C1148" s="155">
        <v>51951769949</v>
      </c>
      <c r="D1148" s="150" t="s">
        <v>9659</v>
      </c>
      <c r="E1148" s="155" t="s">
        <v>347</v>
      </c>
      <c r="F1148" s="94"/>
      <c r="G1148" s="378" t="s">
        <v>224</v>
      </c>
      <c r="H1148" s="155" t="s">
        <v>245</v>
      </c>
      <c r="I1148" s="319"/>
      <c r="J1148" s="94"/>
      <c r="K1148" s="321" t="s">
        <v>278</v>
      </c>
      <c r="L1148" s="321" t="s">
        <v>278</v>
      </c>
      <c r="M1148" s="647">
        <v>45859</v>
      </c>
      <c r="N1148" s="385" t="s">
        <v>233</v>
      </c>
      <c r="O1148" s="311"/>
      <c r="P1148" s="311" t="str">
        <f>TRIM(BD_PyaPinto[[#This Row],[CONTACTO II]])</f>
        <v>SI CONFIRMÓ PARA EL EVENTO</v>
      </c>
      <c r="Q1148" s="492"/>
      <c r="R1148" s="319"/>
      <c r="S1148" s="319"/>
      <c r="T1148" s="319"/>
      <c r="U1148" s="319"/>
      <c r="V1148" s="332"/>
      <c r="W1148" s="332"/>
      <c r="X1148" s="332"/>
    </row>
    <row r="1149" spans="1:24" ht="15" customHeight="1">
      <c r="A1149" s="155">
        <v>61464221</v>
      </c>
      <c r="B1149" s="150" t="s">
        <v>4421</v>
      </c>
      <c r="C1149" s="155">
        <v>51993294435</v>
      </c>
      <c r="D1149" s="150" t="s">
        <v>4422</v>
      </c>
      <c r="E1149" s="155" t="s">
        <v>451</v>
      </c>
      <c r="F1149" s="94"/>
      <c r="G1149" s="378" t="s">
        <v>223</v>
      </c>
      <c r="H1149" s="155" t="s">
        <v>245</v>
      </c>
      <c r="I1149" s="319"/>
      <c r="J1149" s="94"/>
      <c r="K1149" s="321" t="s">
        <v>278</v>
      </c>
      <c r="L1149" s="321" t="s">
        <v>278</v>
      </c>
      <c r="M1149" s="647">
        <v>45859</v>
      </c>
      <c r="N1149" s="385" t="s">
        <v>233</v>
      </c>
      <c r="O1149" s="311"/>
      <c r="P1149" s="311" t="str">
        <f>TRIM(BD_PyaPinto[[#This Row],[CONTACTO II]])</f>
        <v>NO CONTESTA</v>
      </c>
      <c r="Q1149" s="492"/>
      <c r="R1149" s="319"/>
      <c r="S1149" s="319"/>
      <c r="T1149" s="319"/>
      <c r="U1149" s="319"/>
      <c r="V1149" s="332"/>
      <c r="W1149" s="332"/>
      <c r="X1149" s="332"/>
    </row>
    <row r="1150" spans="1:24" ht="15" customHeight="1">
      <c r="A1150" s="155">
        <v>10738996</v>
      </c>
      <c r="B1150" s="150" t="s">
        <v>1032</v>
      </c>
      <c r="C1150" s="155">
        <v>51961611547</v>
      </c>
      <c r="D1150" s="150" t="s">
        <v>1033</v>
      </c>
      <c r="E1150" s="155" t="s">
        <v>347</v>
      </c>
      <c r="F1150" s="94"/>
      <c r="G1150" s="378" t="s">
        <v>223</v>
      </c>
      <c r="H1150" s="155" t="s">
        <v>245</v>
      </c>
      <c r="I1150" s="319"/>
      <c r="J1150" s="94"/>
      <c r="K1150" s="321" t="s">
        <v>274</v>
      </c>
      <c r="L1150" s="321" t="s">
        <v>274</v>
      </c>
      <c r="M1150" s="647">
        <v>45859</v>
      </c>
      <c r="N1150" s="385" t="s">
        <v>233</v>
      </c>
      <c r="O1150" s="311"/>
      <c r="P1150" s="311" t="str">
        <f>TRIM(BD_PyaPinto[[#This Row],[CONTACTO II]])</f>
        <v>NO CONTESTA</v>
      </c>
      <c r="Q1150" s="492"/>
      <c r="R1150" s="319"/>
      <c r="S1150" s="319"/>
      <c r="T1150" s="319"/>
      <c r="U1150" s="319"/>
      <c r="V1150" s="332"/>
      <c r="W1150" s="332"/>
      <c r="X1150" s="332"/>
    </row>
    <row r="1151" spans="1:24" ht="15" customHeight="1">
      <c r="A1151" s="94">
        <v>76412057</v>
      </c>
      <c r="B1151" s="332" t="s">
        <v>9658</v>
      </c>
      <c r="C1151" s="94">
        <v>51951769949</v>
      </c>
      <c r="D1151" s="332" t="s">
        <v>9659</v>
      </c>
      <c r="E1151" s="94" t="s">
        <v>347</v>
      </c>
      <c r="F1151" s="94"/>
      <c r="G1151" s="467" t="s">
        <v>224</v>
      </c>
      <c r="H1151" s="94" t="s">
        <v>245</v>
      </c>
      <c r="I1151" s="94"/>
      <c r="J1151" s="94"/>
      <c r="K1151" s="320" t="s">
        <v>262</v>
      </c>
      <c r="L1151" s="320" t="s">
        <v>262</v>
      </c>
      <c r="M1151" s="957">
        <v>45859</v>
      </c>
      <c r="N1151" s="386" t="s">
        <v>233</v>
      </c>
      <c r="O1151" s="320"/>
      <c r="P1151" s="320" t="str">
        <f>TRIM(BD_PyaPinto[[#This Row],[CONTACTO II]])</f>
        <v>MOSTRÓ INTERÉS</v>
      </c>
      <c r="Q1151" s="695"/>
      <c r="R1151" s="94"/>
      <c r="S1151" s="94"/>
      <c r="T1151" s="94"/>
      <c r="U1151" s="94"/>
      <c r="V1151" s="332"/>
      <c r="W1151" s="332"/>
      <c r="X1151" s="332"/>
    </row>
    <row r="1152" spans="1:24" ht="15" customHeight="1">
      <c r="A1152" s="94">
        <v>60325653</v>
      </c>
      <c r="B1152" s="332" t="s">
        <v>3068</v>
      </c>
      <c r="C1152" s="94">
        <v>51941145901</v>
      </c>
      <c r="D1152" s="332" t="s">
        <v>3069</v>
      </c>
      <c r="E1152" s="94" t="s">
        <v>347</v>
      </c>
      <c r="F1152" s="94"/>
      <c r="G1152" s="332" t="s">
        <v>225</v>
      </c>
      <c r="H1152" s="94" t="s">
        <v>245</v>
      </c>
      <c r="I1152" s="94"/>
      <c r="J1152" s="94"/>
      <c r="K1152" s="320" t="s">
        <v>262</v>
      </c>
      <c r="L1152" s="320" t="s">
        <v>262</v>
      </c>
      <c r="M1152" s="957">
        <v>45859</v>
      </c>
      <c r="N1152" s="386" t="s">
        <v>233</v>
      </c>
      <c r="O1152" s="320"/>
      <c r="P1152" s="320" t="str">
        <f>TRIM(BD_PyaPinto[[#This Row],[CONTACTO II]])</f>
        <v>NO CONTESTA</v>
      </c>
      <c r="Q1152" s="695"/>
      <c r="R1152" s="94"/>
      <c r="S1152" s="94"/>
      <c r="T1152" s="94"/>
      <c r="U1152" s="94"/>
      <c r="V1152" s="332"/>
      <c r="W1152" s="332"/>
      <c r="X1152" s="332"/>
    </row>
    <row r="1153" spans="1:24" ht="15" customHeight="1">
      <c r="A1153" s="94">
        <v>73841321</v>
      </c>
      <c r="B1153" s="332" t="s">
        <v>8585</v>
      </c>
      <c r="C1153" s="94">
        <v>51977770352</v>
      </c>
      <c r="D1153" s="332" t="s">
        <v>8584</v>
      </c>
      <c r="E1153" s="94" t="s">
        <v>451</v>
      </c>
      <c r="F1153" s="94"/>
      <c r="G1153" s="332" t="s">
        <v>225</v>
      </c>
      <c r="H1153" s="94" t="s">
        <v>245</v>
      </c>
      <c r="I1153" s="94"/>
      <c r="J1153" s="94"/>
      <c r="K1153" s="378" t="s">
        <v>262</v>
      </c>
      <c r="L1153" s="320" t="s">
        <v>262</v>
      </c>
      <c r="M1153" s="957">
        <v>45859</v>
      </c>
      <c r="N1153" s="386" t="s">
        <v>233</v>
      </c>
      <c r="O1153" s="384" t="s">
        <v>231</v>
      </c>
      <c r="P1153" s="320" t="s">
        <v>329</v>
      </c>
      <c r="Q1153" s="695"/>
      <c r="R1153" s="94"/>
      <c r="S1153" s="94"/>
      <c r="T1153" s="94"/>
      <c r="U1153" s="94"/>
      <c r="V1153" s="332"/>
      <c r="W1153" s="332"/>
      <c r="X1153" s="332"/>
    </row>
    <row r="1154" spans="1:24" ht="15" customHeight="1">
      <c r="A1154" s="94">
        <v>10026374</v>
      </c>
      <c r="B1154" s="332" t="s">
        <v>852</v>
      </c>
      <c r="C1154" s="94">
        <v>51989316481</v>
      </c>
      <c r="D1154" s="332" t="s">
        <v>853</v>
      </c>
      <c r="E1154" s="94" t="s">
        <v>451</v>
      </c>
      <c r="F1154" s="94"/>
      <c r="G1154" s="958" t="s">
        <v>223</v>
      </c>
      <c r="H1154" s="94" t="s">
        <v>245</v>
      </c>
      <c r="I1154" s="94"/>
      <c r="J1154" s="94"/>
      <c r="K1154" s="320" t="s">
        <v>262</v>
      </c>
      <c r="L1154" s="320" t="s">
        <v>262</v>
      </c>
      <c r="M1154" s="957">
        <v>45859</v>
      </c>
      <c r="N1154" s="386" t="s">
        <v>233</v>
      </c>
      <c r="O1154" s="384" t="s">
        <v>231</v>
      </c>
      <c r="P1154" s="320" t="str">
        <f>TRIM(BD_PyaPinto[[#This Row],[CONTACTO II]])</f>
        <v>NO CONTESTA</v>
      </c>
      <c r="Q1154" s="695"/>
      <c r="R1154" s="94"/>
      <c r="S1154" s="94"/>
      <c r="T1154" s="94"/>
      <c r="U1154" s="94"/>
      <c r="V1154" s="332"/>
      <c r="W1154" s="332"/>
      <c r="X1154" s="332"/>
    </row>
    <row r="1155" spans="1:24" ht="15" customHeight="1">
      <c r="A1155" s="94">
        <v>41428177</v>
      </c>
      <c r="B1155" s="332" t="s">
        <v>1670</v>
      </c>
      <c r="C1155" s="94">
        <v>51983458274</v>
      </c>
      <c r="D1155" s="332" t="s">
        <v>1671</v>
      </c>
      <c r="E1155" s="94" t="s">
        <v>347</v>
      </c>
      <c r="F1155" s="94"/>
      <c r="G1155" s="467" t="s">
        <v>224</v>
      </c>
      <c r="H1155" s="94" t="s">
        <v>245</v>
      </c>
      <c r="I1155" s="94"/>
      <c r="J1155" s="94"/>
      <c r="K1155" s="320"/>
      <c r="L1155" s="320" t="s">
        <v>262</v>
      </c>
      <c r="M1155" s="957">
        <v>45859</v>
      </c>
      <c r="N1155" s="386" t="s">
        <v>233</v>
      </c>
      <c r="O1155" s="384" t="s">
        <v>231</v>
      </c>
      <c r="P1155" s="320" t="str">
        <f>TRIM(BD_PyaPinto[[#This Row],[CONTACTO II]])</f>
        <v>NO CONTESTA</v>
      </c>
      <c r="Q1155" s="695"/>
      <c r="R1155" s="94"/>
      <c r="S1155" s="94"/>
      <c r="T1155" s="94"/>
      <c r="U1155" s="94"/>
      <c r="V1155" s="332"/>
      <c r="W1155" s="332"/>
      <c r="X1155" s="332"/>
    </row>
    <row r="1156" spans="1:24" ht="15" customHeight="1">
      <c r="A1156" s="94">
        <v>42843132</v>
      </c>
      <c r="B1156" s="332" t="s">
        <v>1979</v>
      </c>
      <c r="C1156" s="94">
        <v>51962657321</v>
      </c>
      <c r="D1156" s="332" t="s">
        <v>1980</v>
      </c>
      <c r="E1156" s="94" t="s">
        <v>451</v>
      </c>
      <c r="F1156" s="94"/>
      <c r="G1156" s="958" t="s">
        <v>223</v>
      </c>
      <c r="H1156" s="94" t="s">
        <v>245</v>
      </c>
      <c r="I1156" s="94"/>
      <c r="J1156" s="94"/>
      <c r="K1156" s="378" t="s">
        <v>262</v>
      </c>
      <c r="L1156" s="320"/>
      <c r="M1156" s="957">
        <v>45859</v>
      </c>
      <c r="N1156" s="386" t="s">
        <v>233</v>
      </c>
      <c r="O1156" s="320"/>
      <c r="P1156" s="320" t="str">
        <f>TRIM(BD_PyaPinto[[#This Row],[CONTACTO II]])</f>
        <v>MOSTRO INTERES</v>
      </c>
      <c r="Q1156" s="695"/>
      <c r="R1156" s="94"/>
      <c r="S1156" s="94"/>
      <c r="T1156" s="94"/>
      <c r="U1156" s="94"/>
      <c r="V1156" s="332"/>
      <c r="W1156" s="332"/>
      <c r="X1156" s="332"/>
    </row>
    <row r="1157" spans="1:24" ht="15" customHeight="1">
      <c r="A1157" s="94">
        <v>43737184</v>
      </c>
      <c r="B1157" s="332" t="s">
        <v>2181</v>
      </c>
      <c r="C1157" s="94">
        <v>51902987477</v>
      </c>
      <c r="D1157" s="332" t="s">
        <v>2182</v>
      </c>
      <c r="E1157" s="94" t="s">
        <v>347</v>
      </c>
      <c r="F1157" s="94"/>
      <c r="G1157" s="958" t="s">
        <v>223</v>
      </c>
      <c r="H1157" s="94" t="s">
        <v>245</v>
      </c>
      <c r="I1157" s="94"/>
      <c r="J1157" s="94"/>
      <c r="K1157" s="320" t="s">
        <v>262</v>
      </c>
      <c r="L1157" s="320"/>
      <c r="M1157" s="957">
        <v>45859</v>
      </c>
      <c r="N1157" s="386" t="s">
        <v>233</v>
      </c>
      <c r="O1157" s="320"/>
      <c r="P1157" s="320" t="str">
        <f>TRIM(BD_PyaPinto[[#This Row],[CONTACTO II]])</f>
        <v/>
      </c>
      <c r="Q1157" s="695"/>
      <c r="R1157" s="94"/>
      <c r="S1157" s="94"/>
      <c r="T1157" s="94"/>
      <c r="U1157" s="94"/>
      <c r="V1157" s="332"/>
      <c r="W1157" s="332"/>
      <c r="X1157" s="332"/>
    </row>
    <row r="1158" spans="1:24" ht="15" customHeight="1">
      <c r="A1158" s="140">
        <v>72714931</v>
      </c>
      <c r="B1158" s="512" t="s">
        <v>7520</v>
      </c>
      <c r="C1158" s="531">
        <v>937215051</v>
      </c>
      <c r="D1158" s="139"/>
      <c r="E1158" s="509"/>
      <c r="F1158" s="57"/>
      <c r="G1158" s="131" t="s">
        <v>225</v>
      </c>
      <c r="H1158" s="131" t="s">
        <v>242</v>
      </c>
      <c r="I1158" s="86"/>
      <c r="J1158" s="57"/>
      <c r="K1158" s="131"/>
      <c r="L1158" s="57"/>
      <c r="M1158" s="187"/>
      <c r="N1158" s="385" t="s">
        <v>233</v>
      </c>
      <c r="O1158" s="54"/>
      <c r="P1158" s="86"/>
      <c r="Q1158" s="88"/>
      <c r="R1158" s="54"/>
      <c r="S1158" s="54"/>
      <c r="T1158" s="54"/>
      <c r="U1158" s="54"/>
      <c r="V1158" s="58"/>
    </row>
    <row r="1159" spans="1:24" ht="15" customHeight="1">
      <c r="A1159" s="140">
        <v>75583765</v>
      </c>
      <c r="B1159" s="512" t="s">
        <v>9370</v>
      </c>
      <c r="C1159" s="531">
        <v>927027569</v>
      </c>
      <c r="D1159" s="506" t="s">
        <v>9371</v>
      </c>
      <c r="E1159" s="509"/>
      <c r="F1159" s="57"/>
      <c r="G1159" s="131" t="s">
        <v>223</v>
      </c>
      <c r="H1159" s="131" t="s">
        <v>11</v>
      </c>
      <c r="I1159" s="86" t="s">
        <v>7</v>
      </c>
      <c r="J1159" s="57"/>
      <c r="K1159" s="131"/>
      <c r="L1159" s="57"/>
      <c r="M1159" s="647">
        <v>45859</v>
      </c>
      <c r="N1159" s="385" t="s">
        <v>233</v>
      </c>
      <c r="O1159" s="54"/>
      <c r="P1159" s="86"/>
      <c r="Q1159" s="88"/>
      <c r="R1159" s="54"/>
      <c r="S1159" s="54"/>
      <c r="T1159" s="54"/>
      <c r="U1159" s="54"/>
      <c r="V1159" s="58"/>
    </row>
    <row r="1160" spans="1:24" ht="15" customHeight="1">
      <c r="A1160" s="140">
        <v>60509955</v>
      </c>
      <c r="B1160" s="512" t="s">
        <v>3128</v>
      </c>
      <c r="C1160" s="531">
        <v>929988215</v>
      </c>
      <c r="D1160" s="506" t="s">
        <v>3129</v>
      </c>
      <c r="E1160" s="509"/>
      <c r="F1160" s="57"/>
      <c r="G1160" s="131" t="s">
        <v>223</v>
      </c>
      <c r="H1160" s="131" t="s">
        <v>11</v>
      </c>
      <c r="I1160" s="86" t="s">
        <v>7</v>
      </c>
      <c r="J1160" s="57"/>
      <c r="K1160" s="131"/>
      <c r="L1160" s="57"/>
      <c r="M1160" s="647">
        <v>45859</v>
      </c>
      <c r="N1160" s="385" t="s">
        <v>233</v>
      </c>
      <c r="O1160" s="54"/>
      <c r="P1160" s="86"/>
      <c r="Q1160" s="88"/>
      <c r="R1160" s="54"/>
      <c r="S1160" s="54"/>
      <c r="T1160" s="54"/>
      <c r="U1160" s="54"/>
      <c r="V1160" s="58"/>
    </row>
    <row r="1161" spans="1:24" ht="15" customHeight="1">
      <c r="A1161" s="140">
        <v>73130435</v>
      </c>
      <c r="B1161" s="512" t="s">
        <v>8007</v>
      </c>
      <c r="C1161" s="531">
        <v>938333775</v>
      </c>
      <c r="D1161" s="506" t="s">
        <v>8008</v>
      </c>
      <c r="E1161" s="509"/>
      <c r="F1161" s="57"/>
      <c r="G1161" s="131" t="s">
        <v>223</v>
      </c>
      <c r="H1161" s="131" t="s">
        <v>11</v>
      </c>
      <c r="I1161" s="86" t="s">
        <v>7</v>
      </c>
      <c r="J1161" s="57"/>
      <c r="K1161" s="131"/>
      <c r="L1161" s="57"/>
      <c r="M1161" s="647">
        <v>45859</v>
      </c>
      <c r="N1161" s="385" t="s">
        <v>233</v>
      </c>
      <c r="O1161" s="54"/>
      <c r="P1161" s="86"/>
      <c r="Q1161" s="88"/>
      <c r="R1161" s="54"/>
      <c r="S1161" s="54"/>
      <c r="T1161" s="54"/>
      <c r="U1161" s="54"/>
      <c r="V1161" s="58"/>
    </row>
    <row r="1162" spans="1:24" ht="15" customHeight="1">
      <c r="A1162" s="140">
        <v>40684175</v>
      </c>
      <c r="B1162" s="512" t="s">
        <v>1484</v>
      </c>
      <c r="C1162" s="531">
        <v>952317311</v>
      </c>
      <c r="D1162" s="506" t="s">
        <v>1485</v>
      </c>
      <c r="E1162" s="509"/>
      <c r="F1162" s="57"/>
      <c r="G1162" s="131" t="s">
        <v>223</v>
      </c>
      <c r="H1162" s="131" t="s">
        <v>11</v>
      </c>
      <c r="I1162" s="86"/>
      <c r="J1162" s="57"/>
      <c r="K1162" s="131"/>
      <c r="L1162" s="57"/>
      <c r="M1162" s="647">
        <v>45859</v>
      </c>
      <c r="N1162" s="385" t="s">
        <v>233</v>
      </c>
      <c r="O1162" s="54"/>
      <c r="P1162" s="86"/>
      <c r="Q1162" s="88"/>
      <c r="R1162" s="54"/>
      <c r="S1162" s="54"/>
      <c r="T1162" s="54"/>
      <c r="U1162" s="54"/>
      <c r="V1162" s="58"/>
    </row>
    <row r="1163" spans="1:24" ht="15" customHeight="1">
      <c r="A1163" s="140">
        <v>71351265</v>
      </c>
      <c r="B1163" s="512" t="s">
        <v>6191</v>
      </c>
      <c r="C1163" s="531">
        <v>959962539</v>
      </c>
      <c r="D1163" s="506" t="s">
        <v>6192</v>
      </c>
      <c r="E1163" s="509"/>
      <c r="F1163" s="57"/>
      <c r="G1163" s="131" t="s">
        <v>223</v>
      </c>
      <c r="H1163" s="131" t="s">
        <v>11</v>
      </c>
      <c r="I1163" s="86"/>
      <c r="J1163" s="57"/>
      <c r="K1163" s="131"/>
      <c r="L1163" s="57"/>
      <c r="M1163" s="647">
        <v>45859</v>
      </c>
      <c r="N1163" s="385" t="s">
        <v>233</v>
      </c>
      <c r="O1163" s="54"/>
      <c r="P1163" s="86"/>
      <c r="Q1163" s="88"/>
      <c r="R1163" s="54"/>
      <c r="S1163" s="54"/>
      <c r="T1163" s="54"/>
      <c r="U1163" s="54"/>
      <c r="V1163" s="58"/>
    </row>
    <row r="1164" spans="1:24" ht="15" customHeight="1">
      <c r="A1164" s="140">
        <v>71358399</v>
      </c>
      <c r="B1164" s="512" t="s">
        <v>6230</v>
      </c>
      <c r="C1164" s="531">
        <v>963956101</v>
      </c>
      <c r="D1164" s="506" t="s">
        <v>6231</v>
      </c>
      <c r="E1164" s="509"/>
      <c r="F1164" s="57"/>
      <c r="G1164" s="131" t="s">
        <v>223</v>
      </c>
      <c r="H1164" s="131" t="s">
        <v>11</v>
      </c>
      <c r="I1164" s="86"/>
      <c r="J1164" s="57"/>
      <c r="K1164" s="131"/>
      <c r="L1164" s="57"/>
      <c r="M1164" s="647">
        <v>45859</v>
      </c>
      <c r="N1164" s="385" t="s">
        <v>233</v>
      </c>
      <c r="O1164" s="54"/>
      <c r="P1164" s="86"/>
      <c r="Q1164" s="88"/>
      <c r="R1164" s="54"/>
      <c r="S1164" s="54"/>
      <c r="T1164" s="54"/>
      <c r="U1164" s="54"/>
      <c r="V1164" s="58"/>
    </row>
    <row r="1165" spans="1:24" ht="15" customHeight="1">
      <c r="A1165" s="140">
        <v>60461128</v>
      </c>
      <c r="B1165" s="512" t="s">
        <v>3108</v>
      </c>
      <c r="C1165" s="531">
        <v>965845646</v>
      </c>
      <c r="D1165" s="506" t="s">
        <v>3109</v>
      </c>
      <c r="E1165" s="509"/>
      <c r="F1165" s="57"/>
      <c r="G1165" s="131" t="s">
        <v>223</v>
      </c>
      <c r="H1165" s="131" t="s">
        <v>11</v>
      </c>
      <c r="I1165" s="86"/>
      <c r="J1165" s="57"/>
      <c r="K1165" s="131"/>
      <c r="L1165" s="57"/>
      <c r="M1165" s="647">
        <v>45859</v>
      </c>
      <c r="N1165" s="385" t="s">
        <v>233</v>
      </c>
      <c r="O1165" s="54"/>
      <c r="P1165" s="86"/>
      <c r="Q1165" s="88"/>
      <c r="R1165" s="54"/>
      <c r="S1165" s="54"/>
      <c r="T1165" s="54"/>
      <c r="U1165" s="54"/>
      <c r="V1165" s="58"/>
    </row>
    <row r="1166" spans="1:24" ht="15" customHeight="1">
      <c r="A1166" s="140"/>
      <c r="B1166" s="512" t="s">
        <v>8644</v>
      </c>
      <c r="C1166" s="531">
        <v>904829051</v>
      </c>
      <c r="D1166" s="506"/>
      <c r="E1166" s="509"/>
      <c r="F1166" s="57"/>
      <c r="G1166" s="131" t="s">
        <v>224</v>
      </c>
      <c r="H1166" s="131" t="s">
        <v>11</v>
      </c>
      <c r="I1166" s="86"/>
      <c r="J1166" s="57"/>
      <c r="K1166" s="131"/>
      <c r="L1166" s="57"/>
      <c r="M1166" s="647">
        <v>45859</v>
      </c>
      <c r="N1166" s="385" t="s">
        <v>233</v>
      </c>
      <c r="O1166" s="54"/>
      <c r="P1166" s="86"/>
      <c r="Q1166" s="88"/>
      <c r="R1166" s="54"/>
      <c r="S1166" s="54"/>
      <c r="T1166" s="54"/>
      <c r="U1166" s="54"/>
      <c r="V1166" s="58"/>
    </row>
    <row r="1167" spans="1:24" ht="15" customHeight="1">
      <c r="A1167" s="140">
        <v>75698957</v>
      </c>
      <c r="B1167" s="512" t="s">
        <v>9407</v>
      </c>
      <c r="C1167" s="531">
        <v>910972879</v>
      </c>
      <c r="D1167" s="506" t="s">
        <v>9408</v>
      </c>
      <c r="E1167" s="509"/>
      <c r="F1167" s="57"/>
      <c r="G1167" s="131" t="s">
        <v>224</v>
      </c>
      <c r="H1167" s="131" t="s">
        <v>11</v>
      </c>
      <c r="I1167" s="86"/>
      <c r="J1167" s="57"/>
      <c r="K1167" s="131"/>
      <c r="L1167" s="57"/>
      <c r="M1167" s="647">
        <v>45859</v>
      </c>
      <c r="N1167" s="385" t="s">
        <v>233</v>
      </c>
      <c r="O1167" s="54"/>
      <c r="P1167" s="86"/>
      <c r="Q1167" s="88"/>
      <c r="R1167" s="54"/>
      <c r="S1167" s="54"/>
      <c r="T1167" s="54"/>
      <c r="U1167" s="54"/>
      <c r="V1167" s="58"/>
    </row>
    <row r="1168" spans="1:24" ht="15" customHeight="1">
      <c r="A1168" s="140"/>
      <c r="B1168" s="512" t="s">
        <v>11888</v>
      </c>
      <c r="C1168" s="531">
        <v>912535120</v>
      </c>
      <c r="D1168" s="506"/>
      <c r="E1168" s="509"/>
      <c r="F1168" s="57"/>
      <c r="G1168" s="131" t="s">
        <v>224</v>
      </c>
      <c r="H1168" s="131" t="s">
        <v>11</v>
      </c>
      <c r="I1168" s="86"/>
      <c r="J1168" s="57"/>
      <c r="K1168" s="131"/>
      <c r="L1168" s="57"/>
      <c r="M1168" s="647">
        <v>45859</v>
      </c>
      <c r="N1168" s="385" t="s">
        <v>233</v>
      </c>
      <c r="O1168" s="54"/>
      <c r="P1168" s="86"/>
      <c r="Q1168" s="88"/>
      <c r="R1168" s="54"/>
      <c r="S1168" s="54"/>
      <c r="T1168" s="54"/>
      <c r="U1168" s="54"/>
      <c r="V1168" s="58"/>
    </row>
    <row r="1169" spans="1:24" ht="15" customHeight="1">
      <c r="A1169" s="140">
        <v>0</v>
      </c>
      <c r="B1169" s="512" t="s">
        <v>352</v>
      </c>
      <c r="C1169" s="531">
        <v>916287392</v>
      </c>
      <c r="D1169" s="506" t="e">
        <f>giantacomelo8gmail.com</f>
        <v>#NAME?</v>
      </c>
      <c r="E1169" s="509"/>
      <c r="F1169" s="57"/>
      <c r="G1169" s="131" t="s">
        <v>224</v>
      </c>
      <c r="H1169" s="131" t="s">
        <v>11</v>
      </c>
      <c r="I1169" s="86"/>
      <c r="J1169" s="57"/>
      <c r="K1169" s="131"/>
      <c r="L1169" s="57"/>
      <c r="M1169" s="647">
        <v>45859</v>
      </c>
      <c r="N1169" s="385" t="s">
        <v>233</v>
      </c>
      <c r="O1169" s="54"/>
      <c r="P1169" s="86"/>
      <c r="Q1169" s="88"/>
      <c r="R1169" s="54"/>
      <c r="S1169" s="54"/>
      <c r="T1169" s="54"/>
      <c r="U1169" s="54"/>
      <c r="V1169" s="58"/>
    </row>
    <row r="1170" spans="1:24" ht="15" customHeight="1">
      <c r="A1170" s="140"/>
      <c r="B1170" s="512" t="s">
        <v>11889</v>
      </c>
      <c r="C1170" s="531">
        <v>922500505</v>
      </c>
      <c r="D1170" s="506"/>
      <c r="E1170" s="509"/>
      <c r="F1170" s="57"/>
      <c r="G1170" s="131" t="s">
        <v>224</v>
      </c>
      <c r="H1170" s="131" t="s">
        <v>11</v>
      </c>
      <c r="I1170" s="86"/>
      <c r="J1170" s="57"/>
      <c r="K1170" s="131"/>
      <c r="L1170" s="57"/>
      <c r="M1170" s="647">
        <v>45859</v>
      </c>
      <c r="N1170" s="385" t="s">
        <v>233</v>
      </c>
      <c r="O1170" s="54"/>
      <c r="P1170" s="86"/>
      <c r="Q1170" s="88"/>
      <c r="R1170" s="54"/>
      <c r="S1170" s="54"/>
      <c r="T1170" s="54"/>
      <c r="U1170" s="54"/>
      <c r="V1170" s="58"/>
    </row>
    <row r="1171" spans="1:24" ht="15" customHeight="1">
      <c r="A1171" s="140">
        <v>73155669</v>
      </c>
      <c r="B1171" s="512" t="s">
        <v>8068</v>
      </c>
      <c r="C1171" s="531">
        <v>922802860</v>
      </c>
      <c r="D1171" s="506" t="s">
        <v>8069</v>
      </c>
      <c r="E1171" s="509"/>
      <c r="F1171" s="57"/>
      <c r="G1171" s="131" t="s">
        <v>224</v>
      </c>
      <c r="H1171" s="131" t="s">
        <v>11</v>
      </c>
      <c r="I1171" s="86"/>
      <c r="J1171" s="57"/>
      <c r="K1171" s="131"/>
      <c r="L1171" s="57"/>
      <c r="M1171" s="647">
        <v>45859</v>
      </c>
      <c r="N1171" s="385" t="s">
        <v>233</v>
      </c>
      <c r="O1171" s="54"/>
      <c r="P1171" s="86"/>
      <c r="Q1171" s="88"/>
      <c r="R1171" s="54"/>
      <c r="S1171" s="54"/>
      <c r="T1171" s="54"/>
      <c r="U1171" s="54"/>
      <c r="V1171" s="58"/>
    </row>
    <row r="1172" spans="1:24" ht="15" customHeight="1">
      <c r="A1172" s="140"/>
      <c r="B1172" s="512" t="s">
        <v>11890</v>
      </c>
      <c r="C1172" s="531">
        <v>923353295</v>
      </c>
      <c r="D1172" s="506"/>
      <c r="E1172" s="509"/>
      <c r="F1172" s="57"/>
      <c r="G1172" s="131" t="s">
        <v>224</v>
      </c>
      <c r="H1172" s="131" t="s">
        <v>11</v>
      </c>
      <c r="I1172" s="86"/>
      <c r="J1172" s="57"/>
      <c r="K1172" s="131"/>
      <c r="L1172" s="57"/>
      <c r="M1172" s="647">
        <v>45859</v>
      </c>
      <c r="N1172" s="385" t="s">
        <v>233</v>
      </c>
      <c r="O1172" s="54"/>
      <c r="P1172" s="86"/>
      <c r="Q1172" s="88"/>
      <c r="R1172" s="54"/>
      <c r="S1172" s="54"/>
      <c r="T1172" s="54"/>
      <c r="U1172" s="54"/>
      <c r="V1172" s="58"/>
    </row>
    <row r="1173" spans="1:24" ht="15" customHeight="1">
      <c r="A1173" s="140"/>
      <c r="B1173" s="512" t="s">
        <v>11891</v>
      </c>
      <c r="C1173" s="531">
        <v>993031569</v>
      </c>
      <c r="D1173" s="506"/>
      <c r="E1173" s="509"/>
      <c r="F1173" s="57"/>
      <c r="G1173" s="131" t="s">
        <v>224</v>
      </c>
      <c r="H1173" s="131" t="s">
        <v>11</v>
      </c>
      <c r="I1173" s="86"/>
      <c r="J1173" s="57"/>
      <c r="K1173" s="131"/>
      <c r="L1173" s="57"/>
      <c r="M1173" s="647">
        <v>45859</v>
      </c>
      <c r="N1173" s="385" t="s">
        <v>233</v>
      </c>
      <c r="O1173" s="54"/>
      <c r="P1173" s="86"/>
      <c r="Q1173" s="88"/>
      <c r="R1173" s="54"/>
      <c r="S1173" s="54"/>
      <c r="T1173" s="54"/>
      <c r="U1173" s="54"/>
      <c r="V1173" s="58"/>
    </row>
    <row r="1174" spans="1:24" ht="15" customHeight="1">
      <c r="A1174" s="140">
        <v>18068198</v>
      </c>
      <c r="B1174" s="512" t="s">
        <v>1126</v>
      </c>
      <c r="C1174" s="531">
        <v>907905123</v>
      </c>
      <c r="D1174" s="506" t="s">
        <v>1127</v>
      </c>
      <c r="E1174" s="509"/>
      <c r="F1174" s="57"/>
      <c r="G1174" s="131" t="s">
        <v>225</v>
      </c>
      <c r="H1174" s="131" t="s">
        <v>11</v>
      </c>
      <c r="I1174" s="86"/>
      <c r="J1174" s="57"/>
      <c r="K1174" s="131"/>
      <c r="L1174" s="57"/>
      <c r="M1174" s="647">
        <v>45859</v>
      </c>
      <c r="N1174" s="385" t="s">
        <v>233</v>
      </c>
      <c r="O1174" s="54"/>
      <c r="P1174" s="86"/>
      <c r="Q1174" s="88"/>
      <c r="R1174" s="54"/>
      <c r="S1174" s="54"/>
      <c r="T1174" s="54"/>
      <c r="U1174" s="54"/>
      <c r="V1174" s="58"/>
    </row>
    <row r="1175" spans="1:24" ht="15" customHeight="1">
      <c r="A1175" s="140"/>
      <c r="B1175" s="512"/>
      <c r="C1175" s="531"/>
      <c r="D1175" s="139"/>
      <c r="E1175" s="509"/>
      <c r="F1175" s="57"/>
      <c r="G1175" s="131"/>
      <c r="H1175" s="131"/>
      <c r="I1175" s="86"/>
      <c r="J1175" s="57"/>
      <c r="K1175" s="131"/>
      <c r="L1175" s="57"/>
      <c r="M1175" s="187"/>
      <c r="N1175" s="54"/>
      <c r="O1175" s="54"/>
      <c r="P1175" s="86"/>
      <c r="Q1175" s="88"/>
      <c r="R1175" s="54"/>
      <c r="S1175" s="54"/>
      <c r="T1175" s="54"/>
      <c r="U1175" s="54"/>
      <c r="V1175" s="58"/>
    </row>
    <row r="1176" spans="1:24" ht="15" customHeight="1">
      <c r="A1176" s="140">
        <v>73491688</v>
      </c>
      <c r="B1176" s="512" t="s">
        <v>8380</v>
      </c>
      <c r="C1176" s="531">
        <v>917277720</v>
      </c>
      <c r="D1176" s="506" t="s">
        <v>8381</v>
      </c>
      <c r="E1176" s="509"/>
      <c r="F1176" s="57"/>
      <c r="G1176" s="131" t="s">
        <v>225</v>
      </c>
      <c r="H1176" s="131" t="s">
        <v>11</v>
      </c>
      <c r="I1176" s="86"/>
      <c r="J1176" s="57"/>
      <c r="K1176" s="131"/>
      <c r="L1176" s="57"/>
      <c r="M1176" s="647">
        <v>45859</v>
      </c>
      <c r="N1176" s="385" t="s">
        <v>233</v>
      </c>
      <c r="O1176" s="54"/>
      <c r="P1176" s="86"/>
      <c r="Q1176" s="88"/>
      <c r="R1176" s="54"/>
      <c r="S1176" s="54"/>
      <c r="T1176" s="54"/>
      <c r="U1176" s="54"/>
      <c r="V1176" s="58"/>
    </row>
    <row r="1177" spans="1:24" ht="15" customHeight="1">
      <c r="A1177" s="140">
        <v>41581217</v>
      </c>
      <c r="B1177" s="512" t="s">
        <v>1702</v>
      </c>
      <c r="C1177" s="531">
        <v>918822295</v>
      </c>
      <c r="D1177" s="506" t="s">
        <v>1703</v>
      </c>
      <c r="E1177" s="509"/>
      <c r="F1177" s="57"/>
      <c r="G1177" s="131" t="s">
        <v>225</v>
      </c>
      <c r="H1177" s="131" t="s">
        <v>11</v>
      </c>
      <c r="I1177" s="86"/>
      <c r="J1177" s="57"/>
      <c r="K1177" s="131"/>
      <c r="L1177" s="57"/>
      <c r="M1177" s="647">
        <v>45859</v>
      </c>
      <c r="N1177" s="385" t="s">
        <v>233</v>
      </c>
      <c r="O1177" s="54"/>
      <c r="P1177" s="86"/>
      <c r="Q1177" s="88"/>
      <c r="R1177" s="54"/>
      <c r="S1177" s="54"/>
      <c r="T1177" s="54"/>
      <c r="U1177" s="54"/>
      <c r="V1177" s="58"/>
    </row>
    <row r="1178" spans="1:24" ht="15" customHeight="1">
      <c r="A1178" s="140">
        <v>61516500</v>
      </c>
      <c r="B1178" s="512" t="s">
        <v>4600</v>
      </c>
      <c r="C1178" s="531">
        <v>924433455</v>
      </c>
      <c r="D1178" s="506" t="s">
        <v>4601</v>
      </c>
      <c r="E1178" s="509"/>
      <c r="F1178" s="57"/>
      <c r="G1178" s="131" t="s">
        <v>225</v>
      </c>
      <c r="H1178" s="131" t="s">
        <v>11</v>
      </c>
      <c r="I1178" s="86"/>
      <c r="J1178" s="57"/>
      <c r="K1178" s="131"/>
      <c r="L1178" s="57"/>
      <c r="M1178" s="647">
        <v>45859</v>
      </c>
      <c r="N1178" s="385" t="s">
        <v>233</v>
      </c>
      <c r="O1178" s="54"/>
      <c r="P1178" s="86"/>
      <c r="Q1178" s="88"/>
      <c r="R1178" s="54"/>
      <c r="S1178" s="54"/>
      <c r="T1178" s="54"/>
      <c r="U1178" s="54"/>
      <c r="V1178" s="58"/>
    </row>
    <row r="1179" spans="1:24" ht="15" customHeight="1">
      <c r="A1179" s="140">
        <v>75163511</v>
      </c>
      <c r="B1179" s="512" t="s">
        <v>9187</v>
      </c>
      <c r="C1179" s="531">
        <v>932523666</v>
      </c>
      <c r="D1179" s="506" t="s">
        <v>9188</v>
      </c>
      <c r="E1179" s="509"/>
      <c r="F1179" s="57"/>
      <c r="G1179" s="131" t="s">
        <v>225</v>
      </c>
      <c r="H1179" s="131" t="s">
        <v>11</v>
      </c>
      <c r="I1179" s="86"/>
      <c r="J1179" s="57"/>
      <c r="K1179" s="131"/>
      <c r="L1179" s="57"/>
      <c r="M1179" s="647">
        <v>45859</v>
      </c>
      <c r="N1179" s="385" t="s">
        <v>233</v>
      </c>
      <c r="O1179" s="54"/>
      <c r="P1179" s="86"/>
      <c r="Q1179" s="88"/>
      <c r="R1179" s="54"/>
      <c r="S1179" s="54"/>
      <c r="T1179" s="54"/>
      <c r="U1179" s="54"/>
      <c r="V1179" s="58"/>
    </row>
    <row r="1180" spans="1:24" ht="15" customHeight="1">
      <c r="A1180" s="140">
        <v>72585950</v>
      </c>
      <c r="B1180" s="785" t="s">
        <v>7307</v>
      </c>
      <c r="C1180" s="531">
        <v>955598427</v>
      </c>
      <c r="D1180" s="139"/>
      <c r="E1180" s="509"/>
      <c r="F1180" s="57"/>
      <c r="G1180" s="131" t="s">
        <v>223</v>
      </c>
      <c r="H1180" s="131" t="s">
        <v>242</v>
      </c>
      <c r="I1180" s="86" t="s">
        <v>316</v>
      </c>
      <c r="J1180" s="57" t="s">
        <v>221</v>
      </c>
      <c r="K1180" s="131"/>
      <c r="L1180" s="57"/>
      <c r="M1180" s="187"/>
      <c r="N1180" s="385" t="s">
        <v>233</v>
      </c>
      <c r="O1180" s="384" t="s">
        <v>331</v>
      </c>
      <c r="P1180" s="384"/>
      <c r="Q1180" s="319" t="s">
        <v>324</v>
      </c>
      <c r="R1180" s="385" t="s">
        <v>232</v>
      </c>
      <c r="S1180" s="385" t="s">
        <v>318</v>
      </c>
      <c r="T1180" s="319" t="s">
        <v>323</v>
      </c>
      <c r="U1180" s="54"/>
      <c r="V1180" s="58"/>
    </row>
    <row r="1181" spans="1:24" ht="15" customHeight="1">
      <c r="A1181" s="63">
        <v>74767083</v>
      </c>
      <c r="B1181" s="61" t="s">
        <v>9033</v>
      </c>
      <c r="C1181" s="63">
        <v>51962167838</v>
      </c>
      <c r="D1181" s="61" t="s">
        <v>9034</v>
      </c>
      <c r="E1181" s="63" t="s">
        <v>347</v>
      </c>
      <c r="F1181" s="63"/>
      <c r="G1181" s="61" t="s">
        <v>224</v>
      </c>
      <c r="H1181" s="63" t="s">
        <v>245</v>
      </c>
      <c r="I1181" s="63"/>
      <c r="J1181" s="63"/>
      <c r="K1181" s="66" t="s">
        <v>274</v>
      </c>
      <c r="L1181" s="66" t="s">
        <v>274</v>
      </c>
      <c r="M1181" s="957">
        <v>45860</v>
      </c>
      <c r="N1181" s="386" t="s">
        <v>233</v>
      </c>
      <c r="O1181" s="66"/>
      <c r="P1181" s="66"/>
      <c r="Q1181" s="59"/>
      <c r="R1181" s="63"/>
      <c r="S1181" s="63"/>
      <c r="T1181" s="63"/>
      <c r="U1181" s="63"/>
      <c r="V1181" s="61"/>
      <c r="W1181" s="61"/>
      <c r="X1181" s="61"/>
    </row>
    <row r="1182" spans="1:24" ht="15" customHeight="1">
      <c r="A1182" s="63">
        <v>71548310</v>
      </c>
      <c r="B1182" s="61" t="s">
        <v>6391</v>
      </c>
      <c r="C1182" s="63">
        <v>51970216124</v>
      </c>
      <c r="D1182" s="61" t="s">
        <v>6392</v>
      </c>
      <c r="E1182" s="63" t="s">
        <v>347</v>
      </c>
      <c r="F1182" s="63"/>
      <c r="G1182" s="61" t="s">
        <v>223</v>
      </c>
      <c r="H1182" s="63" t="s">
        <v>245</v>
      </c>
      <c r="I1182" s="63"/>
      <c r="J1182" s="63"/>
      <c r="K1182" s="66" t="s">
        <v>278</v>
      </c>
      <c r="L1182" s="66" t="s">
        <v>278</v>
      </c>
      <c r="M1182" s="957">
        <v>45860</v>
      </c>
      <c r="N1182" s="386" t="s">
        <v>233</v>
      </c>
      <c r="O1182" s="66"/>
      <c r="P1182" s="66"/>
      <c r="Q1182" s="59"/>
      <c r="R1182" s="63"/>
      <c r="S1182" s="63"/>
      <c r="T1182" s="63"/>
      <c r="U1182" s="63"/>
      <c r="V1182" s="61"/>
      <c r="W1182" s="61"/>
      <c r="X1182" s="61"/>
    </row>
    <row r="1183" spans="1:24" ht="15" customHeight="1">
      <c r="A1183" s="63">
        <v>43284463</v>
      </c>
      <c r="B1183" s="61" t="s">
        <v>2084</v>
      </c>
      <c r="C1183" s="63">
        <v>51989966529</v>
      </c>
      <c r="D1183" s="61" t="s">
        <v>2085</v>
      </c>
      <c r="E1183" s="63" t="s">
        <v>347</v>
      </c>
      <c r="F1183" s="63"/>
      <c r="G1183" s="61" t="s">
        <v>224</v>
      </c>
      <c r="H1183" s="63" t="s">
        <v>245</v>
      </c>
      <c r="I1183" s="63"/>
      <c r="J1183" s="63"/>
      <c r="K1183" s="66" t="s">
        <v>280</v>
      </c>
      <c r="L1183" s="66" t="s">
        <v>280</v>
      </c>
      <c r="M1183" s="957">
        <v>45860</v>
      </c>
      <c r="N1183" s="386" t="s">
        <v>233</v>
      </c>
      <c r="O1183" s="66"/>
      <c r="P1183" s="66"/>
      <c r="Q1183" s="59"/>
      <c r="R1183" s="63"/>
      <c r="S1183" s="63"/>
      <c r="T1183" s="63"/>
      <c r="U1183" s="63"/>
      <c r="V1183" s="61"/>
      <c r="W1183" s="61"/>
      <c r="X1183" s="61"/>
    </row>
    <row r="1184" spans="1:24" ht="15" customHeight="1">
      <c r="A1184" s="977">
        <v>48767789</v>
      </c>
      <c r="B1184" s="978" t="s">
        <v>2952</v>
      </c>
      <c r="C1184" s="804">
        <v>51917498227</v>
      </c>
      <c r="D1184" s="978" t="s">
        <v>2953</v>
      </c>
      <c r="E1184" s="804" t="s">
        <v>347</v>
      </c>
      <c r="F1184" s="804"/>
      <c r="G1184" s="61" t="s">
        <v>225</v>
      </c>
      <c r="H1184" s="63" t="s">
        <v>245</v>
      </c>
      <c r="I1184" s="63"/>
      <c r="J1184" s="63"/>
      <c r="K1184" s="66" t="s">
        <v>262</v>
      </c>
      <c r="L1184" s="66" t="s">
        <v>262</v>
      </c>
      <c r="M1184" s="957">
        <v>45860</v>
      </c>
      <c r="N1184" s="386" t="s">
        <v>233</v>
      </c>
      <c r="O1184" s="983" t="s">
        <v>237</v>
      </c>
      <c r="P1184" s="983" t="s">
        <v>237</v>
      </c>
      <c r="Q1184" s="59"/>
      <c r="R1184" s="63"/>
      <c r="S1184" s="63"/>
      <c r="T1184" s="63"/>
      <c r="U1184" s="63"/>
      <c r="V1184" s="61"/>
      <c r="W1184" s="61"/>
      <c r="X1184" s="61"/>
    </row>
    <row r="1185" spans="1:24" ht="15" customHeight="1">
      <c r="A1185" s="977">
        <v>9031852</v>
      </c>
      <c r="B1185" s="978" t="s">
        <v>686</v>
      </c>
      <c r="C1185" s="804">
        <v>51964498717</v>
      </c>
      <c r="D1185" s="978" t="s">
        <v>687</v>
      </c>
      <c r="E1185" s="804" t="s">
        <v>451</v>
      </c>
      <c r="F1185" s="804"/>
      <c r="G1185" s="61" t="s">
        <v>223</v>
      </c>
      <c r="H1185" s="63" t="s">
        <v>245</v>
      </c>
      <c r="I1185" s="63"/>
      <c r="J1185" s="63"/>
      <c r="K1185" s="66" t="s">
        <v>262</v>
      </c>
      <c r="L1185" s="66" t="s">
        <v>262</v>
      </c>
      <c r="M1185" s="957">
        <v>45860</v>
      </c>
      <c r="N1185" s="386" t="s">
        <v>233</v>
      </c>
      <c r="O1185" s="66"/>
      <c r="P1185" s="66"/>
      <c r="Q1185" s="59"/>
      <c r="R1185" s="63"/>
      <c r="S1185" s="63"/>
      <c r="T1185" s="63"/>
      <c r="U1185" s="63"/>
      <c r="V1185" s="61"/>
      <c r="W1185" s="61"/>
      <c r="X1185" s="61"/>
    </row>
    <row r="1186" spans="1:24" ht="15" customHeight="1">
      <c r="A1186" s="984" t="s">
        <v>10575</v>
      </c>
      <c r="B1186" s="985" t="s">
        <v>10576</v>
      </c>
      <c r="C1186" s="984" t="s">
        <v>10577</v>
      </c>
      <c r="D1186" s="985" t="s">
        <v>4930</v>
      </c>
      <c r="E1186" s="986" t="s">
        <v>347</v>
      </c>
      <c r="F1186" s="987"/>
      <c r="G1186" s="332" t="s">
        <v>225</v>
      </c>
      <c r="H1186" s="94" t="s">
        <v>245</v>
      </c>
      <c r="I1186" s="94"/>
      <c r="J1186" s="94"/>
      <c r="K1186" s="320" t="s">
        <v>262</v>
      </c>
      <c r="L1186" s="320" t="s">
        <v>262</v>
      </c>
      <c r="M1186" s="957">
        <v>45860</v>
      </c>
      <c r="N1186" s="386" t="s">
        <v>233</v>
      </c>
      <c r="O1186" s="320"/>
      <c r="P1186" s="320"/>
      <c r="Q1186" s="695"/>
      <c r="R1186" s="94"/>
      <c r="S1186" s="94"/>
      <c r="T1186" s="94"/>
      <c r="U1186" s="94"/>
      <c r="V1186" s="332"/>
      <c r="W1186" s="332"/>
      <c r="X1186" s="332"/>
    </row>
    <row r="1187" spans="1:24" ht="15" customHeight="1">
      <c r="A1187" s="140">
        <v>61471774</v>
      </c>
      <c r="B1187" s="512" t="s">
        <v>4436</v>
      </c>
      <c r="C1187" s="531">
        <v>935480518</v>
      </c>
      <c r="D1187" s="139"/>
      <c r="E1187" s="509"/>
      <c r="F1187" s="57"/>
      <c r="G1187" s="785" t="s">
        <v>224</v>
      </c>
      <c r="H1187" s="131" t="s">
        <v>243</v>
      </c>
      <c r="I1187" s="86"/>
      <c r="J1187" s="57"/>
      <c r="K1187" s="131"/>
      <c r="L1187" s="57"/>
      <c r="M1187" s="187"/>
      <c r="N1187" s="385" t="s">
        <v>233</v>
      </c>
      <c r="O1187" s="384" t="s">
        <v>331</v>
      </c>
      <c r="P1187" s="384"/>
      <c r="Q1187" s="319" t="s">
        <v>324</v>
      </c>
      <c r="R1187" s="385" t="s">
        <v>232</v>
      </c>
      <c r="S1187" s="385" t="s">
        <v>318</v>
      </c>
      <c r="T1187" s="319" t="s">
        <v>323</v>
      </c>
      <c r="U1187" s="54"/>
      <c r="V1187" s="58" t="s">
        <v>4437</v>
      </c>
    </row>
    <row r="1188" spans="1:24" ht="15" customHeight="1">
      <c r="A1188" s="140">
        <v>61330528</v>
      </c>
      <c r="B1188" s="512" t="s">
        <v>4020</v>
      </c>
      <c r="C1188" s="531">
        <v>922218080</v>
      </c>
      <c r="D1188" s="139"/>
      <c r="E1188" s="509"/>
      <c r="F1188" s="57"/>
      <c r="G1188" s="131" t="s">
        <v>223</v>
      </c>
      <c r="H1188" s="131" t="s">
        <v>242</v>
      </c>
      <c r="I1188" s="86"/>
      <c r="J1188" s="57"/>
      <c r="K1188" s="131"/>
      <c r="L1188" s="57"/>
      <c r="M1188" s="187"/>
      <c r="N1188" s="385" t="s">
        <v>233</v>
      </c>
      <c r="O1188" s="384" t="s">
        <v>231</v>
      </c>
      <c r="P1188" s="384" t="s">
        <v>231</v>
      </c>
      <c r="Q1188" s="88"/>
      <c r="R1188" s="54"/>
      <c r="S1188" s="54"/>
      <c r="T1188" s="54"/>
      <c r="U1188" s="54"/>
      <c r="V1188" s="58"/>
    </row>
    <row r="1189" spans="1:24" ht="15" customHeight="1">
      <c r="A1189" s="94">
        <v>10661246</v>
      </c>
      <c r="B1189" s="332" t="s">
        <v>1015</v>
      </c>
      <c r="C1189" s="94">
        <v>51912968627</v>
      </c>
      <c r="D1189" s="332" t="s">
        <v>1016</v>
      </c>
      <c r="E1189" s="94" t="s">
        <v>347</v>
      </c>
      <c r="F1189" s="94"/>
      <c r="G1189" s="332" t="s">
        <v>224</v>
      </c>
      <c r="H1189" s="94" t="s">
        <v>245</v>
      </c>
      <c r="I1189" s="94"/>
      <c r="J1189" s="94"/>
      <c r="K1189" s="320" t="s">
        <v>280</v>
      </c>
      <c r="L1189" s="320" t="s">
        <v>280</v>
      </c>
      <c r="M1189" s="957">
        <v>45862</v>
      </c>
      <c r="N1189" s="386" t="s">
        <v>233</v>
      </c>
      <c r="O1189" s="320"/>
      <c r="P1189" s="320"/>
      <c r="Q1189" s="695"/>
      <c r="R1189" s="94"/>
      <c r="S1189" s="94"/>
      <c r="T1189" s="94"/>
      <c r="U1189" s="94"/>
      <c r="V1189" s="332"/>
      <c r="W1189" s="332"/>
      <c r="X1189" s="332"/>
    </row>
    <row r="1190" spans="1:24" ht="15" customHeight="1">
      <c r="A1190" s="94">
        <v>71679800</v>
      </c>
      <c r="B1190" s="332" t="s">
        <v>6536</v>
      </c>
      <c r="C1190" s="94">
        <v>51936896456</v>
      </c>
      <c r="D1190" s="332" t="s">
        <v>6537</v>
      </c>
      <c r="E1190" s="94" t="s">
        <v>451</v>
      </c>
      <c r="F1190" s="94"/>
      <c r="G1190" s="332" t="s">
        <v>224</v>
      </c>
      <c r="H1190" s="94" t="s">
        <v>245</v>
      </c>
      <c r="I1190" s="94"/>
      <c r="J1190" s="94"/>
      <c r="K1190" s="320" t="s">
        <v>280</v>
      </c>
      <c r="L1190" s="320" t="s">
        <v>280</v>
      </c>
      <c r="M1190" s="957">
        <v>45862</v>
      </c>
      <c r="N1190" s="386" t="s">
        <v>233</v>
      </c>
      <c r="O1190" s="320" t="s">
        <v>237</v>
      </c>
      <c r="P1190" s="320" t="s">
        <v>237</v>
      </c>
      <c r="Q1190" s="695"/>
      <c r="R1190" s="94"/>
      <c r="S1190" s="94"/>
      <c r="T1190" s="94"/>
      <c r="U1190" s="94"/>
      <c r="V1190" s="332"/>
      <c r="W1190" s="332"/>
      <c r="X1190" s="332"/>
    </row>
    <row r="1191" spans="1:24" ht="15" customHeight="1">
      <c r="A1191" s="94">
        <v>48138950</v>
      </c>
      <c r="B1191" s="332" t="s">
        <v>2895</v>
      </c>
      <c r="C1191" s="94">
        <v>51906241824</v>
      </c>
      <c r="D1191" s="332" t="s">
        <v>2896</v>
      </c>
      <c r="E1191" s="94" t="s">
        <v>347</v>
      </c>
      <c r="F1191" s="94"/>
      <c r="G1191" s="332" t="s">
        <v>224</v>
      </c>
      <c r="H1191" s="94" t="s">
        <v>245</v>
      </c>
      <c r="I1191" s="94"/>
      <c r="J1191" s="94"/>
      <c r="K1191" s="320" t="s">
        <v>278</v>
      </c>
      <c r="L1191" s="320" t="s">
        <v>278</v>
      </c>
      <c r="M1191" s="957">
        <v>45862</v>
      </c>
      <c r="N1191" s="386" t="s">
        <v>233</v>
      </c>
      <c r="O1191" s="320"/>
      <c r="P1191" s="320"/>
      <c r="Q1191" s="695"/>
      <c r="R1191" s="94"/>
      <c r="S1191" s="94"/>
      <c r="T1191" s="94"/>
      <c r="U1191" s="94"/>
      <c r="V1191" s="332"/>
      <c r="W1191" s="332"/>
      <c r="X1191" s="332"/>
    </row>
    <row r="1192" spans="1:24" ht="15" customHeight="1">
      <c r="A1192" s="94">
        <v>73162360</v>
      </c>
      <c r="B1192" s="332" t="s">
        <v>8120</v>
      </c>
      <c r="C1192" s="94">
        <v>51991325900</v>
      </c>
      <c r="D1192" s="332" t="s">
        <v>8119</v>
      </c>
      <c r="E1192" s="94" t="s">
        <v>451</v>
      </c>
      <c r="F1192" s="94"/>
      <c r="G1192" s="332" t="s">
        <v>223</v>
      </c>
      <c r="H1192" s="94" t="s">
        <v>245</v>
      </c>
      <c r="I1192" s="94"/>
      <c r="J1192" s="94"/>
      <c r="K1192" s="320" t="s">
        <v>278</v>
      </c>
      <c r="L1192" s="320" t="s">
        <v>278</v>
      </c>
      <c r="M1192" s="957">
        <v>45862</v>
      </c>
      <c r="N1192" s="386" t="s">
        <v>233</v>
      </c>
      <c r="O1192" s="320"/>
      <c r="P1192" s="320"/>
      <c r="Q1192" s="695"/>
      <c r="R1192" s="94"/>
      <c r="S1192" s="94"/>
      <c r="T1192" s="94"/>
      <c r="U1192" s="94"/>
      <c r="V1192" s="332"/>
      <c r="W1192" s="332"/>
      <c r="X1192" s="332"/>
    </row>
    <row r="1193" spans="1:24" ht="15" customHeight="1">
      <c r="A1193" s="94">
        <v>41456418</v>
      </c>
      <c r="B1193" s="332" t="s">
        <v>1680</v>
      </c>
      <c r="C1193" s="94">
        <v>51987636014</v>
      </c>
      <c r="D1193" s="332" t="s">
        <v>1681</v>
      </c>
      <c r="E1193" s="94" t="s">
        <v>347</v>
      </c>
      <c r="F1193" s="94"/>
      <c r="G1193" s="332" t="s">
        <v>224</v>
      </c>
      <c r="H1193" s="94" t="s">
        <v>245</v>
      </c>
      <c r="I1193" s="94"/>
      <c r="J1193" s="94"/>
      <c r="K1193" s="320" t="s">
        <v>278</v>
      </c>
      <c r="L1193" s="320" t="s">
        <v>278</v>
      </c>
      <c r="M1193" s="957">
        <v>45862</v>
      </c>
      <c r="N1193" s="386" t="s">
        <v>233</v>
      </c>
      <c r="O1193" s="320"/>
      <c r="P1193" s="320"/>
      <c r="Q1193" s="695"/>
      <c r="R1193" s="94"/>
      <c r="S1193" s="94"/>
      <c r="T1193" s="94"/>
      <c r="U1193" s="94"/>
      <c r="V1193" s="332"/>
      <c r="W1193" s="332"/>
      <c r="X1193" s="332"/>
    </row>
    <row r="1194" spans="1:24" ht="15" customHeight="1">
      <c r="A1194" s="94">
        <v>60772344</v>
      </c>
      <c r="B1194" s="332" t="s">
        <v>3271</v>
      </c>
      <c r="C1194" s="94">
        <v>51902159112</v>
      </c>
      <c r="D1194" s="332" t="s">
        <v>3272</v>
      </c>
      <c r="E1194" s="94" t="s">
        <v>347</v>
      </c>
      <c r="F1194" s="94"/>
      <c r="G1194" s="332" t="s">
        <v>223</v>
      </c>
      <c r="H1194" s="94" t="s">
        <v>245</v>
      </c>
      <c r="I1194" s="94"/>
      <c r="J1194" s="94"/>
      <c r="K1194" s="320" t="s">
        <v>274</v>
      </c>
      <c r="L1194" s="320" t="s">
        <v>274</v>
      </c>
      <c r="M1194" s="957">
        <v>45862</v>
      </c>
      <c r="N1194" s="386" t="s">
        <v>233</v>
      </c>
      <c r="O1194" s="320"/>
      <c r="P1194" s="320"/>
      <c r="Q1194" s="695"/>
      <c r="R1194" s="94"/>
      <c r="S1194" s="94"/>
      <c r="T1194" s="94"/>
      <c r="U1194" s="94"/>
      <c r="V1194" s="980" t="s">
        <v>592</v>
      </c>
      <c r="W1194" s="332"/>
      <c r="X1194" s="332"/>
    </row>
    <row r="1195" spans="1:24" ht="15" customHeight="1">
      <c r="A1195" s="981">
        <v>73502232</v>
      </c>
      <c r="B1195" s="982" t="s">
        <v>8391</v>
      </c>
      <c r="C1195" s="900">
        <v>51958804504</v>
      </c>
      <c r="D1195" s="982" t="s">
        <v>8390</v>
      </c>
      <c r="E1195" s="900" t="s">
        <v>347</v>
      </c>
      <c r="F1195" s="900"/>
      <c r="G1195" s="332" t="s">
        <v>223</v>
      </c>
      <c r="H1195" s="94" t="s">
        <v>245</v>
      </c>
      <c r="I1195" s="94"/>
      <c r="J1195" s="94"/>
      <c r="K1195" s="320" t="s">
        <v>262</v>
      </c>
      <c r="L1195" s="320" t="s">
        <v>262</v>
      </c>
      <c r="M1195" s="957">
        <v>45862</v>
      </c>
      <c r="N1195" s="386" t="s">
        <v>233</v>
      </c>
      <c r="O1195" s="320" t="s">
        <v>332</v>
      </c>
      <c r="P1195" s="320"/>
      <c r="Q1195" s="695"/>
      <c r="R1195" s="94"/>
      <c r="S1195" s="94"/>
      <c r="T1195" s="94"/>
      <c r="U1195" s="94"/>
      <c r="V1195" s="332"/>
      <c r="W1195" s="332"/>
      <c r="X1195" s="332"/>
    </row>
    <row r="1196" spans="1:24" ht="15" customHeight="1">
      <c r="A1196" s="981">
        <v>75555167</v>
      </c>
      <c r="B1196" s="982" t="s">
        <v>9353</v>
      </c>
      <c r="C1196" s="900">
        <v>51921258155</v>
      </c>
      <c r="D1196" s="982" t="s">
        <v>9354</v>
      </c>
      <c r="E1196" s="900" t="s">
        <v>347</v>
      </c>
      <c r="F1196" s="900"/>
      <c r="G1196" s="332" t="s">
        <v>223</v>
      </c>
      <c r="H1196" s="94" t="s">
        <v>245</v>
      </c>
      <c r="I1196" s="94"/>
      <c r="J1196" s="94"/>
      <c r="K1196" s="320" t="s">
        <v>262</v>
      </c>
      <c r="L1196" s="320" t="s">
        <v>262</v>
      </c>
      <c r="M1196" s="957">
        <v>45862</v>
      </c>
      <c r="N1196" s="386" t="s">
        <v>233</v>
      </c>
      <c r="O1196" s="320"/>
      <c r="P1196" s="320"/>
      <c r="Q1196" s="695"/>
      <c r="R1196" s="94"/>
      <c r="S1196" s="94"/>
      <c r="T1196" s="94"/>
      <c r="U1196" s="94"/>
      <c r="V1196" s="332"/>
      <c r="W1196" s="332"/>
      <c r="X1196" s="332"/>
    </row>
    <row r="1197" spans="1:24" ht="15" customHeight="1">
      <c r="A1197" s="981">
        <v>74108258</v>
      </c>
      <c r="B1197" s="982" t="s">
        <v>8767</v>
      </c>
      <c r="C1197" s="900">
        <v>51991673701</v>
      </c>
      <c r="D1197" s="982" t="s">
        <v>8768</v>
      </c>
      <c r="E1197" s="900" t="s">
        <v>451</v>
      </c>
      <c r="F1197" s="900"/>
      <c r="G1197" s="332" t="s">
        <v>225</v>
      </c>
      <c r="H1197" s="94" t="s">
        <v>245</v>
      </c>
      <c r="I1197" s="94"/>
      <c r="J1197" s="94"/>
      <c r="K1197" s="378" t="s">
        <v>262</v>
      </c>
      <c r="L1197" s="320" t="s">
        <v>262</v>
      </c>
      <c r="M1197" s="957">
        <v>45862</v>
      </c>
      <c r="N1197" s="386" t="s">
        <v>233</v>
      </c>
      <c r="O1197" s="387" t="s">
        <v>231</v>
      </c>
      <c r="P1197" s="57" t="s">
        <v>329</v>
      </c>
      <c r="Q1197" s="695"/>
      <c r="R1197" s="94"/>
      <c r="S1197" s="94"/>
      <c r="T1197" s="94"/>
      <c r="U1197" s="94"/>
      <c r="V1197" s="332"/>
      <c r="W1197" s="332"/>
      <c r="X1197" s="332"/>
    </row>
    <row r="1198" spans="1:24" ht="15" customHeight="1">
      <c r="A1198" s="140">
        <v>61292126</v>
      </c>
      <c r="B1198" s="512" t="s">
        <v>3963</v>
      </c>
      <c r="C1198" s="531">
        <v>929121058</v>
      </c>
      <c r="D1198" s="139"/>
      <c r="E1198" s="509"/>
      <c r="F1198" s="57"/>
      <c r="G1198" s="131" t="s">
        <v>225</v>
      </c>
      <c r="H1198" s="131"/>
      <c r="I1198" s="86"/>
      <c r="J1198" s="57"/>
      <c r="K1198" s="131"/>
      <c r="L1198" s="57"/>
      <c r="M1198" s="187"/>
      <c r="N1198" s="385" t="s">
        <v>233</v>
      </c>
      <c r="O1198" s="384" t="s">
        <v>231</v>
      </c>
      <c r="P1198" s="384" t="s">
        <v>231</v>
      </c>
      <c r="Q1198" s="88"/>
      <c r="R1198" s="54"/>
      <c r="S1198" s="54"/>
      <c r="T1198" s="54"/>
      <c r="U1198" s="54"/>
      <c r="V1198" s="58" t="s">
        <v>2754</v>
      </c>
    </row>
    <row r="1199" spans="1:24" ht="15" customHeight="1">
      <c r="A1199" s="140">
        <v>60797037</v>
      </c>
      <c r="B1199" s="512" t="s">
        <v>3295</v>
      </c>
      <c r="C1199" s="531">
        <v>949591630</v>
      </c>
      <c r="D1199" s="139"/>
      <c r="E1199" s="509"/>
      <c r="F1199" s="57"/>
      <c r="G1199" s="131" t="s">
        <v>224</v>
      </c>
      <c r="H1199" s="131"/>
      <c r="I1199" s="86"/>
      <c r="J1199" s="57"/>
      <c r="K1199" s="131"/>
      <c r="L1199" s="57"/>
      <c r="M1199" s="187"/>
      <c r="N1199" s="385" t="s">
        <v>233</v>
      </c>
      <c r="O1199" s="54"/>
      <c r="P1199" s="86"/>
      <c r="Q1199" s="88"/>
      <c r="R1199" s="54"/>
      <c r="S1199" s="54"/>
      <c r="T1199" s="54"/>
      <c r="U1199" s="54"/>
      <c r="V1199" s="58"/>
    </row>
    <row r="1200" spans="1:24" ht="15" customHeight="1">
      <c r="A1200" s="140">
        <v>61772402</v>
      </c>
      <c r="B1200" s="512" t="s">
        <v>4783</v>
      </c>
      <c r="C1200" s="531">
        <v>957881541</v>
      </c>
      <c r="D1200" s="139"/>
      <c r="E1200" s="509"/>
      <c r="F1200" s="57"/>
      <c r="G1200" s="131" t="s">
        <v>223</v>
      </c>
      <c r="H1200" s="131"/>
      <c r="I1200" s="86"/>
      <c r="J1200" s="57"/>
      <c r="K1200" s="131"/>
      <c r="L1200" s="57"/>
      <c r="M1200" s="187"/>
      <c r="N1200" s="385" t="s">
        <v>233</v>
      </c>
      <c r="O1200" s="385" t="s">
        <v>231</v>
      </c>
      <c r="P1200" s="86"/>
      <c r="Q1200" s="319" t="s">
        <v>324</v>
      </c>
      <c r="R1200" s="385" t="s">
        <v>232</v>
      </c>
      <c r="S1200" s="385" t="s">
        <v>318</v>
      </c>
      <c r="T1200" s="319" t="s">
        <v>323</v>
      </c>
      <c r="U1200" s="54"/>
      <c r="V1200" s="58"/>
    </row>
    <row r="1201" spans="1:25" ht="15" customHeight="1">
      <c r="A1201" s="140">
        <v>61755039</v>
      </c>
      <c r="B1201" s="512" t="s">
        <v>4742</v>
      </c>
      <c r="C1201" s="531"/>
      <c r="D1201" s="139"/>
      <c r="E1201" s="509"/>
      <c r="F1201" s="57"/>
      <c r="G1201" s="131"/>
      <c r="H1201" s="131"/>
      <c r="I1201" s="86"/>
      <c r="J1201" s="57"/>
      <c r="K1201" s="131"/>
      <c r="L1201" s="57"/>
      <c r="M1201" s="187"/>
      <c r="N1201" s="54"/>
      <c r="O1201" s="54"/>
      <c r="P1201" s="86"/>
      <c r="Q1201" s="88"/>
      <c r="R1201" s="54"/>
      <c r="S1201" s="54"/>
      <c r="T1201" s="54"/>
      <c r="U1201" s="54"/>
      <c r="V1201" s="58"/>
    </row>
    <row r="1202" spans="1:25" ht="15" customHeight="1">
      <c r="A1202" s="977">
        <v>61477996</v>
      </c>
      <c r="B1202" s="978" t="s">
        <v>4469</v>
      </c>
      <c r="C1202" s="804">
        <v>51974986808</v>
      </c>
      <c r="D1202" s="978" t="s">
        <v>4470</v>
      </c>
      <c r="E1202" s="804" t="s">
        <v>451</v>
      </c>
      <c r="F1202" s="804"/>
      <c r="G1202" s="979" t="s">
        <v>223</v>
      </c>
      <c r="H1202" s="63" t="s">
        <v>245</v>
      </c>
      <c r="I1202" s="57"/>
      <c r="J1202" s="57"/>
      <c r="K1202" s="691" t="s">
        <v>262</v>
      </c>
      <c r="L1202" s="57" t="s">
        <v>262</v>
      </c>
      <c r="M1202" s="692">
        <v>45863</v>
      </c>
      <c r="N1202" s="386" t="s">
        <v>233</v>
      </c>
      <c r="O1202" s="66"/>
      <c r="P1202" s="66"/>
      <c r="Q1202" s="66"/>
      <c r="R1202" s="59"/>
      <c r="S1202" s="63"/>
      <c r="T1202" s="63"/>
      <c r="U1202" s="63"/>
      <c r="V1202" s="63"/>
      <c r="W1202" s="61"/>
    </row>
    <row r="1203" spans="1:25" ht="28.5" customHeight="1">
      <c r="A1203" s="977">
        <v>73733190</v>
      </c>
      <c r="B1203" s="979" t="s">
        <v>8539</v>
      </c>
      <c r="C1203" s="804">
        <v>51966555342</v>
      </c>
      <c r="D1203" s="978" t="s">
        <v>2695</v>
      </c>
      <c r="E1203" s="804" t="s">
        <v>451</v>
      </c>
      <c r="F1203" s="804"/>
      <c r="G1203" s="979" t="s">
        <v>223</v>
      </c>
      <c r="H1203" s="63" t="s">
        <v>245</v>
      </c>
      <c r="I1203" s="57"/>
      <c r="J1203" s="57"/>
      <c r="K1203" s="691" t="s">
        <v>262</v>
      </c>
      <c r="L1203" s="57" t="s">
        <v>262</v>
      </c>
      <c r="M1203" s="692">
        <v>45863</v>
      </c>
      <c r="N1203" s="386" t="s">
        <v>233</v>
      </c>
      <c r="O1203" s="66"/>
      <c r="P1203" s="66"/>
      <c r="Q1203" s="66"/>
      <c r="R1203" s="59"/>
      <c r="S1203" s="63"/>
      <c r="T1203" s="63"/>
      <c r="U1203" s="63"/>
      <c r="V1203" s="63"/>
      <c r="W1203" s="61"/>
    </row>
    <row r="1204" spans="1:25" ht="15" customHeight="1">
      <c r="A1204" s="317">
        <v>47124531</v>
      </c>
      <c r="B1204" s="317" t="s">
        <v>2756</v>
      </c>
      <c r="C1204" s="339">
        <v>51991195837</v>
      </c>
      <c r="D1204" s="317" t="s">
        <v>2757</v>
      </c>
      <c r="E1204" s="317" t="s">
        <v>347</v>
      </c>
      <c r="F1204" s="867"/>
      <c r="G1204" s="870" t="s">
        <v>224</v>
      </c>
      <c r="H1204" s="155" t="s">
        <v>245</v>
      </c>
      <c r="I1204" s="86"/>
      <c r="J1204" s="57"/>
      <c r="K1204" s="131" t="s">
        <v>280</v>
      </c>
      <c r="L1204" s="57" t="s">
        <v>280</v>
      </c>
      <c r="M1204" s="187">
        <v>45863</v>
      </c>
      <c r="N1204" s="385" t="s">
        <v>233</v>
      </c>
      <c r="O1204" s="311"/>
      <c r="P1204" s="311"/>
      <c r="Q1204" s="311"/>
      <c r="R1204" s="492"/>
      <c r="S1204" s="319"/>
      <c r="T1204" s="319"/>
      <c r="U1204" s="319"/>
      <c r="V1204" s="319"/>
      <c r="W1204" s="332"/>
      <c r="X1204" s="332"/>
      <c r="Y1204" s="332"/>
    </row>
    <row r="1205" spans="1:25" ht="15" customHeight="1">
      <c r="A1205" s="317">
        <v>74594016</v>
      </c>
      <c r="B1205" s="317" t="s">
        <v>8948</v>
      </c>
      <c r="C1205" s="339">
        <v>51931233620</v>
      </c>
      <c r="D1205" s="317" t="s">
        <v>8949</v>
      </c>
      <c r="E1205" s="317" t="s">
        <v>347</v>
      </c>
      <c r="F1205" s="867"/>
      <c r="G1205" s="870" t="s">
        <v>223</v>
      </c>
      <c r="H1205" s="155" t="s">
        <v>245</v>
      </c>
      <c r="I1205" s="388"/>
      <c r="J1205" s="57"/>
      <c r="K1205" s="131" t="s">
        <v>278</v>
      </c>
      <c r="L1205" s="57" t="s">
        <v>278</v>
      </c>
      <c r="M1205" s="871">
        <v>45863</v>
      </c>
      <c r="N1205" s="385" t="s">
        <v>233</v>
      </c>
      <c r="O1205" s="54"/>
      <c r="P1205" s="86"/>
      <c r="Q1205" s="88"/>
      <c r="R1205" s="54"/>
      <c r="S1205" s="54"/>
      <c r="T1205" s="54"/>
      <c r="U1205" s="54"/>
      <c r="V1205" s="58"/>
    </row>
    <row r="1206" spans="1:25" ht="15" customHeight="1">
      <c r="A1206" s="317">
        <v>70958233</v>
      </c>
      <c r="B1206" s="317" t="s">
        <v>5870</v>
      </c>
      <c r="C1206" s="339">
        <v>51901102794</v>
      </c>
      <c r="D1206" s="317" t="s">
        <v>5871</v>
      </c>
      <c r="E1206" s="576">
        <v>2024</v>
      </c>
      <c r="F1206" s="867"/>
      <c r="G1206" s="870" t="s">
        <v>224</v>
      </c>
      <c r="H1206" s="155" t="s">
        <v>245</v>
      </c>
      <c r="I1206" s="86"/>
      <c r="J1206" s="57"/>
      <c r="K1206" s="868" t="s">
        <v>274</v>
      </c>
      <c r="L1206" s="869" t="s">
        <v>274</v>
      </c>
      <c r="M1206" s="871">
        <v>45863</v>
      </c>
      <c r="N1206" s="385" t="s">
        <v>233</v>
      </c>
      <c r="O1206" s="54"/>
      <c r="P1206" s="86"/>
      <c r="Q1206" s="88"/>
      <c r="R1206" s="54"/>
      <c r="S1206" s="54"/>
      <c r="T1206" s="54"/>
      <c r="U1206" s="54"/>
      <c r="V1206" s="317" t="s">
        <v>901</v>
      </c>
    </row>
    <row r="1207" spans="1:25" s="481" customFormat="1" ht="15" customHeight="1">
      <c r="A1207" s="687">
        <v>48345441</v>
      </c>
      <c r="B1207" s="688" t="s">
        <v>2911</v>
      </c>
      <c r="C1207" s="689">
        <v>51925876348</v>
      </c>
      <c r="D1207" s="58" t="s">
        <v>2912</v>
      </c>
      <c r="E1207" s="690" t="s">
        <v>347</v>
      </c>
      <c r="F1207" s="57"/>
      <c r="G1207" s="691" t="s">
        <v>224</v>
      </c>
      <c r="H1207" s="691" t="s">
        <v>245</v>
      </c>
      <c r="I1207" s="57"/>
      <c r="J1207" s="57"/>
      <c r="K1207" s="691" t="s">
        <v>278</v>
      </c>
      <c r="L1207" s="57" t="s">
        <v>278</v>
      </c>
      <c r="M1207" s="692">
        <v>45868</v>
      </c>
      <c r="N1207" s="386" t="s">
        <v>233</v>
      </c>
      <c r="O1207" s="66"/>
      <c r="P1207" s="57"/>
      <c r="Q1207" s="63"/>
      <c r="R1207" s="63"/>
      <c r="S1207" s="63"/>
      <c r="T1207" s="63"/>
      <c r="U1207" s="63"/>
      <c r="V1207" s="61"/>
      <c r="W1207" s="61"/>
      <c r="X1207" s="658"/>
      <c r="Y1207" s="658"/>
    </row>
    <row r="1208" spans="1:25" s="481" customFormat="1" ht="15" customHeight="1">
      <c r="A1208" s="687">
        <v>72591989</v>
      </c>
      <c r="B1208" s="688" t="s">
        <v>7355</v>
      </c>
      <c r="C1208" s="689">
        <v>51958501063</v>
      </c>
      <c r="D1208" s="58" t="s">
        <v>7354</v>
      </c>
      <c r="E1208" s="690" t="s">
        <v>451</v>
      </c>
      <c r="F1208" s="57"/>
      <c r="G1208" s="691" t="s">
        <v>224</v>
      </c>
      <c r="H1208" s="691" t="s">
        <v>245</v>
      </c>
      <c r="I1208" s="57"/>
      <c r="J1208" s="57"/>
      <c r="K1208" s="691" t="s">
        <v>278</v>
      </c>
      <c r="L1208" s="57" t="s">
        <v>278</v>
      </c>
      <c r="M1208" s="692">
        <v>45868</v>
      </c>
      <c r="N1208" s="386" t="s">
        <v>233</v>
      </c>
      <c r="O1208" s="61"/>
      <c r="P1208" s="57"/>
      <c r="Q1208" s="63"/>
      <c r="R1208" s="61"/>
      <c r="S1208" s="61"/>
      <c r="T1208" s="61"/>
      <c r="U1208" s="61"/>
      <c r="V1208" s="61"/>
      <c r="W1208" s="61"/>
      <c r="X1208" s="658"/>
      <c r="Y1208" s="658"/>
    </row>
    <row r="1209" spans="1:25" s="481" customFormat="1" ht="15" customHeight="1">
      <c r="A1209" s="687">
        <v>61497365</v>
      </c>
      <c r="B1209" s="688" t="s">
        <v>4526</v>
      </c>
      <c r="C1209" s="689">
        <v>51972122396</v>
      </c>
      <c r="D1209" s="58" t="s">
        <v>4525</v>
      </c>
      <c r="E1209" s="690" t="s">
        <v>451</v>
      </c>
      <c r="F1209" s="57"/>
      <c r="G1209" s="691" t="s">
        <v>225</v>
      </c>
      <c r="H1209" s="691" t="s">
        <v>245</v>
      </c>
      <c r="I1209" s="57"/>
      <c r="J1209" s="57"/>
      <c r="K1209" s="691" t="s">
        <v>278</v>
      </c>
      <c r="L1209" s="57" t="s">
        <v>278</v>
      </c>
      <c r="M1209" s="692">
        <v>45868</v>
      </c>
      <c r="N1209" s="386" t="s">
        <v>233</v>
      </c>
      <c r="O1209" s="61"/>
      <c r="P1209" s="57"/>
      <c r="Q1209" s="63"/>
      <c r="R1209" s="61"/>
      <c r="S1209" s="61"/>
      <c r="T1209" s="61"/>
      <c r="U1209" s="61"/>
      <c r="V1209" s="61"/>
      <c r="W1209" s="61"/>
      <c r="X1209" s="658"/>
      <c r="Y1209" s="658"/>
    </row>
    <row r="1210" spans="1:25" s="481" customFormat="1" ht="15" customHeight="1">
      <c r="A1210" s="687">
        <v>72443502</v>
      </c>
      <c r="B1210" s="688" t="s">
        <v>7197</v>
      </c>
      <c r="C1210" s="689">
        <v>51942469125</v>
      </c>
      <c r="D1210" s="58" t="s">
        <v>7198</v>
      </c>
      <c r="E1210" s="690" t="s">
        <v>347</v>
      </c>
      <c r="F1210" s="57"/>
      <c r="G1210" s="691" t="s">
        <v>224</v>
      </c>
      <c r="H1210" s="691" t="s">
        <v>245</v>
      </c>
      <c r="I1210" s="57"/>
      <c r="J1210" s="57"/>
      <c r="K1210" s="691" t="s">
        <v>278</v>
      </c>
      <c r="L1210" s="57" t="s">
        <v>278</v>
      </c>
      <c r="M1210" s="692">
        <v>45868</v>
      </c>
      <c r="N1210" s="386" t="s">
        <v>233</v>
      </c>
      <c r="O1210" s="61"/>
      <c r="P1210" s="57"/>
      <c r="Q1210" s="63"/>
      <c r="R1210" s="61"/>
      <c r="S1210" s="61"/>
      <c r="T1210" s="61"/>
      <c r="U1210" s="61"/>
      <c r="V1210" s="61"/>
      <c r="W1210" s="61"/>
      <c r="X1210" s="658"/>
      <c r="Y1210" s="658"/>
    </row>
    <row r="1211" spans="1:25" s="481" customFormat="1" ht="15" customHeight="1">
      <c r="A1211" s="687">
        <v>75519483</v>
      </c>
      <c r="B1211" s="688" t="s">
        <v>9338</v>
      </c>
      <c r="C1211" s="689">
        <v>51972693465</v>
      </c>
      <c r="D1211" s="58" t="s">
        <v>9339</v>
      </c>
      <c r="E1211" s="690" t="s">
        <v>347</v>
      </c>
      <c r="F1211" s="57"/>
      <c r="G1211" s="691" t="s">
        <v>224</v>
      </c>
      <c r="H1211" s="691" t="s">
        <v>245</v>
      </c>
      <c r="I1211" s="57"/>
      <c r="J1211" s="57"/>
      <c r="K1211" s="691" t="s">
        <v>278</v>
      </c>
      <c r="L1211" s="57" t="s">
        <v>278</v>
      </c>
      <c r="M1211" s="692">
        <v>45868</v>
      </c>
      <c r="N1211" s="386" t="s">
        <v>233</v>
      </c>
      <c r="O1211" s="61"/>
      <c r="P1211" s="57"/>
      <c r="Q1211" s="63"/>
      <c r="R1211" s="61"/>
      <c r="S1211" s="61"/>
      <c r="T1211" s="61"/>
      <c r="U1211" s="61"/>
      <c r="V1211" s="61"/>
      <c r="W1211" s="61"/>
      <c r="X1211" s="658"/>
      <c r="Y1211" s="658"/>
    </row>
    <row r="1212" spans="1:25" s="481" customFormat="1" ht="15" customHeight="1">
      <c r="A1212" s="687">
        <v>42295627</v>
      </c>
      <c r="B1212" s="688" t="s">
        <v>1839</v>
      </c>
      <c r="C1212" s="689">
        <v>51957394883</v>
      </c>
      <c r="D1212" s="58" t="s">
        <v>1840</v>
      </c>
      <c r="E1212" s="690" t="s">
        <v>347</v>
      </c>
      <c r="F1212" s="57"/>
      <c r="G1212" s="691" t="s">
        <v>224</v>
      </c>
      <c r="H1212" s="691" t="s">
        <v>245</v>
      </c>
      <c r="I1212" s="57"/>
      <c r="J1212" s="57"/>
      <c r="K1212" s="691" t="s">
        <v>278</v>
      </c>
      <c r="L1212" s="57" t="s">
        <v>278</v>
      </c>
      <c r="M1212" s="692">
        <v>45868</v>
      </c>
      <c r="N1212" s="386" t="s">
        <v>233</v>
      </c>
      <c r="O1212" s="61"/>
      <c r="P1212" s="57"/>
      <c r="Q1212" s="63"/>
      <c r="R1212" s="61"/>
      <c r="S1212" s="61"/>
      <c r="T1212" s="61"/>
      <c r="U1212" s="61"/>
      <c r="V1212" s="61"/>
      <c r="W1212" s="61"/>
      <c r="X1212" s="658"/>
      <c r="Y1212" s="658"/>
    </row>
    <row r="1213" spans="1:25" s="481" customFormat="1" ht="15" customHeight="1">
      <c r="A1213" s="687">
        <v>45594627</v>
      </c>
      <c r="B1213" s="688" t="s">
        <v>2513</v>
      </c>
      <c r="C1213" s="689">
        <v>51970110266</v>
      </c>
      <c r="D1213" s="58" t="s">
        <v>2514</v>
      </c>
      <c r="E1213" s="690" t="s">
        <v>347</v>
      </c>
      <c r="F1213" s="57"/>
      <c r="G1213" s="691" t="s">
        <v>224</v>
      </c>
      <c r="H1213" s="691" t="s">
        <v>245</v>
      </c>
      <c r="I1213" s="57"/>
      <c r="J1213" s="57"/>
      <c r="K1213" s="691" t="s">
        <v>278</v>
      </c>
      <c r="L1213" s="57" t="s">
        <v>278</v>
      </c>
      <c r="M1213" s="692">
        <v>45868</v>
      </c>
      <c r="N1213" s="386" t="s">
        <v>233</v>
      </c>
      <c r="O1213" s="61"/>
      <c r="P1213" s="57"/>
      <c r="Q1213" s="63"/>
      <c r="R1213" s="61"/>
      <c r="S1213" s="61"/>
      <c r="T1213" s="61"/>
      <c r="U1213" s="61"/>
      <c r="V1213" s="61"/>
      <c r="W1213" s="61"/>
      <c r="X1213" s="658"/>
      <c r="Y1213" s="658"/>
    </row>
    <row r="1214" spans="1:25" s="481" customFormat="1" ht="15" customHeight="1">
      <c r="A1214" s="687">
        <v>48742881</v>
      </c>
      <c r="B1214" s="688" t="s">
        <v>2946</v>
      </c>
      <c r="C1214" s="689">
        <v>51933450727</v>
      </c>
      <c r="D1214" s="58" t="s">
        <v>2947</v>
      </c>
      <c r="E1214" s="63" t="s">
        <v>347</v>
      </c>
      <c r="F1214" s="57"/>
      <c r="G1214" s="691" t="s">
        <v>224</v>
      </c>
      <c r="H1214" s="691" t="s">
        <v>245</v>
      </c>
      <c r="I1214" s="57"/>
      <c r="J1214" s="57"/>
      <c r="K1214" s="691" t="s">
        <v>278</v>
      </c>
      <c r="L1214" s="57" t="s">
        <v>278</v>
      </c>
      <c r="M1214" s="692">
        <v>45868</v>
      </c>
      <c r="N1214" s="386" t="s">
        <v>233</v>
      </c>
      <c r="O1214" s="66"/>
      <c r="P1214" s="57"/>
      <c r="Q1214" s="63"/>
      <c r="R1214" s="63"/>
      <c r="S1214" s="63"/>
      <c r="T1214" s="63"/>
      <c r="U1214" s="63"/>
      <c r="V1214" s="61"/>
      <c r="W1214" s="61"/>
      <c r="X1214" s="658"/>
      <c r="Y1214" s="658"/>
    </row>
    <row r="1215" spans="1:25" s="481" customFormat="1" ht="15" customHeight="1">
      <c r="A1215" s="63">
        <v>70642395</v>
      </c>
      <c r="B1215" s="61" t="s">
        <v>5591</v>
      </c>
      <c r="C1215" s="63">
        <v>51932578582</v>
      </c>
      <c r="D1215" s="61" t="s">
        <v>5592</v>
      </c>
      <c r="E1215" s="63" t="s">
        <v>347</v>
      </c>
      <c r="F1215" s="63"/>
      <c r="G1215" s="332" t="s">
        <v>224</v>
      </c>
      <c r="H1215" s="63" t="s">
        <v>245</v>
      </c>
      <c r="I1215" s="63"/>
      <c r="J1215" s="63"/>
      <c r="K1215" s="66" t="s">
        <v>280</v>
      </c>
      <c r="L1215" s="66" t="s">
        <v>280</v>
      </c>
      <c r="M1215" s="976">
        <v>45868</v>
      </c>
      <c r="N1215" s="386" t="s">
        <v>233</v>
      </c>
      <c r="O1215" s="387" t="s">
        <v>332</v>
      </c>
      <c r="P1215" s="387" t="s">
        <v>332</v>
      </c>
      <c r="Q1215" s="59"/>
      <c r="R1215" s="63"/>
      <c r="S1215" s="63"/>
      <c r="T1215" s="63"/>
      <c r="U1215" s="63"/>
      <c r="V1215" s="61"/>
      <c r="W1215" s="61"/>
      <c r="X1215" s="658"/>
      <c r="Y1215" s="658"/>
    </row>
    <row r="1216" spans="1:25" s="481" customFormat="1" ht="15" customHeight="1">
      <c r="A1216" s="63">
        <v>77246742</v>
      </c>
      <c r="B1216" s="61" t="s">
        <v>9906</v>
      </c>
      <c r="C1216" s="63">
        <v>51932236896</v>
      </c>
      <c r="D1216" s="61" t="s">
        <v>9907</v>
      </c>
      <c r="E1216" s="63" t="s">
        <v>347</v>
      </c>
      <c r="F1216" s="63"/>
      <c r="G1216" s="332" t="s">
        <v>224</v>
      </c>
      <c r="H1216" s="63" t="s">
        <v>245</v>
      </c>
      <c r="I1216" s="63"/>
      <c r="J1216" s="63"/>
      <c r="K1216" s="66" t="s">
        <v>280</v>
      </c>
      <c r="L1216" s="66" t="s">
        <v>280</v>
      </c>
      <c r="M1216" s="976">
        <v>45868</v>
      </c>
      <c r="N1216" s="386" t="s">
        <v>233</v>
      </c>
      <c r="O1216" s="66"/>
      <c r="P1216" s="66"/>
      <c r="Q1216" s="59"/>
      <c r="R1216" s="63"/>
      <c r="S1216" s="63"/>
      <c r="T1216" s="63"/>
      <c r="U1216" s="63"/>
      <c r="V1216" s="61"/>
      <c r="W1216" s="61"/>
      <c r="X1216" s="658"/>
      <c r="Y1216" s="658"/>
    </row>
    <row r="1217" spans="1:25" s="481" customFormat="1" ht="15" customHeight="1">
      <c r="A1217" s="63">
        <v>42729245</v>
      </c>
      <c r="B1217" s="61" t="s">
        <v>1947</v>
      </c>
      <c r="C1217" s="63">
        <v>51957268331</v>
      </c>
      <c r="D1217" s="61" t="s">
        <v>1948</v>
      </c>
      <c r="E1217" s="63" t="s">
        <v>347</v>
      </c>
      <c r="F1217" s="63"/>
      <c r="G1217" s="332" t="s">
        <v>224</v>
      </c>
      <c r="H1217" s="63" t="s">
        <v>245</v>
      </c>
      <c r="I1217" s="63"/>
      <c r="J1217" s="63"/>
      <c r="K1217" s="66" t="s">
        <v>280</v>
      </c>
      <c r="L1217" s="66" t="s">
        <v>280</v>
      </c>
      <c r="M1217" s="976">
        <v>45868</v>
      </c>
      <c r="N1217" s="386" t="s">
        <v>233</v>
      </c>
      <c r="O1217" s="66"/>
      <c r="P1217" s="66"/>
      <c r="Q1217" s="59"/>
      <c r="R1217" s="63"/>
      <c r="S1217" s="63"/>
      <c r="T1217" s="63"/>
      <c r="U1217" s="63"/>
      <c r="V1217" s="61"/>
      <c r="W1217" s="61"/>
      <c r="X1217" s="658"/>
      <c r="Y1217" s="658"/>
    </row>
    <row r="1218" spans="1:25" s="481" customFormat="1" ht="15" customHeight="1">
      <c r="A1218" s="63">
        <v>43016956</v>
      </c>
      <c r="B1218" s="61" t="s">
        <v>2013</v>
      </c>
      <c r="C1218" s="63">
        <v>51975759534</v>
      </c>
      <c r="D1218" s="61" t="s">
        <v>2014</v>
      </c>
      <c r="E1218" s="63" t="s">
        <v>347</v>
      </c>
      <c r="F1218" s="63"/>
      <c r="G1218" s="332" t="s">
        <v>224</v>
      </c>
      <c r="H1218" s="63" t="s">
        <v>245</v>
      </c>
      <c r="I1218" s="63"/>
      <c r="J1218" s="63"/>
      <c r="K1218" s="66" t="s">
        <v>280</v>
      </c>
      <c r="L1218" s="66" t="s">
        <v>280</v>
      </c>
      <c r="M1218" s="976">
        <v>45868</v>
      </c>
      <c r="N1218" s="386" t="s">
        <v>233</v>
      </c>
      <c r="O1218" s="66"/>
      <c r="P1218" s="66"/>
      <c r="Q1218" s="59"/>
      <c r="R1218" s="63"/>
      <c r="S1218" s="63"/>
      <c r="T1218" s="63"/>
      <c r="U1218" s="63"/>
      <c r="V1218" s="61"/>
      <c r="W1218" s="61"/>
      <c r="X1218" s="658"/>
      <c r="Y1218" s="658"/>
    </row>
    <row r="1219" spans="1:25" s="481" customFormat="1" ht="15" customHeight="1">
      <c r="A1219" s="63">
        <v>28314863</v>
      </c>
      <c r="B1219" s="61" t="s">
        <v>1262</v>
      </c>
      <c r="C1219" s="63">
        <v>93894462578</v>
      </c>
      <c r="D1219" s="61" t="s">
        <v>1263</v>
      </c>
      <c r="E1219" s="63" t="s">
        <v>347</v>
      </c>
      <c r="F1219" s="63"/>
      <c r="G1219" s="332" t="s">
        <v>224</v>
      </c>
      <c r="H1219" s="63" t="s">
        <v>245</v>
      </c>
      <c r="I1219" s="63"/>
      <c r="J1219" s="63"/>
      <c r="K1219" s="66" t="s">
        <v>280</v>
      </c>
      <c r="L1219" s="66" t="s">
        <v>280</v>
      </c>
      <c r="M1219" s="976">
        <v>45868</v>
      </c>
      <c r="N1219" s="386" t="s">
        <v>237</v>
      </c>
      <c r="O1219" s="66"/>
      <c r="P1219" s="66"/>
      <c r="Q1219" s="59"/>
      <c r="R1219" s="63"/>
      <c r="S1219" s="63"/>
      <c r="T1219" s="63"/>
      <c r="U1219" s="63"/>
      <c r="V1219" s="61"/>
      <c r="W1219" s="61"/>
      <c r="X1219" s="658"/>
      <c r="Y1219" s="658"/>
    </row>
    <row r="1220" spans="1:25" s="481" customFormat="1" ht="15" customHeight="1">
      <c r="A1220" s="63">
        <v>72834922</v>
      </c>
      <c r="B1220" s="61" t="s">
        <v>7699</v>
      </c>
      <c r="C1220" s="63">
        <v>51992015319</v>
      </c>
      <c r="D1220" s="61" t="s">
        <v>7700</v>
      </c>
      <c r="E1220" s="63" t="s">
        <v>451</v>
      </c>
      <c r="F1220" s="63"/>
      <c r="G1220" s="332" t="s">
        <v>224</v>
      </c>
      <c r="H1220" s="63" t="s">
        <v>245</v>
      </c>
      <c r="I1220" s="63"/>
      <c r="J1220" s="63"/>
      <c r="K1220" s="66" t="s">
        <v>280</v>
      </c>
      <c r="L1220" s="66" t="s">
        <v>280</v>
      </c>
      <c r="M1220" s="976">
        <v>45868</v>
      </c>
      <c r="N1220" s="386" t="s">
        <v>233</v>
      </c>
      <c r="O1220" s="66"/>
      <c r="P1220" s="66"/>
      <c r="Q1220" s="59"/>
      <c r="R1220" s="63"/>
      <c r="S1220" s="63"/>
      <c r="T1220" s="63"/>
      <c r="U1220" s="63"/>
      <c r="V1220" s="61"/>
      <c r="W1220" s="61"/>
      <c r="X1220" s="658"/>
      <c r="Y1220" s="658"/>
    </row>
    <row r="1221" spans="1:25" s="481" customFormat="1" ht="15" customHeight="1">
      <c r="A1221" s="97">
        <v>61057942</v>
      </c>
      <c r="B1221" s="961" t="s">
        <v>3626</v>
      </c>
      <c r="C1221" s="97">
        <v>51918718574</v>
      </c>
      <c r="D1221" s="961" t="s">
        <v>3627</v>
      </c>
      <c r="E1221" s="97" t="s">
        <v>347</v>
      </c>
      <c r="F1221" s="97"/>
      <c r="G1221" s="962" t="s">
        <v>223</v>
      </c>
      <c r="H1221" s="97" t="s">
        <v>245</v>
      </c>
      <c r="I1221" s="97"/>
      <c r="J1221" s="97"/>
      <c r="K1221" s="68" t="s">
        <v>274</v>
      </c>
      <c r="L1221" s="68" t="s">
        <v>274</v>
      </c>
      <c r="M1221" s="963">
        <v>45868</v>
      </c>
      <c r="N1221" s="964" t="s">
        <v>233</v>
      </c>
      <c r="O1221" s="68"/>
      <c r="P1221" s="68"/>
      <c r="Q1221" s="965"/>
      <c r="R1221" s="97"/>
      <c r="S1221" s="97"/>
      <c r="T1221" s="97"/>
      <c r="U1221" s="97"/>
      <c r="V1221" s="966" t="s">
        <v>351</v>
      </c>
      <c r="W1221" s="961"/>
      <c r="X1221" s="658"/>
      <c r="Y1221" s="658"/>
    </row>
    <row r="1222" spans="1:25" s="481" customFormat="1" ht="15" customHeight="1">
      <c r="A1222" s="97">
        <v>60961832</v>
      </c>
      <c r="B1222" s="961" t="s">
        <v>3500</v>
      </c>
      <c r="C1222" s="97">
        <v>51997755924</v>
      </c>
      <c r="D1222" s="961" t="s">
        <v>3501</v>
      </c>
      <c r="E1222" s="97" t="s">
        <v>347</v>
      </c>
      <c r="F1222" s="97"/>
      <c r="G1222" s="962" t="s">
        <v>223</v>
      </c>
      <c r="H1222" s="97" t="s">
        <v>245</v>
      </c>
      <c r="I1222" s="97"/>
      <c r="J1222" s="97"/>
      <c r="K1222" s="68" t="s">
        <v>274</v>
      </c>
      <c r="L1222" s="68" t="s">
        <v>274</v>
      </c>
      <c r="M1222" s="963">
        <v>45868</v>
      </c>
      <c r="N1222" s="964" t="s">
        <v>233</v>
      </c>
      <c r="O1222" s="964" t="s">
        <v>231</v>
      </c>
      <c r="P1222" s="968" t="s">
        <v>329</v>
      </c>
      <c r="Q1222" s="965"/>
      <c r="R1222" s="97"/>
      <c r="S1222" s="97"/>
      <c r="T1222" s="97"/>
      <c r="U1222" s="97"/>
      <c r="V1222" s="966" t="s">
        <v>351</v>
      </c>
      <c r="W1222" s="961"/>
      <c r="X1222" s="658"/>
      <c r="Y1222" s="658"/>
    </row>
    <row r="1223" spans="1:25" s="481" customFormat="1" ht="15" customHeight="1">
      <c r="A1223" s="97">
        <v>75556443</v>
      </c>
      <c r="B1223" s="961" t="s">
        <v>9355</v>
      </c>
      <c r="C1223" s="97">
        <v>51978342074</v>
      </c>
      <c r="D1223" s="961" t="s">
        <v>9356</v>
      </c>
      <c r="E1223" s="97" t="s">
        <v>347</v>
      </c>
      <c r="F1223" s="97"/>
      <c r="G1223" s="967" t="s">
        <v>224</v>
      </c>
      <c r="H1223" s="97" t="s">
        <v>245</v>
      </c>
      <c r="I1223" s="97"/>
      <c r="J1223" s="97"/>
      <c r="K1223" s="378" t="s">
        <v>262</v>
      </c>
      <c r="L1223" s="320" t="s">
        <v>262</v>
      </c>
      <c r="M1223" s="963">
        <v>45868</v>
      </c>
      <c r="N1223" s="964" t="s">
        <v>233</v>
      </c>
      <c r="O1223" s="964" t="s">
        <v>231</v>
      </c>
      <c r="P1223" s="968" t="s">
        <v>329</v>
      </c>
      <c r="Q1223" s="965"/>
      <c r="R1223" s="97"/>
      <c r="S1223" s="97"/>
      <c r="T1223" s="97"/>
      <c r="U1223" s="97"/>
      <c r="V1223" s="966" t="s">
        <v>710</v>
      </c>
      <c r="W1223" s="961"/>
      <c r="X1223" s="658"/>
      <c r="Y1223" s="658"/>
    </row>
    <row r="1224" spans="1:25" s="481" customFormat="1" ht="15" customHeight="1">
      <c r="A1224" s="969">
        <v>45646133</v>
      </c>
      <c r="B1224" s="970" t="s">
        <v>2527</v>
      </c>
      <c r="C1224" s="971">
        <v>51965770533</v>
      </c>
      <c r="D1224" s="972" t="s">
        <v>2528</v>
      </c>
      <c r="E1224" s="971" t="s">
        <v>451</v>
      </c>
      <c r="F1224" s="971"/>
      <c r="G1224" s="972" t="s">
        <v>225</v>
      </c>
      <c r="H1224" s="973" t="s">
        <v>245</v>
      </c>
      <c r="I1224" s="973"/>
      <c r="J1224" s="973"/>
      <c r="K1224" s="378" t="s">
        <v>262</v>
      </c>
      <c r="L1224" s="320" t="s">
        <v>262</v>
      </c>
      <c r="M1224" s="974">
        <v>45868</v>
      </c>
      <c r="N1224" s="964" t="s">
        <v>233</v>
      </c>
      <c r="O1224" s="964" t="s">
        <v>231</v>
      </c>
      <c r="P1224" s="968" t="s">
        <v>329</v>
      </c>
      <c r="Q1224" s="975"/>
      <c r="R1224" s="973"/>
      <c r="S1224" s="973"/>
      <c r="T1224" s="973"/>
      <c r="U1224" s="973"/>
      <c r="V1224" s="967"/>
      <c r="W1224" s="967"/>
      <c r="X1224" s="607"/>
      <c r="Y1224" s="607"/>
    </row>
    <row r="1225" spans="1:25" s="481" customFormat="1" ht="15" customHeight="1">
      <c r="A1225" s="969">
        <v>61433526</v>
      </c>
      <c r="B1225" s="970" t="s">
        <v>4347</v>
      </c>
      <c r="C1225" s="971">
        <v>51941546037</v>
      </c>
      <c r="D1225" s="972" t="s">
        <v>4348</v>
      </c>
      <c r="E1225" s="971" t="s">
        <v>451</v>
      </c>
      <c r="F1225" s="971"/>
      <c r="G1225" s="967" t="s">
        <v>224</v>
      </c>
      <c r="H1225" s="973" t="s">
        <v>245</v>
      </c>
      <c r="I1225" s="973"/>
      <c r="J1225" s="973"/>
      <c r="K1225" s="869" t="s">
        <v>262</v>
      </c>
      <c r="L1225" s="869" t="s">
        <v>262</v>
      </c>
      <c r="M1225" s="974">
        <v>45868</v>
      </c>
      <c r="N1225" s="964" t="s">
        <v>233</v>
      </c>
      <c r="O1225" s="869"/>
      <c r="P1225" s="869"/>
      <c r="Q1225" s="975"/>
      <c r="R1225" s="973"/>
      <c r="S1225" s="973"/>
      <c r="T1225" s="973"/>
      <c r="U1225" s="973"/>
      <c r="V1225" s="967"/>
      <c r="W1225" s="967"/>
      <c r="X1225" s="607"/>
      <c r="Y1225" s="607"/>
    </row>
    <row r="1226" spans="1:25" s="481" customFormat="1" ht="15" customHeight="1">
      <c r="A1226" s="969">
        <v>43707535</v>
      </c>
      <c r="B1226" s="970" t="s">
        <v>2169</v>
      </c>
      <c r="C1226" s="971">
        <v>51973380591</v>
      </c>
      <c r="D1226" s="972" t="s">
        <v>2170</v>
      </c>
      <c r="E1226" s="971" t="s">
        <v>347</v>
      </c>
      <c r="F1226" s="971"/>
      <c r="G1226" s="967" t="s">
        <v>224</v>
      </c>
      <c r="H1226" s="973" t="s">
        <v>245</v>
      </c>
      <c r="I1226" s="973"/>
      <c r="J1226" s="973"/>
      <c r="K1226" s="378" t="s">
        <v>262</v>
      </c>
      <c r="L1226" s="320" t="s">
        <v>262</v>
      </c>
      <c r="M1226" s="974">
        <v>45868</v>
      </c>
      <c r="N1226" s="964" t="s">
        <v>233</v>
      </c>
      <c r="O1226" s="964" t="s">
        <v>231</v>
      </c>
      <c r="P1226" s="72" t="s">
        <v>329</v>
      </c>
      <c r="Q1226" s="975"/>
      <c r="R1226" s="973"/>
      <c r="S1226" s="973"/>
      <c r="T1226" s="973"/>
      <c r="U1226" s="973"/>
      <c r="V1226" s="967"/>
      <c r="W1226" s="967"/>
      <c r="X1226" s="607"/>
      <c r="Y1226" s="607"/>
    </row>
    <row r="1227" spans="1:25" s="481" customFormat="1" ht="23.25" customHeight="1">
      <c r="A1227" s="969">
        <v>73551879</v>
      </c>
      <c r="B1227" s="972" t="s">
        <v>8414</v>
      </c>
      <c r="C1227" s="971">
        <v>51999604771</v>
      </c>
      <c r="D1227" s="972" t="s">
        <v>8415</v>
      </c>
      <c r="E1227" s="971" t="s">
        <v>347</v>
      </c>
      <c r="F1227" s="971"/>
      <c r="G1227" s="972" t="s">
        <v>223</v>
      </c>
      <c r="H1227" s="973" t="s">
        <v>245</v>
      </c>
      <c r="I1227" s="973"/>
      <c r="J1227" s="973"/>
      <c r="K1227" s="378" t="s">
        <v>262</v>
      </c>
      <c r="L1227" s="320" t="s">
        <v>262</v>
      </c>
      <c r="M1227" s="974">
        <v>45868</v>
      </c>
      <c r="N1227" s="964" t="s">
        <v>233</v>
      </c>
      <c r="O1227" s="964" t="s">
        <v>231</v>
      </c>
      <c r="P1227" s="72" t="s">
        <v>329</v>
      </c>
      <c r="Q1227" s="975"/>
      <c r="R1227" s="973"/>
      <c r="S1227" s="973"/>
      <c r="T1227" s="973"/>
      <c r="U1227" s="973"/>
      <c r="V1227" s="967"/>
      <c r="W1227" s="967"/>
      <c r="X1227" s="607"/>
      <c r="Y1227" s="607"/>
    </row>
    <row r="1228" spans="1:25" s="481" customFormat="1" ht="15" customHeight="1">
      <c r="A1228" s="969">
        <v>45512387</v>
      </c>
      <c r="B1228" s="970" t="s">
        <v>2495</v>
      </c>
      <c r="C1228" s="971">
        <v>51927148673</v>
      </c>
      <c r="D1228" s="972" t="s">
        <v>2494</v>
      </c>
      <c r="E1228" s="971" t="s">
        <v>347</v>
      </c>
      <c r="F1228" s="971"/>
      <c r="G1228" s="972" t="s">
        <v>223</v>
      </c>
      <c r="H1228" s="973" t="s">
        <v>245</v>
      </c>
      <c r="I1228" s="973"/>
      <c r="J1228" s="973"/>
      <c r="K1228" s="869" t="s">
        <v>262</v>
      </c>
      <c r="L1228" s="869" t="s">
        <v>262</v>
      </c>
      <c r="M1228" s="974">
        <v>45868</v>
      </c>
      <c r="N1228" s="964" t="s">
        <v>233</v>
      </c>
      <c r="O1228" s="869"/>
      <c r="P1228" s="869"/>
      <c r="Q1228" s="975"/>
      <c r="R1228" s="973"/>
      <c r="S1228" s="973"/>
      <c r="T1228" s="973"/>
      <c r="U1228" s="973"/>
      <c r="V1228" s="967"/>
      <c r="W1228" s="967"/>
      <c r="X1228" s="607"/>
      <c r="Y1228" s="607"/>
    </row>
    <row r="1229" spans="1:25" s="481" customFormat="1" ht="15" customHeight="1">
      <c r="A1229" s="969">
        <v>48146913</v>
      </c>
      <c r="B1229" s="970" t="s">
        <v>2897</v>
      </c>
      <c r="C1229" s="971">
        <v>51934168148</v>
      </c>
      <c r="D1229" s="972" t="s">
        <v>2898</v>
      </c>
      <c r="E1229" s="971" t="s">
        <v>347</v>
      </c>
      <c r="F1229" s="971"/>
      <c r="G1229" s="972" t="s">
        <v>223</v>
      </c>
      <c r="H1229" s="973" t="s">
        <v>245</v>
      </c>
      <c r="I1229" s="973"/>
      <c r="J1229" s="973"/>
      <c r="K1229" s="378" t="s">
        <v>262</v>
      </c>
      <c r="L1229" s="320" t="s">
        <v>262</v>
      </c>
      <c r="M1229" s="974">
        <v>45868</v>
      </c>
      <c r="N1229" s="964" t="s">
        <v>233</v>
      </c>
      <c r="O1229" s="964" t="s">
        <v>231</v>
      </c>
      <c r="P1229" s="72" t="s">
        <v>329</v>
      </c>
      <c r="Q1229" s="975"/>
      <c r="R1229" s="973"/>
      <c r="S1229" s="973"/>
      <c r="T1229" s="973"/>
      <c r="U1229" s="973"/>
      <c r="V1229" s="967"/>
      <c r="W1229" s="967"/>
      <c r="X1229" s="607"/>
      <c r="Y1229" s="607"/>
    </row>
    <row r="1230" spans="1:25" s="481" customFormat="1" ht="15" customHeight="1">
      <c r="A1230" s="969">
        <v>72988419</v>
      </c>
      <c r="B1230" s="970" t="s">
        <v>7849</v>
      </c>
      <c r="C1230" s="971">
        <v>51984863706</v>
      </c>
      <c r="D1230" s="972" t="s">
        <v>7850</v>
      </c>
      <c r="E1230" s="971" t="s">
        <v>451</v>
      </c>
      <c r="F1230" s="971"/>
      <c r="G1230" s="972" t="s">
        <v>223</v>
      </c>
      <c r="H1230" s="973" t="s">
        <v>245</v>
      </c>
      <c r="I1230" s="973"/>
      <c r="J1230" s="973"/>
      <c r="K1230" s="869" t="s">
        <v>262</v>
      </c>
      <c r="L1230" s="869" t="s">
        <v>262</v>
      </c>
      <c r="M1230" s="974">
        <v>45868</v>
      </c>
      <c r="N1230" s="964" t="s">
        <v>233</v>
      </c>
      <c r="O1230" s="869"/>
      <c r="P1230" s="869"/>
      <c r="Q1230" s="975"/>
      <c r="R1230" s="973"/>
      <c r="S1230" s="973"/>
      <c r="T1230" s="973"/>
      <c r="U1230" s="973"/>
      <c r="V1230" s="967"/>
      <c r="W1230" s="967"/>
      <c r="X1230" s="607"/>
      <c r="Y1230" s="607"/>
    </row>
    <row r="1231" spans="1:25" s="481" customFormat="1" ht="15" customHeight="1">
      <c r="A1231" s="969">
        <v>22502215</v>
      </c>
      <c r="B1231" s="970" t="s">
        <v>1166</v>
      </c>
      <c r="C1231" s="971">
        <v>51906162752</v>
      </c>
      <c r="D1231" s="972" t="s">
        <v>1167</v>
      </c>
      <c r="E1231" s="971" t="s">
        <v>451</v>
      </c>
      <c r="F1231" s="971"/>
      <c r="G1231" s="967" t="s">
        <v>224</v>
      </c>
      <c r="H1231" s="973" t="s">
        <v>245</v>
      </c>
      <c r="I1231" s="973"/>
      <c r="J1231" s="973"/>
      <c r="K1231" s="869" t="s">
        <v>262</v>
      </c>
      <c r="L1231" s="869" t="s">
        <v>262</v>
      </c>
      <c r="M1231" s="974">
        <v>45868</v>
      </c>
      <c r="N1231" s="964" t="s">
        <v>233</v>
      </c>
      <c r="O1231" s="869"/>
      <c r="P1231" s="869"/>
      <c r="Q1231" s="975"/>
      <c r="R1231" s="973"/>
      <c r="S1231" s="973"/>
      <c r="T1231" s="973"/>
      <c r="U1231" s="973"/>
      <c r="V1231" s="967"/>
      <c r="W1231" s="967"/>
      <c r="X1231" s="607"/>
      <c r="Y1231" s="607"/>
    </row>
    <row r="1232" spans="1:25" s="481" customFormat="1" ht="15" customHeight="1">
      <c r="A1232" s="969">
        <v>72818115</v>
      </c>
      <c r="B1232" s="970" t="s">
        <v>7574</v>
      </c>
      <c r="C1232" s="971">
        <v>51969400070</v>
      </c>
      <c r="D1232" s="972" t="s">
        <v>894</v>
      </c>
      <c r="E1232" s="971" t="s">
        <v>451</v>
      </c>
      <c r="F1232" s="971"/>
      <c r="G1232" s="972" t="s">
        <v>223</v>
      </c>
      <c r="H1232" s="973" t="s">
        <v>245</v>
      </c>
      <c r="I1232" s="973"/>
      <c r="J1232" s="973"/>
      <c r="K1232" s="378" t="s">
        <v>262</v>
      </c>
      <c r="L1232" s="320" t="s">
        <v>262</v>
      </c>
      <c r="M1232" s="974">
        <v>45868</v>
      </c>
      <c r="N1232" s="964" t="s">
        <v>233</v>
      </c>
      <c r="O1232" s="964" t="s">
        <v>231</v>
      </c>
      <c r="P1232" s="72" t="s">
        <v>329</v>
      </c>
      <c r="Q1232" s="975"/>
      <c r="R1232" s="973"/>
      <c r="S1232" s="973"/>
      <c r="T1232" s="973"/>
      <c r="U1232" s="973"/>
      <c r="V1232" s="967"/>
      <c r="W1232" s="967"/>
      <c r="X1232" s="607"/>
      <c r="Y1232" s="607"/>
    </row>
    <row r="1233" spans="1:25" s="481" customFormat="1" ht="29.25" customHeight="1">
      <c r="A1233" s="969">
        <v>70709610</v>
      </c>
      <c r="B1233" s="972" t="s">
        <v>5667</v>
      </c>
      <c r="C1233" s="971" t="s">
        <v>5668</v>
      </c>
      <c r="D1233" s="972" t="s">
        <v>5666</v>
      </c>
      <c r="E1233" s="971" t="s">
        <v>347</v>
      </c>
      <c r="F1233" s="971"/>
      <c r="G1233" s="967" t="s">
        <v>224</v>
      </c>
      <c r="H1233" s="973" t="s">
        <v>245</v>
      </c>
      <c r="I1233" s="973"/>
      <c r="J1233" s="973"/>
      <c r="K1233" s="378" t="s">
        <v>262</v>
      </c>
      <c r="L1233" s="320" t="s">
        <v>262</v>
      </c>
      <c r="M1233" s="974">
        <v>45868</v>
      </c>
      <c r="N1233" s="964" t="s">
        <v>233</v>
      </c>
      <c r="O1233" s="964" t="s">
        <v>231</v>
      </c>
      <c r="P1233" s="72" t="s">
        <v>329</v>
      </c>
      <c r="Q1233" s="975"/>
      <c r="R1233" s="973"/>
      <c r="S1233" s="973"/>
      <c r="T1233" s="973"/>
      <c r="U1233" s="973"/>
      <c r="V1233" s="967"/>
      <c r="W1233" s="967"/>
      <c r="X1233" s="607"/>
      <c r="Y1233" s="607"/>
    </row>
    <row r="1234" spans="1:25" ht="15" customHeight="1">
      <c r="A1234" s="140">
        <v>76460541</v>
      </c>
      <c r="B1234" s="512" t="s">
        <v>9682</v>
      </c>
      <c r="C1234" s="531">
        <v>51999120591</v>
      </c>
      <c r="D1234" s="134" t="s">
        <v>9683</v>
      </c>
      <c r="E1234" s="99" t="s">
        <v>451</v>
      </c>
      <c r="F1234" s="57"/>
      <c r="G1234" s="904" t="s">
        <v>225</v>
      </c>
      <c r="H1234" s="131" t="s">
        <v>245</v>
      </c>
      <c r="I1234" s="86"/>
      <c r="J1234" s="57"/>
      <c r="K1234" s="131" t="s">
        <v>278</v>
      </c>
      <c r="L1234" s="57" t="s">
        <v>278</v>
      </c>
      <c r="M1234" s="187">
        <v>45869</v>
      </c>
      <c r="N1234" s="385" t="s">
        <v>233</v>
      </c>
      <c r="O1234" s="85"/>
      <c r="P1234" s="86"/>
      <c r="Q1234" s="88"/>
      <c r="R1234" s="88"/>
      <c r="S1234" s="88"/>
      <c r="T1234" s="88"/>
      <c r="U1234" s="88"/>
      <c r="V1234" s="61"/>
      <c r="W1234" s="332"/>
      <c r="X1234" s="332"/>
      <c r="Y1234" s="332"/>
    </row>
    <row r="1235" spans="1:25" ht="15" customHeight="1">
      <c r="A1235" s="140">
        <v>46611148</v>
      </c>
      <c r="B1235" s="512" t="s">
        <v>2667</v>
      </c>
      <c r="C1235" s="531">
        <v>51931341862</v>
      </c>
      <c r="D1235" s="134" t="s">
        <v>2668</v>
      </c>
      <c r="E1235" s="99" t="s">
        <v>347</v>
      </c>
      <c r="F1235" s="57"/>
      <c r="G1235" s="131" t="s">
        <v>224</v>
      </c>
      <c r="H1235" s="131" t="s">
        <v>245</v>
      </c>
      <c r="I1235" s="86"/>
      <c r="J1235" s="57"/>
      <c r="K1235" s="131" t="s">
        <v>278</v>
      </c>
      <c r="L1235" s="57" t="s">
        <v>278</v>
      </c>
      <c r="M1235" s="187">
        <v>45869</v>
      </c>
      <c r="N1235" s="385" t="s">
        <v>233</v>
      </c>
      <c r="O1235" s="85"/>
      <c r="P1235" s="86"/>
      <c r="Q1235" s="88"/>
      <c r="R1235" s="88"/>
      <c r="S1235" s="88"/>
      <c r="T1235" s="88"/>
      <c r="U1235" s="88"/>
      <c r="V1235" s="61"/>
      <c r="W1235" s="332"/>
      <c r="X1235" s="332"/>
      <c r="Y1235" s="332"/>
    </row>
    <row r="1236" spans="1:25" ht="15" customHeight="1">
      <c r="A1236" s="988">
        <v>72059643</v>
      </c>
      <c r="B1236" s="989" t="s">
        <v>6799</v>
      </c>
      <c r="C1236" s="990">
        <v>51900976713</v>
      </c>
      <c r="D1236" s="991" t="s">
        <v>6800</v>
      </c>
      <c r="E1236" s="804" t="s">
        <v>451</v>
      </c>
      <c r="F1236" s="951"/>
      <c r="G1236" s="691" t="s">
        <v>224</v>
      </c>
      <c r="H1236" s="691" t="s">
        <v>245</v>
      </c>
      <c r="I1236" s="57"/>
      <c r="J1236" s="57"/>
      <c r="K1236" s="691" t="s">
        <v>262</v>
      </c>
      <c r="L1236" s="57" t="s">
        <v>262</v>
      </c>
      <c r="M1236" s="692">
        <v>45869</v>
      </c>
      <c r="N1236" s="386" t="s">
        <v>233</v>
      </c>
      <c r="O1236" s="66"/>
      <c r="P1236" s="57" t="s">
        <v>330</v>
      </c>
      <c r="Q1236" s="63"/>
      <c r="R1236" s="63"/>
      <c r="S1236" s="63"/>
      <c r="T1236" s="63"/>
      <c r="U1236" s="63"/>
      <c r="V1236" s="61"/>
      <c r="W1236" s="332"/>
      <c r="X1236" s="332"/>
      <c r="Y1236" s="332"/>
    </row>
    <row r="1237" spans="1:25" ht="15" customHeight="1">
      <c r="A1237" s="992">
        <v>76460541</v>
      </c>
      <c r="B1237" s="993" t="s">
        <v>9682</v>
      </c>
      <c r="C1237" s="994">
        <v>51999120591</v>
      </c>
      <c r="D1237" s="995" t="s">
        <v>9683</v>
      </c>
      <c r="E1237" s="854" t="s">
        <v>451</v>
      </c>
      <c r="F1237" s="996"/>
      <c r="G1237" s="997" t="s">
        <v>224</v>
      </c>
      <c r="H1237" s="691" t="s">
        <v>245</v>
      </c>
      <c r="I1237" s="57"/>
      <c r="J1237" s="57"/>
      <c r="K1237" s="691" t="s">
        <v>262</v>
      </c>
      <c r="L1237" s="57" t="s">
        <v>262</v>
      </c>
      <c r="M1237" s="692">
        <v>45869</v>
      </c>
      <c r="N1237" s="386" t="s">
        <v>233</v>
      </c>
      <c r="O1237" s="66"/>
      <c r="P1237" s="57"/>
      <c r="Q1237" s="63"/>
      <c r="R1237" s="63"/>
      <c r="S1237" s="63"/>
      <c r="T1237" s="63"/>
      <c r="U1237" s="63"/>
      <c r="V1237" s="61"/>
      <c r="W1237" s="332"/>
      <c r="X1237" s="332"/>
      <c r="Y1237" s="332"/>
    </row>
    <row r="1238" spans="1:25" ht="15" customHeight="1">
      <c r="A1238" s="140">
        <v>75207439</v>
      </c>
      <c r="B1238" s="512" t="s">
        <v>9211</v>
      </c>
      <c r="C1238" s="531">
        <v>51921287243</v>
      </c>
      <c r="D1238" s="134" t="s">
        <v>9212</v>
      </c>
      <c r="E1238" s="99" t="s">
        <v>347</v>
      </c>
      <c r="F1238" s="57"/>
      <c r="G1238" s="131" t="s">
        <v>224</v>
      </c>
      <c r="H1238" s="131" t="s">
        <v>245</v>
      </c>
      <c r="I1238" s="86"/>
      <c r="J1238" s="57"/>
      <c r="K1238" s="131" t="s">
        <v>278</v>
      </c>
      <c r="L1238" s="57" t="s">
        <v>278</v>
      </c>
      <c r="M1238" s="187">
        <v>45869</v>
      </c>
      <c r="N1238" s="85"/>
      <c r="O1238" s="57" t="s">
        <v>237</v>
      </c>
      <c r="P1238" s="57" t="s">
        <v>237</v>
      </c>
      <c r="Q1238" s="88"/>
      <c r="R1238" s="88"/>
      <c r="S1238" s="88"/>
      <c r="T1238" s="88"/>
      <c r="U1238" s="88"/>
      <c r="V1238" s="61"/>
    </row>
    <row r="1239" spans="1:25" ht="15" customHeight="1">
      <c r="A1239" s="942">
        <v>74105790</v>
      </c>
      <c r="B1239" s="944" t="s">
        <v>8761</v>
      </c>
      <c r="C1239" s="946">
        <v>51965769694</v>
      </c>
      <c r="D1239" s="948" t="s">
        <v>8762</v>
      </c>
      <c r="E1239" s="799" t="s">
        <v>451</v>
      </c>
      <c r="F1239" s="950"/>
      <c r="G1239" s="131" t="s">
        <v>224</v>
      </c>
      <c r="H1239" s="131" t="s">
        <v>245</v>
      </c>
      <c r="I1239" s="86"/>
      <c r="J1239" s="57"/>
      <c r="K1239" s="131" t="s">
        <v>262</v>
      </c>
      <c r="L1239" s="320" t="s">
        <v>262</v>
      </c>
      <c r="M1239" s="187">
        <v>45870</v>
      </c>
      <c r="N1239" s="385" t="s">
        <v>233</v>
      </c>
      <c r="O1239" s="57" t="s">
        <v>231</v>
      </c>
      <c r="P1239" s="57" t="s">
        <v>329</v>
      </c>
      <c r="Q1239" s="88"/>
      <c r="R1239" s="88"/>
      <c r="S1239" s="88"/>
      <c r="T1239" s="88"/>
      <c r="U1239" s="88"/>
      <c r="V1239" s="61"/>
      <c r="W1239" s="61"/>
      <c r="X1239" s="61"/>
      <c r="Y1239" s="61"/>
    </row>
    <row r="1240" spans="1:25" ht="15" customHeight="1">
      <c r="A1240" s="943">
        <v>61186919</v>
      </c>
      <c r="B1240" s="945" t="s">
        <v>3802</v>
      </c>
      <c r="C1240" s="947">
        <v>51922721407</v>
      </c>
      <c r="D1240" s="949" t="s">
        <v>3803</v>
      </c>
      <c r="E1240" s="800" t="s">
        <v>347</v>
      </c>
      <c r="F1240" s="951"/>
      <c r="G1240" s="904" t="s">
        <v>223</v>
      </c>
      <c r="H1240" s="131" t="s">
        <v>245</v>
      </c>
      <c r="I1240" s="86"/>
      <c r="J1240" s="57"/>
      <c r="K1240" s="131" t="s">
        <v>262</v>
      </c>
      <c r="L1240" s="320" t="s">
        <v>262</v>
      </c>
      <c r="M1240" s="187">
        <v>45870</v>
      </c>
      <c r="N1240" s="385" t="s">
        <v>233</v>
      </c>
      <c r="O1240" s="57" t="s">
        <v>231</v>
      </c>
      <c r="P1240" s="57" t="s">
        <v>329</v>
      </c>
      <c r="Q1240" s="88"/>
      <c r="R1240" s="88"/>
      <c r="S1240" s="88"/>
      <c r="T1240" s="88"/>
      <c r="U1240" s="88"/>
      <c r="V1240" s="61"/>
      <c r="W1240" s="61"/>
      <c r="X1240" s="61"/>
      <c r="Y1240" s="61"/>
    </row>
    <row r="1241" spans="1:25" ht="15" customHeight="1">
      <c r="A1241" s="943">
        <v>72994129</v>
      </c>
      <c r="B1241" s="945" t="s">
        <v>7894</v>
      </c>
      <c r="C1241" s="947">
        <v>51941598799</v>
      </c>
      <c r="D1241" s="949" t="s">
        <v>7895</v>
      </c>
      <c r="E1241" s="800" t="s">
        <v>451</v>
      </c>
      <c r="F1241" s="951"/>
      <c r="G1241" s="131" t="s">
        <v>224</v>
      </c>
      <c r="H1241" s="131" t="s">
        <v>245</v>
      </c>
      <c r="I1241" s="86"/>
      <c r="J1241" s="57"/>
      <c r="K1241" s="131" t="s">
        <v>262</v>
      </c>
      <c r="L1241" s="320" t="s">
        <v>262</v>
      </c>
      <c r="M1241" s="187">
        <v>45870</v>
      </c>
      <c r="N1241" s="385" t="s">
        <v>233</v>
      </c>
      <c r="O1241" s="385" t="s">
        <v>231</v>
      </c>
      <c r="P1241" s="57" t="s">
        <v>329</v>
      </c>
      <c r="Q1241" s="88"/>
      <c r="R1241" s="88"/>
      <c r="S1241" s="88"/>
      <c r="T1241" s="88"/>
      <c r="U1241" s="88"/>
      <c r="V1241" s="61"/>
      <c r="W1241" s="61"/>
      <c r="X1241" s="61"/>
      <c r="Y1241" s="61"/>
    </row>
    <row r="1242" spans="1:25" ht="15" customHeight="1">
      <c r="A1242" s="943">
        <v>71356898</v>
      </c>
      <c r="B1242" s="945" t="s">
        <v>6219</v>
      </c>
      <c r="C1242" s="947">
        <v>51928718876</v>
      </c>
      <c r="D1242" s="949" t="s">
        <v>6220</v>
      </c>
      <c r="E1242" s="800" t="s">
        <v>451</v>
      </c>
      <c r="F1242" s="951"/>
      <c r="G1242" s="904" t="s">
        <v>225</v>
      </c>
      <c r="H1242" s="131" t="s">
        <v>245</v>
      </c>
      <c r="I1242" s="86"/>
      <c r="J1242" s="57"/>
      <c r="K1242" s="131" t="s">
        <v>262</v>
      </c>
      <c r="L1242" s="57" t="s">
        <v>262</v>
      </c>
      <c r="M1242" s="187">
        <v>45870</v>
      </c>
      <c r="N1242" s="385" t="s">
        <v>233</v>
      </c>
      <c r="O1242" s="85"/>
      <c r="P1242" s="86"/>
      <c r="Q1242" s="88"/>
      <c r="R1242" s="88"/>
      <c r="S1242" s="88"/>
      <c r="T1242" s="88"/>
      <c r="U1242" s="88"/>
      <c r="V1242" s="61"/>
      <c r="W1242" s="61"/>
      <c r="X1242" s="61"/>
      <c r="Y1242" s="61"/>
    </row>
    <row r="1243" spans="1:25" ht="15" customHeight="1">
      <c r="A1243" s="977">
        <v>10276627</v>
      </c>
      <c r="B1243" s="978" t="s">
        <v>944</v>
      </c>
      <c r="C1243" s="804">
        <v>51945558108</v>
      </c>
      <c r="D1243" s="978" t="s">
        <v>945</v>
      </c>
      <c r="E1243" s="804" t="s">
        <v>347</v>
      </c>
      <c r="F1243" s="804"/>
      <c r="G1243" s="61" t="s">
        <v>224</v>
      </c>
      <c r="H1243" s="63" t="s">
        <v>245</v>
      </c>
      <c r="I1243" s="63"/>
      <c r="J1243" s="63"/>
      <c r="K1243" s="66" t="s">
        <v>280</v>
      </c>
      <c r="L1243" s="66" t="s">
        <v>280</v>
      </c>
      <c r="M1243" s="976">
        <v>45873</v>
      </c>
      <c r="N1243" s="386" t="s">
        <v>233</v>
      </c>
      <c r="O1243" s="66"/>
      <c r="P1243" s="66"/>
      <c r="Q1243" s="59"/>
      <c r="R1243" s="63"/>
      <c r="S1243" s="63"/>
      <c r="T1243" s="63"/>
      <c r="U1243" s="63"/>
      <c r="V1243" s="61"/>
      <c r="W1243" s="61"/>
      <c r="X1243" s="61"/>
      <c r="Y1243" s="61"/>
    </row>
    <row r="1244" spans="1:25" ht="15" customHeight="1">
      <c r="A1244" s="977">
        <v>61375319</v>
      </c>
      <c r="B1244" s="978" t="s">
        <v>4150</v>
      </c>
      <c r="C1244" s="804">
        <v>51902448342</v>
      </c>
      <c r="D1244" s="978" t="s">
        <v>4151</v>
      </c>
      <c r="E1244" s="804" t="s">
        <v>451</v>
      </c>
      <c r="F1244" s="804"/>
      <c r="G1244" s="61" t="s">
        <v>224</v>
      </c>
      <c r="H1244" s="63" t="s">
        <v>245</v>
      </c>
      <c r="I1244" s="63"/>
      <c r="J1244" s="63"/>
      <c r="K1244" s="66" t="s">
        <v>280</v>
      </c>
      <c r="L1244" s="66" t="s">
        <v>280</v>
      </c>
      <c r="M1244" s="976">
        <v>45873</v>
      </c>
      <c r="N1244" s="386" t="s">
        <v>233</v>
      </c>
      <c r="O1244" s="66"/>
      <c r="P1244" s="66"/>
      <c r="Q1244" s="59"/>
      <c r="R1244" s="63"/>
      <c r="S1244" s="63"/>
      <c r="T1244" s="63"/>
      <c r="U1244" s="63"/>
      <c r="V1244" s="61"/>
      <c r="W1244" s="61"/>
      <c r="X1244" s="61"/>
      <c r="Y1244" s="61"/>
    </row>
    <row r="1245" spans="1:25" ht="15" customHeight="1">
      <c r="A1245" s="977">
        <v>73505176</v>
      </c>
      <c r="B1245" s="978" t="s">
        <v>8392</v>
      </c>
      <c r="C1245" s="804">
        <v>51923687225</v>
      </c>
      <c r="D1245" s="978" t="s">
        <v>8393</v>
      </c>
      <c r="E1245" s="804" t="s">
        <v>347</v>
      </c>
      <c r="F1245" s="804"/>
      <c r="G1245" s="61" t="s">
        <v>224</v>
      </c>
      <c r="H1245" s="63" t="s">
        <v>245</v>
      </c>
      <c r="I1245" s="63"/>
      <c r="J1245" s="63"/>
      <c r="K1245" s="66" t="s">
        <v>280</v>
      </c>
      <c r="L1245" s="66" t="s">
        <v>280</v>
      </c>
      <c r="M1245" s="976">
        <v>45873</v>
      </c>
      <c r="N1245" s="386" t="s">
        <v>233</v>
      </c>
      <c r="O1245" s="66"/>
      <c r="P1245" s="66"/>
      <c r="Q1245" s="59"/>
      <c r="R1245" s="63"/>
      <c r="S1245" s="63"/>
      <c r="T1245" s="63"/>
      <c r="U1245" s="63"/>
      <c r="V1245" s="61"/>
      <c r="W1245" s="61"/>
      <c r="X1245" s="61"/>
      <c r="Y1245" s="61"/>
    </row>
    <row r="1246" spans="1:25" ht="15" customHeight="1">
      <c r="A1246" s="977">
        <v>77688656</v>
      </c>
      <c r="B1246" s="978" t="s">
        <v>10000</v>
      </c>
      <c r="C1246" s="804">
        <v>51935904516</v>
      </c>
      <c r="D1246" s="978" t="s">
        <v>10001</v>
      </c>
      <c r="E1246" s="804" t="s">
        <v>347</v>
      </c>
      <c r="F1246" s="804"/>
      <c r="G1246" s="61" t="s">
        <v>224</v>
      </c>
      <c r="H1246" s="63" t="s">
        <v>245</v>
      </c>
      <c r="I1246" s="63"/>
      <c r="J1246" s="63"/>
      <c r="K1246" s="378" t="s">
        <v>262</v>
      </c>
      <c r="L1246" s="320" t="s">
        <v>262</v>
      </c>
      <c r="M1246" s="976">
        <v>45873</v>
      </c>
      <c r="N1246" s="386" t="s">
        <v>233</v>
      </c>
      <c r="O1246" s="385" t="s">
        <v>231</v>
      </c>
      <c r="P1246" s="57" t="s">
        <v>329</v>
      </c>
      <c r="Q1246" s="59"/>
      <c r="R1246" s="63"/>
      <c r="S1246" s="63"/>
      <c r="T1246" s="63"/>
      <c r="U1246" s="63"/>
      <c r="V1246" s="61"/>
      <c r="W1246" s="61"/>
      <c r="X1246" s="61"/>
      <c r="Y1246" s="61"/>
    </row>
    <row r="1247" spans="1:25" ht="15" customHeight="1">
      <c r="A1247" s="943">
        <v>74725335</v>
      </c>
      <c r="B1247" s="945" t="s">
        <v>9015</v>
      </c>
      <c r="C1247" s="947">
        <v>51941876609</v>
      </c>
      <c r="D1247" s="949" t="s">
        <v>9016</v>
      </c>
      <c r="E1247" s="800" t="s">
        <v>347</v>
      </c>
      <c r="F1247" s="951"/>
      <c r="G1247" s="131" t="s">
        <v>224</v>
      </c>
      <c r="H1247" s="131" t="s">
        <v>245</v>
      </c>
      <c r="I1247" s="86"/>
      <c r="J1247" s="57"/>
      <c r="K1247" s="131" t="s">
        <v>278</v>
      </c>
      <c r="L1247" s="57" t="s">
        <v>278</v>
      </c>
      <c r="M1247" s="187">
        <v>45873</v>
      </c>
      <c r="N1247" s="385" t="s">
        <v>233</v>
      </c>
      <c r="O1247" s="85"/>
      <c r="P1247" s="86"/>
      <c r="Q1247" s="88"/>
      <c r="R1247" s="88"/>
      <c r="S1247" s="88"/>
      <c r="T1247" s="88"/>
      <c r="U1247" s="88"/>
      <c r="V1247" s="61"/>
      <c r="W1247" s="940"/>
      <c r="X1247" s="61"/>
      <c r="Y1247" s="61"/>
    </row>
    <row r="1248" spans="1:25" ht="15" customHeight="1">
      <c r="A1248" s="943">
        <v>72600935</v>
      </c>
      <c r="B1248" s="945" t="s">
        <v>7445</v>
      </c>
      <c r="C1248" s="947">
        <v>51925225434</v>
      </c>
      <c r="D1248" s="949" t="s">
        <v>7446</v>
      </c>
      <c r="E1248" s="800" t="s">
        <v>451</v>
      </c>
      <c r="F1248" s="951"/>
      <c r="G1248" s="904" t="s">
        <v>225</v>
      </c>
      <c r="H1248" s="131" t="s">
        <v>245</v>
      </c>
      <c r="I1248" s="86"/>
      <c r="J1248" s="57"/>
      <c r="K1248" s="131" t="s">
        <v>278</v>
      </c>
      <c r="L1248" s="57" t="s">
        <v>278</v>
      </c>
      <c r="M1248" s="187">
        <v>45873</v>
      </c>
      <c r="N1248" s="385" t="s">
        <v>233</v>
      </c>
      <c r="O1248" s="85"/>
      <c r="P1248" s="86"/>
      <c r="Q1248" s="88"/>
      <c r="R1248" s="88"/>
      <c r="S1248" s="88"/>
      <c r="T1248" s="88"/>
      <c r="U1248" s="88"/>
      <c r="V1248" s="61"/>
      <c r="W1248" s="940"/>
      <c r="X1248" s="61"/>
      <c r="Y1248" s="61"/>
    </row>
    <row r="1249" spans="1:25" ht="15" customHeight="1">
      <c r="A1249" s="943">
        <v>0</v>
      </c>
      <c r="B1249" s="945" t="s">
        <v>354</v>
      </c>
      <c r="C1249" s="947">
        <v>51911111111</v>
      </c>
      <c r="D1249" s="949" t="s">
        <v>355</v>
      </c>
      <c r="E1249" s="800" t="s">
        <v>347</v>
      </c>
      <c r="F1249" s="951"/>
      <c r="G1249" s="131" t="s">
        <v>224</v>
      </c>
      <c r="H1249" s="131" t="s">
        <v>245</v>
      </c>
      <c r="I1249" s="86"/>
      <c r="J1249" s="57"/>
      <c r="K1249" s="131" t="s">
        <v>278</v>
      </c>
      <c r="L1249" s="57" t="s">
        <v>278</v>
      </c>
      <c r="M1249" s="187">
        <v>45873</v>
      </c>
      <c r="N1249" s="657" t="s">
        <v>237</v>
      </c>
      <c r="O1249" s="657" t="s">
        <v>237</v>
      </c>
      <c r="P1249" s="1002" t="s">
        <v>237</v>
      </c>
      <c r="Q1249" s="88"/>
      <c r="R1249" s="88"/>
      <c r="S1249" s="88"/>
      <c r="T1249" s="88"/>
      <c r="U1249" s="88"/>
      <c r="V1249" s="61"/>
      <c r="W1249" s="940"/>
      <c r="X1249" s="61"/>
      <c r="Y1249" s="61"/>
    </row>
    <row r="1250" spans="1:25" ht="15" customHeight="1">
      <c r="A1250" s="943">
        <v>61115258</v>
      </c>
      <c r="B1250" s="945" t="s">
        <v>3700</v>
      </c>
      <c r="C1250" s="947">
        <v>51951717506</v>
      </c>
      <c r="D1250" s="949" t="s">
        <v>3701</v>
      </c>
      <c r="E1250" s="800" t="s">
        <v>347</v>
      </c>
      <c r="F1250" s="951"/>
      <c r="G1250" s="131" t="s">
        <v>224</v>
      </c>
      <c r="H1250" s="131" t="s">
        <v>245</v>
      </c>
      <c r="I1250" s="86"/>
      <c r="J1250" s="57"/>
      <c r="K1250" s="131" t="s">
        <v>278</v>
      </c>
      <c r="L1250" s="57" t="s">
        <v>278</v>
      </c>
      <c r="M1250" s="187">
        <v>45873</v>
      </c>
      <c r="N1250" s="385" t="s">
        <v>233</v>
      </c>
      <c r="O1250" s="85"/>
      <c r="P1250" s="86"/>
      <c r="Q1250" s="88"/>
      <c r="R1250" s="88"/>
      <c r="S1250" s="88"/>
      <c r="T1250" s="88"/>
      <c r="U1250" s="88"/>
      <c r="V1250" s="61"/>
      <c r="W1250" s="940"/>
      <c r="X1250" s="61"/>
      <c r="Y1250" s="61"/>
    </row>
    <row r="1251" spans="1:25" ht="15" customHeight="1">
      <c r="A1251" s="943">
        <v>62019519</v>
      </c>
      <c r="B1251" s="945" t="s">
        <v>2282</v>
      </c>
      <c r="C1251" s="947">
        <v>51986832751</v>
      </c>
      <c r="D1251" s="949" t="s">
        <v>2283</v>
      </c>
      <c r="E1251" s="800" t="s">
        <v>451</v>
      </c>
      <c r="F1251" s="951"/>
      <c r="G1251" s="131" t="s">
        <v>224</v>
      </c>
      <c r="H1251" s="131" t="s">
        <v>245</v>
      </c>
      <c r="I1251" s="86"/>
      <c r="J1251" s="57"/>
      <c r="K1251" s="131" t="s">
        <v>278</v>
      </c>
      <c r="L1251" s="57" t="s">
        <v>278</v>
      </c>
      <c r="M1251" s="187">
        <v>45873</v>
      </c>
      <c r="N1251" s="385" t="s">
        <v>233</v>
      </c>
      <c r="O1251" s="85"/>
      <c r="P1251" s="86"/>
      <c r="Q1251" s="88"/>
      <c r="R1251" s="88"/>
      <c r="S1251" s="88"/>
      <c r="T1251" s="88"/>
      <c r="U1251" s="88"/>
      <c r="V1251" s="61"/>
      <c r="W1251" s="940"/>
      <c r="X1251" s="61"/>
      <c r="Y1251" s="61"/>
    </row>
    <row r="1252" spans="1:25" ht="15" customHeight="1">
      <c r="A1252" s="943">
        <v>43421675</v>
      </c>
      <c r="B1252" s="945" t="s">
        <v>2115</v>
      </c>
      <c r="C1252" s="947">
        <v>51989450035</v>
      </c>
      <c r="D1252" s="949" t="s">
        <v>2116</v>
      </c>
      <c r="E1252" s="800" t="s">
        <v>347</v>
      </c>
      <c r="F1252" s="951"/>
      <c r="G1252" s="904" t="s">
        <v>223</v>
      </c>
      <c r="H1252" s="131" t="s">
        <v>245</v>
      </c>
      <c r="I1252" s="86"/>
      <c r="J1252" s="57"/>
      <c r="K1252" s="131" t="s">
        <v>278</v>
      </c>
      <c r="L1252" s="57" t="s">
        <v>278</v>
      </c>
      <c r="M1252" s="187">
        <v>45873</v>
      </c>
      <c r="N1252" s="385" t="s">
        <v>233</v>
      </c>
      <c r="O1252" s="85"/>
      <c r="P1252" s="86"/>
      <c r="Q1252" s="88"/>
      <c r="R1252" s="88"/>
      <c r="S1252" s="88"/>
      <c r="T1252" s="88"/>
      <c r="U1252" s="88"/>
      <c r="V1252" s="61"/>
      <c r="W1252" s="941"/>
      <c r="X1252" s="332"/>
      <c r="Y1252" s="332"/>
    </row>
    <row r="1253" spans="1:25" ht="15" customHeight="1">
      <c r="A1253" s="943">
        <v>77193923</v>
      </c>
      <c r="B1253" s="945" t="s">
        <v>8194</v>
      </c>
      <c r="C1253" s="947">
        <v>51993309043</v>
      </c>
      <c r="D1253" s="949" t="s">
        <v>8195</v>
      </c>
      <c r="E1253" s="800" t="s">
        <v>451</v>
      </c>
      <c r="F1253" s="951"/>
      <c r="G1253" s="131" t="s">
        <v>224</v>
      </c>
      <c r="H1253" s="131" t="s">
        <v>245</v>
      </c>
      <c r="I1253" s="86"/>
      <c r="J1253" s="57"/>
      <c r="K1253" s="131" t="s">
        <v>278</v>
      </c>
      <c r="L1253" s="57" t="s">
        <v>278</v>
      </c>
      <c r="M1253" s="187">
        <v>45873</v>
      </c>
      <c r="N1253" s="385" t="s">
        <v>233</v>
      </c>
      <c r="O1253" s="85"/>
      <c r="P1253" s="86"/>
      <c r="Q1253" s="88"/>
      <c r="R1253" s="88"/>
      <c r="S1253" s="88"/>
      <c r="T1253" s="88"/>
      <c r="U1253" s="88"/>
      <c r="V1253" s="61"/>
      <c r="W1253" s="941"/>
      <c r="X1253" s="332"/>
      <c r="Y1253" s="332"/>
    </row>
    <row r="1254" spans="1:25" ht="15" customHeight="1">
      <c r="A1254" s="943">
        <v>41914633</v>
      </c>
      <c r="B1254" s="945" t="s">
        <v>1773</v>
      </c>
      <c r="C1254" s="947">
        <v>51942318635</v>
      </c>
      <c r="D1254" s="949" t="s">
        <v>1774</v>
      </c>
      <c r="E1254" s="800" t="s">
        <v>451</v>
      </c>
      <c r="F1254" s="951"/>
      <c r="G1254" s="131" t="s">
        <v>224</v>
      </c>
      <c r="H1254" s="131" t="s">
        <v>245</v>
      </c>
      <c r="I1254" s="86"/>
      <c r="J1254" s="57"/>
      <c r="K1254" s="131" t="s">
        <v>274</v>
      </c>
      <c r="L1254" s="57" t="s">
        <v>274</v>
      </c>
      <c r="M1254" s="187">
        <v>45873</v>
      </c>
      <c r="N1254" s="385" t="s">
        <v>233</v>
      </c>
      <c r="O1254" s="85"/>
      <c r="P1254" s="86"/>
      <c r="Q1254" s="88"/>
      <c r="R1254" s="88"/>
      <c r="S1254" s="88"/>
      <c r="T1254" s="88"/>
      <c r="U1254" s="88"/>
      <c r="V1254" s="1003" t="s">
        <v>710</v>
      </c>
      <c r="W1254" s="941"/>
      <c r="X1254" s="332"/>
      <c r="Y1254" s="332"/>
    </row>
    <row r="1255" spans="1:25" ht="15" customHeight="1">
      <c r="A1255" s="943">
        <v>73887582</v>
      </c>
      <c r="B1255" s="945" t="s">
        <v>8613</v>
      </c>
      <c r="C1255" s="947">
        <v>51924862355</v>
      </c>
      <c r="D1255" s="949" t="s">
        <v>8614</v>
      </c>
      <c r="E1255" s="800" t="s">
        <v>347</v>
      </c>
      <c r="F1255" s="951"/>
      <c r="G1255" s="131" t="s">
        <v>224</v>
      </c>
      <c r="H1255" s="131" t="s">
        <v>245</v>
      </c>
      <c r="I1255" s="86"/>
      <c r="J1255" s="57"/>
      <c r="K1255" s="131" t="s">
        <v>274</v>
      </c>
      <c r="L1255" s="57" t="s">
        <v>274</v>
      </c>
      <c r="M1255" s="187">
        <v>45873</v>
      </c>
      <c r="N1255" s="385" t="s">
        <v>233</v>
      </c>
      <c r="O1255" s="85"/>
      <c r="P1255" s="86"/>
      <c r="Q1255" s="88"/>
      <c r="R1255" s="88"/>
      <c r="S1255" s="88"/>
      <c r="T1255" s="88"/>
      <c r="U1255" s="88"/>
      <c r="V1255" s="1003" t="s">
        <v>901</v>
      </c>
      <c r="W1255" s="941"/>
      <c r="X1255" s="332"/>
      <c r="Y1255" s="332"/>
    </row>
    <row r="1256" spans="1:25" ht="15" customHeight="1">
      <c r="A1256" s="943">
        <v>24990642</v>
      </c>
      <c r="B1256" s="945" t="s">
        <v>1201</v>
      </c>
      <c r="C1256" s="947">
        <v>51914799404</v>
      </c>
      <c r="D1256" s="949" t="s">
        <v>1202</v>
      </c>
      <c r="E1256" s="800" t="s">
        <v>451</v>
      </c>
      <c r="F1256" s="951"/>
      <c r="G1256" s="1001" t="s">
        <v>223</v>
      </c>
      <c r="H1256" s="131" t="s">
        <v>245</v>
      </c>
      <c r="I1256" s="86"/>
      <c r="J1256" s="57"/>
      <c r="K1256" s="131" t="s">
        <v>262</v>
      </c>
      <c r="L1256" s="320" t="s">
        <v>262</v>
      </c>
      <c r="M1256" s="187">
        <v>45873</v>
      </c>
      <c r="N1256" s="385" t="s">
        <v>233</v>
      </c>
      <c r="O1256" s="385" t="s">
        <v>231</v>
      </c>
      <c r="P1256" s="968" t="s">
        <v>329</v>
      </c>
      <c r="Q1256" s="88"/>
      <c r="R1256" s="88"/>
      <c r="S1256" s="88"/>
      <c r="T1256" s="88"/>
      <c r="U1256" s="88"/>
      <c r="V1256" s="61"/>
      <c r="W1256" s="941"/>
      <c r="X1256" s="332"/>
      <c r="Y1256" s="332"/>
    </row>
    <row r="1257" spans="1:25" ht="15" customHeight="1">
      <c r="A1257" s="943">
        <v>73131318</v>
      </c>
      <c r="B1257" s="945" t="s">
        <v>8009</v>
      </c>
      <c r="C1257" s="947">
        <v>51941094866</v>
      </c>
      <c r="D1257" s="949" t="s">
        <v>8010</v>
      </c>
      <c r="E1257" s="800" t="s">
        <v>347</v>
      </c>
      <c r="F1257" s="951"/>
      <c r="G1257" s="1001" t="s">
        <v>223</v>
      </c>
      <c r="H1257" s="131" t="s">
        <v>245</v>
      </c>
      <c r="I1257" s="86"/>
      <c r="J1257" s="57"/>
      <c r="K1257" s="131" t="s">
        <v>262</v>
      </c>
      <c r="L1257" s="57" t="s">
        <v>262</v>
      </c>
      <c r="M1257" s="187">
        <v>45873</v>
      </c>
      <c r="N1257" s="385" t="s">
        <v>233</v>
      </c>
      <c r="O1257" s="85"/>
      <c r="P1257" s="86"/>
      <c r="Q1257" s="88"/>
      <c r="R1257" s="88"/>
      <c r="S1257" s="88"/>
      <c r="T1257" s="88"/>
      <c r="U1257" s="88"/>
      <c r="V1257" s="61"/>
      <c r="W1257" s="941"/>
      <c r="X1257" s="332"/>
      <c r="Y1257" s="332"/>
    </row>
    <row r="1258" spans="1:25" ht="15" customHeight="1">
      <c r="A1258" s="943">
        <v>73835737</v>
      </c>
      <c r="B1258" s="945" t="s">
        <v>8581</v>
      </c>
      <c r="C1258" s="947">
        <v>51973533408</v>
      </c>
      <c r="D1258" s="949" t="s">
        <v>8582</v>
      </c>
      <c r="E1258" s="800" t="s">
        <v>451</v>
      </c>
      <c r="F1258" s="951"/>
      <c r="G1258" s="131" t="s">
        <v>224</v>
      </c>
      <c r="H1258" s="131" t="s">
        <v>245</v>
      </c>
      <c r="I1258" s="86"/>
      <c r="J1258" s="57"/>
      <c r="K1258" s="131" t="s">
        <v>262</v>
      </c>
      <c r="L1258" s="57" t="s">
        <v>262</v>
      </c>
      <c r="M1258" s="187">
        <v>45873</v>
      </c>
      <c r="N1258" s="385" t="s">
        <v>233</v>
      </c>
      <c r="O1258" s="85"/>
      <c r="P1258" s="86"/>
      <c r="Q1258" s="88"/>
      <c r="R1258" s="88"/>
      <c r="S1258" s="88"/>
      <c r="T1258" s="88"/>
      <c r="U1258" s="88"/>
      <c r="V1258" s="61"/>
      <c r="W1258" s="941"/>
      <c r="X1258" s="332"/>
      <c r="Y1258" s="332"/>
    </row>
    <row r="1259" spans="1:25" ht="15" customHeight="1">
      <c r="A1259" s="943">
        <v>61249437</v>
      </c>
      <c r="B1259" s="945" t="s">
        <v>3893</v>
      </c>
      <c r="C1259" s="947">
        <v>51983051869</v>
      </c>
      <c r="D1259" s="949" t="s">
        <v>3894</v>
      </c>
      <c r="E1259" s="800" t="s">
        <v>347</v>
      </c>
      <c r="F1259" s="951"/>
      <c r="G1259" s="131" t="s">
        <v>224</v>
      </c>
      <c r="H1259" s="131" t="s">
        <v>245</v>
      </c>
      <c r="I1259" s="86"/>
      <c r="J1259" s="57"/>
      <c r="K1259" s="131" t="s">
        <v>262</v>
      </c>
      <c r="L1259" s="57" t="s">
        <v>262</v>
      </c>
      <c r="M1259" s="187">
        <v>45873</v>
      </c>
      <c r="N1259" s="385" t="s">
        <v>233</v>
      </c>
      <c r="O1259" s="85"/>
      <c r="P1259" s="86"/>
      <c r="Q1259" s="88"/>
      <c r="R1259" s="88"/>
      <c r="S1259" s="88"/>
      <c r="T1259" s="88"/>
      <c r="U1259" s="88"/>
      <c r="V1259" s="61"/>
      <c r="W1259" s="941"/>
      <c r="X1259" s="332"/>
      <c r="Y1259" s="332"/>
    </row>
    <row r="1260" spans="1:25" ht="15" customHeight="1">
      <c r="A1260" s="943">
        <v>10606703</v>
      </c>
      <c r="B1260" s="945" t="s">
        <v>1005</v>
      </c>
      <c r="C1260" s="947">
        <v>51998344355</v>
      </c>
      <c r="D1260" s="949" t="s">
        <v>1006</v>
      </c>
      <c r="E1260" s="800" t="s">
        <v>451</v>
      </c>
      <c r="F1260" s="951"/>
      <c r="G1260" s="1001" t="s">
        <v>223</v>
      </c>
      <c r="H1260" s="131" t="s">
        <v>245</v>
      </c>
      <c r="I1260" s="86"/>
      <c r="J1260" s="57"/>
      <c r="K1260" s="131" t="s">
        <v>262</v>
      </c>
      <c r="L1260" s="57" t="s">
        <v>262</v>
      </c>
      <c r="M1260" s="187">
        <v>45873</v>
      </c>
      <c r="N1260" s="385" t="s">
        <v>233</v>
      </c>
      <c r="O1260" s="85"/>
      <c r="P1260" s="86"/>
      <c r="Q1260" s="88"/>
      <c r="R1260" s="88"/>
      <c r="S1260" s="88"/>
      <c r="T1260" s="88"/>
      <c r="U1260" s="88"/>
      <c r="V1260" s="61"/>
      <c r="W1260" s="941"/>
      <c r="X1260" s="332"/>
      <c r="Y1260" s="332"/>
    </row>
    <row r="1261" spans="1:25" ht="18" customHeight="1">
      <c r="A1261" s="943">
        <v>41498013</v>
      </c>
      <c r="B1261" s="945" t="s">
        <v>1688</v>
      </c>
      <c r="C1261" s="947">
        <v>51976393926</v>
      </c>
      <c r="D1261" s="949" t="s">
        <v>1689</v>
      </c>
      <c r="E1261" s="800" t="s">
        <v>347</v>
      </c>
      <c r="F1261" s="951"/>
      <c r="G1261" s="1001" t="s">
        <v>223</v>
      </c>
      <c r="H1261" s="131" t="s">
        <v>245</v>
      </c>
      <c r="I1261" s="86"/>
      <c r="J1261" s="57"/>
      <c r="K1261" s="131" t="s">
        <v>262</v>
      </c>
      <c r="L1261" s="320" t="s">
        <v>262</v>
      </c>
      <c r="M1261" s="187">
        <v>45873</v>
      </c>
      <c r="N1261" s="385" t="s">
        <v>233</v>
      </c>
      <c r="O1261" s="385" t="s">
        <v>231</v>
      </c>
      <c r="P1261" s="968" t="s">
        <v>329</v>
      </c>
      <c r="Q1261" s="88"/>
      <c r="R1261" s="88"/>
      <c r="S1261" s="88"/>
      <c r="T1261" s="88"/>
      <c r="U1261" s="88"/>
      <c r="V1261" s="61"/>
      <c r="W1261" s="941"/>
      <c r="X1261" s="332"/>
      <c r="Y1261" s="332"/>
    </row>
    <row r="1262" spans="1:25" ht="15" customHeight="1">
      <c r="A1262" s="943">
        <v>43083760</v>
      </c>
      <c r="B1262" s="945" t="s">
        <v>2039</v>
      </c>
      <c r="C1262" s="947">
        <v>51962381350</v>
      </c>
      <c r="D1262" s="949" t="s">
        <v>2040</v>
      </c>
      <c r="E1262" s="800" t="s">
        <v>451</v>
      </c>
      <c r="F1262" s="951"/>
      <c r="G1262" s="131" t="s">
        <v>224</v>
      </c>
      <c r="H1262" s="131" t="s">
        <v>245</v>
      </c>
      <c r="I1262" s="86"/>
      <c r="J1262" s="57"/>
      <c r="K1262" s="131" t="s">
        <v>262</v>
      </c>
      <c r="L1262" s="57" t="s">
        <v>262</v>
      </c>
      <c r="M1262" s="187">
        <v>45873</v>
      </c>
      <c r="N1262" s="385" t="s">
        <v>233</v>
      </c>
      <c r="O1262" s="85"/>
      <c r="P1262" s="86"/>
      <c r="Q1262" s="88"/>
      <c r="R1262" s="88"/>
      <c r="S1262" s="88"/>
      <c r="T1262" s="88"/>
      <c r="U1262" s="88"/>
      <c r="V1262" s="61"/>
      <c r="W1262" s="941"/>
      <c r="X1262" s="332"/>
      <c r="Y1262" s="332"/>
    </row>
    <row r="1263" spans="1:25" ht="15" customHeight="1">
      <c r="A1263" s="943">
        <v>10111676</v>
      </c>
      <c r="B1263" s="945" t="s">
        <v>870</v>
      </c>
      <c r="C1263" s="947">
        <v>51957323136</v>
      </c>
      <c r="D1263" s="949" t="s">
        <v>871</v>
      </c>
      <c r="E1263" s="800" t="s">
        <v>347</v>
      </c>
      <c r="F1263" s="951"/>
      <c r="G1263" s="1001" t="s">
        <v>223</v>
      </c>
      <c r="H1263" s="131" t="s">
        <v>245</v>
      </c>
      <c r="I1263" s="86"/>
      <c r="J1263" s="57"/>
      <c r="K1263" s="131" t="s">
        <v>262</v>
      </c>
      <c r="L1263" s="320" t="s">
        <v>262</v>
      </c>
      <c r="M1263" s="187">
        <v>45873</v>
      </c>
      <c r="N1263" s="385" t="s">
        <v>233</v>
      </c>
      <c r="O1263" s="385" t="s">
        <v>231</v>
      </c>
      <c r="P1263" s="968" t="s">
        <v>329</v>
      </c>
      <c r="Q1263" s="88"/>
      <c r="R1263" s="88"/>
      <c r="S1263" s="88"/>
      <c r="T1263" s="88"/>
      <c r="U1263" s="88"/>
      <c r="V1263" s="61"/>
      <c r="W1263" s="941"/>
      <c r="X1263" s="332"/>
      <c r="Y1263" s="332"/>
    </row>
    <row r="1264" spans="1:25" ht="15" customHeight="1">
      <c r="A1264" s="943">
        <v>9844012</v>
      </c>
      <c r="B1264" s="945" t="s">
        <v>806</v>
      </c>
      <c r="C1264" s="947">
        <v>51942238476</v>
      </c>
      <c r="D1264" s="949" t="s">
        <v>807</v>
      </c>
      <c r="E1264" s="800" t="s">
        <v>451</v>
      </c>
      <c r="F1264" s="951"/>
      <c r="G1264" s="131" t="s">
        <v>224</v>
      </c>
      <c r="H1264" s="131" t="s">
        <v>245</v>
      </c>
      <c r="I1264" s="86"/>
      <c r="J1264" s="57"/>
      <c r="K1264" s="131" t="s">
        <v>262</v>
      </c>
      <c r="L1264" s="320" t="s">
        <v>262</v>
      </c>
      <c r="M1264" s="187">
        <v>45873</v>
      </c>
      <c r="N1264" s="385" t="s">
        <v>233</v>
      </c>
      <c r="O1264" s="385" t="s">
        <v>231</v>
      </c>
      <c r="P1264" s="968" t="s">
        <v>329</v>
      </c>
      <c r="Q1264" s="88"/>
      <c r="R1264" s="88"/>
      <c r="S1264" s="88"/>
      <c r="T1264" s="88"/>
      <c r="U1264" s="88"/>
      <c r="V1264" s="61"/>
      <c r="W1264" s="941"/>
      <c r="X1264" s="332"/>
      <c r="Y1264" s="332"/>
    </row>
    <row r="1265" spans="1:25" ht="15" customHeight="1">
      <c r="A1265" s="943">
        <v>71352969</v>
      </c>
      <c r="B1265" s="945" t="s">
        <v>6197</v>
      </c>
      <c r="C1265" s="947">
        <v>940275566</v>
      </c>
      <c r="D1265" s="1000" t="s">
        <v>6198</v>
      </c>
      <c r="E1265" s="800" t="s">
        <v>347</v>
      </c>
      <c r="F1265" s="951"/>
      <c r="G1265" s="131" t="s">
        <v>224</v>
      </c>
      <c r="H1265" s="131" t="s">
        <v>248</v>
      </c>
      <c r="I1265" s="86"/>
      <c r="J1265" s="57"/>
      <c r="K1265" s="131" t="s">
        <v>280</v>
      </c>
      <c r="L1265" s="57" t="s">
        <v>280</v>
      </c>
      <c r="M1265" s="187">
        <v>45873</v>
      </c>
      <c r="N1265" s="385" t="s">
        <v>233</v>
      </c>
      <c r="O1265" s="85"/>
      <c r="P1265" s="86"/>
      <c r="Q1265" s="88"/>
      <c r="R1265" s="88"/>
      <c r="S1265" s="88"/>
      <c r="T1265" s="88"/>
      <c r="U1265" s="88"/>
      <c r="V1265" s="61"/>
      <c r="W1265" s="941"/>
      <c r="X1265" s="332"/>
      <c r="Y1265" s="332"/>
    </row>
    <row r="1266" spans="1:25" ht="15" customHeight="1">
      <c r="A1266" s="943">
        <v>61495531</v>
      </c>
      <c r="B1266" s="945" t="s">
        <v>4518</v>
      </c>
      <c r="C1266" s="947">
        <v>999588165</v>
      </c>
      <c r="D1266" s="1000" t="s">
        <v>4519</v>
      </c>
      <c r="E1266" s="800" t="s">
        <v>347</v>
      </c>
      <c r="F1266" s="951"/>
      <c r="G1266" s="1001" t="s">
        <v>223</v>
      </c>
      <c r="H1266" s="131" t="s">
        <v>248</v>
      </c>
      <c r="I1266" s="86"/>
      <c r="J1266" s="57"/>
      <c r="K1266" s="131" t="s">
        <v>280</v>
      </c>
      <c r="L1266" s="57" t="s">
        <v>280</v>
      </c>
      <c r="M1266" s="187">
        <v>45873</v>
      </c>
      <c r="N1266" s="385" t="s">
        <v>233</v>
      </c>
      <c r="O1266" s="85"/>
      <c r="P1266" s="86"/>
      <c r="Q1266" s="88"/>
      <c r="R1266" s="88"/>
      <c r="S1266" s="88"/>
      <c r="T1266" s="88"/>
      <c r="U1266" s="88"/>
      <c r="V1266" s="61"/>
      <c r="W1266" s="941"/>
      <c r="X1266" s="332"/>
      <c r="Y1266" s="332"/>
    </row>
    <row r="1267" spans="1:25" ht="15" customHeight="1">
      <c r="A1267" s="943">
        <v>76611262</v>
      </c>
      <c r="B1267" s="945" t="s">
        <v>9726</v>
      </c>
      <c r="C1267" s="947">
        <v>906032245</v>
      </c>
      <c r="D1267" s="1000" t="s">
        <v>9727</v>
      </c>
      <c r="E1267" s="800" t="s">
        <v>347</v>
      </c>
      <c r="F1267" s="951"/>
      <c r="G1267" s="1001" t="s">
        <v>223</v>
      </c>
      <c r="H1267" s="131" t="s">
        <v>248</v>
      </c>
      <c r="I1267" s="86"/>
      <c r="J1267" s="57"/>
      <c r="K1267" s="131" t="s">
        <v>280</v>
      </c>
      <c r="L1267" s="57" t="s">
        <v>280</v>
      </c>
      <c r="M1267" s="187">
        <v>45873</v>
      </c>
      <c r="N1267" s="385" t="s">
        <v>233</v>
      </c>
      <c r="O1267" s="85"/>
      <c r="P1267" s="86"/>
      <c r="Q1267" s="88"/>
      <c r="R1267" s="88"/>
      <c r="S1267" s="88"/>
      <c r="T1267" s="88"/>
      <c r="U1267" s="88"/>
      <c r="V1267" s="61"/>
      <c r="W1267" s="941"/>
      <c r="X1267" s="332"/>
      <c r="Y1267" s="332"/>
    </row>
    <row r="1268" spans="1:25" ht="15" customHeight="1">
      <c r="A1268" s="943">
        <v>76640576</v>
      </c>
      <c r="B1268" s="945" t="s">
        <v>9741</v>
      </c>
      <c r="C1268" s="947">
        <v>941703020</v>
      </c>
      <c r="D1268" s="1000" t="s">
        <v>9740</v>
      </c>
      <c r="E1268" s="800" t="s">
        <v>347</v>
      </c>
      <c r="F1268" s="951"/>
      <c r="G1268" s="131" t="s">
        <v>224</v>
      </c>
      <c r="H1268" s="131" t="s">
        <v>248</v>
      </c>
      <c r="I1268" s="86"/>
      <c r="J1268" s="57"/>
      <c r="K1268" s="131" t="s">
        <v>280</v>
      </c>
      <c r="L1268" s="57" t="s">
        <v>280</v>
      </c>
      <c r="M1268" s="187">
        <v>45873</v>
      </c>
      <c r="N1268" s="385" t="s">
        <v>233</v>
      </c>
      <c r="O1268" s="85"/>
      <c r="P1268" s="86"/>
      <c r="Q1268" s="88"/>
      <c r="R1268" s="88"/>
      <c r="S1268" s="88"/>
      <c r="T1268" s="88"/>
      <c r="U1268" s="88"/>
      <c r="V1268" s="61"/>
      <c r="W1268" s="941"/>
      <c r="X1268" s="332"/>
      <c r="Y1268" s="332"/>
    </row>
    <row r="1269" spans="1:25" ht="15" customHeight="1">
      <c r="A1269" s="943">
        <v>71428611</v>
      </c>
      <c r="B1269" s="945" t="s">
        <v>6347</v>
      </c>
      <c r="C1269" s="947">
        <v>996055546</v>
      </c>
      <c r="D1269" s="1000" t="s">
        <v>6348</v>
      </c>
      <c r="E1269" s="800" t="s">
        <v>347</v>
      </c>
      <c r="F1269" s="951"/>
      <c r="G1269" s="1001" t="s">
        <v>223</v>
      </c>
      <c r="H1269" s="131" t="s">
        <v>248</v>
      </c>
      <c r="I1269" s="86"/>
      <c r="J1269" s="57"/>
      <c r="K1269" s="131" t="s">
        <v>280</v>
      </c>
      <c r="L1269" s="57" t="s">
        <v>280</v>
      </c>
      <c r="M1269" s="187">
        <v>45873</v>
      </c>
      <c r="N1269" s="385" t="s">
        <v>233</v>
      </c>
      <c r="O1269" s="1052" t="s">
        <v>239</v>
      </c>
      <c r="P1269" s="1064" t="s">
        <v>330</v>
      </c>
      <c r="Q1269" s="88"/>
      <c r="R1269" s="88"/>
      <c r="S1269" s="88"/>
      <c r="T1269" s="88"/>
      <c r="U1269" s="88"/>
      <c r="V1269" s="61"/>
      <c r="W1269" s="941"/>
      <c r="X1269" s="332"/>
      <c r="Y1269" s="332"/>
    </row>
    <row r="1270" spans="1:25" ht="15" customHeight="1">
      <c r="A1270" s="943">
        <v>40958646</v>
      </c>
      <c r="B1270" s="945" t="s">
        <v>1542</v>
      </c>
      <c r="C1270" s="947">
        <v>972502801322</v>
      </c>
      <c r="D1270" s="1000" t="s">
        <v>1543</v>
      </c>
      <c r="E1270" s="800" t="s">
        <v>347</v>
      </c>
      <c r="F1270" s="951"/>
      <c r="G1270" s="1001" t="s">
        <v>223</v>
      </c>
      <c r="H1270" s="131" t="s">
        <v>248</v>
      </c>
      <c r="I1270" s="86"/>
      <c r="J1270" s="57"/>
      <c r="K1270" s="131" t="s">
        <v>280</v>
      </c>
      <c r="L1270" s="57" t="s">
        <v>280</v>
      </c>
      <c r="M1270" s="187">
        <v>45873</v>
      </c>
      <c r="N1270" s="657" t="s">
        <v>237</v>
      </c>
      <c r="O1270" s="657" t="s">
        <v>237</v>
      </c>
      <c r="P1270" s="1002" t="s">
        <v>237</v>
      </c>
      <c r="Q1270" s="88"/>
      <c r="R1270" s="88"/>
      <c r="S1270" s="88"/>
      <c r="T1270" s="88"/>
      <c r="U1270" s="88"/>
      <c r="V1270" s="61"/>
      <c r="W1270" s="941"/>
      <c r="X1270" s="332"/>
      <c r="Y1270" s="332"/>
    </row>
    <row r="1271" spans="1:25" ht="15" customHeight="1">
      <c r="A1271" s="943">
        <v>72343131</v>
      </c>
      <c r="B1271" s="945" t="s">
        <v>7099</v>
      </c>
      <c r="C1271" s="947">
        <v>974142420</v>
      </c>
      <c r="D1271" s="1000" t="s">
        <v>7100</v>
      </c>
      <c r="E1271" s="800" t="s">
        <v>347</v>
      </c>
      <c r="F1271" s="951"/>
      <c r="G1271" s="1001" t="s">
        <v>223</v>
      </c>
      <c r="H1271" s="131" t="s">
        <v>248</v>
      </c>
      <c r="I1271" s="86"/>
      <c r="J1271" s="57"/>
      <c r="K1271" s="131" t="s">
        <v>280</v>
      </c>
      <c r="L1271" s="57" t="s">
        <v>280</v>
      </c>
      <c r="M1271" s="187">
        <v>45873</v>
      </c>
      <c r="N1271" s="657" t="s">
        <v>237</v>
      </c>
      <c r="O1271" s="657" t="s">
        <v>237</v>
      </c>
      <c r="P1271" s="1002" t="s">
        <v>237</v>
      </c>
      <c r="Q1271" s="88"/>
      <c r="R1271" s="88"/>
      <c r="S1271" s="88"/>
      <c r="T1271" s="88"/>
      <c r="U1271" s="88"/>
      <c r="V1271" s="61"/>
      <c r="W1271" s="941"/>
      <c r="X1271" s="332"/>
      <c r="Y1271" s="332"/>
    </row>
    <row r="1272" spans="1:25" ht="15" customHeight="1">
      <c r="A1272" s="943">
        <v>60441539</v>
      </c>
      <c r="B1272" s="945" t="s">
        <v>3104</v>
      </c>
      <c r="C1272" s="947">
        <v>936512932</v>
      </c>
      <c r="D1272" s="1000" t="s">
        <v>3105</v>
      </c>
      <c r="E1272" s="800" t="s">
        <v>347</v>
      </c>
      <c r="F1272" s="951"/>
      <c r="G1272" s="131" t="s">
        <v>224</v>
      </c>
      <c r="H1272" s="131" t="s">
        <v>248</v>
      </c>
      <c r="I1272" s="86"/>
      <c r="J1272" s="57"/>
      <c r="K1272" s="131" t="s">
        <v>280</v>
      </c>
      <c r="L1272" s="57" t="s">
        <v>280</v>
      </c>
      <c r="M1272" s="187">
        <v>45873</v>
      </c>
      <c r="N1272" s="385" t="s">
        <v>233</v>
      </c>
      <c r="O1272" s="85"/>
      <c r="P1272" s="86"/>
      <c r="Q1272" s="88"/>
      <c r="R1272" s="88"/>
      <c r="S1272" s="88"/>
      <c r="T1272" s="88"/>
      <c r="U1272" s="88"/>
      <c r="V1272" s="61"/>
      <c r="W1272" s="941"/>
      <c r="X1272" s="332"/>
      <c r="Y1272" s="332"/>
    </row>
    <row r="1273" spans="1:25" ht="15" customHeight="1">
      <c r="A1273" s="1004">
        <v>72330440</v>
      </c>
      <c r="B1273" s="1005" t="s">
        <v>7002</v>
      </c>
      <c r="C1273" s="1006">
        <v>953372717</v>
      </c>
      <c r="D1273" s="1007" t="s">
        <v>7003</v>
      </c>
      <c r="E1273" s="852" t="s">
        <v>347</v>
      </c>
      <c r="F1273" s="996"/>
      <c r="G1273" s="1001" t="s">
        <v>223</v>
      </c>
      <c r="H1273" s="131" t="s">
        <v>248</v>
      </c>
      <c r="I1273" s="86"/>
      <c r="J1273" s="57"/>
      <c r="K1273" s="131" t="s">
        <v>280</v>
      </c>
      <c r="L1273" s="57" t="s">
        <v>280</v>
      </c>
      <c r="M1273" s="187">
        <v>45873</v>
      </c>
      <c r="N1273" s="385" t="s">
        <v>233</v>
      </c>
      <c r="O1273" s="85"/>
      <c r="P1273" s="86"/>
      <c r="Q1273" s="88"/>
      <c r="R1273" s="88"/>
      <c r="S1273" s="88"/>
      <c r="T1273" s="88"/>
      <c r="U1273" s="88"/>
      <c r="V1273" s="61"/>
    </row>
    <row r="1274" spans="1:25" ht="15" customHeight="1">
      <c r="A1274" s="1004">
        <v>60797064</v>
      </c>
      <c r="B1274" s="1005" t="s">
        <v>3296</v>
      </c>
      <c r="C1274" s="1006">
        <v>990691412</v>
      </c>
      <c r="D1274" s="1007" t="s">
        <v>3297</v>
      </c>
      <c r="E1274" s="852" t="s">
        <v>347</v>
      </c>
      <c r="F1274" s="996"/>
      <c r="G1274" s="131" t="s">
        <v>224</v>
      </c>
      <c r="H1274" s="131" t="s">
        <v>248</v>
      </c>
      <c r="I1274" s="86"/>
      <c r="J1274" s="57"/>
      <c r="K1274" s="131" t="s">
        <v>280</v>
      </c>
      <c r="L1274" s="57" t="s">
        <v>280</v>
      </c>
      <c r="M1274" s="187">
        <v>45873</v>
      </c>
      <c r="N1274" s="385" t="s">
        <v>233</v>
      </c>
      <c r="O1274" s="85"/>
      <c r="P1274" s="86"/>
      <c r="Q1274" s="88"/>
      <c r="R1274" s="88"/>
      <c r="S1274" s="88"/>
      <c r="T1274" s="88"/>
      <c r="U1274" s="88"/>
      <c r="V1274" s="61"/>
    </row>
    <row r="1275" spans="1:25" s="1022" customFormat="1" ht="15" customHeight="1">
      <c r="A1275" s="1043">
        <v>70318449</v>
      </c>
      <c r="B1275" s="1044" t="s">
        <v>5398</v>
      </c>
      <c r="C1275" s="1045">
        <v>51912282089</v>
      </c>
      <c r="D1275" s="1046" t="s">
        <v>5399</v>
      </c>
      <c r="E1275" s="1047" t="s">
        <v>451</v>
      </c>
      <c r="F1275" s="1048"/>
      <c r="G1275" s="1049" t="s">
        <v>225</v>
      </c>
      <c r="H1275" s="1049" t="s">
        <v>245</v>
      </c>
      <c r="I1275" s="1050"/>
      <c r="J1275" s="1050"/>
      <c r="K1275" s="1049" t="s">
        <v>278</v>
      </c>
      <c r="L1275" s="1050" t="s">
        <v>278</v>
      </c>
      <c r="M1275" s="1051">
        <v>45874</v>
      </c>
      <c r="N1275" s="1052" t="s">
        <v>233</v>
      </c>
      <c r="O1275" s="1052" t="s">
        <v>239</v>
      </c>
      <c r="P1275" s="1064" t="s">
        <v>330</v>
      </c>
      <c r="Q1275" s="1047"/>
      <c r="R1275" s="1047"/>
      <c r="S1275" s="1047"/>
      <c r="T1275" s="1047"/>
      <c r="U1275" s="1047"/>
      <c r="V1275" s="1052"/>
      <c r="W1275" s="1054"/>
    </row>
    <row r="1276" spans="1:25" s="1022" customFormat="1" ht="15" customHeight="1">
      <c r="A1276" s="1055">
        <v>71719970</v>
      </c>
      <c r="B1276" s="1056" t="s">
        <v>6602</v>
      </c>
      <c r="C1276" s="1057">
        <v>51938339279</v>
      </c>
      <c r="D1276" s="1058" t="s">
        <v>6603</v>
      </c>
      <c r="E1276" s="1059" t="s">
        <v>347</v>
      </c>
      <c r="F1276" s="1060"/>
      <c r="G1276" s="1061" t="s">
        <v>223</v>
      </c>
      <c r="H1276" s="1049" t="s">
        <v>245</v>
      </c>
      <c r="I1276" s="1050"/>
      <c r="J1276" s="1050"/>
      <c r="K1276" s="1049" t="s">
        <v>280</v>
      </c>
      <c r="L1276" s="1050" t="s">
        <v>280</v>
      </c>
      <c r="M1276" s="1051">
        <v>45874</v>
      </c>
      <c r="N1276" s="1052" t="s">
        <v>233</v>
      </c>
      <c r="O1276" s="1053"/>
      <c r="P1276" s="1050"/>
      <c r="Q1276" s="1047"/>
      <c r="R1276" s="1047"/>
      <c r="S1276" s="1047"/>
      <c r="T1276" s="1047"/>
      <c r="U1276" s="1047"/>
      <c r="V1276" s="1062"/>
      <c r="W1276" s="1062"/>
      <c r="X1276" s="941"/>
      <c r="Y1276" s="941"/>
    </row>
    <row r="1277" spans="1:25" s="1022" customFormat="1" ht="15" customHeight="1">
      <c r="A1277" s="1055">
        <v>61364240</v>
      </c>
      <c r="B1277" s="1056" t="s">
        <v>4123</v>
      </c>
      <c r="C1277" s="1057">
        <v>51947389710</v>
      </c>
      <c r="D1277" s="1058" t="s">
        <v>4124</v>
      </c>
      <c r="E1277" s="1059" t="s">
        <v>451</v>
      </c>
      <c r="F1277" s="1060"/>
      <c r="G1277" s="1049" t="s">
        <v>225</v>
      </c>
      <c r="H1277" s="1049" t="s">
        <v>245</v>
      </c>
      <c r="I1277" s="1063"/>
      <c r="J1277" s="1050"/>
      <c r="K1277" s="378" t="s">
        <v>262</v>
      </c>
      <c r="L1277" s="320" t="s">
        <v>262</v>
      </c>
      <c r="M1277" s="1051">
        <v>45874</v>
      </c>
      <c r="N1277" s="1052" t="s">
        <v>233</v>
      </c>
      <c r="O1277" s="1052" t="s">
        <v>231</v>
      </c>
      <c r="P1277" s="1064" t="s">
        <v>329</v>
      </c>
      <c r="Q1277" s="1047"/>
      <c r="R1277" s="1047"/>
      <c r="S1277" s="1047"/>
      <c r="T1277" s="1047"/>
      <c r="U1277" s="1047"/>
      <c r="V1277" s="1065" t="s">
        <v>592</v>
      </c>
      <c r="W1277" s="1062"/>
      <c r="X1277" s="941"/>
      <c r="Y1277" s="941"/>
    </row>
    <row r="1278" spans="1:25" s="1022" customFormat="1" ht="15" customHeight="1">
      <c r="A1278" s="1055">
        <v>16325872</v>
      </c>
      <c r="B1278" s="1056" t="s">
        <v>1093</v>
      </c>
      <c r="C1278" s="1057">
        <v>51923035171</v>
      </c>
      <c r="D1278" s="1058" t="s">
        <v>1094</v>
      </c>
      <c r="E1278" s="1059" t="s">
        <v>347</v>
      </c>
      <c r="F1278" s="1060"/>
      <c r="G1278" s="1049" t="s">
        <v>224</v>
      </c>
      <c r="H1278" s="1049" t="s">
        <v>245</v>
      </c>
      <c r="I1278" s="1050"/>
      <c r="J1278" s="1050"/>
      <c r="K1278" s="1049" t="s">
        <v>262</v>
      </c>
      <c r="L1278" s="1050" t="s">
        <v>262</v>
      </c>
      <c r="M1278" s="1051">
        <v>45874</v>
      </c>
      <c r="N1278" s="1052" t="s">
        <v>233</v>
      </c>
      <c r="O1278" s="1053"/>
      <c r="P1278" s="1050"/>
      <c r="Q1278" s="1047"/>
      <c r="R1278" s="1047"/>
      <c r="S1278" s="1047"/>
      <c r="T1278" s="1047"/>
      <c r="U1278" s="1047"/>
      <c r="V1278" s="1062"/>
      <c r="W1278" s="1062"/>
      <c r="X1278" s="941"/>
      <c r="Y1278" s="941"/>
    </row>
    <row r="1279" spans="1:25" s="1022" customFormat="1" ht="15" customHeight="1">
      <c r="A1279" s="1055">
        <v>44819074</v>
      </c>
      <c r="B1279" s="1056" t="s">
        <v>2354</v>
      </c>
      <c r="C1279" s="1057">
        <v>51997514158</v>
      </c>
      <c r="D1279" s="1058" t="s">
        <v>2355</v>
      </c>
      <c r="E1279" s="1059" t="s">
        <v>451</v>
      </c>
      <c r="F1279" s="1060"/>
      <c r="G1279" s="1049" t="s">
        <v>225</v>
      </c>
      <c r="H1279" s="1049" t="s">
        <v>245</v>
      </c>
      <c r="I1279" s="1050"/>
      <c r="J1279" s="1050"/>
      <c r="K1279" s="1049" t="s">
        <v>262</v>
      </c>
      <c r="L1279" s="1050" t="s">
        <v>262</v>
      </c>
      <c r="M1279" s="1051">
        <v>45874</v>
      </c>
      <c r="N1279" s="1052" t="s">
        <v>233</v>
      </c>
      <c r="O1279" s="1053"/>
      <c r="P1279" s="1050"/>
      <c r="Q1279" s="1047"/>
      <c r="R1279" s="1047"/>
      <c r="S1279" s="1047"/>
      <c r="T1279" s="1047"/>
      <c r="U1279" s="1047"/>
      <c r="V1279" s="1062"/>
      <c r="W1279" s="1062"/>
      <c r="X1279" s="941"/>
      <c r="Y1279" s="941"/>
    </row>
    <row r="1280" spans="1:25" s="1022" customFormat="1" ht="15" customHeight="1">
      <c r="A1280" s="1055">
        <v>77193923</v>
      </c>
      <c r="B1280" s="1056" t="s">
        <v>8194</v>
      </c>
      <c r="C1280" s="1057">
        <v>51993309043</v>
      </c>
      <c r="D1280" s="1058" t="s">
        <v>8195</v>
      </c>
      <c r="E1280" s="1059" t="s">
        <v>451</v>
      </c>
      <c r="F1280" s="1060"/>
      <c r="G1280" s="1049" t="s">
        <v>224</v>
      </c>
      <c r="H1280" s="1049" t="s">
        <v>245</v>
      </c>
      <c r="I1280" s="1050"/>
      <c r="J1280" s="1050"/>
      <c r="K1280" s="378" t="s">
        <v>262</v>
      </c>
      <c r="L1280" s="320" t="s">
        <v>262</v>
      </c>
      <c r="M1280" s="1051">
        <v>45874</v>
      </c>
      <c r="N1280" s="1052" t="s">
        <v>233</v>
      </c>
      <c r="O1280" s="1052" t="s">
        <v>231</v>
      </c>
      <c r="P1280" s="1064" t="s">
        <v>329</v>
      </c>
      <c r="Q1280" s="1047"/>
      <c r="R1280" s="1047"/>
      <c r="S1280" s="1047"/>
      <c r="T1280" s="1047"/>
      <c r="U1280" s="1047"/>
      <c r="V1280" s="1062"/>
      <c r="W1280" s="1062"/>
      <c r="X1280" s="941"/>
      <c r="Y1280" s="941"/>
    </row>
    <row r="1281" spans="1:25" s="1022" customFormat="1" ht="15" customHeight="1">
      <c r="A1281" s="1055">
        <v>6784118</v>
      </c>
      <c r="B1281" s="1056" t="s">
        <v>535</v>
      </c>
      <c r="C1281" s="1057">
        <v>51984257202</v>
      </c>
      <c r="D1281" s="1058" t="s">
        <v>536</v>
      </c>
      <c r="E1281" s="1059" t="s">
        <v>451</v>
      </c>
      <c r="F1281" s="1060"/>
      <c r="G1281" s="1061" t="s">
        <v>223</v>
      </c>
      <c r="H1281" s="1049" t="s">
        <v>245</v>
      </c>
      <c r="I1281" s="1050"/>
      <c r="J1281" s="1050"/>
      <c r="K1281" s="1049" t="s">
        <v>262</v>
      </c>
      <c r="L1281" s="1050" t="s">
        <v>262</v>
      </c>
      <c r="M1281" s="1051">
        <v>45874</v>
      </c>
      <c r="N1281" s="1052" t="s">
        <v>233</v>
      </c>
      <c r="O1281" s="1053"/>
      <c r="P1281" s="1050"/>
      <c r="Q1281" s="1047"/>
      <c r="R1281" s="1047"/>
      <c r="S1281" s="1047"/>
      <c r="T1281" s="1047"/>
      <c r="U1281" s="1047"/>
      <c r="V1281" s="1062"/>
      <c r="W1281" s="1062"/>
      <c r="X1281" s="941"/>
      <c r="Y1281" s="941"/>
    </row>
    <row r="1282" spans="1:25" s="1022" customFormat="1" ht="15" customHeight="1">
      <c r="A1282" s="1055">
        <v>42643719</v>
      </c>
      <c r="B1282" s="1056" t="s">
        <v>1930</v>
      </c>
      <c r="C1282" s="1057">
        <v>51956752440</v>
      </c>
      <c r="D1282" s="1058" t="s">
        <v>1931</v>
      </c>
      <c r="E1282" s="1059" t="s">
        <v>451</v>
      </c>
      <c r="F1282" s="1060"/>
      <c r="G1282" s="1061" t="s">
        <v>223</v>
      </c>
      <c r="H1282" s="1049" t="s">
        <v>245</v>
      </c>
      <c r="I1282" s="1050"/>
      <c r="J1282" s="1050"/>
      <c r="K1282" s="378" t="s">
        <v>262</v>
      </c>
      <c r="L1282" s="320" t="s">
        <v>262</v>
      </c>
      <c r="M1282" s="1051">
        <v>45874</v>
      </c>
      <c r="N1282" s="1052" t="s">
        <v>233</v>
      </c>
      <c r="O1282" s="1052" t="s">
        <v>231</v>
      </c>
      <c r="P1282" s="1064" t="s">
        <v>329</v>
      </c>
      <c r="Q1282" s="1047"/>
      <c r="R1282" s="1047"/>
      <c r="S1282" s="1047"/>
      <c r="T1282" s="1047"/>
      <c r="U1282" s="1047"/>
      <c r="V1282" s="1062"/>
      <c r="W1282" s="1062"/>
      <c r="X1282" s="941"/>
      <c r="Y1282" s="941"/>
    </row>
    <row r="1283" spans="1:25" ht="15" customHeight="1">
      <c r="A1283" s="1066">
        <v>73164645</v>
      </c>
      <c r="B1283" s="1067" t="s">
        <v>8147</v>
      </c>
      <c r="C1283" s="1068">
        <v>51987150702</v>
      </c>
      <c r="D1283" s="1069"/>
      <c r="E1283" s="1070"/>
      <c r="F1283" s="1071"/>
      <c r="G1283" s="1061" t="s">
        <v>224</v>
      </c>
      <c r="H1283" s="1072" t="s">
        <v>242</v>
      </c>
      <c r="I1283" s="1071"/>
      <c r="J1283" s="1071"/>
      <c r="K1283" s="378" t="s">
        <v>262</v>
      </c>
      <c r="L1283" s="320" t="s">
        <v>262</v>
      </c>
      <c r="M1283" s="1073"/>
      <c r="N1283" s="1052" t="s">
        <v>233</v>
      </c>
      <c r="O1283" s="1052" t="s">
        <v>231</v>
      </c>
      <c r="P1283" s="1064" t="s">
        <v>329</v>
      </c>
      <c r="Q1283" s="1047" t="s">
        <v>324</v>
      </c>
      <c r="R1283" s="1052" t="s">
        <v>232</v>
      </c>
      <c r="S1283" s="1052" t="s">
        <v>318</v>
      </c>
      <c r="T1283" s="1047" t="s">
        <v>326</v>
      </c>
      <c r="U1283" s="1069"/>
      <c r="V1283" s="1069"/>
      <c r="W1283" s="1054"/>
    </row>
    <row r="1284" spans="1:25" ht="15" customHeight="1">
      <c r="A1284" s="140">
        <v>62051050</v>
      </c>
      <c r="B1284" s="512" t="s">
        <v>5151</v>
      </c>
      <c r="C1284" s="531">
        <v>924719650</v>
      </c>
      <c r="D1284" s="139"/>
      <c r="E1284" s="509"/>
      <c r="F1284" s="57"/>
      <c r="G1284" s="1019" t="s">
        <v>224</v>
      </c>
      <c r="H1284" s="131" t="s">
        <v>242</v>
      </c>
      <c r="I1284" s="86"/>
      <c r="J1284" s="57"/>
      <c r="K1284" s="131" t="s">
        <v>262</v>
      </c>
      <c r="L1284" s="320" t="s">
        <v>262</v>
      </c>
      <c r="M1284" s="187"/>
      <c r="N1284" s="385" t="s">
        <v>233</v>
      </c>
      <c r="O1284" s="385" t="s">
        <v>231</v>
      </c>
      <c r="P1284" s="968" t="s">
        <v>329</v>
      </c>
      <c r="Q1284" s="319" t="s">
        <v>324</v>
      </c>
      <c r="R1284" s="385" t="s">
        <v>232</v>
      </c>
      <c r="S1284" s="385" t="s">
        <v>318</v>
      </c>
      <c r="T1284" s="319" t="s">
        <v>326</v>
      </c>
      <c r="U1284" s="54"/>
      <c r="V1284" s="58"/>
    </row>
    <row r="1285" spans="1:25" ht="15" customHeight="1">
      <c r="A1285" s="796">
        <v>73380048</v>
      </c>
      <c r="B1285" s="798" t="s">
        <v>8321</v>
      </c>
      <c r="C1285" s="800">
        <v>51946663576</v>
      </c>
      <c r="D1285" s="856" t="s">
        <v>8322</v>
      </c>
      <c r="E1285" s="800" t="s">
        <v>347</v>
      </c>
      <c r="F1285" s="804"/>
      <c r="G1285" s="954" t="s">
        <v>223</v>
      </c>
      <c r="H1285" s="101" t="s">
        <v>245</v>
      </c>
      <c r="I1285" s="88"/>
      <c r="J1285" s="63"/>
      <c r="K1285" s="378" t="s">
        <v>262</v>
      </c>
      <c r="L1285" s="320" t="s">
        <v>262</v>
      </c>
      <c r="M1285" s="126">
        <v>45876</v>
      </c>
      <c r="N1285" s="385" t="s">
        <v>233</v>
      </c>
      <c r="O1285" s="385" t="s">
        <v>231</v>
      </c>
      <c r="P1285" s="968" t="s">
        <v>329</v>
      </c>
      <c r="Q1285" s="87"/>
      <c r="R1285" s="88"/>
      <c r="S1285" s="88"/>
      <c r="T1285" s="88"/>
      <c r="U1285" s="88"/>
      <c r="V1285" s="1028" t="s">
        <v>592</v>
      </c>
      <c r="W1285" s="61"/>
      <c r="X1285" s="61"/>
      <c r="Y1285" s="61"/>
    </row>
    <row r="1286" spans="1:25" ht="15" customHeight="1">
      <c r="A1286" s="796">
        <v>72058361</v>
      </c>
      <c r="B1286" s="798" t="s">
        <v>6781</v>
      </c>
      <c r="C1286" s="800">
        <v>51989376173</v>
      </c>
      <c r="D1286" s="798" t="s">
        <v>6782</v>
      </c>
      <c r="E1286" s="800" t="s">
        <v>347</v>
      </c>
      <c r="F1286" s="1031"/>
      <c r="G1286" s="954" t="s">
        <v>223</v>
      </c>
      <c r="H1286" s="101" t="s">
        <v>245</v>
      </c>
      <c r="I1286" s="88"/>
      <c r="J1286" s="63"/>
      <c r="K1286" s="321" t="s">
        <v>278</v>
      </c>
      <c r="L1286" s="321" t="s">
        <v>278</v>
      </c>
      <c r="M1286" s="126">
        <v>45876</v>
      </c>
      <c r="N1286" s="385" t="s">
        <v>233</v>
      </c>
      <c r="O1286" s="385" t="s">
        <v>239</v>
      </c>
      <c r="P1286" s="968" t="s">
        <v>330</v>
      </c>
      <c r="Q1286" s="87"/>
      <c r="R1286" s="88"/>
      <c r="S1286" s="88"/>
      <c r="T1286" s="88"/>
      <c r="U1286" s="88"/>
      <c r="V1286" s="61"/>
      <c r="W1286" s="61"/>
      <c r="X1286" s="61"/>
      <c r="Y1286" s="61"/>
    </row>
    <row r="1287" spans="1:25" ht="15" customHeight="1">
      <c r="A1287" s="796">
        <v>43550232</v>
      </c>
      <c r="B1287" s="798" t="s">
        <v>2147</v>
      </c>
      <c r="C1287" s="800">
        <v>51973949996</v>
      </c>
      <c r="D1287" s="798" t="s">
        <v>2148</v>
      </c>
      <c r="E1287" s="800" t="s">
        <v>347</v>
      </c>
      <c r="F1287" s="1031"/>
      <c r="G1287" s="150" t="s">
        <v>224</v>
      </c>
      <c r="H1287" s="101" t="s">
        <v>245</v>
      </c>
      <c r="I1287" s="88"/>
      <c r="J1287" s="63"/>
      <c r="K1287" s="321" t="s">
        <v>278</v>
      </c>
      <c r="L1287" s="321" t="s">
        <v>278</v>
      </c>
      <c r="M1287" s="126">
        <v>45876</v>
      </c>
      <c r="N1287" s="385" t="s">
        <v>233</v>
      </c>
      <c r="O1287" s="85"/>
      <c r="P1287" s="85"/>
      <c r="Q1287" s="87"/>
      <c r="R1287" s="88"/>
      <c r="S1287" s="88"/>
      <c r="T1287" s="88"/>
      <c r="U1287" s="88"/>
      <c r="V1287" s="61"/>
      <c r="W1287" s="61"/>
      <c r="X1287" s="61"/>
      <c r="Y1287" s="61"/>
    </row>
    <row r="1288" spans="1:25" ht="15" customHeight="1">
      <c r="A1288" s="796">
        <v>10542328</v>
      </c>
      <c r="B1288" s="798" t="s">
        <v>991</v>
      </c>
      <c r="C1288" s="800">
        <v>51920159484</v>
      </c>
      <c r="D1288" s="798" t="s">
        <v>992</v>
      </c>
      <c r="E1288" s="800" t="s">
        <v>347</v>
      </c>
      <c r="F1288" s="1031"/>
      <c r="G1288" s="150" t="s">
        <v>224</v>
      </c>
      <c r="H1288" s="101" t="s">
        <v>245</v>
      </c>
      <c r="I1288" s="88"/>
      <c r="J1288" s="63"/>
      <c r="K1288" s="125" t="s">
        <v>280</v>
      </c>
      <c r="L1288" s="125" t="s">
        <v>280</v>
      </c>
      <c r="M1288" s="126">
        <v>45876</v>
      </c>
      <c r="N1288" s="385" t="s">
        <v>233</v>
      </c>
      <c r="O1288" s="85"/>
      <c r="P1288" s="85"/>
      <c r="Q1288" s="87"/>
      <c r="R1288" s="88"/>
      <c r="S1288" s="88"/>
      <c r="T1288" s="88"/>
      <c r="U1288" s="88"/>
      <c r="V1288" s="61"/>
      <c r="W1288" s="61"/>
      <c r="X1288" s="61"/>
      <c r="Y1288" s="61"/>
    </row>
    <row r="1289" spans="1:25" ht="15" customHeight="1">
      <c r="A1289" s="796">
        <v>40493373</v>
      </c>
      <c r="B1289" s="798" t="s">
        <v>1420</v>
      </c>
      <c r="C1289" s="800">
        <v>51997974686</v>
      </c>
      <c r="D1289" s="798" t="s">
        <v>1421</v>
      </c>
      <c r="E1289" s="800" t="s">
        <v>347</v>
      </c>
      <c r="F1289" s="1031"/>
      <c r="G1289" s="150" t="s">
        <v>224</v>
      </c>
      <c r="H1289" s="101" t="s">
        <v>245</v>
      </c>
      <c r="I1289" s="88"/>
      <c r="J1289" s="63"/>
      <c r="K1289" s="125" t="s">
        <v>280</v>
      </c>
      <c r="L1289" s="125" t="s">
        <v>280</v>
      </c>
      <c r="M1289" s="126">
        <v>45876</v>
      </c>
      <c r="N1289" s="385" t="s">
        <v>233</v>
      </c>
      <c r="O1289" s="85"/>
      <c r="P1289" s="85"/>
      <c r="Q1289" s="87"/>
      <c r="R1289" s="88"/>
      <c r="S1289" s="88"/>
      <c r="T1289" s="88"/>
      <c r="U1289" s="88"/>
      <c r="V1289" s="61"/>
      <c r="W1289" s="61"/>
      <c r="X1289" s="61"/>
      <c r="Y1289" s="61"/>
    </row>
    <row r="1290" spans="1:25" ht="15" customHeight="1">
      <c r="A1290" s="796">
        <v>47768174</v>
      </c>
      <c r="B1290" s="798" t="s">
        <v>2850</v>
      </c>
      <c r="C1290" s="800">
        <v>51912179395</v>
      </c>
      <c r="D1290" s="798" t="s">
        <v>2851</v>
      </c>
      <c r="E1290" s="800" t="s">
        <v>451</v>
      </c>
      <c r="F1290" s="1031"/>
      <c r="G1290" s="150" t="s">
        <v>224</v>
      </c>
      <c r="H1290" s="101" t="s">
        <v>245</v>
      </c>
      <c r="I1290" s="88"/>
      <c r="J1290" s="63"/>
      <c r="K1290" s="125" t="s">
        <v>280</v>
      </c>
      <c r="L1290" s="125" t="s">
        <v>280</v>
      </c>
      <c r="M1290" s="126">
        <v>45876</v>
      </c>
      <c r="N1290" s="385" t="s">
        <v>233</v>
      </c>
      <c r="O1290" s="85"/>
      <c r="P1290" s="85"/>
      <c r="Q1290" s="87"/>
      <c r="R1290" s="88"/>
      <c r="S1290" s="88"/>
      <c r="T1290" s="88"/>
      <c r="U1290" s="88"/>
      <c r="V1290" s="61"/>
      <c r="W1290" s="61"/>
      <c r="X1290" s="61"/>
      <c r="Y1290" s="61"/>
    </row>
    <row r="1291" spans="1:25" ht="15" customHeight="1">
      <c r="A1291" s="796">
        <v>75713098</v>
      </c>
      <c r="B1291" s="798" t="s">
        <v>9411</v>
      </c>
      <c r="C1291" s="800">
        <v>51921838242</v>
      </c>
      <c r="D1291" s="798" t="s">
        <v>9412</v>
      </c>
      <c r="E1291" s="800" t="s">
        <v>347</v>
      </c>
      <c r="F1291" s="1031"/>
      <c r="G1291" s="954" t="s">
        <v>223</v>
      </c>
      <c r="H1291" s="101" t="s">
        <v>245</v>
      </c>
      <c r="I1291" s="88"/>
      <c r="J1291" s="63"/>
      <c r="K1291" s="125" t="s">
        <v>262</v>
      </c>
      <c r="L1291" s="125" t="s">
        <v>262</v>
      </c>
      <c r="M1291" s="126">
        <v>45876</v>
      </c>
      <c r="N1291" s="385" t="s">
        <v>233</v>
      </c>
      <c r="O1291" s="385" t="s">
        <v>231</v>
      </c>
      <c r="P1291" s="85"/>
      <c r="Q1291" s="87"/>
      <c r="R1291" s="88"/>
      <c r="S1291" s="88"/>
      <c r="T1291" s="88"/>
      <c r="U1291" s="88"/>
      <c r="V1291" s="61"/>
      <c r="W1291" s="61"/>
      <c r="X1291" s="61"/>
      <c r="Y1291" s="61"/>
    </row>
    <row r="1292" spans="1:25" ht="15" customHeight="1">
      <c r="A1292" s="796">
        <v>41840464</v>
      </c>
      <c r="B1292" s="798" t="s">
        <v>1767</v>
      </c>
      <c r="C1292" s="800">
        <v>51950760613</v>
      </c>
      <c r="D1292" s="798" t="s">
        <v>1768</v>
      </c>
      <c r="E1292" s="800" t="s">
        <v>347</v>
      </c>
      <c r="F1292" s="1031"/>
      <c r="G1292" s="100" t="s">
        <v>224</v>
      </c>
      <c r="H1292" s="101" t="s">
        <v>245</v>
      </c>
      <c r="I1292" s="88"/>
      <c r="J1292" s="63"/>
      <c r="K1292" s="125" t="s">
        <v>262</v>
      </c>
      <c r="L1292" s="125" t="s">
        <v>262</v>
      </c>
      <c r="M1292" s="126">
        <v>45876</v>
      </c>
      <c r="N1292" s="385" t="s">
        <v>233</v>
      </c>
      <c r="O1292" s="85"/>
      <c r="P1292" s="85"/>
      <c r="Q1292" s="87"/>
      <c r="R1292" s="88"/>
      <c r="S1292" s="88"/>
      <c r="T1292" s="88"/>
      <c r="U1292" s="88"/>
      <c r="V1292" s="61"/>
      <c r="W1292" s="61"/>
      <c r="X1292" s="61"/>
      <c r="Y1292" s="61"/>
    </row>
    <row r="1293" spans="1:25" ht="15" customHeight="1">
      <c r="A1293" s="796">
        <v>41754843</v>
      </c>
      <c r="B1293" s="798" t="s">
        <v>1741</v>
      </c>
      <c r="C1293" s="800">
        <v>51991288250</v>
      </c>
      <c r="D1293" s="798" t="s">
        <v>1742</v>
      </c>
      <c r="E1293" s="800" t="s">
        <v>451</v>
      </c>
      <c r="F1293" s="1031"/>
      <c r="G1293" s="100" t="s">
        <v>224</v>
      </c>
      <c r="H1293" s="101" t="s">
        <v>245</v>
      </c>
      <c r="I1293" s="88"/>
      <c r="J1293" s="63"/>
      <c r="K1293" s="125" t="s">
        <v>262</v>
      </c>
      <c r="L1293" s="125" t="s">
        <v>262</v>
      </c>
      <c r="M1293" s="126">
        <v>45876</v>
      </c>
      <c r="N1293" s="385" t="s">
        <v>233</v>
      </c>
      <c r="O1293" s="85"/>
      <c r="P1293" s="85"/>
      <c r="Q1293" s="87"/>
      <c r="R1293" s="88"/>
      <c r="S1293" s="88"/>
      <c r="T1293" s="88"/>
      <c r="U1293" s="88"/>
      <c r="V1293" s="61"/>
      <c r="W1293" s="61"/>
      <c r="X1293" s="61"/>
      <c r="Y1293" s="61"/>
    </row>
    <row r="1294" spans="1:25" ht="15" customHeight="1">
      <c r="A1294" s="796">
        <v>70714436</v>
      </c>
      <c r="B1294" s="798" t="s">
        <v>5682</v>
      </c>
      <c r="C1294" s="800">
        <v>51976541238</v>
      </c>
      <c r="D1294" s="798" t="s">
        <v>5683</v>
      </c>
      <c r="E1294" s="800" t="s">
        <v>347</v>
      </c>
      <c r="F1294" s="1031"/>
      <c r="G1294" s="100" t="s">
        <v>224</v>
      </c>
      <c r="H1294" s="101" t="s">
        <v>245</v>
      </c>
      <c r="I1294" s="88"/>
      <c r="J1294" s="63"/>
      <c r="K1294" s="125" t="s">
        <v>262</v>
      </c>
      <c r="L1294" s="125" t="s">
        <v>262</v>
      </c>
      <c r="M1294" s="126">
        <v>45876</v>
      </c>
      <c r="N1294" s="385" t="s">
        <v>233</v>
      </c>
      <c r="O1294" s="85"/>
      <c r="P1294" s="85"/>
      <c r="Q1294" s="87"/>
      <c r="R1294" s="88"/>
      <c r="S1294" s="88"/>
      <c r="T1294" s="88"/>
      <c r="U1294" s="88"/>
      <c r="V1294" s="61"/>
      <c r="W1294" s="61"/>
      <c r="X1294" s="61"/>
      <c r="Y1294" s="61"/>
    </row>
    <row r="1295" spans="1:25" ht="15" customHeight="1">
      <c r="A1295" s="796">
        <v>70951823</v>
      </c>
      <c r="B1295" s="798" t="s">
        <v>5855</v>
      </c>
      <c r="C1295" s="800">
        <v>51923272065</v>
      </c>
      <c r="D1295" s="798" t="s">
        <v>5856</v>
      </c>
      <c r="E1295" s="800" t="s">
        <v>347</v>
      </c>
      <c r="F1295" s="1031"/>
      <c r="G1295" s="100" t="s">
        <v>224</v>
      </c>
      <c r="H1295" s="101" t="s">
        <v>245</v>
      </c>
      <c r="I1295" s="88"/>
      <c r="J1295" s="63"/>
      <c r="K1295" s="125" t="s">
        <v>262</v>
      </c>
      <c r="L1295" s="125" t="s">
        <v>262</v>
      </c>
      <c r="M1295" s="126">
        <v>45876</v>
      </c>
      <c r="N1295" s="385" t="s">
        <v>233</v>
      </c>
      <c r="O1295" s="85"/>
      <c r="P1295" s="85"/>
      <c r="Q1295" s="87"/>
      <c r="R1295" s="88"/>
      <c r="S1295" s="88"/>
      <c r="T1295" s="88"/>
      <c r="U1295" s="88"/>
      <c r="V1295" s="61"/>
      <c r="W1295" s="61"/>
      <c r="X1295" s="61"/>
      <c r="Y1295" s="61"/>
    </row>
    <row r="1296" spans="1:25" ht="15" customHeight="1">
      <c r="A1296" s="943">
        <v>74119070</v>
      </c>
      <c r="B1296" s="945" t="s">
        <v>8799</v>
      </c>
      <c r="C1296" s="947">
        <v>938301938</v>
      </c>
      <c r="D1296" s="1000" t="s">
        <v>8800</v>
      </c>
      <c r="E1296" s="800" t="s">
        <v>347</v>
      </c>
      <c r="F1296" s="1034"/>
      <c r="G1296" s="131" t="s">
        <v>224</v>
      </c>
      <c r="H1296" s="131" t="s">
        <v>245</v>
      </c>
      <c r="I1296" s="86"/>
      <c r="J1296" s="57"/>
      <c r="K1296" s="131" t="s">
        <v>262</v>
      </c>
      <c r="L1296" s="57" t="s">
        <v>262</v>
      </c>
      <c r="M1296" s="645">
        <v>45876</v>
      </c>
      <c r="N1296" s="385" t="s">
        <v>233</v>
      </c>
      <c r="O1296" s="85"/>
      <c r="P1296" s="86"/>
      <c r="Q1296" s="88"/>
      <c r="R1296" s="88"/>
      <c r="S1296" s="88"/>
      <c r="T1296" s="88"/>
      <c r="U1296" s="88"/>
      <c r="V1296" s="61"/>
      <c r="W1296" s="332"/>
      <c r="X1296" s="332"/>
      <c r="Y1296" s="332"/>
    </row>
    <row r="1297" spans="1:25" ht="15.75" customHeight="1">
      <c r="A1297" s="981">
        <v>10120779</v>
      </c>
      <c r="B1297" s="982" t="s">
        <v>877</v>
      </c>
      <c r="C1297" s="900">
        <v>51954932721</v>
      </c>
      <c r="D1297" s="982" t="s">
        <v>878</v>
      </c>
      <c r="E1297" s="900" t="s">
        <v>347</v>
      </c>
      <c r="F1297" s="1152"/>
      <c r="G1297" s="332" t="s">
        <v>224</v>
      </c>
      <c r="H1297" s="94" t="s">
        <v>245</v>
      </c>
      <c r="I1297" s="94"/>
      <c r="J1297" s="94"/>
      <c r="K1297" s="320" t="s">
        <v>278</v>
      </c>
      <c r="L1297" s="320" t="s">
        <v>278</v>
      </c>
      <c r="M1297" s="957">
        <v>45877</v>
      </c>
      <c r="N1297" s="386" t="s">
        <v>233</v>
      </c>
      <c r="O1297" s="320"/>
      <c r="P1297" s="320"/>
      <c r="Q1297" s="695"/>
      <c r="R1297" s="94"/>
      <c r="S1297" s="94"/>
      <c r="T1297" s="94"/>
      <c r="U1297" s="94"/>
      <c r="V1297" s="332"/>
      <c r="W1297" s="332"/>
      <c r="X1297" s="332"/>
      <c r="Y1297" s="332"/>
    </row>
    <row r="1298" spans="1:25" ht="15" customHeight="1">
      <c r="A1298" s="981">
        <v>46007128</v>
      </c>
      <c r="B1298" s="982" t="s">
        <v>2580</v>
      </c>
      <c r="C1298" s="900">
        <v>51987301841</v>
      </c>
      <c r="D1298" s="982" t="s">
        <v>2581</v>
      </c>
      <c r="E1298" s="900" t="s">
        <v>347</v>
      </c>
      <c r="F1298" s="1152"/>
      <c r="G1298" s="332" t="s">
        <v>224</v>
      </c>
      <c r="H1298" s="94" t="s">
        <v>245</v>
      </c>
      <c r="I1298" s="94"/>
      <c r="J1298" s="94"/>
      <c r="K1298" s="320" t="s">
        <v>278</v>
      </c>
      <c r="L1298" s="320" t="s">
        <v>278</v>
      </c>
      <c r="M1298" s="957">
        <v>45877</v>
      </c>
      <c r="N1298" s="386" t="s">
        <v>233</v>
      </c>
      <c r="O1298" s="320"/>
      <c r="P1298" s="320"/>
      <c r="Q1298" s="695"/>
      <c r="R1298" s="94"/>
      <c r="S1298" s="94"/>
      <c r="T1298" s="94"/>
      <c r="U1298" s="94"/>
      <c r="V1298" s="332"/>
      <c r="W1298" s="332"/>
      <c r="X1298" s="332"/>
      <c r="Y1298" s="332"/>
    </row>
    <row r="1299" spans="1:25" ht="15" customHeight="1">
      <c r="A1299" s="981">
        <v>75091407</v>
      </c>
      <c r="B1299" s="982" t="s">
        <v>9175</v>
      </c>
      <c r="C1299" s="900">
        <v>51926567517</v>
      </c>
      <c r="D1299" s="982" t="s">
        <v>9176</v>
      </c>
      <c r="E1299" s="900" t="s">
        <v>451</v>
      </c>
      <c r="F1299" s="1152"/>
      <c r="G1299" s="332" t="s">
        <v>224</v>
      </c>
      <c r="H1299" s="94" t="s">
        <v>245</v>
      </c>
      <c r="I1299" s="94"/>
      <c r="J1299" s="94"/>
      <c r="K1299" s="320" t="s">
        <v>280</v>
      </c>
      <c r="L1299" s="320" t="s">
        <v>280</v>
      </c>
      <c r="M1299" s="957">
        <v>45877</v>
      </c>
      <c r="N1299" s="386" t="s">
        <v>233</v>
      </c>
      <c r="O1299" s="320"/>
      <c r="P1299" s="320"/>
      <c r="Q1299" s="695"/>
      <c r="R1299" s="94"/>
      <c r="S1299" s="94"/>
      <c r="T1299" s="94"/>
      <c r="U1299" s="94"/>
      <c r="V1299" s="332"/>
      <c r="W1299" s="332"/>
      <c r="X1299" s="332"/>
      <c r="Y1299" s="332"/>
    </row>
    <row r="1300" spans="1:25" ht="15" customHeight="1">
      <c r="A1300" s="981">
        <v>42646476</v>
      </c>
      <c r="B1300" s="982" t="s">
        <v>1932</v>
      </c>
      <c r="C1300" s="900">
        <v>51910012514</v>
      </c>
      <c r="D1300" s="982" t="s">
        <v>1933</v>
      </c>
      <c r="E1300" s="900" t="s">
        <v>451</v>
      </c>
      <c r="F1300" s="1152"/>
      <c r="G1300" s="1153" t="s">
        <v>223</v>
      </c>
      <c r="H1300" s="94" t="s">
        <v>245</v>
      </c>
      <c r="I1300" s="94"/>
      <c r="J1300" s="94"/>
      <c r="K1300" s="320" t="s">
        <v>262</v>
      </c>
      <c r="L1300" s="320" t="s">
        <v>262</v>
      </c>
      <c r="M1300" s="957">
        <v>45877</v>
      </c>
      <c r="N1300" s="386" t="s">
        <v>233</v>
      </c>
      <c r="O1300" s="320"/>
      <c r="P1300" s="320"/>
      <c r="Q1300" s="695"/>
      <c r="R1300" s="94"/>
      <c r="S1300" s="94"/>
      <c r="T1300" s="94"/>
      <c r="U1300" s="94"/>
      <c r="V1300" s="332"/>
      <c r="W1300" s="332"/>
      <c r="X1300" s="332"/>
      <c r="Y1300" s="332"/>
    </row>
    <row r="1301" spans="1:25" ht="15" customHeight="1">
      <c r="A1301" s="981">
        <v>9618694</v>
      </c>
      <c r="B1301" s="982" t="s">
        <v>762</v>
      </c>
      <c r="C1301" s="900">
        <v>51947267153</v>
      </c>
      <c r="D1301" s="982" t="s">
        <v>763</v>
      </c>
      <c r="E1301" s="900" t="s">
        <v>451</v>
      </c>
      <c r="F1301" s="1152"/>
      <c r="G1301" s="1153" t="s">
        <v>223</v>
      </c>
      <c r="H1301" s="94" t="s">
        <v>245</v>
      </c>
      <c r="I1301" s="94"/>
      <c r="J1301" s="94"/>
      <c r="K1301" s="320" t="s">
        <v>262</v>
      </c>
      <c r="L1301" s="320" t="s">
        <v>262</v>
      </c>
      <c r="M1301" s="957">
        <v>45877</v>
      </c>
      <c r="N1301" s="386" t="s">
        <v>233</v>
      </c>
      <c r="O1301" s="320"/>
      <c r="P1301" s="320"/>
      <c r="Q1301" s="695"/>
      <c r="R1301" s="94"/>
      <c r="S1301" s="94"/>
      <c r="T1301" s="94"/>
      <c r="U1301" s="94"/>
      <c r="V1301" s="332"/>
      <c r="W1301" s="332"/>
      <c r="X1301" s="332"/>
      <c r="Y1301" s="332"/>
    </row>
    <row r="1302" spans="1:25" ht="15" customHeight="1">
      <c r="A1302" s="981">
        <v>76284803</v>
      </c>
      <c r="B1302" s="982" t="s">
        <v>9596</v>
      </c>
      <c r="C1302" s="900">
        <v>51967497565</v>
      </c>
      <c r="D1302" s="982" t="s">
        <v>9597</v>
      </c>
      <c r="E1302" s="900" t="s">
        <v>347</v>
      </c>
      <c r="F1302" s="1152"/>
      <c r="G1302" s="1153" t="s">
        <v>223</v>
      </c>
      <c r="H1302" s="94" t="s">
        <v>245</v>
      </c>
      <c r="I1302" s="94"/>
      <c r="J1302" s="94"/>
      <c r="K1302" s="320" t="s">
        <v>262</v>
      </c>
      <c r="L1302" s="320" t="s">
        <v>262</v>
      </c>
      <c r="M1302" s="957">
        <v>45877</v>
      </c>
      <c r="N1302" s="386" t="s">
        <v>233</v>
      </c>
      <c r="O1302" s="320" t="s">
        <v>231</v>
      </c>
      <c r="P1302" s="320" t="s">
        <v>329</v>
      </c>
      <c r="Q1302" s="695"/>
      <c r="R1302" s="94"/>
      <c r="S1302" s="94"/>
      <c r="T1302" s="94"/>
      <c r="U1302" s="94"/>
      <c r="V1302" s="332"/>
      <c r="W1302" s="332"/>
      <c r="X1302" s="332"/>
      <c r="Y1302" s="332"/>
    </row>
    <row r="1303" spans="1:25" ht="15" customHeight="1">
      <c r="A1303" s="1154">
        <v>46160695</v>
      </c>
      <c r="B1303" s="1155" t="s">
        <v>2604</v>
      </c>
      <c r="C1303" s="1156">
        <v>51988122037</v>
      </c>
      <c r="D1303" s="1157" t="s">
        <v>2605</v>
      </c>
      <c r="E1303" s="1158" t="s">
        <v>347</v>
      </c>
      <c r="F1303" s="1159"/>
      <c r="G1303" s="1160" t="s">
        <v>224</v>
      </c>
      <c r="H1303" s="1160" t="s">
        <v>245</v>
      </c>
      <c r="I1303" s="1161"/>
      <c r="J1303" s="1161"/>
      <c r="K1303" s="1160" t="s">
        <v>280</v>
      </c>
      <c r="L1303" s="1161" t="s">
        <v>280</v>
      </c>
      <c r="M1303" s="1162">
        <v>45880</v>
      </c>
      <c r="N1303" s="386" t="s">
        <v>233</v>
      </c>
      <c r="O1303" s="1163"/>
      <c r="P1303" s="1161"/>
      <c r="Q1303" s="1164"/>
      <c r="R1303" s="1164"/>
      <c r="S1303" s="1164"/>
      <c r="T1303" s="1164"/>
      <c r="U1303" s="1164"/>
      <c r="V1303" s="940"/>
      <c r="W1303" s="941"/>
      <c r="X1303" s="332"/>
      <c r="Y1303" s="332"/>
    </row>
    <row r="1304" spans="1:25" ht="15" customHeight="1">
      <c r="A1304" s="1154">
        <v>72695243</v>
      </c>
      <c r="B1304" s="1155" t="s">
        <v>7507</v>
      </c>
      <c r="C1304" s="1156">
        <v>51914948970</v>
      </c>
      <c r="D1304" s="1157" t="s">
        <v>7508</v>
      </c>
      <c r="E1304" s="1158" t="s">
        <v>347</v>
      </c>
      <c r="F1304" s="1159"/>
      <c r="G1304" s="1160" t="s">
        <v>224</v>
      </c>
      <c r="H1304" s="1160" t="s">
        <v>245</v>
      </c>
      <c r="I1304" s="1161"/>
      <c r="J1304" s="1161"/>
      <c r="K1304" s="1160" t="s">
        <v>280</v>
      </c>
      <c r="L1304" s="1161" t="s">
        <v>280</v>
      </c>
      <c r="M1304" s="1162">
        <v>45880</v>
      </c>
      <c r="N1304" s="386" t="s">
        <v>233</v>
      </c>
      <c r="O1304" s="1163"/>
      <c r="P1304" s="1161"/>
      <c r="Q1304" s="1164"/>
      <c r="R1304" s="1164"/>
      <c r="S1304" s="1164"/>
      <c r="T1304" s="1164"/>
      <c r="U1304" s="1164"/>
      <c r="V1304" s="940"/>
      <c r="W1304" s="941"/>
      <c r="X1304" s="332"/>
      <c r="Y1304" s="332"/>
    </row>
    <row r="1305" spans="1:25" ht="15" customHeight="1">
      <c r="A1305" s="1154">
        <v>0</v>
      </c>
      <c r="B1305" s="1155" t="s">
        <v>356</v>
      </c>
      <c r="C1305" s="1156">
        <v>51991831956</v>
      </c>
      <c r="D1305" s="1157" t="s">
        <v>357</v>
      </c>
      <c r="E1305" s="1158" t="s">
        <v>347</v>
      </c>
      <c r="F1305" s="1159"/>
      <c r="G1305" s="1160" t="s">
        <v>225</v>
      </c>
      <c r="H1305" s="1160" t="s">
        <v>245</v>
      </c>
      <c r="I1305" s="1161"/>
      <c r="J1305" s="1161"/>
      <c r="K1305" s="1160" t="s">
        <v>280</v>
      </c>
      <c r="L1305" s="1161" t="s">
        <v>280</v>
      </c>
      <c r="M1305" s="1162">
        <v>45880</v>
      </c>
      <c r="N1305" s="386" t="s">
        <v>233</v>
      </c>
      <c r="O1305" s="1163"/>
      <c r="P1305" s="1161"/>
      <c r="Q1305" s="1164"/>
      <c r="R1305" s="1164"/>
      <c r="S1305" s="1164"/>
      <c r="T1305" s="1164"/>
      <c r="U1305" s="1164"/>
      <c r="V1305" s="940"/>
      <c r="W1305" s="941"/>
      <c r="X1305" s="332"/>
      <c r="Y1305" s="332"/>
    </row>
    <row r="1306" spans="1:25" ht="15" customHeight="1">
      <c r="A1306" s="1154">
        <v>74148741</v>
      </c>
      <c r="B1306" s="1155" t="s">
        <v>8817</v>
      </c>
      <c r="C1306" s="1156">
        <v>51999417147</v>
      </c>
      <c r="D1306" s="1157" t="s">
        <v>8818</v>
      </c>
      <c r="E1306" s="1158" t="s">
        <v>347</v>
      </c>
      <c r="F1306" s="1159"/>
      <c r="G1306" s="1160" t="s">
        <v>224</v>
      </c>
      <c r="H1306" s="1160" t="s">
        <v>245</v>
      </c>
      <c r="I1306" s="1161"/>
      <c r="J1306" s="1161"/>
      <c r="K1306" s="1160" t="s">
        <v>278</v>
      </c>
      <c r="L1306" s="1161" t="s">
        <v>278</v>
      </c>
      <c r="M1306" s="1162">
        <v>45880</v>
      </c>
      <c r="N1306" s="386" t="s">
        <v>233</v>
      </c>
      <c r="O1306" s="1163"/>
      <c r="P1306" s="1161"/>
      <c r="Q1306" s="1164"/>
      <c r="R1306" s="1164"/>
      <c r="S1306" s="1164"/>
      <c r="T1306" s="1164"/>
      <c r="U1306" s="1164"/>
      <c r="V1306" s="940"/>
      <c r="W1306" s="941"/>
      <c r="X1306" s="332"/>
      <c r="Y1306" s="332"/>
    </row>
    <row r="1307" spans="1:25" ht="15" customHeight="1">
      <c r="A1307" s="1154">
        <v>72600676</v>
      </c>
      <c r="B1307" s="1155" t="s">
        <v>7441</v>
      </c>
      <c r="C1307" s="1156">
        <v>51952977488</v>
      </c>
      <c r="D1307" s="1157" t="s">
        <v>7442</v>
      </c>
      <c r="E1307" s="1158" t="s">
        <v>451</v>
      </c>
      <c r="F1307" s="1159"/>
      <c r="G1307" s="1160" t="s">
        <v>224</v>
      </c>
      <c r="H1307" s="1160" t="s">
        <v>245</v>
      </c>
      <c r="I1307" s="1161"/>
      <c r="J1307" s="1161"/>
      <c r="K1307" s="1160" t="s">
        <v>278</v>
      </c>
      <c r="L1307" s="1161" t="s">
        <v>278</v>
      </c>
      <c r="M1307" s="1162">
        <v>45880</v>
      </c>
      <c r="N1307" s="386" t="s">
        <v>233</v>
      </c>
      <c r="O1307" s="1163"/>
      <c r="P1307" s="1161"/>
      <c r="Q1307" s="1164"/>
      <c r="R1307" s="1164"/>
      <c r="S1307" s="1164"/>
      <c r="T1307" s="1164"/>
      <c r="U1307" s="1164"/>
      <c r="V1307" s="940"/>
      <c r="W1307" s="941"/>
      <c r="X1307" s="332"/>
      <c r="Y1307" s="332"/>
    </row>
    <row r="1308" spans="1:25" ht="15" customHeight="1">
      <c r="A1308" s="1154">
        <v>62541331</v>
      </c>
      <c r="B1308" s="1155" t="s">
        <v>5232</v>
      </c>
      <c r="C1308" s="1156">
        <v>51906852313</v>
      </c>
      <c r="D1308" s="1157" t="s">
        <v>5231</v>
      </c>
      <c r="E1308" s="1158" t="s">
        <v>347</v>
      </c>
      <c r="F1308" s="1159"/>
      <c r="G1308" s="1160" t="s">
        <v>223</v>
      </c>
      <c r="H1308" s="1160" t="s">
        <v>245</v>
      </c>
      <c r="I1308" s="1161"/>
      <c r="J1308" s="1161"/>
      <c r="K1308" s="1160" t="s">
        <v>278</v>
      </c>
      <c r="L1308" s="1161" t="s">
        <v>278</v>
      </c>
      <c r="M1308" s="1162">
        <v>45880</v>
      </c>
      <c r="N1308" s="386" t="s">
        <v>233</v>
      </c>
      <c r="O1308" s="1163"/>
      <c r="P1308" s="1161"/>
      <c r="Q1308" s="1164"/>
      <c r="R1308" s="1164"/>
      <c r="S1308" s="1164"/>
      <c r="T1308" s="1164"/>
      <c r="U1308" s="1164"/>
      <c r="V1308" s="940"/>
      <c r="W1308" s="941"/>
      <c r="X1308" s="332"/>
      <c r="Y1308" s="332"/>
    </row>
    <row r="1309" spans="1:25" ht="15" customHeight="1">
      <c r="A1309" s="1154">
        <v>61269347</v>
      </c>
      <c r="B1309" s="1155" t="s">
        <v>3942</v>
      </c>
      <c r="C1309" s="1156">
        <v>51931884901</v>
      </c>
      <c r="D1309" s="1157" t="s">
        <v>3943</v>
      </c>
      <c r="E1309" s="1158" t="s">
        <v>347</v>
      </c>
      <c r="F1309" s="1159"/>
      <c r="G1309" s="1160" t="s">
        <v>224</v>
      </c>
      <c r="H1309" s="1160" t="s">
        <v>245</v>
      </c>
      <c r="I1309" s="1161"/>
      <c r="J1309" s="1161"/>
      <c r="K1309" s="1160" t="s">
        <v>278</v>
      </c>
      <c r="L1309" s="1161" t="s">
        <v>278</v>
      </c>
      <c r="M1309" s="1162">
        <v>45880</v>
      </c>
      <c r="N1309" s="1178" t="s">
        <v>237</v>
      </c>
      <c r="O1309" s="1178" t="s">
        <v>237</v>
      </c>
      <c r="P1309" s="1178" t="s">
        <v>237</v>
      </c>
      <c r="Q1309" s="1164"/>
      <c r="R1309" s="1164"/>
      <c r="S1309" s="1164"/>
      <c r="T1309" s="1164"/>
      <c r="U1309" s="1164"/>
      <c r="V1309" s="940"/>
      <c r="W1309" s="941"/>
      <c r="X1309" s="332"/>
      <c r="Y1309" s="332"/>
    </row>
    <row r="1310" spans="1:25" ht="15" customHeight="1">
      <c r="A1310" s="1154">
        <v>46503799</v>
      </c>
      <c r="B1310" s="1155" t="s">
        <v>2651</v>
      </c>
      <c r="C1310" s="1156">
        <v>51970398112</v>
      </c>
      <c r="D1310" s="1157" t="s">
        <v>2654</v>
      </c>
      <c r="E1310" s="1158" t="s">
        <v>347</v>
      </c>
      <c r="F1310" s="1159"/>
      <c r="G1310" s="1160" t="s">
        <v>224</v>
      </c>
      <c r="H1310" s="1160" t="s">
        <v>245</v>
      </c>
      <c r="I1310" s="1161"/>
      <c r="J1310" s="1161"/>
      <c r="K1310" s="1160" t="s">
        <v>278</v>
      </c>
      <c r="L1310" s="1161" t="s">
        <v>278</v>
      </c>
      <c r="M1310" s="1162">
        <v>45880</v>
      </c>
      <c r="N1310" s="386" t="s">
        <v>233</v>
      </c>
      <c r="O1310" s="1163"/>
      <c r="P1310" s="1161"/>
      <c r="Q1310" s="1164"/>
      <c r="R1310" s="1164"/>
      <c r="S1310" s="1164"/>
      <c r="T1310" s="1164"/>
      <c r="U1310" s="1164"/>
      <c r="V1310" s="940"/>
      <c r="W1310" s="941"/>
      <c r="X1310" s="332"/>
      <c r="Y1310" s="332"/>
    </row>
    <row r="1311" spans="1:25" ht="15" customHeight="1">
      <c r="A1311" s="1088">
        <v>10764935</v>
      </c>
      <c r="B1311" s="1089" t="s">
        <v>1042</v>
      </c>
      <c r="C1311" s="1090">
        <v>51961841653</v>
      </c>
      <c r="D1311" s="1089" t="s">
        <v>1043</v>
      </c>
      <c r="E1311" s="1090" t="s">
        <v>451</v>
      </c>
      <c r="F1311" s="1165"/>
      <c r="G1311" s="941" t="s">
        <v>224</v>
      </c>
      <c r="H1311" s="1091" t="s">
        <v>245</v>
      </c>
      <c r="I1311" s="1091"/>
      <c r="J1311" s="1091"/>
      <c r="K1311" s="1092" t="s">
        <v>262</v>
      </c>
      <c r="L1311" s="1092" t="s">
        <v>262</v>
      </c>
      <c r="M1311" s="1093">
        <v>45880</v>
      </c>
      <c r="N1311" s="386" t="s">
        <v>233</v>
      </c>
      <c r="O1311" s="320" t="s">
        <v>231</v>
      </c>
      <c r="P1311" s="320" t="s">
        <v>329</v>
      </c>
      <c r="Q1311" s="1094"/>
      <c r="R1311" s="1091"/>
      <c r="S1311" s="1091"/>
      <c r="T1311" s="1091"/>
      <c r="U1311" s="1091"/>
      <c r="V1311" s="941"/>
      <c r="W1311" s="941"/>
      <c r="X1311" s="332"/>
      <c r="Y1311" s="332"/>
    </row>
    <row r="1312" spans="1:25" ht="15" customHeight="1">
      <c r="A1312" s="1088">
        <v>74670651</v>
      </c>
      <c r="B1312" s="1089" t="s">
        <v>8981</v>
      </c>
      <c r="C1312" s="1090">
        <v>51933038531</v>
      </c>
      <c r="D1312" s="1089" t="s">
        <v>8982</v>
      </c>
      <c r="E1312" s="1090" t="s">
        <v>451</v>
      </c>
      <c r="F1312" s="1165"/>
      <c r="G1312" s="941" t="s">
        <v>224</v>
      </c>
      <c r="H1312" s="1091" t="s">
        <v>245</v>
      </c>
      <c r="I1312" s="1091"/>
      <c r="J1312" s="1091"/>
      <c r="K1312" s="1092" t="s">
        <v>262</v>
      </c>
      <c r="L1312" s="1092" t="s">
        <v>262</v>
      </c>
      <c r="M1312" s="1093">
        <v>45880</v>
      </c>
      <c r="N1312" s="386" t="s">
        <v>233</v>
      </c>
      <c r="O1312" s="320" t="s">
        <v>231</v>
      </c>
      <c r="P1312" s="320" t="s">
        <v>329</v>
      </c>
      <c r="Q1312" s="1094"/>
      <c r="R1312" s="1091"/>
      <c r="S1312" s="1091"/>
      <c r="T1312" s="1091"/>
      <c r="U1312" s="1091"/>
      <c r="V1312" s="941"/>
      <c r="W1312" s="941"/>
      <c r="X1312" s="332"/>
      <c r="Y1312" s="332"/>
    </row>
    <row r="1313" spans="1:25" ht="15" customHeight="1">
      <c r="A1313" s="1088">
        <v>72830020</v>
      </c>
      <c r="B1313" s="1089" t="s">
        <v>7664</v>
      </c>
      <c r="C1313" s="1090">
        <v>51997930533</v>
      </c>
      <c r="D1313" s="1089" t="s">
        <v>7665</v>
      </c>
      <c r="E1313" s="1090" t="s">
        <v>451</v>
      </c>
      <c r="F1313" s="1165"/>
      <c r="G1313" s="941" t="s">
        <v>224</v>
      </c>
      <c r="H1313" s="1091" t="s">
        <v>245</v>
      </c>
      <c r="I1313" s="1091"/>
      <c r="J1313" s="1091"/>
      <c r="K1313" s="1092" t="s">
        <v>262</v>
      </c>
      <c r="L1313" s="1092" t="s">
        <v>262</v>
      </c>
      <c r="M1313" s="1093">
        <v>45880</v>
      </c>
      <c r="N1313" s="386" t="s">
        <v>233</v>
      </c>
      <c r="O1313" s="1092"/>
      <c r="P1313" s="1092"/>
      <c r="Q1313" s="1094"/>
      <c r="R1313" s="1091"/>
      <c r="S1313" s="1091"/>
      <c r="T1313" s="1091"/>
      <c r="U1313" s="1091"/>
      <c r="V1313" s="941"/>
      <c r="W1313" s="941"/>
      <c r="X1313" s="332"/>
      <c r="Y1313" s="332"/>
    </row>
    <row r="1314" spans="1:25" ht="15" customHeight="1">
      <c r="A1314" s="1088">
        <v>41516767</v>
      </c>
      <c r="B1314" s="1089" t="s">
        <v>1694</v>
      </c>
      <c r="C1314" s="1090">
        <v>51920108254</v>
      </c>
      <c r="D1314" s="1089" t="s">
        <v>1695</v>
      </c>
      <c r="E1314" s="1090" t="s">
        <v>451</v>
      </c>
      <c r="F1314" s="1165"/>
      <c r="G1314" s="941" t="s">
        <v>223</v>
      </c>
      <c r="H1314" s="1091" t="s">
        <v>245</v>
      </c>
      <c r="I1314" s="1091"/>
      <c r="J1314" s="1091"/>
      <c r="K1314" s="1092" t="s">
        <v>262</v>
      </c>
      <c r="L1314" s="1092" t="s">
        <v>262</v>
      </c>
      <c r="M1314" s="1093">
        <v>45880</v>
      </c>
      <c r="N1314" s="386" t="s">
        <v>233</v>
      </c>
      <c r="O1314" s="1092"/>
      <c r="P1314" s="1092"/>
      <c r="Q1314" s="1094"/>
      <c r="R1314" s="1091"/>
      <c r="S1314" s="1091"/>
      <c r="T1314" s="1091"/>
      <c r="U1314" s="1091"/>
      <c r="V1314" s="941"/>
      <c r="W1314" s="941"/>
      <c r="X1314" s="332"/>
      <c r="Y1314" s="332"/>
    </row>
    <row r="1315" spans="1:25" ht="15" customHeight="1">
      <c r="A1315" s="1088">
        <v>61360509</v>
      </c>
      <c r="B1315" s="1089" t="s">
        <v>4091</v>
      </c>
      <c r="C1315" s="1090">
        <v>51985656462</v>
      </c>
      <c r="D1315" s="1089" t="s">
        <v>2281</v>
      </c>
      <c r="E1315" s="1090" t="s">
        <v>451</v>
      </c>
      <c r="F1315" s="1165"/>
      <c r="G1315" s="941" t="s">
        <v>224</v>
      </c>
      <c r="H1315" s="1091" t="s">
        <v>245</v>
      </c>
      <c r="I1315" s="1091"/>
      <c r="J1315" s="1091"/>
      <c r="K1315" s="1092" t="s">
        <v>262</v>
      </c>
      <c r="L1315" s="1092" t="s">
        <v>262</v>
      </c>
      <c r="M1315" s="1093">
        <v>45880</v>
      </c>
      <c r="N1315" s="386" t="s">
        <v>233</v>
      </c>
      <c r="O1315" s="320" t="s">
        <v>231</v>
      </c>
      <c r="P1315" s="320" t="s">
        <v>329</v>
      </c>
      <c r="Q1315" s="1094"/>
      <c r="R1315" s="1091"/>
      <c r="S1315" s="1091"/>
      <c r="T1315" s="1091"/>
      <c r="U1315" s="1091"/>
      <c r="V1315" s="941"/>
      <c r="W1315" s="941"/>
      <c r="X1315" s="332"/>
      <c r="Y1315" s="332"/>
    </row>
    <row r="1316" spans="1:25" ht="15" customHeight="1">
      <c r="A1316" s="1088">
        <v>72338842</v>
      </c>
      <c r="B1316" s="1089" t="s">
        <v>7073</v>
      </c>
      <c r="C1316" s="1090">
        <v>51955440323</v>
      </c>
      <c r="D1316" s="1089" t="s">
        <v>7074</v>
      </c>
      <c r="E1316" s="1090" t="s">
        <v>451</v>
      </c>
      <c r="F1316" s="1165"/>
      <c r="G1316" s="941" t="s">
        <v>225</v>
      </c>
      <c r="H1316" s="1091" t="s">
        <v>245</v>
      </c>
      <c r="I1316" s="1091"/>
      <c r="J1316" s="1091"/>
      <c r="K1316" s="1092" t="s">
        <v>262</v>
      </c>
      <c r="L1316" s="1092" t="s">
        <v>262</v>
      </c>
      <c r="M1316" s="1093">
        <v>45880</v>
      </c>
      <c r="N1316" s="386" t="s">
        <v>233</v>
      </c>
      <c r="O1316" s="1092"/>
      <c r="P1316" s="1092"/>
      <c r="Q1316" s="1094"/>
      <c r="R1316" s="1091"/>
      <c r="S1316" s="1091"/>
      <c r="T1316" s="1091"/>
      <c r="U1316" s="1091"/>
      <c r="V1316" s="941"/>
      <c r="W1316" s="941"/>
      <c r="X1316" s="332"/>
      <c r="Y1316" s="332"/>
    </row>
    <row r="1317" spans="1:25" ht="15" customHeight="1">
      <c r="A1317" s="1088">
        <v>72342165</v>
      </c>
      <c r="B1317" s="1089" t="s">
        <v>7093</v>
      </c>
      <c r="C1317" s="1090">
        <v>51952908991</v>
      </c>
      <c r="D1317" s="1089" t="s">
        <v>7094</v>
      </c>
      <c r="E1317" s="1090" t="s">
        <v>451</v>
      </c>
      <c r="F1317" s="1165"/>
      <c r="G1317" s="941" t="s">
        <v>223</v>
      </c>
      <c r="H1317" s="1091" t="s">
        <v>245</v>
      </c>
      <c r="I1317" s="1091"/>
      <c r="J1317" s="1091"/>
      <c r="K1317" s="1092" t="s">
        <v>262</v>
      </c>
      <c r="L1317" s="1092" t="s">
        <v>262</v>
      </c>
      <c r="M1317" s="1093">
        <v>45880</v>
      </c>
      <c r="N1317" s="386" t="s">
        <v>233</v>
      </c>
      <c r="O1317" s="320" t="s">
        <v>231</v>
      </c>
      <c r="P1317" s="320" t="s">
        <v>329</v>
      </c>
      <c r="Q1317" s="1094"/>
      <c r="R1317" s="1091"/>
      <c r="S1317" s="1091"/>
      <c r="T1317" s="1091"/>
      <c r="U1317" s="1091"/>
      <c r="V1317" s="941"/>
      <c r="W1317" s="941"/>
      <c r="X1317" s="332"/>
      <c r="Y1317" s="332"/>
    </row>
    <row r="1318" spans="1:25" ht="15" customHeight="1">
      <c r="A1318" s="1088">
        <v>62600374</v>
      </c>
      <c r="B1318" s="1089" t="s">
        <v>5262</v>
      </c>
      <c r="C1318" s="1090">
        <v>51924918922</v>
      </c>
      <c r="D1318" s="1089" t="s">
        <v>5263</v>
      </c>
      <c r="E1318" s="1090" t="s">
        <v>451</v>
      </c>
      <c r="F1318" s="1165"/>
      <c r="G1318" s="941" t="s">
        <v>223</v>
      </c>
      <c r="H1318" s="1091" t="s">
        <v>245</v>
      </c>
      <c r="I1318" s="1091"/>
      <c r="J1318" s="1091"/>
      <c r="K1318" s="1092" t="s">
        <v>262</v>
      </c>
      <c r="L1318" s="1092" t="s">
        <v>262</v>
      </c>
      <c r="M1318" s="1093">
        <v>45880</v>
      </c>
      <c r="N1318" s="386" t="s">
        <v>233</v>
      </c>
      <c r="O1318" s="1092"/>
      <c r="P1318" s="1092"/>
      <c r="Q1318" s="1094"/>
      <c r="R1318" s="1091"/>
      <c r="S1318" s="1091"/>
      <c r="T1318" s="1091"/>
      <c r="U1318" s="1091"/>
      <c r="V1318" s="941"/>
      <c r="W1318" s="941"/>
      <c r="X1318" s="332"/>
      <c r="Y1318" s="332"/>
    </row>
    <row r="1319" spans="1:25" ht="15" customHeight="1">
      <c r="A1319" s="1088">
        <v>73284437</v>
      </c>
      <c r="B1319" s="1089" t="s">
        <v>8254</v>
      </c>
      <c r="C1319" s="1090">
        <v>51968216464</v>
      </c>
      <c r="D1319" s="1089" t="s">
        <v>8255</v>
      </c>
      <c r="E1319" s="1090" t="s">
        <v>451</v>
      </c>
      <c r="F1319" s="1165"/>
      <c r="G1319" s="941" t="s">
        <v>224</v>
      </c>
      <c r="H1319" s="1091" t="s">
        <v>245</v>
      </c>
      <c r="I1319" s="1091"/>
      <c r="J1319" s="1091"/>
      <c r="K1319" s="1092" t="s">
        <v>262</v>
      </c>
      <c r="L1319" s="1092" t="s">
        <v>262</v>
      </c>
      <c r="M1319" s="1093">
        <v>45880</v>
      </c>
      <c r="N1319" s="386" t="s">
        <v>233</v>
      </c>
      <c r="O1319" s="1092"/>
      <c r="P1319" s="1092"/>
      <c r="Q1319" s="1094"/>
      <c r="R1319" s="1091"/>
      <c r="S1319" s="1091"/>
      <c r="T1319" s="1091"/>
      <c r="U1319" s="1091"/>
      <c r="V1319" s="941"/>
      <c r="W1319" s="941"/>
      <c r="X1319" s="332"/>
      <c r="Y1319" s="332"/>
    </row>
    <row r="1320" spans="1:25" ht="15" customHeight="1">
      <c r="A1320" s="1088">
        <v>42817789</v>
      </c>
      <c r="B1320" s="1089" t="s">
        <v>1973</v>
      </c>
      <c r="C1320" s="1090">
        <v>51912908176</v>
      </c>
      <c r="D1320" s="1089" t="s">
        <v>1974</v>
      </c>
      <c r="E1320" s="1090" t="s">
        <v>451</v>
      </c>
      <c r="F1320" s="1165"/>
      <c r="G1320" s="941" t="s">
        <v>224</v>
      </c>
      <c r="H1320" s="1091" t="s">
        <v>245</v>
      </c>
      <c r="I1320" s="1091"/>
      <c r="J1320" s="1091"/>
      <c r="K1320" s="1092" t="s">
        <v>262</v>
      </c>
      <c r="L1320" s="1092" t="s">
        <v>262</v>
      </c>
      <c r="M1320" s="1093">
        <v>45880</v>
      </c>
      <c r="N1320" s="386" t="s">
        <v>233</v>
      </c>
      <c r="O1320" s="1092"/>
      <c r="P1320" s="1092"/>
      <c r="Q1320" s="1094"/>
      <c r="R1320" s="1091"/>
      <c r="S1320" s="1091"/>
      <c r="T1320" s="1091"/>
      <c r="U1320" s="1091"/>
      <c r="V1320" s="941"/>
      <c r="W1320" s="941"/>
      <c r="X1320" s="332"/>
      <c r="Y1320" s="332"/>
    </row>
    <row r="1321" spans="1:25" ht="15" customHeight="1">
      <c r="A1321" s="1088">
        <v>41080572</v>
      </c>
      <c r="B1321" s="1089" t="s">
        <v>1585</v>
      </c>
      <c r="C1321" s="1090">
        <v>51954987434</v>
      </c>
      <c r="D1321" s="1089" t="s">
        <v>1586</v>
      </c>
      <c r="E1321" s="1090" t="s">
        <v>451</v>
      </c>
      <c r="F1321" s="1165"/>
      <c r="G1321" s="941" t="s">
        <v>224</v>
      </c>
      <c r="H1321" s="1091" t="s">
        <v>245</v>
      </c>
      <c r="I1321" s="1091"/>
      <c r="J1321" s="1091"/>
      <c r="K1321" s="1092" t="s">
        <v>262</v>
      </c>
      <c r="L1321" s="1092" t="s">
        <v>262</v>
      </c>
      <c r="M1321" s="1093">
        <v>45880</v>
      </c>
      <c r="N1321" s="386" t="s">
        <v>233</v>
      </c>
      <c r="O1321" s="1092"/>
      <c r="P1321" s="1092"/>
      <c r="Q1321" s="1094"/>
      <c r="R1321" s="1091"/>
      <c r="S1321" s="1091"/>
      <c r="T1321" s="1091"/>
      <c r="U1321" s="1091"/>
      <c r="V1321" s="941"/>
      <c r="W1321" s="941"/>
      <c r="X1321" s="332"/>
      <c r="Y1321" s="332"/>
    </row>
    <row r="1322" spans="1:25" ht="15" customHeight="1">
      <c r="A1322" s="1088">
        <v>41252080</v>
      </c>
      <c r="B1322" s="1089" t="s">
        <v>1626</v>
      </c>
      <c r="C1322" s="1090">
        <v>51997111563</v>
      </c>
      <c r="D1322" s="1089" t="s">
        <v>1627</v>
      </c>
      <c r="E1322" s="1090" t="s">
        <v>347</v>
      </c>
      <c r="F1322" s="1165"/>
      <c r="G1322" s="941" t="s">
        <v>225</v>
      </c>
      <c r="H1322" s="1091" t="s">
        <v>245</v>
      </c>
      <c r="I1322" s="1091"/>
      <c r="J1322" s="1091"/>
      <c r="K1322" s="1092" t="s">
        <v>262</v>
      </c>
      <c r="L1322" s="1092" t="s">
        <v>262</v>
      </c>
      <c r="M1322" s="1093">
        <v>45880</v>
      </c>
      <c r="N1322" s="386" t="s">
        <v>233</v>
      </c>
      <c r="O1322" s="1092"/>
      <c r="P1322" s="1092"/>
      <c r="Q1322" s="1094"/>
      <c r="R1322" s="1091"/>
      <c r="S1322" s="1091"/>
      <c r="T1322" s="1091"/>
      <c r="U1322" s="1091"/>
      <c r="V1322" s="941"/>
      <c r="W1322" s="941"/>
      <c r="X1322" s="332"/>
      <c r="Y1322" s="332"/>
    </row>
    <row r="1323" spans="1:25" ht="15" customHeight="1">
      <c r="A1323" s="1088">
        <v>43134272</v>
      </c>
      <c r="B1323" s="1089" t="s">
        <v>2053</v>
      </c>
      <c r="C1323" s="1090">
        <v>51957527185</v>
      </c>
      <c r="D1323" s="1089" t="s">
        <v>2054</v>
      </c>
      <c r="E1323" s="1090" t="s">
        <v>451</v>
      </c>
      <c r="F1323" s="1165"/>
      <c r="G1323" s="941" t="s">
        <v>224</v>
      </c>
      <c r="H1323" s="1091" t="s">
        <v>245</v>
      </c>
      <c r="I1323" s="1091"/>
      <c r="J1323" s="1091"/>
      <c r="K1323" s="1092" t="s">
        <v>262</v>
      </c>
      <c r="L1323" s="1092" t="s">
        <v>262</v>
      </c>
      <c r="M1323" s="1093">
        <v>45880</v>
      </c>
      <c r="N1323" s="386" t="s">
        <v>233</v>
      </c>
      <c r="O1323" s="1092"/>
      <c r="P1323" s="1092"/>
      <c r="Q1323" s="1094"/>
      <c r="R1323" s="1091"/>
      <c r="S1323" s="1091"/>
      <c r="T1323" s="1091"/>
      <c r="U1323" s="1091"/>
      <c r="V1323" s="941"/>
      <c r="W1323" s="941"/>
      <c r="X1323" s="332"/>
      <c r="Y1323" s="332"/>
    </row>
    <row r="1324" spans="1:25" ht="15" customHeight="1">
      <c r="A1324" s="1166">
        <v>45890383</v>
      </c>
      <c r="B1324" s="1167" t="s">
        <v>2574</v>
      </c>
      <c r="C1324" s="1167">
        <v>51932640200</v>
      </c>
      <c r="D1324" s="1167" t="s">
        <v>2575</v>
      </c>
      <c r="E1324" s="1167" t="s">
        <v>347</v>
      </c>
      <c r="F1324" s="1168"/>
      <c r="G1324" s="941" t="s">
        <v>223</v>
      </c>
      <c r="H1324" s="1091" t="s">
        <v>245</v>
      </c>
      <c r="I1324" s="1169"/>
      <c r="J1324" s="1169"/>
      <c r="K1324" s="1092" t="s">
        <v>274</v>
      </c>
      <c r="L1324" s="1092" t="s">
        <v>274</v>
      </c>
      <c r="M1324" s="1093">
        <v>45880</v>
      </c>
      <c r="N1324" s="386" t="s">
        <v>233</v>
      </c>
      <c r="O1324" s="1170"/>
      <c r="P1324" s="1169" t="e">
        <f>TRIM(BD_EstrellaVergara[[#This Row],[CONTACTO II]])</f>
        <v>#VALUE!</v>
      </c>
      <c r="Q1324" s="1094"/>
      <c r="R1324" s="1170"/>
      <c r="S1324" s="1170"/>
      <c r="T1324" s="1170"/>
      <c r="U1324" s="1170"/>
      <c r="V1324" s="1171" t="s">
        <v>710</v>
      </c>
      <c r="W1324" s="1170"/>
      <c r="X1324" s="91"/>
      <c r="Y1324" s="91"/>
    </row>
    <row r="1325" spans="1:25" ht="15" customHeight="1">
      <c r="A1325" s="1172">
        <v>75579540</v>
      </c>
      <c r="B1325" s="1173" t="s">
        <v>9363</v>
      </c>
      <c r="C1325" s="1174">
        <v>913600629</v>
      </c>
      <c r="D1325" s="1175" t="s">
        <v>9364</v>
      </c>
      <c r="E1325" s="1176"/>
      <c r="F1325" s="1161"/>
      <c r="G1325" s="1160" t="s">
        <v>224</v>
      </c>
      <c r="H1325" s="1160" t="s">
        <v>11</v>
      </c>
      <c r="I1325" s="1161"/>
      <c r="J1325" s="1161"/>
      <c r="K1325" s="1160"/>
      <c r="L1325" s="1161"/>
      <c r="M1325" s="1093">
        <v>45880</v>
      </c>
      <c r="N1325" s="386" t="s">
        <v>233</v>
      </c>
      <c r="O1325" s="1177"/>
      <c r="P1325" s="1161"/>
      <c r="Q1325" s="1164"/>
      <c r="R1325" s="1177"/>
      <c r="S1325" s="1177"/>
      <c r="T1325" s="1177"/>
      <c r="U1325" s="1177"/>
      <c r="V1325" s="1177"/>
      <c r="W1325" s="1022"/>
    </row>
    <row r="1326" spans="1:25" ht="15" customHeight="1">
      <c r="A1326" s="1172">
        <v>76331887</v>
      </c>
      <c r="B1326" s="1173" t="s">
        <v>9623</v>
      </c>
      <c r="C1326" s="1174">
        <v>917374992</v>
      </c>
      <c r="D1326" s="1175" t="s">
        <v>9624</v>
      </c>
      <c r="E1326" s="1176"/>
      <c r="F1326" s="1161"/>
      <c r="G1326" s="1160" t="s">
        <v>224</v>
      </c>
      <c r="H1326" s="1160" t="s">
        <v>11</v>
      </c>
      <c r="I1326" s="1161"/>
      <c r="J1326" s="1161"/>
      <c r="K1326" s="1160"/>
      <c r="L1326" s="1161"/>
      <c r="M1326" s="1093">
        <v>45880</v>
      </c>
      <c r="N1326" s="386" t="s">
        <v>233</v>
      </c>
      <c r="O1326" s="1177"/>
      <c r="P1326" s="1161"/>
      <c r="Q1326" s="1164"/>
      <c r="R1326" s="1177"/>
      <c r="S1326" s="1177"/>
      <c r="T1326" s="1177"/>
      <c r="U1326" s="1177"/>
      <c r="V1326" s="1177"/>
      <c r="W1326" s="1022"/>
    </row>
    <row r="1327" spans="1:25" ht="15" customHeight="1">
      <c r="A1327" s="1172">
        <v>76428315</v>
      </c>
      <c r="B1327" s="1173" t="s">
        <v>9664</v>
      </c>
      <c r="C1327" s="1174">
        <v>935754388</v>
      </c>
      <c r="D1327" s="1175" t="s">
        <v>9665</v>
      </c>
      <c r="E1327" s="1176"/>
      <c r="F1327" s="1161"/>
      <c r="G1327" s="1160" t="s">
        <v>224</v>
      </c>
      <c r="H1327" s="1160" t="s">
        <v>11</v>
      </c>
      <c r="I1327" s="1161"/>
      <c r="J1327" s="1161"/>
      <c r="K1327" s="1160"/>
      <c r="L1327" s="1161"/>
      <c r="M1327" s="1093">
        <v>45880</v>
      </c>
      <c r="N1327" s="386" t="s">
        <v>233</v>
      </c>
      <c r="O1327" s="1177"/>
      <c r="P1327" s="1161"/>
      <c r="Q1327" s="1164"/>
      <c r="R1327" s="1177"/>
      <c r="S1327" s="1177"/>
      <c r="T1327" s="1177"/>
      <c r="U1327" s="1177"/>
      <c r="V1327" s="1177"/>
      <c r="W1327" s="1022"/>
    </row>
    <row r="1328" spans="1:25" ht="15" customHeight="1">
      <c r="A1328" s="1172">
        <v>76438050</v>
      </c>
      <c r="B1328" s="1173" t="s">
        <v>9668</v>
      </c>
      <c r="C1328" s="1174">
        <v>934612333</v>
      </c>
      <c r="D1328" s="1175" t="s">
        <v>9669</v>
      </c>
      <c r="E1328" s="1176"/>
      <c r="F1328" s="1161"/>
      <c r="G1328" s="941" t="s">
        <v>223</v>
      </c>
      <c r="H1328" s="1160" t="s">
        <v>11</v>
      </c>
      <c r="I1328" s="1161"/>
      <c r="J1328" s="1161"/>
      <c r="K1328" s="1160"/>
      <c r="L1328" s="1161"/>
      <c r="M1328" s="1093">
        <v>45880</v>
      </c>
      <c r="N1328" s="386" t="s">
        <v>233</v>
      </c>
      <c r="O1328" s="1177"/>
      <c r="P1328" s="1161"/>
      <c r="Q1328" s="1164"/>
      <c r="R1328" s="1177"/>
      <c r="S1328" s="1177"/>
      <c r="T1328" s="1177"/>
      <c r="U1328" s="1177"/>
      <c r="V1328" s="1177"/>
      <c r="W1328" s="1022"/>
    </row>
    <row r="1329" spans="1:23" ht="15" customHeight="1">
      <c r="A1329" s="1172">
        <v>76462728</v>
      </c>
      <c r="B1329" s="1173" t="s">
        <v>9684</v>
      </c>
      <c r="C1329" s="1174">
        <v>981925829</v>
      </c>
      <c r="D1329" s="1175" t="s">
        <v>9685</v>
      </c>
      <c r="E1329" s="1176"/>
      <c r="F1329" s="1161"/>
      <c r="G1329" s="941" t="s">
        <v>223</v>
      </c>
      <c r="H1329" s="1160" t="s">
        <v>11</v>
      </c>
      <c r="I1329" s="1161"/>
      <c r="J1329" s="1161"/>
      <c r="K1329" s="1160"/>
      <c r="L1329" s="1161"/>
      <c r="M1329" s="1093">
        <v>45880</v>
      </c>
      <c r="N1329" s="386" t="s">
        <v>233</v>
      </c>
      <c r="O1329" s="1177"/>
      <c r="P1329" s="1161"/>
      <c r="Q1329" s="1164"/>
      <c r="R1329" s="1177"/>
      <c r="S1329" s="1177"/>
      <c r="T1329" s="1177"/>
      <c r="U1329" s="1177"/>
      <c r="V1329" s="1177"/>
      <c r="W1329" s="1022"/>
    </row>
    <row r="1330" spans="1:23" ht="15" customHeight="1">
      <c r="A1330" s="1172">
        <v>76633849</v>
      </c>
      <c r="B1330" s="1173" t="s">
        <v>9735</v>
      </c>
      <c r="C1330" s="1174">
        <v>994212694</v>
      </c>
      <c r="D1330" s="1175" t="s">
        <v>9736</v>
      </c>
      <c r="E1330" s="1176"/>
      <c r="F1330" s="1161"/>
      <c r="G1330" s="941" t="s">
        <v>223</v>
      </c>
      <c r="H1330" s="1160" t="s">
        <v>11</v>
      </c>
      <c r="I1330" s="1161"/>
      <c r="J1330" s="1161"/>
      <c r="K1330" s="1160"/>
      <c r="L1330" s="1161"/>
      <c r="M1330" s="1093">
        <v>45880</v>
      </c>
      <c r="N1330" s="386" t="s">
        <v>233</v>
      </c>
      <c r="O1330" s="1177"/>
      <c r="P1330" s="1161"/>
      <c r="Q1330" s="1164"/>
      <c r="R1330" s="1177"/>
      <c r="S1330" s="1177"/>
      <c r="T1330" s="1177"/>
      <c r="U1330" s="1177"/>
      <c r="V1330" s="1177"/>
      <c r="W1330" s="1022"/>
    </row>
    <row r="1331" spans="1:23" ht="15" customHeight="1">
      <c r="A1331" s="1172">
        <v>76934719</v>
      </c>
      <c r="B1331" s="1173" t="s">
        <v>9823</v>
      </c>
      <c r="C1331" s="1174">
        <v>906014062</v>
      </c>
      <c r="D1331" s="1175" t="s">
        <v>9824</v>
      </c>
      <c r="E1331" s="1176"/>
      <c r="F1331" s="1161"/>
      <c r="G1331" s="1160" t="s">
        <v>224</v>
      </c>
      <c r="H1331" s="1160" t="s">
        <v>11</v>
      </c>
      <c r="I1331" s="1161"/>
      <c r="J1331" s="1161"/>
      <c r="K1331" s="1160"/>
      <c r="L1331" s="1161"/>
      <c r="M1331" s="1093">
        <v>45880</v>
      </c>
      <c r="N1331" s="386" t="s">
        <v>233</v>
      </c>
      <c r="O1331" s="1177"/>
      <c r="P1331" s="1161"/>
      <c r="Q1331" s="1164"/>
      <c r="R1331" s="1177"/>
      <c r="S1331" s="1177"/>
      <c r="T1331" s="1177"/>
      <c r="U1331" s="1177"/>
      <c r="V1331" s="1177"/>
      <c r="W1331" s="1022"/>
    </row>
    <row r="1332" spans="1:23" ht="15" customHeight="1">
      <c r="A1332" s="1172">
        <v>77032344</v>
      </c>
      <c r="B1332" s="1173" t="s">
        <v>9855</v>
      </c>
      <c r="C1332" s="1174">
        <v>902139586</v>
      </c>
      <c r="D1332" s="1175" t="s">
        <v>9856</v>
      </c>
      <c r="E1332" s="1176"/>
      <c r="F1332" s="1161"/>
      <c r="G1332" s="1160" t="s">
        <v>224</v>
      </c>
      <c r="H1332" s="1160" t="s">
        <v>11</v>
      </c>
      <c r="I1332" s="1161"/>
      <c r="J1332" s="1161"/>
      <c r="K1332" s="1160"/>
      <c r="L1332" s="1161"/>
      <c r="M1332" s="1093">
        <v>45880</v>
      </c>
      <c r="N1332" s="386" t="s">
        <v>233</v>
      </c>
      <c r="O1332" s="1177"/>
      <c r="P1332" s="1161"/>
      <c r="Q1332" s="1164"/>
      <c r="R1332" s="1177"/>
      <c r="S1332" s="1177"/>
      <c r="T1332" s="1177"/>
      <c r="U1332" s="1177"/>
      <c r="V1332" s="1177"/>
      <c r="W1332" s="1022"/>
    </row>
    <row r="1333" spans="1:23" ht="15" customHeight="1">
      <c r="A1333" s="1172">
        <v>77529614</v>
      </c>
      <c r="B1333" s="1173" t="s">
        <v>9959</v>
      </c>
      <c r="C1333" s="1174">
        <v>937204420</v>
      </c>
      <c r="D1333" s="1175" t="s">
        <v>9960</v>
      </c>
      <c r="E1333" s="1176"/>
      <c r="F1333" s="1161"/>
      <c r="G1333" s="1160" t="s">
        <v>225</v>
      </c>
      <c r="H1333" s="1160" t="s">
        <v>11</v>
      </c>
      <c r="I1333" s="1161"/>
      <c r="J1333" s="1161"/>
      <c r="K1333" s="1160"/>
      <c r="L1333" s="1161"/>
      <c r="M1333" s="1093">
        <v>45880</v>
      </c>
      <c r="N1333" s="386" t="s">
        <v>233</v>
      </c>
      <c r="O1333" s="1177"/>
      <c r="P1333" s="1161"/>
      <c r="Q1333" s="1164"/>
      <c r="R1333" s="1177"/>
      <c r="S1333" s="1177"/>
      <c r="T1333" s="1177"/>
      <c r="U1333" s="1177"/>
      <c r="V1333" s="1177"/>
      <c r="W1333" s="1022"/>
    </row>
    <row r="1334" spans="1:23" ht="15" customHeight="1">
      <c r="A1334" s="1172">
        <v>77807888</v>
      </c>
      <c r="B1334" s="1173" t="s">
        <v>10032</v>
      </c>
      <c r="C1334" s="1174">
        <v>971422058</v>
      </c>
      <c r="D1334" s="1175" t="s">
        <v>10033</v>
      </c>
      <c r="E1334" s="1176"/>
      <c r="F1334" s="1161"/>
      <c r="G1334" s="941" t="s">
        <v>223</v>
      </c>
      <c r="H1334" s="1160" t="s">
        <v>11</v>
      </c>
      <c r="I1334" s="1161"/>
      <c r="J1334" s="1161"/>
      <c r="K1334" s="1160"/>
      <c r="L1334" s="1161"/>
      <c r="M1334" s="1093">
        <v>45880</v>
      </c>
      <c r="N1334" s="386" t="s">
        <v>233</v>
      </c>
      <c r="O1334" s="1177"/>
      <c r="P1334" s="1161"/>
      <c r="Q1334" s="1164"/>
      <c r="R1334" s="1177"/>
      <c r="S1334" s="1177"/>
      <c r="T1334" s="1177"/>
      <c r="U1334" s="1177"/>
      <c r="V1334" s="1177"/>
      <c r="W1334" s="1022"/>
    </row>
    <row r="1335" spans="1:23" ht="15" customHeight="1">
      <c r="A1335" s="1172">
        <v>80140261</v>
      </c>
      <c r="B1335" s="1173" t="s">
        <v>10125</v>
      </c>
      <c r="C1335" s="1174">
        <v>902551191</v>
      </c>
      <c r="D1335" s="1175" t="s">
        <v>10126</v>
      </c>
      <c r="E1335" s="1176"/>
      <c r="F1335" s="1161"/>
      <c r="G1335" s="941" t="s">
        <v>223</v>
      </c>
      <c r="H1335" s="1160" t="s">
        <v>11</v>
      </c>
      <c r="I1335" s="1161"/>
      <c r="J1335" s="1161"/>
      <c r="K1335" s="1160"/>
      <c r="L1335" s="1161"/>
      <c r="M1335" s="1093">
        <v>45880</v>
      </c>
      <c r="N1335" s="1178" t="s">
        <v>237</v>
      </c>
      <c r="O1335" s="1178" t="s">
        <v>237</v>
      </c>
      <c r="P1335" s="1178" t="s">
        <v>237</v>
      </c>
      <c r="Q1335" s="1164"/>
      <c r="R1335" s="1177"/>
      <c r="S1335" s="1177"/>
      <c r="T1335" s="1177"/>
      <c r="U1335" s="1177"/>
      <c r="V1335" s="1177"/>
      <c r="W1335" s="1022"/>
    </row>
    <row r="1336" spans="1:23" ht="15" customHeight="1">
      <c r="A1336" s="1172">
        <v>86698569</v>
      </c>
      <c r="B1336" s="1173" t="s">
        <v>10172</v>
      </c>
      <c r="C1336" s="1174">
        <v>930380752</v>
      </c>
      <c r="D1336" s="1175" t="s">
        <v>10173</v>
      </c>
      <c r="E1336" s="1176"/>
      <c r="F1336" s="1161"/>
      <c r="G1336" s="1160" t="s">
        <v>224</v>
      </c>
      <c r="H1336" s="1160" t="s">
        <v>11</v>
      </c>
      <c r="I1336" s="1161"/>
      <c r="J1336" s="1161"/>
      <c r="K1336" s="1160"/>
      <c r="L1336" s="1161"/>
      <c r="M1336" s="1093">
        <v>45880</v>
      </c>
      <c r="N1336" s="386" t="s">
        <v>233</v>
      </c>
      <c r="O1336" s="1177"/>
      <c r="P1336" s="1161"/>
      <c r="Q1336" s="1164"/>
      <c r="R1336" s="1177"/>
      <c r="S1336" s="1177"/>
      <c r="T1336" s="1177"/>
      <c r="U1336" s="1177"/>
      <c r="V1336" s="1177"/>
      <c r="W1336" s="1022"/>
    </row>
    <row r="1337" spans="1:23" ht="15" customHeight="1">
      <c r="A1337" s="1172">
        <v>90807226</v>
      </c>
      <c r="B1337" s="1173" t="s">
        <v>10178</v>
      </c>
      <c r="C1337" s="1174">
        <v>997527839</v>
      </c>
      <c r="D1337" s="1175" t="s">
        <v>10179</v>
      </c>
      <c r="E1337" s="1176"/>
      <c r="F1337" s="1161"/>
      <c r="G1337" s="1160" t="s">
        <v>224</v>
      </c>
      <c r="H1337" s="1160" t="s">
        <v>11</v>
      </c>
      <c r="I1337" s="1161"/>
      <c r="J1337" s="1161"/>
      <c r="K1337" s="1160"/>
      <c r="L1337" s="1161"/>
      <c r="M1337" s="1093">
        <v>45880</v>
      </c>
      <c r="N1337" s="386" t="s">
        <v>233</v>
      </c>
      <c r="O1337" s="1177"/>
      <c r="P1337" s="1161"/>
      <c r="Q1337" s="1164"/>
      <c r="R1337" s="1177"/>
      <c r="S1337" s="1177"/>
      <c r="T1337" s="1177"/>
      <c r="U1337" s="1177"/>
      <c r="V1337" s="1177"/>
      <c r="W1337" s="1022"/>
    </row>
    <row r="1338" spans="1:23" ht="15" customHeight="1">
      <c r="A1338" s="1172">
        <v>95179567</v>
      </c>
      <c r="B1338" s="1173" t="s">
        <v>10192</v>
      </c>
      <c r="C1338" s="1174">
        <v>951795675</v>
      </c>
      <c r="D1338" s="1175" t="s">
        <v>10193</v>
      </c>
      <c r="E1338" s="1176"/>
      <c r="F1338" s="1161"/>
      <c r="G1338" s="941" t="s">
        <v>223</v>
      </c>
      <c r="H1338" s="1160" t="s">
        <v>11</v>
      </c>
      <c r="I1338" s="1161"/>
      <c r="J1338" s="1161"/>
      <c r="K1338" s="1160"/>
      <c r="L1338" s="1161"/>
      <c r="M1338" s="1093">
        <v>45880</v>
      </c>
      <c r="N1338" s="386" t="s">
        <v>233</v>
      </c>
      <c r="O1338" s="1177"/>
      <c r="P1338" s="1161"/>
      <c r="Q1338" s="1164"/>
      <c r="R1338" s="1177"/>
      <c r="S1338" s="1177"/>
      <c r="T1338" s="1177"/>
      <c r="U1338" s="1177"/>
      <c r="V1338" s="1177"/>
      <c r="W1338" s="1022"/>
    </row>
    <row r="1339" spans="1:23" ht="15" customHeight="1">
      <c r="A1339" s="1172"/>
      <c r="B1339" s="1173" t="s">
        <v>11892</v>
      </c>
      <c r="C1339" s="1174">
        <v>902701085</v>
      </c>
      <c r="D1339" s="1175"/>
      <c r="E1339" s="1176"/>
      <c r="F1339" s="1161"/>
      <c r="G1339" s="1160" t="s">
        <v>224</v>
      </c>
      <c r="H1339" s="1160" t="s">
        <v>11</v>
      </c>
      <c r="I1339" s="1161"/>
      <c r="J1339" s="1161"/>
      <c r="K1339" s="1160"/>
      <c r="L1339" s="1161"/>
      <c r="M1339" s="1093">
        <v>45880</v>
      </c>
      <c r="N1339" s="386" t="s">
        <v>233</v>
      </c>
      <c r="O1339" s="1177"/>
      <c r="P1339" s="1161"/>
      <c r="Q1339" s="1164"/>
      <c r="R1339" s="1177"/>
      <c r="S1339" s="1177"/>
      <c r="T1339" s="1177"/>
      <c r="U1339" s="1177"/>
      <c r="V1339" s="1177"/>
      <c r="W1339" s="1022"/>
    </row>
    <row r="1340" spans="1:23" ht="15" customHeight="1">
      <c r="A1340" s="1172"/>
      <c r="B1340" s="1173" t="s">
        <v>11893</v>
      </c>
      <c r="C1340" s="1174">
        <v>904899939</v>
      </c>
      <c r="D1340" s="1175"/>
      <c r="E1340" s="1176"/>
      <c r="F1340" s="1161"/>
      <c r="G1340" s="1160" t="s">
        <v>225</v>
      </c>
      <c r="H1340" s="1160" t="s">
        <v>11</v>
      </c>
      <c r="I1340" s="1161"/>
      <c r="J1340" s="1161"/>
      <c r="K1340" s="1160"/>
      <c r="L1340" s="1161"/>
      <c r="M1340" s="1093">
        <v>45880</v>
      </c>
      <c r="N1340" s="386" t="s">
        <v>233</v>
      </c>
      <c r="O1340" s="1177"/>
      <c r="P1340" s="1161"/>
      <c r="Q1340" s="1164"/>
      <c r="R1340" s="1177"/>
      <c r="S1340" s="1177"/>
      <c r="T1340" s="1177"/>
      <c r="U1340" s="1177"/>
      <c r="V1340" s="1177"/>
      <c r="W1340" s="1022"/>
    </row>
    <row r="1341" spans="1:23" ht="15" customHeight="1">
      <c r="A1341" s="1172"/>
      <c r="B1341" s="1173" t="s">
        <v>11894</v>
      </c>
      <c r="C1341" s="1174">
        <v>919016203</v>
      </c>
      <c r="D1341" s="1175"/>
      <c r="E1341" s="1176"/>
      <c r="F1341" s="1161"/>
      <c r="G1341" s="1160" t="s">
        <v>224</v>
      </c>
      <c r="H1341" s="1160" t="s">
        <v>11</v>
      </c>
      <c r="I1341" s="1161"/>
      <c r="J1341" s="1161"/>
      <c r="K1341" s="1160"/>
      <c r="L1341" s="1161"/>
      <c r="M1341" s="1093">
        <v>45880</v>
      </c>
      <c r="N1341" s="386" t="s">
        <v>233</v>
      </c>
      <c r="O1341" s="1177"/>
      <c r="P1341" s="1161"/>
      <c r="Q1341" s="1164"/>
      <c r="R1341" s="1177"/>
      <c r="S1341" s="1177"/>
      <c r="T1341" s="1177"/>
      <c r="U1341" s="1177"/>
      <c r="V1341" s="1177"/>
      <c r="W1341" s="1022"/>
    </row>
    <row r="1342" spans="1:23" ht="15" customHeight="1">
      <c r="A1342" s="1172"/>
      <c r="B1342" s="1173" t="s">
        <v>11895</v>
      </c>
      <c r="C1342" s="1174">
        <v>919647148</v>
      </c>
      <c r="D1342" s="1175"/>
      <c r="E1342" s="1176"/>
      <c r="F1342" s="1161"/>
      <c r="G1342" s="941" t="s">
        <v>223</v>
      </c>
      <c r="H1342" s="1160" t="s">
        <v>11</v>
      </c>
      <c r="I1342" s="1161"/>
      <c r="J1342" s="1161"/>
      <c r="K1342" s="1160"/>
      <c r="L1342" s="1161"/>
      <c r="M1342" s="1093">
        <v>45880</v>
      </c>
      <c r="N1342" s="386" t="s">
        <v>233</v>
      </c>
      <c r="O1342" s="1177"/>
      <c r="P1342" s="1161"/>
      <c r="Q1342" s="1164"/>
      <c r="R1342" s="1177"/>
      <c r="S1342" s="1177"/>
      <c r="T1342" s="1177"/>
      <c r="U1342" s="1177"/>
      <c r="V1342" s="1177"/>
      <c r="W1342" s="1022"/>
    </row>
    <row r="1343" spans="1:23" ht="15" customHeight="1">
      <c r="A1343" s="1172"/>
      <c r="B1343" s="1173" t="s">
        <v>11896</v>
      </c>
      <c r="C1343" s="1174">
        <v>924359440</v>
      </c>
      <c r="D1343" s="1175"/>
      <c r="E1343" s="1176"/>
      <c r="F1343" s="1161"/>
      <c r="G1343" s="1160" t="s">
        <v>224</v>
      </c>
      <c r="H1343" s="1160" t="s">
        <v>11</v>
      </c>
      <c r="I1343" s="1161"/>
      <c r="J1343" s="1161"/>
      <c r="K1343" s="1160"/>
      <c r="L1343" s="1161"/>
      <c r="M1343" s="1093">
        <v>45880</v>
      </c>
      <c r="N1343" s="386" t="s">
        <v>233</v>
      </c>
      <c r="O1343" s="1177"/>
      <c r="P1343" s="1161"/>
      <c r="Q1343" s="1164"/>
      <c r="R1343" s="1177"/>
      <c r="S1343" s="1177"/>
      <c r="T1343" s="1177"/>
      <c r="U1343" s="1177"/>
      <c r="V1343" s="1177"/>
      <c r="W1343" s="1022"/>
    </row>
    <row r="1344" spans="1:23" ht="15" customHeight="1">
      <c r="A1344" s="1172"/>
      <c r="B1344" s="1173" t="s">
        <v>11897</v>
      </c>
      <c r="C1344" s="1174">
        <v>929043451</v>
      </c>
      <c r="D1344" s="1175"/>
      <c r="E1344" s="1176"/>
      <c r="F1344" s="1161"/>
      <c r="G1344" s="1160" t="s">
        <v>225</v>
      </c>
      <c r="H1344" s="1160" t="s">
        <v>11</v>
      </c>
      <c r="I1344" s="1161"/>
      <c r="J1344" s="1161"/>
      <c r="K1344" s="1160"/>
      <c r="L1344" s="1161"/>
      <c r="M1344" s="1093">
        <v>45880</v>
      </c>
      <c r="N1344" s="386" t="s">
        <v>233</v>
      </c>
      <c r="O1344" s="1177"/>
      <c r="P1344" s="1161"/>
      <c r="Q1344" s="1164"/>
      <c r="R1344" s="1177"/>
      <c r="S1344" s="1177"/>
      <c r="T1344" s="1177"/>
      <c r="U1344" s="1177"/>
      <c r="V1344" s="1177"/>
      <c r="W1344" s="1022"/>
    </row>
    <row r="1345" spans="1:23" ht="15" customHeight="1">
      <c r="A1345" s="1172"/>
      <c r="B1345" s="1173" t="s">
        <v>11898</v>
      </c>
      <c r="C1345" s="1174">
        <v>932904525</v>
      </c>
      <c r="D1345" s="1175"/>
      <c r="E1345" s="1176"/>
      <c r="F1345" s="1161"/>
      <c r="G1345" s="1160" t="s">
        <v>225</v>
      </c>
      <c r="H1345" s="1160" t="s">
        <v>11</v>
      </c>
      <c r="I1345" s="1161"/>
      <c r="J1345" s="1161"/>
      <c r="K1345" s="1160"/>
      <c r="L1345" s="1161"/>
      <c r="M1345" s="1093">
        <v>45880</v>
      </c>
      <c r="N1345" s="386" t="s">
        <v>233</v>
      </c>
      <c r="O1345" s="1177"/>
      <c r="P1345" s="1161"/>
      <c r="Q1345" s="1164"/>
      <c r="R1345" s="1177"/>
      <c r="S1345" s="1177"/>
      <c r="T1345" s="1177"/>
      <c r="U1345" s="1177"/>
      <c r="V1345" s="1177"/>
      <c r="W1345" s="1022"/>
    </row>
    <row r="1346" spans="1:23" ht="15" customHeight="1">
      <c r="A1346" s="1172"/>
      <c r="B1346" s="1173" t="s">
        <v>11899</v>
      </c>
      <c r="C1346" s="1174">
        <v>933525167</v>
      </c>
      <c r="D1346" s="1175"/>
      <c r="E1346" s="1176"/>
      <c r="F1346" s="1161"/>
      <c r="G1346" s="1160" t="s">
        <v>225</v>
      </c>
      <c r="H1346" s="1160" t="s">
        <v>11</v>
      </c>
      <c r="I1346" s="1161"/>
      <c r="J1346" s="1161"/>
      <c r="K1346" s="1160"/>
      <c r="L1346" s="1161"/>
      <c r="M1346" s="1093">
        <v>45880</v>
      </c>
      <c r="N1346" s="1178" t="s">
        <v>237</v>
      </c>
      <c r="O1346" s="1178" t="s">
        <v>237</v>
      </c>
      <c r="P1346" s="1178" t="s">
        <v>237</v>
      </c>
      <c r="Q1346" s="1164"/>
      <c r="R1346" s="1177"/>
      <c r="S1346" s="1177"/>
      <c r="T1346" s="1177"/>
      <c r="U1346" s="1177"/>
      <c r="V1346" s="1177"/>
      <c r="W1346" s="1022"/>
    </row>
    <row r="1347" spans="1:23" ht="15" customHeight="1">
      <c r="A1347" s="1172"/>
      <c r="B1347" s="1173" t="s">
        <v>11900</v>
      </c>
      <c r="C1347" s="1174">
        <v>935255971</v>
      </c>
      <c r="D1347" s="1175"/>
      <c r="E1347" s="1176"/>
      <c r="F1347" s="1161"/>
      <c r="G1347" s="1160" t="s">
        <v>224</v>
      </c>
      <c r="H1347" s="1160" t="s">
        <v>11</v>
      </c>
      <c r="I1347" s="1161"/>
      <c r="J1347" s="1161"/>
      <c r="K1347" s="1160"/>
      <c r="L1347" s="1161"/>
      <c r="M1347" s="1093">
        <v>45880</v>
      </c>
      <c r="N1347" s="386" t="s">
        <v>233</v>
      </c>
      <c r="O1347" s="1177"/>
      <c r="P1347" s="1161"/>
      <c r="Q1347" s="1164"/>
      <c r="R1347" s="1177"/>
      <c r="S1347" s="1177"/>
      <c r="T1347" s="1177"/>
      <c r="U1347" s="1177"/>
      <c r="V1347" s="1177"/>
      <c r="W1347" s="1022"/>
    </row>
    <row r="1348" spans="1:23" ht="15" customHeight="1">
      <c r="A1348" s="1172"/>
      <c r="B1348" s="1173" t="s">
        <v>11901</v>
      </c>
      <c r="C1348" s="1174">
        <v>955311756</v>
      </c>
      <c r="D1348" s="1175"/>
      <c r="E1348" s="1176"/>
      <c r="F1348" s="1161"/>
      <c r="G1348" s="1160" t="s">
        <v>224</v>
      </c>
      <c r="H1348" s="1160" t="s">
        <v>11</v>
      </c>
      <c r="I1348" s="1161"/>
      <c r="J1348" s="1161"/>
      <c r="K1348" s="1160"/>
      <c r="L1348" s="1161"/>
      <c r="M1348" s="1093">
        <v>45880</v>
      </c>
      <c r="N1348" s="386" t="s">
        <v>233</v>
      </c>
      <c r="O1348" s="1177"/>
      <c r="P1348" s="1161"/>
      <c r="Q1348" s="1164"/>
      <c r="R1348" s="1177"/>
      <c r="S1348" s="1177"/>
      <c r="T1348" s="1177"/>
      <c r="U1348" s="1177"/>
      <c r="V1348" s="1177"/>
      <c r="W1348" s="1022"/>
    </row>
    <row r="1349" spans="1:23" ht="15" customHeight="1">
      <c r="A1349" s="1172"/>
      <c r="B1349" s="1173" t="s">
        <v>11902</v>
      </c>
      <c r="C1349" s="1174">
        <v>956726026</v>
      </c>
      <c r="D1349" s="1175"/>
      <c r="E1349" s="1176"/>
      <c r="F1349" s="1161"/>
      <c r="G1349" s="941" t="s">
        <v>223</v>
      </c>
      <c r="H1349" s="1160" t="s">
        <v>11</v>
      </c>
      <c r="I1349" s="1161"/>
      <c r="J1349" s="1161"/>
      <c r="K1349" s="1160"/>
      <c r="L1349" s="1161"/>
      <c r="M1349" s="1093">
        <v>45880</v>
      </c>
      <c r="N1349" s="386" t="s">
        <v>233</v>
      </c>
      <c r="O1349" s="1177"/>
      <c r="P1349" s="1161"/>
      <c r="Q1349" s="1164"/>
      <c r="R1349" s="1177"/>
      <c r="S1349" s="1177"/>
      <c r="T1349" s="1177"/>
      <c r="U1349" s="1177"/>
      <c r="V1349" s="1177"/>
      <c r="W1349" s="1022"/>
    </row>
    <row r="1350" spans="1:23" ht="15" customHeight="1">
      <c r="A1350" s="1172"/>
      <c r="B1350" s="1173" t="s">
        <v>11903</v>
      </c>
      <c r="C1350" s="1174">
        <v>961776942</v>
      </c>
      <c r="D1350" s="1175"/>
      <c r="E1350" s="1176"/>
      <c r="F1350" s="1161"/>
      <c r="G1350" s="1160" t="s">
        <v>225</v>
      </c>
      <c r="H1350" s="1160" t="s">
        <v>11</v>
      </c>
      <c r="I1350" s="1161"/>
      <c r="J1350" s="1161"/>
      <c r="K1350" s="1160"/>
      <c r="L1350" s="1161"/>
      <c r="M1350" s="1093">
        <v>45880</v>
      </c>
      <c r="N1350" s="386" t="s">
        <v>233</v>
      </c>
      <c r="O1350" s="1177"/>
      <c r="P1350" s="1161"/>
      <c r="Q1350" s="1164"/>
      <c r="R1350" s="1177"/>
      <c r="S1350" s="1177"/>
      <c r="T1350" s="1177"/>
      <c r="U1350" s="1177"/>
      <c r="V1350" s="1177"/>
      <c r="W1350" s="1022"/>
    </row>
    <row r="1351" spans="1:23" ht="15" customHeight="1">
      <c r="A1351" s="1172"/>
      <c r="B1351" s="1173" t="s">
        <v>11904</v>
      </c>
      <c r="C1351" s="1174">
        <v>967237388</v>
      </c>
      <c r="D1351" s="1175"/>
      <c r="E1351" s="1176"/>
      <c r="F1351" s="1161"/>
      <c r="G1351" s="1160" t="s">
        <v>225</v>
      </c>
      <c r="H1351" s="1160" t="s">
        <v>11</v>
      </c>
      <c r="I1351" s="1161"/>
      <c r="J1351" s="1161"/>
      <c r="K1351" s="1160"/>
      <c r="L1351" s="1161"/>
      <c r="M1351" s="1093">
        <v>45880</v>
      </c>
      <c r="N1351" s="386" t="s">
        <v>233</v>
      </c>
      <c r="O1351" s="1177"/>
      <c r="P1351" s="1161"/>
      <c r="Q1351" s="1164"/>
      <c r="R1351" s="1177"/>
      <c r="S1351" s="1177"/>
      <c r="T1351" s="1177"/>
      <c r="U1351" s="1177"/>
      <c r="V1351" s="1177"/>
      <c r="W1351" s="1022"/>
    </row>
    <row r="1352" spans="1:23" ht="15" customHeight="1">
      <c r="A1352" s="1172"/>
      <c r="B1352" s="1173" t="s">
        <v>11905</v>
      </c>
      <c r="C1352" s="1174">
        <v>981217840</v>
      </c>
      <c r="D1352" s="1175"/>
      <c r="E1352" s="1176"/>
      <c r="F1352" s="1161"/>
      <c r="G1352" s="1160" t="s">
        <v>224</v>
      </c>
      <c r="H1352" s="1160" t="s">
        <v>11</v>
      </c>
      <c r="I1352" s="1161"/>
      <c r="J1352" s="1161"/>
      <c r="K1352" s="1160"/>
      <c r="L1352" s="1161"/>
      <c r="M1352" s="1093">
        <v>45880</v>
      </c>
      <c r="N1352" s="386" t="s">
        <v>233</v>
      </c>
      <c r="O1352" s="1177"/>
      <c r="P1352" s="1161"/>
      <c r="Q1352" s="1164"/>
      <c r="R1352" s="1177"/>
      <c r="S1352" s="1177"/>
      <c r="T1352" s="1177"/>
      <c r="U1352" s="1177"/>
      <c r="V1352" s="1177"/>
      <c r="W1352" s="1022"/>
    </row>
    <row r="1353" spans="1:23" ht="15" customHeight="1">
      <c r="A1353" s="1172"/>
      <c r="B1353" s="1173" t="s">
        <v>11906</v>
      </c>
      <c r="C1353" s="1174">
        <v>984441376</v>
      </c>
      <c r="D1353" s="1175"/>
      <c r="E1353" s="1176"/>
      <c r="F1353" s="1161"/>
      <c r="G1353" s="1160" t="s">
        <v>224</v>
      </c>
      <c r="H1353" s="1160" t="s">
        <v>11</v>
      </c>
      <c r="I1353" s="1161"/>
      <c r="J1353" s="1161"/>
      <c r="K1353" s="1160"/>
      <c r="L1353" s="1161"/>
      <c r="M1353" s="1093">
        <v>45880</v>
      </c>
      <c r="N1353" s="386" t="s">
        <v>233</v>
      </c>
      <c r="O1353" s="1177"/>
      <c r="P1353" s="1161"/>
      <c r="Q1353" s="1164"/>
      <c r="R1353" s="1177"/>
      <c r="S1353" s="1177"/>
      <c r="T1353" s="1177"/>
      <c r="U1353" s="1177"/>
      <c r="V1353" s="1177"/>
      <c r="W1353" s="1022"/>
    </row>
    <row r="1354" spans="1:23" ht="15" customHeight="1">
      <c r="A1354" s="1172"/>
      <c r="B1354" s="1173" t="s">
        <v>11907</v>
      </c>
      <c r="C1354" s="1174">
        <v>987171579</v>
      </c>
      <c r="D1354" s="1175"/>
      <c r="E1354" s="1176"/>
      <c r="F1354" s="1161"/>
      <c r="G1354" s="941" t="s">
        <v>223</v>
      </c>
      <c r="H1354" s="1160" t="s">
        <v>11</v>
      </c>
      <c r="I1354" s="1161"/>
      <c r="J1354" s="1161"/>
      <c r="K1354" s="1160"/>
      <c r="L1354" s="1161"/>
      <c r="M1354" s="1093">
        <v>45880</v>
      </c>
      <c r="N1354" s="386" t="s">
        <v>233</v>
      </c>
      <c r="O1354" s="1177"/>
      <c r="P1354" s="1161"/>
      <c r="Q1354" s="1164"/>
      <c r="R1354" s="1177"/>
      <c r="S1354" s="1177"/>
      <c r="T1354" s="1177"/>
      <c r="U1354" s="1177"/>
      <c r="V1354" s="1177"/>
      <c r="W1354" s="1022"/>
    </row>
    <row r="1355" spans="1:23" ht="15" customHeight="1">
      <c r="A1355" s="1172"/>
      <c r="B1355" s="1173" t="s">
        <v>11908</v>
      </c>
      <c r="C1355" s="1174">
        <v>989649340</v>
      </c>
      <c r="D1355" s="1175"/>
      <c r="E1355" s="1176"/>
      <c r="F1355" s="1161"/>
      <c r="G1355" s="1160" t="s">
        <v>225</v>
      </c>
      <c r="H1355" s="1160" t="s">
        <v>11</v>
      </c>
      <c r="I1355" s="1161"/>
      <c r="J1355" s="1161"/>
      <c r="K1355" s="1160"/>
      <c r="L1355" s="1161"/>
      <c r="M1355" s="1093">
        <v>45880</v>
      </c>
      <c r="N1355" s="386" t="s">
        <v>233</v>
      </c>
      <c r="O1355" s="1177"/>
      <c r="P1355" s="1161"/>
      <c r="Q1355" s="1164"/>
      <c r="R1355" s="1177"/>
      <c r="S1355" s="1177"/>
      <c r="T1355" s="1177"/>
      <c r="U1355" s="1177"/>
      <c r="V1355" s="1177"/>
      <c r="W1355" s="1022"/>
    </row>
    <row r="1356" spans="1:23" ht="15" customHeight="1">
      <c r="A1356" s="1172"/>
      <c r="B1356" s="1173" t="s">
        <v>11909</v>
      </c>
      <c r="C1356" s="1174">
        <v>990811844</v>
      </c>
      <c r="D1356" s="1175" t="s">
        <v>11910</v>
      </c>
      <c r="E1356" s="1176"/>
      <c r="F1356" s="1161"/>
      <c r="G1356" s="941" t="s">
        <v>223</v>
      </c>
      <c r="H1356" s="1160" t="s">
        <v>11</v>
      </c>
      <c r="I1356" s="1161"/>
      <c r="J1356" s="1161"/>
      <c r="K1356" s="1160"/>
      <c r="L1356" s="1161"/>
      <c r="M1356" s="1093">
        <v>45880</v>
      </c>
      <c r="N1356" s="386" t="s">
        <v>233</v>
      </c>
      <c r="O1356" s="1177"/>
      <c r="P1356" s="1161"/>
      <c r="Q1356" s="1164"/>
      <c r="R1356" s="1177"/>
      <c r="S1356" s="1177"/>
      <c r="T1356" s="1177"/>
      <c r="U1356" s="1177"/>
      <c r="V1356" s="1177"/>
      <c r="W1356" s="1022"/>
    </row>
    <row r="1357" spans="1:23" ht="15" customHeight="1">
      <c r="A1357" s="1172"/>
      <c r="B1357" s="1173" t="s">
        <v>11911</v>
      </c>
      <c r="C1357" s="1174">
        <v>991920372</v>
      </c>
      <c r="D1357" s="1177"/>
      <c r="E1357" s="1176"/>
      <c r="F1357" s="1161"/>
      <c r="G1357" s="941" t="s">
        <v>223</v>
      </c>
      <c r="H1357" s="1160" t="s">
        <v>11</v>
      </c>
      <c r="I1357" s="1161"/>
      <c r="J1357" s="1161"/>
      <c r="K1357" s="1160"/>
      <c r="L1357" s="1161"/>
      <c r="M1357" s="1093">
        <v>45880</v>
      </c>
      <c r="N1357" s="386" t="s">
        <v>233</v>
      </c>
      <c r="O1357" s="1177"/>
      <c r="P1357" s="1161"/>
      <c r="Q1357" s="1164"/>
      <c r="R1357" s="1177"/>
      <c r="S1357" s="1177"/>
      <c r="T1357" s="1177"/>
      <c r="U1357" s="1177"/>
      <c r="V1357" s="1177"/>
      <c r="W1357" s="1022"/>
    </row>
  </sheetData>
  <conditionalFormatting sqref="A1">
    <cfRule type="duplicateValues" dxfId="937" priority="218"/>
    <cfRule type="duplicateValues" dxfId="936" priority="219"/>
    <cfRule type="duplicateValues" dxfId="935" priority="213"/>
    <cfRule type="duplicateValues" dxfId="934" priority="222"/>
    <cfRule type="duplicateValues" dxfId="933" priority="221"/>
    <cfRule type="duplicateValues" dxfId="932" priority="214"/>
    <cfRule type="duplicateValues" dxfId="931" priority="215"/>
    <cfRule type="duplicateValues" dxfId="930" priority="216"/>
    <cfRule type="duplicateValues" dxfId="929" priority="217"/>
    <cfRule type="duplicateValues" dxfId="928" priority="220"/>
  </conditionalFormatting>
  <conditionalFormatting sqref="A2:A540">
    <cfRule type="duplicateValues" dxfId="927" priority="7186"/>
  </conditionalFormatting>
  <conditionalFormatting sqref="A2:A924">
    <cfRule type="duplicateValues" dxfId="926" priority="7188"/>
  </conditionalFormatting>
  <conditionalFormatting sqref="A61:A62">
    <cfRule type="duplicateValues" dxfId="925" priority="235"/>
    <cfRule type="duplicateValues" dxfId="924" priority="237"/>
    <cfRule type="duplicateValues" dxfId="923" priority="234"/>
    <cfRule type="duplicateValues" dxfId="922" priority="238"/>
    <cfRule type="duplicateValues" dxfId="921" priority="236"/>
  </conditionalFormatting>
  <conditionalFormatting sqref="A63:A77 A14:A60 A81:A438 A2:A12">
    <cfRule type="duplicateValues" dxfId="920" priority="7174"/>
  </conditionalFormatting>
  <conditionalFormatting sqref="A63:A77 A81:A497 A2:A60">
    <cfRule type="duplicateValues" dxfId="919" priority="7179"/>
  </conditionalFormatting>
  <conditionalFormatting sqref="A78">
    <cfRule type="duplicateValues" dxfId="918" priority="229"/>
    <cfRule type="duplicateValues" dxfId="917" priority="228"/>
    <cfRule type="duplicateValues" dxfId="916" priority="227"/>
    <cfRule type="duplicateValues" dxfId="915" priority="230"/>
    <cfRule type="duplicateValues" dxfId="914" priority="231"/>
    <cfRule type="duplicateValues" dxfId="913" priority="232"/>
  </conditionalFormatting>
  <conditionalFormatting sqref="A79">
    <cfRule type="duplicateValues" dxfId="912" priority="225"/>
    <cfRule type="duplicateValues" dxfId="911" priority="226"/>
  </conditionalFormatting>
  <conditionalFormatting sqref="A80">
    <cfRule type="duplicateValues" dxfId="910" priority="223"/>
    <cfRule type="duplicateValues" dxfId="909" priority="224"/>
  </conditionalFormatting>
  <conditionalFormatting sqref="A81:A518 A2:A77">
    <cfRule type="duplicateValues" dxfId="908" priority="7183"/>
  </conditionalFormatting>
  <conditionalFormatting sqref="A149">
    <cfRule type="duplicateValues" dxfId="907" priority="247"/>
    <cfRule type="duplicateValues" dxfId="906" priority="246"/>
  </conditionalFormatting>
  <conditionalFormatting sqref="A150">
    <cfRule type="duplicateValues" dxfId="905" priority="245"/>
  </conditionalFormatting>
  <conditionalFormatting sqref="A429">
    <cfRule type="duplicateValues" dxfId="904" priority="243"/>
    <cfRule type="duplicateValues" dxfId="903" priority="244"/>
  </conditionalFormatting>
  <conditionalFormatting sqref="A437:A438 A430 A14:A60 A63:A77 A81:A376 A2:A12">
    <cfRule type="duplicateValues" dxfId="902" priority="870"/>
  </conditionalFormatting>
  <conditionalFormatting sqref="A437:A438 A430 A375:A376 A14:A60 A63:A77 A81:A341 A2:A12">
    <cfRule type="duplicateValues" dxfId="901" priority="876"/>
  </conditionalFormatting>
  <conditionalFormatting sqref="A437:A438 A430 A375:A376 A341 A14:A60 A63:A77 A81:A296 A2:A12">
    <cfRule type="duplicateValues" dxfId="900" priority="883"/>
  </conditionalFormatting>
  <conditionalFormatting sqref="A437:A438 A430 A375:A376 A341 A296 A2:A12 A14:A60 A63:A77 A81:A146">
    <cfRule type="duplicateValues" dxfId="899" priority="897"/>
  </conditionalFormatting>
  <conditionalFormatting sqref="A437:A438 A430 A375:A376 A341 A296 A112:A115">
    <cfRule type="duplicateValues" dxfId="898" priority="891"/>
  </conditionalFormatting>
  <conditionalFormatting sqref="A481">
    <cfRule type="duplicateValues" dxfId="897" priority="240"/>
    <cfRule type="duplicateValues" dxfId="896" priority="241"/>
  </conditionalFormatting>
  <conditionalFormatting sqref="A925:A933">
    <cfRule type="duplicateValues" dxfId="895" priority="752"/>
  </conditionalFormatting>
  <conditionalFormatting sqref="A934:A938">
    <cfRule type="duplicateValues" dxfId="894" priority="711"/>
  </conditionalFormatting>
  <conditionalFormatting sqref="A939:A946">
    <cfRule type="duplicateValues" dxfId="893" priority="210"/>
  </conditionalFormatting>
  <conditionalFormatting sqref="A947">
    <cfRule type="duplicateValues" dxfId="892" priority="5593"/>
  </conditionalFormatting>
  <conditionalFormatting sqref="A948:A950">
    <cfRule type="duplicateValues" dxfId="891" priority="208"/>
  </conditionalFormatting>
  <conditionalFormatting sqref="A952:A955">
    <cfRule type="duplicateValues" dxfId="890" priority="207"/>
  </conditionalFormatting>
  <conditionalFormatting sqref="A956:A957">
    <cfRule type="duplicateValues" dxfId="889" priority="205"/>
  </conditionalFormatting>
  <conditionalFormatting sqref="A958">
    <cfRule type="duplicateValues" dxfId="888" priority="203"/>
  </conditionalFormatting>
  <conditionalFormatting sqref="A970">
    <cfRule type="duplicateValues" dxfId="887" priority="201"/>
  </conditionalFormatting>
  <conditionalFormatting sqref="A975:A979">
    <cfRule type="duplicateValues" dxfId="886" priority="198"/>
  </conditionalFormatting>
  <conditionalFormatting sqref="A993:A994">
    <cfRule type="duplicateValues" dxfId="885" priority="5856"/>
  </conditionalFormatting>
  <conditionalFormatting sqref="A996">
    <cfRule type="duplicateValues" dxfId="884" priority="190"/>
    <cfRule type="duplicateValues" dxfId="883" priority="188"/>
  </conditionalFormatting>
  <conditionalFormatting sqref="A997">
    <cfRule type="duplicateValues" dxfId="882" priority="185"/>
    <cfRule type="duplicateValues" dxfId="881" priority="183"/>
  </conditionalFormatting>
  <conditionalFormatting sqref="A1004:A1006">
    <cfRule type="duplicateValues" dxfId="880" priority="180"/>
    <cfRule type="duplicateValues" dxfId="879" priority="178"/>
  </conditionalFormatting>
  <conditionalFormatting sqref="A1007">
    <cfRule type="duplicateValues" dxfId="878" priority="175"/>
    <cfRule type="duplicateValues" dxfId="877" priority="173"/>
  </conditionalFormatting>
  <conditionalFormatting sqref="A1008:A1009">
    <cfRule type="duplicateValues" dxfId="876" priority="170"/>
    <cfRule type="duplicateValues" dxfId="875" priority="168"/>
  </conditionalFormatting>
  <conditionalFormatting sqref="A1010">
    <cfRule type="duplicateValues" dxfId="874" priority="165"/>
  </conditionalFormatting>
  <conditionalFormatting sqref="A1011:A1024">
    <cfRule type="duplicateValues" dxfId="873" priority="6627"/>
  </conditionalFormatting>
  <conditionalFormatting sqref="A1025:A1027">
    <cfRule type="duplicateValues" dxfId="872" priority="159"/>
    <cfRule type="duplicateValues" dxfId="871" priority="157"/>
  </conditionalFormatting>
  <conditionalFormatting sqref="A1028">
    <cfRule type="duplicateValues" dxfId="870" priority="154"/>
    <cfRule type="duplicateValues" dxfId="869" priority="152"/>
  </conditionalFormatting>
  <conditionalFormatting sqref="A1029">
    <cfRule type="duplicateValues" dxfId="868" priority="149"/>
    <cfRule type="duplicateValues" dxfId="867" priority="147"/>
  </conditionalFormatting>
  <conditionalFormatting sqref="A1030">
    <cfRule type="duplicateValues" dxfId="866" priority="144"/>
    <cfRule type="duplicateValues" dxfId="865" priority="142"/>
  </conditionalFormatting>
  <conditionalFormatting sqref="A1032:A1035">
    <cfRule type="duplicateValues" dxfId="864" priority="139"/>
  </conditionalFormatting>
  <conditionalFormatting sqref="A1036:A1037">
    <cfRule type="duplicateValues" dxfId="863" priority="136"/>
  </conditionalFormatting>
  <conditionalFormatting sqref="A1038:A1039">
    <cfRule type="duplicateValues" dxfId="862" priority="133"/>
  </conditionalFormatting>
  <conditionalFormatting sqref="A1043:A1045">
    <cfRule type="duplicateValues" dxfId="861" priority="128"/>
    <cfRule type="duplicateValues" dxfId="860" priority="130"/>
  </conditionalFormatting>
  <conditionalFormatting sqref="A1046:A1047">
    <cfRule type="duplicateValues" dxfId="859" priority="123"/>
    <cfRule type="duplicateValues" dxfId="858" priority="125"/>
  </conditionalFormatting>
  <conditionalFormatting sqref="A1048:A1049">
    <cfRule type="duplicateValues" dxfId="857" priority="121"/>
    <cfRule type="duplicateValues" dxfId="856" priority="119"/>
  </conditionalFormatting>
  <conditionalFormatting sqref="A1050">
    <cfRule type="duplicateValues" dxfId="855" priority="116"/>
    <cfRule type="duplicateValues" dxfId="854" priority="118"/>
  </conditionalFormatting>
  <conditionalFormatting sqref="A1051">
    <cfRule type="duplicateValues" dxfId="853" priority="115"/>
    <cfRule type="duplicateValues" dxfId="852" priority="113"/>
  </conditionalFormatting>
  <conditionalFormatting sqref="A1121:A1122">
    <cfRule type="duplicateValues" dxfId="851" priority="110"/>
    <cfRule type="duplicateValues" dxfId="850" priority="108"/>
  </conditionalFormatting>
  <conditionalFormatting sqref="A1123">
    <cfRule type="duplicateValues" dxfId="849" priority="103"/>
    <cfRule type="duplicateValues" dxfId="848" priority="107"/>
  </conditionalFormatting>
  <conditionalFormatting sqref="A1124:A1125">
    <cfRule type="duplicateValues" dxfId="847" priority="102"/>
    <cfRule type="duplicateValues" dxfId="846" priority="98"/>
  </conditionalFormatting>
  <conditionalFormatting sqref="A1126:A1128">
    <cfRule type="duplicateValues" dxfId="845" priority="93"/>
    <cfRule type="duplicateValues" dxfId="844" priority="97"/>
  </conditionalFormatting>
  <conditionalFormatting sqref="A1129">
    <cfRule type="duplicateValues" dxfId="843" priority="88"/>
    <cfRule type="duplicateValues" dxfId="842" priority="92"/>
  </conditionalFormatting>
  <conditionalFormatting sqref="A1130:A1132">
    <cfRule type="duplicateValues" dxfId="841" priority="86"/>
  </conditionalFormatting>
  <conditionalFormatting sqref="A1133">
    <cfRule type="duplicateValues" dxfId="840" priority="83"/>
  </conditionalFormatting>
  <conditionalFormatting sqref="A1134">
    <cfRule type="duplicateValues" dxfId="839" priority="6470"/>
  </conditionalFormatting>
  <conditionalFormatting sqref="A1135:A1136">
    <cfRule type="duplicateValues" dxfId="838" priority="77"/>
  </conditionalFormatting>
  <conditionalFormatting sqref="A1144:A1146">
    <cfRule type="duplicateValues" dxfId="837" priority="71"/>
  </conditionalFormatting>
  <conditionalFormatting sqref="A1147:A1149">
    <cfRule type="duplicateValues" dxfId="836" priority="68"/>
  </conditionalFormatting>
  <conditionalFormatting sqref="A1150">
    <cfRule type="duplicateValues" dxfId="835" priority="65"/>
  </conditionalFormatting>
  <conditionalFormatting sqref="A1151:A1157">
    <cfRule type="duplicateValues" dxfId="834" priority="5651"/>
  </conditionalFormatting>
  <conditionalFormatting sqref="A1181">
    <cfRule type="duplicateValues" dxfId="833" priority="59"/>
  </conditionalFormatting>
  <conditionalFormatting sqref="A1182">
    <cfRule type="duplicateValues" dxfId="832" priority="56"/>
  </conditionalFormatting>
  <conditionalFormatting sqref="A1183">
    <cfRule type="duplicateValues" dxfId="831" priority="53"/>
  </conditionalFormatting>
  <conditionalFormatting sqref="A1186">
    <cfRule type="duplicateValues" dxfId="830" priority="45"/>
    <cfRule type="duplicateValues" dxfId="829" priority="47"/>
    <cfRule type="duplicateValues" dxfId="828" priority="49"/>
  </conditionalFormatting>
  <conditionalFormatting sqref="A1189:A1190">
    <cfRule type="duplicateValues" dxfId="827" priority="39"/>
    <cfRule type="duplicateValues" dxfId="826" priority="41"/>
    <cfRule type="duplicateValues" dxfId="825" priority="43"/>
  </conditionalFormatting>
  <conditionalFormatting sqref="A1191:A1193">
    <cfRule type="duplicateValues" dxfId="824" priority="35"/>
    <cfRule type="duplicateValues" dxfId="823" priority="37"/>
    <cfRule type="duplicateValues" dxfId="822" priority="33"/>
  </conditionalFormatting>
  <conditionalFormatting sqref="A1194">
    <cfRule type="duplicateValues" dxfId="821" priority="27"/>
    <cfRule type="duplicateValues" dxfId="820" priority="29"/>
    <cfRule type="duplicateValues" dxfId="819" priority="31"/>
  </conditionalFormatting>
  <conditionalFormatting sqref="A1207:A1214">
    <cfRule type="duplicateValues" dxfId="818" priority="23"/>
  </conditionalFormatting>
  <conditionalFormatting sqref="A1215:A1220">
    <cfRule type="duplicateValues" dxfId="817" priority="21"/>
  </conditionalFormatting>
  <conditionalFormatting sqref="A1221:A1223">
    <cfRule type="duplicateValues" dxfId="816" priority="19"/>
  </conditionalFormatting>
  <conditionalFormatting sqref="A1234:A1235">
    <cfRule type="duplicateValues" dxfId="815" priority="14"/>
    <cfRule type="duplicateValues" dxfId="814" priority="16"/>
    <cfRule type="duplicateValues" dxfId="813" priority="17"/>
  </conditionalFormatting>
  <conditionalFormatting sqref="A1238">
    <cfRule type="duplicateValues" dxfId="812" priority="4"/>
    <cfRule type="duplicateValues" dxfId="811" priority="7"/>
    <cfRule type="duplicateValues" dxfId="810" priority="6"/>
  </conditionalFormatting>
  <conditionalFormatting sqref="A1275">
    <cfRule type="duplicateValues" dxfId="809" priority="1"/>
    <cfRule type="duplicateValues" dxfId="808" priority="2"/>
    <cfRule type="duplicateValues" dxfId="807" priority="3"/>
  </conditionalFormatting>
  <conditionalFormatting sqref="B437:B438 B1 B430 B405:B428 B375:B376 B335:B341 B296 B104:B106 B112:B115 B359:B368">
    <cfRule type="duplicateValues" dxfId="806" priority="472"/>
  </conditionalFormatting>
  <conditionalFormatting sqref="B445:B924">
    <cfRule type="duplicateValues" dxfId="805" priority="6988"/>
  </conditionalFormatting>
  <conditionalFormatting sqref="B505:B506">
    <cfRule type="duplicateValues" dxfId="804" priority="260"/>
    <cfRule type="duplicateValues" dxfId="803" priority="259"/>
    <cfRule type="duplicateValues" dxfId="802" priority="258"/>
    <cfRule type="duplicateValues" dxfId="801" priority="257"/>
    <cfRule type="duplicateValues" dxfId="800" priority="256"/>
  </conditionalFormatting>
  <conditionalFormatting sqref="B507:B521 B456:B504 B525:B880 B445:B454">
    <cfRule type="duplicateValues" dxfId="799" priority="6755"/>
  </conditionalFormatting>
  <conditionalFormatting sqref="B507:B521 B525:B924 B445:B504">
    <cfRule type="duplicateValues" dxfId="798" priority="6760"/>
  </conditionalFormatting>
  <conditionalFormatting sqref="B522">
    <cfRule type="duplicateValues" dxfId="797" priority="268"/>
    <cfRule type="duplicateValues" dxfId="796" priority="271"/>
    <cfRule type="duplicateValues" dxfId="795" priority="269"/>
    <cfRule type="duplicateValues" dxfId="794" priority="270"/>
    <cfRule type="duplicateValues" dxfId="793" priority="273"/>
    <cfRule type="duplicateValues" dxfId="792" priority="272"/>
  </conditionalFormatting>
  <conditionalFormatting sqref="B523">
    <cfRule type="duplicateValues" dxfId="791" priority="267"/>
    <cfRule type="duplicateValues" dxfId="790" priority="266"/>
  </conditionalFormatting>
  <conditionalFormatting sqref="B524">
    <cfRule type="duplicateValues" dxfId="789" priority="264"/>
    <cfRule type="duplicateValues" dxfId="788" priority="265"/>
  </conditionalFormatting>
  <conditionalFormatting sqref="B525:B924 B445:B521">
    <cfRule type="duplicateValues" dxfId="787" priority="6764"/>
  </conditionalFormatting>
  <conditionalFormatting sqref="B593">
    <cfRule type="duplicateValues" dxfId="786" priority="287"/>
    <cfRule type="duplicateValues" dxfId="785" priority="288"/>
  </conditionalFormatting>
  <conditionalFormatting sqref="B594">
    <cfRule type="duplicateValues" dxfId="784" priority="286"/>
  </conditionalFormatting>
  <conditionalFormatting sqref="B872">
    <cfRule type="duplicateValues" dxfId="783" priority="284"/>
    <cfRule type="duplicateValues" dxfId="782" priority="285"/>
  </conditionalFormatting>
  <conditionalFormatting sqref="B879:B880 B873 B456:B504 B507:B521 B525:B820 B445:B454">
    <cfRule type="duplicateValues" dxfId="781" priority="293"/>
  </conditionalFormatting>
  <conditionalFormatting sqref="B879:B880 B873 B819:B820 B456:B504 B507:B521 B525:B742 B445:B454">
    <cfRule type="duplicateValues" dxfId="780" priority="291"/>
  </conditionalFormatting>
  <conditionalFormatting sqref="B879:B880 B873 B819:B820 B456:B504 B507:B521 B525:B785 B445:B454">
    <cfRule type="duplicateValues" dxfId="779" priority="292"/>
  </conditionalFormatting>
  <conditionalFormatting sqref="B879:B880 B873 B819:B820 B742 B445:B454 B456:B504 B507:B521 B525:B590">
    <cfRule type="duplicateValues" dxfId="778" priority="290"/>
  </conditionalFormatting>
  <conditionalFormatting sqref="B879:B880 B873 B819:B820 B742 B557:B560">
    <cfRule type="duplicateValues" dxfId="777" priority="289"/>
  </conditionalFormatting>
  <conditionalFormatting sqref="B1121:B1122">
    <cfRule type="duplicateValues" dxfId="776" priority="112"/>
  </conditionalFormatting>
  <conditionalFormatting sqref="B1123">
    <cfRule type="duplicateValues" dxfId="775" priority="106"/>
  </conditionalFormatting>
  <conditionalFormatting sqref="B1124:B1125">
    <cfRule type="duplicateValues" dxfId="774" priority="101"/>
  </conditionalFormatting>
  <conditionalFormatting sqref="B1126:B1128">
    <cfRule type="duplicateValues" dxfId="773" priority="95"/>
  </conditionalFormatting>
  <conditionalFormatting sqref="B1129">
    <cfRule type="duplicateValues" dxfId="772" priority="90"/>
  </conditionalFormatting>
  <conditionalFormatting sqref="C79">
    <cfRule type="duplicateValues" dxfId="771" priority="323"/>
  </conditionalFormatting>
  <conditionalFormatting sqref="C80">
    <cfRule type="duplicateValues" dxfId="770" priority="320"/>
  </conditionalFormatting>
  <conditionalFormatting sqref="C104:C106">
    <cfRule type="duplicateValues" dxfId="769" priority="407"/>
  </conditionalFormatting>
  <conditionalFormatting sqref="C335:C338">
    <cfRule type="duplicateValues" dxfId="768" priority="460"/>
  </conditionalFormatting>
  <conditionalFormatting sqref="C335:C340">
    <cfRule type="duplicateValues" dxfId="767" priority="459"/>
  </conditionalFormatting>
  <conditionalFormatting sqref="C405:C411">
    <cfRule type="duplicateValues" dxfId="766" priority="370"/>
    <cfRule type="duplicateValues" dxfId="765" priority="371"/>
    <cfRule type="duplicateValues" dxfId="764" priority="373"/>
    <cfRule type="duplicateValues" dxfId="763" priority="372"/>
    <cfRule type="duplicateValues" dxfId="762" priority="369"/>
  </conditionalFormatting>
  <conditionalFormatting sqref="C412:C419">
    <cfRule type="duplicateValues" dxfId="761" priority="465"/>
  </conditionalFormatting>
  <conditionalFormatting sqref="C420:C426">
    <cfRule type="duplicateValues" dxfId="760" priority="3263"/>
  </conditionalFormatting>
  <conditionalFormatting sqref="C495:C497">
    <cfRule type="duplicateValues" dxfId="759" priority="348"/>
    <cfRule type="duplicateValues" dxfId="758" priority="347"/>
    <cfRule type="duplicateValues" dxfId="757" priority="346"/>
    <cfRule type="duplicateValues" dxfId="756" priority="345"/>
  </conditionalFormatting>
  <conditionalFormatting sqref="C481:D481">
    <cfRule type="duplicateValues" dxfId="755" priority="618"/>
  </conditionalFormatting>
  <conditionalFormatting sqref="D952:D955">
    <cfRule type="duplicateValues" dxfId="754" priority="206"/>
  </conditionalFormatting>
  <conditionalFormatting sqref="D956:D957">
    <cfRule type="duplicateValues" dxfId="753" priority="204"/>
  </conditionalFormatting>
  <conditionalFormatting sqref="D958">
    <cfRule type="duplicateValues" dxfId="752" priority="202"/>
  </conditionalFormatting>
  <conditionalFormatting sqref="D970">
    <cfRule type="duplicateValues" dxfId="751" priority="200"/>
  </conditionalFormatting>
  <conditionalFormatting sqref="D975:D979">
    <cfRule type="duplicateValues" dxfId="750" priority="199"/>
  </conditionalFormatting>
  <conditionalFormatting sqref="D993:D994">
    <cfRule type="duplicateValues" dxfId="749" priority="5857"/>
  </conditionalFormatting>
  <conditionalFormatting sqref="D996">
    <cfRule type="duplicateValues" dxfId="748" priority="191"/>
    <cfRule type="duplicateValues" dxfId="747" priority="187"/>
  </conditionalFormatting>
  <conditionalFormatting sqref="D997">
    <cfRule type="duplicateValues" dxfId="746" priority="186"/>
    <cfRule type="duplicateValues" dxfId="745" priority="182"/>
  </conditionalFormatting>
  <conditionalFormatting sqref="D1004:D1006">
    <cfRule type="duplicateValues" dxfId="744" priority="181"/>
    <cfRule type="duplicateValues" dxfId="743" priority="177"/>
  </conditionalFormatting>
  <conditionalFormatting sqref="D1007">
    <cfRule type="duplicateValues" dxfId="742" priority="176"/>
    <cfRule type="duplicateValues" dxfId="741" priority="172"/>
  </conditionalFormatting>
  <conditionalFormatting sqref="D1008:D1009">
    <cfRule type="duplicateValues" dxfId="740" priority="167"/>
    <cfRule type="duplicateValues" dxfId="739" priority="171"/>
  </conditionalFormatting>
  <conditionalFormatting sqref="D1010">
    <cfRule type="duplicateValues" dxfId="738" priority="164"/>
  </conditionalFormatting>
  <conditionalFormatting sqref="D1011:D1024">
    <cfRule type="duplicateValues" dxfId="737" priority="6629"/>
  </conditionalFormatting>
  <conditionalFormatting sqref="D1025:D1027">
    <cfRule type="duplicateValues" dxfId="736" priority="160"/>
    <cfRule type="duplicateValues" dxfId="735" priority="156"/>
  </conditionalFormatting>
  <conditionalFormatting sqref="D1028">
    <cfRule type="duplicateValues" dxfId="734" priority="155"/>
    <cfRule type="duplicateValues" dxfId="733" priority="151"/>
  </conditionalFormatting>
  <conditionalFormatting sqref="D1029">
    <cfRule type="duplicateValues" dxfId="732" priority="150"/>
    <cfRule type="duplicateValues" dxfId="731" priority="146"/>
  </conditionalFormatting>
  <conditionalFormatting sqref="D1030">
    <cfRule type="duplicateValues" dxfId="730" priority="145"/>
    <cfRule type="duplicateValues" dxfId="729" priority="141"/>
  </conditionalFormatting>
  <conditionalFormatting sqref="D1032:D1035">
    <cfRule type="duplicateValues" dxfId="728" priority="140"/>
  </conditionalFormatting>
  <conditionalFormatting sqref="D1036:D1037">
    <cfRule type="duplicateValues" dxfId="727" priority="137"/>
  </conditionalFormatting>
  <conditionalFormatting sqref="D1038:D1039">
    <cfRule type="duplicateValues" dxfId="726" priority="134"/>
  </conditionalFormatting>
  <conditionalFormatting sqref="D1043:D1045">
    <cfRule type="duplicateValues" dxfId="725" priority="127"/>
    <cfRule type="duplicateValues" dxfId="724" priority="131"/>
  </conditionalFormatting>
  <conditionalFormatting sqref="D1046:D1047">
    <cfRule type="duplicateValues" dxfId="723" priority="126"/>
  </conditionalFormatting>
  <conditionalFormatting sqref="D1048:D1049">
    <cfRule type="duplicateValues" dxfId="722" priority="122"/>
  </conditionalFormatting>
  <conditionalFormatting sqref="D1121:D1122">
    <cfRule type="duplicateValues" dxfId="721" priority="111"/>
  </conditionalFormatting>
  <conditionalFormatting sqref="D1123">
    <cfRule type="duplicateValues" dxfId="720" priority="105"/>
  </conditionalFormatting>
  <conditionalFormatting sqref="D1124:D1125">
    <cfRule type="duplicateValues" dxfId="719" priority="100"/>
  </conditionalFormatting>
  <conditionalFormatting sqref="D1126:D1128">
    <cfRule type="duplicateValues" dxfId="718" priority="96"/>
  </conditionalFormatting>
  <conditionalFormatting sqref="D1129">
    <cfRule type="duplicateValues" dxfId="717" priority="91"/>
  </conditionalFormatting>
  <conditionalFormatting sqref="D1130:D1132">
    <cfRule type="duplicateValues" dxfId="716" priority="87"/>
  </conditionalFormatting>
  <conditionalFormatting sqref="D1133">
    <cfRule type="duplicateValues" dxfId="715" priority="84"/>
  </conditionalFormatting>
  <conditionalFormatting sqref="D1134">
    <cfRule type="duplicateValues" dxfId="714" priority="6471"/>
  </conditionalFormatting>
  <conditionalFormatting sqref="D1135:D1136">
    <cfRule type="duplicateValues" dxfId="713" priority="78"/>
  </conditionalFormatting>
  <conditionalFormatting sqref="D1144:D1146">
    <cfRule type="duplicateValues" dxfId="712" priority="72"/>
  </conditionalFormatting>
  <conditionalFormatting sqref="D1147:D1149">
    <cfRule type="duplicateValues" dxfId="711" priority="69"/>
  </conditionalFormatting>
  <conditionalFormatting sqref="D1150">
    <cfRule type="duplicateValues" dxfId="710" priority="64"/>
  </conditionalFormatting>
  <conditionalFormatting sqref="D1151:D1157">
    <cfRule type="duplicateValues" dxfId="709" priority="5653"/>
  </conditionalFormatting>
  <conditionalFormatting sqref="D1181">
    <cfRule type="duplicateValues" dxfId="708" priority="60"/>
  </conditionalFormatting>
  <conditionalFormatting sqref="D1182">
    <cfRule type="duplicateValues" dxfId="707" priority="57"/>
  </conditionalFormatting>
  <conditionalFormatting sqref="D1183">
    <cfRule type="duplicateValues" dxfId="706" priority="54"/>
  </conditionalFormatting>
  <conditionalFormatting sqref="D1186">
    <cfRule type="duplicateValues" dxfId="705" priority="50"/>
    <cfRule type="duplicateValues" dxfId="704" priority="46"/>
  </conditionalFormatting>
  <conditionalFormatting sqref="D1189:D1190">
    <cfRule type="duplicateValues" dxfId="703" priority="40"/>
    <cfRule type="duplicateValues" dxfId="702" priority="44"/>
  </conditionalFormatting>
  <conditionalFormatting sqref="D1191:D1193">
    <cfRule type="duplicateValues" dxfId="701" priority="34"/>
    <cfRule type="duplicateValues" dxfId="700" priority="38"/>
  </conditionalFormatting>
  <conditionalFormatting sqref="D1194">
    <cfRule type="duplicateValues" dxfId="699" priority="28"/>
    <cfRule type="duplicateValues" dxfId="698" priority="32"/>
  </conditionalFormatting>
  <conditionalFormatting sqref="D1207:D1214">
    <cfRule type="duplicateValues" dxfId="697" priority="24"/>
  </conditionalFormatting>
  <conditionalFormatting sqref="D1215:D1220">
    <cfRule type="duplicateValues" dxfId="696" priority="22"/>
  </conditionalFormatting>
  <conditionalFormatting sqref="D1221:D1223">
    <cfRule type="duplicateValues" dxfId="695" priority="20"/>
  </conditionalFormatting>
  <conditionalFormatting sqref="D1234:D1235">
    <cfRule type="duplicateValues" dxfId="694" priority="18"/>
    <cfRule type="duplicateValues" dxfId="693" priority="15"/>
  </conditionalFormatting>
  <conditionalFormatting sqref="D1238">
    <cfRule type="duplicateValues" dxfId="692" priority="5"/>
    <cfRule type="duplicateValues" dxfId="691" priority="8"/>
  </conditionalFormatting>
  <conditionalFormatting sqref="Q1:R430 P79 Q437:R764 R1202:S1203">
    <cfRule type="cellIs" dxfId="690" priority="324" operator="equal">
      <formula>"NO"</formula>
    </cfRule>
  </conditionalFormatting>
  <conditionalFormatting sqref="Q996:R997">
    <cfRule type="cellIs" dxfId="689" priority="184" operator="equal">
      <formula>"NO"</formula>
    </cfRule>
  </conditionalFormatting>
  <conditionalFormatting sqref="Q1032:R1039">
    <cfRule type="cellIs" dxfId="688" priority="132" operator="equal">
      <formula>"NO"</formula>
    </cfRule>
  </conditionalFormatting>
  <conditionalFormatting sqref="Q1043:R1051">
    <cfRule type="cellIs" dxfId="687" priority="114" operator="equal">
      <formula>"NO"</formula>
    </cfRule>
  </conditionalFormatting>
  <conditionalFormatting sqref="Q1121:R1133">
    <cfRule type="cellIs" dxfId="686" priority="82" operator="equal">
      <formula>"NO"</formula>
    </cfRule>
  </conditionalFormatting>
  <conditionalFormatting sqref="Q1135:R1136">
    <cfRule type="cellIs" dxfId="685" priority="76" operator="equal">
      <formula>"NO"</formula>
    </cfRule>
  </conditionalFormatting>
  <conditionalFormatting sqref="Q1144:R1157">
    <cfRule type="cellIs" dxfId="684" priority="66" operator="equal">
      <formula>"NO"</formula>
    </cfRule>
  </conditionalFormatting>
  <conditionalFormatting sqref="Q1181:R1186">
    <cfRule type="cellIs" dxfId="683" priority="48" operator="equal">
      <formula>"NO"</formula>
    </cfRule>
  </conditionalFormatting>
  <conditionalFormatting sqref="Q1189:R1197">
    <cfRule type="cellIs" dxfId="682" priority="30" operator="equal">
      <formula>"NO"</formula>
    </cfRule>
  </conditionalFormatting>
  <hyperlinks>
    <hyperlink ref="D959" r:id="rId1" xr:uid="{1ECA9C92-2B3D-4850-A5E3-A92EEDCA61A5}"/>
    <hyperlink ref="D960" r:id="rId2" xr:uid="{02FF8E9B-60B5-4608-847B-9D38A73F6F3A}"/>
    <hyperlink ref="D962" r:id="rId3" xr:uid="{10913724-6A3D-4B34-BAB3-51CC656A8562}"/>
    <hyperlink ref="D965" r:id="rId4" xr:uid="{8121E97E-91D1-4FD2-88E8-7CFFAF7E8779}"/>
    <hyperlink ref="D966" r:id="rId5" xr:uid="{2CECA065-0E4F-4BFF-AB0E-B18F6FB09FAE}"/>
    <hyperlink ref="D974" r:id="rId6" xr:uid="{CEFE3BC2-47D4-4843-AF76-D78570AD2CCE}"/>
    <hyperlink ref="D980" r:id="rId7" xr:uid="{80A2AA36-2F92-4390-9AD5-D77245371A6C}"/>
    <hyperlink ref="D981" r:id="rId8" xr:uid="{142D6B31-5401-46A7-AEA7-D755E0DE4A8B}"/>
    <hyperlink ref="D987" r:id="rId9" xr:uid="{693F9150-ABAD-4D93-8572-2D9EF7B0EEEE}"/>
    <hyperlink ref="D988" r:id="rId10" xr:uid="{8D4A7324-26EB-4A95-8059-64F51879EA5D}"/>
    <hyperlink ref="D989" r:id="rId11" xr:uid="{09B7F7D9-7CDB-4428-BACA-24BFD83E887E}"/>
    <hyperlink ref="D990" r:id="rId12" xr:uid="{94473ACF-C3B4-485B-A3E7-6639315BBE5D}"/>
    <hyperlink ref="D991" r:id="rId13" xr:uid="{8C4DB947-5781-4238-967D-466C6DC41266}"/>
    <hyperlink ref="D992" r:id="rId14" xr:uid="{767C52F3-F7A8-4375-AABC-DD729BD6A674}"/>
    <hyperlink ref="D995" r:id="rId15" xr:uid="{C6E8C39F-D20B-4194-BE3B-CB3A8A1CFD6B}"/>
    <hyperlink ref="D1034" r:id="rId16" xr:uid="{C97BE564-5786-4E32-9BC8-99691994E14D}"/>
    <hyperlink ref="D756" r:id="rId17" xr:uid="{58A5567F-1A38-4B16-B1D4-67FD73B10D48}"/>
  </hyperlinks>
  <pageMargins left="0.7" right="0.7" top="0.75" bottom="0.75" header="0.3" footer="0.3"/>
  <tableParts count="1">
    <tablePart r:id="rId18"/>
  </tableParts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20AE6006-CD49-4ECB-B4D0-71F1C543B445}">
          <x14:formula1>
            <xm:f>DESPLEGABLES!$D$16:$D$23</xm:f>
          </x14:formula1>
          <xm:sqref>V997 H1285:H1324 H2:H1282</xm:sqref>
        </x14:dataValidation>
        <x14:dataValidation type="list" allowBlank="1" showInputMessage="1" showErrorMessage="1" xr:uid="{A29E31D5-4B64-4242-99CE-FB70B32D2960}">
          <x14:formula1>
            <xm:f>DESPLEGABLES!$D$41:$D$42</xm:f>
          </x14:formula1>
          <xm:sqref>Q1040 R750 Q1142:Q1143 Q1134 Q1180 Q1187 Q1200 Q1283:Q1284 Q998:Q1031 Q2:Q995</xm:sqref>
        </x14:dataValidation>
        <x14:dataValidation type="list" allowBlank="1" showInputMessage="1" showErrorMessage="1" xr:uid="{7583DD7B-9DF6-458F-BBA4-010231843860}">
          <x14:formula1>
            <xm:f>DESPLEGABLES!$A$31:$A$34</xm:f>
          </x14:formula1>
          <xm:sqref>R1040 R1134 R1142 R1180 R1187 R1200 R1283:R1284 R751:R995 R998:R1031 R2:R749</xm:sqref>
        </x14:dataValidation>
        <x14:dataValidation type="list" allowBlank="1" showInputMessage="1" showErrorMessage="1" xr:uid="{E2BB602A-F65E-4253-8E71-60793DEC418D}">
          <x14:formula1>
            <xm:f>DESPLEGABLES!$A$37:$A$38</xm:f>
          </x14:formula1>
          <xm:sqref>S1040 S1142:S1143 S1134 S1180 S1187 S1200 S1283:S1284 S998:S1031 S2:S995</xm:sqref>
        </x14:dataValidation>
        <x14:dataValidation type="list" allowBlank="1" showInputMessage="1" showErrorMessage="1" xr:uid="{0E911675-4101-49A9-A1BD-6270A866CDF3}">
          <x14:formula1>
            <xm:f>DESPLEGABLES!$A$42:$A$45</xm:f>
          </x14:formula1>
          <xm:sqref>T1043:T1051 T1180:T1187 T1189:T1197 T1200 T1283:T1284 T1142:T1157 U1202:U1203 T1121:T1136 T998:T1040 T2:T995</xm:sqref>
        </x14:dataValidation>
        <x14:dataValidation type="list" allowBlank="1" showInputMessage="1" showErrorMessage="1" xr:uid="{5C7ABAEF-52EC-4BF2-92E3-589D1BFCA70C}">
          <x14:formula1>
            <xm:f>DESPLEGABLES!$G$2:$G$6</xm:f>
          </x14:formula1>
          <xm:sqref>U1040 U998:U1031 U2:U995 U1324</xm:sqref>
        </x14:dataValidation>
        <x14:dataValidation type="list" allowBlank="1" showInputMessage="1" showErrorMessage="1" xr:uid="{F8BA9F46-43FF-4C98-9C98-0368F4BBACB0}">
          <x14:formula1>
            <xm:f>DESPLEGABLES!$G$26:$G$32</xm:f>
          </x14:formula1>
          <xm:sqref>O1049 O1226:O1227 O1222:O1224 N1239:N1248 O1241 O1229 N1249:P1249 N1270:P1271 N1250:N1269 N1272:N1282 O1200 N1283:O1284 O1277 O1263:O1264 N1291:O1291 N1285:N1290 N1292:N1308 O1285:O1286 O1280 O1282 O1256 O1261 O1275 O1269 O1246 O1232:O1233 N2:N1200 N1202:N1237 N1335:P1335 N1309:P1309 N1346:P1346 N1310:N1334 N1336:N1345 N1347:N1357 O1056:P1056</xm:sqref>
        </x14:dataValidation>
        <x14:dataValidation type="list" allowBlank="1" showInputMessage="1" showErrorMessage="1" xr:uid="{7F7DE6FC-394F-49FD-A55C-0BEB5DF20836}">
          <x14:formula1>
            <xm:f>DESPLEGABLES!$A$48:$A$55</xm:f>
          </x14:formula1>
          <xm:sqref>O1050 O1180:P1180 O1187:P1188 O1198:P1198 O1215:P1215 O1197 O1146 P1137 O1153:O1155 O2:O1048 O1052:O1055 O1057:O1143</xm:sqref>
        </x14:dataValidation>
        <x14:dataValidation type="list" allowBlank="1" showInputMessage="1" showErrorMessage="1" xr:uid="{F6292E2D-0F82-4EED-949B-1BBE2F3D6CC9}">
          <x14:formula1>
            <xm:f>DESPLEGABLES!$A$48:$A$58</xm:f>
          </x14:formula1>
          <xm:sqref>R1109 R1107 R1099 O1185:P1186 O1181:P1183 O1189:P1189 O1147:O1152 P1232:P1233 P1226:P1227 O1191:O1196 P1191:P1197 P1222:P1224 O1240 P1240:P1241 P1229 P1236 O1156:O1157 P1277 P1246 P1263:P1264 P1280 P1256 P1261 P1275 P1269 O1238:P1239 P1282:P1286 P1141:P1157 O1144:O1145 P1202:Q1203 P2:P1055 P1057:P1136</xm:sqref>
        </x14:dataValidation>
        <x14:dataValidation type="list" allowBlank="1" showInputMessage="1" showErrorMessage="1" xr:uid="{B03A31FB-AB95-4AC5-81F1-7B008165A1E2}">
          <x14:formula1>
            <xm:f>DESPLEGABLES!$L$2:$L$13</xm:f>
          </x14:formula1>
          <xm:sqref>L1158:L1166 L2 L4:L31 L1138:L1143 L261:L352 L962:L1136 L354:L960 L33:L131 L133:L259</xm:sqref>
        </x14:dataValidation>
        <x14:dataValidation type="list" allowBlank="1" showInputMessage="1" showErrorMessage="1" xr:uid="{9C64ACF9-24C2-4EB2-BC0A-424A9C9C4267}">
          <x14:formula1>
            <xm:f>DESPLEGABLES!$J$2:$J$12</xm:f>
          </x14:formula1>
          <xm:sqref>L961 K1158:K1166 K1181:L1186 K1138:K1143 L3 L32 L132 L353 K1137:L1137 K1144:L1157 K1168 L260 K1285:K1323 K1189:L1197 K2:K1136 K1202:K1282 L1202:L1323 K1324:L1324</xm:sqref>
        </x14:dataValidation>
        <x14:dataValidation type="list" allowBlank="1" showInputMessage="1" showErrorMessage="1" xr:uid="{7A3E49D8-F868-4CD1-B0D3-0A67E8585974}">
          <x14:formula1>
            <xm:f>DESPLEGABLES!$A$2:$A$4</xm:f>
          </x14:formula1>
          <xm:sqref>G1188:G1200 G2:G1186 G1202:G1324 G1328:G1330 G1334:G1335 G1338 G1342 G1349 G1354 G1356:G1357</xm:sqref>
        </x14:dataValidation>
        <x14:dataValidation type="list" allowBlank="1" showInputMessage="1" showErrorMessage="1" xr:uid="{2F7FFA05-060E-42BF-9A20-3B5544DD9C69}">
          <x14:formula1>
            <xm:f>DESPLEGABLES!$A$17:$A$18</xm:f>
          </x14:formula1>
          <xm:sqref>J1206 J2:J1203</xm:sqref>
        </x14:dataValidation>
        <x14:dataValidation type="list" allowBlank="1" showInputMessage="1" showErrorMessage="1" xr:uid="{D7A121C3-683E-4F30-B232-D90A85FEAEE2}">
          <x14:formula1>
            <xm:f>DESPLEGABLES!$D$35:$D$37</xm:f>
          </x14:formula1>
          <xm:sqref>I2:I1203</xm:sqref>
        </x14:dataValidation>
        <x14:dataValidation type="list" allowBlank="1" showInputMessage="1" showErrorMessage="1" xr:uid="{08D40EB3-65C2-414D-B588-A86AA93F1D95}">
          <x14:formula1>
            <xm:f>DESPLEGABLES!$D$2:$D$10</xm:f>
          </x14:formula1>
          <xm:sqref>F2:F1203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FD2B-019E-4A3B-AAE4-193E031931EA}">
  <dimension ref="A1:Y1335"/>
  <sheetViews>
    <sheetView showGridLines="0" zoomScale="58" zoomScaleNormal="58" workbookViewId="0">
      <pane ySplit="1" topLeftCell="A1239" activePane="bottomLeft" state="frozen"/>
      <selection pane="bottomLeft" activeCell="A1256" sqref="A1256"/>
    </sheetView>
  </sheetViews>
  <sheetFormatPr baseColWidth="10" defaultColWidth="0" defaultRowHeight="12.75" customHeight="1"/>
  <cols>
    <col min="1" max="1" width="11.5" style="54" customWidth="1"/>
    <col min="2" max="2" width="20.5" style="54" customWidth="1"/>
    <col min="3" max="3" width="14.5" style="54" bestFit="1" customWidth="1"/>
    <col min="4" max="4" width="35.83203125" style="641" bestFit="1" customWidth="1"/>
    <col min="5" max="5" width="18.5" style="88" customWidth="1"/>
    <col min="6" max="6" width="14.6640625" style="54" customWidth="1"/>
    <col min="7" max="7" width="21.6640625" style="54" customWidth="1"/>
    <col min="8" max="8" width="22" style="54" bestFit="1" customWidth="1"/>
    <col min="9" max="10" width="11.5" style="54" customWidth="1"/>
    <col min="11" max="11" width="17.5" style="54" bestFit="1" customWidth="1"/>
    <col min="12" max="12" width="16.33203125" style="54" bestFit="1" customWidth="1"/>
    <col min="13" max="13" width="15.5" style="54" customWidth="1"/>
    <col min="14" max="14" width="22.5" style="54" customWidth="1"/>
    <col min="15" max="15" width="20.6640625" style="54" customWidth="1"/>
    <col min="16" max="16" width="21.5" style="54" customWidth="1"/>
    <col min="17" max="17" width="11.5" style="54" customWidth="1"/>
    <col min="18" max="18" width="8.33203125" style="54" customWidth="1"/>
    <col min="19" max="21" width="11.5" style="54" customWidth="1"/>
    <col min="22" max="22" width="25.33203125" style="54" customWidth="1"/>
    <col min="23" max="23" width="8.6640625" style="54" customWidth="1"/>
    <col min="24" max="25" width="8.6640625" style="54" hidden="1" customWidth="1"/>
    <col min="26" max="16384" width="11.5" style="54" hidden="1"/>
  </cols>
  <sheetData>
    <row r="1" spans="1:22" s="78" customFormat="1" ht="29" customHeight="1">
      <c r="A1" s="53" t="s">
        <v>4</v>
      </c>
      <c r="B1" s="53" t="s">
        <v>5</v>
      </c>
      <c r="C1" s="53" t="s">
        <v>6</v>
      </c>
      <c r="D1" s="89" t="s">
        <v>334</v>
      </c>
      <c r="E1" s="53" t="s">
        <v>335</v>
      </c>
      <c r="F1" s="53" t="s">
        <v>3</v>
      </c>
      <c r="G1" s="89" t="s">
        <v>2</v>
      </c>
      <c r="H1" s="53" t="s">
        <v>235</v>
      </c>
      <c r="I1" s="53" t="s">
        <v>1</v>
      </c>
      <c r="J1" s="53" t="s">
        <v>0</v>
      </c>
      <c r="K1" s="53" t="s">
        <v>336</v>
      </c>
      <c r="L1" s="53" t="s">
        <v>337</v>
      </c>
      <c r="M1" s="53" t="s">
        <v>338</v>
      </c>
      <c r="N1" s="89" t="s">
        <v>303</v>
      </c>
      <c r="O1" s="53" t="s">
        <v>339</v>
      </c>
      <c r="P1" s="71" t="s">
        <v>340</v>
      </c>
      <c r="Q1" s="53" t="s">
        <v>341</v>
      </c>
      <c r="R1" s="53" t="s">
        <v>310</v>
      </c>
      <c r="S1" s="53" t="s">
        <v>317</v>
      </c>
      <c r="T1" s="53" t="s">
        <v>342</v>
      </c>
      <c r="U1" s="53" t="s">
        <v>343</v>
      </c>
      <c r="V1" s="53" t="s">
        <v>344</v>
      </c>
    </row>
    <row r="2" spans="1:22" ht="13">
      <c r="A2" s="137">
        <v>61530615</v>
      </c>
      <c r="B2" s="162" t="s">
        <v>4664</v>
      </c>
      <c r="C2" s="99">
        <v>51934364137</v>
      </c>
      <c r="D2" s="141" t="s">
        <v>4665</v>
      </c>
      <c r="E2" s="99"/>
      <c r="F2" s="646"/>
      <c r="G2" s="162" t="s">
        <v>223</v>
      </c>
      <c r="H2" s="169" t="s">
        <v>245</v>
      </c>
      <c r="I2" s="76" t="s">
        <v>316</v>
      </c>
      <c r="J2" s="76" t="s">
        <v>221</v>
      </c>
      <c r="K2" s="134" t="s">
        <v>259</v>
      </c>
      <c r="L2" s="56" t="s">
        <v>259</v>
      </c>
      <c r="M2" s="188"/>
      <c r="N2" s="56" t="s">
        <v>233</v>
      </c>
      <c r="O2" s="56"/>
      <c r="P2" s="76" t="str">
        <f>TRIM(BD_LilyaEspinoza[[#This Row],[CONTACTO II]])</f>
        <v/>
      </c>
      <c r="Q2" s="64"/>
      <c r="R2" s="56"/>
      <c r="S2" s="56"/>
      <c r="T2" s="56"/>
      <c r="U2" s="56"/>
      <c r="V2" s="56"/>
    </row>
    <row r="3" spans="1:22" ht="13">
      <c r="A3" s="137">
        <v>72985252</v>
      </c>
      <c r="B3" s="162" t="s">
        <v>7813</v>
      </c>
      <c r="C3" s="99">
        <v>51985464024</v>
      </c>
      <c r="D3" s="141" t="s">
        <v>7814</v>
      </c>
      <c r="E3" s="99"/>
      <c r="F3" s="646"/>
      <c r="G3" s="162" t="s">
        <v>223</v>
      </c>
      <c r="H3" s="169" t="s">
        <v>245</v>
      </c>
      <c r="I3" s="76" t="s">
        <v>316</v>
      </c>
      <c r="J3" s="76" t="s">
        <v>221</v>
      </c>
      <c r="K3" s="134" t="s">
        <v>259</v>
      </c>
      <c r="L3" s="56" t="s">
        <v>259</v>
      </c>
      <c r="M3" s="188"/>
      <c r="N3" s="56" t="s">
        <v>233</v>
      </c>
      <c r="O3" s="56"/>
      <c r="P3" s="76" t="str">
        <f>TRIM(BD_LilyaEspinoza[[#This Row],[CONTACTO II]])</f>
        <v/>
      </c>
      <c r="Q3" s="64"/>
      <c r="R3" s="56"/>
      <c r="S3" s="56"/>
      <c r="T3" s="56"/>
      <c r="U3" s="56"/>
      <c r="V3" s="56"/>
    </row>
    <row r="4" spans="1:22" ht="28">
      <c r="A4" s="132">
        <v>10318207</v>
      </c>
      <c r="B4" s="162" t="s">
        <v>950</v>
      </c>
      <c r="C4" s="99">
        <v>51967579172</v>
      </c>
      <c r="D4" s="141" t="s">
        <v>951</v>
      </c>
      <c r="E4" s="99"/>
      <c r="F4" s="646"/>
      <c r="G4" s="162" t="s">
        <v>223</v>
      </c>
      <c r="H4" s="169" t="s">
        <v>245</v>
      </c>
      <c r="I4" s="76"/>
      <c r="J4" s="76" t="s">
        <v>221</v>
      </c>
      <c r="K4" s="134" t="s">
        <v>259</v>
      </c>
      <c r="L4" s="56" t="s">
        <v>259</v>
      </c>
      <c r="M4" s="188"/>
      <c r="N4" s="56" t="s">
        <v>231</v>
      </c>
      <c r="O4" s="60" t="s">
        <v>233</v>
      </c>
      <c r="P4" s="76" t="str">
        <f>TRIM(BD_LilyaEspinoza[[#This Row],[CONTACTO II]])</f>
        <v>SE ENVIÓ INFORMACIÓN</v>
      </c>
      <c r="Q4" s="64"/>
      <c r="R4" s="56"/>
      <c r="S4" s="56"/>
      <c r="T4" s="56"/>
      <c r="U4" s="56"/>
      <c r="V4" s="56"/>
    </row>
    <row r="5" spans="1:22" ht="28">
      <c r="A5" s="132">
        <v>74433285</v>
      </c>
      <c r="B5" s="162" t="s">
        <v>8909</v>
      </c>
      <c r="C5" s="99">
        <v>51976035113</v>
      </c>
      <c r="D5" s="141" t="s">
        <v>8910</v>
      </c>
      <c r="E5" s="99" t="s">
        <v>376</v>
      </c>
      <c r="F5" s="646" t="s">
        <v>254</v>
      </c>
      <c r="G5" s="162" t="s">
        <v>223</v>
      </c>
      <c r="H5" s="169" t="s">
        <v>245</v>
      </c>
      <c r="I5" s="76"/>
      <c r="J5" s="76" t="s">
        <v>221</v>
      </c>
      <c r="K5" s="134" t="s">
        <v>269</v>
      </c>
      <c r="L5" s="56" t="s">
        <v>269</v>
      </c>
      <c r="M5" s="188"/>
      <c r="N5" s="56" t="s">
        <v>231</v>
      </c>
      <c r="O5" s="60" t="s">
        <v>233</v>
      </c>
      <c r="P5" s="76" t="str">
        <f>TRIM(BD_LilyaEspinoza[[#This Row],[CONTACTO II]])</f>
        <v>SE ENVIÓ INFORMACIÓN</v>
      </c>
      <c r="Q5" s="64"/>
      <c r="R5" s="56"/>
      <c r="S5" s="56"/>
      <c r="T5" s="56"/>
      <c r="U5" s="56"/>
      <c r="V5" s="56"/>
    </row>
    <row r="6" spans="1:22" ht="13">
      <c r="A6" s="137">
        <v>44254678</v>
      </c>
      <c r="B6" s="162" t="s">
        <v>2260</v>
      </c>
      <c r="C6" s="99">
        <v>51952324378</v>
      </c>
      <c r="D6" s="141" t="s">
        <v>2261</v>
      </c>
      <c r="E6" s="99"/>
      <c r="F6" s="646"/>
      <c r="G6" s="162" t="s">
        <v>223</v>
      </c>
      <c r="H6" s="169" t="s">
        <v>245</v>
      </c>
      <c r="I6" s="76"/>
      <c r="J6" s="76" t="s">
        <v>221</v>
      </c>
      <c r="K6" s="134" t="s">
        <v>259</v>
      </c>
      <c r="L6" s="56" t="s">
        <v>259</v>
      </c>
      <c r="M6" s="188"/>
      <c r="N6" s="56" t="s">
        <v>231</v>
      </c>
      <c r="O6" s="56"/>
      <c r="P6" s="76" t="str">
        <f>TRIM(BD_LilyaEspinoza[[#This Row],[CONTACTO II]])</f>
        <v/>
      </c>
      <c r="Q6" s="64"/>
      <c r="R6" s="56"/>
      <c r="S6" s="56"/>
      <c r="T6" s="56"/>
      <c r="U6" s="56"/>
      <c r="V6" s="56"/>
    </row>
    <row r="7" spans="1:22" ht="13">
      <c r="A7" s="137">
        <v>61493469</v>
      </c>
      <c r="B7" s="162" t="s">
        <v>4496</v>
      </c>
      <c r="C7" s="99">
        <v>51994919135</v>
      </c>
      <c r="D7" s="141" t="s">
        <v>4497</v>
      </c>
      <c r="E7" s="99"/>
      <c r="F7" s="646"/>
      <c r="G7" s="162" t="s">
        <v>223</v>
      </c>
      <c r="H7" s="169" t="s">
        <v>245</v>
      </c>
      <c r="I7" s="76"/>
      <c r="J7" s="76" t="s">
        <v>221</v>
      </c>
      <c r="K7" s="134" t="s">
        <v>259</v>
      </c>
      <c r="L7" s="56" t="s">
        <v>259</v>
      </c>
      <c r="M7" s="188"/>
      <c r="N7" s="56" t="s">
        <v>231</v>
      </c>
      <c r="O7" s="56"/>
      <c r="P7" s="76" t="str">
        <f>TRIM(BD_LilyaEspinoza[[#This Row],[CONTACTO II]])</f>
        <v/>
      </c>
      <c r="Q7" s="64"/>
      <c r="R7" s="56"/>
      <c r="S7" s="56"/>
      <c r="T7" s="56"/>
      <c r="U7" s="56"/>
      <c r="V7" s="56"/>
    </row>
    <row r="8" spans="1:22" s="617" customFormat="1" ht="13">
      <c r="A8" s="622">
        <v>72555167</v>
      </c>
      <c r="B8" s="623" t="s">
        <v>7276</v>
      </c>
      <c r="C8" s="624">
        <v>51922744446</v>
      </c>
      <c r="D8" s="625" t="s">
        <v>7277</v>
      </c>
      <c r="E8" s="624"/>
      <c r="F8" s="646"/>
      <c r="G8" s="623" t="s">
        <v>223</v>
      </c>
      <c r="H8" s="1148" t="s">
        <v>245</v>
      </c>
      <c r="I8" s="626"/>
      <c r="J8" s="626" t="s">
        <v>221</v>
      </c>
      <c r="K8" s="627" t="s">
        <v>259</v>
      </c>
      <c r="L8" s="627" t="s">
        <v>259</v>
      </c>
      <c r="M8" s="628"/>
      <c r="N8" s="627" t="s">
        <v>314</v>
      </c>
      <c r="O8" s="627"/>
      <c r="P8" s="626" t="str">
        <f>TRIM(BD_LilyaEspinoza[[#This Row],[CONTACTO II]])</f>
        <v/>
      </c>
      <c r="Q8" s="629"/>
      <c r="R8" s="627"/>
      <c r="S8" s="627"/>
      <c r="T8" s="627"/>
      <c r="U8" s="627"/>
      <c r="V8" s="627" t="s">
        <v>1296</v>
      </c>
    </row>
    <row r="9" spans="1:22" ht="13">
      <c r="A9" s="137">
        <v>41814832</v>
      </c>
      <c r="B9" s="162" t="s">
        <v>1753</v>
      </c>
      <c r="C9" s="99">
        <v>51952063649</v>
      </c>
      <c r="D9" s="141" t="s">
        <v>1754</v>
      </c>
      <c r="E9" s="99"/>
      <c r="F9" s="646"/>
      <c r="G9" s="162" t="s">
        <v>223</v>
      </c>
      <c r="H9" s="169" t="s">
        <v>245</v>
      </c>
      <c r="I9" s="76" t="s">
        <v>316</v>
      </c>
      <c r="J9" s="76" t="s">
        <v>221</v>
      </c>
      <c r="K9" s="134" t="s">
        <v>269</v>
      </c>
      <c r="L9" s="56"/>
      <c r="M9" s="188"/>
      <c r="N9" s="56" t="s">
        <v>233</v>
      </c>
      <c r="O9" s="56"/>
      <c r="P9" s="76"/>
      <c r="Q9" s="64"/>
      <c r="R9" s="56"/>
      <c r="S9" s="56"/>
      <c r="T9" s="56"/>
      <c r="U9" s="56"/>
      <c r="V9" s="56"/>
    </row>
    <row r="10" spans="1:22" ht="13">
      <c r="A10" s="137">
        <v>10707384</v>
      </c>
      <c r="B10" s="162" t="s">
        <v>1026</v>
      </c>
      <c r="C10" s="99">
        <v>51931663262</v>
      </c>
      <c r="D10" s="141" t="s">
        <v>1027</v>
      </c>
      <c r="E10" s="99"/>
      <c r="F10" s="646"/>
      <c r="G10" s="162" t="s">
        <v>223</v>
      </c>
      <c r="H10" s="169" t="s">
        <v>245</v>
      </c>
      <c r="I10" s="76"/>
      <c r="J10" s="76" t="s">
        <v>221</v>
      </c>
      <c r="K10" s="134" t="s">
        <v>269</v>
      </c>
      <c r="L10" s="56" t="s">
        <v>269</v>
      </c>
      <c r="M10" s="188"/>
      <c r="N10" s="56" t="s">
        <v>233</v>
      </c>
      <c r="O10" s="56"/>
      <c r="P10" s="76" t="str">
        <f>TRIM(BD_LilyaEspinoza[[#This Row],[CONTACTO II]])</f>
        <v/>
      </c>
      <c r="Q10" s="64"/>
      <c r="R10" s="56"/>
      <c r="S10" s="56"/>
      <c r="T10" s="56"/>
      <c r="U10" s="56"/>
      <c r="V10" s="56"/>
    </row>
    <row r="11" spans="1:22" ht="28">
      <c r="A11" s="137">
        <v>73265708</v>
      </c>
      <c r="B11" s="162" t="s">
        <v>8230</v>
      </c>
      <c r="C11" s="99">
        <v>903588607</v>
      </c>
      <c r="D11" s="408" t="s">
        <v>8231</v>
      </c>
      <c r="E11" s="99" t="s">
        <v>2401</v>
      </c>
      <c r="F11" s="646" t="s">
        <v>254</v>
      </c>
      <c r="G11" s="162" t="s">
        <v>223</v>
      </c>
      <c r="H11" s="169" t="s">
        <v>242</v>
      </c>
      <c r="I11" s="76" t="s">
        <v>316</v>
      </c>
      <c r="J11" s="76" t="s">
        <v>221</v>
      </c>
      <c r="K11" s="134"/>
      <c r="L11" s="56"/>
      <c r="M11" s="188"/>
      <c r="N11" s="56" t="s">
        <v>231</v>
      </c>
      <c r="O11" s="56" t="s">
        <v>231</v>
      </c>
      <c r="P11" s="76" t="str">
        <f>TRIM(BD_LilyaEspinoza[[#This Row],[CONTACTO II]])</f>
        <v>MOSTRÓ INTERÉS</v>
      </c>
      <c r="Q11" s="64" t="s">
        <v>445</v>
      </c>
      <c r="R11" s="56" t="s">
        <v>232</v>
      </c>
      <c r="S11" s="56" t="s">
        <v>318</v>
      </c>
      <c r="T11" s="56" t="s">
        <v>323</v>
      </c>
      <c r="U11" s="56"/>
      <c r="V11" s="56"/>
    </row>
    <row r="12" spans="1:22" ht="28">
      <c r="A12" s="137">
        <v>47464055</v>
      </c>
      <c r="B12" s="162" t="s">
        <v>2805</v>
      </c>
      <c r="C12" s="99">
        <v>992419321</v>
      </c>
      <c r="D12" s="408" t="s">
        <v>2806</v>
      </c>
      <c r="E12" s="99" t="s">
        <v>376</v>
      </c>
      <c r="F12" s="646" t="s">
        <v>254</v>
      </c>
      <c r="G12" s="162" t="s">
        <v>223</v>
      </c>
      <c r="H12" s="169" t="s">
        <v>245</v>
      </c>
      <c r="I12" s="76" t="s">
        <v>316</v>
      </c>
      <c r="J12" s="76" t="s">
        <v>221</v>
      </c>
      <c r="K12" s="134"/>
      <c r="L12" s="56"/>
      <c r="M12" s="188"/>
      <c r="N12" s="56" t="s">
        <v>231</v>
      </c>
      <c r="O12" s="56" t="s">
        <v>231</v>
      </c>
      <c r="P12" s="76" t="str">
        <f>TRIM(BD_LilyaEspinoza[[#This Row],[CONTACTO II]])</f>
        <v>MOSTRÓ INTERÉS</v>
      </c>
      <c r="Q12" s="64" t="s">
        <v>445</v>
      </c>
      <c r="R12" s="56" t="s">
        <v>232</v>
      </c>
      <c r="S12" s="56" t="s">
        <v>318</v>
      </c>
      <c r="T12" s="56" t="s">
        <v>323</v>
      </c>
      <c r="U12" s="56"/>
      <c r="V12" s="56"/>
    </row>
    <row r="13" spans="1:22" ht="28">
      <c r="A13" s="137">
        <v>61294597</v>
      </c>
      <c r="B13" s="162" t="s">
        <v>3979</v>
      </c>
      <c r="C13" s="99">
        <v>923162958</v>
      </c>
      <c r="D13" s="408" t="s">
        <v>3980</v>
      </c>
      <c r="E13" s="99" t="s">
        <v>376</v>
      </c>
      <c r="F13" s="646" t="s">
        <v>254</v>
      </c>
      <c r="G13" s="162" t="s">
        <v>223</v>
      </c>
      <c r="H13" s="169" t="s">
        <v>242</v>
      </c>
      <c r="I13" s="76"/>
      <c r="J13" s="76" t="s">
        <v>221</v>
      </c>
      <c r="K13" s="134"/>
      <c r="L13" s="56"/>
      <c r="M13" s="188"/>
      <c r="N13" s="60" t="s">
        <v>231</v>
      </c>
      <c r="O13" s="56" t="s">
        <v>231</v>
      </c>
      <c r="P13" s="76" t="str">
        <f>TRIM(BD_LilyaEspinoza[[#This Row],[CONTACTO II]])</f>
        <v>MOSTRÓ INTERÉS</v>
      </c>
      <c r="Q13" s="64" t="s">
        <v>445</v>
      </c>
      <c r="R13" s="56" t="s">
        <v>232</v>
      </c>
      <c r="S13" s="56" t="s">
        <v>318</v>
      </c>
      <c r="T13" s="56" t="s">
        <v>323</v>
      </c>
      <c r="U13" s="56" t="s">
        <v>255</v>
      </c>
      <c r="V13" s="56"/>
    </row>
    <row r="14" spans="1:22" ht="13">
      <c r="A14" s="137">
        <v>76093066</v>
      </c>
      <c r="B14" s="162" t="s">
        <v>9537</v>
      </c>
      <c r="C14" s="99">
        <v>51922585910</v>
      </c>
      <c r="D14" s="141" t="s">
        <v>9538</v>
      </c>
      <c r="E14" s="99"/>
      <c r="F14" s="646"/>
      <c r="G14" s="162" t="s">
        <v>223</v>
      </c>
      <c r="H14" s="169" t="s">
        <v>245</v>
      </c>
      <c r="I14" s="76" t="s">
        <v>316</v>
      </c>
      <c r="J14" s="76" t="s">
        <v>221</v>
      </c>
      <c r="K14" s="134" t="s">
        <v>269</v>
      </c>
      <c r="L14" s="56" t="s">
        <v>269</v>
      </c>
      <c r="M14" s="188"/>
      <c r="N14" s="56" t="s">
        <v>236</v>
      </c>
      <c r="O14" s="56"/>
      <c r="P14" s="76" t="str">
        <f>TRIM(BD_LilyaEspinoza[[#This Row],[CONTACTO II]])</f>
        <v/>
      </c>
      <c r="Q14" s="64"/>
      <c r="R14" s="56"/>
      <c r="S14" s="56"/>
      <c r="T14" s="56"/>
      <c r="U14" s="56"/>
      <c r="V14" s="56"/>
    </row>
    <row r="15" spans="1:22" ht="13">
      <c r="A15" s="137">
        <v>9855340</v>
      </c>
      <c r="B15" s="162" t="s">
        <v>810</v>
      </c>
      <c r="C15" s="99">
        <v>51990644062</v>
      </c>
      <c r="D15" s="141" t="s">
        <v>811</v>
      </c>
      <c r="E15" s="99"/>
      <c r="F15" s="646"/>
      <c r="G15" s="162" t="s">
        <v>223</v>
      </c>
      <c r="H15" s="169" t="s">
        <v>245</v>
      </c>
      <c r="I15" s="76" t="s">
        <v>316</v>
      </c>
      <c r="J15" s="76" t="s">
        <v>221</v>
      </c>
      <c r="K15" s="134" t="s">
        <v>269</v>
      </c>
      <c r="L15" s="56" t="s">
        <v>269</v>
      </c>
      <c r="M15" s="188"/>
      <c r="N15" s="56" t="s">
        <v>241</v>
      </c>
      <c r="O15" s="56"/>
      <c r="P15" s="76" t="str">
        <f>TRIM(BD_LilyaEspinoza[[#This Row],[CONTACTO II]])</f>
        <v/>
      </c>
      <c r="Q15" s="64"/>
      <c r="R15" s="56"/>
      <c r="S15" s="56"/>
      <c r="T15" s="56"/>
      <c r="U15" s="56"/>
      <c r="V15" s="56"/>
    </row>
    <row r="16" spans="1:22" ht="13">
      <c r="A16" s="137">
        <v>45513037</v>
      </c>
      <c r="B16" s="162" t="s">
        <v>2496</v>
      </c>
      <c r="C16" s="99">
        <v>51983076522</v>
      </c>
      <c r="D16" s="141" t="s">
        <v>2497</v>
      </c>
      <c r="E16" s="99"/>
      <c r="F16" s="62"/>
      <c r="G16" s="162" t="s">
        <v>223</v>
      </c>
      <c r="H16" s="169" t="s">
        <v>245</v>
      </c>
      <c r="I16" s="76" t="s">
        <v>316</v>
      </c>
      <c r="J16" s="76" t="s">
        <v>221</v>
      </c>
      <c r="K16" s="134" t="s">
        <v>269</v>
      </c>
      <c r="L16" s="56" t="s">
        <v>269</v>
      </c>
      <c r="M16" s="188"/>
      <c r="N16" s="56" t="s">
        <v>241</v>
      </c>
      <c r="O16" s="56"/>
      <c r="P16" s="76" t="str">
        <f>TRIM(BD_LilyaEspinoza[[#This Row],[CONTACTO II]])</f>
        <v/>
      </c>
      <c r="Q16" s="64"/>
      <c r="R16" s="56"/>
      <c r="S16" s="56"/>
      <c r="T16" s="56"/>
      <c r="U16" s="56"/>
      <c r="V16" s="56"/>
    </row>
    <row r="17" spans="1:22" ht="13">
      <c r="A17" s="137"/>
      <c r="B17" s="145" t="s">
        <v>11912</v>
      </c>
      <c r="C17" s="99">
        <v>51929906915</v>
      </c>
      <c r="D17" s="99" t="s">
        <v>11913</v>
      </c>
      <c r="E17" s="169"/>
      <c r="F17" s="646"/>
      <c r="G17" s="162" t="s">
        <v>223</v>
      </c>
      <c r="H17" s="169" t="s">
        <v>245</v>
      </c>
      <c r="I17" s="76" t="s">
        <v>316</v>
      </c>
      <c r="J17" s="76" t="s">
        <v>221</v>
      </c>
      <c r="K17" s="134" t="s">
        <v>256</v>
      </c>
      <c r="L17" s="56" t="s">
        <v>256</v>
      </c>
      <c r="M17" s="188"/>
      <c r="N17" s="56" t="s">
        <v>236</v>
      </c>
      <c r="O17" s="56" t="s">
        <v>236</v>
      </c>
      <c r="P17" s="56" t="str">
        <f>TRIM(BD_LilyaEspinoza[[#This Row],[CONTACTO II]])</f>
        <v>NO CONTESTA</v>
      </c>
      <c r="Q17" s="64"/>
      <c r="R17" s="56"/>
      <c r="S17" s="56"/>
      <c r="T17" s="56"/>
      <c r="U17" s="56"/>
      <c r="V17" s="56"/>
    </row>
    <row r="18" spans="1:22" ht="13">
      <c r="A18" s="137"/>
      <c r="B18" s="162" t="s">
        <v>11914</v>
      </c>
      <c r="C18" s="99" t="s">
        <v>11915</v>
      </c>
      <c r="D18" s="408"/>
      <c r="E18" s="630"/>
      <c r="F18" s="646"/>
      <c r="G18" s="162" t="s">
        <v>223</v>
      </c>
      <c r="H18" s="169" t="s">
        <v>245</v>
      </c>
      <c r="I18" s="76" t="s">
        <v>316</v>
      </c>
      <c r="J18" s="76" t="s">
        <v>221</v>
      </c>
      <c r="K18" s="134" t="s">
        <v>256</v>
      </c>
      <c r="L18" s="56" t="s">
        <v>256</v>
      </c>
      <c r="M18" s="188"/>
      <c r="N18" s="56" t="s">
        <v>236</v>
      </c>
      <c r="O18" s="56" t="s">
        <v>236</v>
      </c>
      <c r="P18" s="56" t="str">
        <f>TRIM(BD_LilyaEspinoza[[#This Row],[CONTACTO II]])</f>
        <v>NO CONTESTA</v>
      </c>
      <c r="Q18" s="64"/>
      <c r="R18" s="56"/>
      <c r="S18" s="56"/>
      <c r="T18" s="56"/>
      <c r="U18" s="56"/>
      <c r="V18" s="56"/>
    </row>
    <row r="19" spans="1:22" ht="13">
      <c r="A19" s="137"/>
      <c r="B19" s="162" t="s">
        <v>11916</v>
      </c>
      <c r="C19" s="99">
        <v>964853500</v>
      </c>
      <c r="D19" s="408" t="s">
        <v>11917</v>
      </c>
      <c r="E19" s="403"/>
      <c r="F19" s="646"/>
      <c r="G19" s="162" t="s">
        <v>223</v>
      </c>
      <c r="H19" s="169" t="s">
        <v>245</v>
      </c>
      <c r="I19" s="76" t="s">
        <v>316</v>
      </c>
      <c r="J19" s="76" t="s">
        <v>221</v>
      </c>
      <c r="K19" s="134" t="s">
        <v>256</v>
      </c>
      <c r="L19" s="56" t="s">
        <v>256</v>
      </c>
      <c r="M19" s="188"/>
      <c r="N19" s="56" t="s">
        <v>236</v>
      </c>
      <c r="O19" s="56" t="s">
        <v>236</v>
      </c>
      <c r="P19" s="56" t="str">
        <f>TRIM(BD_LilyaEspinoza[[#This Row],[CONTACTO II]])</f>
        <v>NO CONTESTA</v>
      </c>
      <c r="Q19" s="64"/>
      <c r="R19" s="56"/>
      <c r="S19" s="56"/>
      <c r="T19" s="56"/>
      <c r="U19" s="56"/>
      <c r="V19" s="56"/>
    </row>
    <row r="20" spans="1:22" ht="13">
      <c r="A20" s="137"/>
      <c r="B20" s="145" t="s">
        <v>11918</v>
      </c>
      <c r="C20" s="141">
        <v>961605219</v>
      </c>
      <c r="D20" s="409" t="s">
        <v>5223</v>
      </c>
      <c r="E20" s="403"/>
      <c r="F20" s="646"/>
      <c r="G20" s="162" t="s">
        <v>223</v>
      </c>
      <c r="H20" s="169" t="s">
        <v>245</v>
      </c>
      <c r="I20" s="76" t="s">
        <v>316</v>
      </c>
      <c r="J20" s="76" t="s">
        <v>221</v>
      </c>
      <c r="K20" s="134" t="s">
        <v>256</v>
      </c>
      <c r="L20" s="56" t="s">
        <v>256</v>
      </c>
      <c r="M20" s="188"/>
      <c r="N20" s="56" t="s">
        <v>236</v>
      </c>
      <c r="O20" s="56" t="s">
        <v>236</v>
      </c>
      <c r="P20" s="56" t="str">
        <f>TRIM(BD_LilyaEspinoza[[#This Row],[CONTACTO II]])</f>
        <v>NO CONTESTA</v>
      </c>
      <c r="Q20" s="64"/>
      <c r="R20" s="56"/>
      <c r="S20" s="56"/>
      <c r="T20" s="56"/>
      <c r="U20" s="56"/>
      <c r="V20" s="56"/>
    </row>
    <row r="21" spans="1:22" ht="13">
      <c r="A21" s="137">
        <v>10478909</v>
      </c>
      <c r="B21" s="162" t="s">
        <v>981</v>
      </c>
      <c r="C21" s="99">
        <v>51987774324</v>
      </c>
      <c r="D21" s="141" t="s">
        <v>982</v>
      </c>
      <c r="E21" s="99"/>
      <c r="F21" s="646"/>
      <c r="G21" s="162" t="s">
        <v>223</v>
      </c>
      <c r="H21" s="169" t="s">
        <v>245</v>
      </c>
      <c r="I21" s="76" t="s">
        <v>316</v>
      </c>
      <c r="J21" s="76" t="s">
        <v>221</v>
      </c>
      <c r="K21" s="134" t="s">
        <v>269</v>
      </c>
      <c r="L21" s="56" t="s">
        <v>269</v>
      </c>
      <c r="M21" s="188"/>
      <c r="N21" s="56" t="s">
        <v>236</v>
      </c>
      <c r="O21" s="56"/>
      <c r="P21" s="76" t="str">
        <f>TRIM(BD_LilyaEspinoza[[#This Row],[CONTACTO II]])</f>
        <v/>
      </c>
      <c r="Q21" s="64"/>
      <c r="R21" s="56"/>
      <c r="S21" s="56"/>
      <c r="T21" s="56"/>
      <c r="U21" s="56"/>
      <c r="V21" s="56"/>
    </row>
    <row r="22" spans="1:22" ht="13">
      <c r="A22" s="137"/>
      <c r="B22" s="145" t="s">
        <v>11919</v>
      </c>
      <c r="C22" s="141">
        <v>977250157</v>
      </c>
      <c r="D22" s="141" t="s">
        <v>11281</v>
      </c>
      <c r="E22" s="169"/>
      <c r="F22" s="646"/>
      <c r="G22" s="162" t="s">
        <v>223</v>
      </c>
      <c r="H22" s="169" t="s">
        <v>245</v>
      </c>
      <c r="I22" s="76" t="s">
        <v>316</v>
      </c>
      <c r="J22" s="76" t="s">
        <v>221</v>
      </c>
      <c r="K22" s="134" t="s">
        <v>256</v>
      </c>
      <c r="L22" s="56" t="s">
        <v>256</v>
      </c>
      <c r="M22" s="188"/>
      <c r="N22" s="56" t="s">
        <v>236</v>
      </c>
      <c r="O22" s="56" t="s">
        <v>236</v>
      </c>
      <c r="P22" s="56" t="str">
        <f>TRIM(BD_LilyaEspinoza[[#This Row],[CONTACTO II]])</f>
        <v>NO CONTESTA</v>
      </c>
      <c r="Q22" s="64"/>
      <c r="R22" s="56"/>
      <c r="S22" s="56"/>
      <c r="T22" s="56"/>
      <c r="U22" s="56"/>
      <c r="V22" s="56"/>
    </row>
    <row r="23" spans="1:22" ht="13">
      <c r="A23" s="137"/>
      <c r="B23" s="162" t="s">
        <v>11920</v>
      </c>
      <c r="C23" s="99">
        <v>958804504</v>
      </c>
      <c r="D23" s="99" t="s">
        <v>8390</v>
      </c>
      <c r="E23" s="169"/>
      <c r="F23" s="646"/>
      <c r="G23" s="162" t="s">
        <v>223</v>
      </c>
      <c r="H23" s="169" t="s">
        <v>245</v>
      </c>
      <c r="I23" s="76" t="s">
        <v>316</v>
      </c>
      <c r="J23" s="76" t="s">
        <v>221</v>
      </c>
      <c r="K23" s="134" t="s">
        <v>256</v>
      </c>
      <c r="L23" s="56" t="s">
        <v>256</v>
      </c>
      <c r="M23" s="188"/>
      <c r="N23" s="56" t="s">
        <v>236</v>
      </c>
      <c r="O23" s="56" t="s">
        <v>236</v>
      </c>
      <c r="P23" s="56" t="str">
        <f>TRIM(BD_LilyaEspinoza[[#This Row],[CONTACTO II]])</f>
        <v>NO CONTESTA</v>
      </c>
      <c r="Q23" s="64"/>
      <c r="R23" s="56"/>
      <c r="S23" s="56"/>
      <c r="T23" s="56"/>
      <c r="U23" s="56"/>
      <c r="V23" s="56"/>
    </row>
    <row r="24" spans="1:22" ht="13">
      <c r="A24" s="137">
        <v>61422059</v>
      </c>
      <c r="B24" s="162" t="s">
        <v>4259</v>
      </c>
      <c r="C24" s="99">
        <v>51933763900</v>
      </c>
      <c r="D24" s="141" t="s">
        <v>4260</v>
      </c>
      <c r="E24" s="99"/>
      <c r="F24" s="62"/>
      <c r="G24" s="162" t="s">
        <v>223</v>
      </c>
      <c r="H24" s="169" t="s">
        <v>245</v>
      </c>
      <c r="I24" s="76" t="s">
        <v>316</v>
      </c>
      <c r="J24" s="76" t="s">
        <v>221</v>
      </c>
      <c r="K24" s="134" t="s">
        <v>269</v>
      </c>
      <c r="L24" s="56" t="s">
        <v>269</v>
      </c>
      <c r="M24" s="188"/>
      <c r="N24" s="56" t="s">
        <v>236</v>
      </c>
      <c r="O24" s="56"/>
      <c r="P24" s="76" t="str">
        <f>TRIM(BD_LilyaEspinoza[[#This Row],[CONTACTO II]])</f>
        <v/>
      </c>
      <c r="Q24" s="64"/>
      <c r="R24" s="56"/>
      <c r="S24" s="56"/>
      <c r="T24" s="56"/>
      <c r="U24" s="56"/>
      <c r="V24" s="56"/>
    </row>
    <row r="25" spans="1:22" ht="14">
      <c r="A25" s="137">
        <v>41500340</v>
      </c>
      <c r="B25" s="162" t="s">
        <v>1690</v>
      </c>
      <c r="C25" s="99">
        <v>51991775318</v>
      </c>
      <c r="D25" s="141" t="s">
        <v>1691</v>
      </c>
      <c r="E25" s="99"/>
      <c r="F25" s="62"/>
      <c r="G25" s="162" t="s">
        <v>223</v>
      </c>
      <c r="H25" s="169" t="s">
        <v>245</v>
      </c>
      <c r="I25" s="76" t="s">
        <v>316</v>
      </c>
      <c r="J25" s="76" t="s">
        <v>221</v>
      </c>
      <c r="K25" s="134" t="s">
        <v>269</v>
      </c>
      <c r="L25" s="56" t="s">
        <v>269</v>
      </c>
      <c r="M25" s="188"/>
      <c r="N25" s="60" t="s">
        <v>237</v>
      </c>
      <c r="O25" s="56"/>
      <c r="P25" s="76" t="str">
        <f>TRIM(BD_LilyaEspinoza[[#This Row],[CONTACTO II]])</f>
        <v/>
      </c>
      <c r="Q25" s="64"/>
      <c r="R25" s="56"/>
      <c r="S25" s="56"/>
      <c r="T25" s="56"/>
      <c r="U25" s="56"/>
      <c r="V25" s="56"/>
    </row>
    <row r="26" spans="1:22" ht="13">
      <c r="A26" s="137">
        <v>45510408</v>
      </c>
      <c r="B26" s="162" t="s">
        <v>2491</v>
      </c>
      <c r="C26" s="99">
        <v>51981283728</v>
      </c>
      <c r="D26" s="141" t="s">
        <v>2492</v>
      </c>
      <c r="E26" s="99"/>
      <c r="F26" s="646"/>
      <c r="G26" s="162" t="s">
        <v>223</v>
      </c>
      <c r="H26" s="169" t="s">
        <v>245</v>
      </c>
      <c r="I26" s="76" t="s">
        <v>316</v>
      </c>
      <c r="J26" s="76" t="s">
        <v>221</v>
      </c>
      <c r="K26" s="134" t="s">
        <v>269</v>
      </c>
      <c r="L26" s="56" t="s">
        <v>269</v>
      </c>
      <c r="M26" s="188"/>
      <c r="N26" s="56" t="s">
        <v>233</v>
      </c>
      <c r="O26" s="56"/>
      <c r="P26" s="76" t="str">
        <f>TRIM(BD_LilyaEspinoza[[#This Row],[CONTACTO II]])</f>
        <v/>
      </c>
      <c r="Q26" s="64"/>
      <c r="R26" s="56"/>
      <c r="S26" s="56"/>
      <c r="T26" s="56"/>
      <c r="U26" s="56"/>
      <c r="V26" s="56"/>
    </row>
    <row r="27" spans="1:22" ht="28">
      <c r="A27" s="137">
        <v>71151536</v>
      </c>
      <c r="B27" s="162" t="s">
        <v>5989</v>
      </c>
      <c r="C27" s="99">
        <v>949141024</v>
      </c>
      <c r="D27" s="408" t="s">
        <v>5990</v>
      </c>
      <c r="E27" s="99" t="s">
        <v>376</v>
      </c>
      <c r="F27" s="646" t="s">
        <v>254</v>
      </c>
      <c r="G27" s="162" t="s">
        <v>223</v>
      </c>
      <c r="H27" s="169" t="s">
        <v>238</v>
      </c>
      <c r="I27" s="76"/>
      <c r="J27" s="76" t="s">
        <v>221</v>
      </c>
      <c r="K27" s="134"/>
      <c r="L27" s="56"/>
      <c r="M27" s="188"/>
      <c r="N27" s="60" t="s">
        <v>231</v>
      </c>
      <c r="O27" s="56" t="s">
        <v>231</v>
      </c>
      <c r="P27" s="76" t="str">
        <f>TRIM(BD_LilyaEspinoza[[#This Row],[CONTACTO II]])</f>
        <v>MOSTRÓ INTERÉS</v>
      </c>
      <c r="Q27" s="64" t="s">
        <v>445</v>
      </c>
      <c r="R27" s="56" t="s">
        <v>232</v>
      </c>
      <c r="S27" s="56" t="s">
        <v>318</v>
      </c>
      <c r="T27" s="56" t="s">
        <v>323</v>
      </c>
      <c r="U27" s="56"/>
      <c r="V27" s="56"/>
    </row>
    <row r="28" spans="1:22" ht="13">
      <c r="A28" s="137">
        <v>72984417</v>
      </c>
      <c r="B28" s="162" t="s">
        <v>7805</v>
      </c>
      <c r="C28" s="99">
        <v>976544471</v>
      </c>
      <c r="D28" s="408" t="s">
        <v>7806</v>
      </c>
      <c r="E28" s="110"/>
      <c r="F28" s="646"/>
      <c r="G28" s="162" t="s">
        <v>223</v>
      </c>
      <c r="H28" s="169" t="s">
        <v>243</v>
      </c>
      <c r="I28" s="76" t="s">
        <v>10</v>
      </c>
      <c r="J28" s="76" t="s">
        <v>221</v>
      </c>
      <c r="K28" s="134"/>
      <c r="L28" s="56"/>
      <c r="M28" s="188"/>
      <c r="N28" s="56" t="s">
        <v>231</v>
      </c>
      <c r="O28" s="56"/>
      <c r="P28" s="76" t="str">
        <f>TRIM(BD_LilyaEspinoza[[#This Row],[CONTACTO II]])</f>
        <v/>
      </c>
      <c r="Q28" s="64"/>
      <c r="R28" s="56"/>
      <c r="S28" s="56"/>
      <c r="T28" s="56"/>
      <c r="U28" s="56"/>
      <c r="V28" s="56"/>
    </row>
    <row r="29" spans="1:22" ht="28">
      <c r="A29" s="137">
        <v>78719582</v>
      </c>
      <c r="B29" s="162" t="s">
        <v>10108</v>
      </c>
      <c r="C29" s="99" t="s">
        <v>10109</v>
      </c>
      <c r="D29" s="141" t="s">
        <v>10110</v>
      </c>
      <c r="E29" s="169"/>
      <c r="F29" s="646"/>
      <c r="G29" s="162" t="s">
        <v>224</v>
      </c>
      <c r="H29" s="169" t="s">
        <v>243</v>
      </c>
      <c r="I29" s="76" t="s">
        <v>316</v>
      </c>
      <c r="J29" s="76" t="s">
        <v>221</v>
      </c>
      <c r="K29" s="134"/>
      <c r="L29" s="56"/>
      <c r="M29" s="188"/>
      <c r="N29" s="56" t="s">
        <v>231</v>
      </c>
      <c r="O29" s="60" t="s">
        <v>233</v>
      </c>
      <c r="P29" s="76" t="str">
        <f>TRIM(BD_LilyaEspinoza[[#This Row],[CONTACTO II]])</f>
        <v>SE ENVIÓ INFORMACIÓN</v>
      </c>
      <c r="Q29" s="64"/>
      <c r="R29" s="56"/>
      <c r="S29" s="56"/>
      <c r="T29" s="56"/>
      <c r="U29" s="56"/>
      <c r="V29" s="56"/>
    </row>
    <row r="30" spans="1:22" ht="13">
      <c r="A30" s="137">
        <v>71166102</v>
      </c>
      <c r="B30" s="162" t="s">
        <v>6046</v>
      </c>
      <c r="C30" s="99">
        <v>927306453</v>
      </c>
      <c r="D30" s="141" t="s">
        <v>6047</v>
      </c>
      <c r="E30" s="403"/>
      <c r="F30" s="646"/>
      <c r="G30" s="590" t="s">
        <v>224</v>
      </c>
      <c r="H30" s="169" t="s">
        <v>243</v>
      </c>
      <c r="I30" s="76" t="s">
        <v>316</v>
      </c>
      <c r="J30" s="76" t="s">
        <v>221</v>
      </c>
      <c r="K30" s="134"/>
      <c r="L30" s="56"/>
      <c r="M30" s="188"/>
      <c r="N30" s="56" t="s">
        <v>236</v>
      </c>
      <c r="O30" s="56" t="s">
        <v>236</v>
      </c>
      <c r="P30" s="76" t="str">
        <f>TRIM(BD_LilyaEspinoza[[#This Row],[CONTACTO II]])</f>
        <v>NO CONTESTA</v>
      </c>
      <c r="Q30" s="64"/>
      <c r="R30" s="56"/>
      <c r="S30" s="56"/>
      <c r="T30" s="56"/>
      <c r="U30" s="56"/>
      <c r="V30" s="56"/>
    </row>
    <row r="31" spans="1:22" ht="28">
      <c r="A31" s="137">
        <v>70951357</v>
      </c>
      <c r="B31" s="162" t="s">
        <v>5850</v>
      </c>
      <c r="C31" s="99" t="s">
        <v>5851</v>
      </c>
      <c r="D31" s="409" t="s">
        <v>5852</v>
      </c>
      <c r="E31" s="403"/>
      <c r="F31" s="646"/>
      <c r="G31" s="162" t="s">
        <v>225</v>
      </c>
      <c r="H31" s="169" t="s">
        <v>243</v>
      </c>
      <c r="I31" s="76" t="s">
        <v>316</v>
      </c>
      <c r="J31" s="76" t="s">
        <v>221</v>
      </c>
      <c r="K31" s="134"/>
      <c r="L31" s="56"/>
      <c r="M31" s="188"/>
      <c r="N31" s="60" t="s">
        <v>241</v>
      </c>
      <c r="O31" s="56" t="s">
        <v>236</v>
      </c>
      <c r="P31" s="76" t="str">
        <f>TRIM(BD_LilyaEspinoza[[#This Row],[CONTACTO II]])</f>
        <v>NO CONTESTA</v>
      </c>
      <c r="Q31" s="64"/>
      <c r="R31" s="56"/>
      <c r="S31" s="56"/>
      <c r="T31" s="56"/>
      <c r="U31" s="56"/>
      <c r="V31" s="56"/>
    </row>
    <row r="32" spans="1:22" ht="13">
      <c r="A32" s="137">
        <v>75483496</v>
      </c>
      <c r="B32" s="162" t="s">
        <v>9319</v>
      </c>
      <c r="C32" s="99">
        <v>990193900</v>
      </c>
      <c r="D32" s="141" t="s">
        <v>9320</v>
      </c>
      <c r="E32" s="403"/>
      <c r="F32" s="646"/>
      <c r="G32" s="162" t="s">
        <v>223</v>
      </c>
      <c r="H32" s="169" t="s">
        <v>243</v>
      </c>
      <c r="I32" s="76" t="s">
        <v>316</v>
      </c>
      <c r="J32" s="76" t="s">
        <v>221</v>
      </c>
      <c r="K32" s="134"/>
      <c r="L32" s="56"/>
      <c r="M32" s="188"/>
      <c r="N32" s="56" t="s">
        <v>236</v>
      </c>
      <c r="O32" s="56" t="s">
        <v>236</v>
      </c>
      <c r="P32" s="76" t="str">
        <f>TRIM(BD_LilyaEspinoza[[#This Row],[CONTACTO II]])</f>
        <v>NO CONTESTA</v>
      </c>
      <c r="Q32" s="64"/>
      <c r="R32" s="56"/>
      <c r="S32" s="56"/>
      <c r="T32" s="56"/>
      <c r="U32" s="56"/>
      <c r="V32" s="56"/>
    </row>
    <row r="33" spans="1:22" ht="13">
      <c r="A33" s="137">
        <v>70622193</v>
      </c>
      <c r="B33" s="162" t="s">
        <v>5547</v>
      </c>
      <c r="C33" s="99">
        <v>51994840331</v>
      </c>
      <c r="D33" s="408" t="s">
        <v>5548</v>
      </c>
      <c r="E33" s="403"/>
      <c r="F33" s="646"/>
      <c r="G33" s="590" t="s">
        <v>224</v>
      </c>
      <c r="H33" s="169" t="s">
        <v>243</v>
      </c>
      <c r="I33" s="76" t="s">
        <v>316</v>
      </c>
      <c r="J33" s="76" t="s">
        <v>221</v>
      </c>
      <c r="K33" s="134"/>
      <c r="L33" s="56"/>
      <c r="M33" s="188"/>
      <c r="N33" s="56" t="s">
        <v>236</v>
      </c>
      <c r="O33" s="56" t="s">
        <v>236</v>
      </c>
      <c r="P33" s="76" t="str">
        <f>TRIM(BD_LilyaEspinoza[[#This Row],[CONTACTO II]])</f>
        <v>NO CONTESTA</v>
      </c>
      <c r="Q33" s="64"/>
      <c r="R33" s="56"/>
      <c r="S33" s="56"/>
      <c r="T33" s="56"/>
      <c r="U33" s="56"/>
      <c r="V33" s="56"/>
    </row>
    <row r="34" spans="1:22" ht="13">
      <c r="A34" s="137">
        <v>73537627</v>
      </c>
      <c r="B34" s="162" t="s">
        <v>8397</v>
      </c>
      <c r="C34" s="99">
        <v>51989837748</v>
      </c>
      <c r="D34" s="408" t="s">
        <v>8398</v>
      </c>
      <c r="E34" s="403"/>
      <c r="F34" s="646"/>
      <c r="G34" s="590" t="s">
        <v>224</v>
      </c>
      <c r="H34" s="169" t="s">
        <v>243</v>
      </c>
      <c r="I34" s="76" t="s">
        <v>316</v>
      </c>
      <c r="J34" s="76" t="s">
        <v>221</v>
      </c>
      <c r="K34" s="134"/>
      <c r="L34" s="56"/>
      <c r="M34" s="188"/>
      <c r="N34" s="56" t="s">
        <v>236</v>
      </c>
      <c r="O34" s="56" t="s">
        <v>236</v>
      </c>
      <c r="P34" s="76" t="str">
        <f>TRIM(BD_LilyaEspinoza[[#This Row],[CONTACTO II]])</f>
        <v>NO CONTESTA</v>
      </c>
      <c r="Q34" s="64"/>
      <c r="R34" s="56"/>
      <c r="S34" s="56"/>
      <c r="T34" s="56"/>
      <c r="U34" s="56"/>
      <c r="V34" s="56"/>
    </row>
    <row r="35" spans="1:22" ht="13">
      <c r="A35" s="137">
        <v>71188577</v>
      </c>
      <c r="B35" s="162" t="s">
        <v>6132</v>
      </c>
      <c r="C35" s="99">
        <v>51931530179</v>
      </c>
      <c r="D35" s="408" t="s">
        <v>6133</v>
      </c>
      <c r="E35" s="403"/>
      <c r="F35" s="646"/>
      <c r="G35" s="590" t="s">
        <v>224</v>
      </c>
      <c r="H35" s="169" t="s">
        <v>243</v>
      </c>
      <c r="I35" s="76" t="s">
        <v>316</v>
      </c>
      <c r="J35" s="76" t="s">
        <v>221</v>
      </c>
      <c r="K35" s="134"/>
      <c r="L35" s="56"/>
      <c r="M35" s="188"/>
      <c r="N35" s="56" t="s">
        <v>314</v>
      </c>
      <c r="O35" s="56" t="s">
        <v>236</v>
      </c>
      <c r="P35" s="76" t="str">
        <f>TRIM(BD_LilyaEspinoza[[#This Row],[CONTACTO II]])</f>
        <v>NO CONTESTA</v>
      </c>
      <c r="Q35" s="64"/>
      <c r="R35" s="56"/>
      <c r="S35" s="56"/>
      <c r="T35" s="56"/>
      <c r="U35" s="56"/>
      <c r="V35" s="56" t="s">
        <v>6134</v>
      </c>
    </row>
    <row r="36" spans="1:22" ht="13">
      <c r="A36" s="137">
        <v>61294582</v>
      </c>
      <c r="B36" s="162" t="s">
        <v>3977</v>
      </c>
      <c r="C36" s="99">
        <v>51977150446</v>
      </c>
      <c r="D36" s="408" t="s">
        <v>3978</v>
      </c>
      <c r="E36" s="403"/>
      <c r="F36" s="646"/>
      <c r="G36" s="162" t="s">
        <v>223</v>
      </c>
      <c r="H36" s="169" t="s">
        <v>243</v>
      </c>
      <c r="I36" s="76" t="s">
        <v>316</v>
      </c>
      <c r="J36" s="76" t="s">
        <v>221</v>
      </c>
      <c r="K36" s="134"/>
      <c r="L36" s="56"/>
      <c r="M36" s="188"/>
      <c r="N36" s="56" t="s">
        <v>236</v>
      </c>
      <c r="O36" s="56" t="s">
        <v>236</v>
      </c>
      <c r="P36" s="76" t="str">
        <f>TRIM(BD_LilyaEspinoza[[#This Row],[CONTACTO II]])</f>
        <v>NO CONTESTA</v>
      </c>
      <c r="Q36" s="64"/>
      <c r="R36" s="56"/>
      <c r="S36" s="56"/>
      <c r="T36" s="56"/>
      <c r="U36" s="56"/>
      <c r="V36" s="56"/>
    </row>
    <row r="37" spans="1:22" ht="28">
      <c r="A37" s="137">
        <v>72328397</v>
      </c>
      <c r="B37" s="162" t="s">
        <v>6995</v>
      </c>
      <c r="C37" s="99">
        <v>926286360</v>
      </c>
      <c r="D37" s="408" t="s">
        <v>6996</v>
      </c>
      <c r="E37" s="403" t="s">
        <v>6997</v>
      </c>
      <c r="F37" s="646" t="s">
        <v>254</v>
      </c>
      <c r="G37" s="590" t="s">
        <v>224</v>
      </c>
      <c r="H37" s="169" t="s">
        <v>243</v>
      </c>
      <c r="I37" s="76" t="s">
        <v>10</v>
      </c>
      <c r="J37" s="76" t="s">
        <v>221</v>
      </c>
      <c r="K37" s="134"/>
      <c r="L37" s="56"/>
      <c r="M37" s="188"/>
      <c r="N37" s="60" t="s">
        <v>231</v>
      </c>
      <c r="O37" s="56" t="s">
        <v>233</v>
      </c>
      <c r="P37" s="76" t="str">
        <f>TRIM(BD_LilyaEspinoza[[#This Row],[CONTACTO II]])</f>
        <v>SE ENVIÓ INFORMACIÓN</v>
      </c>
      <c r="Q37" s="64" t="s">
        <v>445</v>
      </c>
      <c r="R37" s="56" t="s">
        <v>232</v>
      </c>
      <c r="S37" s="56" t="s">
        <v>318</v>
      </c>
      <c r="T37" s="56" t="s">
        <v>323</v>
      </c>
      <c r="U37" s="56" t="s">
        <v>261</v>
      </c>
      <c r="V37" s="56"/>
    </row>
    <row r="38" spans="1:22" ht="13">
      <c r="A38" s="137">
        <v>76299118</v>
      </c>
      <c r="B38" s="162" t="s">
        <v>9604</v>
      </c>
      <c r="C38" s="99">
        <v>51970927314</v>
      </c>
      <c r="D38" s="408" t="s">
        <v>9605</v>
      </c>
      <c r="E38" s="403"/>
      <c r="F38" s="646"/>
      <c r="G38" s="590" t="s">
        <v>224</v>
      </c>
      <c r="H38" s="169" t="s">
        <v>243</v>
      </c>
      <c r="I38" s="76" t="s">
        <v>316</v>
      </c>
      <c r="J38" s="76" t="s">
        <v>221</v>
      </c>
      <c r="K38" s="134"/>
      <c r="L38" s="56"/>
      <c r="M38" s="188"/>
      <c r="N38" s="56" t="s">
        <v>237</v>
      </c>
      <c r="O38" s="56" t="s">
        <v>231</v>
      </c>
      <c r="P38" s="76" t="s">
        <v>233</v>
      </c>
      <c r="Q38" s="64"/>
      <c r="R38" s="56"/>
      <c r="S38" s="56"/>
      <c r="T38" s="56"/>
      <c r="U38" s="56"/>
      <c r="V38" s="56"/>
    </row>
    <row r="39" spans="1:22" ht="13">
      <c r="A39" s="137">
        <v>76390529</v>
      </c>
      <c r="B39" s="162" t="s">
        <v>9646</v>
      </c>
      <c r="C39" s="99">
        <v>51997054491</v>
      </c>
      <c r="D39" s="408" t="s">
        <v>9647</v>
      </c>
      <c r="E39" s="403"/>
      <c r="F39" s="646"/>
      <c r="G39" s="590" t="s">
        <v>224</v>
      </c>
      <c r="H39" s="169" t="s">
        <v>243</v>
      </c>
      <c r="I39" s="76" t="s">
        <v>316</v>
      </c>
      <c r="J39" s="76" t="s">
        <v>221</v>
      </c>
      <c r="K39" s="134"/>
      <c r="L39" s="56"/>
      <c r="M39" s="188"/>
      <c r="N39" s="56" t="s">
        <v>236</v>
      </c>
      <c r="O39" s="56" t="s">
        <v>236</v>
      </c>
      <c r="P39" s="76" t="str">
        <f>TRIM(BD_LilyaEspinoza[[#This Row],[CONTACTO II]])</f>
        <v>NO CONTESTA</v>
      </c>
      <c r="Q39" s="64"/>
      <c r="R39" s="56"/>
      <c r="S39" s="56"/>
      <c r="T39" s="56"/>
      <c r="U39" s="56"/>
      <c r="V39" s="56"/>
    </row>
    <row r="40" spans="1:22" ht="13">
      <c r="A40" s="137">
        <v>76320818</v>
      </c>
      <c r="B40" s="162" t="s">
        <v>9619</v>
      </c>
      <c r="C40" s="99">
        <v>948287087</v>
      </c>
      <c r="D40" s="408" t="s">
        <v>9620</v>
      </c>
      <c r="E40" s="403"/>
      <c r="F40" s="646"/>
      <c r="G40" s="590" t="s">
        <v>224</v>
      </c>
      <c r="H40" s="169" t="s">
        <v>243</v>
      </c>
      <c r="I40" s="76" t="s">
        <v>316</v>
      </c>
      <c r="J40" s="76" t="s">
        <v>221</v>
      </c>
      <c r="K40" s="134"/>
      <c r="L40" s="56"/>
      <c r="M40" s="188"/>
      <c r="N40" s="56" t="s">
        <v>237</v>
      </c>
      <c r="O40" s="56" t="s">
        <v>237</v>
      </c>
      <c r="P40" s="76" t="str">
        <f>TRIM(BD_LilyaEspinoza[[#This Row],[CONTACTO II]])</f>
        <v>INCONTACTABLE</v>
      </c>
      <c r="Q40" s="64"/>
      <c r="R40" s="56"/>
      <c r="S40" s="56"/>
      <c r="T40" s="56"/>
      <c r="U40" s="56"/>
      <c r="V40" s="56"/>
    </row>
    <row r="41" spans="1:22" ht="28">
      <c r="A41" s="137">
        <v>10605971</v>
      </c>
      <c r="B41" s="162" t="s">
        <v>1003</v>
      </c>
      <c r="C41" s="99">
        <v>51992548236</v>
      </c>
      <c r="D41" s="408" t="s">
        <v>1004</v>
      </c>
      <c r="E41" s="403"/>
      <c r="F41" s="646"/>
      <c r="G41" s="162" t="s">
        <v>223</v>
      </c>
      <c r="H41" s="169" t="s">
        <v>243</v>
      </c>
      <c r="I41" s="76" t="s">
        <v>316</v>
      </c>
      <c r="J41" s="76" t="s">
        <v>221</v>
      </c>
      <c r="K41" s="134"/>
      <c r="L41" s="56"/>
      <c r="M41" s="188"/>
      <c r="N41" s="56" t="s">
        <v>241</v>
      </c>
      <c r="O41" s="60" t="s">
        <v>241</v>
      </c>
      <c r="P41" s="76" t="str">
        <f>TRIM(BD_LilyaEspinoza[[#This Row],[CONTACTO II]])</f>
        <v>SELECCIONÓ OTRA UNIVERSIDAD</v>
      </c>
      <c r="Q41" s="64"/>
      <c r="R41" s="56"/>
      <c r="S41" s="56"/>
      <c r="T41" s="56"/>
      <c r="U41" s="56"/>
      <c r="V41" s="56"/>
    </row>
    <row r="42" spans="1:22" ht="13">
      <c r="A42" s="137">
        <v>60980182</v>
      </c>
      <c r="B42" s="162" t="s">
        <v>3528</v>
      </c>
      <c r="C42" s="99">
        <v>51982823713</v>
      </c>
      <c r="D42" s="408" t="s">
        <v>3529</v>
      </c>
      <c r="E42" s="403"/>
      <c r="F42" s="646"/>
      <c r="G42" s="590" t="s">
        <v>224</v>
      </c>
      <c r="H42" s="169" t="s">
        <v>243</v>
      </c>
      <c r="I42" s="76" t="s">
        <v>316</v>
      </c>
      <c r="J42" s="76" t="s">
        <v>221</v>
      </c>
      <c r="K42" s="134"/>
      <c r="L42" s="56"/>
      <c r="M42" s="188"/>
      <c r="N42" s="56" t="s">
        <v>236</v>
      </c>
      <c r="O42" s="56" t="s">
        <v>236</v>
      </c>
      <c r="P42" s="76" t="str">
        <f>TRIM(BD_LilyaEspinoza[[#This Row],[CONTACTO II]])</f>
        <v>NO CONTESTA</v>
      </c>
      <c r="Q42" s="64"/>
      <c r="R42" s="56"/>
      <c r="S42" s="56"/>
      <c r="T42" s="56"/>
      <c r="U42" s="56"/>
      <c r="V42" s="56"/>
    </row>
    <row r="43" spans="1:22" ht="13">
      <c r="A43" s="137">
        <v>70723312</v>
      </c>
      <c r="B43" s="162" t="s">
        <v>5719</v>
      </c>
      <c r="C43" s="99">
        <v>51972292579</v>
      </c>
      <c r="D43" s="408" t="s">
        <v>5720</v>
      </c>
      <c r="E43" s="403"/>
      <c r="F43" s="646"/>
      <c r="G43" s="162" t="s">
        <v>223</v>
      </c>
      <c r="H43" s="169" t="s">
        <v>243</v>
      </c>
      <c r="I43" s="76" t="s">
        <v>316</v>
      </c>
      <c r="J43" s="76" t="s">
        <v>221</v>
      </c>
      <c r="K43" s="134"/>
      <c r="L43" s="56"/>
      <c r="M43" s="188"/>
      <c r="N43" s="56" t="s">
        <v>236</v>
      </c>
      <c r="O43" s="56" t="s">
        <v>236</v>
      </c>
      <c r="P43" s="76" t="str">
        <f>TRIM(BD_LilyaEspinoza[[#This Row],[CONTACTO II]])</f>
        <v>NO CONTESTA</v>
      </c>
      <c r="Q43" s="64"/>
      <c r="R43" s="56"/>
      <c r="S43" s="56"/>
      <c r="T43" s="56"/>
      <c r="U43" s="56"/>
      <c r="V43" s="56"/>
    </row>
    <row r="44" spans="1:22" ht="13">
      <c r="A44" s="137">
        <v>61264444</v>
      </c>
      <c r="B44" s="162" t="s">
        <v>3931</v>
      </c>
      <c r="C44" s="99">
        <v>902525468</v>
      </c>
      <c r="D44" s="408" t="s">
        <v>3932</v>
      </c>
      <c r="E44" s="403"/>
      <c r="F44" s="646"/>
      <c r="G44" s="590" t="s">
        <v>224</v>
      </c>
      <c r="H44" s="169" t="s">
        <v>243</v>
      </c>
      <c r="I44" s="76" t="s">
        <v>316</v>
      </c>
      <c r="J44" s="76" t="s">
        <v>221</v>
      </c>
      <c r="K44" s="134"/>
      <c r="L44" s="56"/>
      <c r="M44" s="188"/>
      <c r="N44" s="56" t="s">
        <v>236</v>
      </c>
      <c r="O44" s="56" t="s">
        <v>236</v>
      </c>
      <c r="P44" s="76" t="str">
        <f>TRIM(BD_LilyaEspinoza[[#This Row],[CONTACTO II]])</f>
        <v>NO CONTESTA</v>
      </c>
      <c r="Q44" s="64"/>
      <c r="R44" s="56"/>
      <c r="S44" s="56"/>
      <c r="T44" s="56"/>
      <c r="U44" s="56"/>
      <c r="V44" s="56"/>
    </row>
    <row r="45" spans="1:22" ht="13">
      <c r="A45" s="137">
        <v>60333923</v>
      </c>
      <c r="B45" s="162" t="s">
        <v>3072</v>
      </c>
      <c r="C45" s="99">
        <v>51935817353</v>
      </c>
      <c r="D45" s="408" t="s">
        <v>3073</v>
      </c>
      <c r="E45" s="403"/>
      <c r="F45" s="646"/>
      <c r="G45" s="162" t="s">
        <v>223</v>
      </c>
      <c r="H45" s="169" t="s">
        <v>243</v>
      </c>
      <c r="I45" s="76" t="s">
        <v>316</v>
      </c>
      <c r="J45" s="76" t="s">
        <v>221</v>
      </c>
      <c r="K45" s="134"/>
      <c r="L45" s="56"/>
      <c r="M45" s="188"/>
      <c r="N45" s="56" t="s">
        <v>237</v>
      </c>
      <c r="O45" s="56" t="s">
        <v>237</v>
      </c>
      <c r="P45" s="76" t="str">
        <f>TRIM(BD_LilyaEspinoza[[#This Row],[CONTACTO II]])</f>
        <v>INCONTACTABLE</v>
      </c>
      <c r="Q45" s="64"/>
      <c r="R45" s="56"/>
      <c r="S45" s="56"/>
      <c r="T45" s="56"/>
      <c r="U45" s="56"/>
      <c r="V45" s="56"/>
    </row>
    <row r="46" spans="1:22" ht="14">
      <c r="A46" s="137">
        <v>46456243</v>
      </c>
      <c r="B46" s="162" t="s">
        <v>2647</v>
      </c>
      <c r="C46" s="99">
        <v>51927480328</v>
      </c>
      <c r="D46" s="408" t="s">
        <v>2648</v>
      </c>
      <c r="E46" s="403"/>
      <c r="F46" s="646"/>
      <c r="G46" s="590" t="s">
        <v>224</v>
      </c>
      <c r="H46" s="169" t="s">
        <v>243</v>
      </c>
      <c r="I46" s="76" t="s">
        <v>316</v>
      </c>
      <c r="J46" s="76" t="s">
        <v>221</v>
      </c>
      <c r="K46" s="134"/>
      <c r="L46" s="56"/>
      <c r="M46" s="188"/>
      <c r="N46" s="60" t="s">
        <v>237</v>
      </c>
      <c r="O46" s="56" t="s">
        <v>236</v>
      </c>
      <c r="P46" s="76" t="s">
        <v>237</v>
      </c>
      <c r="Q46" s="64"/>
      <c r="R46" s="56"/>
      <c r="S46" s="56"/>
      <c r="T46" s="56"/>
      <c r="U46" s="56"/>
      <c r="V46" s="56"/>
    </row>
    <row r="47" spans="1:22" ht="13">
      <c r="A47" s="137">
        <v>44303678</v>
      </c>
      <c r="B47" s="162" t="s">
        <v>2273</v>
      </c>
      <c r="C47" s="99" t="s">
        <v>2274</v>
      </c>
      <c r="D47" s="408" t="s">
        <v>2275</v>
      </c>
      <c r="E47" s="403"/>
      <c r="F47" s="646"/>
      <c r="G47" s="162" t="s">
        <v>225</v>
      </c>
      <c r="H47" s="169" t="s">
        <v>243</v>
      </c>
      <c r="I47" s="76" t="s">
        <v>316</v>
      </c>
      <c r="J47" s="76" t="s">
        <v>221</v>
      </c>
      <c r="K47" s="134"/>
      <c r="L47" s="56"/>
      <c r="M47" s="188"/>
      <c r="N47" s="56" t="s">
        <v>236</v>
      </c>
      <c r="O47" s="56" t="s">
        <v>236</v>
      </c>
      <c r="P47" s="76" t="str">
        <f>TRIM(BD_LilyaEspinoza[[#This Row],[CONTACTO II]])</f>
        <v>NO CONTESTA</v>
      </c>
      <c r="Q47" s="64"/>
      <c r="R47" s="56"/>
      <c r="S47" s="56"/>
      <c r="T47" s="56"/>
      <c r="U47" s="56"/>
      <c r="V47" s="56"/>
    </row>
    <row r="48" spans="1:22" ht="13">
      <c r="A48" s="137">
        <v>43063037</v>
      </c>
      <c r="B48" s="162" t="s">
        <v>2034</v>
      </c>
      <c r="C48" s="99" t="s">
        <v>2035</v>
      </c>
      <c r="D48" s="408" t="s">
        <v>2036</v>
      </c>
      <c r="E48" s="403"/>
      <c r="F48" s="646"/>
      <c r="G48" s="162" t="s">
        <v>225</v>
      </c>
      <c r="H48" s="169" t="s">
        <v>243</v>
      </c>
      <c r="I48" s="76" t="s">
        <v>316</v>
      </c>
      <c r="J48" s="76" t="s">
        <v>221</v>
      </c>
      <c r="K48" s="134"/>
      <c r="L48" s="56"/>
      <c r="M48" s="188"/>
      <c r="N48" s="56" t="s">
        <v>236</v>
      </c>
      <c r="O48" s="56" t="s">
        <v>236</v>
      </c>
      <c r="P48" s="76" t="str">
        <f>TRIM(BD_LilyaEspinoza[[#This Row],[CONTACTO II]])</f>
        <v>NO CONTESTA</v>
      </c>
      <c r="Q48" s="64"/>
      <c r="R48" s="56"/>
      <c r="S48" s="56"/>
      <c r="T48" s="56"/>
      <c r="U48" s="56"/>
      <c r="V48" s="56"/>
    </row>
    <row r="49" spans="1:22" ht="13">
      <c r="A49" s="137">
        <v>77596165</v>
      </c>
      <c r="B49" s="162" t="s">
        <v>9973</v>
      </c>
      <c r="C49" s="99" t="s">
        <v>9974</v>
      </c>
      <c r="D49" s="408" t="s">
        <v>9975</v>
      </c>
      <c r="E49" s="403"/>
      <c r="F49" s="646"/>
      <c r="G49" s="162" t="s">
        <v>225</v>
      </c>
      <c r="H49" s="169" t="s">
        <v>243</v>
      </c>
      <c r="I49" s="76" t="s">
        <v>316</v>
      </c>
      <c r="J49" s="76" t="s">
        <v>221</v>
      </c>
      <c r="K49" s="134"/>
      <c r="L49" s="56"/>
      <c r="M49" s="188"/>
      <c r="N49" s="56" t="s">
        <v>236</v>
      </c>
      <c r="O49" s="56" t="s">
        <v>236</v>
      </c>
      <c r="P49" s="76" t="str">
        <f>TRIM(BD_LilyaEspinoza[[#This Row],[CONTACTO II]])</f>
        <v>NO CONTESTA</v>
      </c>
      <c r="Q49" s="64"/>
      <c r="R49" s="56"/>
      <c r="S49" s="56"/>
      <c r="T49" s="56"/>
      <c r="U49" s="56"/>
      <c r="V49" s="56"/>
    </row>
    <row r="50" spans="1:22" ht="13">
      <c r="A50" s="137">
        <v>73079493</v>
      </c>
      <c r="B50" s="162" t="s">
        <v>7990</v>
      </c>
      <c r="C50" s="99">
        <v>51944042043</v>
      </c>
      <c r="D50" s="408" t="s">
        <v>7991</v>
      </c>
      <c r="E50" s="403"/>
      <c r="F50" s="646"/>
      <c r="G50" s="590" t="s">
        <v>224</v>
      </c>
      <c r="H50" s="169" t="s">
        <v>243</v>
      </c>
      <c r="I50" s="76" t="s">
        <v>316</v>
      </c>
      <c r="J50" s="76" t="s">
        <v>221</v>
      </c>
      <c r="K50" s="134"/>
      <c r="L50" s="56"/>
      <c r="M50" s="188"/>
      <c r="N50" s="56" t="s">
        <v>236</v>
      </c>
      <c r="O50" s="56" t="s">
        <v>236</v>
      </c>
      <c r="P50" s="76" t="str">
        <f>TRIM(BD_LilyaEspinoza[[#This Row],[CONTACTO II]])</f>
        <v>NO CONTESTA</v>
      </c>
      <c r="Q50" s="64"/>
      <c r="R50" s="56"/>
      <c r="S50" s="56"/>
      <c r="T50" s="56"/>
      <c r="U50" s="56"/>
      <c r="V50" s="56"/>
    </row>
    <row r="51" spans="1:22" ht="13">
      <c r="A51" s="137">
        <v>507578</v>
      </c>
      <c r="B51" s="162" t="s">
        <v>382</v>
      </c>
      <c r="C51" s="99" t="s">
        <v>383</v>
      </c>
      <c r="D51" s="408" t="s">
        <v>384</v>
      </c>
      <c r="E51" s="403"/>
      <c r="F51" s="646"/>
      <c r="G51" s="162" t="s">
        <v>225</v>
      </c>
      <c r="H51" s="169" t="s">
        <v>243</v>
      </c>
      <c r="I51" s="76" t="s">
        <v>316</v>
      </c>
      <c r="J51" s="76" t="s">
        <v>221</v>
      </c>
      <c r="K51" s="134"/>
      <c r="L51" s="56"/>
      <c r="M51" s="188"/>
      <c r="N51" s="56" t="s">
        <v>236</v>
      </c>
      <c r="O51" s="56" t="s">
        <v>236</v>
      </c>
      <c r="P51" s="76" t="str">
        <f>TRIM(BD_LilyaEspinoza[[#This Row],[CONTACTO II]])</f>
        <v>NO CONTESTA</v>
      </c>
      <c r="Q51" s="64"/>
      <c r="R51" s="56"/>
      <c r="S51" s="56"/>
      <c r="T51" s="56"/>
      <c r="U51" s="56"/>
      <c r="V51" s="56"/>
    </row>
    <row r="52" spans="1:22" ht="13">
      <c r="A52" s="137">
        <v>75079922</v>
      </c>
      <c r="B52" s="162" t="s">
        <v>9167</v>
      </c>
      <c r="C52" s="99">
        <v>51922146679</v>
      </c>
      <c r="D52" s="408" t="s">
        <v>9168</v>
      </c>
      <c r="E52" s="403"/>
      <c r="F52" s="646"/>
      <c r="G52" s="162" t="s">
        <v>223</v>
      </c>
      <c r="H52" s="169" t="s">
        <v>243</v>
      </c>
      <c r="I52" s="76" t="s">
        <v>316</v>
      </c>
      <c r="J52" s="76" t="s">
        <v>221</v>
      </c>
      <c r="K52" s="134"/>
      <c r="L52" s="56"/>
      <c r="M52" s="188"/>
      <c r="N52" s="56" t="s">
        <v>236</v>
      </c>
      <c r="O52" s="56" t="s">
        <v>236</v>
      </c>
      <c r="P52" s="76" t="str">
        <f>TRIM(BD_LilyaEspinoza[[#This Row],[CONTACTO II]])</f>
        <v>NO CONTESTA</v>
      </c>
      <c r="Q52" s="64"/>
      <c r="R52" s="56"/>
      <c r="S52" s="56"/>
      <c r="T52" s="56"/>
      <c r="U52" s="56"/>
      <c r="V52" s="56"/>
    </row>
    <row r="53" spans="1:22" ht="13">
      <c r="A53" s="137">
        <v>63317810</v>
      </c>
      <c r="B53" s="162" t="s">
        <v>5326</v>
      </c>
      <c r="C53" s="99" t="s">
        <v>5327</v>
      </c>
      <c r="D53" s="408" t="s">
        <v>509</v>
      </c>
      <c r="E53" s="403"/>
      <c r="F53" s="646"/>
      <c r="G53" s="162" t="s">
        <v>225</v>
      </c>
      <c r="H53" s="169" t="s">
        <v>243</v>
      </c>
      <c r="I53" s="76" t="s">
        <v>316</v>
      </c>
      <c r="J53" s="76" t="s">
        <v>221</v>
      </c>
      <c r="K53" s="134"/>
      <c r="L53" s="56"/>
      <c r="M53" s="188"/>
      <c r="N53" s="56" t="s">
        <v>236</v>
      </c>
      <c r="O53" s="56" t="s">
        <v>236</v>
      </c>
      <c r="P53" s="76" t="str">
        <f>TRIM(BD_LilyaEspinoza[[#This Row],[CONTACTO II]])</f>
        <v>NO CONTESTA</v>
      </c>
      <c r="Q53" s="64"/>
      <c r="R53" s="56"/>
      <c r="S53" s="56"/>
      <c r="T53" s="56"/>
      <c r="U53" s="56"/>
      <c r="V53" s="56"/>
    </row>
    <row r="54" spans="1:22" ht="13">
      <c r="A54" s="137"/>
      <c r="B54" s="162" t="s">
        <v>11921</v>
      </c>
      <c r="C54" s="99">
        <v>51936979089</v>
      </c>
      <c r="D54" s="408" t="s">
        <v>11922</v>
      </c>
      <c r="E54" s="403"/>
      <c r="F54" s="646"/>
      <c r="G54" s="162" t="s">
        <v>223</v>
      </c>
      <c r="H54" s="169" t="s">
        <v>243</v>
      </c>
      <c r="I54" s="76" t="s">
        <v>316</v>
      </c>
      <c r="J54" s="76" t="s">
        <v>221</v>
      </c>
      <c r="K54" s="134"/>
      <c r="L54" s="56"/>
      <c r="M54" s="188"/>
      <c r="N54" s="56" t="s">
        <v>236</v>
      </c>
      <c r="O54" s="56" t="s">
        <v>236</v>
      </c>
      <c r="P54" s="76" t="str">
        <f>TRIM(BD_LilyaEspinoza[[#This Row],[CONTACTO II]])</f>
        <v>NO CONTESTA</v>
      </c>
      <c r="Q54" s="64"/>
      <c r="R54" s="56"/>
      <c r="S54" s="56"/>
      <c r="T54" s="56"/>
      <c r="U54" s="56"/>
      <c r="V54" s="56"/>
    </row>
    <row r="55" spans="1:22" ht="13">
      <c r="A55" s="137">
        <v>60418475</v>
      </c>
      <c r="B55" s="162" t="s">
        <v>3094</v>
      </c>
      <c r="C55" s="141">
        <v>51936979089</v>
      </c>
      <c r="D55" s="408" t="s">
        <v>3095</v>
      </c>
      <c r="E55" s="403"/>
      <c r="F55" s="646"/>
      <c r="G55" s="162" t="s">
        <v>223</v>
      </c>
      <c r="H55" s="169" t="s">
        <v>243</v>
      </c>
      <c r="I55" s="76" t="s">
        <v>316</v>
      </c>
      <c r="J55" s="76" t="s">
        <v>221</v>
      </c>
      <c r="K55" s="134"/>
      <c r="L55" s="56"/>
      <c r="M55" s="188"/>
      <c r="N55" s="56" t="s">
        <v>236</v>
      </c>
      <c r="O55" s="56" t="s">
        <v>236</v>
      </c>
      <c r="P55" s="76" t="str">
        <f>TRIM(BD_LilyaEspinoza[[#This Row],[CONTACTO II]])</f>
        <v>NO CONTESTA</v>
      </c>
      <c r="Q55" s="64"/>
      <c r="R55" s="56"/>
      <c r="S55" s="56"/>
      <c r="T55" s="56"/>
      <c r="U55" s="56"/>
      <c r="V55" s="56"/>
    </row>
    <row r="56" spans="1:22" ht="28">
      <c r="A56" s="137">
        <v>70731178</v>
      </c>
      <c r="B56" s="162" t="s">
        <v>5737</v>
      </c>
      <c r="C56" s="99">
        <v>901595245</v>
      </c>
      <c r="D56" s="408" t="s">
        <v>5738</v>
      </c>
      <c r="E56" s="403"/>
      <c r="F56" s="646"/>
      <c r="G56" s="590" t="s">
        <v>224</v>
      </c>
      <c r="H56" s="169" t="s">
        <v>243</v>
      </c>
      <c r="I56" s="76" t="s">
        <v>316</v>
      </c>
      <c r="J56" s="76" t="s">
        <v>221</v>
      </c>
      <c r="K56" s="134"/>
      <c r="L56" s="56"/>
      <c r="M56" s="188"/>
      <c r="N56" s="60" t="s">
        <v>241</v>
      </c>
      <c r="O56" s="56" t="s">
        <v>236</v>
      </c>
      <c r="P56" s="76" t="str">
        <f>TRIM(BD_LilyaEspinoza[[#This Row],[CONTACTO II]])</f>
        <v>NO CONTESTA</v>
      </c>
      <c r="Q56" s="64"/>
      <c r="R56" s="56"/>
      <c r="S56" s="56"/>
      <c r="T56" s="56"/>
      <c r="U56" s="56"/>
      <c r="V56" s="56" t="s">
        <v>5739</v>
      </c>
    </row>
    <row r="57" spans="1:22" ht="13">
      <c r="A57" s="137">
        <v>73705896</v>
      </c>
      <c r="B57" s="162" t="s">
        <v>8484</v>
      </c>
      <c r="C57" s="99" t="s">
        <v>8485</v>
      </c>
      <c r="D57" s="408" t="s">
        <v>8486</v>
      </c>
      <c r="E57" s="403"/>
      <c r="F57" s="646"/>
      <c r="G57" s="162" t="s">
        <v>225</v>
      </c>
      <c r="H57" s="169" t="s">
        <v>243</v>
      </c>
      <c r="I57" s="76" t="s">
        <v>316</v>
      </c>
      <c r="J57" s="76" t="s">
        <v>221</v>
      </c>
      <c r="K57" s="134"/>
      <c r="L57" s="56"/>
      <c r="M57" s="188"/>
      <c r="N57" s="56" t="s">
        <v>237</v>
      </c>
      <c r="O57" s="56" t="s">
        <v>237</v>
      </c>
      <c r="P57" s="76" t="str">
        <f>TRIM(BD_LilyaEspinoza[[#This Row],[CONTACTO II]])</f>
        <v>INCONTACTABLE</v>
      </c>
      <c r="Q57" s="64"/>
      <c r="R57" s="56"/>
      <c r="S57" s="56"/>
      <c r="T57" s="56"/>
      <c r="U57" s="56"/>
      <c r="V57" s="56"/>
    </row>
    <row r="58" spans="1:22" ht="28">
      <c r="A58" s="137">
        <v>62851948</v>
      </c>
      <c r="B58" s="162" t="s">
        <v>5301</v>
      </c>
      <c r="C58" s="99">
        <v>51969173195</v>
      </c>
      <c r="D58" s="408" t="s">
        <v>5302</v>
      </c>
      <c r="E58" s="403"/>
      <c r="F58" s="646"/>
      <c r="G58" s="162"/>
      <c r="H58" s="169" t="s">
        <v>243</v>
      </c>
      <c r="I58" s="76" t="s">
        <v>316</v>
      </c>
      <c r="J58" s="76" t="s">
        <v>221</v>
      </c>
      <c r="K58" s="134"/>
      <c r="L58" s="56"/>
      <c r="M58" s="188"/>
      <c r="N58" s="60" t="s">
        <v>241</v>
      </c>
      <c r="O58" s="60"/>
      <c r="P58" s="76" t="str">
        <f>TRIM(BD_LilyaEspinoza[[#This Row],[CONTACTO II]])</f>
        <v/>
      </c>
      <c r="Q58" s="64"/>
      <c r="R58" s="56"/>
      <c r="S58" s="56"/>
      <c r="T58" s="56"/>
      <c r="U58" s="56"/>
      <c r="V58" s="56" t="s">
        <v>5303</v>
      </c>
    </row>
    <row r="59" spans="1:22" ht="13">
      <c r="A59" s="137">
        <v>71112883</v>
      </c>
      <c r="B59" s="162" t="s">
        <v>5945</v>
      </c>
      <c r="C59" s="99">
        <v>51939765792</v>
      </c>
      <c r="D59" s="408" t="s">
        <v>5946</v>
      </c>
      <c r="E59" s="403"/>
      <c r="F59" s="646"/>
      <c r="G59" s="162" t="s">
        <v>223</v>
      </c>
      <c r="H59" s="169" t="s">
        <v>243</v>
      </c>
      <c r="I59" s="76" t="s">
        <v>316</v>
      </c>
      <c r="J59" s="76" t="s">
        <v>221</v>
      </c>
      <c r="K59" s="134"/>
      <c r="L59" s="56"/>
      <c r="M59" s="188"/>
      <c r="N59" s="56" t="s">
        <v>236</v>
      </c>
      <c r="O59" s="56" t="s">
        <v>236</v>
      </c>
      <c r="P59" s="76" t="str">
        <f>TRIM(BD_LilyaEspinoza[[#This Row],[CONTACTO II]])</f>
        <v>NO CONTESTA</v>
      </c>
      <c r="Q59" s="64"/>
      <c r="R59" s="56"/>
      <c r="S59" s="56"/>
      <c r="T59" s="56"/>
      <c r="U59" s="56"/>
      <c r="V59" s="56"/>
    </row>
    <row r="60" spans="1:22" ht="13">
      <c r="A60" s="137">
        <v>46415001</v>
      </c>
      <c r="B60" s="162" t="s">
        <v>2635</v>
      </c>
      <c r="C60" s="99">
        <v>945145216</v>
      </c>
      <c r="D60" s="408" t="s">
        <v>2636</v>
      </c>
      <c r="E60" s="403"/>
      <c r="F60" s="646"/>
      <c r="G60" s="590" t="s">
        <v>224</v>
      </c>
      <c r="H60" s="169" t="s">
        <v>243</v>
      </c>
      <c r="I60" s="76" t="s">
        <v>316</v>
      </c>
      <c r="J60" s="76" t="s">
        <v>221</v>
      </c>
      <c r="K60" s="134"/>
      <c r="L60" s="56"/>
      <c r="M60" s="188"/>
      <c r="N60" s="56" t="s">
        <v>236</v>
      </c>
      <c r="O60" s="56" t="s">
        <v>236</v>
      </c>
      <c r="P60" s="76" t="str">
        <f>TRIM(BD_LilyaEspinoza[[#This Row],[CONTACTO II]])</f>
        <v>NO CONTESTA</v>
      </c>
      <c r="Q60" s="64"/>
      <c r="R60" s="56"/>
      <c r="S60" s="56"/>
      <c r="T60" s="56"/>
      <c r="U60" s="56"/>
      <c r="V60" s="56"/>
    </row>
    <row r="61" spans="1:22" ht="13">
      <c r="A61" s="137">
        <v>9334198</v>
      </c>
      <c r="B61" s="162" t="s">
        <v>711</v>
      </c>
      <c r="C61" s="99">
        <v>993103936</v>
      </c>
      <c r="D61" s="408" t="s">
        <v>712</v>
      </c>
      <c r="E61" s="403"/>
      <c r="F61" s="646"/>
      <c r="G61" s="590" t="s">
        <v>224</v>
      </c>
      <c r="H61" s="169" t="s">
        <v>243</v>
      </c>
      <c r="I61" s="76" t="s">
        <v>316</v>
      </c>
      <c r="J61" s="76" t="s">
        <v>221</v>
      </c>
      <c r="K61" s="134"/>
      <c r="L61" s="56"/>
      <c r="M61" s="188"/>
      <c r="N61" s="56" t="s">
        <v>236</v>
      </c>
      <c r="O61" s="56" t="s">
        <v>236</v>
      </c>
      <c r="P61" s="76" t="s">
        <v>241</v>
      </c>
      <c r="Q61" s="64"/>
      <c r="R61" s="56"/>
      <c r="S61" s="56"/>
      <c r="T61" s="56"/>
      <c r="U61" s="56"/>
      <c r="V61" s="56"/>
    </row>
    <row r="62" spans="1:22" ht="13">
      <c r="A62" s="137">
        <v>90045702</v>
      </c>
      <c r="B62" s="145" t="s">
        <v>10174</v>
      </c>
      <c r="C62" s="99">
        <v>977330059</v>
      </c>
      <c r="D62" s="141" t="s">
        <v>10175</v>
      </c>
      <c r="E62" s="169"/>
      <c r="F62" s="646"/>
      <c r="G62" s="162" t="s">
        <v>223</v>
      </c>
      <c r="H62" s="169" t="s">
        <v>245</v>
      </c>
      <c r="I62" s="76" t="s">
        <v>316</v>
      </c>
      <c r="J62" s="76" t="s">
        <v>221</v>
      </c>
      <c r="K62" s="134" t="s">
        <v>256</v>
      </c>
      <c r="L62" s="56" t="s">
        <v>256</v>
      </c>
      <c r="M62" s="188"/>
      <c r="N62" s="56" t="s">
        <v>233</v>
      </c>
      <c r="O62" s="56" t="s">
        <v>231</v>
      </c>
      <c r="P62" s="76" t="str">
        <f>TRIM(BD_LilyaEspinoza[[#This Row],[CONTACTO II]])</f>
        <v>MOSTRÓ INTERÉS</v>
      </c>
      <c r="Q62" s="64"/>
      <c r="R62" s="56"/>
      <c r="S62" s="56"/>
      <c r="T62" s="56"/>
      <c r="U62" s="56"/>
      <c r="V62" s="56"/>
    </row>
    <row r="63" spans="1:22" ht="13">
      <c r="A63" s="137"/>
      <c r="B63" s="145" t="s">
        <v>11923</v>
      </c>
      <c r="C63" s="99">
        <v>51999896875</v>
      </c>
      <c r="D63" s="141" t="s">
        <v>11924</v>
      </c>
      <c r="E63" s="169"/>
      <c r="F63" s="646"/>
      <c r="G63" s="162" t="s">
        <v>223</v>
      </c>
      <c r="H63" s="169" t="s">
        <v>245</v>
      </c>
      <c r="I63" s="76" t="s">
        <v>316</v>
      </c>
      <c r="J63" s="76" t="s">
        <v>221</v>
      </c>
      <c r="K63" s="134" t="s">
        <v>256</v>
      </c>
      <c r="L63" s="56" t="s">
        <v>256</v>
      </c>
      <c r="M63" s="188"/>
      <c r="N63" s="56" t="s">
        <v>236</v>
      </c>
      <c r="O63" s="56" t="s">
        <v>236</v>
      </c>
      <c r="P63" s="76" t="str">
        <f>TRIM(BD_LilyaEspinoza[[#This Row],[CONTACTO II]])</f>
        <v>NO CONTESTA</v>
      </c>
      <c r="Q63" s="64"/>
      <c r="R63" s="56"/>
      <c r="S63" s="56"/>
      <c r="T63" s="56"/>
      <c r="U63" s="56"/>
      <c r="V63" s="56"/>
    </row>
    <row r="64" spans="1:22" ht="13">
      <c r="A64" s="137"/>
      <c r="B64" s="145" t="s">
        <v>11925</v>
      </c>
      <c r="C64" s="99">
        <v>51960690387</v>
      </c>
      <c r="D64" s="141" t="s">
        <v>11926</v>
      </c>
      <c r="E64" s="169"/>
      <c r="F64" s="646"/>
      <c r="G64" s="162" t="s">
        <v>223</v>
      </c>
      <c r="H64" s="169" t="s">
        <v>245</v>
      </c>
      <c r="I64" s="76" t="s">
        <v>316</v>
      </c>
      <c r="J64" s="76" t="s">
        <v>221</v>
      </c>
      <c r="K64" s="134" t="s">
        <v>256</v>
      </c>
      <c r="L64" s="56" t="s">
        <v>256</v>
      </c>
      <c r="M64" s="188"/>
      <c r="N64" s="56" t="s">
        <v>236</v>
      </c>
      <c r="O64" s="56" t="s">
        <v>236</v>
      </c>
      <c r="P64" s="76" t="str">
        <f>TRIM(BD_LilyaEspinoza[[#This Row],[CONTACTO II]])</f>
        <v>NO CONTESTA</v>
      </c>
      <c r="Q64" s="64"/>
      <c r="R64" s="56"/>
      <c r="S64" s="56"/>
      <c r="T64" s="56"/>
      <c r="U64" s="56"/>
      <c r="V64" s="56"/>
    </row>
    <row r="65" spans="1:22" ht="13">
      <c r="A65" s="137">
        <v>60575110</v>
      </c>
      <c r="B65" s="145" t="s">
        <v>3156</v>
      </c>
      <c r="C65" s="99">
        <v>51991972209</v>
      </c>
      <c r="D65" s="141" t="s">
        <v>3157</v>
      </c>
      <c r="E65" s="169"/>
      <c r="F65" s="646"/>
      <c r="G65" s="162" t="s">
        <v>223</v>
      </c>
      <c r="H65" s="169" t="s">
        <v>245</v>
      </c>
      <c r="I65" s="76" t="s">
        <v>316</v>
      </c>
      <c r="J65" s="76" t="s">
        <v>221</v>
      </c>
      <c r="K65" s="134" t="s">
        <v>256</v>
      </c>
      <c r="L65" s="56" t="s">
        <v>256</v>
      </c>
      <c r="M65" s="188"/>
      <c r="N65" s="56" t="s">
        <v>231</v>
      </c>
      <c r="O65" s="56" t="s">
        <v>231</v>
      </c>
      <c r="P65" s="76" t="str">
        <f>TRIM(BD_LilyaEspinoza[[#This Row],[CONTACTO II]])</f>
        <v>MOSTRÓ INTERÉS</v>
      </c>
      <c r="Q65" s="64"/>
      <c r="R65" s="56"/>
      <c r="S65" s="56"/>
      <c r="T65" s="56"/>
      <c r="U65" s="56"/>
      <c r="V65" s="56"/>
    </row>
    <row r="66" spans="1:22" ht="13">
      <c r="A66" s="137">
        <v>71454758</v>
      </c>
      <c r="B66" s="145" t="s">
        <v>6362</v>
      </c>
      <c r="C66" s="99">
        <v>51929543197</v>
      </c>
      <c r="D66" s="141" t="s">
        <v>6363</v>
      </c>
      <c r="E66" s="169"/>
      <c r="F66" s="646"/>
      <c r="G66" s="162" t="s">
        <v>223</v>
      </c>
      <c r="H66" s="169" t="s">
        <v>245</v>
      </c>
      <c r="I66" s="76" t="s">
        <v>316</v>
      </c>
      <c r="J66" s="76" t="s">
        <v>221</v>
      </c>
      <c r="K66" s="134" t="s">
        <v>256</v>
      </c>
      <c r="L66" s="56" t="s">
        <v>256</v>
      </c>
      <c r="M66" s="188"/>
      <c r="N66" s="56" t="s">
        <v>236</v>
      </c>
      <c r="O66" s="56" t="s">
        <v>236</v>
      </c>
      <c r="P66" s="76" t="str">
        <f>TRIM(BD_LilyaEspinoza[[#This Row],[CONTACTO II]])</f>
        <v>NO CONTESTA</v>
      </c>
      <c r="Q66" s="64"/>
      <c r="R66" s="56"/>
      <c r="S66" s="56"/>
      <c r="T66" s="56"/>
      <c r="U66" s="56"/>
      <c r="V66" s="56"/>
    </row>
    <row r="67" spans="1:22" ht="13">
      <c r="A67" s="137"/>
      <c r="B67" s="162" t="s">
        <v>11927</v>
      </c>
      <c r="C67" s="99">
        <v>51949456825</v>
      </c>
      <c r="D67" s="141" t="s">
        <v>11928</v>
      </c>
      <c r="E67" s="169"/>
      <c r="F67" s="646"/>
      <c r="G67" s="590" t="s">
        <v>224</v>
      </c>
      <c r="H67" s="169" t="s">
        <v>245</v>
      </c>
      <c r="I67" s="76" t="s">
        <v>316</v>
      </c>
      <c r="J67" s="76" t="s">
        <v>221</v>
      </c>
      <c r="K67" s="134" t="s">
        <v>256</v>
      </c>
      <c r="L67" s="56" t="s">
        <v>256</v>
      </c>
      <c r="M67" s="188"/>
      <c r="N67" s="56" t="s">
        <v>236</v>
      </c>
      <c r="O67" s="56" t="s">
        <v>231</v>
      </c>
      <c r="P67" s="76" t="s">
        <v>233</v>
      </c>
      <c r="Q67" s="64"/>
      <c r="R67" s="56"/>
      <c r="S67" s="56"/>
      <c r="T67" s="56"/>
      <c r="U67" s="56"/>
      <c r="V67" s="56"/>
    </row>
    <row r="68" spans="1:22" ht="13">
      <c r="A68" s="137">
        <v>41831929</v>
      </c>
      <c r="B68" s="162" t="s">
        <v>1759</v>
      </c>
      <c r="C68" s="99">
        <v>51993752444</v>
      </c>
      <c r="D68" s="141" t="s">
        <v>1760</v>
      </c>
      <c r="E68" s="169"/>
      <c r="F68" s="646"/>
      <c r="G68" s="590" t="s">
        <v>224</v>
      </c>
      <c r="H68" s="169" t="s">
        <v>245</v>
      </c>
      <c r="I68" s="76" t="s">
        <v>316</v>
      </c>
      <c r="J68" s="76" t="s">
        <v>221</v>
      </c>
      <c r="K68" s="134" t="s">
        <v>256</v>
      </c>
      <c r="L68" s="56" t="s">
        <v>256</v>
      </c>
      <c r="M68" s="188"/>
      <c r="N68" s="56" t="s">
        <v>233</v>
      </c>
      <c r="O68" s="56" t="s">
        <v>233</v>
      </c>
      <c r="P68" s="76" t="str">
        <f>TRIM(BD_LilyaEspinoza[[#This Row],[CONTACTO II]])</f>
        <v>SE ENVIÓ INFORMACIÓN</v>
      </c>
      <c r="Q68" s="64"/>
      <c r="R68" s="56"/>
      <c r="S68" s="56"/>
      <c r="T68" s="56"/>
      <c r="U68" s="56"/>
      <c r="V68" s="56"/>
    </row>
    <row r="69" spans="1:22" ht="13">
      <c r="A69" s="137"/>
      <c r="B69" s="162" t="s">
        <v>11929</v>
      </c>
      <c r="C69" s="99">
        <v>51976358383</v>
      </c>
      <c r="D69" s="141" t="s">
        <v>11930</v>
      </c>
      <c r="E69" s="169"/>
      <c r="F69" s="646"/>
      <c r="G69" s="590" t="s">
        <v>224</v>
      </c>
      <c r="H69" s="169" t="s">
        <v>245</v>
      </c>
      <c r="I69" s="76" t="s">
        <v>316</v>
      </c>
      <c r="J69" s="76" t="s">
        <v>221</v>
      </c>
      <c r="K69" s="134" t="s">
        <v>256</v>
      </c>
      <c r="L69" s="56" t="s">
        <v>256</v>
      </c>
      <c r="M69" s="188"/>
      <c r="N69" s="56" t="s">
        <v>236</v>
      </c>
      <c r="O69" s="56" t="s">
        <v>236</v>
      </c>
      <c r="P69" s="76" t="str">
        <f>TRIM(BD_LilyaEspinoza[[#This Row],[CONTACTO II]])</f>
        <v>NO CONTESTA</v>
      </c>
      <c r="Q69" s="64"/>
      <c r="R69" s="56"/>
      <c r="S69" s="56"/>
      <c r="T69" s="56"/>
      <c r="U69" s="56"/>
      <c r="V69" s="56"/>
    </row>
    <row r="70" spans="1:22" ht="14">
      <c r="A70" s="137">
        <v>72060549</v>
      </c>
      <c r="B70" s="162" t="s">
        <v>6812</v>
      </c>
      <c r="C70" s="99">
        <v>51970696761</v>
      </c>
      <c r="D70" s="141" t="s">
        <v>6813</v>
      </c>
      <c r="E70" s="169"/>
      <c r="F70" s="646"/>
      <c r="G70" s="590" t="s">
        <v>224</v>
      </c>
      <c r="H70" s="169" t="s">
        <v>245</v>
      </c>
      <c r="I70" s="76" t="s">
        <v>316</v>
      </c>
      <c r="J70" s="76" t="s">
        <v>221</v>
      </c>
      <c r="K70" s="134" t="s">
        <v>256</v>
      </c>
      <c r="L70" s="91"/>
      <c r="M70" s="188"/>
      <c r="N70" s="60" t="s">
        <v>231</v>
      </c>
      <c r="O70" s="56"/>
      <c r="P70" s="76"/>
      <c r="Q70" s="64"/>
      <c r="R70" s="56"/>
      <c r="S70" s="56"/>
      <c r="T70" s="56"/>
      <c r="U70" s="56"/>
      <c r="V70" s="56"/>
    </row>
    <row r="71" spans="1:22" ht="13">
      <c r="A71" s="137"/>
      <c r="B71" s="162" t="s">
        <v>11931</v>
      </c>
      <c r="C71" s="99">
        <v>51916157161</v>
      </c>
      <c r="D71" s="141" t="s">
        <v>11932</v>
      </c>
      <c r="E71" s="169"/>
      <c r="F71" s="646"/>
      <c r="G71" s="590" t="s">
        <v>224</v>
      </c>
      <c r="H71" s="169" t="s">
        <v>245</v>
      </c>
      <c r="I71" s="76" t="s">
        <v>316</v>
      </c>
      <c r="J71" s="76" t="s">
        <v>221</v>
      </c>
      <c r="K71" s="134" t="s">
        <v>256</v>
      </c>
      <c r="L71" s="56" t="s">
        <v>256</v>
      </c>
      <c r="M71" s="188"/>
      <c r="N71" s="56" t="s">
        <v>236</v>
      </c>
      <c r="O71" s="56" t="s">
        <v>236</v>
      </c>
      <c r="P71" s="76" t="str">
        <f>TRIM(BD_LilyaEspinoza[[#This Row],[CONTACTO II]])</f>
        <v>NO CONTESTA</v>
      </c>
      <c r="Q71" s="64"/>
      <c r="R71" s="56"/>
      <c r="S71" s="56"/>
      <c r="T71" s="56"/>
      <c r="U71" s="56"/>
      <c r="V71" s="56"/>
    </row>
    <row r="72" spans="1:22" ht="13">
      <c r="A72" s="137"/>
      <c r="B72" s="162" t="s">
        <v>11933</v>
      </c>
      <c r="C72" s="99">
        <v>51976817335</v>
      </c>
      <c r="D72" s="141" t="s">
        <v>11934</v>
      </c>
      <c r="E72" s="169"/>
      <c r="F72" s="646"/>
      <c r="G72" s="590" t="s">
        <v>224</v>
      </c>
      <c r="H72" s="169" t="s">
        <v>245</v>
      </c>
      <c r="I72" s="76" t="s">
        <v>316</v>
      </c>
      <c r="J72" s="76" t="s">
        <v>221</v>
      </c>
      <c r="K72" s="134" t="s">
        <v>256</v>
      </c>
      <c r="L72" s="56" t="s">
        <v>256</v>
      </c>
      <c r="M72" s="188"/>
      <c r="N72" s="56" t="s">
        <v>236</v>
      </c>
      <c r="O72" s="56" t="s">
        <v>236</v>
      </c>
      <c r="P72" s="76" t="str">
        <f>TRIM(BD_LilyaEspinoza[[#This Row],[CONTACTO II]])</f>
        <v>NO CONTESTA</v>
      </c>
      <c r="Q72" s="64"/>
      <c r="R72" s="56"/>
      <c r="S72" s="56"/>
      <c r="T72" s="56"/>
      <c r="U72" s="56"/>
      <c r="V72" s="56"/>
    </row>
    <row r="73" spans="1:22" ht="13">
      <c r="A73" s="137"/>
      <c r="B73" s="162" t="s">
        <v>11935</v>
      </c>
      <c r="C73" s="99">
        <v>952825195</v>
      </c>
      <c r="D73" s="141" t="s">
        <v>10986</v>
      </c>
      <c r="E73" s="169"/>
      <c r="F73" s="646"/>
      <c r="G73" s="590" t="s">
        <v>224</v>
      </c>
      <c r="H73" s="169" t="s">
        <v>245</v>
      </c>
      <c r="I73" s="76" t="s">
        <v>316</v>
      </c>
      <c r="J73" s="76" t="s">
        <v>221</v>
      </c>
      <c r="K73" s="134" t="s">
        <v>256</v>
      </c>
      <c r="L73" s="56" t="s">
        <v>256</v>
      </c>
      <c r="M73" s="188"/>
      <c r="N73" s="56" t="s">
        <v>231</v>
      </c>
      <c r="O73" s="56" t="s">
        <v>231</v>
      </c>
      <c r="P73" s="76" t="str">
        <f>TRIM(BD_LilyaEspinoza[[#This Row],[CONTACTO II]])</f>
        <v>MOSTRÓ INTERÉS</v>
      </c>
      <c r="Q73" s="64"/>
      <c r="R73" s="56"/>
      <c r="S73" s="56"/>
      <c r="T73" s="56"/>
      <c r="U73" s="56"/>
      <c r="V73" s="56"/>
    </row>
    <row r="74" spans="1:22" ht="13">
      <c r="A74" s="137"/>
      <c r="B74" s="162" t="s">
        <v>11936</v>
      </c>
      <c r="C74" s="99">
        <v>51998560425</v>
      </c>
      <c r="D74" s="141" t="s">
        <v>11937</v>
      </c>
      <c r="E74" s="169"/>
      <c r="F74" s="646"/>
      <c r="G74" s="590" t="s">
        <v>224</v>
      </c>
      <c r="H74" s="169" t="s">
        <v>245</v>
      </c>
      <c r="I74" s="76" t="s">
        <v>316</v>
      </c>
      <c r="J74" s="76" t="s">
        <v>221</v>
      </c>
      <c r="K74" s="134" t="s">
        <v>256</v>
      </c>
      <c r="L74" s="56" t="s">
        <v>256</v>
      </c>
      <c r="M74" s="188"/>
      <c r="N74" s="56" t="s">
        <v>237</v>
      </c>
      <c r="O74" s="56" t="s">
        <v>237</v>
      </c>
      <c r="P74" s="76" t="str">
        <f>TRIM(BD_LilyaEspinoza[[#This Row],[CONTACTO II]])</f>
        <v>INCONTACTABLE</v>
      </c>
      <c r="Q74" s="64"/>
      <c r="R74" s="56"/>
      <c r="S74" s="56"/>
      <c r="T74" s="56"/>
      <c r="U74" s="56"/>
      <c r="V74" s="56"/>
    </row>
    <row r="75" spans="1:22" ht="13">
      <c r="A75" s="137"/>
      <c r="B75" s="162" t="s">
        <v>8258</v>
      </c>
      <c r="C75" s="99">
        <v>51971270851</v>
      </c>
      <c r="D75" s="141" t="s">
        <v>11938</v>
      </c>
      <c r="E75" s="169"/>
      <c r="F75" s="646"/>
      <c r="G75" s="590" t="s">
        <v>224</v>
      </c>
      <c r="H75" s="169" t="s">
        <v>245</v>
      </c>
      <c r="I75" s="76" t="s">
        <v>316</v>
      </c>
      <c r="J75" s="76" t="s">
        <v>221</v>
      </c>
      <c r="K75" s="134" t="s">
        <v>256</v>
      </c>
      <c r="L75" s="56" t="s">
        <v>256</v>
      </c>
      <c r="M75" s="188"/>
      <c r="N75" s="56" t="s">
        <v>236</v>
      </c>
      <c r="O75" s="56" t="s">
        <v>236</v>
      </c>
      <c r="P75" s="76" t="str">
        <f>TRIM(BD_LilyaEspinoza[[#This Row],[CONTACTO II]])</f>
        <v>NO CONTESTA</v>
      </c>
      <c r="Q75" s="64"/>
      <c r="R75" s="56"/>
      <c r="S75" s="56"/>
      <c r="T75" s="56"/>
      <c r="U75" s="56"/>
      <c r="V75" s="56"/>
    </row>
    <row r="76" spans="1:22" ht="13">
      <c r="A76" s="137"/>
      <c r="B76" s="162" t="s">
        <v>11939</v>
      </c>
      <c r="C76" s="99">
        <v>51954168212</v>
      </c>
      <c r="D76" s="141" t="s">
        <v>11940</v>
      </c>
      <c r="E76" s="169"/>
      <c r="F76" s="646"/>
      <c r="G76" s="590" t="s">
        <v>224</v>
      </c>
      <c r="H76" s="169" t="s">
        <v>245</v>
      </c>
      <c r="I76" s="76" t="s">
        <v>316</v>
      </c>
      <c r="J76" s="76" t="s">
        <v>221</v>
      </c>
      <c r="K76" s="134" t="s">
        <v>256</v>
      </c>
      <c r="L76" s="56" t="s">
        <v>256</v>
      </c>
      <c r="M76" s="188"/>
      <c r="N76" s="56" t="s">
        <v>236</v>
      </c>
      <c r="O76" s="56" t="s">
        <v>236</v>
      </c>
      <c r="P76" s="76" t="str">
        <f>TRIM(BD_LilyaEspinoza[[#This Row],[CONTACTO II]])</f>
        <v>NO CONTESTA</v>
      </c>
      <c r="Q76" s="64"/>
      <c r="R76" s="56"/>
      <c r="S76" s="56"/>
      <c r="T76" s="56"/>
      <c r="U76" s="56"/>
      <c r="V76" s="56"/>
    </row>
    <row r="77" spans="1:22" ht="13">
      <c r="A77" s="137" t="s">
        <v>10528</v>
      </c>
      <c r="B77" s="162" t="s">
        <v>1670</v>
      </c>
      <c r="C77" s="99">
        <v>51983458274</v>
      </c>
      <c r="D77" s="141" t="s">
        <v>1671</v>
      </c>
      <c r="E77" s="169"/>
      <c r="F77" s="646"/>
      <c r="G77" s="590" t="s">
        <v>224</v>
      </c>
      <c r="H77" s="169" t="s">
        <v>245</v>
      </c>
      <c r="I77" s="76" t="s">
        <v>316</v>
      </c>
      <c r="J77" s="76" t="s">
        <v>221</v>
      </c>
      <c r="K77" s="134" t="s">
        <v>256</v>
      </c>
      <c r="L77" s="56" t="s">
        <v>256</v>
      </c>
      <c r="M77" s="188"/>
      <c r="N77" s="56" t="s">
        <v>231</v>
      </c>
      <c r="O77" s="56" t="s">
        <v>231</v>
      </c>
      <c r="P77" s="76" t="str">
        <f>TRIM(BD_LilyaEspinoza[[#This Row],[CONTACTO II]])</f>
        <v>MOSTRÓ INTERÉS</v>
      </c>
      <c r="Q77" s="64"/>
      <c r="R77" s="56"/>
      <c r="S77" s="56"/>
      <c r="T77" s="56"/>
      <c r="U77" s="56"/>
      <c r="V77" s="56"/>
    </row>
    <row r="78" spans="1:22" ht="13">
      <c r="A78" s="137">
        <v>47621438</v>
      </c>
      <c r="B78" s="162" t="s">
        <v>2832</v>
      </c>
      <c r="C78" s="99" t="s">
        <v>2833</v>
      </c>
      <c r="D78" s="141" t="s">
        <v>2834</v>
      </c>
      <c r="E78" s="169"/>
      <c r="F78" s="646"/>
      <c r="G78" s="162" t="s">
        <v>225</v>
      </c>
      <c r="H78" s="169" t="s">
        <v>245</v>
      </c>
      <c r="I78" s="76" t="s">
        <v>316</v>
      </c>
      <c r="J78" s="76" t="s">
        <v>221</v>
      </c>
      <c r="K78" s="134" t="s">
        <v>256</v>
      </c>
      <c r="L78" s="56" t="s">
        <v>256</v>
      </c>
      <c r="M78" s="188"/>
      <c r="N78" s="56" t="s">
        <v>233</v>
      </c>
      <c r="O78" s="56" t="s">
        <v>233</v>
      </c>
      <c r="P78" s="76" t="str">
        <f>TRIM(BD_LilyaEspinoza[[#This Row],[CONTACTO II]])</f>
        <v>SE ENVIÓ INFORMACIÓN</v>
      </c>
      <c r="Q78" s="64"/>
      <c r="R78" s="56"/>
      <c r="S78" s="56"/>
      <c r="T78" s="56"/>
      <c r="U78" s="56"/>
      <c r="V78" s="56"/>
    </row>
    <row r="79" spans="1:22" ht="13">
      <c r="A79" s="137">
        <v>74280256</v>
      </c>
      <c r="B79" s="162" t="s">
        <v>8869</v>
      </c>
      <c r="C79" s="99">
        <v>51924124250</v>
      </c>
      <c r="D79" s="141" t="s">
        <v>8870</v>
      </c>
      <c r="E79" s="169"/>
      <c r="F79" s="646"/>
      <c r="G79" s="590" t="s">
        <v>224</v>
      </c>
      <c r="H79" s="169" t="s">
        <v>245</v>
      </c>
      <c r="I79" s="76" t="s">
        <v>316</v>
      </c>
      <c r="J79" s="76" t="s">
        <v>221</v>
      </c>
      <c r="K79" s="134" t="s">
        <v>256</v>
      </c>
      <c r="L79" s="56" t="s">
        <v>256</v>
      </c>
      <c r="M79" s="188"/>
      <c r="N79" s="56" t="s">
        <v>231</v>
      </c>
      <c r="O79" s="56" t="s">
        <v>231</v>
      </c>
      <c r="P79" s="76" t="str">
        <f>TRIM(BD_LilyaEspinoza[[#This Row],[CONTACTO II]])</f>
        <v>MOSTRÓ INTERÉS</v>
      </c>
      <c r="Q79" s="64"/>
      <c r="R79" s="56"/>
      <c r="S79" s="56"/>
      <c r="T79" s="56"/>
      <c r="U79" s="56"/>
      <c r="V79" s="56"/>
    </row>
    <row r="80" spans="1:22" ht="13">
      <c r="A80" s="137">
        <v>71686044</v>
      </c>
      <c r="B80" s="162" t="s">
        <v>130</v>
      </c>
      <c r="C80" s="99">
        <v>977978588</v>
      </c>
      <c r="D80" s="141" t="s">
        <v>6578</v>
      </c>
      <c r="E80" s="169"/>
      <c r="F80" s="646"/>
      <c r="G80" s="590" t="s">
        <v>224</v>
      </c>
      <c r="H80" s="169" t="s">
        <v>245</v>
      </c>
      <c r="I80" s="76" t="s">
        <v>316</v>
      </c>
      <c r="J80" s="76" t="s">
        <v>221</v>
      </c>
      <c r="K80" s="134" t="s">
        <v>256</v>
      </c>
      <c r="L80" s="56" t="s">
        <v>256</v>
      </c>
      <c r="M80" s="188"/>
      <c r="N80" s="56" t="s">
        <v>231</v>
      </c>
      <c r="O80" s="56" t="s">
        <v>231</v>
      </c>
      <c r="P80" s="76" t="str">
        <f>TRIM(BD_LilyaEspinoza[[#This Row],[CONTACTO II]])</f>
        <v>MOSTRÓ INTERÉS</v>
      </c>
      <c r="Q80" s="64"/>
      <c r="R80" s="56"/>
      <c r="S80" s="56"/>
      <c r="T80" s="56"/>
      <c r="U80" s="56"/>
      <c r="V80" s="56"/>
    </row>
    <row r="81" spans="1:22" ht="13">
      <c r="A81" s="137"/>
      <c r="B81" s="162" t="s">
        <v>11941</v>
      </c>
      <c r="C81" s="99" t="s">
        <v>11942</v>
      </c>
      <c r="D81" s="141" t="s">
        <v>11943</v>
      </c>
      <c r="E81" s="169"/>
      <c r="F81" s="646"/>
      <c r="G81" s="162" t="s">
        <v>225</v>
      </c>
      <c r="H81" s="169" t="s">
        <v>245</v>
      </c>
      <c r="I81" s="76" t="s">
        <v>316</v>
      </c>
      <c r="J81" s="76" t="s">
        <v>221</v>
      </c>
      <c r="K81" s="134" t="s">
        <v>256</v>
      </c>
      <c r="L81" s="56" t="s">
        <v>256</v>
      </c>
      <c r="M81" s="188"/>
      <c r="N81" s="56" t="s">
        <v>236</v>
      </c>
      <c r="O81" s="56"/>
      <c r="P81" s="76" t="str">
        <f>TRIM(BD_LilyaEspinoza[[#This Row],[CONTACTO II]])</f>
        <v/>
      </c>
      <c r="Q81" s="64"/>
      <c r="R81" s="56"/>
      <c r="S81" s="56"/>
      <c r="T81" s="56"/>
      <c r="U81" s="56"/>
      <c r="V81" s="56"/>
    </row>
    <row r="82" spans="1:22" ht="13">
      <c r="A82" s="137"/>
      <c r="B82" s="162" t="s">
        <v>11944</v>
      </c>
      <c r="C82" s="99">
        <v>51902175804</v>
      </c>
      <c r="D82" s="141" t="s">
        <v>11945</v>
      </c>
      <c r="E82" s="169"/>
      <c r="F82" s="646"/>
      <c r="G82" s="162" t="s">
        <v>225</v>
      </c>
      <c r="H82" s="169" t="s">
        <v>245</v>
      </c>
      <c r="I82" s="76" t="s">
        <v>316</v>
      </c>
      <c r="J82" s="76" t="s">
        <v>221</v>
      </c>
      <c r="K82" s="134" t="s">
        <v>256</v>
      </c>
      <c r="L82" s="56" t="s">
        <v>256</v>
      </c>
      <c r="M82" s="188"/>
      <c r="N82" s="56" t="s">
        <v>236</v>
      </c>
      <c r="O82" s="56"/>
      <c r="P82" s="76" t="str">
        <f>TRIM(BD_LilyaEspinoza[[#This Row],[CONTACTO II]])</f>
        <v/>
      </c>
      <c r="Q82" s="64"/>
      <c r="R82" s="56"/>
      <c r="S82" s="56"/>
      <c r="T82" s="56"/>
      <c r="U82" s="56"/>
      <c r="V82" s="56"/>
    </row>
    <row r="83" spans="1:22" ht="13">
      <c r="A83" s="137"/>
      <c r="B83" s="162" t="s">
        <v>11946</v>
      </c>
      <c r="C83" s="99">
        <v>51954649999</v>
      </c>
      <c r="D83" s="141" t="s">
        <v>11947</v>
      </c>
      <c r="E83" s="169"/>
      <c r="F83" s="646"/>
      <c r="G83" s="162" t="s">
        <v>225</v>
      </c>
      <c r="H83" s="169" t="s">
        <v>245</v>
      </c>
      <c r="I83" s="76" t="s">
        <v>316</v>
      </c>
      <c r="J83" s="76" t="s">
        <v>221</v>
      </c>
      <c r="K83" s="134" t="s">
        <v>256</v>
      </c>
      <c r="L83" s="56" t="s">
        <v>256</v>
      </c>
      <c r="M83" s="188"/>
      <c r="N83" s="56" t="s">
        <v>236</v>
      </c>
      <c r="O83" s="56"/>
      <c r="P83" s="76" t="str">
        <f>TRIM(BD_LilyaEspinoza[[#This Row],[CONTACTO II]])</f>
        <v/>
      </c>
      <c r="Q83" s="64"/>
      <c r="R83" s="56"/>
      <c r="S83" s="56"/>
      <c r="T83" s="56"/>
      <c r="U83" s="56"/>
      <c r="V83" s="56"/>
    </row>
    <row r="84" spans="1:22" ht="13">
      <c r="A84" s="137"/>
      <c r="B84" s="162" t="s">
        <v>11948</v>
      </c>
      <c r="C84" s="99">
        <v>51910738927</v>
      </c>
      <c r="D84" s="141" t="s">
        <v>11949</v>
      </c>
      <c r="E84" s="169"/>
      <c r="F84" s="646"/>
      <c r="G84" s="162" t="s">
        <v>225</v>
      </c>
      <c r="H84" s="169" t="s">
        <v>245</v>
      </c>
      <c r="I84" s="76" t="s">
        <v>316</v>
      </c>
      <c r="J84" s="76" t="s">
        <v>221</v>
      </c>
      <c r="K84" s="134" t="s">
        <v>256</v>
      </c>
      <c r="L84" s="56" t="s">
        <v>256</v>
      </c>
      <c r="M84" s="188"/>
      <c r="N84" s="56" t="s">
        <v>236</v>
      </c>
      <c r="O84" s="56"/>
      <c r="P84" s="76" t="str">
        <f>TRIM(BD_LilyaEspinoza[[#This Row],[CONTACTO II]])</f>
        <v/>
      </c>
      <c r="Q84" s="64"/>
      <c r="R84" s="56"/>
      <c r="S84" s="56"/>
      <c r="T84" s="56"/>
      <c r="U84" s="56"/>
      <c r="V84" s="56"/>
    </row>
    <row r="85" spans="1:22" ht="14">
      <c r="A85" s="157"/>
      <c r="B85" s="136" t="s">
        <v>11950</v>
      </c>
      <c r="C85" s="141">
        <v>51952168081</v>
      </c>
      <c r="D85" s="141" t="s">
        <v>11951</v>
      </c>
      <c r="E85" s="169"/>
      <c r="F85" s="646"/>
      <c r="G85" s="590" t="s">
        <v>224</v>
      </c>
      <c r="H85" s="169" t="s">
        <v>245</v>
      </c>
      <c r="I85" s="76" t="s">
        <v>316</v>
      </c>
      <c r="J85" s="76" t="s">
        <v>221</v>
      </c>
      <c r="K85" s="134" t="s">
        <v>256</v>
      </c>
      <c r="L85" s="56" t="s">
        <v>256</v>
      </c>
      <c r="M85" s="188"/>
      <c r="N85" s="56" t="s">
        <v>236</v>
      </c>
      <c r="O85" s="56" t="s">
        <v>236</v>
      </c>
      <c r="P85" s="76" t="str">
        <f>TRIM(BD_LilyaEspinoza[[#This Row],[CONTACTO II]])</f>
        <v>NO CONTESTA</v>
      </c>
      <c r="Q85" s="64"/>
      <c r="R85" s="56"/>
      <c r="S85" s="56"/>
      <c r="T85" s="56"/>
      <c r="U85" s="56"/>
      <c r="V85" s="56"/>
    </row>
    <row r="86" spans="1:22" ht="28">
      <c r="A86" s="157"/>
      <c r="B86" s="136" t="s">
        <v>11952</v>
      </c>
      <c r="C86" s="141">
        <v>51990713585</v>
      </c>
      <c r="D86" s="141" t="s">
        <v>11953</v>
      </c>
      <c r="E86" s="169"/>
      <c r="F86" s="646"/>
      <c r="G86" s="162" t="s">
        <v>223</v>
      </c>
      <c r="H86" s="169" t="s">
        <v>245</v>
      </c>
      <c r="I86" s="76" t="s">
        <v>316</v>
      </c>
      <c r="J86" s="76" t="s">
        <v>221</v>
      </c>
      <c r="K86" s="134" t="s">
        <v>256</v>
      </c>
      <c r="L86" s="56" t="s">
        <v>256</v>
      </c>
      <c r="M86" s="188"/>
      <c r="N86" s="56" t="s">
        <v>237</v>
      </c>
      <c r="O86" s="56" t="s">
        <v>237</v>
      </c>
      <c r="P86" s="76" t="str">
        <f>TRIM(BD_LilyaEspinoza[[#This Row],[CONTACTO II]])</f>
        <v>INCONTACTABLE</v>
      </c>
      <c r="Q86" s="64"/>
      <c r="R86" s="56"/>
      <c r="S86" s="56"/>
      <c r="T86" s="56"/>
      <c r="U86" s="56"/>
      <c r="V86" s="56"/>
    </row>
    <row r="87" spans="1:22" ht="14">
      <c r="A87" s="157"/>
      <c r="B87" s="136" t="s">
        <v>11954</v>
      </c>
      <c r="C87" s="141">
        <v>51957148465</v>
      </c>
      <c r="D87" s="141" t="s">
        <v>1730</v>
      </c>
      <c r="E87" s="169"/>
      <c r="F87" s="646"/>
      <c r="G87" s="162" t="s">
        <v>223</v>
      </c>
      <c r="H87" s="169" t="s">
        <v>245</v>
      </c>
      <c r="I87" s="76" t="s">
        <v>316</v>
      </c>
      <c r="J87" s="76" t="s">
        <v>221</v>
      </c>
      <c r="K87" s="134" t="s">
        <v>256</v>
      </c>
      <c r="L87" s="56" t="s">
        <v>256</v>
      </c>
      <c r="M87" s="188"/>
      <c r="N87" s="56" t="s">
        <v>236</v>
      </c>
      <c r="O87" s="56" t="s">
        <v>236</v>
      </c>
      <c r="P87" s="76" t="str">
        <f>TRIM(BD_LilyaEspinoza[[#This Row],[CONTACTO II]])</f>
        <v>NO CONTESTA</v>
      </c>
      <c r="Q87" s="64"/>
      <c r="R87" s="56"/>
      <c r="S87" s="56"/>
      <c r="T87" s="56"/>
      <c r="U87" s="56"/>
      <c r="V87" s="56"/>
    </row>
    <row r="88" spans="1:22" ht="14">
      <c r="A88" s="157"/>
      <c r="B88" s="136" t="s">
        <v>11955</v>
      </c>
      <c r="C88" s="141">
        <v>51944540238</v>
      </c>
      <c r="D88" s="141" t="s">
        <v>11956</v>
      </c>
      <c r="E88" s="169"/>
      <c r="F88" s="646"/>
      <c r="G88" s="162" t="s">
        <v>225</v>
      </c>
      <c r="H88" s="169" t="s">
        <v>245</v>
      </c>
      <c r="I88" s="76" t="s">
        <v>316</v>
      </c>
      <c r="J88" s="76" t="s">
        <v>221</v>
      </c>
      <c r="K88" s="134" t="s">
        <v>256</v>
      </c>
      <c r="L88" s="56" t="s">
        <v>256</v>
      </c>
      <c r="M88" s="188"/>
      <c r="N88" s="56" t="s">
        <v>236</v>
      </c>
      <c r="O88" s="56" t="s">
        <v>236</v>
      </c>
      <c r="P88" s="76" t="str">
        <f>TRIM(BD_LilyaEspinoza[[#This Row],[CONTACTO II]])</f>
        <v>NO CONTESTA</v>
      </c>
      <c r="Q88" s="64"/>
      <c r="R88" s="56"/>
      <c r="S88" s="56"/>
      <c r="T88" s="56"/>
      <c r="U88" s="56"/>
      <c r="V88" s="56"/>
    </row>
    <row r="89" spans="1:22" ht="14">
      <c r="A89" s="157"/>
      <c r="B89" s="136" t="s">
        <v>11957</v>
      </c>
      <c r="C89" s="141">
        <v>51967074202</v>
      </c>
      <c r="D89" s="141" t="s">
        <v>11958</v>
      </c>
      <c r="E89" s="169"/>
      <c r="F89" s="646"/>
      <c r="G89" s="162" t="s">
        <v>225</v>
      </c>
      <c r="H89" s="169" t="s">
        <v>245</v>
      </c>
      <c r="I89" s="76" t="s">
        <v>316</v>
      </c>
      <c r="J89" s="76" t="s">
        <v>221</v>
      </c>
      <c r="K89" s="134" t="s">
        <v>256</v>
      </c>
      <c r="L89" s="56" t="s">
        <v>256</v>
      </c>
      <c r="M89" s="188"/>
      <c r="N89" s="56" t="s">
        <v>236</v>
      </c>
      <c r="O89" s="56" t="s">
        <v>236</v>
      </c>
      <c r="P89" s="76" t="str">
        <f>TRIM(BD_LilyaEspinoza[[#This Row],[CONTACTO II]])</f>
        <v>NO CONTESTA</v>
      </c>
      <c r="Q89" s="64"/>
      <c r="R89" s="56"/>
      <c r="S89" s="56"/>
      <c r="T89" s="56"/>
      <c r="U89" s="56"/>
      <c r="V89" s="56"/>
    </row>
    <row r="90" spans="1:22" ht="14">
      <c r="A90" s="157"/>
      <c r="B90" s="136" t="s">
        <v>7695</v>
      </c>
      <c r="C90" s="141">
        <v>51994359025</v>
      </c>
      <c r="D90" s="141" t="s">
        <v>7696</v>
      </c>
      <c r="E90" s="169"/>
      <c r="F90" s="646"/>
      <c r="G90" s="162" t="s">
        <v>223</v>
      </c>
      <c r="H90" s="169" t="s">
        <v>245</v>
      </c>
      <c r="I90" s="76" t="s">
        <v>316</v>
      </c>
      <c r="J90" s="76" t="s">
        <v>221</v>
      </c>
      <c r="K90" s="134" t="s">
        <v>256</v>
      </c>
      <c r="L90" s="56" t="s">
        <v>256</v>
      </c>
      <c r="M90" s="188"/>
      <c r="N90" s="56" t="s">
        <v>236</v>
      </c>
      <c r="O90" s="56" t="s">
        <v>236</v>
      </c>
      <c r="P90" s="76" t="str">
        <f>TRIM(BD_LilyaEspinoza[[#This Row],[CONTACTO II]])</f>
        <v>NO CONTESTA</v>
      </c>
      <c r="Q90" s="64"/>
      <c r="R90" s="56"/>
      <c r="S90" s="56"/>
      <c r="T90" s="56"/>
      <c r="U90" s="56"/>
      <c r="V90" s="56"/>
    </row>
    <row r="91" spans="1:22" ht="14">
      <c r="A91" s="157"/>
      <c r="B91" s="136" t="s">
        <v>11959</v>
      </c>
      <c r="C91" s="141">
        <v>51902501921</v>
      </c>
      <c r="D91" s="141" t="s">
        <v>11960</v>
      </c>
      <c r="E91" s="169"/>
      <c r="F91" s="646"/>
      <c r="G91" s="162" t="s">
        <v>225</v>
      </c>
      <c r="H91" s="169" t="s">
        <v>245</v>
      </c>
      <c r="I91" s="76" t="s">
        <v>316</v>
      </c>
      <c r="J91" s="76" t="s">
        <v>221</v>
      </c>
      <c r="K91" s="134" t="s">
        <v>256</v>
      </c>
      <c r="L91" s="56" t="s">
        <v>256</v>
      </c>
      <c r="M91" s="188"/>
      <c r="N91" s="56" t="s">
        <v>237</v>
      </c>
      <c r="O91" s="56" t="s">
        <v>236</v>
      </c>
      <c r="P91" s="76" t="str">
        <f>TRIM(BD_LilyaEspinoza[[#This Row],[CONTACTO II]])</f>
        <v>NO CONTESTA</v>
      </c>
      <c r="Q91" s="64"/>
      <c r="R91" s="56"/>
      <c r="S91" s="56"/>
      <c r="T91" s="56"/>
      <c r="U91" s="56"/>
      <c r="V91" s="56"/>
    </row>
    <row r="92" spans="1:22" ht="14">
      <c r="A92" s="157"/>
      <c r="B92" s="136" t="s">
        <v>11961</v>
      </c>
      <c r="C92" s="141">
        <v>51986885866</v>
      </c>
      <c r="D92" s="141" t="s">
        <v>11962</v>
      </c>
      <c r="E92" s="169"/>
      <c r="F92" s="646"/>
      <c r="G92" s="162" t="s">
        <v>225</v>
      </c>
      <c r="H92" s="169" t="s">
        <v>245</v>
      </c>
      <c r="I92" s="76" t="s">
        <v>316</v>
      </c>
      <c r="J92" s="76" t="s">
        <v>221</v>
      </c>
      <c r="K92" s="134" t="s">
        <v>256</v>
      </c>
      <c r="L92" s="56" t="s">
        <v>256</v>
      </c>
      <c r="M92" s="188"/>
      <c r="N92" s="56" t="s">
        <v>233</v>
      </c>
      <c r="O92" s="56"/>
      <c r="P92" s="76" t="str">
        <f>TRIM(BD_LilyaEspinoza[[#This Row],[CONTACTO II]])</f>
        <v/>
      </c>
      <c r="Q92" s="64"/>
      <c r="R92" s="56"/>
      <c r="S92" s="56"/>
      <c r="T92" s="56"/>
      <c r="U92" s="56"/>
      <c r="V92" s="56"/>
    </row>
    <row r="93" spans="1:22" ht="28">
      <c r="A93" s="157"/>
      <c r="B93" s="136" t="s">
        <v>11963</v>
      </c>
      <c r="C93" s="141">
        <v>51936804007</v>
      </c>
      <c r="D93" s="141" t="s">
        <v>11964</v>
      </c>
      <c r="E93" s="169"/>
      <c r="F93" s="646"/>
      <c r="G93" s="162" t="s">
        <v>223</v>
      </c>
      <c r="H93" s="169" t="s">
        <v>245</v>
      </c>
      <c r="I93" s="76" t="s">
        <v>316</v>
      </c>
      <c r="J93" s="76" t="s">
        <v>221</v>
      </c>
      <c r="K93" s="134" t="s">
        <v>256</v>
      </c>
      <c r="L93" s="56" t="s">
        <v>256</v>
      </c>
      <c r="M93" s="188"/>
      <c r="N93" s="56" t="s">
        <v>233</v>
      </c>
      <c r="O93" s="56"/>
      <c r="P93" s="76" t="str">
        <f>TRIM(BD_LilyaEspinoza[[#This Row],[CONTACTO II]])</f>
        <v/>
      </c>
      <c r="Q93" s="64"/>
      <c r="R93" s="56"/>
      <c r="S93" s="56"/>
      <c r="T93" s="56"/>
      <c r="U93" s="56"/>
      <c r="V93" s="56"/>
    </row>
    <row r="94" spans="1:22" ht="14">
      <c r="A94" s="157"/>
      <c r="B94" s="136" t="s">
        <v>11965</v>
      </c>
      <c r="C94" s="141">
        <v>51982852529</v>
      </c>
      <c r="D94" s="141" t="s">
        <v>11966</v>
      </c>
      <c r="E94" s="99"/>
      <c r="F94" s="646"/>
      <c r="G94" s="162" t="s">
        <v>223</v>
      </c>
      <c r="H94" s="169" t="s">
        <v>245</v>
      </c>
      <c r="I94" s="76" t="s">
        <v>316</v>
      </c>
      <c r="J94" s="76" t="s">
        <v>221</v>
      </c>
      <c r="K94" s="134" t="s">
        <v>256</v>
      </c>
      <c r="L94" s="56" t="s">
        <v>256</v>
      </c>
      <c r="M94" s="188"/>
      <c r="N94" s="56" t="s">
        <v>233</v>
      </c>
      <c r="O94" s="56"/>
      <c r="P94" s="76" t="str">
        <f>TRIM(BD_LilyaEspinoza[[#This Row],[CONTACTO II]])</f>
        <v/>
      </c>
      <c r="Q94" s="64"/>
      <c r="R94" s="56"/>
      <c r="S94" s="56"/>
      <c r="T94" s="56"/>
      <c r="U94" s="56"/>
      <c r="V94" s="56"/>
    </row>
    <row r="95" spans="1:22" ht="14">
      <c r="A95" s="157"/>
      <c r="B95" s="136" t="s">
        <v>893</v>
      </c>
      <c r="C95" s="141">
        <v>51969400070</v>
      </c>
      <c r="D95" s="141" t="s">
        <v>894</v>
      </c>
      <c r="E95" s="99"/>
      <c r="F95" s="646"/>
      <c r="G95" s="162" t="s">
        <v>223</v>
      </c>
      <c r="H95" s="169" t="s">
        <v>245</v>
      </c>
      <c r="I95" s="76" t="s">
        <v>316</v>
      </c>
      <c r="J95" s="76" t="s">
        <v>221</v>
      </c>
      <c r="K95" s="134" t="s">
        <v>256</v>
      </c>
      <c r="L95" s="56" t="s">
        <v>256</v>
      </c>
      <c r="M95" s="188"/>
      <c r="N95" s="56" t="s">
        <v>233</v>
      </c>
      <c r="O95" s="56"/>
      <c r="P95" s="76" t="str">
        <f>TRIM(BD_LilyaEspinoza[[#This Row],[CONTACTO II]])</f>
        <v/>
      </c>
      <c r="Q95" s="64"/>
      <c r="R95" s="56"/>
      <c r="S95" s="56"/>
      <c r="T95" s="56"/>
      <c r="U95" s="56"/>
      <c r="V95" s="56"/>
    </row>
    <row r="96" spans="1:22" ht="14">
      <c r="A96" s="157"/>
      <c r="B96" s="136" t="s">
        <v>11967</v>
      </c>
      <c r="C96" s="141">
        <v>51982264219</v>
      </c>
      <c r="D96" s="141" t="s">
        <v>11968</v>
      </c>
      <c r="E96" s="99"/>
      <c r="F96" s="646"/>
      <c r="G96" s="590" t="s">
        <v>224</v>
      </c>
      <c r="H96" s="169" t="s">
        <v>245</v>
      </c>
      <c r="I96" s="76" t="s">
        <v>10</v>
      </c>
      <c r="J96" s="76" t="s">
        <v>221</v>
      </c>
      <c r="K96" s="134" t="s">
        <v>256</v>
      </c>
      <c r="L96" s="56" t="s">
        <v>256</v>
      </c>
      <c r="M96" s="188"/>
      <c r="N96" s="56" t="s">
        <v>233</v>
      </c>
      <c r="O96" s="56"/>
      <c r="P96" s="76"/>
      <c r="Q96" s="64"/>
      <c r="R96" s="56"/>
      <c r="S96" s="56"/>
      <c r="T96" s="56"/>
      <c r="U96" s="56"/>
      <c r="V96" s="56"/>
    </row>
    <row r="97" spans="1:22" ht="14">
      <c r="A97" s="157"/>
      <c r="B97" s="136" t="s">
        <v>11969</v>
      </c>
      <c r="C97" s="141">
        <v>51926252319</v>
      </c>
      <c r="D97" s="141" t="s">
        <v>11970</v>
      </c>
      <c r="E97" s="99"/>
      <c r="F97" s="646"/>
      <c r="G97" s="162" t="s">
        <v>225</v>
      </c>
      <c r="H97" s="169" t="s">
        <v>245</v>
      </c>
      <c r="I97" s="76" t="s">
        <v>316</v>
      </c>
      <c r="J97" s="76" t="s">
        <v>221</v>
      </c>
      <c r="K97" s="134" t="s">
        <v>256</v>
      </c>
      <c r="L97" s="56" t="s">
        <v>256</v>
      </c>
      <c r="M97" s="188"/>
      <c r="N97" s="56" t="s">
        <v>236</v>
      </c>
      <c r="O97" s="56" t="s">
        <v>236</v>
      </c>
      <c r="P97" s="76" t="str">
        <f>TRIM(BD_LilyaEspinoza[[#This Row],[CONTACTO II]])</f>
        <v>NO CONTESTA</v>
      </c>
      <c r="Q97" s="64"/>
      <c r="R97" s="56"/>
      <c r="S97" s="56"/>
      <c r="T97" s="56"/>
      <c r="U97" s="56"/>
      <c r="V97" s="56"/>
    </row>
    <row r="98" spans="1:22" ht="14">
      <c r="A98" s="157"/>
      <c r="B98" s="136" t="s">
        <v>11971</v>
      </c>
      <c r="C98" s="141">
        <v>51927444301</v>
      </c>
      <c r="D98" s="141" t="s">
        <v>11972</v>
      </c>
      <c r="E98" s="99"/>
      <c r="F98" s="646"/>
      <c r="G98" s="162" t="s">
        <v>223</v>
      </c>
      <c r="H98" s="169" t="s">
        <v>245</v>
      </c>
      <c r="I98" s="76" t="s">
        <v>316</v>
      </c>
      <c r="J98" s="76" t="s">
        <v>221</v>
      </c>
      <c r="K98" s="134" t="s">
        <v>256</v>
      </c>
      <c r="L98" s="56" t="s">
        <v>256</v>
      </c>
      <c r="M98" s="188"/>
      <c r="N98" s="56" t="s">
        <v>236</v>
      </c>
      <c r="O98" s="56" t="s">
        <v>236</v>
      </c>
      <c r="P98" s="76" t="str">
        <f>TRIM(BD_LilyaEspinoza[[#This Row],[CONTACTO II]])</f>
        <v>NO CONTESTA</v>
      </c>
      <c r="Q98" s="64"/>
      <c r="R98" s="56"/>
      <c r="S98" s="56"/>
      <c r="T98" s="56"/>
      <c r="U98" s="56"/>
      <c r="V98" s="56"/>
    </row>
    <row r="99" spans="1:22" ht="42">
      <c r="A99" s="157"/>
      <c r="B99" s="136" t="s">
        <v>11973</v>
      </c>
      <c r="C99" s="141">
        <v>51903239763</v>
      </c>
      <c r="D99" s="141" t="s">
        <v>11974</v>
      </c>
      <c r="E99" s="99"/>
      <c r="F99" s="646"/>
      <c r="G99" s="590" t="s">
        <v>224</v>
      </c>
      <c r="H99" s="169" t="s">
        <v>245</v>
      </c>
      <c r="I99" s="76" t="s">
        <v>316</v>
      </c>
      <c r="J99" s="76" t="s">
        <v>221</v>
      </c>
      <c r="K99" s="134" t="s">
        <v>256</v>
      </c>
      <c r="L99" s="56" t="s">
        <v>256</v>
      </c>
      <c r="M99" s="188"/>
      <c r="N99" s="60" t="s">
        <v>241</v>
      </c>
      <c r="O99" s="56"/>
      <c r="P99" s="76" t="str">
        <f>TRIM(BD_LilyaEspinoza[[#This Row],[CONTACTO II]])</f>
        <v/>
      </c>
      <c r="Q99" s="64"/>
      <c r="R99" s="56"/>
      <c r="S99" s="56"/>
      <c r="T99" s="56"/>
      <c r="U99" s="56"/>
      <c r="V99" s="56"/>
    </row>
    <row r="100" spans="1:22" ht="13">
      <c r="A100" s="137">
        <v>70736357</v>
      </c>
      <c r="B100" s="162" t="s">
        <v>5761</v>
      </c>
      <c r="C100" s="99" t="s">
        <v>5762</v>
      </c>
      <c r="D100" s="409" t="s">
        <v>5763</v>
      </c>
      <c r="E100" s="99" t="s">
        <v>5764</v>
      </c>
      <c r="F100" s="646" t="s">
        <v>254</v>
      </c>
      <c r="G100" s="162" t="s">
        <v>225</v>
      </c>
      <c r="H100" s="169" t="s">
        <v>245</v>
      </c>
      <c r="I100" s="76" t="s">
        <v>316</v>
      </c>
      <c r="J100" s="76" t="s">
        <v>221</v>
      </c>
      <c r="K100" s="134" t="s">
        <v>256</v>
      </c>
      <c r="L100" s="56" t="s">
        <v>256</v>
      </c>
      <c r="M100" s="188"/>
      <c r="N100" s="56" t="s">
        <v>236</v>
      </c>
      <c r="O100" s="56"/>
      <c r="P100" s="76" t="str">
        <f>TRIM(BD_LilyaEspinoza[[#This Row],[CONTACTO II]])</f>
        <v/>
      </c>
      <c r="Q100" s="64"/>
      <c r="R100" s="56"/>
      <c r="S100" s="56"/>
      <c r="T100" s="56"/>
      <c r="U100" s="56"/>
      <c r="V100" s="56"/>
    </row>
    <row r="101" spans="1:22" ht="13">
      <c r="A101" s="137">
        <v>75646483</v>
      </c>
      <c r="B101" s="145" t="s">
        <v>9391</v>
      </c>
      <c r="C101" s="99">
        <v>946959817</v>
      </c>
      <c r="D101" s="409" t="s">
        <v>9392</v>
      </c>
      <c r="E101" s="169"/>
      <c r="F101" s="646"/>
      <c r="G101" s="162" t="s">
        <v>223</v>
      </c>
      <c r="H101" s="169" t="s">
        <v>243</v>
      </c>
      <c r="I101" s="76" t="s">
        <v>316</v>
      </c>
      <c r="J101" s="76" t="s">
        <v>221</v>
      </c>
      <c r="K101" s="134"/>
      <c r="L101" s="56"/>
      <c r="M101" s="188"/>
      <c r="N101" s="56" t="s">
        <v>231</v>
      </c>
      <c r="O101" s="56"/>
      <c r="P101" s="76" t="str">
        <f>TRIM(BD_LilyaEspinoza[[#This Row],[CONTACTO II]])</f>
        <v/>
      </c>
      <c r="Q101" s="64"/>
      <c r="R101" s="56"/>
      <c r="S101" s="56"/>
      <c r="T101" s="56"/>
      <c r="U101" s="56"/>
      <c r="V101" s="56"/>
    </row>
    <row r="102" spans="1:22" ht="13">
      <c r="A102" s="137">
        <v>78731475</v>
      </c>
      <c r="B102" s="145" t="s">
        <v>10111</v>
      </c>
      <c r="C102" s="99">
        <v>913457716</v>
      </c>
      <c r="D102" s="409" t="s">
        <v>10112</v>
      </c>
      <c r="E102" s="169"/>
      <c r="F102" s="646"/>
      <c r="G102" s="162" t="s">
        <v>223</v>
      </c>
      <c r="H102" s="169" t="s">
        <v>243</v>
      </c>
      <c r="I102" s="76" t="s">
        <v>316</v>
      </c>
      <c r="J102" s="76" t="s">
        <v>221</v>
      </c>
      <c r="K102" s="134"/>
      <c r="L102" s="56"/>
      <c r="M102" s="188"/>
      <c r="N102" s="56" t="s">
        <v>231</v>
      </c>
      <c r="O102" s="56"/>
      <c r="P102" s="76" t="str">
        <f>TRIM(BD_LilyaEspinoza[[#This Row],[CONTACTO II]])</f>
        <v/>
      </c>
      <c r="Q102" s="64"/>
      <c r="R102" s="56"/>
      <c r="S102" s="56"/>
      <c r="T102" s="56"/>
      <c r="U102" s="56"/>
      <c r="V102" s="56"/>
    </row>
    <row r="103" spans="1:22" ht="13">
      <c r="A103" s="137"/>
      <c r="B103" s="145" t="s">
        <v>11975</v>
      </c>
      <c r="C103" s="99">
        <v>980359236</v>
      </c>
      <c r="D103" s="141"/>
      <c r="E103" s="169"/>
      <c r="F103" s="646"/>
      <c r="G103" s="162" t="s">
        <v>223</v>
      </c>
      <c r="H103" s="169" t="s">
        <v>243</v>
      </c>
      <c r="I103" s="76" t="s">
        <v>316</v>
      </c>
      <c r="J103" s="76" t="s">
        <v>221</v>
      </c>
      <c r="K103" s="134"/>
      <c r="L103" s="56"/>
      <c r="M103" s="188"/>
      <c r="N103" s="56" t="s">
        <v>236</v>
      </c>
      <c r="O103" s="56"/>
      <c r="P103" s="76" t="str">
        <f>TRIM(BD_LilyaEspinoza[[#This Row],[CONTACTO II]])</f>
        <v/>
      </c>
      <c r="Q103" s="64"/>
      <c r="R103" s="56"/>
      <c r="S103" s="56"/>
      <c r="T103" s="56"/>
      <c r="U103" s="56"/>
      <c r="V103" s="56"/>
    </row>
    <row r="104" spans="1:22" ht="13">
      <c r="A104" s="137"/>
      <c r="B104" s="145" t="s">
        <v>11976</v>
      </c>
      <c r="C104" s="99">
        <v>913263798</v>
      </c>
      <c r="D104" s="141"/>
      <c r="E104" s="169"/>
      <c r="F104" s="646"/>
      <c r="G104" s="162" t="s">
        <v>223</v>
      </c>
      <c r="H104" s="169" t="s">
        <v>243</v>
      </c>
      <c r="I104" s="76" t="s">
        <v>316</v>
      </c>
      <c r="J104" s="76" t="s">
        <v>221</v>
      </c>
      <c r="K104" s="134"/>
      <c r="L104" s="56"/>
      <c r="M104" s="188"/>
      <c r="N104" s="56" t="s">
        <v>237</v>
      </c>
      <c r="O104" s="56" t="s">
        <v>236</v>
      </c>
      <c r="P104" s="76" t="str">
        <f>TRIM(BD_LilyaEspinoza[[#This Row],[CONTACTO II]])</f>
        <v>NO CONTESTA</v>
      </c>
      <c r="Q104" s="64"/>
      <c r="R104" s="56"/>
      <c r="S104" s="56"/>
      <c r="T104" s="56"/>
      <c r="U104" s="56"/>
      <c r="V104" s="56"/>
    </row>
    <row r="105" spans="1:22" ht="13">
      <c r="A105" s="137">
        <v>61058033</v>
      </c>
      <c r="B105" s="145" t="s">
        <v>3628</v>
      </c>
      <c r="C105" s="99">
        <v>972807567</v>
      </c>
      <c r="D105" s="141"/>
      <c r="E105" s="169"/>
      <c r="F105" s="646"/>
      <c r="G105" s="162" t="s">
        <v>223</v>
      </c>
      <c r="H105" s="169" t="s">
        <v>243</v>
      </c>
      <c r="I105" s="76" t="s">
        <v>316</v>
      </c>
      <c r="J105" s="76" t="s">
        <v>221</v>
      </c>
      <c r="K105" s="134"/>
      <c r="L105" s="56"/>
      <c r="M105" s="188"/>
      <c r="N105" s="56" t="s">
        <v>236</v>
      </c>
      <c r="O105" s="56"/>
      <c r="P105" s="76" t="str">
        <f>TRIM(BD_LilyaEspinoza[[#This Row],[CONTACTO II]])</f>
        <v/>
      </c>
      <c r="Q105" s="64"/>
      <c r="R105" s="56"/>
      <c r="S105" s="56"/>
      <c r="T105" s="56"/>
      <c r="U105" s="56"/>
      <c r="V105" s="56"/>
    </row>
    <row r="106" spans="1:22" ht="13">
      <c r="A106" s="137"/>
      <c r="B106" s="145" t="s">
        <v>11977</v>
      </c>
      <c r="C106" s="99">
        <v>933583610</v>
      </c>
      <c r="D106" s="141"/>
      <c r="E106" s="169"/>
      <c r="F106" s="646"/>
      <c r="G106" s="162" t="s">
        <v>223</v>
      </c>
      <c r="H106" s="169" t="s">
        <v>243</v>
      </c>
      <c r="I106" s="76" t="s">
        <v>316</v>
      </c>
      <c r="J106" s="76" t="s">
        <v>221</v>
      </c>
      <c r="K106" s="134"/>
      <c r="L106" s="56"/>
      <c r="M106" s="188"/>
      <c r="N106" s="56" t="s">
        <v>236</v>
      </c>
      <c r="O106" s="56"/>
      <c r="P106" s="76" t="str">
        <f>TRIM(BD_LilyaEspinoza[[#This Row],[CONTACTO II]])</f>
        <v/>
      </c>
      <c r="Q106" s="64"/>
      <c r="R106" s="56"/>
      <c r="S106" s="56"/>
      <c r="T106" s="56"/>
      <c r="U106" s="56"/>
      <c r="V106" s="56"/>
    </row>
    <row r="107" spans="1:22" ht="13">
      <c r="A107" s="137"/>
      <c r="B107" s="145" t="s">
        <v>11978</v>
      </c>
      <c r="C107" s="99">
        <v>975341129</v>
      </c>
      <c r="D107" s="141"/>
      <c r="E107" s="169"/>
      <c r="F107" s="646"/>
      <c r="G107" s="162" t="s">
        <v>223</v>
      </c>
      <c r="H107" s="169" t="s">
        <v>243</v>
      </c>
      <c r="I107" s="76" t="s">
        <v>316</v>
      </c>
      <c r="J107" s="76" t="s">
        <v>221</v>
      </c>
      <c r="K107" s="134"/>
      <c r="L107" s="56"/>
      <c r="M107" s="188"/>
      <c r="N107" s="56" t="s">
        <v>236</v>
      </c>
      <c r="O107" s="56"/>
      <c r="P107" s="76" t="str">
        <f>TRIM(BD_LilyaEspinoza[[#This Row],[CONTACTO II]])</f>
        <v/>
      </c>
      <c r="Q107" s="64"/>
      <c r="R107" s="56"/>
      <c r="S107" s="56"/>
      <c r="T107" s="56"/>
      <c r="U107" s="56"/>
      <c r="V107" s="56"/>
    </row>
    <row r="108" spans="1:22" ht="13">
      <c r="A108" s="137"/>
      <c r="B108" s="145" t="s">
        <v>11979</v>
      </c>
      <c r="C108" s="99">
        <v>926526251</v>
      </c>
      <c r="D108" s="141"/>
      <c r="E108" s="169"/>
      <c r="F108" s="646"/>
      <c r="G108" s="162" t="s">
        <v>223</v>
      </c>
      <c r="H108" s="169" t="s">
        <v>243</v>
      </c>
      <c r="I108" s="76" t="s">
        <v>316</v>
      </c>
      <c r="J108" s="76" t="s">
        <v>221</v>
      </c>
      <c r="K108" s="134"/>
      <c r="L108" s="56"/>
      <c r="M108" s="188"/>
      <c r="N108" s="56" t="s">
        <v>236</v>
      </c>
      <c r="O108" s="56" t="s">
        <v>236</v>
      </c>
      <c r="P108" s="76" t="str">
        <f>TRIM(BD_LilyaEspinoza[[#This Row],[CONTACTO II]])</f>
        <v>NO CONTESTA</v>
      </c>
      <c r="Q108" s="64"/>
      <c r="R108" s="56"/>
      <c r="S108" s="56"/>
      <c r="T108" s="56"/>
      <c r="U108" s="56"/>
      <c r="V108" s="56"/>
    </row>
    <row r="109" spans="1:22" ht="13">
      <c r="A109" s="137">
        <v>73558807</v>
      </c>
      <c r="B109" s="145" t="s">
        <v>8428</v>
      </c>
      <c r="C109" s="99">
        <v>910560973</v>
      </c>
      <c r="D109" s="141" t="s">
        <v>8429</v>
      </c>
      <c r="E109" s="169"/>
      <c r="F109" s="646"/>
      <c r="G109" s="162" t="s">
        <v>223</v>
      </c>
      <c r="H109" s="169" t="s">
        <v>243</v>
      </c>
      <c r="I109" s="76" t="s">
        <v>316</v>
      </c>
      <c r="J109" s="76" t="s">
        <v>221</v>
      </c>
      <c r="K109" s="134"/>
      <c r="L109" s="56"/>
      <c r="M109" s="188"/>
      <c r="N109" s="56" t="s">
        <v>231</v>
      </c>
      <c r="O109" s="56" t="s">
        <v>231</v>
      </c>
      <c r="P109" s="76" t="str">
        <f>TRIM(BD_LilyaEspinoza[[#This Row],[CONTACTO II]])</f>
        <v>MOSTRÓ INTERÉS</v>
      </c>
      <c r="Q109" s="64"/>
      <c r="R109" s="56"/>
      <c r="S109" s="56"/>
      <c r="T109" s="56"/>
      <c r="U109" s="56"/>
      <c r="V109" s="56"/>
    </row>
    <row r="110" spans="1:22" ht="13">
      <c r="A110" s="137"/>
      <c r="B110" s="145" t="s">
        <v>11980</v>
      </c>
      <c r="C110" s="99">
        <v>902434612</v>
      </c>
      <c r="D110" s="141"/>
      <c r="E110" s="169"/>
      <c r="F110" s="646"/>
      <c r="G110" s="162" t="s">
        <v>223</v>
      </c>
      <c r="H110" s="169" t="s">
        <v>243</v>
      </c>
      <c r="I110" s="76" t="s">
        <v>316</v>
      </c>
      <c r="J110" s="76" t="s">
        <v>221</v>
      </c>
      <c r="K110" s="134"/>
      <c r="L110" s="56"/>
      <c r="M110" s="188"/>
      <c r="N110" s="56" t="s">
        <v>236</v>
      </c>
      <c r="O110" s="56" t="s">
        <v>236</v>
      </c>
      <c r="P110" s="76" t="str">
        <f>TRIM(BD_LilyaEspinoza[[#This Row],[CONTACTO II]])</f>
        <v>NO CONTESTA</v>
      </c>
      <c r="Q110" s="64"/>
      <c r="R110" s="56"/>
      <c r="S110" s="56"/>
      <c r="T110" s="56"/>
      <c r="U110" s="56"/>
      <c r="V110" s="56"/>
    </row>
    <row r="111" spans="1:22" ht="13">
      <c r="A111" s="137"/>
      <c r="B111" s="145" t="s">
        <v>11981</v>
      </c>
      <c r="C111" s="99">
        <v>951192353</v>
      </c>
      <c r="D111" s="141"/>
      <c r="E111" s="169"/>
      <c r="F111" s="646"/>
      <c r="G111" s="162" t="s">
        <v>223</v>
      </c>
      <c r="H111" s="169" t="s">
        <v>243</v>
      </c>
      <c r="I111" s="76" t="s">
        <v>316</v>
      </c>
      <c r="J111" s="76" t="s">
        <v>221</v>
      </c>
      <c r="K111" s="134"/>
      <c r="L111" s="56"/>
      <c r="M111" s="188"/>
      <c r="N111" s="56" t="s">
        <v>237</v>
      </c>
      <c r="O111" s="56" t="s">
        <v>237</v>
      </c>
      <c r="P111" s="76" t="str">
        <f>TRIM(BD_LilyaEspinoza[[#This Row],[CONTACTO II]])</f>
        <v>INCONTACTABLE</v>
      </c>
      <c r="Q111" s="64"/>
      <c r="R111" s="56"/>
      <c r="S111" s="56"/>
      <c r="T111" s="56"/>
      <c r="U111" s="56"/>
      <c r="V111" s="56"/>
    </row>
    <row r="112" spans="1:22" ht="13">
      <c r="A112" s="137">
        <v>70766469</v>
      </c>
      <c r="B112" s="145" t="s">
        <v>5789</v>
      </c>
      <c r="C112" s="99">
        <v>940953373</v>
      </c>
      <c r="D112" s="409" t="s">
        <v>5790</v>
      </c>
      <c r="E112" s="169"/>
      <c r="F112" s="646"/>
      <c r="G112" s="162" t="s">
        <v>223</v>
      </c>
      <c r="H112" s="169" t="s">
        <v>243</v>
      </c>
      <c r="I112" s="76" t="s">
        <v>316</v>
      </c>
      <c r="J112" s="76" t="s">
        <v>221</v>
      </c>
      <c r="K112" s="134"/>
      <c r="L112" s="56"/>
      <c r="M112" s="188"/>
      <c r="N112" s="56" t="s">
        <v>231</v>
      </c>
      <c r="O112" s="56" t="s">
        <v>231</v>
      </c>
      <c r="P112" s="76" t="str">
        <f>TRIM(BD_LilyaEspinoza[[#This Row],[CONTACTO II]])</f>
        <v>MOSTRÓ INTERÉS</v>
      </c>
      <c r="Q112" s="64"/>
      <c r="R112" s="56"/>
      <c r="S112" s="56"/>
      <c r="T112" s="56"/>
      <c r="U112" s="56"/>
      <c r="V112" s="56"/>
    </row>
    <row r="113" spans="1:22" ht="13">
      <c r="A113" s="137">
        <v>76206334</v>
      </c>
      <c r="B113" s="145" t="s">
        <v>9580</v>
      </c>
      <c r="C113" s="99">
        <v>972021455</v>
      </c>
      <c r="D113" s="141" t="s">
        <v>9581</v>
      </c>
      <c r="E113" s="169"/>
      <c r="F113" s="646"/>
      <c r="G113" s="162" t="s">
        <v>223</v>
      </c>
      <c r="H113" s="169" t="s">
        <v>243</v>
      </c>
      <c r="I113" s="76" t="s">
        <v>316</v>
      </c>
      <c r="J113" s="76" t="s">
        <v>221</v>
      </c>
      <c r="K113" s="134"/>
      <c r="L113" s="56"/>
      <c r="M113" s="188"/>
      <c r="N113" s="56" t="s">
        <v>231</v>
      </c>
      <c r="O113" s="56" t="s">
        <v>231</v>
      </c>
      <c r="P113" s="76" t="str">
        <f>TRIM(BD_LilyaEspinoza[[#This Row],[CONTACTO II]])</f>
        <v>MOSTRÓ INTERÉS</v>
      </c>
      <c r="Q113" s="64"/>
      <c r="R113" s="56"/>
      <c r="S113" s="56"/>
      <c r="T113" s="56"/>
      <c r="U113" s="56"/>
      <c r="V113" s="56"/>
    </row>
    <row r="114" spans="1:22" ht="28">
      <c r="A114" s="137">
        <v>73969247</v>
      </c>
      <c r="B114" s="145" t="s">
        <v>8657</v>
      </c>
      <c r="C114" s="99">
        <v>958426707</v>
      </c>
      <c r="D114" s="141" t="s">
        <v>8658</v>
      </c>
      <c r="E114" s="169"/>
      <c r="F114" s="646"/>
      <c r="G114" s="162" t="s">
        <v>223</v>
      </c>
      <c r="H114" s="169" t="s">
        <v>243</v>
      </c>
      <c r="I114" s="76" t="s">
        <v>316</v>
      </c>
      <c r="J114" s="76" t="s">
        <v>221</v>
      </c>
      <c r="K114" s="134"/>
      <c r="L114" s="56"/>
      <c r="M114" s="188"/>
      <c r="N114" s="56" t="s">
        <v>231</v>
      </c>
      <c r="O114" s="56" t="s">
        <v>231</v>
      </c>
      <c r="P114" s="76" t="str">
        <f>TRIM(BD_LilyaEspinoza[[#This Row],[CONTACTO II]])</f>
        <v>MOSTRÓ INTERÉS</v>
      </c>
      <c r="Q114" s="64" t="s">
        <v>445</v>
      </c>
      <c r="R114" s="56" t="s">
        <v>232</v>
      </c>
      <c r="S114" s="56" t="s">
        <v>318</v>
      </c>
      <c r="T114" s="56" t="s">
        <v>323</v>
      </c>
      <c r="U114" s="56" t="s">
        <v>255</v>
      </c>
      <c r="V114" s="56"/>
    </row>
    <row r="115" spans="1:22" ht="13">
      <c r="A115" s="137"/>
      <c r="B115" s="145" t="s">
        <v>11982</v>
      </c>
      <c r="C115" s="99">
        <v>902228247</v>
      </c>
      <c r="D115" s="141"/>
      <c r="E115" s="169"/>
      <c r="F115" s="646"/>
      <c r="G115" s="162" t="s">
        <v>223</v>
      </c>
      <c r="H115" s="169" t="s">
        <v>243</v>
      </c>
      <c r="I115" s="76" t="s">
        <v>316</v>
      </c>
      <c r="J115" s="76" t="s">
        <v>221</v>
      </c>
      <c r="K115" s="134"/>
      <c r="L115" s="56"/>
      <c r="M115" s="188"/>
      <c r="N115" s="56" t="s">
        <v>236</v>
      </c>
      <c r="O115" s="56" t="s">
        <v>236</v>
      </c>
      <c r="P115" s="76" t="str">
        <f>TRIM(BD_LilyaEspinoza[[#This Row],[CONTACTO II]])</f>
        <v>NO CONTESTA</v>
      </c>
      <c r="Q115" s="64"/>
      <c r="R115" s="56"/>
      <c r="S115" s="56"/>
      <c r="T115" s="56"/>
      <c r="U115" s="56"/>
      <c r="V115" s="56"/>
    </row>
    <row r="116" spans="1:22" ht="28">
      <c r="A116" s="137"/>
      <c r="B116" s="145" t="s">
        <v>11983</v>
      </c>
      <c r="C116" s="99">
        <v>981201123</v>
      </c>
      <c r="D116" s="141"/>
      <c r="E116" s="169"/>
      <c r="F116" s="646"/>
      <c r="G116" s="162" t="s">
        <v>223</v>
      </c>
      <c r="H116" s="169" t="s">
        <v>243</v>
      </c>
      <c r="I116" s="76" t="s">
        <v>316</v>
      </c>
      <c r="J116" s="76" t="s">
        <v>221</v>
      </c>
      <c r="K116" s="134"/>
      <c r="L116" s="56"/>
      <c r="M116" s="188"/>
      <c r="N116" s="60" t="s">
        <v>241</v>
      </c>
      <c r="O116" s="56" t="s">
        <v>236</v>
      </c>
      <c r="P116" s="76" t="str">
        <f>TRIM(BD_LilyaEspinoza[[#This Row],[CONTACTO II]])</f>
        <v>NO CONTESTA</v>
      </c>
      <c r="Q116" s="64"/>
      <c r="R116" s="56"/>
      <c r="S116" s="56"/>
      <c r="T116" s="56"/>
      <c r="U116" s="56"/>
      <c r="V116" s="56"/>
    </row>
    <row r="117" spans="1:22" ht="13">
      <c r="A117" s="137"/>
      <c r="B117" s="145" t="s">
        <v>11984</v>
      </c>
      <c r="C117" s="99">
        <v>904576642</v>
      </c>
      <c r="D117" s="141"/>
      <c r="E117" s="169"/>
      <c r="F117" s="646"/>
      <c r="G117" s="162" t="s">
        <v>223</v>
      </c>
      <c r="H117" s="169" t="s">
        <v>243</v>
      </c>
      <c r="I117" s="76" t="s">
        <v>316</v>
      </c>
      <c r="J117" s="76" t="s">
        <v>221</v>
      </c>
      <c r="K117" s="134"/>
      <c r="L117" s="56"/>
      <c r="M117" s="188"/>
      <c r="N117" s="56" t="s">
        <v>231</v>
      </c>
      <c r="O117" s="56" t="s">
        <v>231</v>
      </c>
      <c r="P117" s="76" t="str">
        <f>TRIM(BD_LilyaEspinoza[[#This Row],[CONTACTO II]])</f>
        <v>MOSTRÓ INTERÉS</v>
      </c>
      <c r="Q117" s="64"/>
      <c r="R117" s="56"/>
      <c r="S117" s="56"/>
      <c r="T117" s="56"/>
      <c r="U117" s="56"/>
      <c r="V117" s="56"/>
    </row>
    <row r="118" spans="1:22" ht="13">
      <c r="A118" s="137"/>
      <c r="B118" s="145" t="s">
        <v>11985</v>
      </c>
      <c r="C118" s="99">
        <v>968775429</v>
      </c>
      <c r="D118" s="141"/>
      <c r="E118" s="169"/>
      <c r="F118" s="646"/>
      <c r="G118" s="162" t="s">
        <v>223</v>
      </c>
      <c r="H118" s="169" t="s">
        <v>243</v>
      </c>
      <c r="I118" s="76" t="s">
        <v>316</v>
      </c>
      <c r="J118" s="76" t="s">
        <v>221</v>
      </c>
      <c r="K118" s="134"/>
      <c r="L118" s="56"/>
      <c r="M118" s="188"/>
      <c r="N118" s="56" t="s">
        <v>231</v>
      </c>
      <c r="O118" s="56" t="s">
        <v>231</v>
      </c>
      <c r="P118" s="76" t="str">
        <f>TRIM(BD_LilyaEspinoza[[#This Row],[CONTACTO II]])</f>
        <v>MOSTRÓ INTERÉS</v>
      </c>
      <c r="Q118" s="64"/>
      <c r="R118" s="56"/>
      <c r="S118" s="56"/>
      <c r="T118" s="56"/>
      <c r="U118" s="56"/>
      <c r="V118" s="56"/>
    </row>
    <row r="119" spans="1:22" ht="13">
      <c r="A119" s="137">
        <v>60312907</v>
      </c>
      <c r="B119" s="145" t="s">
        <v>3064</v>
      </c>
      <c r="C119" s="99">
        <v>983102574</v>
      </c>
      <c r="D119" s="409" t="s">
        <v>3065</v>
      </c>
      <c r="E119" s="169"/>
      <c r="F119" s="646"/>
      <c r="G119" s="162" t="s">
        <v>223</v>
      </c>
      <c r="H119" s="169" t="s">
        <v>243</v>
      </c>
      <c r="I119" s="76" t="s">
        <v>316</v>
      </c>
      <c r="J119" s="76" t="s">
        <v>221</v>
      </c>
      <c r="K119" s="134"/>
      <c r="L119" s="56"/>
      <c r="M119" s="188"/>
      <c r="N119" s="56" t="s">
        <v>231</v>
      </c>
      <c r="O119" s="56" t="s">
        <v>231</v>
      </c>
      <c r="P119" s="76" t="str">
        <f>TRIM(BD_LilyaEspinoza[[#This Row],[CONTACTO II]])</f>
        <v>MOSTRÓ INTERÉS</v>
      </c>
      <c r="Q119" s="64"/>
      <c r="R119" s="56"/>
      <c r="S119" s="56"/>
      <c r="T119" s="56"/>
      <c r="U119" s="56"/>
      <c r="V119" s="56"/>
    </row>
    <row r="120" spans="1:22" ht="13">
      <c r="A120" s="137">
        <v>70646328</v>
      </c>
      <c r="B120" s="145" t="s">
        <v>5601</v>
      </c>
      <c r="C120" s="99">
        <v>991971229</v>
      </c>
      <c r="D120" s="141" t="s">
        <v>5602</v>
      </c>
      <c r="E120" s="169" t="s">
        <v>376</v>
      </c>
      <c r="F120" s="646" t="s">
        <v>254</v>
      </c>
      <c r="G120" s="162" t="s">
        <v>223</v>
      </c>
      <c r="H120" s="169" t="s">
        <v>243</v>
      </c>
      <c r="I120" s="76" t="s">
        <v>316</v>
      </c>
      <c r="J120" s="76" t="s">
        <v>221</v>
      </c>
      <c r="K120" s="134"/>
      <c r="L120" s="56"/>
      <c r="M120" s="188"/>
      <c r="N120" s="56" t="s">
        <v>231</v>
      </c>
      <c r="O120" s="56" t="s">
        <v>231</v>
      </c>
      <c r="P120" s="76" t="str">
        <f>TRIM(BD_LilyaEspinoza[[#This Row],[CONTACTO II]])</f>
        <v>MOSTRÓ INTERÉS</v>
      </c>
      <c r="Q120" s="64"/>
      <c r="R120" s="56"/>
      <c r="S120" s="56"/>
      <c r="T120" s="56"/>
      <c r="U120" s="56"/>
      <c r="V120" s="56"/>
    </row>
    <row r="121" spans="1:22" ht="13">
      <c r="A121" s="137">
        <v>70697523</v>
      </c>
      <c r="B121" s="162" t="s">
        <v>5629</v>
      </c>
      <c r="C121" s="99">
        <v>999428697</v>
      </c>
      <c r="D121" s="141" t="s">
        <v>5630</v>
      </c>
      <c r="E121" s="169"/>
      <c r="F121" s="646"/>
      <c r="G121" s="590" t="s">
        <v>224</v>
      </c>
      <c r="H121" s="169" t="s">
        <v>243</v>
      </c>
      <c r="I121" s="76" t="s">
        <v>316</v>
      </c>
      <c r="J121" s="76" t="s">
        <v>221</v>
      </c>
      <c r="K121" s="134"/>
      <c r="L121" s="56"/>
      <c r="M121" s="188"/>
      <c r="N121" s="56" t="s">
        <v>236</v>
      </c>
      <c r="O121" s="56" t="s">
        <v>236</v>
      </c>
      <c r="P121" s="76" t="str">
        <f>TRIM(BD_LilyaEspinoza[[#This Row],[CONTACTO II]])</f>
        <v>NO CONTESTA</v>
      </c>
      <c r="Q121" s="64"/>
      <c r="R121" s="56"/>
      <c r="S121" s="56"/>
      <c r="T121" s="56"/>
      <c r="U121" s="56"/>
      <c r="V121" s="56"/>
    </row>
    <row r="122" spans="1:22" ht="13">
      <c r="A122" s="137">
        <v>60610710</v>
      </c>
      <c r="B122" s="162" t="s">
        <v>3172</v>
      </c>
      <c r="C122" s="99">
        <v>938889169</v>
      </c>
      <c r="D122" s="141"/>
      <c r="E122" s="169"/>
      <c r="F122" s="646"/>
      <c r="G122" s="590" t="s">
        <v>224</v>
      </c>
      <c r="H122" s="169" t="s">
        <v>243</v>
      </c>
      <c r="I122" s="76" t="s">
        <v>316</v>
      </c>
      <c r="J122" s="76" t="s">
        <v>221</v>
      </c>
      <c r="K122" s="134"/>
      <c r="L122" s="56"/>
      <c r="M122" s="188"/>
      <c r="N122" s="56" t="s">
        <v>233</v>
      </c>
      <c r="O122" s="56" t="s">
        <v>236</v>
      </c>
      <c r="P122" s="76" t="str">
        <f>TRIM(BD_LilyaEspinoza[[#This Row],[CONTACTO II]])</f>
        <v>NO CONTESTA</v>
      </c>
      <c r="Q122" s="64"/>
      <c r="R122" s="56"/>
      <c r="S122" s="56"/>
      <c r="T122" s="56"/>
      <c r="U122" s="56"/>
      <c r="V122" s="56"/>
    </row>
    <row r="123" spans="1:22" ht="28">
      <c r="A123" s="137">
        <v>60280772</v>
      </c>
      <c r="B123" s="145" t="s">
        <v>3056</v>
      </c>
      <c r="C123" s="141">
        <v>925676061</v>
      </c>
      <c r="D123" s="409" t="s">
        <v>3057</v>
      </c>
      <c r="E123" s="169" t="s">
        <v>3058</v>
      </c>
      <c r="F123" s="646" t="s">
        <v>254</v>
      </c>
      <c r="G123" s="590" t="s">
        <v>224</v>
      </c>
      <c r="H123" s="169" t="s">
        <v>242</v>
      </c>
      <c r="I123" s="76" t="s">
        <v>10</v>
      </c>
      <c r="J123" s="76" t="s">
        <v>221</v>
      </c>
      <c r="K123" s="134"/>
      <c r="L123" s="56"/>
      <c r="M123" s="188"/>
      <c r="N123" s="56" t="s">
        <v>231</v>
      </c>
      <c r="O123" s="56" t="s">
        <v>231</v>
      </c>
      <c r="P123" s="76" t="str">
        <f>TRIM(BD_LilyaEspinoza[[#This Row],[CONTACTO II]])</f>
        <v>MOSTRÓ INTERÉS</v>
      </c>
      <c r="Q123" s="64" t="s">
        <v>445</v>
      </c>
      <c r="R123" s="56" t="s">
        <v>232</v>
      </c>
      <c r="S123" s="56" t="s">
        <v>318</v>
      </c>
      <c r="T123" s="56" t="s">
        <v>323</v>
      </c>
      <c r="U123" s="56" t="s">
        <v>255</v>
      </c>
      <c r="V123" s="56"/>
    </row>
    <row r="124" spans="1:22" ht="13">
      <c r="A124" s="137">
        <v>73176313</v>
      </c>
      <c r="B124" s="162" t="s">
        <v>8184</v>
      </c>
      <c r="C124" s="99">
        <v>977330059</v>
      </c>
      <c r="D124" s="141" t="s">
        <v>8185</v>
      </c>
      <c r="E124" s="169"/>
      <c r="F124" s="646"/>
      <c r="G124" s="590" t="s">
        <v>224</v>
      </c>
      <c r="H124" s="169" t="s">
        <v>238</v>
      </c>
      <c r="I124" s="76" t="s">
        <v>316</v>
      </c>
      <c r="J124" s="76" t="s">
        <v>221</v>
      </c>
      <c r="K124" s="134"/>
      <c r="L124" s="56"/>
      <c r="M124" s="188"/>
      <c r="N124" s="56" t="s">
        <v>231</v>
      </c>
      <c r="O124" s="56" t="s">
        <v>236</v>
      </c>
      <c r="P124" s="76" t="str">
        <f>TRIM(BD_LilyaEspinoza[[#This Row],[CONTACTO II]])</f>
        <v>NO CONTESTA</v>
      </c>
      <c r="Q124" s="64"/>
      <c r="R124" s="56"/>
      <c r="S124" s="56"/>
      <c r="T124" s="56"/>
      <c r="U124" s="56"/>
      <c r="V124" s="56"/>
    </row>
    <row r="125" spans="1:22" ht="28">
      <c r="A125" s="137">
        <v>73700271</v>
      </c>
      <c r="B125" s="136" t="s">
        <v>8482</v>
      </c>
      <c r="C125" s="141">
        <v>51982918769</v>
      </c>
      <c r="D125" s="141" t="s">
        <v>8483</v>
      </c>
      <c r="E125" s="99" t="s">
        <v>376</v>
      </c>
      <c r="F125" s="646" t="s">
        <v>254</v>
      </c>
      <c r="G125" s="590" t="s">
        <v>224</v>
      </c>
      <c r="H125" s="169" t="s">
        <v>245</v>
      </c>
      <c r="I125" s="76" t="s">
        <v>316</v>
      </c>
      <c r="J125" s="76" t="s">
        <v>221</v>
      </c>
      <c r="K125" s="134"/>
      <c r="L125" s="56"/>
      <c r="M125" s="188"/>
      <c r="N125" s="56" t="s">
        <v>231</v>
      </c>
      <c r="O125" s="56" t="s">
        <v>231</v>
      </c>
      <c r="P125" s="76" t="str">
        <f>TRIM(BD_LilyaEspinoza[[#This Row],[CONTACTO II]])</f>
        <v>MOSTRÓ INTERÉS</v>
      </c>
      <c r="Q125" s="64" t="s">
        <v>445</v>
      </c>
      <c r="R125" s="56" t="s">
        <v>232</v>
      </c>
      <c r="S125" s="56" t="s">
        <v>318</v>
      </c>
      <c r="T125" s="56" t="s">
        <v>323</v>
      </c>
      <c r="U125" s="56" t="s">
        <v>258</v>
      </c>
      <c r="V125" s="56"/>
    </row>
    <row r="126" spans="1:22" ht="13">
      <c r="A126" s="137"/>
      <c r="B126" s="145" t="s">
        <v>11986</v>
      </c>
      <c r="C126" s="141">
        <v>51934064102</v>
      </c>
      <c r="D126" s="141" t="s">
        <v>11987</v>
      </c>
      <c r="E126" s="99" t="s">
        <v>376</v>
      </c>
      <c r="F126" s="646"/>
      <c r="G126" s="590" t="s">
        <v>224</v>
      </c>
      <c r="H126" s="169" t="s">
        <v>245</v>
      </c>
      <c r="I126" s="76" t="s">
        <v>316</v>
      </c>
      <c r="J126" s="76" t="s">
        <v>221</v>
      </c>
      <c r="K126" s="134"/>
      <c r="L126" s="56"/>
      <c r="M126" s="188"/>
      <c r="N126" s="56" t="s">
        <v>241</v>
      </c>
      <c r="O126" s="56"/>
      <c r="P126" s="76" t="str">
        <f>TRIM(BD_LilyaEspinoza[[#This Row],[CONTACTO II]])</f>
        <v/>
      </c>
      <c r="Q126" s="64"/>
      <c r="R126" s="56"/>
      <c r="S126" s="56"/>
      <c r="T126" s="56"/>
      <c r="U126" s="56"/>
      <c r="V126" s="56"/>
    </row>
    <row r="127" spans="1:22" ht="13">
      <c r="A127" s="137"/>
      <c r="B127" s="145" t="s">
        <v>11988</v>
      </c>
      <c r="C127" s="141" t="s">
        <v>11989</v>
      </c>
      <c r="D127" s="141" t="s">
        <v>9551</v>
      </c>
      <c r="E127" s="99" t="s">
        <v>376</v>
      </c>
      <c r="F127" s="646"/>
      <c r="G127" s="590" t="s">
        <v>224</v>
      </c>
      <c r="H127" s="169" t="s">
        <v>245</v>
      </c>
      <c r="I127" s="76"/>
      <c r="J127" s="76" t="s">
        <v>221</v>
      </c>
      <c r="K127" s="134"/>
      <c r="L127" s="56"/>
      <c r="M127" s="188"/>
      <c r="N127" s="56" t="s">
        <v>236</v>
      </c>
      <c r="O127" s="56"/>
      <c r="P127" s="76" t="str">
        <f>TRIM(BD_LilyaEspinoza[[#This Row],[CONTACTO II]])</f>
        <v/>
      </c>
      <c r="Q127" s="64"/>
      <c r="R127" s="56"/>
      <c r="S127" s="56"/>
      <c r="T127" s="56"/>
      <c r="U127" s="56"/>
      <c r="V127" s="56"/>
    </row>
    <row r="128" spans="1:22" ht="56">
      <c r="A128" s="137"/>
      <c r="B128" s="136" t="s">
        <v>11990</v>
      </c>
      <c r="C128" s="141">
        <v>51994604740</v>
      </c>
      <c r="D128" s="141" t="s">
        <v>11991</v>
      </c>
      <c r="E128" s="99" t="s">
        <v>376</v>
      </c>
      <c r="F128" s="646"/>
      <c r="G128" s="590" t="s">
        <v>224</v>
      </c>
      <c r="H128" s="169" t="s">
        <v>245</v>
      </c>
      <c r="I128" s="76" t="s">
        <v>316</v>
      </c>
      <c r="J128" s="76" t="s">
        <v>221</v>
      </c>
      <c r="K128" s="134"/>
      <c r="L128" s="56"/>
      <c r="M128" s="188"/>
      <c r="N128" s="56" t="s">
        <v>241</v>
      </c>
      <c r="O128" s="60" t="s">
        <v>241</v>
      </c>
      <c r="P128" s="76" t="s">
        <v>241</v>
      </c>
      <c r="Q128" s="64"/>
      <c r="R128" s="56"/>
      <c r="S128" s="56"/>
      <c r="T128" s="56"/>
      <c r="U128" s="56"/>
      <c r="V128" s="56"/>
    </row>
    <row r="129" spans="1:22" ht="13">
      <c r="A129" s="137"/>
      <c r="B129" s="145" t="s">
        <v>11992</v>
      </c>
      <c r="C129" s="141">
        <v>51987599979</v>
      </c>
      <c r="D129" s="141" t="s">
        <v>11993</v>
      </c>
      <c r="E129" s="99" t="s">
        <v>376</v>
      </c>
      <c r="F129" s="646"/>
      <c r="G129" s="590" t="s">
        <v>224</v>
      </c>
      <c r="H129" s="169" t="s">
        <v>245</v>
      </c>
      <c r="I129" s="76"/>
      <c r="J129" s="76" t="s">
        <v>221</v>
      </c>
      <c r="K129" s="134"/>
      <c r="L129" s="56"/>
      <c r="M129" s="188"/>
      <c r="N129" s="56" t="s">
        <v>236</v>
      </c>
      <c r="O129" s="56"/>
      <c r="P129" s="76" t="str">
        <f>TRIM(BD_LilyaEspinoza[[#This Row],[CONTACTO II]])</f>
        <v/>
      </c>
      <c r="Q129" s="64"/>
      <c r="R129" s="56"/>
      <c r="S129" s="56"/>
      <c r="T129" s="56"/>
      <c r="U129" s="56"/>
      <c r="V129" s="56"/>
    </row>
    <row r="130" spans="1:22" ht="42">
      <c r="A130" s="137" t="s">
        <v>10892</v>
      </c>
      <c r="B130" s="145" t="s">
        <v>10893</v>
      </c>
      <c r="C130" s="141">
        <v>51999976972</v>
      </c>
      <c r="D130" s="141" t="s">
        <v>10894</v>
      </c>
      <c r="E130" s="169"/>
      <c r="F130" s="704" t="s">
        <v>240</v>
      </c>
      <c r="G130" s="162" t="s">
        <v>225</v>
      </c>
      <c r="H130" s="169" t="s">
        <v>245</v>
      </c>
      <c r="I130" s="631" t="s">
        <v>10895</v>
      </c>
      <c r="J130" s="76" t="s">
        <v>221</v>
      </c>
      <c r="K130" s="134"/>
      <c r="L130" s="56"/>
      <c r="M130" s="188"/>
      <c r="N130" s="60" t="s">
        <v>241</v>
      </c>
      <c r="O130" s="56" t="s">
        <v>236</v>
      </c>
      <c r="P130" s="76" t="str">
        <f>TRIM(BD_LilyaEspinoza[[#This Row],[CONTACTO II]])</f>
        <v>NO CONTESTA</v>
      </c>
      <c r="Q130" s="64"/>
      <c r="R130" s="56"/>
      <c r="S130" s="56"/>
      <c r="T130" s="56"/>
      <c r="U130" s="56"/>
      <c r="V130" s="56"/>
    </row>
    <row r="131" spans="1:22" ht="28">
      <c r="A131" s="137">
        <v>60466089</v>
      </c>
      <c r="B131" s="162" t="s">
        <v>3112</v>
      </c>
      <c r="C131" s="99" t="s">
        <v>3113</v>
      </c>
      <c r="D131" s="409" t="s">
        <v>3114</v>
      </c>
      <c r="E131" s="169" t="s">
        <v>376</v>
      </c>
      <c r="F131" s="646" t="s">
        <v>254</v>
      </c>
      <c r="G131" s="162" t="s">
        <v>223</v>
      </c>
      <c r="H131" s="169" t="s">
        <v>242</v>
      </c>
      <c r="I131" s="76" t="s">
        <v>316</v>
      </c>
      <c r="J131" s="76" t="s">
        <v>221</v>
      </c>
      <c r="K131" s="134"/>
      <c r="L131" s="56"/>
      <c r="M131" s="188"/>
      <c r="N131" s="56" t="s">
        <v>231</v>
      </c>
      <c r="O131" s="56" t="s">
        <v>231</v>
      </c>
      <c r="P131" s="76" t="str">
        <f>TRIM(BD_LilyaEspinoza[[#This Row],[CONTACTO II]])</f>
        <v>MOSTRÓ INTERÉS</v>
      </c>
      <c r="Q131" s="64" t="s">
        <v>445</v>
      </c>
      <c r="R131" s="56" t="s">
        <v>232</v>
      </c>
      <c r="S131" s="56" t="s">
        <v>318</v>
      </c>
      <c r="T131" s="56" t="s">
        <v>323</v>
      </c>
      <c r="U131" s="56" t="s">
        <v>258</v>
      </c>
      <c r="V131" s="56"/>
    </row>
    <row r="132" spans="1:22" ht="13">
      <c r="A132" s="137">
        <v>60540324</v>
      </c>
      <c r="B132" s="162" t="s">
        <v>3144</v>
      </c>
      <c r="C132" s="141">
        <v>51998246105</v>
      </c>
      <c r="D132" s="141" t="s">
        <v>3145</v>
      </c>
      <c r="E132" s="99" t="s">
        <v>376</v>
      </c>
      <c r="F132" s="646" t="s">
        <v>260</v>
      </c>
      <c r="G132" s="590" t="s">
        <v>224</v>
      </c>
      <c r="H132" s="169" t="s">
        <v>245</v>
      </c>
      <c r="I132" s="76"/>
      <c r="J132" s="76" t="s">
        <v>221</v>
      </c>
      <c r="K132" s="134"/>
      <c r="L132" s="56"/>
      <c r="M132" s="188"/>
      <c r="N132" s="56" t="s">
        <v>233</v>
      </c>
      <c r="O132" s="56"/>
      <c r="P132" s="76" t="str">
        <f>TRIM(BD_LilyaEspinoza[[#This Row],[CONTACTO II]])</f>
        <v/>
      </c>
      <c r="Q132" s="64"/>
      <c r="R132" s="56"/>
      <c r="S132" s="56"/>
      <c r="T132" s="56"/>
      <c r="U132" s="56"/>
      <c r="V132" s="56"/>
    </row>
    <row r="133" spans="1:22" ht="28">
      <c r="A133" s="137">
        <v>71183918</v>
      </c>
      <c r="B133" s="162" t="s">
        <v>6114</v>
      </c>
      <c r="C133" s="141">
        <v>51943112770</v>
      </c>
      <c r="D133" s="141" t="s">
        <v>6115</v>
      </c>
      <c r="E133" s="99" t="s">
        <v>376</v>
      </c>
      <c r="F133" s="646" t="s">
        <v>260</v>
      </c>
      <c r="G133" s="590" t="s">
        <v>224</v>
      </c>
      <c r="H133" s="169" t="s">
        <v>245</v>
      </c>
      <c r="I133" s="76"/>
      <c r="J133" s="76" t="s">
        <v>221</v>
      </c>
      <c r="K133" s="134"/>
      <c r="L133" s="56"/>
      <c r="M133" s="188"/>
      <c r="N133" s="56" t="s">
        <v>231</v>
      </c>
      <c r="O133" s="60" t="s">
        <v>233</v>
      </c>
      <c r="P133" s="76" t="str">
        <f>TRIM(BD_LilyaEspinoza[[#This Row],[CONTACTO II]])</f>
        <v>SE ENVIÓ INFORMACIÓN</v>
      </c>
      <c r="Q133" s="64"/>
      <c r="R133" s="56"/>
      <c r="S133" s="56"/>
      <c r="T133" s="56"/>
      <c r="U133" s="56"/>
      <c r="V133" s="56"/>
    </row>
    <row r="134" spans="1:22" ht="28">
      <c r="A134" s="137">
        <v>75002135</v>
      </c>
      <c r="B134" s="162" t="s">
        <v>9134</v>
      </c>
      <c r="C134" s="99" t="s">
        <v>9135</v>
      </c>
      <c r="D134" s="141" t="s">
        <v>9136</v>
      </c>
      <c r="E134" s="99" t="s">
        <v>376</v>
      </c>
      <c r="F134" s="646" t="s">
        <v>254</v>
      </c>
      <c r="G134" s="590" t="s">
        <v>224</v>
      </c>
      <c r="H134" s="169" t="s">
        <v>242</v>
      </c>
      <c r="I134" s="76" t="s">
        <v>316</v>
      </c>
      <c r="J134" s="76" t="s">
        <v>221</v>
      </c>
      <c r="K134" s="134"/>
      <c r="L134" s="56"/>
      <c r="M134" s="188"/>
      <c r="N134" s="56" t="s">
        <v>231</v>
      </c>
      <c r="O134" s="56" t="s">
        <v>231</v>
      </c>
      <c r="P134" s="76" t="s">
        <v>231</v>
      </c>
      <c r="Q134" s="64" t="s">
        <v>445</v>
      </c>
      <c r="R134" s="56" t="s">
        <v>232</v>
      </c>
      <c r="S134" s="56" t="s">
        <v>318</v>
      </c>
      <c r="T134" s="56" t="s">
        <v>323</v>
      </c>
      <c r="U134" s="56" t="s">
        <v>258</v>
      </c>
      <c r="V134" s="56"/>
    </row>
    <row r="135" spans="1:22" ht="13">
      <c r="A135" s="137">
        <v>40792932</v>
      </c>
      <c r="B135" s="162" t="s">
        <v>1511</v>
      </c>
      <c r="C135" s="99">
        <v>51994938349</v>
      </c>
      <c r="D135" s="141" t="s">
        <v>1512</v>
      </c>
      <c r="E135" s="99"/>
      <c r="F135" s="646"/>
      <c r="G135" s="162" t="s">
        <v>223</v>
      </c>
      <c r="H135" s="169" t="s">
        <v>245</v>
      </c>
      <c r="I135" s="76"/>
      <c r="J135" s="76" t="s">
        <v>221</v>
      </c>
      <c r="K135" s="134" t="s">
        <v>259</v>
      </c>
      <c r="L135" s="56" t="s">
        <v>259</v>
      </c>
      <c r="M135" s="188"/>
      <c r="N135" s="56" t="s">
        <v>233</v>
      </c>
      <c r="O135" s="56"/>
      <c r="P135" s="76" t="str">
        <f>TRIM(BD_LilyaEspinoza[[#This Row],[CONTACTO II]])</f>
        <v/>
      </c>
      <c r="Q135" s="64"/>
      <c r="R135" s="56"/>
      <c r="S135" s="56"/>
      <c r="T135" s="56"/>
      <c r="U135" s="56"/>
      <c r="V135" s="56"/>
    </row>
    <row r="136" spans="1:22" ht="13">
      <c r="A136" s="137">
        <v>61497802</v>
      </c>
      <c r="B136" s="162" t="s">
        <v>4537</v>
      </c>
      <c r="C136" s="99">
        <v>51969271682</v>
      </c>
      <c r="D136" s="141" t="s">
        <v>4538</v>
      </c>
      <c r="E136" s="99"/>
      <c r="F136" s="646"/>
      <c r="G136" s="162" t="s">
        <v>223</v>
      </c>
      <c r="H136" s="169" t="s">
        <v>245</v>
      </c>
      <c r="I136" s="76"/>
      <c r="J136" s="76" t="s">
        <v>221</v>
      </c>
      <c r="K136" s="134" t="s">
        <v>259</v>
      </c>
      <c r="L136" s="56" t="s">
        <v>259</v>
      </c>
      <c r="M136" s="188"/>
      <c r="N136" s="56" t="s">
        <v>233</v>
      </c>
      <c r="O136" s="56"/>
      <c r="P136" s="76" t="str">
        <f>TRIM(BD_LilyaEspinoza[[#This Row],[CONTACTO II]])</f>
        <v/>
      </c>
      <c r="Q136" s="64"/>
      <c r="R136" s="56"/>
      <c r="S136" s="56"/>
      <c r="T136" s="56"/>
      <c r="U136" s="56"/>
      <c r="V136" s="56"/>
    </row>
    <row r="137" spans="1:22" ht="13">
      <c r="A137" s="137"/>
      <c r="B137" s="162"/>
      <c r="C137" s="99"/>
      <c r="D137" s="141"/>
      <c r="E137" s="99"/>
      <c r="F137" s="646"/>
      <c r="G137" s="162"/>
      <c r="H137" s="169"/>
      <c r="I137" s="76"/>
      <c r="J137" s="76"/>
      <c r="K137" s="134"/>
      <c r="L137" s="56"/>
      <c r="M137" s="188"/>
      <c r="N137" s="60"/>
      <c r="O137" s="56"/>
      <c r="P137" s="76"/>
      <c r="Q137" s="64"/>
      <c r="R137" s="56"/>
      <c r="S137" s="56"/>
      <c r="T137" s="56"/>
      <c r="U137" s="56"/>
      <c r="V137" s="56"/>
    </row>
    <row r="138" spans="1:22" ht="13">
      <c r="A138" s="137">
        <v>42904084</v>
      </c>
      <c r="B138" s="162" t="s">
        <v>1994</v>
      </c>
      <c r="C138" s="99">
        <v>51959731524</v>
      </c>
      <c r="D138" s="141" t="s">
        <v>1995</v>
      </c>
      <c r="E138" s="99"/>
      <c r="F138" s="646"/>
      <c r="G138" s="162" t="s">
        <v>223</v>
      </c>
      <c r="H138" s="169" t="s">
        <v>245</v>
      </c>
      <c r="I138" s="76"/>
      <c r="J138" s="76" t="s">
        <v>221</v>
      </c>
      <c r="K138" s="134" t="s">
        <v>259</v>
      </c>
      <c r="L138" s="56" t="s">
        <v>259</v>
      </c>
      <c r="M138" s="188"/>
      <c r="N138" s="56" t="s">
        <v>233</v>
      </c>
      <c r="O138" s="56" t="s">
        <v>231</v>
      </c>
      <c r="P138" s="76" t="str">
        <f>TRIM(BD_LilyaEspinoza[[#This Row],[CONTACTO II]])</f>
        <v>MOSTRÓ INTERÉS</v>
      </c>
      <c r="Q138" s="64"/>
      <c r="R138" s="56"/>
      <c r="S138" s="56"/>
      <c r="T138" s="56"/>
      <c r="U138" s="56"/>
      <c r="V138" s="56"/>
    </row>
    <row r="139" spans="1:22" ht="14">
      <c r="A139" s="137">
        <v>73240856</v>
      </c>
      <c r="B139" s="162" t="s">
        <v>8212</v>
      </c>
      <c r="C139" s="141">
        <v>51912815090</v>
      </c>
      <c r="D139" s="141" t="s">
        <v>8213</v>
      </c>
      <c r="E139" s="99" t="s">
        <v>376</v>
      </c>
      <c r="F139" s="646" t="s">
        <v>254</v>
      </c>
      <c r="G139" s="590" t="s">
        <v>224</v>
      </c>
      <c r="H139" s="169" t="s">
        <v>245</v>
      </c>
      <c r="I139" s="76"/>
      <c r="J139" s="76" t="s">
        <v>221</v>
      </c>
      <c r="K139" s="134"/>
      <c r="L139" s="56"/>
      <c r="M139" s="188"/>
      <c r="N139" s="60" t="s">
        <v>237</v>
      </c>
      <c r="O139" s="56"/>
      <c r="P139" s="76" t="str">
        <f>TRIM(BD_LilyaEspinoza[[#This Row],[CONTACTO II]])</f>
        <v/>
      </c>
      <c r="Q139" s="64"/>
      <c r="R139" s="56"/>
      <c r="S139" s="56"/>
      <c r="T139" s="56"/>
      <c r="U139" s="56"/>
      <c r="V139" s="56"/>
    </row>
    <row r="140" spans="1:22" ht="13">
      <c r="A140" s="137">
        <v>43557154</v>
      </c>
      <c r="B140" s="162" t="s">
        <v>2149</v>
      </c>
      <c r="C140" s="141">
        <v>51959473563</v>
      </c>
      <c r="D140" s="141" t="s">
        <v>2150</v>
      </c>
      <c r="E140" s="99" t="s">
        <v>376</v>
      </c>
      <c r="F140" s="646" t="s">
        <v>254</v>
      </c>
      <c r="G140" s="590" t="s">
        <v>224</v>
      </c>
      <c r="H140" s="169" t="s">
        <v>245</v>
      </c>
      <c r="I140" s="76"/>
      <c r="J140" s="76" t="s">
        <v>221</v>
      </c>
      <c r="K140" s="134"/>
      <c r="L140" s="56"/>
      <c r="M140" s="188"/>
      <c r="N140" s="56" t="s">
        <v>233</v>
      </c>
      <c r="O140" s="56" t="s">
        <v>231</v>
      </c>
      <c r="P140" s="76" t="str">
        <f>TRIM(BD_LilyaEspinoza[[#This Row],[CONTACTO II]])</f>
        <v>MOSTRÓ INTERÉS</v>
      </c>
      <c r="Q140" s="64"/>
      <c r="R140" s="56"/>
      <c r="S140" s="56"/>
      <c r="T140" s="56"/>
      <c r="U140" s="56"/>
      <c r="V140" s="56"/>
    </row>
    <row r="141" spans="1:22" ht="13">
      <c r="A141" s="137">
        <v>46098592</v>
      </c>
      <c r="B141" s="162" t="s">
        <v>2596</v>
      </c>
      <c r="C141" s="141">
        <v>51961271916</v>
      </c>
      <c r="D141" s="141" t="s">
        <v>2597</v>
      </c>
      <c r="E141" s="99" t="s">
        <v>376</v>
      </c>
      <c r="F141" s="646" t="s">
        <v>254</v>
      </c>
      <c r="G141" s="590" t="s">
        <v>224</v>
      </c>
      <c r="H141" s="169" t="s">
        <v>245</v>
      </c>
      <c r="I141" s="76"/>
      <c r="J141" s="76" t="s">
        <v>221</v>
      </c>
      <c r="K141" s="134"/>
      <c r="L141" s="56"/>
      <c r="M141" s="188"/>
      <c r="N141" s="56" t="s">
        <v>233</v>
      </c>
      <c r="O141" s="56" t="s">
        <v>231</v>
      </c>
      <c r="P141" s="76" t="str">
        <f>TRIM(BD_LilyaEspinoza[[#This Row],[CONTACTO II]])</f>
        <v>MOSTRÓ INTERÉS</v>
      </c>
      <c r="Q141" s="64"/>
      <c r="R141" s="56"/>
      <c r="S141" s="56"/>
      <c r="T141" s="56"/>
      <c r="U141" s="56"/>
      <c r="V141" s="56"/>
    </row>
    <row r="142" spans="1:22" ht="13">
      <c r="A142" s="137"/>
      <c r="B142" s="145" t="s">
        <v>11994</v>
      </c>
      <c r="C142" s="141">
        <v>51926917526</v>
      </c>
      <c r="D142" s="141" t="s">
        <v>11995</v>
      </c>
      <c r="E142" s="99"/>
      <c r="F142" s="646" t="s">
        <v>268</v>
      </c>
      <c r="G142" s="590" t="s">
        <v>224</v>
      </c>
      <c r="H142" s="169" t="s">
        <v>245</v>
      </c>
      <c r="I142" s="76"/>
      <c r="J142" s="76" t="s">
        <v>221</v>
      </c>
      <c r="K142" s="134"/>
      <c r="L142" s="56"/>
      <c r="M142" s="188"/>
      <c r="N142" s="56" t="s">
        <v>314</v>
      </c>
      <c r="O142" s="56"/>
      <c r="P142" s="76" t="str">
        <f>TRIM(BD_LilyaEspinoza[[#This Row],[CONTACTO II]])</f>
        <v/>
      </c>
      <c r="Q142" s="64"/>
      <c r="R142" s="56"/>
      <c r="S142" s="56"/>
      <c r="T142" s="56"/>
      <c r="U142" s="56"/>
      <c r="V142" s="56"/>
    </row>
    <row r="143" spans="1:22" ht="28">
      <c r="A143" s="137">
        <v>76013034</v>
      </c>
      <c r="B143" s="145" t="s">
        <v>9503</v>
      </c>
      <c r="C143" s="99" t="s">
        <v>9504</v>
      </c>
      <c r="D143" s="409" t="s">
        <v>9505</v>
      </c>
      <c r="E143" s="99" t="s">
        <v>9506</v>
      </c>
      <c r="F143" s="646" t="s">
        <v>254</v>
      </c>
      <c r="G143" s="590" t="s">
        <v>224</v>
      </c>
      <c r="H143" s="169" t="s">
        <v>242</v>
      </c>
      <c r="I143" s="76" t="s">
        <v>316</v>
      </c>
      <c r="J143" s="76" t="s">
        <v>221</v>
      </c>
      <c r="K143" s="134"/>
      <c r="L143" s="56"/>
      <c r="M143" s="188"/>
      <c r="N143" s="56" t="s">
        <v>231</v>
      </c>
      <c r="O143" s="56" t="s">
        <v>231</v>
      </c>
      <c r="P143" s="76" t="str">
        <f>TRIM(BD_LilyaEspinoza[[#This Row],[CONTACTO II]])</f>
        <v>MOSTRÓ INTERÉS</v>
      </c>
      <c r="Q143" s="64" t="s">
        <v>445</v>
      </c>
      <c r="R143" s="56" t="s">
        <v>232</v>
      </c>
      <c r="S143" s="56" t="s">
        <v>318</v>
      </c>
      <c r="T143" s="56" t="s">
        <v>323</v>
      </c>
      <c r="U143" s="56" t="s">
        <v>255</v>
      </c>
      <c r="V143" s="56"/>
    </row>
    <row r="144" spans="1:22" ht="13">
      <c r="A144" s="137">
        <v>40799971</v>
      </c>
      <c r="B144" s="162" t="s">
        <v>1515</v>
      </c>
      <c r="C144" s="99">
        <v>51908749769</v>
      </c>
      <c r="D144" s="141" t="s">
        <v>1516</v>
      </c>
      <c r="E144" s="99"/>
      <c r="F144" s="62"/>
      <c r="G144" s="590" t="s">
        <v>224</v>
      </c>
      <c r="H144" s="169" t="s">
        <v>245</v>
      </c>
      <c r="I144" s="76"/>
      <c r="J144" s="76" t="s">
        <v>221</v>
      </c>
      <c r="K144" s="134" t="s">
        <v>269</v>
      </c>
      <c r="L144" s="56" t="s">
        <v>269</v>
      </c>
      <c r="M144" s="188"/>
      <c r="N144" s="56" t="s">
        <v>236</v>
      </c>
      <c r="O144" s="56"/>
      <c r="P144" s="76" t="str">
        <f>TRIM(BD_LilyaEspinoza[[#This Row],[CONTACTO II]])</f>
        <v/>
      </c>
      <c r="Q144" s="64"/>
      <c r="R144" s="56"/>
      <c r="S144" s="56"/>
      <c r="T144" s="56"/>
      <c r="U144" s="56"/>
      <c r="V144" s="56"/>
    </row>
    <row r="145" spans="1:22" ht="13">
      <c r="A145" s="137">
        <v>72802581</v>
      </c>
      <c r="B145" s="162" t="s">
        <v>7562</v>
      </c>
      <c r="C145" s="99">
        <v>51967064847</v>
      </c>
      <c r="D145" s="141" t="s">
        <v>7563</v>
      </c>
      <c r="E145" s="99"/>
      <c r="F145" s="62"/>
      <c r="G145" s="590" t="s">
        <v>224</v>
      </c>
      <c r="H145" s="169" t="s">
        <v>245</v>
      </c>
      <c r="I145" s="76"/>
      <c r="J145" s="76" t="s">
        <v>221</v>
      </c>
      <c r="K145" s="134" t="s">
        <v>269</v>
      </c>
      <c r="L145" s="56" t="s">
        <v>269</v>
      </c>
      <c r="M145" s="188"/>
      <c r="N145" s="56" t="s">
        <v>236</v>
      </c>
      <c r="O145" s="56"/>
      <c r="P145" s="76" t="str">
        <f>TRIM(BD_LilyaEspinoza[[#This Row],[CONTACTO II]])</f>
        <v/>
      </c>
      <c r="Q145" s="64"/>
      <c r="R145" s="56"/>
      <c r="S145" s="56"/>
      <c r="T145" s="56"/>
      <c r="U145" s="56"/>
      <c r="V145" s="56"/>
    </row>
    <row r="146" spans="1:22" ht="13">
      <c r="A146" s="137">
        <v>71685454</v>
      </c>
      <c r="B146" s="162" t="s">
        <v>6573</v>
      </c>
      <c r="C146" s="99">
        <v>51965282330</v>
      </c>
      <c r="D146" s="141" t="s">
        <v>6574</v>
      </c>
      <c r="E146" s="99"/>
      <c r="F146" s="646"/>
      <c r="G146" s="590" t="s">
        <v>224</v>
      </c>
      <c r="H146" s="169" t="s">
        <v>245</v>
      </c>
      <c r="I146" s="76"/>
      <c r="J146" s="76" t="s">
        <v>221</v>
      </c>
      <c r="K146" s="134" t="s">
        <v>269</v>
      </c>
      <c r="L146" s="56" t="s">
        <v>269</v>
      </c>
      <c r="M146" s="188"/>
      <c r="N146" s="56" t="s">
        <v>233</v>
      </c>
      <c r="O146" s="56"/>
      <c r="P146" s="76" t="str">
        <f>TRIM(BD_LilyaEspinoza[[#This Row],[CONTACTO II]])</f>
        <v/>
      </c>
      <c r="Q146" s="64"/>
      <c r="R146" s="56"/>
      <c r="S146" s="56"/>
      <c r="T146" s="56"/>
      <c r="U146" s="56"/>
      <c r="V146" s="56"/>
    </row>
    <row r="147" spans="1:22" ht="13">
      <c r="A147" s="137">
        <v>72068116</v>
      </c>
      <c r="B147" s="162" t="s">
        <v>6882</v>
      </c>
      <c r="C147" s="99">
        <v>51919640127</v>
      </c>
      <c r="D147" s="141" t="s">
        <v>6883</v>
      </c>
      <c r="E147" s="99"/>
      <c r="F147" s="646"/>
      <c r="G147" s="590" t="s">
        <v>224</v>
      </c>
      <c r="H147" s="169" t="s">
        <v>245</v>
      </c>
      <c r="I147" s="76"/>
      <c r="J147" s="76" t="s">
        <v>221</v>
      </c>
      <c r="K147" s="134" t="s">
        <v>259</v>
      </c>
      <c r="L147" s="56" t="s">
        <v>259</v>
      </c>
      <c r="M147" s="188"/>
      <c r="N147" s="56" t="s">
        <v>233</v>
      </c>
      <c r="O147" s="56"/>
      <c r="P147" s="76" t="str">
        <f>TRIM(BD_LilyaEspinoza[[#This Row],[CONTACTO II]])</f>
        <v/>
      </c>
      <c r="Q147" s="64"/>
      <c r="R147" s="56"/>
      <c r="S147" s="56"/>
      <c r="T147" s="56"/>
      <c r="U147" s="56"/>
      <c r="V147" s="56"/>
    </row>
    <row r="148" spans="1:22" ht="28">
      <c r="A148" s="137">
        <v>99999999</v>
      </c>
      <c r="B148" s="162" t="s">
        <v>10203</v>
      </c>
      <c r="C148" s="99">
        <v>51906288380</v>
      </c>
      <c r="D148" s="141" t="s">
        <v>10204</v>
      </c>
      <c r="E148" s="99"/>
      <c r="F148" s="646"/>
      <c r="G148" s="590" t="s">
        <v>224</v>
      </c>
      <c r="H148" s="169" t="s">
        <v>245</v>
      </c>
      <c r="I148" s="76"/>
      <c r="J148" s="76" t="s">
        <v>221</v>
      </c>
      <c r="K148" s="134" t="s">
        <v>259</v>
      </c>
      <c r="L148" s="56" t="s">
        <v>259</v>
      </c>
      <c r="M148" s="188"/>
      <c r="N148" s="60" t="s">
        <v>241</v>
      </c>
      <c r="O148" s="56" t="s">
        <v>241</v>
      </c>
      <c r="P148" s="76" t="str">
        <f>TRIM(BD_LilyaEspinoza[[#This Row],[CONTACTO II]])</f>
        <v>SELECCIONÓ OTRA UNIVERSIDAD</v>
      </c>
      <c r="Q148" s="64"/>
      <c r="R148" s="56"/>
      <c r="S148" s="56"/>
      <c r="T148" s="56"/>
      <c r="U148" s="56"/>
      <c r="V148" s="56" t="s">
        <v>10205</v>
      </c>
    </row>
    <row r="149" spans="1:22" ht="13">
      <c r="A149" s="137">
        <v>61881857</v>
      </c>
      <c r="B149" s="162" t="s">
        <v>4923</v>
      </c>
      <c r="C149" s="99">
        <v>51961262601</v>
      </c>
      <c r="D149" s="141" t="s">
        <v>4924</v>
      </c>
      <c r="E149" s="99"/>
      <c r="F149" s="646"/>
      <c r="G149" s="162" t="s">
        <v>225</v>
      </c>
      <c r="H149" s="169" t="s">
        <v>245</v>
      </c>
      <c r="I149" s="76"/>
      <c r="J149" s="76" t="s">
        <v>221</v>
      </c>
      <c r="K149" s="134" t="s">
        <v>259</v>
      </c>
      <c r="L149" s="56" t="s">
        <v>259</v>
      </c>
      <c r="M149" s="188"/>
      <c r="N149" s="56" t="s">
        <v>233</v>
      </c>
      <c r="O149" s="56"/>
      <c r="P149" s="76" t="str">
        <f>TRIM(BD_LilyaEspinoza[[#This Row],[CONTACTO II]])</f>
        <v/>
      </c>
      <c r="Q149" s="64"/>
      <c r="R149" s="56"/>
      <c r="S149" s="56"/>
      <c r="T149" s="56"/>
      <c r="U149" s="56"/>
      <c r="V149" s="56"/>
    </row>
    <row r="150" spans="1:22" ht="28">
      <c r="A150" s="132">
        <v>75954415</v>
      </c>
      <c r="B150" s="162" t="s">
        <v>9482</v>
      </c>
      <c r="C150" s="99">
        <v>51991402286</v>
      </c>
      <c r="D150" s="141" t="s">
        <v>9483</v>
      </c>
      <c r="E150" s="99" t="s">
        <v>376</v>
      </c>
      <c r="F150" s="646" t="s">
        <v>254</v>
      </c>
      <c r="G150" s="590" t="s">
        <v>224</v>
      </c>
      <c r="H150" s="169" t="s">
        <v>245</v>
      </c>
      <c r="I150" s="76"/>
      <c r="J150" s="76" t="s">
        <v>221</v>
      </c>
      <c r="K150" s="134" t="s">
        <v>259</v>
      </c>
      <c r="L150" s="56" t="s">
        <v>259</v>
      </c>
      <c r="M150" s="188"/>
      <c r="N150" s="56" t="s">
        <v>231</v>
      </c>
      <c r="O150" s="60" t="s">
        <v>233</v>
      </c>
      <c r="P150" s="76" t="str">
        <f>TRIM(BD_LilyaEspinoza[[#This Row],[CONTACTO II]])</f>
        <v>SE ENVIÓ INFORMACIÓN</v>
      </c>
      <c r="Q150" s="64" t="s">
        <v>445</v>
      </c>
      <c r="R150" s="56" t="s">
        <v>232</v>
      </c>
      <c r="S150" s="56" t="s">
        <v>318</v>
      </c>
      <c r="T150" s="56" t="s">
        <v>323</v>
      </c>
      <c r="U150" s="56" t="s">
        <v>255</v>
      </c>
      <c r="V150" s="56"/>
    </row>
    <row r="151" spans="1:22" ht="13">
      <c r="A151" s="132">
        <v>72986704</v>
      </c>
      <c r="B151" s="162" t="s">
        <v>7831</v>
      </c>
      <c r="C151" s="99">
        <v>51944657467</v>
      </c>
      <c r="D151" s="141" t="s">
        <v>7832</v>
      </c>
      <c r="E151" s="99"/>
      <c r="F151" s="646"/>
      <c r="G151" s="590" t="s">
        <v>224</v>
      </c>
      <c r="H151" s="169" t="s">
        <v>245</v>
      </c>
      <c r="I151" s="76"/>
      <c r="J151" s="76" t="s">
        <v>221</v>
      </c>
      <c r="K151" s="134" t="s">
        <v>259</v>
      </c>
      <c r="L151" s="56" t="s">
        <v>259</v>
      </c>
      <c r="M151" s="188"/>
      <c r="N151" s="56" t="s">
        <v>236</v>
      </c>
      <c r="O151" s="56"/>
      <c r="P151" s="76" t="str">
        <f>TRIM(BD_LilyaEspinoza[[#This Row],[CONTACTO II]])</f>
        <v/>
      </c>
      <c r="Q151" s="64"/>
      <c r="R151" s="56"/>
      <c r="S151" s="56"/>
      <c r="T151" s="56"/>
      <c r="U151" s="56"/>
      <c r="V151" s="56"/>
    </row>
    <row r="152" spans="1:22" ht="13">
      <c r="A152" s="132">
        <v>61163389</v>
      </c>
      <c r="B152" s="162" t="s">
        <v>3745</v>
      </c>
      <c r="C152" s="99">
        <v>51955795043</v>
      </c>
      <c r="D152" s="141" t="s">
        <v>3746</v>
      </c>
      <c r="E152" s="99"/>
      <c r="F152" s="646"/>
      <c r="G152" s="162" t="s">
        <v>223</v>
      </c>
      <c r="H152" s="169" t="s">
        <v>245</v>
      </c>
      <c r="I152" s="76"/>
      <c r="J152" s="76" t="s">
        <v>221</v>
      </c>
      <c r="K152" s="134" t="s">
        <v>259</v>
      </c>
      <c r="L152" s="56" t="s">
        <v>259</v>
      </c>
      <c r="M152" s="188"/>
      <c r="N152" s="56" t="s">
        <v>236</v>
      </c>
      <c r="O152" s="56"/>
      <c r="P152" s="76" t="str">
        <f>TRIM(BD_LilyaEspinoza[[#This Row],[CONTACTO II]])</f>
        <v/>
      </c>
      <c r="Q152" s="64"/>
      <c r="R152" s="56"/>
      <c r="S152" s="56"/>
      <c r="T152" s="56"/>
      <c r="U152" s="56"/>
      <c r="V152" s="56"/>
    </row>
    <row r="153" spans="1:22" ht="13">
      <c r="A153" s="132">
        <v>74772237</v>
      </c>
      <c r="B153" s="162" t="s">
        <v>9035</v>
      </c>
      <c r="C153" s="99">
        <v>51940146595</v>
      </c>
      <c r="D153" s="141" t="s">
        <v>9036</v>
      </c>
      <c r="E153" s="99"/>
      <c r="F153" s="646"/>
      <c r="G153" s="590" t="s">
        <v>224</v>
      </c>
      <c r="H153" s="169" t="s">
        <v>245</v>
      </c>
      <c r="I153" s="76"/>
      <c r="J153" s="76" t="s">
        <v>221</v>
      </c>
      <c r="K153" s="134" t="s">
        <v>259</v>
      </c>
      <c r="L153" s="56" t="s">
        <v>259</v>
      </c>
      <c r="M153" s="188"/>
      <c r="N153" s="56" t="s">
        <v>241</v>
      </c>
      <c r="O153" s="56"/>
      <c r="P153" s="76" t="str">
        <f>TRIM(BD_LilyaEspinoza[[#This Row],[CONTACTO II]])</f>
        <v/>
      </c>
      <c r="Q153" s="64"/>
      <c r="R153" s="56"/>
      <c r="S153" s="56"/>
      <c r="T153" s="56"/>
      <c r="U153" s="56"/>
      <c r="V153" s="56"/>
    </row>
    <row r="154" spans="1:22" ht="13">
      <c r="A154" s="132">
        <v>76324685</v>
      </c>
      <c r="B154" s="162" t="s">
        <v>9621</v>
      </c>
      <c r="C154" s="99">
        <v>51979459608</v>
      </c>
      <c r="D154" s="141" t="s">
        <v>9622</v>
      </c>
      <c r="E154" s="99"/>
      <c r="F154" s="646"/>
      <c r="G154" s="162" t="s">
        <v>223</v>
      </c>
      <c r="H154" s="169" t="s">
        <v>245</v>
      </c>
      <c r="I154" s="76"/>
      <c r="J154" s="76" t="s">
        <v>221</v>
      </c>
      <c r="K154" s="134" t="s">
        <v>259</v>
      </c>
      <c r="L154" s="56" t="s">
        <v>259</v>
      </c>
      <c r="M154" s="188"/>
      <c r="N154" s="56" t="s">
        <v>236</v>
      </c>
      <c r="O154" s="56"/>
      <c r="P154" s="76" t="str">
        <f>TRIM(BD_LilyaEspinoza[[#This Row],[CONTACTO II]])</f>
        <v/>
      </c>
      <c r="Q154" s="64"/>
      <c r="R154" s="56"/>
      <c r="S154" s="56"/>
      <c r="T154" s="56"/>
      <c r="U154" s="56"/>
      <c r="V154" s="56"/>
    </row>
    <row r="155" spans="1:22" ht="13">
      <c r="A155" s="132">
        <v>45130291</v>
      </c>
      <c r="B155" s="162" t="s">
        <v>2423</v>
      </c>
      <c r="C155" s="99">
        <v>51936488508</v>
      </c>
      <c r="D155" s="141" t="s">
        <v>2424</v>
      </c>
      <c r="E155" s="99"/>
      <c r="F155" s="646"/>
      <c r="G155" s="162" t="s">
        <v>223</v>
      </c>
      <c r="H155" s="169" t="s">
        <v>245</v>
      </c>
      <c r="I155" s="76"/>
      <c r="J155" s="76" t="s">
        <v>221</v>
      </c>
      <c r="K155" s="134" t="s">
        <v>259</v>
      </c>
      <c r="L155" s="56" t="s">
        <v>259</v>
      </c>
      <c r="M155" s="188"/>
      <c r="N155" s="56" t="s">
        <v>236</v>
      </c>
      <c r="O155" s="56"/>
      <c r="P155" s="76" t="str">
        <f>TRIM(BD_LilyaEspinoza[[#This Row],[CONTACTO II]])</f>
        <v/>
      </c>
      <c r="Q155" s="64"/>
      <c r="R155" s="56"/>
      <c r="S155" s="56"/>
      <c r="T155" s="56"/>
      <c r="U155" s="56"/>
      <c r="V155" s="56"/>
    </row>
    <row r="156" spans="1:22" ht="13">
      <c r="A156" s="132">
        <v>60990168</v>
      </c>
      <c r="B156" s="162" t="s">
        <v>3536</v>
      </c>
      <c r="C156" s="99">
        <v>51917921867</v>
      </c>
      <c r="D156" s="141" t="s">
        <v>3537</v>
      </c>
      <c r="E156" s="99"/>
      <c r="F156" s="646"/>
      <c r="G156" s="162" t="s">
        <v>223</v>
      </c>
      <c r="H156" s="169" t="s">
        <v>245</v>
      </c>
      <c r="I156" s="76"/>
      <c r="J156" s="76" t="s">
        <v>221</v>
      </c>
      <c r="K156" s="134" t="s">
        <v>259</v>
      </c>
      <c r="L156" s="56" t="s">
        <v>259</v>
      </c>
      <c r="M156" s="188"/>
      <c r="N156" s="56" t="s">
        <v>237</v>
      </c>
      <c r="O156" s="56"/>
      <c r="P156" s="76" t="str">
        <f>TRIM(BD_LilyaEspinoza[[#This Row],[CONTACTO II]])</f>
        <v/>
      </c>
      <c r="Q156" s="64"/>
      <c r="R156" s="56"/>
      <c r="S156" s="56"/>
      <c r="T156" s="56"/>
      <c r="U156" s="56"/>
      <c r="V156" s="56"/>
    </row>
    <row r="157" spans="1:22" ht="13">
      <c r="A157" s="132">
        <v>72052422</v>
      </c>
      <c r="B157" s="162" t="s">
        <v>6713</v>
      </c>
      <c r="C157" s="99">
        <v>51960588620</v>
      </c>
      <c r="D157" s="141" t="s">
        <v>6714</v>
      </c>
      <c r="E157" s="99"/>
      <c r="F157" s="646"/>
      <c r="G157" s="590" t="s">
        <v>224</v>
      </c>
      <c r="H157" s="169" t="s">
        <v>245</v>
      </c>
      <c r="I157" s="76"/>
      <c r="J157" s="76" t="s">
        <v>221</v>
      </c>
      <c r="K157" s="134" t="s">
        <v>259</v>
      </c>
      <c r="L157" s="56" t="s">
        <v>259</v>
      </c>
      <c r="M157" s="188"/>
      <c r="N157" s="56" t="s">
        <v>236</v>
      </c>
      <c r="O157" s="56"/>
      <c r="P157" s="76" t="str">
        <f>TRIM(BD_LilyaEspinoza[[#This Row],[CONTACTO II]])</f>
        <v/>
      </c>
      <c r="Q157" s="64"/>
      <c r="R157" s="56"/>
      <c r="S157" s="56"/>
      <c r="T157" s="56"/>
      <c r="U157" s="56"/>
      <c r="V157" s="56"/>
    </row>
    <row r="158" spans="1:22" ht="13">
      <c r="A158" s="132">
        <v>20111001</v>
      </c>
      <c r="B158" s="162" t="s">
        <v>1144</v>
      </c>
      <c r="C158" s="99">
        <v>51964864242</v>
      </c>
      <c r="D158" s="141" t="s">
        <v>1145</v>
      </c>
      <c r="E158" s="99"/>
      <c r="F158" s="646"/>
      <c r="G158" s="162" t="s">
        <v>223</v>
      </c>
      <c r="H158" s="169" t="s">
        <v>245</v>
      </c>
      <c r="I158" s="76"/>
      <c r="J158" s="76" t="s">
        <v>221</v>
      </c>
      <c r="K158" s="134" t="s">
        <v>259</v>
      </c>
      <c r="L158" s="56" t="s">
        <v>259</v>
      </c>
      <c r="M158" s="188"/>
      <c r="N158" s="56" t="s">
        <v>233</v>
      </c>
      <c r="O158" s="56"/>
      <c r="P158" s="76" t="str">
        <f>TRIM(BD_LilyaEspinoza[[#This Row],[CONTACTO II]])</f>
        <v/>
      </c>
      <c r="Q158" s="64"/>
      <c r="R158" s="56"/>
      <c r="S158" s="56"/>
      <c r="T158" s="56"/>
      <c r="U158" s="56"/>
      <c r="V158" s="56"/>
    </row>
    <row r="159" spans="1:22" ht="28">
      <c r="A159" s="132">
        <v>45891474</v>
      </c>
      <c r="B159" s="162" t="s">
        <v>2577</v>
      </c>
      <c r="C159" s="99">
        <v>51937424390</v>
      </c>
      <c r="D159" s="141" t="s">
        <v>2578</v>
      </c>
      <c r="E159" s="99" t="s">
        <v>376</v>
      </c>
      <c r="F159" s="646" t="s">
        <v>254</v>
      </c>
      <c r="G159" s="162" t="s">
        <v>223</v>
      </c>
      <c r="H159" s="169" t="s">
        <v>245</v>
      </c>
      <c r="I159" s="76"/>
      <c r="J159" s="76" t="s">
        <v>221</v>
      </c>
      <c r="K159" s="134" t="s">
        <v>259</v>
      </c>
      <c r="L159" s="56" t="s">
        <v>259</v>
      </c>
      <c r="M159" s="188"/>
      <c r="N159" s="56" t="s">
        <v>231</v>
      </c>
      <c r="O159" s="56"/>
      <c r="P159" s="76" t="str">
        <f>TRIM(BD_LilyaEspinoza[[#This Row],[CONTACTO II]])</f>
        <v/>
      </c>
      <c r="Q159" s="64" t="s">
        <v>445</v>
      </c>
      <c r="R159" s="56" t="s">
        <v>232</v>
      </c>
      <c r="S159" s="56" t="s">
        <v>318</v>
      </c>
      <c r="T159" s="56" t="s">
        <v>323</v>
      </c>
      <c r="U159" s="56" t="s">
        <v>255</v>
      </c>
      <c r="V159" s="56"/>
    </row>
    <row r="160" spans="1:22" ht="13">
      <c r="A160" s="132">
        <v>42788457</v>
      </c>
      <c r="B160" s="162" t="s">
        <v>1965</v>
      </c>
      <c r="C160" s="141">
        <v>51941996935</v>
      </c>
      <c r="D160" s="141" t="s">
        <v>1966</v>
      </c>
      <c r="E160" s="99" t="s">
        <v>376</v>
      </c>
      <c r="F160" s="646" t="s">
        <v>260</v>
      </c>
      <c r="G160" s="590" t="s">
        <v>224</v>
      </c>
      <c r="H160" s="169" t="s">
        <v>245</v>
      </c>
      <c r="I160" s="76"/>
      <c r="J160" s="76" t="s">
        <v>221</v>
      </c>
      <c r="K160" s="134"/>
      <c r="L160" s="56"/>
      <c r="M160" s="188"/>
      <c r="N160" s="56" t="s">
        <v>233</v>
      </c>
      <c r="O160" s="56"/>
      <c r="P160" s="76" t="str">
        <f>TRIM(BD_LilyaEspinoza[[#This Row],[CONTACTO II]])</f>
        <v/>
      </c>
      <c r="Q160" s="64"/>
      <c r="R160" s="56"/>
      <c r="S160" s="56"/>
      <c r="T160" s="56"/>
      <c r="U160" s="56"/>
      <c r="V160" s="56"/>
    </row>
    <row r="161" spans="1:22" ht="13">
      <c r="A161" s="132">
        <v>10182830</v>
      </c>
      <c r="B161" s="162" t="s">
        <v>906</v>
      </c>
      <c r="C161" s="141">
        <v>51990970648</v>
      </c>
      <c r="D161" s="141">
        <v>2</v>
      </c>
      <c r="E161" s="99" t="s">
        <v>376</v>
      </c>
      <c r="F161" s="646" t="s">
        <v>260</v>
      </c>
      <c r="G161" s="162" t="s">
        <v>225</v>
      </c>
      <c r="H161" s="169" t="s">
        <v>245</v>
      </c>
      <c r="I161" s="76"/>
      <c r="J161" s="76" t="s">
        <v>221</v>
      </c>
      <c r="K161" s="134"/>
      <c r="L161" s="56"/>
      <c r="M161" s="188"/>
      <c r="N161" s="56" t="s">
        <v>236</v>
      </c>
      <c r="O161" s="56"/>
      <c r="P161" s="76" t="str">
        <f>TRIM(BD_LilyaEspinoza[[#This Row],[CONTACTO II]])</f>
        <v/>
      </c>
      <c r="Q161" s="64"/>
      <c r="R161" s="56"/>
      <c r="S161" s="56"/>
      <c r="T161" s="56"/>
      <c r="U161" s="56"/>
      <c r="V161" s="56"/>
    </row>
    <row r="162" spans="1:22" ht="13">
      <c r="A162" s="132">
        <v>70737650</v>
      </c>
      <c r="B162" s="162" t="s">
        <v>5769</v>
      </c>
      <c r="C162" s="99">
        <v>51977397715</v>
      </c>
      <c r="D162" s="141" t="s">
        <v>5770</v>
      </c>
      <c r="E162" s="99" t="s">
        <v>685</v>
      </c>
      <c r="F162" s="646" t="s">
        <v>254</v>
      </c>
      <c r="G162" s="162" t="s">
        <v>225</v>
      </c>
      <c r="H162" s="169" t="s">
        <v>245</v>
      </c>
      <c r="I162" s="76"/>
      <c r="J162" s="76" t="s">
        <v>221</v>
      </c>
      <c r="K162" s="134" t="s">
        <v>269</v>
      </c>
      <c r="L162" s="91"/>
      <c r="M162" s="188"/>
      <c r="N162" s="56" t="s">
        <v>233</v>
      </c>
      <c r="O162" s="56"/>
      <c r="P162" s="76"/>
      <c r="Q162" s="64"/>
      <c r="R162" s="56"/>
      <c r="S162" s="56"/>
      <c r="T162" s="56"/>
      <c r="U162" s="56"/>
      <c r="V162" s="56"/>
    </row>
    <row r="163" spans="1:22" ht="56">
      <c r="A163" s="132">
        <v>7566401</v>
      </c>
      <c r="B163" s="186" t="s">
        <v>587</v>
      </c>
      <c r="C163" s="99">
        <v>51943985688</v>
      </c>
      <c r="D163" s="141" t="s">
        <v>588</v>
      </c>
      <c r="E163" s="99"/>
      <c r="F163" s="646"/>
      <c r="G163" s="162" t="s">
        <v>225</v>
      </c>
      <c r="H163" s="169" t="s">
        <v>245</v>
      </c>
      <c r="I163" s="76"/>
      <c r="J163" s="76" t="s">
        <v>221</v>
      </c>
      <c r="K163" s="134" t="s">
        <v>269</v>
      </c>
      <c r="L163" s="56" t="s">
        <v>269</v>
      </c>
      <c r="M163" s="188"/>
      <c r="N163" s="56" t="s">
        <v>233</v>
      </c>
      <c r="O163" s="56"/>
      <c r="P163" s="76" t="str">
        <f>TRIM(BD_LilyaEspinoza[[#This Row],[CONTACTO II]])</f>
        <v/>
      </c>
      <c r="Q163" s="64"/>
      <c r="R163" s="56"/>
      <c r="S163" s="56"/>
      <c r="T163" s="56"/>
      <c r="U163" s="56"/>
      <c r="V163" s="56"/>
    </row>
    <row r="164" spans="1:22" ht="13">
      <c r="A164" s="132">
        <v>77146751</v>
      </c>
      <c r="B164" s="162" t="s">
        <v>9886</v>
      </c>
      <c r="C164" s="141">
        <v>51994159227</v>
      </c>
      <c r="D164" s="141" t="s">
        <v>9887</v>
      </c>
      <c r="E164" s="99" t="s">
        <v>376</v>
      </c>
      <c r="F164" s="646"/>
      <c r="G164" s="590" t="s">
        <v>224</v>
      </c>
      <c r="H164" s="169" t="s">
        <v>245</v>
      </c>
      <c r="I164" s="76"/>
      <c r="J164" s="76" t="s">
        <v>221</v>
      </c>
      <c r="K164" s="134"/>
      <c r="L164" s="56"/>
      <c r="M164" s="188"/>
      <c r="N164" s="56" t="s">
        <v>233</v>
      </c>
      <c r="O164" s="56"/>
      <c r="P164" s="76" t="str">
        <f>TRIM(BD_LilyaEspinoza[[#This Row],[CONTACTO II]])</f>
        <v/>
      </c>
      <c r="Q164" s="64"/>
      <c r="R164" s="56"/>
      <c r="S164" s="56"/>
      <c r="T164" s="56"/>
      <c r="U164" s="56"/>
      <c r="V164" s="56"/>
    </row>
    <row r="165" spans="1:22" ht="13">
      <c r="A165" s="132">
        <v>62021273</v>
      </c>
      <c r="B165" s="162" t="s">
        <v>5055</v>
      </c>
      <c r="C165" s="141">
        <v>51904301486</v>
      </c>
      <c r="D165" s="141" t="s">
        <v>5056</v>
      </c>
      <c r="E165" s="169"/>
      <c r="F165" s="646"/>
      <c r="G165" s="162" t="s">
        <v>223</v>
      </c>
      <c r="H165" s="169" t="s">
        <v>245</v>
      </c>
      <c r="I165" s="76"/>
      <c r="J165" s="76" t="s">
        <v>221</v>
      </c>
      <c r="K165" s="134"/>
      <c r="L165" s="56"/>
      <c r="M165" s="188"/>
      <c r="N165" s="56" t="s">
        <v>314</v>
      </c>
      <c r="O165" s="56"/>
      <c r="P165" s="76" t="str">
        <f>TRIM(BD_LilyaEspinoza[[#This Row],[CONTACTO II]])</f>
        <v/>
      </c>
      <c r="Q165" s="64"/>
      <c r="R165" s="56"/>
      <c r="S165" s="56"/>
      <c r="T165" s="56"/>
      <c r="U165" s="56"/>
      <c r="V165" s="56"/>
    </row>
    <row r="166" spans="1:22" ht="13">
      <c r="A166" s="132">
        <v>43612910</v>
      </c>
      <c r="B166" s="162" t="s">
        <v>2157</v>
      </c>
      <c r="C166" s="99">
        <v>51902816394</v>
      </c>
      <c r="D166" s="141" t="s">
        <v>2158</v>
      </c>
      <c r="E166" s="99"/>
      <c r="F166" s="646"/>
      <c r="G166" s="162" t="s">
        <v>223</v>
      </c>
      <c r="H166" s="169" t="s">
        <v>245</v>
      </c>
      <c r="I166" s="76"/>
      <c r="J166" s="76" t="s">
        <v>221</v>
      </c>
      <c r="K166" s="134" t="s">
        <v>259</v>
      </c>
      <c r="L166" s="56" t="s">
        <v>259</v>
      </c>
      <c r="M166" s="188"/>
      <c r="N166" s="56" t="s">
        <v>231</v>
      </c>
      <c r="O166" s="56"/>
      <c r="P166" s="76" t="str">
        <f>TRIM(BD_LilyaEspinoza[[#This Row],[CONTACTO II]])</f>
        <v/>
      </c>
      <c r="Q166" s="64"/>
      <c r="R166" s="56"/>
      <c r="S166" s="56"/>
      <c r="T166" s="56"/>
      <c r="U166" s="56"/>
      <c r="V166" s="56"/>
    </row>
    <row r="167" spans="1:22" ht="13">
      <c r="A167" s="132">
        <v>61460704</v>
      </c>
      <c r="B167" s="162" t="s">
        <v>4395</v>
      </c>
      <c r="C167" s="99">
        <v>51906364775</v>
      </c>
      <c r="D167" s="141" t="s">
        <v>4396</v>
      </c>
      <c r="E167" s="99"/>
      <c r="F167" s="646"/>
      <c r="G167" s="590" t="s">
        <v>224</v>
      </c>
      <c r="H167" s="169" t="s">
        <v>245</v>
      </c>
      <c r="I167" s="76"/>
      <c r="J167" s="76" t="s">
        <v>221</v>
      </c>
      <c r="K167" s="134" t="s">
        <v>259</v>
      </c>
      <c r="L167" s="56" t="s">
        <v>259</v>
      </c>
      <c r="M167" s="188"/>
      <c r="N167" s="56" t="s">
        <v>237</v>
      </c>
      <c r="O167" s="56"/>
      <c r="P167" s="76" t="str">
        <f>TRIM(BD_LilyaEspinoza[[#This Row],[CONTACTO II]])</f>
        <v/>
      </c>
      <c r="Q167" s="64"/>
      <c r="R167" s="56"/>
      <c r="S167" s="56"/>
      <c r="T167" s="56"/>
      <c r="U167" s="56"/>
      <c r="V167" s="56"/>
    </row>
    <row r="168" spans="1:22" ht="13">
      <c r="A168" s="137">
        <v>41940055</v>
      </c>
      <c r="B168" s="162" t="s">
        <v>1779</v>
      </c>
      <c r="C168" s="99">
        <v>51933809247</v>
      </c>
      <c r="D168" s="141" t="s">
        <v>1780</v>
      </c>
      <c r="E168" s="99"/>
      <c r="F168" s="646"/>
      <c r="G168" s="590" t="s">
        <v>224</v>
      </c>
      <c r="H168" s="169" t="s">
        <v>245</v>
      </c>
      <c r="I168" s="76"/>
      <c r="J168" s="76" t="s">
        <v>221</v>
      </c>
      <c r="K168" s="134" t="s">
        <v>259</v>
      </c>
      <c r="L168" s="56" t="s">
        <v>259</v>
      </c>
      <c r="M168" s="188"/>
      <c r="N168" s="56" t="s">
        <v>233</v>
      </c>
      <c r="O168" s="56"/>
      <c r="P168" s="76" t="str">
        <f>TRIM(BD_LilyaEspinoza[[#This Row],[CONTACTO II]])</f>
        <v/>
      </c>
      <c r="Q168" s="64"/>
      <c r="R168" s="56"/>
      <c r="S168" s="56"/>
      <c r="T168" s="56"/>
      <c r="U168" s="56"/>
      <c r="V168" s="56"/>
    </row>
    <row r="169" spans="1:22" ht="13">
      <c r="A169" s="137">
        <v>40940630</v>
      </c>
      <c r="B169" s="162" t="s">
        <v>1538</v>
      </c>
      <c r="C169" s="99">
        <v>51989479136</v>
      </c>
      <c r="D169" s="141" t="s">
        <v>1539</v>
      </c>
      <c r="E169" s="99"/>
      <c r="F169" s="646"/>
      <c r="G169" s="590" t="s">
        <v>224</v>
      </c>
      <c r="H169" s="169" t="s">
        <v>245</v>
      </c>
      <c r="I169" s="76"/>
      <c r="J169" s="76" t="s">
        <v>221</v>
      </c>
      <c r="K169" s="134" t="s">
        <v>259</v>
      </c>
      <c r="L169" s="56" t="s">
        <v>259</v>
      </c>
      <c r="M169" s="188"/>
      <c r="N169" s="56" t="s">
        <v>236</v>
      </c>
      <c r="O169" s="56"/>
      <c r="P169" s="76" t="str">
        <f>TRIM(BD_LilyaEspinoza[[#This Row],[CONTACTO II]])</f>
        <v/>
      </c>
      <c r="Q169" s="64"/>
      <c r="R169" s="56"/>
      <c r="S169" s="56"/>
      <c r="T169" s="56"/>
      <c r="U169" s="56"/>
      <c r="V169" s="56"/>
    </row>
    <row r="170" spans="1:22" ht="13">
      <c r="A170" s="137">
        <v>45608920</v>
      </c>
      <c r="B170" s="162" t="s">
        <v>2517</v>
      </c>
      <c r="C170" s="99">
        <v>51948400851</v>
      </c>
      <c r="D170" s="141" t="s">
        <v>2518</v>
      </c>
      <c r="E170" s="99"/>
      <c r="F170" s="646"/>
      <c r="G170" s="590" t="s">
        <v>224</v>
      </c>
      <c r="H170" s="169" t="s">
        <v>245</v>
      </c>
      <c r="I170" s="76"/>
      <c r="J170" s="76" t="s">
        <v>221</v>
      </c>
      <c r="K170" s="134" t="s">
        <v>259</v>
      </c>
      <c r="L170" s="56" t="s">
        <v>259</v>
      </c>
      <c r="M170" s="188"/>
      <c r="N170" s="56" t="s">
        <v>231</v>
      </c>
      <c r="O170" s="56" t="s">
        <v>233</v>
      </c>
      <c r="P170" s="76" t="str">
        <f>TRIM(BD_LilyaEspinoza[[#This Row],[CONTACTO II]])</f>
        <v>SE ENVIÓ INFORMACIÓN</v>
      </c>
      <c r="Q170" s="64"/>
      <c r="R170" s="56"/>
      <c r="S170" s="56"/>
      <c r="T170" s="56"/>
      <c r="U170" s="56"/>
      <c r="V170" s="56"/>
    </row>
    <row r="171" spans="1:22" ht="13">
      <c r="A171" s="137">
        <v>61641252</v>
      </c>
      <c r="B171" s="162" t="s">
        <v>4724</v>
      </c>
      <c r="C171" s="99">
        <v>51978000651</v>
      </c>
      <c r="D171" s="141" t="s">
        <v>4725</v>
      </c>
      <c r="E171" s="99"/>
      <c r="F171" s="646"/>
      <c r="G171" s="162" t="s">
        <v>223</v>
      </c>
      <c r="H171" s="169" t="s">
        <v>245</v>
      </c>
      <c r="I171" s="76"/>
      <c r="J171" s="76" t="s">
        <v>221</v>
      </c>
      <c r="K171" s="134" t="s">
        <v>259</v>
      </c>
      <c r="L171" s="56" t="s">
        <v>259</v>
      </c>
      <c r="M171" s="188"/>
      <c r="N171" s="56" t="s">
        <v>233</v>
      </c>
      <c r="O171" s="56"/>
      <c r="P171" s="76" t="str">
        <f>TRIM(BD_LilyaEspinoza[[#This Row],[CONTACTO II]])</f>
        <v/>
      </c>
      <c r="Q171" s="64"/>
      <c r="R171" s="56"/>
      <c r="S171" s="56"/>
      <c r="T171" s="56"/>
      <c r="U171" s="56"/>
      <c r="V171" s="56"/>
    </row>
    <row r="172" spans="1:22" ht="13">
      <c r="A172" s="137">
        <v>44174899</v>
      </c>
      <c r="B172" s="162" t="s">
        <v>2258</v>
      </c>
      <c r="C172" s="99">
        <v>51947756581</v>
      </c>
      <c r="D172" s="141" t="s">
        <v>2259</v>
      </c>
      <c r="E172" s="99"/>
      <c r="F172" s="646"/>
      <c r="G172" s="162" t="s">
        <v>223</v>
      </c>
      <c r="H172" s="169" t="s">
        <v>245</v>
      </c>
      <c r="I172" s="76"/>
      <c r="J172" s="76" t="s">
        <v>221</v>
      </c>
      <c r="K172" s="134" t="s">
        <v>259</v>
      </c>
      <c r="L172" s="56" t="s">
        <v>259</v>
      </c>
      <c r="M172" s="188"/>
      <c r="N172" s="56" t="s">
        <v>236</v>
      </c>
      <c r="O172" s="56"/>
      <c r="P172" s="76" t="str">
        <f>TRIM(BD_LilyaEspinoza[[#This Row],[CONTACTO II]])</f>
        <v/>
      </c>
      <c r="Q172" s="64"/>
      <c r="R172" s="56"/>
      <c r="S172" s="56"/>
      <c r="T172" s="56"/>
      <c r="U172" s="56"/>
      <c r="V172" s="56"/>
    </row>
    <row r="173" spans="1:22" ht="13">
      <c r="A173" s="137">
        <v>10125627</v>
      </c>
      <c r="B173" s="162" t="s">
        <v>881</v>
      </c>
      <c r="C173" s="99">
        <v>51996950250</v>
      </c>
      <c r="D173" s="141" t="s">
        <v>882</v>
      </c>
      <c r="E173" s="99"/>
      <c r="F173" s="646"/>
      <c r="G173" s="590" t="s">
        <v>224</v>
      </c>
      <c r="H173" s="169" t="s">
        <v>245</v>
      </c>
      <c r="I173" s="76"/>
      <c r="J173" s="76" t="s">
        <v>221</v>
      </c>
      <c r="K173" s="134" t="s">
        <v>259</v>
      </c>
      <c r="L173" s="91"/>
      <c r="M173" s="188"/>
      <c r="N173" s="56" t="s">
        <v>233</v>
      </c>
      <c r="O173" s="56"/>
      <c r="P173" s="76"/>
      <c r="Q173" s="64"/>
      <c r="R173" s="56"/>
      <c r="S173" s="56"/>
      <c r="T173" s="56"/>
      <c r="U173" s="56"/>
      <c r="V173" s="56"/>
    </row>
    <row r="174" spans="1:22" ht="13">
      <c r="A174" s="137">
        <v>42366631</v>
      </c>
      <c r="B174" s="162" t="s">
        <v>1855</v>
      </c>
      <c r="C174" s="99">
        <v>51994699167</v>
      </c>
      <c r="D174" s="141" t="s">
        <v>1856</v>
      </c>
      <c r="E174" s="99"/>
      <c r="F174" s="646"/>
      <c r="G174" s="590" t="s">
        <v>224</v>
      </c>
      <c r="H174" s="169" t="s">
        <v>245</v>
      </c>
      <c r="I174" s="76"/>
      <c r="J174" s="76" t="s">
        <v>221</v>
      </c>
      <c r="K174" s="134" t="s">
        <v>259</v>
      </c>
      <c r="L174" s="56" t="s">
        <v>259</v>
      </c>
      <c r="M174" s="188"/>
      <c r="N174" s="56" t="s">
        <v>231</v>
      </c>
      <c r="O174" s="56"/>
      <c r="P174" s="76" t="str">
        <f>TRIM(BD_LilyaEspinoza[[#This Row],[CONTACTO II]])</f>
        <v/>
      </c>
      <c r="Q174" s="64"/>
      <c r="R174" s="56"/>
      <c r="S174" s="56"/>
      <c r="T174" s="56"/>
      <c r="U174" s="56"/>
      <c r="V174" s="56"/>
    </row>
    <row r="175" spans="1:22" ht="13">
      <c r="A175" s="137">
        <v>73282236</v>
      </c>
      <c r="B175" s="162" t="s">
        <v>8244</v>
      </c>
      <c r="C175" s="99">
        <v>51940372391</v>
      </c>
      <c r="D175" s="141" t="s">
        <v>8245</v>
      </c>
      <c r="E175" s="99"/>
      <c r="F175" s="646"/>
      <c r="G175" s="590" t="s">
        <v>224</v>
      </c>
      <c r="H175" s="169" t="s">
        <v>245</v>
      </c>
      <c r="I175" s="76"/>
      <c r="J175" s="76" t="s">
        <v>221</v>
      </c>
      <c r="K175" s="134" t="s">
        <v>259</v>
      </c>
      <c r="L175" s="56" t="s">
        <v>259</v>
      </c>
      <c r="M175" s="188"/>
      <c r="N175" s="56" t="s">
        <v>233</v>
      </c>
      <c r="O175" s="56"/>
      <c r="P175" s="76" t="str">
        <f>TRIM(BD_LilyaEspinoza[[#This Row],[CONTACTO II]])</f>
        <v/>
      </c>
      <c r="Q175" s="64"/>
      <c r="R175" s="56"/>
      <c r="S175" s="56"/>
      <c r="T175" s="56"/>
      <c r="U175" s="56"/>
      <c r="V175" s="56"/>
    </row>
    <row r="176" spans="1:22" ht="13">
      <c r="A176" s="137">
        <v>61505564</v>
      </c>
      <c r="B176" s="162" t="s">
        <v>4547</v>
      </c>
      <c r="C176" s="99">
        <v>51989432586</v>
      </c>
      <c r="D176" s="141" t="s">
        <v>4548</v>
      </c>
      <c r="E176" s="99"/>
      <c r="F176" s="646"/>
      <c r="G176" s="162" t="s">
        <v>223</v>
      </c>
      <c r="H176" s="169" t="s">
        <v>245</v>
      </c>
      <c r="I176" s="76"/>
      <c r="J176" s="76" t="s">
        <v>221</v>
      </c>
      <c r="K176" s="134" t="s">
        <v>259</v>
      </c>
      <c r="L176" s="56" t="s">
        <v>259</v>
      </c>
      <c r="M176" s="188"/>
      <c r="N176" s="56" t="s">
        <v>233</v>
      </c>
      <c r="O176" s="56"/>
      <c r="P176" s="76" t="str">
        <f>TRIM(BD_LilyaEspinoza[[#This Row],[CONTACTO II]])</f>
        <v/>
      </c>
      <c r="Q176" s="64"/>
      <c r="R176" s="56"/>
      <c r="S176" s="56"/>
      <c r="T176" s="56"/>
      <c r="U176" s="56"/>
      <c r="V176" s="56"/>
    </row>
    <row r="177" spans="1:22" ht="13">
      <c r="A177" s="137">
        <v>15728880</v>
      </c>
      <c r="B177" s="162" t="s">
        <v>1077</v>
      </c>
      <c r="C177" s="99">
        <v>51959585790</v>
      </c>
      <c r="D177" s="141" t="s">
        <v>1078</v>
      </c>
      <c r="E177" s="99"/>
      <c r="F177" s="646"/>
      <c r="G177" s="590" t="s">
        <v>224</v>
      </c>
      <c r="H177" s="169" t="s">
        <v>245</v>
      </c>
      <c r="I177" s="76"/>
      <c r="J177" s="76" t="s">
        <v>221</v>
      </c>
      <c r="K177" s="134" t="s">
        <v>259</v>
      </c>
      <c r="L177" s="56" t="s">
        <v>259</v>
      </c>
      <c r="M177" s="188"/>
      <c r="N177" s="56" t="s">
        <v>233</v>
      </c>
      <c r="O177" s="56"/>
      <c r="P177" s="76" t="str">
        <f>TRIM(BD_LilyaEspinoza[[#This Row],[CONTACTO II]])</f>
        <v/>
      </c>
      <c r="Q177" s="64"/>
      <c r="R177" s="56"/>
      <c r="S177" s="56"/>
      <c r="T177" s="56"/>
      <c r="U177" s="56"/>
      <c r="V177" s="56"/>
    </row>
    <row r="178" spans="1:22" ht="13">
      <c r="A178" s="137">
        <v>613148</v>
      </c>
      <c r="B178" s="162" t="s">
        <v>389</v>
      </c>
      <c r="C178" s="99">
        <v>51920305634</v>
      </c>
      <c r="D178" s="141" t="s">
        <v>390</v>
      </c>
      <c r="E178" s="99"/>
      <c r="F178" s="646"/>
      <c r="G178" s="590" t="s">
        <v>224</v>
      </c>
      <c r="H178" s="169" t="s">
        <v>245</v>
      </c>
      <c r="I178" s="76"/>
      <c r="J178" s="76" t="s">
        <v>221</v>
      </c>
      <c r="K178" s="134" t="s">
        <v>259</v>
      </c>
      <c r="L178" s="56" t="s">
        <v>259</v>
      </c>
      <c r="M178" s="188"/>
      <c r="N178" s="56" t="s">
        <v>233</v>
      </c>
      <c r="O178" s="56"/>
      <c r="P178" s="76" t="str">
        <f>TRIM(BD_LilyaEspinoza[[#This Row],[CONTACTO II]])</f>
        <v/>
      </c>
      <c r="Q178" s="64"/>
      <c r="R178" s="56"/>
      <c r="S178" s="56"/>
      <c r="T178" s="56"/>
      <c r="U178" s="56"/>
      <c r="V178" s="56"/>
    </row>
    <row r="179" spans="1:22" ht="13">
      <c r="A179" s="137">
        <v>60382919</v>
      </c>
      <c r="B179" s="162" t="s">
        <v>3086</v>
      </c>
      <c r="C179" s="99">
        <v>51976707618</v>
      </c>
      <c r="D179" s="141" t="s">
        <v>3087</v>
      </c>
      <c r="E179" s="99"/>
      <c r="F179" s="646"/>
      <c r="G179" s="590" t="s">
        <v>224</v>
      </c>
      <c r="H179" s="169" t="s">
        <v>245</v>
      </c>
      <c r="I179" s="76"/>
      <c r="J179" s="76" t="s">
        <v>221</v>
      </c>
      <c r="K179" s="134" t="s">
        <v>259</v>
      </c>
      <c r="L179" s="56" t="s">
        <v>259</v>
      </c>
      <c r="M179" s="188"/>
      <c r="N179" s="56" t="s">
        <v>236</v>
      </c>
      <c r="O179" s="56"/>
      <c r="P179" s="76" t="str">
        <f>TRIM(BD_LilyaEspinoza[[#This Row],[CONTACTO II]])</f>
        <v/>
      </c>
      <c r="Q179" s="64"/>
      <c r="R179" s="56"/>
      <c r="S179" s="56"/>
      <c r="T179" s="56"/>
      <c r="U179" s="56"/>
      <c r="V179" s="56"/>
    </row>
    <row r="180" spans="1:22" ht="13">
      <c r="A180" s="137">
        <v>72389654</v>
      </c>
      <c r="B180" s="162" t="s">
        <v>7173</v>
      </c>
      <c r="C180" s="99">
        <v>51935359252</v>
      </c>
      <c r="D180" s="141" t="s">
        <v>7174</v>
      </c>
      <c r="E180" s="99"/>
      <c r="F180" s="646"/>
      <c r="G180" s="162" t="s">
        <v>225</v>
      </c>
      <c r="H180" s="169" t="s">
        <v>245</v>
      </c>
      <c r="I180" s="76"/>
      <c r="J180" s="76" t="s">
        <v>221</v>
      </c>
      <c r="K180" s="134" t="s">
        <v>259</v>
      </c>
      <c r="L180" s="56" t="s">
        <v>259</v>
      </c>
      <c r="M180" s="188"/>
      <c r="N180" s="56" t="s">
        <v>236</v>
      </c>
      <c r="O180" s="56"/>
      <c r="P180" s="76" t="str">
        <f>TRIM(BD_LilyaEspinoza[[#This Row],[CONTACTO II]])</f>
        <v/>
      </c>
      <c r="Q180" s="64"/>
      <c r="R180" s="56"/>
      <c r="S180" s="56"/>
      <c r="T180" s="56"/>
      <c r="U180" s="56"/>
      <c r="V180" s="56"/>
    </row>
    <row r="181" spans="1:22" ht="13">
      <c r="A181" s="137">
        <v>73293714</v>
      </c>
      <c r="B181" s="162" t="s">
        <v>8278</v>
      </c>
      <c r="C181" s="99">
        <v>51920071000</v>
      </c>
      <c r="D181" s="141" t="s">
        <v>8279</v>
      </c>
      <c r="E181" s="99"/>
      <c r="F181" s="646"/>
      <c r="G181" s="162" t="s">
        <v>223</v>
      </c>
      <c r="H181" s="169" t="s">
        <v>245</v>
      </c>
      <c r="I181" s="76"/>
      <c r="J181" s="76" t="s">
        <v>221</v>
      </c>
      <c r="K181" s="134" t="s">
        <v>259</v>
      </c>
      <c r="L181" s="56" t="s">
        <v>259</v>
      </c>
      <c r="M181" s="188"/>
      <c r="N181" s="56" t="s">
        <v>236</v>
      </c>
      <c r="O181" s="56"/>
      <c r="P181" s="76" t="str">
        <f>TRIM(BD_LilyaEspinoza[[#This Row],[CONTACTO II]])</f>
        <v/>
      </c>
      <c r="Q181" s="64"/>
      <c r="R181" s="56"/>
      <c r="S181" s="56"/>
      <c r="T181" s="56"/>
      <c r="U181" s="56"/>
      <c r="V181" s="56"/>
    </row>
    <row r="182" spans="1:22" ht="13">
      <c r="A182" s="137">
        <v>41360433</v>
      </c>
      <c r="B182" s="162" t="s">
        <v>1641</v>
      </c>
      <c r="C182" s="99">
        <v>51999935437</v>
      </c>
      <c r="D182" s="141" t="s">
        <v>1642</v>
      </c>
      <c r="E182" s="99"/>
      <c r="F182" s="646"/>
      <c r="G182" s="162" t="s">
        <v>225</v>
      </c>
      <c r="H182" s="169" t="s">
        <v>245</v>
      </c>
      <c r="I182" s="76"/>
      <c r="J182" s="76" t="s">
        <v>221</v>
      </c>
      <c r="K182" s="134" t="s">
        <v>259</v>
      </c>
      <c r="L182" s="56" t="s">
        <v>259</v>
      </c>
      <c r="M182" s="188"/>
      <c r="N182" s="56" t="s">
        <v>236</v>
      </c>
      <c r="O182" s="56"/>
      <c r="P182" s="76" t="str">
        <f>TRIM(BD_LilyaEspinoza[[#This Row],[CONTACTO II]])</f>
        <v/>
      </c>
      <c r="Q182" s="64"/>
      <c r="R182" s="56"/>
      <c r="S182" s="56"/>
      <c r="T182" s="56"/>
      <c r="U182" s="56"/>
      <c r="V182" s="56"/>
    </row>
    <row r="183" spans="1:22" ht="13">
      <c r="A183" s="137">
        <v>43400174</v>
      </c>
      <c r="B183" s="162" t="s">
        <v>2106</v>
      </c>
      <c r="C183" s="99">
        <v>51926583375</v>
      </c>
      <c r="D183" s="141" t="s">
        <v>2107</v>
      </c>
      <c r="E183" s="99"/>
      <c r="F183" s="646"/>
      <c r="G183" s="162" t="s">
        <v>223</v>
      </c>
      <c r="H183" s="169" t="s">
        <v>245</v>
      </c>
      <c r="I183" s="76"/>
      <c r="J183" s="76" t="s">
        <v>221</v>
      </c>
      <c r="K183" s="134" t="s">
        <v>259</v>
      </c>
      <c r="L183" s="56" t="s">
        <v>259</v>
      </c>
      <c r="M183" s="188"/>
      <c r="N183" s="56" t="s">
        <v>236</v>
      </c>
      <c r="O183" s="56"/>
      <c r="P183" s="76" t="str">
        <f>TRIM(BD_LilyaEspinoza[[#This Row],[CONTACTO II]])</f>
        <v/>
      </c>
      <c r="Q183" s="64"/>
      <c r="R183" s="56"/>
      <c r="S183" s="56"/>
      <c r="T183" s="56"/>
      <c r="U183" s="56"/>
      <c r="V183" s="56"/>
    </row>
    <row r="184" spans="1:22" ht="13">
      <c r="A184" s="137">
        <v>61293541</v>
      </c>
      <c r="B184" s="162" t="s">
        <v>3967</v>
      </c>
      <c r="C184" s="99">
        <v>51975884217</v>
      </c>
      <c r="D184" s="141" t="s">
        <v>3968</v>
      </c>
      <c r="E184" s="99"/>
      <c r="F184" s="646"/>
      <c r="G184" s="162" t="s">
        <v>223</v>
      </c>
      <c r="H184" s="169" t="s">
        <v>245</v>
      </c>
      <c r="I184" s="76"/>
      <c r="J184" s="76" t="s">
        <v>221</v>
      </c>
      <c r="K184" s="134" t="s">
        <v>259</v>
      </c>
      <c r="L184" s="56" t="s">
        <v>259</v>
      </c>
      <c r="M184" s="188"/>
      <c r="N184" s="56" t="s">
        <v>233</v>
      </c>
      <c r="O184" s="56"/>
      <c r="P184" s="76" t="str">
        <f>TRIM(BD_LilyaEspinoza[[#This Row],[CONTACTO II]])</f>
        <v/>
      </c>
      <c r="Q184" s="64"/>
      <c r="R184" s="56"/>
      <c r="S184" s="56"/>
      <c r="T184" s="56"/>
      <c r="U184" s="56"/>
      <c r="V184" s="56"/>
    </row>
    <row r="185" spans="1:22" ht="13">
      <c r="A185" s="137">
        <v>44548641</v>
      </c>
      <c r="B185" s="162" t="s">
        <v>2311</v>
      </c>
      <c r="C185" s="99">
        <v>51954733285</v>
      </c>
      <c r="D185" s="141" t="s">
        <v>2312</v>
      </c>
      <c r="E185" s="99"/>
      <c r="F185" s="646"/>
      <c r="G185" s="162" t="s">
        <v>223</v>
      </c>
      <c r="H185" s="169" t="s">
        <v>245</v>
      </c>
      <c r="I185" s="76"/>
      <c r="J185" s="76" t="s">
        <v>221</v>
      </c>
      <c r="K185" s="134" t="s">
        <v>259</v>
      </c>
      <c r="L185" s="56" t="s">
        <v>259</v>
      </c>
      <c r="M185" s="188"/>
      <c r="N185" s="56" t="s">
        <v>236</v>
      </c>
      <c r="O185" s="56"/>
      <c r="P185" s="76" t="str">
        <f>TRIM(BD_LilyaEspinoza[[#This Row],[CONTACTO II]])</f>
        <v/>
      </c>
      <c r="Q185" s="64"/>
      <c r="R185" s="56"/>
      <c r="S185" s="56"/>
      <c r="T185" s="56"/>
      <c r="U185" s="56"/>
      <c r="V185" s="56"/>
    </row>
    <row r="186" spans="1:22" ht="13">
      <c r="A186" s="137">
        <v>72731488</v>
      </c>
      <c r="B186" s="162" t="s">
        <v>7534</v>
      </c>
      <c r="C186" s="99">
        <v>51904298795</v>
      </c>
      <c r="D186" s="141" t="s">
        <v>7535</v>
      </c>
      <c r="E186" s="99"/>
      <c r="F186" s="646"/>
      <c r="G186" s="590" t="s">
        <v>224</v>
      </c>
      <c r="H186" s="169" t="s">
        <v>245</v>
      </c>
      <c r="I186" s="76"/>
      <c r="J186" s="76" t="s">
        <v>221</v>
      </c>
      <c r="K186" s="134" t="s">
        <v>259</v>
      </c>
      <c r="L186" s="56" t="s">
        <v>259</v>
      </c>
      <c r="M186" s="188"/>
      <c r="N186" s="56" t="s">
        <v>236</v>
      </c>
      <c r="O186" s="56"/>
      <c r="P186" s="76" t="str">
        <f>TRIM(BD_LilyaEspinoza[[#This Row],[CONTACTO II]])</f>
        <v/>
      </c>
      <c r="Q186" s="64"/>
      <c r="R186" s="56"/>
      <c r="S186" s="56"/>
      <c r="T186" s="56"/>
      <c r="U186" s="56"/>
      <c r="V186" s="56"/>
    </row>
    <row r="187" spans="1:22" ht="13">
      <c r="A187" s="132">
        <v>85214633</v>
      </c>
      <c r="B187" s="145" t="s">
        <v>10171</v>
      </c>
      <c r="C187" s="141">
        <v>51999999999</v>
      </c>
      <c r="D187" s="141" t="s">
        <v>10171</v>
      </c>
      <c r="E187" s="99"/>
      <c r="F187" s="646"/>
      <c r="G187" s="162" t="s">
        <v>223</v>
      </c>
      <c r="H187" s="169" t="s">
        <v>245</v>
      </c>
      <c r="I187" s="76"/>
      <c r="J187" s="76" t="s">
        <v>221</v>
      </c>
      <c r="K187" s="134" t="s">
        <v>269</v>
      </c>
      <c r="L187" s="56" t="s">
        <v>269</v>
      </c>
      <c r="M187" s="188"/>
      <c r="N187" s="56" t="s">
        <v>237</v>
      </c>
      <c r="O187" s="56"/>
      <c r="P187" s="76" t="str">
        <f>TRIM(BD_LilyaEspinoza[[#This Row],[CONTACTO II]])</f>
        <v/>
      </c>
      <c r="Q187" s="64"/>
      <c r="R187" s="56"/>
      <c r="S187" s="56"/>
      <c r="T187" s="56"/>
      <c r="U187" s="56"/>
      <c r="V187" s="56"/>
    </row>
    <row r="188" spans="1:22" ht="13">
      <c r="A188" s="132">
        <v>61862625</v>
      </c>
      <c r="B188" s="145" t="s">
        <v>4890</v>
      </c>
      <c r="C188" s="141">
        <v>51992038724</v>
      </c>
      <c r="D188" s="141" t="s">
        <v>4891</v>
      </c>
      <c r="E188" s="99"/>
      <c r="F188" s="646"/>
      <c r="G188" s="590" t="s">
        <v>224</v>
      </c>
      <c r="H188" s="169" t="s">
        <v>245</v>
      </c>
      <c r="I188" s="76"/>
      <c r="J188" s="76" t="s">
        <v>221</v>
      </c>
      <c r="K188" s="134" t="s">
        <v>269</v>
      </c>
      <c r="L188" s="56" t="s">
        <v>269</v>
      </c>
      <c r="M188" s="188"/>
      <c r="N188" s="56" t="s">
        <v>233</v>
      </c>
      <c r="O188" s="56"/>
      <c r="P188" s="76" t="str">
        <f>TRIM(BD_LilyaEspinoza[[#This Row],[CONTACTO II]])</f>
        <v/>
      </c>
      <c r="Q188" s="64"/>
      <c r="R188" s="56"/>
      <c r="S188" s="56"/>
      <c r="T188" s="56"/>
      <c r="U188" s="56"/>
      <c r="V188" s="56"/>
    </row>
    <row r="189" spans="1:22" ht="13">
      <c r="A189" s="137">
        <v>77576528</v>
      </c>
      <c r="B189" s="162" t="s">
        <v>9969</v>
      </c>
      <c r="C189" s="99">
        <v>51922193254</v>
      </c>
      <c r="D189" s="141" t="s">
        <v>9970</v>
      </c>
      <c r="E189" s="99"/>
      <c r="F189" s="646"/>
      <c r="G189" s="162" t="s">
        <v>223</v>
      </c>
      <c r="H189" s="169" t="s">
        <v>245</v>
      </c>
      <c r="I189" s="76"/>
      <c r="J189" s="76" t="s">
        <v>221</v>
      </c>
      <c r="K189" s="134" t="s">
        <v>269</v>
      </c>
      <c r="L189" s="56" t="s">
        <v>269</v>
      </c>
      <c r="M189" s="188"/>
      <c r="N189" s="56" t="s">
        <v>233</v>
      </c>
      <c r="O189" s="56"/>
      <c r="P189" s="76" t="str">
        <f>TRIM(BD_LilyaEspinoza[[#This Row],[CONTACTO II]])</f>
        <v/>
      </c>
      <c r="Q189" s="64"/>
      <c r="R189" s="56"/>
      <c r="S189" s="56"/>
      <c r="T189" s="56"/>
      <c r="U189" s="56"/>
      <c r="V189" s="56"/>
    </row>
    <row r="190" spans="1:22" ht="13">
      <c r="A190" s="137">
        <v>45100073</v>
      </c>
      <c r="B190" s="162" t="s">
        <v>2408</v>
      </c>
      <c r="C190" s="99">
        <v>51941586415</v>
      </c>
      <c r="D190" s="141" t="s">
        <v>2409</v>
      </c>
      <c r="E190" s="99"/>
      <c r="F190" s="646"/>
      <c r="G190" s="162" t="s">
        <v>223</v>
      </c>
      <c r="H190" s="169" t="s">
        <v>245</v>
      </c>
      <c r="I190" s="76"/>
      <c r="J190" s="76" t="s">
        <v>221</v>
      </c>
      <c r="K190" s="134" t="s">
        <v>269</v>
      </c>
      <c r="L190" s="56" t="s">
        <v>269</v>
      </c>
      <c r="M190" s="188"/>
      <c r="N190" s="56" t="s">
        <v>236</v>
      </c>
      <c r="O190" s="56"/>
      <c r="P190" s="76" t="str">
        <f>TRIM(BD_LilyaEspinoza[[#This Row],[CONTACTO II]])</f>
        <v/>
      </c>
      <c r="Q190" s="64"/>
      <c r="R190" s="56"/>
      <c r="S190" s="56"/>
      <c r="T190" s="56"/>
      <c r="U190" s="56"/>
      <c r="V190" s="56"/>
    </row>
    <row r="191" spans="1:22" ht="13">
      <c r="A191" s="137">
        <v>8888940</v>
      </c>
      <c r="B191" s="162" t="s">
        <v>677</v>
      </c>
      <c r="C191" s="99">
        <v>51986524990</v>
      </c>
      <c r="D191" s="141" t="s">
        <v>678</v>
      </c>
      <c r="E191" s="99"/>
      <c r="F191" s="646"/>
      <c r="G191" s="162" t="s">
        <v>223</v>
      </c>
      <c r="H191" s="169" t="s">
        <v>245</v>
      </c>
      <c r="I191" s="76"/>
      <c r="J191" s="76" t="s">
        <v>221</v>
      </c>
      <c r="K191" s="134" t="s">
        <v>269</v>
      </c>
      <c r="L191" s="56" t="s">
        <v>269</v>
      </c>
      <c r="M191" s="188"/>
      <c r="N191" s="56" t="s">
        <v>236</v>
      </c>
      <c r="O191" s="56"/>
      <c r="P191" s="76" t="str">
        <f>TRIM(BD_LilyaEspinoza[[#This Row],[CONTACTO II]])</f>
        <v/>
      </c>
      <c r="Q191" s="64"/>
      <c r="R191" s="56"/>
      <c r="S191" s="56"/>
      <c r="T191" s="56"/>
      <c r="U191" s="56"/>
      <c r="V191" s="56"/>
    </row>
    <row r="192" spans="1:22" ht="13">
      <c r="A192" s="137">
        <v>25811446</v>
      </c>
      <c r="B192" s="162" t="s">
        <v>1234</v>
      </c>
      <c r="C192" s="99">
        <v>51991830276</v>
      </c>
      <c r="D192" s="141" t="s">
        <v>1235</v>
      </c>
      <c r="E192" s="99"/>
      <c r="F192" s="646"/>
      <c r="G192" s="590" t="s">
        <v>224</v>
      </c>
      <c r="H192" s="169" t="s">
        <v>245</v>
      </c>
      <c r="I192" s="76"/>
      <c r="J192" s="76" t="s">
        <v>221</v>
      </c>
      <c r="K192" s="134" t="s">
        <v>269</v>
      </c>
      <c r="L192" s="56" t="s">
        <v>269</v>
      </c>
      <c r="M192" s="188"/>
      <c r="N192" s="56" t="s">
        <v>236</v>
      </c>
      <c r="O192" s="56"/>
      <c r="P192" s="76" t="str">
        <f>TRIM(BD_LilyaEspinoza[[#This Row],[CONTACTO II]])</f>
        <v/>
      </c>
      <c r="Q192" s="64"/>
      <c r="R192" s="56"/>
      <c r="S192" s="56"/>
      <c r="T192" s="56"/>
      <c r="U192" s="56"/>
      <c r="V192" s="56"/>
    </row>
    <row r="193" spans="1:22" ht="13">
      <c r="A193" s="137">
        <v>42579562</v>
      </c>
      <c r="B193" s="162" t="s">
        <v>1914</v>
      </c>
      <c r="C193" s="99">
        <v>51949706224</v>
      </c>
      <c r="D193" s="141" t="s">
        <v>1915</v>
      </c>
      <c r="E193" s="99"/>
      <c r="F193" s="646"/>
      <c r="G193" s="590" t="s">
        <v>224</v>
      </c>
      <c r="H193" s="169" t="s">
        <v>245</v>
      </c>
      <c r="I193" s="76"/>
      <c r="J193" s="76" t="s">
        <v>221</v>
      </c>
      <c r="K193" s="134" t="s">
        <v>269</v>
      </c>
      <c r="L193" s="56" t="s">
        <v>269</v>
      </c>
      <c r="M193" s="188"/>
      <c r="N193" s="56" t="s">
        <v>236</v>
      </c>
      <c r="O193" s="56"/>
      <c r="P193" s="76" t="str">
        <f>TRIM(BD_LilyaEspinoza[[#This Row],[CONTACTO II]])</f>
        <v/>
      </c>
      <c r="Q193" s="64"/>
      <c r="R193" s="56"/>
      <c r="S193" s="56"/>
      <c r="T193" s="56"/>
      <c r="U193" s="56"/>
      <c r="V193" s="56"/>
    </row>
    <row r="194" spans="1:22" ht="13">
      <c r="A194" s="137">
        <v>41765348</v>
      </c>
      <c r="B194" s="162" t="s">
        <v>1743</v>
      </c>
      <c r="C194" s="99">
        <v>51981653688</v>
      </c>
      <c r="D194" s="141" t="s">
        <v>1744</v>
      </c>
      <c r="E194" s="99"/>
      <c r="F194" s="646"/>
      <c r="G194" s="590" t="s">
        <v>224</v>
      </c>
      <c r="H194" s="169" t="s">
        <v>245</v>
      </c>
      <c r="I194" s="76"/>
      <c r="J194" s="76" t="s">
        <v>221</v>
      </c>
      <c r="K194" s="134" t="s">
        <v>269</v>
      </c>
      <c r="L194" s="56" t="s">
        <v>269</v>
      </c>
      <c r="M194" s="188"/>
      <c r="N194" s="56" t="s">
        <v>236</v>
      </c>
      <c r="O194" s="56"/>
      <c r="P194" s="76" t="str">
        <f>TRIM(BD_LilyaEspinoza[[#This Row],[CONTACTO II]])</f>
        <v/>
      </c>
      <c r="Q194" s="64"/>
      <c r="R194" s="56"/>
      <c r="S194" s="56"/>
      <c r="T194" s="56"/>
      <c r="U194" s="56"/>
      <c r="V194" s="56"/>
    </row>
    <row r="195" spans="1:22" ht="13">
      <c r="A195" s="137">
        <v>6804524</v>
      </c>
      <c r="B195" s="162" t="s">
        <v>545</v>
      </c>
      <c r="C195" s="99">
        <v>51987533993</v>
      </c>
      <c r="D195" s="141" t="s">
        <v>546</v>
      </c>
      <c r="E195" s="99"/>
      <c r="F195" s="646"/>
      <c r="G195" s="590" t="s">
        <v>224</v>
      </c>
      <c r="H195" s="169" t="s">
        <v>245</v>
      </c>
      <c r="I195" s="76"/>
      <c r="J195" s="76" t="s">
        <v>221</v>
      </c>
      <c r="K195" s="134" t="s">
        <v>269</v>
      </c>
      <c r="L195" s="56" t="s">
        <v>269</v>
      </c>
      <c r="M195" s="188"/>
      <c r="N195" s="56" t="s">
        <v>236</v>
      </c>
      <c r="O195" s="56"/>
      <c r="P195" s="76" t="str">
        <f>TRIM(BD_LilyaEspinoza[[#This Row],[CONTACTO II]])</f>
        <v/>
      </c>
      <c r="Q195" s="64"/>
      <c r="R195" s="56"/>
      <c r="S195" s="56"/>
      <c r="T195" s="56"/>
      <c r="U195" s="56"/>
      <c r="V195" s="56"/>
    </row>
    <row r="196" spans="1:22" ht="13">
      <c r="A196" s="137">
        <v>61845251</v>
      </c>
      <c r="B196" s="162" t="s">
        <v>4869</v>
      </c>
      <c r="C196" s="99">
        <v>51953778483</v>
      </c>
      <c r="D196" s="141" t="s">
        <v>4870</v>
      </c>
      <c r="E196" s="99"/>
      <c r="F196" s="646"/>
      <c r="G196" s="590" t="s">
        <v>224</v>
      </c>
      <c r="H196" s="169" t="s">
        <v>245</v>
      </c>
      <c r="I196" s="76"/>
      <c r="J196" s="76" t="s">
        <v>221</v>
      </c>
      <c r="K196" s="134" t="s">
        <v>269</v>
      </c>
      <c r="L196" s="56" t="s">
        <v>269</v>
      </c>
      <c r="M196" s="188"/>
      <c r="N196" s="56" t="s">
        <v>236</v>
      </c>
      <c r="O196" s="56"/>
      <c r="P196" s="76" t="str">
        <f>TRIM(BD_LilyaEspinoza[[#This Row],[CONTACTO II]])</f>
        <v/>
      </c>
      <c r="Q196" s="64"/>
      <c r="R196" s="56"/>
      <c r="S196" s="56"/>
      <c r="T196" s="56"/>
      <c r="U196" s="56"/>
      <c r="V196" s="56"/>
    </row>
    <row r="197" spans="1:22" ht="13">
      <c r="A197" s="137">
        <v>8169360</v>
      </c>
      <c r="B197" s="162" t="s">
        <v>645</v>
      </c>
      <c r="C197" s="99">
        <v>51991041741</v>
      </c>
      <c r="D197" s="141" t="s">
        <v>646</v>
      </c>
      <c r="E197" s="99"/>
      <c r="F197" s="646"/>
      <c r="G197" s="162" t="s">
        <v>223</v>
      </c>
      <c r="H197" s="169" t="s">
        <v>245</v>
      </c>
      <c r="I197" s="76"/>
      <c r="J197" s="76" t="s">
        <v>221</v>
      </c>
      <c r="K197" s="134" t="s">
        <v>269</v>
      </c>
      <c r="L197" s="56" t="s">
        <v>269</v>
      </c>
      <c r="M197" s="188"/>
      <c r="N197" s="56" t="s">
        <v>236</v>
      </c>
      <c r="O197" s="56"/>
      <c r="P197" s="76" t="str">
        <f>TRIM(BD_LilyaEspinoza[[#This Row],[CONTACTO II]])</f>
        <v/>
      </c>
      <c r="Q197" s="64"/>
      <c r="R197" s="56"/>
      <c r="S197" s="56"/>
      <c r="T197" s="56"/>
      <c r="U197" s="56"/>
      <c r="V197" s="56"/>
    </row>
    <row r="198" spans="1:22" ht="13">
      <c r="A198" s="137">
        <v>40032171</v>
      </c>
      <c r="B198" s="162" t="s">
        <v>1327</v>
      </c>
      <c r="C198" s="99">
        <v>51961439412</v>
      </c>
      <c r="D198" s="141" t="s">
        <v>1328</v>
      </c>
      <c r="E198" s="99"/>
      <c r="F198" s="646"/>
      <c r="G198" s="590" t="s">
        <v>224</v>
      </c>
      <c r="H198" s="169" t="s">
        <v>245</v>
      </c>
      <c r="I198" s="76"/>
      <c r="J198" s="76" t="s">
        <v>221</v>
      </c>
      <c r="K198" s="134" t="s">
        <v>269</v>
      </c>
      <c r="L198" s="56" t="s">
        <v>269</v>
      </c>
      <c r="M198" s="188"/>
      <c r="N198" s="56" t="s">
        <v>233</v>
      </c>
      <c r="O198" s="56"/>
      <c r="P198" s="76" t="str">
        <f>TRIM(BD_LilyaEspinoza[[#This Row],[CONTACTO II]])</f>
        <v/>
      </c>
      <c r="Q198" s="64"/>
      <c r="R198" s="56"/>
      <c r="S198" s="56"/>
      <c r="T198" s="56"/>
      <c r="U198" s="56"/>
      <c r="V198" s="56"/>
    </row>
    <row r="199" spans="1:22" ht="13">
      <c r="A199" s="137">
        <v>9997526</v>
      </c>
      <c r="B199" s="162" t="s">
        <v>844</v>
      </c>
      <c r="C199" s="99">
        <v>51906481305</v>
      </c>
      <c r="D199" s="141" t="s">
        <v>845</v>
      </c>
      <c r="E199" s="99"/>
      <c r="F199" s="646"/>
      <c r="G199" s="162" t="s">
        <v>223</v>
      </c>
      <c r="H199" s="169" t="s">
        <v>245</v>
      </c>
      <c r="I199" s="76"/>
      <c r="J199" s="76" t="s">
        <v>221</v>
      </c>
      <c r="K199" s="134" t="s">
        <v>269</v>
      </c>
      <c r="L199" s="56" t="s">
        <v>269</v>
      </c>
      <c r="M199" s="188"/>
      <c r="N199" s="56" t="s">
        <v>236</v>
      </c>
      <c r="O199" s="56"/>
      <c r="P199" s="76" t="str">
        <f>TRIM(BD_LilyaEspinoza[[#This Row],[CONTACTO II]])</f>
        <v/>
      </c>
      <c r="Q199" s="64"/>
      <c r="R199" s="56"/>
      <c r="S199" s="56"/>
      <c r="T199" s="56"/>
      <c r="U199" s="56"/>
      <c r="V199" s="56"/>
    </row>
    <row r="200" spans="1:22" ht="13">
      <c r="A200" s="137">
        <v>74835250</v>
      </c>
      <c r="B200" s="162" t="s">
        <v>9070</v>
      </c>
      <c r="C200" s="99">
        <v>51928167838</v>
      </c>
      <c r="D200" s="141" t="s">
        <v>9071</v>
      </c>
      <c r="E200" s="99"/>
      <c r="F200" s="646"/>
      <c r="G200" s="590" t="s">
        <v>224</v>
      </c>
      <c r="H200" s="169" t="s">
        <v>245</v>
      </c>
      <c r="I200" s="76" t="s">
        <v>316</v>
      </c>
      <c r="J200" s="76" t="s">
        <v>221</v>
      </c>
      <c r="K200" s="134" t="s">
        <v>269</v>
      </c>
      <c r="L200" s="56" t="s">
        <v>269</v>
      </c>
      <c r="M200" s="188"/>
      <c r="N200" s="56" t="s">
        <v>233</v>
      </c>
      <c r="O200" s="56"/>
      <c r="P200" s="76" t="str">
        <f>TRIM(BD_LilyaEspinoza[[#This Row],[CONTACTO II]])</f>
        <v/>
      </c>
      <c r="Q200" s="64"/>
      <c r="R200" s="56"/>
      <c r="S200" s="56"/>
      <c r="T200" s="56"/>
      <c r="U200" s="56"/>
      <c r="V200" s="56"/>
    </row>
    <row r="201" spans="1:22" ht="13">
      <c r="A201" s="137">
        <v>62559964</v>
      </c>
      <c r="B201" s="162" t="s">
        <v>5250</v>
      </c>
      <c r="C201" s="99">
        <v>51980156385</v>
      </c>
      <c r="D201" s="141" t="s">
        <v>5251</v>
      </c>
      <c r="E201" s="99"/>
      <c r="F201" s="646"/>
      <c r="G201" s="590" t="s">
        <v>224</v>
      </c>
      <c r="H201" s="169" t="s">
        <v>245</v>
      </c>
      <c r="I201" s="76"/>
      <c r="J201" s="76" t="s">
        <v>221</v>
      </c>
      <c r="K201" s="134" t="s">
        <v>269</v>
      </c>
      <c r="L201" s="56" t="s">
        <v>269</v>
      </c>
      <c r="M201" s="188"/>
      <c r="N201" s="56" t="s">
        <v>233</v>
      </c>
      <c r="O201" s="56"/>
      <c r="P201" s="76" t="str">
        <f>TRIM(BD_LilyaEspinoza[[#This Row],[CONTACTO II]])</f>
        <v/>
      </c>
      <c r="Q201" s="64"/>
      <c r="R201" s="56"/>
      <c r="S201" s="56"/>
      <c r="T201" s="56"/>
      <c r="U201" s="56"/>
      <c r="V201" s="56"/>
    </row>
    <row r="202" spans="1:22" ht="13">
      <c r="A202" s="137">
        <v>10566061</v>
      </c>
      <c r="B202" s="162" t="s">
        <v>993</v>
      </c>
      <c r="C202" s="99">
        <v>51975059391</v>
      </c>
      <c r="D202" s="141" t="s">
        <v>994</v>
      </c>
      <c r="E202" s="99"/>
      <c r="F202" s="646"/>
      <c r="G202" s="590" t="s">
        <v>224</v>
      </c>
      <c r="H202" s="169" t="s">
        <v>245</v>
      </c>
      <c r="I202" s="76"/>
      <c r="J202" s="76" t="s">
        <v>221</v>
      </c>
      <c r="K202" s="134" t="s">
        <v>269</v>
      </c>
      <c r="L202" s="56" t="s">
        <v>269</v>
      </c>
      <c r="M202" s="188"/>
      <c r="N202" s="56" t="s">
        <v>233</v>
      </c>
      <c r="O202" s="56"/>
      <c r="P202" s="76" t="str">
        <f>TRIM(BD_LilyaEspinoza[[#This Row],[CONTACTO II]])</f>
        <v/>
      </c>
      <c r="Q202" s="64"/>
      <c r="R202" s="56"/>
      <c r="S202" s="56"/>
      <c r="T202" s="56"/>
      <c r="U202" s="56"/>
      <c r="V202" s="56"/>
    </row>
    <row r="203" spans="1:22" ht="13">
      <c r="A203" s="137">
        <v>43919560</v>
      </c>
      <c r="B203" s="162" t="s">
        <v>2214</v>
      </c>
      <c r="C203" s="99">
        <v>51926852591</v>
      </c>
      <c r="D203" s="141" t="s">
        <v>2215</v>
      </c>
      <c r="E203" s="99"/>
      <c r="F203" s="646"/>
      <c r="G203" s="590" t="s">
        <v>224</v>
      </c>
      <c r="H203" s="169" t="s">
        <v>245</v>
      </c>
      <c r="I203" s="76" t="s">
        <v>10</v>
      </c>
      <c r="J203" s="76" t="s">
        <v>221</v>
      </c>
      <c r="K203" s="134" t="s">
        <v>269</v>
      </c>
      <c r="L203" s="56" t="s">
        <v>269</v>
      </c>
      <c r="M203" s="188"/>
      <c r="N203" s="56" t="s">
        <v>241</v>
      </c>
      <c r="O203" s="56"/>
      <c r="P203" s="76" t="str">
        <f>TRIM(BD_LilyaEspinoza[[#This Row],[CONTACTO II]])</f>
        <v/>
      </c>
      <c r="Q203" s="64"/>
      <c r="R203" s="56"/>
      <c r="S203" s="56"/>
      <c r="T203" s="56"/>
      <c r="U203" s="56"/>
      <c r="V203" s="56"/>
    </row>
    <row r="204" spans="1:22" ht="13">
      <c r="A204" s="137">
        <v>72349922</v>
      </c>
      <c r="B204" s="162" t="s">
        <v>7159</v>
      </c>
      <c r="C204" s="99">
        <v>51950727379</v>
      </c>
      <c r="D204" s="141" t="s">
        <v>7160</v>
      </c>
      <c r="E204" s="99"/>
      <c r="F204" s="646"/>
      <c r="G204" s="590" t="s">
        <v>224</v>
      </c>
      <c r="H204" s="169" t="s">
        <v>245</v>
      </c>
      <c r="I204" s="76"/>
      <c r="J204" s="76" t="s">
        <v>221</v>
      </c>
      <c r="K204" s="134" t="s">
        <v>269</v>
      </c>
      <c r="L204" s="56" t="s">
        <v>269</v>
      </c>
      <c r="M204" s="188"/>
      <c r="N204" s="56" t="s">
        <v>233</v>
      </c>
      <c r="O204" s="56"/>
      <c r="P204" s="76" t="str">
        <f>TRIM(BD_LilyaEspinoza[[#This Row],[CONTACTO II]])</f>
        <v/>
      </c>
      <c r="Q204" s="64"/>
      <c r="R204" s="56"/>
      <c r="S204" s="56"/>
      <c r="T204" s="56"/>
      <c r="U204" s="56"/>
      <c r="V204" s="56"/>
    </row>
    <row r="205" spans="1:22" ht="13">
      <c r="A205" s="137">
        <v>25769679</v>
      </c>
      <c r="B205" s="162" t="s">
        <v>1218</v>
      </c>
      <c r="C205" s="99">
        <v>51998345335</v>
      </c>
      <c r="D205" s="141" t="s">
        <v>1219</v>
      </c>
      <c r="E205" s="99"/>
      <c r="F205" s="646"/>
      <c r="G205" s="162" t="s">
        <v>223</v>
      </c>
      <c r="H205" s="169" t="s">
        <v>245</v>
      </c>
      <c r="I205" s="76"/>
      <c r="J205" s="76" t="s">
        <v>221</v>
      </c>
      <c r="K205" s="134" t="s">
        <v>269</v>
      </c>
      <c r="L205" s="56" t="s">
        <v>269</v>
      </c>
      <c r="M205" s="188"/>
      <c r="N205" s="56" t="s">
        <v>236</v>
      </c>
      <c r="O205" s="56"/>
      <c r="P205" s="76" t="str">
        <f>TRIM(BD_LilyaEspinoza[[#This Row],[CONTACTO II]])</f>
        <v/>
      </c>
      <c r="Q205" s="64"/>
      <c r="R205" s="56"/>
      <c r="S205" s="56"/>
      <c r="T205" s="56"/>
      <c r="U205" s="56"/>
      <c r="V205" s="56"/>
    </row>
    <row r="206" spans="1:22" ht="13">
      <c r="A206" s="137">
        <v>72804153</v>
      </c>
      <c r="B206" s="162" t="s">
        <v>7564</v>
      </c>
      <c r="C206" s="99">
        <v>51968204156</v>
      </c>
      <c r="D206" s="141" t="s">
        <v>7565</v>
      </c>
      <c r="E206" s="99"/>
      <c r="F206" s="646"/>
      <c r="G206" s="590" t="s">
        <v>224</v>
      </c>
      <c r="H206" s="169" t="s">
        <v>245</v>
      </c>
      <c r="I206" s="76"/>
      <c r="J206" s="76" t="s">
        <v>221</v>
      </c>
      <c r="K206" s="134" t="s">
        <v>269</v>
      </c>
      <c r="L206" s="56" t="s">
        <v>269</v>
      </c>
      <c r="M206" s="188"/>
      <c r="N206" s="56" t="s">
        <v>236</v>
      </c>
      <c r="O206" s="56"/>
      <c r="P206" s="76" t="str">
        <f>TRIM(BD_LilyaEspinoza[[#This Row],[CONTACTO II]])</f>
        <v/>
      </c>
      <c r="Q206" s="64"/>
      <c r="R206" s="56"/>
      <c r="S206" s="56"/>
      <c r="T206" s="56"/>
      <c r="U206" s="56"/>
      <c r="V206" s="56"/>
    </row>
    <row r="207" spans="1:22" ht="13">
      <c r="A207" s="137"/>
      <c r="B207" s="162" t="s">
        <v>11996</v>
      </c>
      <c r="C207" s="632" t="s">
        <v>11997</v>
      </c>
      <c r="D207" s="141" t="s">
        <v>11998</v>
      </c>
      <c r="E207" s="99"/>
      <c r="F207" s="646"/>
      <c r="G207" s="590" t="s">
        <v>224</v>
      </c>
      <c r="H207" s="169" t="s">
        <v>245</v>
      </c>
      <c r="I207" s="76"/>
      <c r="J207" s="76" t="s">
        <v>221</v>
      </c>
      <c r="K207" s="134" t="s">
        <v>269</v>
      </c>
      <c r="L207" s="56" t="s">
        <v>269</v>
      </c>
      <c r="M207" s="188"/>
      <c r="N207" s="56" t="s">
        <v>236</v>
      </c>
      <c r="O207" s="56"/>
      <c r="P207" s="76" t="str">
        <f>TRIM(BD_LilyaEspinoza[[#This Row],[CONTACTO II]])</f>
        <v/>
      </c>
      <c r="Q207" s="64"/>
      <c r="R207" s="56"/>
      <c r="S207" s="56"/>
      <c r="T207" s="56"/>
      <c r="U207" s="56"/>
      <c r="V207" s="56"/>
    </row>
    <row r="208" spans="1:22" ht="13">
      <c r="A208" s="137"/>
      <c r="B208" s="162" t="s">
        <v>11999</v>
      </c>
      <c r="C208" s="632" t="s">
        <v>12000</v>
      </c>
      <c r="D208" s="141" t="s">
        <v>12001</v>
      </c>
      <c r="E208" s="99"/>
      <c r="F208" s="646"/>
      <c r="G208" s="590" t="s">
        <v>224</v>
      </c>
      <c r="H208" s="169" t="s">
        <v>245</v>
      </c>
      <c r="I208" s="76"/>
      <c r="J208" s="76" t="s">
        <v>221</v>
      </c>
      <c r="K208" s="134" t="s">
        <v>269</v>
      </c>
      <c r="L208" s="56" t="s">
        <v>269</v>
      </c>
      <c r="M208" s="188"/>
      <c r="N208" s="56" t="s">
        <v>236</v>
      </c>
      <c r="O208" s="56"/>
      <c r="P208" s="76" t="str">
        <f>TRIM(BD_LilyaEspinoza[[#This Row],[CONTACTO II]])</f>
        <v/>
      </c>
      <c r="Q208" s="64"/>
      <c r="R208" s="56"/>
      <c r="S208" s="56"/>
      <c r="T208" s="56"/>
      <c r="U208" s="56"/>
      <c r="V208" s="56"/>
    </row>
    <row r="209" spans="1:22" ht="13">
      <c r="A209" s="137"/>
      <c r="B209" s="162" t="s">
        <v>12002</v>
      </c>
      <c r="C209" s="632" t="s">
        <v>8692</v>
      </c>
      <c r="D209" s="141" t="s">
        <v>8693</v>
      </c>
      <c r="E209" s="99"/>
      <c r="F209" s="646"/>
      <c r="G209" s="162" t="s">
        <v>225</v>
      </c>
      <c r="H209" s="169" t="s">
        <v>245</v>
      </c>
      <c r="I209" s="76"/>
      <c r="J209" s="76" t="s">
        <v>221</v>
      </c>
      <c r="K209" s="134" t="s">
        <v>269</v>
      </c>
      <c r="L209" s="56" t="s">
        <v>269</v>
      </c>
      <c r="M209" s="188"/>
      <c r="N209" s="56" t="s">
        <v>231</v>
      </c>
      <c r="O209" s="56"/>
      <c r="P209" s="76" t="str">
        <f>TRIM(BD_LilyaEspinoza[[#This Row],[CONTACTO II]])</f>
        <v/>
      </c>
      <c r="Q209" s="64"/>
      <c r="R209" s="56"/>
      <c r="S209" s="56"/>
      <c r="T209" s="56"/>
      <c r="U209" s="56"/>
      <c r="V209" s="56"/>
    </row>
    <row r="210" spans="1:22" ht="13">
      <c r="A210" s="137"/>
      <c r="B210" s="162" t="s">
        <v>12003</v>
      </c>
      <c r="C210" s="632" t="s">
        <v>12004</v>
      </c>
      <c r="D210" s="141" t="s">
        <v>12005</v>
      </c>
      <c r="E210" s="99"/>
      <c r="F210" s="646"/>
      <c r="G210" s="590" t="s">
        <v>224</v>
      </c>
      <c r="H210" s="169" t="s">
        <v>245</v>
      </c>
      <c r="I210" s="76"/>
      <c r="J210" s="76" t="s">
        <v>221</v>
      </c>
      <c r="K210" s="134" t="s">
        <v>269</v>
      </c>
      <c r="L210" s="56" t="s">
        <v>269</v>
      </c>
      <c r="M210" s="188"/>
      <c r="N210" s="56" t="s">
        <v>236</v>
      </c>
      <c r="O210" s="56"/>
      <c r="P210" s="76" t="str">
        <f>TRIM(BD_LilyaEspinoza[[#This Row],[CONTACTO II]])</f>
        <v/>
      </c>
      <c r="Q210" s="64"/>
      <c r="R210" s="56"/>
      <c r="S210" s="56"/>
      <c r="T210" s="56"/>
      <c r="U210" s="56"/>
      <c r="V210" s="56"/>
    </row>
    <row r="211" spans="1:22" ht="13">
      <c r="A211" s="137">
        <v>72982273</v>
      </c>
      <c r="B211" s="162" t="s">
        <v>7789</v>
      </c>
      <c r="C211" s="99">
        <v>51964309744</v>
      </c>
      <c r="D211" s="141" t="s">
        <v>7790</v>
      </c>
      <c r="E211" s="99"/>
      <c r="F211" s="646"/>
      <c r="G211" s="162" t="s">
        <v>225</v>
      </c>
      <c r="H211" s="169" t="s">
        <v>245</v>
      </c>
      <c r="I211" s="76"/>
      <c r="J211" s="76" t="s">
        <v>221</v>
      </c>
      <c r="K211" s="134" t="s">
        <v>259</v>
      </c>
      <c r="L211" s="56" t="s">
        <v>259</v>
      </c>
      <c r="M211" s="188"/>
      <c r="N211" s="56" t="s">
        <v>236</v>
      </c>
      <c r="O211" s="56"/>
      <c r="P211" s="76" t="str">
        <f>TRIM(BD_LilyaEspinoza[[#This Row],[CONTACTO II]])</f>
        <v/>
      </c>
      <c r="Q211" s="64"/>
      <c r="R211" s="56"/>
      <c r="S211" s="56"/>
      <c r="T211" s="56"/>
      <c r="U211" s="56"/>
      <c r="V211" s="56"/>
    </row>
    <row r="212" spans="1:22" ht="13">
      <c r="A212" s="137">
        <v>72999616</v>
      </c>
      <c r="B212" s="162" t="s">
        <v>7936</v>
      </c>
      <c r="C212" s="632" t="s">
        <v>7937</v>
      </c>
      <c r="D212" s="141" t="s">
        <v>7938</v>
      </c>
      <c r="E212" s="99"/>
      <c r="F212" s="646"/>
      <c r="G212" s="162" t="s">
        <v>223</v>
      </c>
      <c r="H212" s="169" t="s">
        <v>245</v>
      </c>
      <c r="I212" s="76"/>
      <c r="J212" s="76" t="s">
        <v>221</v>
      </c>
      <c r="K212" s="134" t="s">
        <v>259</v>
      </c>
      <c r="L212" s="56" t="s">
        <v>259</v>
      </c>
      <c r="M212" s="188"/>
      <c r="N212" s="56" t="s">
        <v>236</v>
      </c>
      <c r="O212" s="56"/>
      <c r="P212" s="76" t="str">
        <f>TRIM(BD_LilyaEspinoza[[#This Row],[CONTACTO II]])</f>
        <v/>
      </c>
      <c r="Q212" s="64"/>
      <c r="R212" s="56"/>
      <c r="S212" s="56"/>
      <c r="T212" s="56"/>
      <c r="U212" s="56"/>
      <c r="V212" s="56"/>
    </row>
    <row r="213" spans="1:22" ht="13">
      <c r="A213" s="137">
        <v>61772414</v>
      </c>
      <c r="B213" s="162" t="s">
        <v>4785</v>
      </c>
      <c r="C213" s="632" t="s">
        <v>4786</v>
      </c>
      <c r="D213" s="141" t="s">
        <v>4787</v>
      </c>
      <c r="E213" s="99"/>
      <c r="F213" s="646"/>
      <c r="G213" s="590" t="s">
        <v>224</v>
      </c>
      <c r="H213" s="169" t="s">
        <v>245</v>
      </c>
      <c r="I213" s="76"/>
      <c r="J213" s="76" t="s">
        <v>221</v>
      </c>
      <c r="K213" s="134" t="s">
        <v>259</v>
      </c>
      <c r="L213" s="56" t="s">
        <v>259</v>
      </c>
      <c r="M213" s="188"/>
      <c r="N213" s="56" t="s">
        <v>241</v>
      </c>
      <c r="O213" s="56"/>
      <c r="P213" s="76" t="str">
        <f>TRIM(BD_LilyaEspinoza[[#This Row],[CONTACTO II]])</f>
        <v/>
      </c>
      <c r="Q213" s="64"/>
      <c r="R213" s="56"/>
      <c r="S213" s="56"/>
      <c r="T213" s="56"/>
      <c r="U213" s="56"/>
      <c r="V213" s="56"/>
    </row>
    <row r="214" spans="1:22" ht="13">
      <c r="A214" s="137">
        <v>46291062</v>
      </c>
      <c r="B214" s="162" t="s">
        <v>2618</v>
      </c>
      <c r="C214" s="632" t="s">
        <v>2619</v>
      </c>
      <c r="D214" s="141" t="s">
        <v>2620</v>
      </c>
      <c r="E214" s="99"/>
      <c r="F214" s="646"/>
      <c r="G214" s="162" t="s">
        <v>223</v>
      </c>
      <c r="H214" s="169" t="s">
        <v>245</v>
      </c>
      <c r="I214" s="76"/>
      <c r="J214" s="76" t="s">
        <v>221</v>
      </c>
      <c r="K214" s="134" t="s">
        <v>259</v>
      </c>
      <c r="L214" s="56" t="s">
        <v>259</v>
      </c>
      <c r="M214" s="188"/>
      <c r="N214" s="56" t="s">
        <v>236</v>
      </c>
      <c r="O214" s="56"/>
      <c r="P214" s="76" t="str">
        <f>TRIM(BD_LilyaEspinoza[[#This Row],[CONTACTO II]])</f>
        <v/>
      </c>
      <c r="Q214" s="64"/>
      <c r="R214" s="56"/>
      <c r="S214" s="56"/>
      <c r="T214" s="56"/>
      <c r="U214" s="56"/>
      <c r="V214" s="56"/>
    </row>
    <row r="215" spans="1:22" ht="13">
      <c r="A215" s="137">
        <v>73164098</v>
      </c>
      <c r="B215" s="162" t="s">
        <v>8144</v>
      </c>
      <c r="C215" s="632" t="s">
        <v>8145</v>
      </c>
      <c r="D215" s="141" t="s">
        <v>8146</v>
      </c>
      <c r="E215" s="99"/>
      <c r="F215" s="646"/>
      <c r="G215" s="162" t="s">
        <v>225</v>
      </c>
      <c r="H215" s="169" t="s">
        <v>245</v>
      </c>
      <c r="I215" s="76"/>
      <c r="J215" s="76" t="s">
        <v>221</v>
      </c>
      <c r="K215" s="134" t="s">
        <v>259</v>
      </c>
      <c r="L215" s="56" t="s">
        <v>259</v>
      </c>
      <c r="M215" s="188"/>
      <c r="N215" s="56" t="s">
        <v>236</v>
      </c>
      <c r="O215" s="56"/>
      <c r="P215" s="76" t="str">
        <f>TRIM(BD_LilyaEspinoza[[#This Row],[CONTACTO II]])</f>
        <v/>
      </c>
      <c r="Q215" s="64"/>
      <c r="R215" s="56"/>
      <c r="S215" s="56"/>
      <c r="T215" s="56"/>
      <c r="U215" s="56"/>
      <c r="V215" s="56"/>
    </row>
    <row r="216" spans="1:22" ht="13">
      <c r="A216" s="137">
        <v>77714521</v>
      </c>
      <c r="B216" s="162" t="s">
        <v>10008</v>
      </c>
      <c r="C216" s="632" t="s">
        <v>10009</v>
      </c>
      <c r="D216" s="141" t="s">
        <v>10010</v>
      </c>
      <c r="E216" s="99"/>
      <c r="F216" s="646"/>
      <c r="G216" s="590" t="s">
        <v>224</v>
      </c>
      <c r="H216" s="169" t="s">
        <v>245</v>
      </c>
      <c r="I216" s="76"/>
      <c r="J216" s="76" t="s">
        <v>221</v>
      </c>
      <c r="K216" s="134" t="s">
        <v>259</v>
      </c>
      <c r="L216" s="56" t="s">
        <v>259</v>
      </c>
      <c r="M216" s="188"/>
      <c r="N216" s="56" t="s">
        <v>231</v>
      </c>
      <c r="O216" s="56"/>
      <c r="P216" s="76" t="str">
        <f>TRIM(BD_LilyaEspinoza[[#This Row],[CONTACTO II]])</f>
        <v/>
      </c>
      <c r="Q216" s="64"/>
      <c r="R216" s="56"/>
      <c r="S216" s="56"/>
      <c r="T216" s="56"/>
      <c r="U216" s="56"/>
      <c r="V216" s="56"/>
    </row>
    <row r="217" spans="1:22" ht="13">
      <c r="A217" s="137">
        <v>72059451</v>
      </c>
      <c r="B217" s="162" t="s">
        <v>6793</v>
      </c>
      <c r="C217" s="632" t="s">
        <v>6794</v>
      </c>
      <c r="D217" s="141" t="s">
        <v>6795</v>
      </c>
      <c r="E217" s="99"/>
      <c r="F217" s="646"/>
      <c r="G217" s="590" t="s">
        <v>224</v>
      </c>
      <c r="H217" s="169" t="s">
        <v>245</v>
      </c>
      <c r="I217" s="76" t="s">
        <v>10</v>
      </c>
      <c r="J217" s="76" t="s">
        <v>221</v>
      </c>
      <c r="K217" s="134" t="s">
        <v>259</v>
      </c>
      <c r="L217" s="56" t="s">
        <v>259</v>
      </c>
      <c r="M217" s="188"/>
      <c r="N217" s="56" t="s">
        <v>233</v>
      </c>
      <c r="O217" s="56"/>
      <c r="P217" s="76" t="str">
        <f>TRIM(BD_LilyaEspinoza[[#This Row],[CONTACTO II]])</f>
        <v/>
      </c>
      <c r="Q217" s="64"/>
      <c r="R217" s="56"/>
      <c r="S217" s="56"/>
      <c r="T217" s="56"/>
      <c r="U217" s="56"/>
      <c r="V217" s="56"/>
    </row>
    <row r="218" spans="1:22" ht="13">
      <c r="A218" s="137">
        <v>61424563</v>
      </c>
      <c r="B218" s="162" t="s">
        <v>4291</v>
      </c>
      <c r="C218" s="632" t="s">
        <v>4292</v>
      </c>
      <c r="D218" s="141" t="s">
        <v>4293</v>
      </c>
      <c r="E218" s="99"/>
      <c r="F218" s="646"/>
      <c r="G218" s="590" t="s">
        <v>224</v>
      </c>
      <c r="H218" s="169" t="s">
        <v>245</v>
      </c>
      <c r="I218" s="76"/>
      <c r="J218" s="76" t="s">
        <v>221</v>
      </c>
      <c r="K218" s="134" t="s">
        <v>259</v>
      </c>
      <c r="L218" s="56" t="s">
        <v>259</v>
      </c>
      <c r="M218" s="188"/>
      <c r="N218" s="56" t="s">
        <v>236</v>
      </c>
      <c r="O218" s="56"/>
      <c r="P218" s="76" t="str">
        <f>TRIM(BD_LilyaEspinoza[[#This Row],[CONTACTO II]])</f>
        <v/>
      </c>
      <c r="Q218" s="64"/>
      <c r="R218" s="56"/>
      <c r="S218" s="56"/>
      <c r="T218" s="56"/>
      <c r="U218" s="56"/>
      <c r="V218" s="56"/>
    </row>
    <row r="219" spans="1:22" ht="13">
      <c r="A219" s="137">
        <v>61405013</v>
      </c>
      <c r="B219" s="162" t="s">
        <v>4228</v>
      </c>
      <c r="C219" s="632" t="s">
        <v>4229</v>
      </c>
      <c r="D219" s="141" t="s">
        <v>4230</v>
      </c>
      <c r="E219" s="99"/>
      <c r="F219" s="646"/>
      <c r="G219" s="590" t="s">
        <v>224</v>
      </c>
      <c r="H219" s="169" t="s">
        <v>245</v>
      </c>
      <c r="I219" s="76"/>
      <c r="J219" s="76" t="s">
        <v>221</v>
      </c>
      <c r="K219" s="134" t="s">
        <v>259</v>
      </c>
      <c r="L219" s="56" t="s">
        <v>259</v>
      </c>
      <c r="M219" s="188"/>
      <c r="N219" s="56" t="s">
        <v>314</v>
      </c>
      <c r="O219" s="56"/>
      <c r="P219" s="76" t="str">
        <f>TRIM(BD_LilyaEspinoza[[#This Row],[CONTACTO II]])</f>
        <v/>
      </c>
      <c r="Q219" s="64"/>
      <c r="R219" s="56"/>
      <c r="S219" s="56"/>
      <c r="T219" s="56"/>
      <c r="U219" s="56"/>
      <c r="V219" s="56"/>
    </row>
    <row r="220" spans="1:22" ht="42">
      <c r="A220" s="137">
        <v>42348083</v>
      </c>
      <c r="B220" s="145" t="s">
        <v>1849</v>
      </c>
      <c r="C220" s="141">
        <v>51914101376</v>
      </c>
      <c r="D220" s="141" t="s">
        <v>1850</v>
      </c>
      <c r="E220" s="110" t="s">
        <v>473</v>
      </c>
      <c r="F220" s="705" t="s">
        <v>240</v>
      </c>
      <c r="G220" s="162" t="s">
        <v>225</v>
      </c>
      <c r="H220" s="169" t="s">
        <v>245</v>
      </c>
      <c r="I220" s="76"/>
      <c r="J220" s="76" t="s">
        <v>221</v>
      </c>
      <c r="K220" s="134"/>
      <c r="L220" s="56"/>
      <c r="M220" s="188"/>
      <c r="N220" s="56" t="s">
        <v>236</v>
      </c>
      <c r="O220" s="56"/>
      <c r="P220" s="76" t="str">
        <f>TRIM(BD_LilyaEspinoza[[#This Row],[CONTACTO II]])</f>
        <v/>
      </c>
      <c r="Q220" s="64"/>
      <c r="R220" s="56"/>
      <c r="S220" s="56"/>
      <c r="T220" s="56"/>
      <c r="U220" s="56"/>
      <c r="V220" s="56"/>
    </row>
    <row r="221" spans="1:22" ht="42">
      <c r="A221" s="137">
        <v>8824644</v>
      </c>
      <c r="B221" s="145" t="s">
        <v>669</v>
      </c>
      <c r="C221" s="141">
        <v>51953112256</v>
      </c>
      <c r="D221" s="141" t="s">
        <v>670</v>
      </c>
      <c r="E221" s="99" t="s">
        <v>507</v>
      </c>
      <c r="F221" s="705" t="s">
        <v>240</v>
      </c>
      <c r="G221" s="162" t="s">
        <v>225</v>
      </c>
      <c r="H221" s="169" t="s">
        <v>245</v>
      </c>
      <c r="I221" s="76"/>
      <c r="J221" s="76" t="s">
        <v>221</v>
      </c>
      <c r="K221" s="134"/>
      <c r="L221" s="56"/>
      <c r="M221" s="188"/>
      <c r="N221" s="56" t="s">
        <v>236</v>
      </c>
      <c r="O221" s="56"/>
      <c r="P221" s="76" t="str">
        <f>TRIM(BD_LilyaEspinoza[[#This Row],[CONTACTO II]])</f>
        <v/>
      </c>
      <c r="Q221" s="64"/>
      <c r="R221" s="56"/>
      <c r="S221" s="56"/>
      <c r="T221" s="56"/>
      <c r="U221" s="56"/>
      <c r="V221" s="56"/>
    </row>
    <row r="222" spans="1:22" ht="42">
      <c r="A222" s="137">
        <v>71980765</v>
      </c>
      <c r="B222" s="145" t="s">
        <v>6688</v>
      </c>
      <c r="C222" s="141">
        <v>51924903723</v>
      </c>
      <c r="D222" s="141" t="s">
        <v>6689</v>
      </c>
      <c r="E222" s="99" t="s">
        <v>507</v>
      </c>
      <c r="F222" s="705" t="s">
        <v>240</v>
      </c>
      <c r="G222" s="162" t="s">
        <v>225</v>
      </c>
      <c r="H222" s="169" t="s">
        <v>245</v>
      </c>
      <c r="I222" s="76"/>
      <c r="J222" s="76" t="s">
        <v>221</v>
      </c>
      <c r="K222" s="134"/>
      <c r="L222" s="56"/>
      <c r="M222" s="188"/>
      <c r="N222" s="56" t="s">
        <v>233</v>
      </c>
      <c r="O222" s="56"/>
      <c r="P222" s="76" t="str">
        <f>TRIM(BD_LilyaEspinoza[[#This Row],[CONTACTO II]])</f>
        <v/>
      </c>
      <c r="Q222" s="64"/>
      <c r="R222" s="56"/>
      <c r="S222" s="56"/>
      <c r="T222" s="56"/>
      <c r="U222" s="56"/>
      <c r="V222" s="56"/>
    </row>
    <row r="223" spans="1:22" ht="42">
      <c r="A223" s="137">
        <v>45492636</v>
      </c>
      <c r="B223" s="145" t="s">
        <v>2487</v>
      </c>
      <c r="C223" s="141">
        <v>51947328728</v>
      </c>
      <c r="D223" s="141" t="s">
        <v>2488</v>
      </c>
      <c r="E223" s="99" t="s">
        <v>507</v>
      </c>
      <c r="F223" s="705" t="s">
        <v>240</v>
      </c>
      <c r="G223" s="162" t="s">
        <v>225</v>
      </c>
      <c r="H223" s="169" t="s">
        <v>245</v>
      </c>
      <c r="I223" s="76"/>
      <c r="J223" s="76" t="s">
        <v>221</v>
      </c>
      <c r="K223" s="134"/>
      <c r="L223" s="56"/>
      <c r="M223" s="188"/>
      <c r="N223" s="56" t="s">
        <v>233</v>
      </c>
      <c r="O223" s="56"/>
      <c r="P223" s="76" t="str">
        <f>TRIM(BD_LilyaEspinoza[[#This Row],[CONTACTO II]])</f>
        <v/>
      </c>
      <c r="Q223" s="64"/>
      <c r="R223" s="56"/>
      <c r="S223" s="56"/>
      <c r="T223" s="56"/>
      <c r="U223" s="56"/>
      <c r="V223" s="56"/>
    </row>
    <row r="224" spans="1:22" ht="13">
      <c r="A224" s="137">
        <v>61422836</v>
      </c>
      <c r="B224" s="162" t="s">
        <v>4275</v>
      </c>
      <c r="C224" s="99">
        <v>51902098464</v>
      </c>
      <c r="D224" s="141" t="s">
        <v>4276</v>
      </c>
      <c r="E224" s="99"/>
      <c r="F224" s="646"/>
      <c r="G224" s="590" t="s">
        <v>224</v>
      </c>
      <c r="H224" s="169" t="s">
        <v>245</v>
      </c>
      <c r="I224" s="76"/>
      <c r="J224" s="76" t="s">
        <v>221</v>
      </c>
      <c r="K224" s="134" t="s">
        <v>259</v>
      </c>
      <c r="L224" s="56" t="s">
        <v>259</v>
      </c>
      <c r="M224" s="188"/>
      <c r="N224" s="56" t="s">
        <v>233</v>
      </c>
      <c r="O224" s="56"/>
      <c r="P224" s="76" t="str">
        <f>TRIM(BD_LilyaEspinoza[[#This Row],[CONTACTO II]])</f>
        <v/>
      </c>
      <c r="Q224" s="64"/>
      <c r="R224" s="56"/>
      <c r="S224" s="56"/>
      <c r="T224" s="56"/>
      <c r="U224" s="56"/>
      <c r="V224" s="56"/>
    </row>
    <row r="225" spans="1:22" ht="13">
      <c r="A225" s="137">
        <v>43330063</v>
      </c>
      <c r="B225" s="162" t="s">
        <v>2092</v>
      </c>
      <c r="C225" s="99">
        <v>51971277687</v>
      </c>
      <c r="D225" s="141" t="s">
        <v>2093</v>
      </c>
      <c r="E225" s="99"/>
      <c r="F225" s="646"/>
      <c r="G225" s="590" t="s">
        <v>224</v>
      </c>
      <c r="H225" s="169" t="s">
        <v>245</v>
      </c>
      <c r="I225" s="76"/>
      <c r="J225" s="76" t="s">
        <v>221</v>
      </c>
      <c r="K225" s="134" t="s">
        <v>259</v>
      </c>
      <c r="L225" s="56" t="s">
        <v>259</v>
      </c>
      <c r="M225" s="188"/>
      <c r="N225" s="56" t="s">
        <v>233</v>
      </c>
      <c r="O225" s="56"/>
      <c r="P225" s="76" t="str">
        <f>TRIM(BD_LilyaEspinoza[[#This Row],[CONTACTO II]])</f>
        <v/>
      </c>
      <c r="Q225" s="64"/>
      <c r="R225" s="56"/>
      <c r="S225" s="56"/>
      <c r="T225" s="56"/>
      <c r="U225" s="56"/>
      <c r="V225" s="56"/>
    </row>
    <row r="226" spans="1:22" ht="13">
      <c r="A226" s="137">
        <v>61394073</v>
      </c>
      <c r="B226" s="162" t="s">
        <v>4191</v>
      </c>
      <c r="C226" s="99">
        <v>51902211535</v>
      </c>
      <c r="D226" s="141" t="s">
        <v>4192</v>
      </c>
      <c r="E226" s="99"/>
      <c r="F226" s="646"/>
      <c r="G226" s="590" t="s">
        <v>224</v>
      </c>
      <c r="H226" s="169" t="s">
        <v>245</v>
      </c>
      <c r="I226" s="76"/>
      <c r="J226" s="76" t="s">
        <v>221</v>
      </c>
      <c r="K226" s="134" t="s">
        <v>259</v>
      </c>
      <c r="L226" s="56" t="s">
        <v>259</v>
      </c>
      <c r="M226" s="188"/>
      <c r="N226" s="56" t="s">
        <v>233</v>
      </c>
      <c r="O226" s="56"/>
      <c r="P226" s="76" t="str">
        <f>TRIM(BD_LilyaEspinoza[[#This Row],[CONTACTO II]])</f>
        <v/>
      </c>
      <c r="Q226" s="64"/>
      <c r="R226" s="56"/>
      <c r="S226" s="56"/>
      <c r="T226" s="56"/>
      <c r="U226" s="56"/>
      <c r="V226" s="56"/>
    </row>
    <row r="227" spans="1:22" ht="13">
      <c r="A227" s="137">
        <v>73154078</v>
      </c>
      <c r="B227" s="162" t="s">
        <v>8053</v>
      </c>
      <c r="C227" s="99">
        <v>51923023589</v>
      </c>
      <c r="D227" s="141" t="s">
        <v>8054</v>
      </c>
      <c r="E227" s="99"/>
      <c r="F227" s="646"/>
      <c r="G227" s="590" t="s">
        <v>224</v>
      </c>
      <c r="H227" s="169" t="s">
        <v>245</v>
      </c>
      <c r="I227" s="76"/>
      <c r="J227" s="76" t="s">
        <v>221</v>
      </c>
      <c r="K227" s="134" t="s">
        <v>259</v>
      </c>
      <c r="L227" s="56" t="s">
        <v>259</v>
      </c>
      <c r="M227" s="188"/>
      <c r="N227" s="56" t="s">
        <v>233</v>
      </c>
      <c r="O227" s="56"/>
      <c r="P227" s="76" t="str">
        <f>TRIM(BD_LilyaEspinoza[[#This Row],[CONTACTO II]])</f>
        <v/>
      </c>
      <c r="Q227" s="64"/>
      <c r="R227" s="56"/>
      <c r="S227" s="56"/>
      <c r="T227" s="56"/>
      <c r="U227" s="56"/>
      <c r="V227" s="56"/>
    </row>
    <row r="228" spans="1:22" ht="13">
      <c r="A228" s="137">
        <v>77141056</v>
      </c>
      <c r="B228" s="162" t="s">
        <v>9884</v>
      </c>
      <c r="C228" s="99">
        <v>51930753772</v>
      </c>
      <c r="D228" s="141" t="s">
        <v>9885</v>
      </c>
      <c r="E228" s="99"/>
      <c r="F228" s="646"/>
      <c r="G228" s="162" t="s">
        <v>223</v>
      </c>
      <c r="H228" s="169" t="s">
        <v>245</v>
      </c>
      <c r="I228" s="76"/>
      <c r="J228" s="76" t="s">
        <v>221</v>
      </c>
      <c r="K228" s="134" t="s">
        <v>269</v>
      </c>
      <c r="L228" s="56" t="s">
        <v>269</v>
      </c>
      <c r="M228" s="188"/>
      <c r="N228" s="56" t="s">
        <v>233</v>
      </c>
      <c r="O228" s="56"/>
      <c r="P228" s="76" t="str">
        <f>TRIM(BD_LilyaEspinoza[[#This Row],[CONTACTO II]])</f>
        <v/>
      </c>
      <c r="Q228" s="64"/>
      <c r="R228" s="56"/>
      <c r="S228" s="56"/>
      <c r="T228" s="56"/>
      <c r="U228" s="56"/>
      <c r="V228" s="56"/>
    </row>
    <row r="229" spans="1:22" ht="13">
      <c r="A229" s="137">
        <v>40528660</v>
      </c>
      <c r="B229" s="162" t="s">
        <v>1434</v>
      </c>
      <c r="C229" s="99">
        <v>51992752737</v>
      </c>
      <c r="D229" s="141" t="s">
        <v>1435</v>
      </c>
      <c r="E229" s="99"/>
      <c r="F229" s="646"/>
      <c r="G229" s="590" t="s">
        <v>224</v>
      </c>
      <c r="H229" s="169" t="s">
        <v>245</v>
      </c>
      <c r="I229" s="76"/>
      <c r="J229" s="76" t="s">
        <v>221</v>
      </c>
      <c r="K229" s="134" t="s">
        <v>269</v>
      </c>
      <c r="L229" s="56" t="s">
        <v>269</v>
      </c>
      <c r="M229" s="188"/>
      <c r="N229" s="56" t="s">
        <v>233</v>
      </c>
      <c r="O229" s="56"/>
      <c r="P229" s="76" t="str">
        <f>TRIM(BD_LilyaEspinoza[[#This Row],[CONTACTO II]])</f>
        <v/>
      </c>
      <c r="Q229" s="64"/>
      <c r="R229" s="56"/>
      <c r="S229" s="56"/>
      <c r="T229" s="56"/>
      <c r="U229" s="56"/>
      <c r="V229" s="56"/>
    </row>
    <row r="230" spans="1:22" ht="13">
      <c r="A230" s="137">
        <v>42910182</v>
      </c>
      <c r="B230" s="162" t="s">
        <v>1996</v>
      </c>
      <c r="C230" s="99">
        <v>51926901954</v>
      </c>
      <c r="D230" s="141" t="s">
        <v>1997</v>
      </c>
      <c r="E230" s="99"/>
      <c r="F230" s="646"/>
      <c r="G230" s="162" t="s">
        <v>223</v>
      </c>
      <c r="H230" s="169" t="s">
        <v>245</v>
      </c>
      <c r="I230" s="76"/>
      <c r="J230" s="76" t="s">
        <v>221</v>
      </c>
      <c r="K230" s="134" t="s">
        <v>269</v>
      </c>
      <c r="L230" s="56" t="s">
        <v>269</v>
      </c>
      <c r="M230" s="188"/>
      <c r="N230" s="56" t="s">
        <v>233</v>
      </c>
      <c r="O230" s="56"/>
      <c r="P230" s="76" t="str">
        <f>TRIM(BD_LilyaEspinoza[[#This Row],[CONTACTO II]])</f>
        <v/>
      </c>
      <c r="Q230" s="64"/>
      <c r="R230" s="56"/>
      <c r="S230" s="56"/>
      <c r="T230" s="56"/>
      <c r="U230" s="56"/>
      <c r="V230" s="56"/>
    </row>
    <row r="231" spans="1:22" ht="13">
      <c r="A231" s="137">
        <v>71979191</v>
      </c>
      <c r="B231" s="162" t="s">
        <v>6686</v>
      </c>
      <c r="C231" s="99">
        <v>51955050282</v>
      </c>
      <c r="D231" s="99" t="s">
        <v>6687</v>
      </c>
      <c r="E231" s="99" t="s">
        <v>376</v>
      </c>
      <c r="F231" s="646" t="s">
        <v>254</v>
      </c>
      <c r="G231" s="590" t="s">
        <v>224</v>
      </c>
      <c r="H231" s="169" t="s">
        <v>245</v>
      </c>
      <c r="I231" s="76"/>
      <c r="J231" s="76" t="s">
        <v>221</v>
      </c>
      <c r="K231" s="134"/>
      <c r="L231" s="56"/>
      <c r="M231" s="188"/>
      <c r="N231" s="56" t="s">
        <v>233</v>
      </c>
      <c r="O231" s="56"/>
      <c r="P231" s="76" t="str">
        <f>TRIM(BD_LilyaEspinoza[[#This Row],[CONTACTO II]])</f>
        <v/>
      </c>
      <c r="Q231" s="64"/>
      <c r="R231" s="56"/>
      <c r="S231" s="56"/>
      <c r="T231" s="56"/>
      <c r="U231" s="56"/>
      <c r="V231" s="56"/>
    </row>
    <row r="232" spans="1:22" ht="28">
      <c r="A232" s="132">
        <v>71181674</v>
      </c>
      <c r="B232" s="162" t="s">
        <v>6104</v>
      </c>
      <c r="C232" s="141">
        <v>51925737389</v>
      </c>
      <c r="D232" s="99" t="s">
        <v>6105</v>
      </c>
      <c r="E232" s="110"/>
      <c r="F232" s="646"/>
      <c r="G232" s="162" t="s">
        <v>223</v>
      </c>
      <c r="H232" s="169" t="s">
        <v>245</v>
      </c>
      <c r="I232" s="76" t="s">
        <v>316</v>
      </c>
      <c r="J232" s="76" t="s">
        <v>221</v>
      </c>
      <c r="K232" s="134" t="s">
        <v>259</v>
      </c>
      <c r="L232" s="56" t="s">
        <v>259</v>
      </c>
      <c r="M232" s="188"/>
      <c r="N232" s="60" t="s">
        <v>231</v>
      </c>
      <c r="O232" s="56" t="s">
        <v>231</v>
      </c>
      <c r="P232" s="76" t="str">
        <f>TRIM(BD_LilyaEspinoza[[#This Row],[CONTACTO II]])</f>
        <v>MOSTRÓ INTERÉS</v>
      </c>
      <c r="Q232" s="64" t="s">
        <v>445</v>
      </c>
      <c r="R232" s="56" t="s">
        <v>234</v>
      </c>
      <c r="S232" s="56" t="s">
        <v>318</v>
      </c>
      <c r="T232" s="56" t="s">
        <v>323</v>
      </c>
      <c r="U232" s="56" t="s">
        <v>255</v>
      </c>
      <c r="V232" s="56"/>
    </row>
    <row r="233" spans="1:22" ht="13">
      <c r="A233" s="137"/>
      <c r="B233" s="162" t="s">
        <v>12006</v>
      </c>
      <c r="C233" s="99">
        <v>967876740</v>
      </c>
      <c r="D233" s="99" t="s">
        <v>12007</v>
      </c>
      <c r="E233" s="169"/>
      <c r="F233" s="646"/>
      <c r="G233" s="590" t="s">
        <v>224</v>
      </c>
      <c r="H233" s="169" t="s">
        <v>245</v>
      </c>
      <c r="I233" s="76" t="s">
        <v>316</v>
      </c>
      <c r="J233" s="76" t="s">
        <v>221</v>
      </c>
      <c r="K233" s="134" t="s">
        <v>256</v>
      </c>
      <c r="L233" s="56" t="s">
        <v>256</v>
      </c>
      <c r="M233" s="188"/>
      <c r="N233" s="56" t="s">
        <v>236</v>
      </c>
      <c r="O233" s="56" t="s">
        <v>236</v>
      </c>
      <c r="P233" s="56" t="str">
        <f>TRIM(BD_LilyaEspinoza[[#This Row],[CONTACTO II]])</f>
        <v>NO CONTESTA</v>
      </c>
      <c r="Q233" s="64"/>
      <c r="R233" s="56"/>
      <c r="S233" s="56"/>
      <c r="T233" s="56"/>
      <c r="U233" s="56"/>
      <c r="V233" s="56"/>
    </row>
    <row r="234" spans="1:22" ht="13">
      <c r="A234" s="137"/>
      <c r="B234" s="145" t="s">
        <v>12008</v>
      </c>
      <c r="C234" s="141">
        <v>908836988</v>
      </c>
      <c r="D234" s="409" t="s">
        <v>12009</v>
      </c>
      <c r="E234" s="403"/>
      <c r="F234" s="646"/>
      <c r="G234" s="590" t="s">
        <v>224</v>
      </c>
      <c r="H234" s="169" t="s">
        <v>245</v>
      </c>
      <c r="I234" s="76" t="s">
        <v>316</v>
      </c>
      <c r="J234" s="76" t="s">
        <v>221</v>
      </c>
      <c r="K234" s="134" t="s">
        <v>256</v>
      </c>
      <c r="L234" s="56" t="s">
        <v>256</v>
      </c>
      <c r="M234" s="188"/>
      <c r="N234" s="56" t="s">
        <v>314</v>
      </c>
      <c r="O234" s="56" t="s">
        <v>236</v>
      </c>
      <c r="P234" s="56" t="str">
        <f>TRIM(BD_LilyaEspinoza[[#This Row],[CONTACTO II]])</f>
        <v>NO CONTESTA</v>
      </c>
      <c r="Q234" s="64"/>
      <c r="R234" s="56"/>
      <c r="S234" s="56"/>
      <c r="T234" s="56"/>
      <c r="U234" s="56"/>
      <c r="V234" s="56"/>
    </row>
    <row r="235" spans="1:22" ht="13">
      <c r="A235" s="137"/>
      <c r="B235" s="162" t="s">
        <v>12010</v>
      </c>
      <c r="C235" s="99">
        <v>934259493</v>
      </c>
      <c r="D235" s="141" t="s">
        <v>4143</v>
      </c>
      <c r="E235" s="169"/>
      <c r="F235" s="646"/>
      <c r="G235" s="590" t="s">
        <v>224</v>
      </c>
      <c r="H235" s="169" t="s">
        <v>245</v>
      </c>
      <c r="I235" s="76" t="s">
        <v>316</v>
      </c>
      <c r="J235" s="76" t="s">
        <v>221</v>
      </c>
      <c r="K235" s="134" t="s">
        <v>256</v>
      </c>
      <c r="L235" s="56" t="s">
        <v>256</v>
      </c>
      <c r="M235" s="188"/>
      <c r="N235" s="56" t="s">
        <v>236</v>
      </c>
      <c r="O235" s="56" t="s">
        <v>236</v>
      </c>
      <c r="P235" s="76" t="str">
        <f>TRIM(BD_LilyaEspinoza[[#This Row],[CONTACTO II]])</f>
        <v>NO CONTESTA</v>
      </c>
      <c r="Q235" s="64"/>
      <c r="R235" s="56"/>
      <c r="S235" s="56"/>
      <c r="T235" s="56"/>
      <c r="U235" s="56"/>
      <c r="V235" s="56"/>
    </row>
    <row r="236" spans="1:22" ht="13">
      <c r="A236" s="137"/>
      <c r="B236" s="162" t="s">
        <v>12011</v>
      </c>
      <c r="C236" s="99">
        <v>984216866</v>
      </c>
      <c r="D236" s="141" t="s">
        <v>12012</v>
      </c>
      <c r="E236" s="169"/>
      <c r="F236" s="646"/>
      <c r="G236" s="590" t="s">
        <v>224</v>
      </c>
      <c r="H236" s="169" t="s">
        <v>245</v>
      </c>
      <c r="I236" s="76" t="s">
        <v>316</v>
      </c>
      <c r="J236" s="76" t="s">
        <v>221</v>
      </c>
      <c r="K236" s="134" t="s">
        <v>256</v>
      </c>
      <c r="L236" s="56" t="s">
        <v>256</v>
      </c>
      <c r="M236" s="188"/>
      <c r="N236" s="56" t="s">
        <v>236</v>
      </c>
      <c r="O236" s="56" t="s">
        <v>237</v>
      </c>
      <c r="P236" s="76" t="str">
        <f>TRIM(BD_LilyaEspinoza[[#This Row],[CONTACTO II]])</f>
        <v>INCONTACTABLE</v>
      </c>
      <c r="Q236" s="64"/>
      <c r="R236" s="56"/>
      <c r="S236" s="56"/>
      <c r="T236" s="56"/>
      <c r="U236" s="56"/>
      <c r="V236" s="56"/>
    </row>
    <row r="237" spans="1:22" ht="13">
      <c r="A237" s="137"/>
      <c r="B237" s="162" t="s">
        <v>12013</v>
      </c>
      <c r="C237" s="99">
        <v>906841391</v>
      </c>
      <c r="D237" s="141" t="s">
        <v>12014</v>
      </c>
      <c r="E237" s="169"/>
      <c r="F237" s="646"/>
      <c r="G237" s="590" t="s">
        <v>224</v>
      </c>
      <c r="H237" s="169" t="s">
        <v>245</v>
      </c>
      <c r="I237" s="76" t="s">
        <v>316</v>
      </c>
      <c r="J237" s="76" t="s">
        <v>221</v>
      </c>
      <c r="K237" s="134" t="s">
        <v>256</v>
      </c>
      <c r="L237" s="56" t="s">
        <v>256</v>
      </c>
      <c r="M237" s="188"/>
      <c r="N237" s="56" t="s">
        <v>236</v>
      </c>
      <c r="O237" s="56" t="s">
        <v>237</v>
      </c>
      <c r="P237" s="76" t="str">
        <f>TRIM(BD_LilyaEspinoza[[#This Row],[CONTACTO II]])</f>
        <v>INCONTACTABLE</v>
      </c>
      <c r="Q237" s="64"/>
      <c r="R237" s="56"/>
      <c r="S237" s="56"/>
      <c r="T237" s="56"/>
      <c r="U237" s="56"/>
      <c r="V237" s="56"/>
    </row>
    <row r="238" spans="1:22" ht="13">
      <c r="A238" s="137"/>
      <c r="B238" s="162" t="s">
        <v>12015</v>
      </c>
      <c r="C238" s="99">
        <v>921101997</v>
      </c>
      <c r="D238" s="141" t="s">
        <v>12016</v>
      </c>
      <c r="E238" s="169"/>
      <c r="F238" s="646"/>
      <c r="G238" s="590" t="s">
        <v>224</v>
      </c>
      <c r="H238" s="169" t="s">
        <v>245</v>
      </c>
      <c r="I238" s="76" t="s">
        <v>316</v>
      </c>
      <c r="J238" s="76" t="s">
        <v>221</v>
      </c>
      <c r="K238" s="134" t="s">
        <v>256</v>
      </c>
      <c r="L238" s="56" t="s">
        <v>256</v>
      </c>
      <c r="M238" s="188"/>
      <c r="N238" s="56" t="s">
        <v>236</v>
      </c>
      <c r="O238" s="56" t="s">
        <v>236</v>
      </c>
      <c r="P238" s="76" t="str">
        <f>TRIM(BD_LilyaEspinoza[[#This Row],[CONTACTO II]])</f>
        <v>NO CONTESTA</v>
      </c>
      <c r="Q238" s="64"/>
      <c r="R238" s="56"/>
      <c r="S238" s="56"/>
      <c r="T238" s="56"/>
      <c r="U238" s="56"/>
      <c r="V238" s="56"/>
    </row>
    <row r="239" spans="1:22" ht="13">
      <c r="A239" s="137">
        <v>71168015</v>
      </c>
      <c r="B239" s="162" t="s">
        <v>6052</v>
      </c>
      <c r="C239" s="99">
        <v>998362482</v>
      </c>
      <c r="D239" s="141" t="s">
        <v>6053</v>
      </c>
      <c r="E239" s="169"/>
      <c r="F239" s="646"/>
      <c r="G239" s="590" t="s">
        <v>224</v>
      </c>
      <c r="H239" s="169" t="s">
        <v>245</v>
      </c>
      <c r="I239" s="76" t="s">
        <v>316</v>
      </c>
      <c r="J239" s="76" t="s">
        <v>221</v>
      </c>
      <c r="K239" s="134" t="s">
        <v>256</v>
      </c>
      <c r="L239" s="56" t="s">
        <v>256</v>
      </c>
      <c r="M239" s="188"/>
      <c r="N239" s="56" t="s">
        <v>236</v>
      </c>
      <c r="O239" s="56" t="s">
        <v>239</v>
      </c>
      <c r="P239" s="76" t="str">
        <f>TRIM(BD_LilyaEspinoza[[#This Row],[CONTACTO II]])</f>
        <v>EVALUANDO OPCIONES</v>
      </c>
      <c r="Q239" s="64"/>
      <c r="R239" s="56"/>
      <c r="S239" s="56"/>
      <c r="T239" s="56"/>
      <c r="U239" s="56"/>
      <c r="V239" s="56"/>
    </row>
    <row r="240" spans="1:22" ht="13">
      <c r="A240" s="137">
        <v>44028588</v>
      </c>
      <c r="B240" s="145" t="s">
        <v>2229</v>
      </c>
      <c r="C240" s="141">
        <v>51959382954</v>
      </c>
      <c r="D240" s="141" t="s">
        <v>2230</v>
      </c>
      <c r="E240" s="99"/>
      <c r="F240" s="646"/>
      <c r="G240" s="590" t="s">
        <v>224</v>
      </c>
      <c r="H240" s="169" t="s">
        <v>245</v>
      </c>
      <c r="I240" s="76"/>
      <c r="J240" s="76" t="s">
        <v>221</v>
      </c>
      <c r="K240" s="134" t="s">
        <v>269</v>
      </c>
      <c r="L240" s="56" t="s">
        <v>269</v>
      </c>
      <c r="M240" s="188"/>
      <c r="N240" s="56" t="s">
        <v>236</v>
      </c>
      <c r="O240" s="56"/>
      <c r="P240" s="76" t="str">
        <f>TRIM(BD_LilyaEspinoza[[#This Row],[CONTACTO II]])</f>
        <v/>
      </c>
      <c r="Q240" s="64"/>
      <c r="R240" s="56"/>
      <c r="S240" s="56"/>
      <c r="T240" s="56"/>
      <c r="U240" s="56"/>
      <c r="V240" s="56"/>
    </row>
    <row r="241" spans="1:22" ht="13">
      <c r="A241" s="137">
        <v>41653358</v>
      </c>
      <c r="B241" s="162" t="s">
        <v>1712</v>
      </c>
      <c r="C241" s="99">
        <v>51921822721</v>
      </c>
      <c r="D241" s="141" t="s">
        <v>1713</v>
      </c>
      <c r="E241" s="99"/>
      <c r="F241" s="62"/>
      <c r="G241" s="590" t="s">
        <v>224</v>
      </c>
      <c r="H241" s="169" t="s">
        <v>245</v>
      </c>
      <c r="I241" s="76"/>
      <c r="J241" s="76" t="s">
        <v>221</v>
      </c>
      <c r="K241" s="134" t="s">
        <v>269</v>
      </c>
      <c r="L241" s="56" t="s">
        <v>269</v>
      </c>
      <c r="M241" s="188"/>
      <c r="N241" s="56" t="s">
        <v>236</v>
      </c>
      <c r="O241" s="56"/>
      <c r="P241" s="76" t="str">
        <f>TRIM(BD_LilyaEspinoza[[#This Row],[CONTACTO II]])</f>
        <v/>
      </c>
      <c r="Q241" s="64"/>
      <c r="R241" s="56"/>
      <c r="S241" s="56"/>
      <c r="T241" s="56"/>
      <c r="U241" s="56"/>
      <c r="V241" s="56"/>
    </row>
    <row r="242" spans="1:22" ht="28">
      <c r="A242" s="137">
        <v>73000752</v>
      </c>
      <c r="B242" s="162" t="s">
        <v>7952</v>
      </c>
      <c r="C242" s="99">
        <v>967274133</v>
      </c>
      <c r="D242" s="141" t="s">
        <v>7953</v>
      </c>
      <c r="E242" s="169" t="s">
        <v>298</v>
      </c>
      <c r="F242" s="704" t="s">
        <v>8</v>
      </c>
      <c r="G242" s="162" t="s">
        <v>225</v>
      </c>
      <c r="H242" s="169" t="s">
        <v>245</v>
      </c>
      <c r="I242" s="76" t="s">
        <v>316</v>
      </c>
      <c r="J242" s="76" t="s">
        <v>221</v>
      </c>
      <c r="K242" s="134" t="s">
        <v>256</v>
      </c>
      <c r="L242" s="91"/>
      <c r="M242" s="188"/>
      <c r="N242" s="60" t="s">
        <v>233</v>
      </c>
      <c r="O242" s="56"/>
      <c r="P242" s="76"/>
      <c r="Q242" s="64"/>
      <c r="R242" s="56"/>
      <c r="S242" s="56"/>
      <c r="T242" s="56"/>
      <c r="U242" s="56"/>
      <c r="V242" s="56"/>
    </row>
    <row r="243" spans="1:22" ht="13">
      <c r="A243" s="137"/>
      <c r="B243" s="162" t="s">
        <v>12017</v>
      </c>
      <c r="C243" s="99" t="s">
        <v>12018</v>
      </c>
      <c r="D243" s="141"/>
      <c r="E243" s="169"/>
      <c r="F243" s="646"/>
      <c r="G243" s="162" t="s">
        <v>225</v>
      </c>
      <c r="H243" s="169" t="s">
        <v>245</v>
      </c>
      <c r="I243" s="76" t="s">
        <v>316</v>
      </c>
      <c r="J243" s="76" t="s">
        <v>221</v>
      </c>
      <c r="K243" s="134" t="s">
        <v>256</v>
      </c>
      <c r="L243" s="56" t="s">
        <v>256</v>
      </c>
      <c r="M243" s="188"/>
      <c r="N243" s="56" t="s">
        <v>236</v>
      </c>
      <c r="O243" s="56" t="s">
        <v>236</v>
      </c>
      <c r="P243" s="76" t="str">
        <f>TRIM(BD_LilyaEspinoza[[#This Row],[CONTACTO II]])</f>
        <v>NO CONTESTA</v>
      </c>
      <c r="Q243" s="64"/>
      <c r="R243" s="56"/>
      <c r="S243" s="56"/>
      <c r="T243" s="56"/>
      <c r="U243" s="56"/>
      <c r="V243" s="56"/>
    </row>
    <row r="244" spans="1:22" ht="13">
      <c r="A244" s="137"/>
      <c r="B244" s="162" t="s">
        <v>12019</v>
      </c>
      <c r="C244" s="99">
        <v>910256122</v>
      </c>
      <c r="D244" s="409" t="s">
        <v>12020</v>
      </c>
      <c r="E244" s="169"/>
      <c r="F244" s="646"/>
      <c r="G244" s="162" t="s">
        <v>225</v>
      </c>
      <c r="H244" s="169" t="s">
        <v>245</v>
      </c>
      <c r="I244" s="76" t="s">
        <v>316</v>
      </c>
      <c r="J244" s="76" t="s">
        <v>221</v>
      </c>
      <c r="K244" s="134" t="s">
        <v>256</v>
      </c>
      <c r="L244" s="56" t="s">
        <v>256</v>
      </c>
      <c r="M244" s="188"/>
      <c r="N244" s="56" t="s">
        <v>236</v>
      </c>
      <c r="O244" s="56" t="s">
        <v>236</v>
      </c>
      <c r="P244" s="76" t="str">
        <f>TRIM(BD_LilyaEspinoza[[#This Row],[CONTACTO II]])</f>
        <v>NO CONTESTA</v>
      </c>
      <c r="Q244" s="64"/>
      <c r="R244" s="56"/>
      <c r="S244" s="56"/>
      <c r="T244" s="56"/>
      <c r="U244" s="56"/>
      <c r="V244" s="56"/>
    </row>
    <row r="245" spans="1:22" ht="13">
      <c r="A245" s="137">
        <v>44749695</v>
      </c>
      <c r="B245" s="162" t="s">
        <v>2345</v>
      </c>
      <c r="C245" s="99" t="s">
        <v>2346</v>
      </c>
      <c r="D245" s="141" t="s">
        <v>2347</v>
      </c>
      <c r="E245" s="169"/>
      <c r="F245" s="646"/>
      <c r="G245" s="162" t="s">
        <v>225</v>
      </c>
      <c r="H245" s="169" t="s">
        <v>245</v>
      </c>
      <c r="I245" s="76" t="s">
        <v>316</v>
      </c>
      <c r="J245" s="76" t="s">
        <v>221</v>
      </c>
      <c r="K245" s="134" t="s">
        <v>256</v>
      </c>
      <c r="L245" s="56" t="s">
        <v>256</v>
      </c>
      <c r="M245" s="188"/>
      <c r="N245" s="56" t="s">
        <v>236</v>
      </c>
      <c r="O245" s="56"/>
      <c r="P245" s="76" t="str">
        <f>TRIM(BD_LilyaEspinoza[[#This Row],[CONTACTO II]])</f>
        <v/>
      </c>
      <c r="Q245" s="64"/>
      <c r="R245" s="56"/>
      <c r="S245" s="56"/>
      <c r="T245" s="56"/>
      <c r="U245" s="56"/>
      <c r="V245" s="56"/>
    </row>
    <row r="246" spans="1:22" ht="13">
      <c r="A246" s="137"/>
      <c r="B246" s="162" t="s">
        <v>12021</v>
      </c>
      <c r="C246" s="99">
        <v>51941000324</v>
      </c>
      <c r="D246" s="141" t="s">
        <v>12022</v>
      </c>
      <c r="E246" s="169"/>
      <c r="F246" s="646"/>
      <c r="G246" s="162" t="s">
        <v>225</v>
      </c>
      <c r="H246" s="169" t="s">
        <v>245</v>
      </c>
      <c r="I246" s="76" t="s">
        <v>316</v>
      </c>
      <c r="J246" s="76" t="s">
        <v>221</v>
      </c>
      <c r="K246" s="134" t="s">
        <v>256</v>
      </c>
      <c r="L246" s="56" t="s">
        <v>256</v>
      </c>
      <c r="M246" s="188"/>
      <c r="N246" s="56" t="s">
        <v>236</v>
      </c>
      <c r="O246" s="56"/>
      <c r="P246" s="76" t="str">
        <f>TRIM(BD_LilyaEspinoza[[#This Row],[CONTACTO II]])</f>
        <v/>
      </c>
      <c r="Q246" s="64"/>
      <c r="R246" s="56"/>
      <c r="S246" s="56"/>
      <c r="T246" s="56"/>
      <c r="U246" s="56"/>
      <c r="V246" s="56"/>
    </row>
    <row r="247" spans="1:22" ht="13">
      <c r="A247" s="137"/>
      <c r="B247" s="162" t="s">
        <v>12023</v>
      </c>
      <c r="C247" s="99">
        <v>51970662695</v>
      </c>
      <c r="D247" s="141" t="s">
        <v>12024</v>
      </c>
      <c r="E247" s="169"/>
      <c r="F247" s="646"/>
      <c r="G247" s="162" t="s">
        <v>225</v>
      </c>
      <c r="H247" s="169" t="s">
        <v>245</v>
      </c>
      <c r="I247" s="76" t="s">
        <v>316</v>
      </c>
      <c r="J247" s="76" t="s">
        <v>221</v>
      </c>
      <c r="K247" s="134" t="s">
        <v>256</v>
      </c>
      <c r="L247" s="56" t="s">
        <v>256</v>
      </c>
      <c r="M247" s="188"/>
      <c r="N247" s="56" t="s">
        <v>236</v>
      </c>
      <c r="O247" s="56"/>
      <c r="P247" s="76" t="str">
        <f>TRIM(BD_LilyaEspinoza[[#This Row],[CONTACTO II]])</f>
        <v/>
      </c>
      <c r="Q247" s="64"/>
      <c r="R247" s="56"/>
      <c r="S247" s="56"/>
      <c r="T247" s="56"/>
      <c r="U247" s="56"/>
      <c r="V247" s="56"/>
    </row>
    <row r="248" spans="1:22" ht="13">
      <c r="A248" s="137">
        <v>42340967</v>
      </c>
      <c r="B248" s="162" t="s">
        <v>1847</v>
      </c>
      <c r="C248" s="99">
        <v>51981679620</v>
      </c>
      <c r="D248" s="141" t="s">
        <v>1848</v>
      </c>
      <c r="E248" s="99"/>
      <c r="F248" s="646"/>
      <c r="G248" s="162" t="s">
        <v>225</v>
      </c>
      <c r="H248" s="169" t="s">
        <v>245</v>
      </c>
      <c r="I248" s="76"/>
      <c r="J248" s="76" t="s">
        <v>221</v>
      </c>
      <c r="K248" s="134" t="s">
        <v>269</v>
      </c>
      <c r="L248" s="56" t="s">
        <v>269</v>
      </c>
      <c r="M248" s="188"/>
      <c r="N248" s="56" t="s">
        <v>236</v>
      </c>
      <c r="O248" s="56"/>
      <c r="P248" s="76" t="str">
        <f>TRIM(BD_LilyaEspinoza[[#This Row],[CONTACTO II]])</f>
        <v/>
      </c>
      <c r="Q248" s="64"/>
      <c r="R248" s="56"/>
      <c r="S248" s="56"/>
      <c r="T248" s="56"/>
      <c r="U248" s="56"/>
      <c r="V248" s="56"/>
    </row>
    <row r="249" spans="1:22" ht="13">
      <c r="A249" s="137">
        <v>45269273</v>
      </c>
      <c r="B249" s="162" t="s">
        <v>2439</v>
      </c>
      <c r="C249" s="99">
        <v>51986641085</v>
      </c>
      <c r="D249" s="141" t="s">
        <v>2440</v>
      </c>
      <c r="E249" s="99"/>
      <c r="F249" s="646"/>
      <c r="G249" s="162" t="s">
        <v>223</v>
      </c>
      <c r="H249" s="169" t="s">
        <v>245</v>
      </c>
      <c r="I249" s="76"/>
      <c r="J249" s="76" t="s">
        <v>221</v>
      </c>
      <c r="K249" s="134" t="s">
        <v>259</v>
      </c>
      <c r="L249" s="56" t="s">
        <v>259</v>
      </c>
      <c r="M249" s="188"/>
      <c r="N249" s="56" t="s">
        <v>233</v>
      </c>
      <c r="O249" s="56"/>
      <c r="P249" s="76" t="str">
        <f>TRIM(BD_LilyaEspinoza[[#This Row],[CONTACTO II]])</f>
        <v/>
      </c>
      <c r="Q249" s="64"/>
      <c r="R249" s="56"/>
      <c r="S249" s="56"/>
      <c r="T249" s="56"/>
      <c r="U249" s="56"/>
      <c r="V249" s="56"/>
    </row>
    <row r="250" spans="1:22" ht="13">
      <c r="A250" s="132">
        <v>10091056</v>
      </c>
      <c r="B250" s="145" t="s">
        <v>866</v>
      </c>
      <c r="C250" s="141">
        <v>51993963038</v>
      </c>
      <c r="D250" s="141" t="s">
        <v>867</v>
      </c>
      <c r="E250" s="99"/>
      <c r="F250" s="646"/>
      <c r="G250" s="162" t="s">
        <v>223</v>
      </c>
      <c r="H250" s="169" t="s">
        <v>245</v>
      </c>
      <c r="I250" s="76"/>
      <c r="J250" s="76" t="s">
        <v>221</v>
      </c>
      <c r="K250" s="134" t="s">
        <v>269</v>
      </c>
      <c r="L250" s="56" t="s">
        <v>269</v>
      </c>
      <c r="M250" s="188"/>
      <c r="N250" s="56" t="s">
        <v>233</v>
      </c>
      <c r="O250" s="56"/>
      <c r="P250" s="76"/>
      <c r="Q250" s="64"/>
      <c r="R250" s="56"/>
      <c r="S250" s="56"/>
      <c r="T250" s="56"/>
      <c r="U250" s="56"/>
      <c r="V250" s="56"/>
    </row>
    <row r="251" spans="1:22" ht="13">
      <c r="A251" s="132">
        <v>9172861</v>
      </c>
      <c r="B251" s="145" t="s">
        <v>692</v>
      </c>
      <c r="C251" s="141">
        <v>51937739960</v>
      </c>
      <c r="D251" s="141" t="s">
        <v>693</v>
      </c>
      <c r="E251" s="99"/>
      <c r="F251" s="646"/>
      <c r="G251" s="162" t="s">
        <v>223</v>
      </c>
      <c r="H251" s="169" t="s">
        <v>245</v>
      </c>
      <c r="I251" s="76"/>
      <c r="J251" s="76" t="s">
        <v>221</v>
      </c>
      <c r="K251" s="134" t="s">
        <v>269</v>
      </c>
      <c r="L251" s="56" t="s">
        <v>269</v>
      </c>
      <c r="M251" s="188"/>
      <c r="N251" s="56" t="s">
        <v>233</v>
      </c>
      <c r="O251" s="56"/>
      <c r="P251" s="76"/>
      <c r="Q251" s="64"/>
      <c r="R251" s="56"/>
      <c r="S251" s="56"/>
      <c r="T251" s="56"/>
      <c r="U251" s="56"/>
      <c r="V251" s="56"/>
    </row>
    <row r="252" spans="1:22" ht="13">
      <c r="A252" s="137">
        <v>9886735</v>
      </c>
      <c r="B252" s="162" t="s">
        <v>818</v>
      </c>
      <c r="C252" s="99">
        <v>51949181091</v>
      </c>
      <c r="D252" s="141" t="s">
        <v>819</v>
      </c>
      <c r="E252" s="99"/>
      <c r="F252" s="646"/>
      <c r="G252" s="162" t="s">
        <v>223</v>
      </c>
      <c r="H252" s="169" t="s">
        <v>245</v>
      </c>
      <c r="I252" s="76"/>
      <c r="J252" s="76" t="s">
        <v>221</v>
      </c>
      <c r="K252" s="134" t="s">
        <v>269</v>
      </c>
      <c r="L252" s="56" t="s">
        <v>269</v>
      </c>
      <c r="M252" s="188"/>
      <c r="N252" s="56" t="s">
        <v>233</v>
      </c>
      <c r="O252" s="56"/>
      <c r="P252" s="76" t="str">
        <f>TRIM(BD_LilyaEspinoza[[#This Row],[CONTACTO II]])</f>
        <v/>
      </c>
      <c r="Q252" s="64"/>
      <c r="R252" s="56"/>
      <c r="S252" s="56"/>
      <c r="T252" s="56"/>
      <c r="U252" s="56"/>
      <c r="V252" s="56"/>
    </row>
    <row r="253" spans="1:22" ht="13">
      <c r="A253" s="137">
        <v>43231560</v>
      </c>
      <c r="B253" s="162" t="s">
        <v>2074</v>
      </c>
      <c r="C253" s="99">
        <v>51975332537</v>
      </c>
      <c r="D253" s="141" t="s">
        <v>2075</v>
      </c>
      <c r="E253" s="99"/>
      <c r="F253" s="646"/>
      <c r="G253" s="162" t="s">
        <v>223</v>
      </c>
      <c r="H253" s="169" t="s">
        <v>245</v>
      </c>
      <c r="I253" s="76"/>
      <c r="J253" s="76" t="s">
        <v>221</v>
      </c>
      <c r="K253" s="134" t="s">
        <v>269</v>
      </c>
      <c r="L253" s="56" t="s">
        <v>269</v>
      </c>
      <c r="M253" s="188"/>
      <c r="N253" s="56" t="s">
        <v>233</v>
      </c>
      <c r="O253" s="56"/>
      <c r="P253" s="76" t="str">
        <f>TRIM(BD_LilyaEspinoza[[#This Row],[CONTACTO II]])</f>
        <v/>
      </c>
      <c r="Q253" s="64"/>
      <c r="R253" s="56"/>
      <c r="S253" s="56"/>
      <c r="T253" s="56"/>
      <c r="U253" s="56"/>
      <c r="V253" s="56"/>
    </row>
    <row r="254" spans="1:22" ht="13">
      <c r="A254" s="137">
        <v>44461130</v>
      </c>
      <c r="B254" s="162" t="s">
        <v>2296</v>
      </c>
      <c r="C254" s="99">
        <v>51969355895</v>
      </c>
      <c r="D254" s="141" t="s">
        <v>2297</v>
      </c>
      <c r="E254" s="99"/>
      <c r="F254" s="646"/>
      <c r="G254" s="162" t="s">
        <v>223</v>
      </c>
      <c r="H254" s="169" t="s">
        <v>245</v>
      </c>
      <c r="I254" s="76"/>
      <c r="J254" s="76" t="s">
        <v>221</v>
      </c>
      <c r="K254" s="134" t="s">
        <v>269</v>
      </c>
      <c r="L254" s="56" t="s">
        <v>269</v>
      </c>
      <c r="M254" s="188"/>
      <c r="N254" s="56" t="s">
        <v>233</v>
      </c>
      <c r="O254" s="56"/>
      <c r="P254" s="76" t="str">
        <f>TRIM(BD_LilyaEspinoza[[#This Row],[CONTACTO II]])</f>
        <v/>
      </c>
      <c r="Q254" s="64"/>
      <c r="R254" s="56"/>
      <c r="S254" s="56"/>
      <c r="T254" s="56"/>
      <c r="U254" s="56"/>
      <c r="V254" s="56"/>
    </row>
    <row r="255" spans="1:22" ht="13">
      <c r="A255" s="137">
        <v>8747915</v>
      </c>
      <c r="B255" s="162" t="s">
        <v>667</v>
      </c>
      <c r="C255" s="99">
        <v>51989766117</v>
      </c>
      <c r="D255" s="141" t="s">
        <v>668</v>
      </c>
      <c r="E255" s="99"/>
      <c r="F255" s="646"/>
      <c r="G255" s="162" t="s">
        <v>223</v>
      </c>
      <c r="H255" s="169" t="s">
        <v>245</v>
      </c>
      <c r="I255" s="76"/>
      <c r="J255" s="76" t="s">
        <v>221</v>
      </c>
      <c r="K255" s="134" t="s">
        <v>269</v>
      </c>
      <c r="L255" s="56" t="s">
        <v>269</v>
      </c>
      <c r="M255" s="188"/>
      <c r="N255" s="56" t="s">
        <v>233</v>
      </c>
      <c r="O255" s="56"/>
      <c r="P255" s="76" t="str">
        <f>TRIM(BD_LilyaEspinoza[[#This Row],[CONTACTO II]])</f>
        <v/>
      </c>
      <c r="Q255" s="64"/>
      <c r="R255" s="56"/>
      <c r="S255" s="56"/>
      <c r="T255" s="56"/>
      <c r="U255" s="56"/>
      <c r="V255" s="56"/>
    </row>
    <row r="256" spans="1:22" ht="13">
      <c r="A256" s="137">
        <v>9331655</v>
      </c>
      <c r="B256" s="162" t="s">
        <v>706</v>
      </c>
      <c r="C256" s="99">
        <v>51999417418</v>
      </c>
      <c r="D256" s="141" t="s">
        <v>707</v>
      </c>
      <c r="E256" s="99"/>
      <c r="F256" s="646"/>
      <c r="G256" s="162" t="s">
        <v>223</v>
      </c>
      <c r="H256" s="169" t="s">
        <v>245</v>
      </c>
      <c r="I256" s="76"/>
      <c r="J256" s="76" t="s">
        <v>221</v>
      </c>
      <c r="K256" s="134" t="s">
        <v>269</v>
      </c>
      <c r="L256" s="56" t="s">
        <v>269</v>
      </c>
      <c r="M256" s="188"/>
      <c r="N256" s="56" t="s">
        <v>233</v>
      </c>
      <c r="O256" s="56"/>
      <c r="P256" s="76" t="str">
        <f>TRIM(BD_LilyaEspinoza[[#This Row],[CONTACTO II]])</f>
        <v/>
      </c>
      <c r="Q256" s="64"/>
      <c r="R256" s="56"/>
      <c r="S256" s="56"/>
      <c r="T256" s="56"/>
      <c r="U256" s="56"/>
      <c r="V256" s="56"/>
    </row>
    <row r="257" spans="1:22" ht="13">
      <c r="A257" s="137">
        <v>44433383</v>
      </c>
      <c r="B257" s="162" t="s">
        <v>2292</v>
      </c>
      <c r="C257" s="99">
        <v>51924395916</v>
      </c>
      <c r="D257" s="141" t="s">
        <v>2293</v>
      </c>
      <c r="E257" s="99"/>
      <c r="F257" s="646"/>
      <c r="G257" s="162" t="s">
        <v>223</v>
      </c>
      <c r="H257" s="169" t="s">
        <v>245</v>
      </c>
      <c r="I257" s="76"/>
      <c r="J257" s="76" t="s">
        <v>221</v>
      </c>
      <c r="K257" s="134" t="s">
        <v>269</v>
      </c>
      <c r="L257" s="56" t="s">
        <v>269</v>
      </c>
      <c r="M257" s="188"/>
      <c r="N257" s="56" t="s">
        <v>233</v>
      </c>
      <c r="O257" s="56"/>
      <c r="P257" s="76" t="str">
        <f>TRIM(BD_LilyaEspinoza[[#This Row],[CONTACTO II]])</f>
        <v/>
      </c>
      <c r="Q257" s="64"/>
      <c r="R257" s="56"/>
      <c r="S257" s="56"/>
      <c r="T257" s="56"/>
      <c r="U257" s="56"/>
      <c r="V257" s="56"/>
    </row>
    <row r="258" spans="1:22" ht="42">
      <c r="A258" s="137">
        <v>45771280</v>
      </c>
      <c r="B258" s="162" t="s">
        <v>2541</v>
      </c>
      <c r="C258" s="99">
        <v>51938339410</v>
      </c>
      <c r="D258" s="141" t="s">
        <v>2542</v>
      </c>
      <c r="E258" s="110" t="s">
        <v>473</v>
      </c>
      <c r="F258" s="705" t="s">
        <v>240</v>
      </c>
      <c r="G258" s="162" t="s">
        <v>225</v>
      </c>
      <c r="H258" s="169" t="s">
        <v>245</v>
      </c>
      <c r="I258" s="76"/>
      <c r="J258" s="76" t="s">
        <v>221</v>
      </c>
      <c r="K258" s="134"/>
      <c r="L258" s="56"/>
      <c r="M258" s="188"/>
      <c r="N258" s="56" t="s">
        <v>233</v>
      </c>
      <c r="O258" s="56"/>
      <c r="P258" s="76" t="str">
        <f>TRIM(BD_LilyaEspinoza[[#This Row],[CONTACTO II]])</f>
        <v/>
      </c>
      <c r="Q258" s="64"/>
      <c r="R258" s="56"/>
      <c r="S258" s="56"/>
      <c r="T258" s="56"/>
      <c r="U258" s="56"/>
      <c r="V258" s="56"/>
    </row>
    <row r="259" spans="1:22" ht="13">
      <c r="A259" s="137">
        <v>60672885</v>
      </c>
      <c r="B259" s="162" t="s">
        <v>3198</v>
      </c>
      <c r="C259" s="99">
        <v>51933744894</v>
      </c>
      <c r="D259" s="141" t="s">
        <v>3199</v>
      </c>
      <c r="E259" s="99"/>
      <c r="F259" s="646"/>
      <c r="G259" s="162" t="s">
        <v>223</v>
      </c>
      <c r="H259" s="169" t="s">
        <v>245</v>
      </c>
      <c r="I259" s="76"/>
      <c r="J259" s="76" t="s">
        <v>221</v>
      </c>
      <c r="K259" s="134" t="s">
        <v>259</v>
      </c>
      <c r="L259" s="56" t="s">
        <v>259</v>
      </c>
      <c r="M259" s="188"/>
      <c r="N259" s="56" t="s">
        <v>236</v>
      </c>
      <c r="O259" s="56"/>
      <c r="P259" s="76" t="str">
        <f>TRIM(BD_LilyaEspinoza[[#This Row],[CONTACTO II]])</f>
        <v/>
      </c>
      <c r="Q259" s="64"/>
      <c r="R259" s="56"/>
      <c r="S259" s="56"/>
      <c r="T259" s="56"/>
      <c r="U259" s="56"/>
      <c r="V259" s="56"/>
    </row>
    <row r="260" spans="1:22" ht="13">
      <c r="A260" s="137">
        <v>20025975</v>
      </c>
      <c r="B260" s="162" t="s">
        <v>1136</v>
      </c>
      <c r="C260" s="99">
        <v>51961658257</v>
      </c>
      <c r="D260" s="141" t="s">
        <v>1137</v>
      </c>
      <c r="E260" s="99"/>
      <c r="F260" s="646"/>
      <c r="G260" s="162" t="s">
        <v>223</v>
      </c>
      <c r="H260" s="169" t="s">
        <v>245</v>
      </c>
      <c r="I260" s="76" t="s">
        <v>316</v>
      </c>
      <c r="J260" s="76" t="s">
        <v>221</v>
      </c>
      <c r="K260" s="134" t="s">
        <v>259</v>
      </c>
      <c r="L260" s="56" t="s">
        <v>259</v>
      </c>
      <c r="M260" s="188"/>
      <c r="N260" s="56" t="s">
        <v>231</v>
      </c>
      <c r="O260" s="56"/>
      <c r="P260" s="76" t="str">
        <f>TRIM(BD_LilyaEspinoza[[#This Row],[CONTACTO II]])</f>
        <v/>
      </c>
      <c r="Q260" s="64"/>
      <c r="R260" s="56"/>
      <c r="S260" s="56"/>
      <c r="T260" s="56"/>
      <c r="U260" s="56"/>
      <c r="V260" s="56"/>
    </row>
    <row r="261" spans="1:22" ht="13">
      <c r="A261" s="137">
        <v>62303465</v>
      </c>
      <c r="B261" s="162" t="s">
        <v>5186</v>
      </c>
      <c r="C261" s="99">
        <v>51916569875</v>
      </c>
      <c r="D261" s="141" t="s">
        <v>5187</v>
      </c>
      <c r="E261" s="99"/>
      <c r="F261" s="646"/>
      <c r="G261" s="162" t="s">
        <v>225</v>
      </c>
      <c r="H261" s="169" t="s">
        <v>245</v>
      </c>
      <c r="I261" s="76"/>
      <c r="J261" s="76" t="s">
        <v>221</v>
      </c>
      <c r="K261" s="134" t="s">
        <v>259</v>
      </c>
      <c r="L261" s="56" t="s">
        <v>259</v>
      </c>
      <c r="M261" s="188"/>
      <c r="N261" s="56" t="s">
        <v>236</v>
      </c>
      <c r="O261" s="56"/>
      <c r="P261" s="76" t="str">
        <f>TRIM(BD_LilyaEspinoza[[#This Row],[CONTACTO II]])</f>
        <v/>
      </c>
      <c r="Q261" s="64"/>
      <c r="R261" s="56"/>
      <c r="S261" s="56"/>
      <c r="T261" s="56"/>
      <c r="U261" s="56"/>
      <c r="V261" s="56"/>
    </row>
    <row r="262" spans="1:22" ht="13">
      <c r="A262" s="137">
        <v>41937818</v>
      </c>
      <c r="B262" s="162" t="s">
        <v>1777</v>
      </c>
      <c r="C262" s="99">
        <v>51983658162</v>
      </c>
      <c r="D262" s="141" t="s">
        <v>1778</v>
      </c>
      <c r="E262" s="99"/>
      <c r="F262" s="646"/>
      <c r="G262" s="590" t="s">
        <v>224</v>
      </c>
      <c r="H262" s="169" t="s">
        <v>245</v>
      </c>
      <c r="I262" s="76" t="s">
        <v>10</v>
      </c>
      <c r="J262" s="76" t="s">
        <v>221</v>
      </c>
      <c r="K262" s="134" t="s">
        <v>259</v>
      </c>
      <c r="L262" s="56" t="s">
        <v>259</v>
      </c>
      <c r="M262" s="188"/>
      <c r="N262" s="56" t="s">
        <v>231</v>
      </c>
      <c r="O262" s="56"/>
      <c r="P262" s="76" t="str">
        <f>TRIM(BD_LilyaEspinoza[[#This Row],[CONTACTO II]])</f>
        <v/>
      </c>
      <c r="Q262" s="64"/>
      <c r="R262" s="56"/>
      <c r="S262" s="56"/>
      <c r="T262" s="56"/>
      <c r="U262" s="56"/>
      <c r="V262" s="56"/>
    </row>
    <row r="263" spans="1:22" ht="13">
      <c r="A263" s="137">
        <v>29425599</v>
      </c>
      <c r="B263" s="162" t="s">
        <v>1270</v>
      </c>
      <c r="C263" s="99">
        <v>51974786646</v>
      </c>
      <c r="D263" s="141" t="s">
        <v>1271</v>
      </c>
      <c r="E263" s="99"/>
      <c r="F263" s="646"/>
      <c r="G263" s="162" t="s">
        <v>223</v>
      </c>
      <c r="H263" s="169" t="s">
        <v>245</v>
      </c>
      <c r="I263" s="76"/>
      <c r="J263" s="76" t="s">
        <v>221</v>
      </c>
      <c r="K263" s="134" t="s">
        <v>269</v>
      </c>
      <c r="L263" s="56" t="s">
        <v>269</v>
      </c>
      <c r="M263" s="188"/>
      <c r="N263" s="56" t="s">
        <v>236</v>
      </c>
      <c r="O263" s="56"/>
      <c r="P263" s="76" t="str">
        <f>TRIM(BD_LilyaEspinoza[[#This Row],[CONTACTO II]])</f>
        <v/>
      </c>
      <c r="Q263" s="64"/>
      <c r="R263" s="56"/>
      <c r="S263" s="56"/>
      <c r="T263" s="56"/>
      <c r="U263" s="56"/>
      <c r="V263" s="56"/>
    </row>
    <row r="264" spans="1:22" ht="13">
      <c r="A264" s="137">
        <v>41211898</v>
      </c>
      <c r="B264" s="162" t="s">
        <v>1618</v>
      </c>
      <c r="C264" s="99">
        <v>51936411827</v>
      </c>
      <c r="D264" s="141" t="s">
        <v>1619</v>
      </c>
      <c r="E264" s="99"/>
      <c r="F264" s="646"/>
      <c r="G264" s="590" t="s">
        <v>224</v>
      </c>
      <c r="H264" s="169" t="s">
        <v>245</v>
      </c>
      <c r="I264" s="76"/>
      <c r="J264" s="76" t="s">
        <v>221</v>
      </c>
      <c r="K264" s="134" t="s">
        <v>269</v>
      </c>
      <c r="L264" s="56" t="s">
        <v>269</v>
      </c>
      <c r="M264" s="188"/>
      <c r="N264" s="56" t="s">
        <v>236</v>
      </c>
      <c r="O264" s="56"/>
      <c r="P264" s="76" t="str">
        <f>TRIM(BD_LilyaEspinoza[[#This Row],[CONTACTO II]])</f>
        <v/>
      </c>
      <c r="Q264" s="64"/>
      <c r="R264" s="56"/>
      <c r="S264" s="56"/>
      <c r="T264" s="56"/>
      <c r="U264" s="56"/>
      <c r="V264" s="56"/>
    </row>
    <row r="265" spans="1:22" ht="13">
      <c r="A265" s="137">
        <v>49015164</v>
      </c>
      <c r="B265" s="162" t="s">
        <v>2968</v>
      </c>
      <c r="C265" s="99">
        <v>51900230933</v>
      </c>
      <c r="D265" s="141" t="s">
        <v>2969</v>
      </c>
      <c r="E265" s="99"/>
      <c r="F265" s="646"/>
      <c r="G265" s="162" t="s">
        <v>223</v>
      </c>
      <c r="H265" s="169" t="s">
        <v>245</v>
      </c>
      <c r="I265" s="76"/>
      <c r="J265" s="76" t="s">
        <v>221</v>
      </c>
      <c r="K265" s="134" t="s">
        <v>269</v>
      </c>
      <c r="L265" s="56" t="s">
        <v>269</v>
      </c>
      <c r="M265" s="188"/>
      <c r="N265" s="56" t="s">
        <v>236</v>
      </c>
      <c r="O265" s="56"/>
      <c r="P265" s="76" t="str">
        <f>TRIM(BD_LilyaEspinoza[[#This Row],[CONTACTO II]])</f>
        <v/>
      </c>
      <c r="Q265" s="64"/>
      <c r="R265" s="56"/>
      <c r="S265" s="56"/>
      <c r="T265" s="56"/>
      <c r="U265" s="56"/>
      <c r="V265" s="56"/>
    </row>
    <row r="266" spans="1:22" ht="42">
      <c r="A266" s="137">
        <v>61682867</v>
      </c>
      <c r="B266" s="162" t="s">
        <v>4730</v>
      </c>
      <c r="C266" s="99">
        <v>51952314465</v>
      </c>
      <c r="D266" s="141" t="s">
        <v>4731</v>
      </c>
      <c r="E266" s="99" t="s">
        <v>507</v>
      </c>
      <c r="F266" s="705" t="s">
        <v>240</v>
      </c>
      <c r="G266" s="162" t="s">
        <v>225</v>
      </c>
      <c r="H266" s="169" t="s">
        <v>245</v>
      </c>
      <c r="I266" s="76"/>
      <c r="J266" s="76" t="s">
        <v>221</v>
      </c>
      <c r="K266" s="134"/>
      <c r="L266" s="56"/>
      <c r="M266" s="188"/>
      <c r="N266" s="56" t="s">
        <v>233</v>
      </c>
      <c r="O266" s="56"/>
      <c r="P266" s="76" t="str">
        <f>TRIM(BD_LilyaEspinoza[[#This Row],[CONTACTO II]])</f>
        <v/>
      </c>
      <c r="Q266" s="64"/>
      <c r="R266" s="56"/>
      <c r="S266" s="56"/>
      <c r="T266" s="56"/>
      <c r="U266" s="56"/>
      <c r="V266" s="56"/>
    </row>
    <row r="267" spans="1:22" ht="13">
      <c r="A267" s="132">
        <v>78342771</v>
      </c>
      <c r="B267" s="162" t="s">
        <v>6780</v>
      </c>
      <c r="C267" s="632" t="s">
        <v>10086</v>
      </c>
      <c r="D267" s="99" t="s">
        <v>10087</v>
      </c>
      <c r="E267" s="169"/>
      <c r="F267" s="646"/>
      <c r="G267" s="162" t="s">
        <v>223</v>
      </c>
      <c r="H267" s="169" t="s">
        <v>245</v>
      </c>
      <c r="I267" s="76"/>
      <c r="J267" s="76" t="s">
        <v>221</v>
      </c>
      <c r="K267" s="134" t="s">
        <v>269</v>
      </c>
      <c r="L267" s="56" t="s">
        <v>269</v>
      </c>
      <c r="M267" s="188"/>
      <c r="N267" s="56" t="s">
        <v>233</v>
      </c>
      <c r="O267" s="56"/>
      <c r="P267" s="76" t="str">
        <f>TRIM(BD_LilyaEspinoza[[#This Row],[CONTACTO II]])</f>
        <v/>
      </c>
      <c r="Q267" s="64"/>
      <c r="R267" s="56"/>
      <c r="S267" s="56"/>
      <c r="T267" s="56"/>
      <c r="U267" s="56"/>
      <c r="V267" s="56"/>
    </row>
    <row r="268" spans="1:22" ht="13">
      <c r="A268" s="132">
        <v>73557764</v>
      </c>
      <c r="B268" s="162" t="s">
        <v>8426</v>
      </c>
      <c r="C268" s="99">
        <v>51960174037</v>
      </c>
      <c r="D268" s="99" t="s">
        <v>8427</v>
      </c>
      <c r="E268" s="99"/>
      <c r="F268" s="646"/>
      <c r="G268" s="590" t="s">
        <v>224</v>
      </c>
      <c r="H268" s="169" t="s">
        <v>245</v>
      </c>
      <c r="I268" s="76"/>
      <c r="J268" s="76" t="s">
        <v>221</v>
      </c>
      <c r="K268" s="134" t="s">
        <v>269</v>
      </c>
      <c r="L268" s="56" t="s">
        <v>269</v>
      </c>
      <c r="M268" s="188"/>
      <c r="N268" s="56" t="s">
        <v>231</v>
      </c>
      <c r="O268" s="56"/>
      <c r="P268" s="76" t="str">
        <f>TRIM(BD_LilyaEspinoza[[#This Row],[CONTACTO II]])</f>
        <v/>
      </c>
      <c r="Q268" s="64"/>
      <c r="R268" s="56"/>
      <c r="S268" s="56"/>
      <c r="T268" s="56"/>
      <c r="U268" s="56"/>
      <c r="V268" s="56"/>
    </row>
    <row r="269" spans="1:22" ht="13">
      <c r="A269" s="137">
        <v>45057132</v>
      </c>
      <c r="B269" s="162" t="s">
        <v>2398</v>
      </c>
      <c r="C269" s="99" t="s">
        <v>2399</v>
      </c>
      <c r="D269" s="408" t="s">
        <v>2400</v>
      </c>
      <c r="E269" s="99" t="s">
        <v>2401</v>
      </c>
      <c r="F269" s="646"/>
      <c r="G269" s="162" t="s">
        <v>223</v>
      </c>
      <c r="H269" s="169" t="s">
        <v>242</v>
      </c>
      <c r="I269" s="76" t="s">
        <v>316</v>
      </c>
      <c r="J269" s="76" t="s">
        <v>221</v>
      </c>
      <c r="K269" s="134"/>
      <c r="L269" s="56"/>
      <c r="M269" s="188"/>
      <c r="N269" s="56" t="s">
        <v>231</v>
      </c>
      <c r="O269" s="56"/>
      <c r="P269" s="76" t="str">
        <f>TRIM(BD_LilyaEspinoza[[#This Row],[CONTACTO II]])</f>
        <v/>
      </c>
      <c r="Q269" s="64"/>
      <c r="R269" s="56"/>
      <c r="S269" s="56"/>
      <c r="T269" s="56"/>
      <c r="U269" s="56"/>
      <c r="V269" s="56"/>
    </row>
    <row r="270" spans="1:22" ht="14">
      <c r="A270" s="137">
        <v>45397104</v>
      </c>
      <c r="B270" s="162" t="s">
        <v>2463</v>
      </c>
      <c r="C270" s="99">
        <v>51997288240</v>
      </c>
      <c r="D270" s="141" t="s">
        <v>2464</v>
      </c>
      <c r="E270" s="99"/>
      <c r="F270" s="646"/>
      <c r="G270" s="590" t="s">
        <v>224</v>
      </c>
      <c r="H270" s="169" t="s">
        <v>245</v>
      </c>
      <c r="I270" s="76"/>
      <c r="J270" s="76" t="s">
        <v>221</v>
      </c>
      <c r="K270" s="134" t="s">
        <v>259</v>
      </c>
      <c r="L270" s="56" t="s">
        <v>259</v>
      </c>
      <c r="M270" s="188"/>
      <c r="N270" s="60" t="s">
        <v>236</v>
      </c>
      <c r="O270" s="56"/>
      <c r="P270" s="76" t="str">
        <f>TRIM(BD_LilyaEspinoza[[#This Row],[CONTACTO II]])</f>
        <v/>
      </c>
      <c r="Q270" s="64"/>
      <c r="R270" s="56"/>
      <c r="S270" s="56"/>
      <c r="T270" s="56"/>
      <c r="U270" s="56"/>
      <c r="V270" s="56"/>
    </row>
    <row r="271" spans="1:22" ht="14">
      <c r="A271" s="137">
        <v>7635524</v>
      </c>
      <c r="B271" s="162" t="s">
        <v>595</v>
      </c>
      <c r="C271" s="99">
        <v>51990183107</v>
      </c>
      <c r="D271" s="141" t="s">
        <v>596</v>
      </c>
      <c r="E271" s="99"/>
      <c r="F271" s="646"/>
      <c r="G271" s="162" t="s">
        <v>225</v>
      </c>
      <c r="H271" s="169" t="s">
        <v>245</v>
      </c>
      <c r="I271" s="76"/>
      <c r="J271" s="76" t="s">
        <v>221</v>
      </c>
      <c r="K271" s="134" t="s">
        <v>259</v>
      </c>
      <c r="L271" s="56" t="s">
        <v>259</v>
      </c>
      <c r="M271" s="188"/>
      <c r="N271" s="60" t="s">
        <v>236</v>
      </c>
      <c r="O271" s="56"/>
      <c r="P271" s="76" t="str">
        <f>TRIM(BD_LilyaEspinoza[[#This Row],[CONTACTO II]])</f>
        <v/>
      </c>
      <c r="Q271" s="64"/>
      <c r="R271" s="56"/>
      <c r="S271" s="56"/>
      <c r="T271" s="56"/>
      <c r="U271" s="56"/>
      <c r="V271" s="56"/>
    </row>
    <row r="272" spans="1:22" ht="14">
      <c r="A272" s="137">
        <v>40699472</v>
      </c>
      <c r="B272" s="162" t="s">
        <v>1493</v>
      </c>
      <c r="C272" s="99">
        <v>51998114253</v>
      </c>
      <c r="D272" s="141" t="s">
        <v>1494</v>
      </c>
      <c r="E272" s="99"/>
      <c r="F272" s="646"/>
      <c r="G272" s="162" t="s">
        <v>223</v>
      </c>
      <c r="H272" s="169" t="s">
        <v>245</v>
      </c>
      <c r="I272" s="76"/>
      <c r="J272" s="76" t="s">
        <v>221</v>
      </c>
      <c r="K272" s="134" t="s">
        <v>259</v>
      </c>
      <c r="L272" s="56" t="s">
        <v>259</v>
      </c>
      <c r="M272" s="188"/>
      <c r="N272" s="60" t="s">
        <v>236</v>
      </c>
      <c r="O272" s="56"/>
      <c r="P272" s="76" t="str">
        <f>TRIM(BD_LilyaEspinoza[[#This Row],[CONTACTO II]])</f>
        <v/>
      </c>
      <c r="Q272" s="64"/>
      <c r="R272" s="56"/>
      <c r="S272" s="56"/>
      <c r="T272" s="56"/>
      <c r="U272" s="56"/>
      <c r="V272" s="56"/>
    </row>
    <row r="273" spans="1:22" ht="28">
      <c r="A273" s="137">
        <v>72915889</v>
      </c>
      <c r="B273" s="162" t="s">
        <v>7744</v>
      </c>
      <c r="C273" s="99">
        <v>51918416739</v>
      </c>
      <c r="D273" s="99" t="s">
        <v>7745</v>
      </c>
      <c r="E273" s="169"/>
      <c r="F273" s="62"/>
      <c r="G273" s="162" t="s">
        <v>223</v>
      </c>
      <c r="H273" s="169" t="s">
        <v>245</v>
      </c>
      <c r="I273" s="76"/>
      <c r="J273" s="76" t="s">
        <v>221</v>
      </c>
      <c r="K273" s="134" t="s">
        <v>259</v>
      </c>
      <c r="L273" s="56" t="s">
        <v>259</v>
      </c>
      <c r="M273" s="188"/>
      <c r="N273" s="60" t="s">
        <v>233</v>
      </c>
      <c r="O273" s="56"/>
      <c r="P273" s="76"/>
      <c r="Q273" s="64"/>
      <c r="R273" s="56"/>
      <c r="S273" s="56"/>
      <c r="T273" s="56"/>
      <c r="U273" s="56"/>
      <c r="V273" s="56"/>
    </row>
    <row r="274" spans="1:22" ht="28">
      <c r="A274" s="137">
        <v>72583526</v>
      </c>
      <c r="B274" s="162" t="s">
        <v>7296</v>
      </c>
      <c r="C274" s="99">
        <v>51989227247</v>
      </c>
      <c r="D274" s="99" t="s">
        <v>7297</v>
      </c>
      <c r="E274" s="169" t="s">
        <v>451</v>
      </c>
      <c r="F274" s="62" t="s">
        <v>254</v>
      </c>
      <c r="G274" s="590" t="s">
        <v>224</v>
      </c>
      <c r="H274" s="169" t="s">
        <v>245</v>
      </c>
      <c r="I274" s="76"/>
      <c r="J274" s="76" t="s">
        <v>221</v>
      </c>
      <c r="K274" s="134"/>
      <c r="L274" s="56"/>
      <c r="M274" s="188"/>
      <c r="N274" s="308" t="s">
        <v>233</v>
      </c>
      <c r="O274" s="56"/>
      <c r="P274" s="76" t="str">
        <f>TRIM(BD_LilyaEspinoza[[#This Row],[CONTACTO II]])</f>
        <v/>
      </c>
      <c r="Q274" s="64"/>
      <c r="R274" s="56"/>
      <c r="S274" s="56"/>
      <c r="T274" s="56"/>
      <c r="U274" s="56"/>
      <c r="V274" s="56"/>
    </row>
    <row r="275" spans="1:22" ht="28">
      <c r="A275" s="137">
        <v>72066067</v>
      </c>
      <c r="B275" s="162" t="s">
        <v>6866</v>
      </c>
      <c r="C275" s="99" t="s">
        <v>6867</v>
      </c>
      <c r="D275" s="99" t="s">
        <v>6868</v>
      </c>
      <c r="E275" s="169">
        <v>72066067</v>
      </c>
      <c r="F275" s="62"/>
      <c r="G275" s="162" t="s">
        <v>223</v>
      </c>
      <c r="H275" s="169" t="s">
        <v>245</v>
      </c>
      <c r="I275" s="76"/>
      <c r="J275" s="76" t="s">
        <v>221</v>
      </c>
      <c r="K275" s="134" t="s">
        <v>259</v>
      </c>
      <c r="L275" s="56" t="s">
        <v>259</v>
      </c>
      <c r="M275" s="188"/>
      <c r="N275" s="308" t="s">
        <v>233</v>
      </c>
      <c r="O275" s="56"/>
      <c r="P275" s="76" t="str">
        <f>TRIM(BD_LilyaEspinoza[[#This Row],[CONTACTO II]])</f>
        <v/>
      </c>
      <c r="Q275" s="64"/>
      <c r="R275" s="56"/>
      <c r="S275" s="56"/>
      <c r="T275" s="56"/>
      <c r="U275" s="56"/>
      <c r="V275" s="56"/>
    </row>
    <row r="276" spans="1:22" ht="28">
      <c r="A276" s="137">
        <v>10374445</v>
      </c>
      <c r="B276" s="162" t="s">
        <v>970</v>
      </c>
      <c r="C276" s="99">
        <v>51938667718</v>
      </c>
      <c r="D276" s="141" t="s">
        <v>971</v>
      </c>
      <c r="E276" s="99"/>
      <c r="F276" s="646"/>
      <c r="G276" s="162" t="s">
        <v>223</v>
      </c>
      <c r="H276" s="169" t="s">
        <v>245</v>
      </c>
      <c r="I276" s="76"/>
      <c r="J276" s="76" t="s">
        <v>221</v>
      </c>
      <c r="K276" s="134" t="s">
        <v>259</v>
      </c>
      <c r="L276" s="56" t="s">
        <v>259</v>
      </c>
      <c r="M276" s="188"/>
      <c r="N276" s="308" t="s">
        <v>233</v>
      </c>
      <c r="O276" s="56"/>
      <c r="P276" s="76" t="str">
        <f>TRIM(BD_LilyaEspinoza[[#This Row],[CONTACTO II]])</f>
        <v/>
      </c>
      <c r="Q276" s="64"/>
      <c r="R276" s="56"/>
      <c r="S276" s="56"/>
      <c r="T276" s="56"/>
      <c r="U276" s="56"/>
      <c r="V276" s="56"/>
    </row>
    <row r="277" spans="1:22" ht="28">
      <c r="A277" s="137">
        <v>73728209</v>
      </c>
      <c r="B277" s="162" t="s">
        <v>8522</v>
      </c>
      <c r="C277" s="99">
        <v>51974435269</v>
      </c>
      <c r="D277" s="141" t="s">
        <v>8523</v>
      </c>
      <c r="E277" s="99"/>
      <c r="F277" s="646"/>
      <c r="G277" s="162" t="s">
        <v>225</v>
      </c>
      <c r="H277" s="169" t="s">
        <v>245</v>
      </c>
      <c r="I277" s="76"/>
      <c r="J277" s="76" t="s">
        <v>221</v>
      </c>
      <c r="K277" s="134" t="s">
        <v>259</v>
      </c>
      <c r="L277" s="56" t="s">
        <v>259</v>
      </c>
      <c r="M277" s="188"/>
      <c r="N277" s="308" t="s">
        <v>233</v>
      </c>
      <c r="O277" s="56"/>
      <c r="P277" s="76" t="str">
        <f>TRIM(BD_LilyaEspinoza[[#This Row],[CONTACTO II]])</f>
        <v/>
      </c>
      <c r="Q277" s="64"/>
      <c r="R277" s="56"/>
      <c r="S277" s="56"/>
      <c r="T277" s="56"/>
      <c r="U277" s="56"/>
      <c r="V277" s="56"/>
    </row>
    <row r="278" spans="1:22" ht="28">
      <c r="A278" s="137">
        <v>72595247</v>
      </c>
      <c r="B278" s="162" t="s">
        <v>7381</v>
      </c>
      <c r="C278" s="99">
        <v>51923076705</v>
      </c>
      <c r="D278" s="141" t="s">
        <v>7382</v>
      </c>
      <c r="E278" s="99"/>
      <c r="F278" s="646"/>
      <c r="G278" s="162" t="s">
        <v>225</v>
      </c>
      <c r="H278" s="169" t="s">
        <v>245</v>
      </c>
      <c r="I278" s="76"/>
      <c r="J278" s="76" t="s">
        <v>221</v>
      </c>
      <c r="K278" s="134" t="s">
        <v>259</v>
      </c>
      <c r="L278" s="56" t="s">
        <v>259</v>
      </c>
      <c r="M278" s="188"/>
      <c r="N278" s="308" t="s">
        <v>233</v>
      </c>
      <c r="O278" s="56"/>
      <c r="P278" s="76" t="str">
        <f>TRIM(BD_LilyaEspinoza[[#This Row],[CONTACTO II]])</f>
        <v/>
      </c>
      <c r="Q278" s="64"/>
      <c r="R278" s="56"/>
      <c r="S278" s="56"/>
      <c r="T278" s="56"/>
      <c r="U278" s="56"/>
      <c r="V278" s="56"/>
    </row>
    <row r="279" spans="1:22" ht="28">
      <c r="A279" s="137">
        <v>61755039</v>
      </c>
      <c r="B279" s="162" t="s">
        <v>84</v>
      </c>
      <c r="C279" s="99">
        <v>51982628281</v>
      </c>
      <c r="D279" s="141" t="s">
        <v>4743</v>
      </c>
      <c r="E279" s="99"/>
      <c r="F279" s="646"/>
      <c r="G279" s="162" t="s">
        <v>223</v>
      </c>
      <c r="H279" s="169" t="s">
        <v>245</v>
      </c>
      <c r="I279" s="76"/>
      <c r="J279" s="76" t="s">
        <v>221</v>
      </c>
      <c r="K279" s="134" t="s">
        <v>259</v>
      </c>
      <c r="L279" s="56" t="s">
        <v>259</v>
      </c>
      <c r="M279" s="188"/>
      <c r="N279" s="60" t="s">
        <v>231</v>
      </c>
      <c r="O279" s="56" t="s">
        <v>231</v>
      </c>
      <c r="P279" s="76" t="str">
        <f>TRIM(BD_LilyaEspinoza[[#This Row],[CONTACTO II]])</f>
        <v>MOSTRÓ INTERÉS</v>
      </c>
      <c r="Q279" s="64" t="s">
        <v>324</v>
      </c>
      <c r="R279" s="60" t="s">
        <v>232</v>
      </c>
      <c r="S279" s="56" t="s">
        <v>318</v>
      </c>
      <c r="T279" s="60" t="s">
        <v>323</v>
      </c>
      <c r="U279" s="56"/>
      <c r="V279" s="56"/>
    </row>
    <row r="280" spans="1:22" ht="28">
      <c r="A280" s="137">
        <v>40052949</v>
      </c>
      <c r="B280" s="162" t="s">
        <v>1331</v>
      </c>
      <c r="C280" s="99">
        <v>51999277863</v>
      </c>
      <c r="D280" s="141" t="s">
        <v>1332</v>
      </c>
      <c r="E280" s="99"/>
      <c r="F280" s="646"/>
      <c r="G280" s="162" t="s">
        <v>225</v>
      </c>
      <c r="H280" s="169" t="s">
        <v>245</v>
      </c>
      <c r="I280" s="76"/>
      <c r="J280" s="76" t="s">
        <v>221</v>
      </c>
      <c r="K280" s="134" t="s">
        <v>259</v>
      </c>
      <c r="L280" s="56" t="s">
        <v>259</v>
      </c>
      <c r="M280" s="188"/>
      <c r="N280" s="308" t="s">
        <v>233</v>
      </c>
      <c r="O280" s="56"/>
      <c r="P280" s="76" t="str">
        <f>TRIM(BD_LilyaEspinoza[[#This Row],[CONTACTO II]])</f>
        <v/>
      </c>
      <c r="Q280" s="64"/>
      <c r="R280" s="56"/>
      <c r="S280" s="56"/>
      <c r="T280" s="56"/>
      <c r="U280" s="56"/>
      <c r="V280" s="56"/>
    </row>
    <row r="281" spans="1:22" ht="28">
      <c r="A281" s="137">
        <v>40615278</v>
      </c>
      <c r="B281" s="162" t="s">
        <v>1462</v>
      </c>
      <c r="C281" s="99">
        <v>51960844911</v>
      </c>
      <c r="D281" s="141" t="s">
        <v>1463</v>
      </c>
      <c r="E281" s="99"/>
      <c r="F281" s="646"/>
      <c r="G281" s="590" t="s">
        <v>224</v>
      </c>
      <c r="H281" s="169" t="s">
        <v>245</v>
      </c>
      <c r="I281" s="76"/>
      <c r="J281" s="76" t="s">
        <v>221</v>
      </c>
      <c r="K281" s="134" t="s">
        <v>259</v>
      </c>
      <c r="L281" s="56" t="s">
        <v>259</v>
      </c>
      <c r="M281" s="188"/>
      <c r="N281" s="308" t="s">
        <v>233</v>
      </c>
      <c r="O281" s="56"/>
      <c r="P281" s="76" t="str">
        <f>TRIM(BD_LilyaEspinoza[[#This Row],[CONTACTO II]])</f>
        <v/>
      </c>
      <c r="Q281" s="64"/>
      <c r="R281" s="56"/>
      <c r="S281" s="56"/>
      <c r="T281" s="56"/>
      <c r="U281" s="56"/>
      <c r="V281" s="56"/>
    </row>
    <row r="282" spans="1:22" ht="28">
      <c r="A282" s="137">
        <v>43616331</v>
      </c>
      <c r="B282" s="162" t="s">
        <v>2161</v>
      </c>
      <c r="C282" s="99">
        <v>51970276568</v>
      </c>
      <c r="D282" s="141" t="s">
        <v>2162</v>
      </c>
      <c r="E282" s="99"/>
      <c r="F282" s="646"/>
      <c r="G282" s="162" t="s">
        <v>225</v>
      </c>
      <c r="H282" s="169" t="s">
        <v>245</v>
      </c>
      <c r="I282" s="76"/>
      <c r="J282" s="76" t="s">
        <v>221</v>
      </c>
      <c r="K282" s="134" t="s">
        <v>259</v>
      </c>
      <c r="L282" s="56" t="s">
        <v>259</v>
      </c>
      <c r="M282" s="188"/>
      <c r="N282" s="308" t="s">
        <v>233</v>
      </c>
      <c r="O282" s="56"/>
      <c r="P282" s="76" t="str">
        <f>TRIM(BD_LilyaEspinoza[[#This Row],[CONTACTO II]])</f>
        <v/>
      </c>
      <c r="Q282" s="64"/>
      <c r="R282" s="56"/>
      <c r="S282" s="56"/>
      <c r="T282" s="56"/>
      <c r="U282" s="56"/>
      <c r="V282" s="56"/>
    </row>
    <row r="283" spans="1:22" ht="28">
      <c r="A283" s="137">
        <v>41276114</v>
      </c>
      <c r="B283" s="162" t="s">
        <v>1630</v>
      </c>
      <c r="C283" s="99">
        <v>51977469594</v>
      </c>
      <c r="D283" s="141" t="s">
        <v>1631</v>
      </c>
      <c r="E283" s="99"/>
      <c r="F283" s="646"/>
      <c r="G283" s="162" t="s">
        <v>223</v>
      </c>
      <c r="H283" s="169" t="s">
        <v>245</v>
      </c>
      <c r="I283" s="76"/>
      <c r="J283" s="76" t="s">
        <v>221</v>
      </c>
      <c r="K283" s="134" t="s">
        <v>259</v>
      </c>
      <c r="L283" s="56" t="s">
        <v>259</v>
      </c>
      <c r="M283" s="188"/>
      <c r="N283" s="308" t="s">
        <v>233</v>
      </c>
      <c r="O283" s="56"/>
      <c r="P283" s="76" t="str">
        <f>TRIM(BD_LilyaEspinoza[[#This Row],[CONTACTO II]])</f>
        <v/>
      </c>
      <c r="Q283" s="64"/>
      <c r="R283" s="56"/>
      <c r="S283" s="56"/>
      <c r="T283" s="56"/>
      <c r="U283" s="56"/>
      <c r="V283" s="56"/>
    </row>
    <row r="284" spans="1:22" ht="28">
      <c r="A284" s="137">
        <v>1438773</v>
      </c>
      <c r="B284" s="162" t="s">
        <v>409</v>
      </c>
      <c r="C284" s="99">
        <v>51965825500</v>
      </c>
      <c r="D284" s="141" t="s">
        <v>410</v>
      </c>
      <c r="E284" s="99"/>
      <c r="F284" s="646"/>
      <c r="G284" s="590" t="s">
        <v>224</v>
      </c>
      <c r="H284" s="169" t="s">
        <v>245</v>
      </c>
      <c r="I284" s="76"/>
      <c r="J284" s="76" t="s">
        <v>221</v>
      </c>
      <c r="K284" s="134" t="s">
        <v>259</v>
      </c>
      <c r="L284" s="56" t="s">
        <v>259</v>
      </c>
      <c r="M284" s="188"/>
      <c r="N284" s="308" t="s">
        <v>233</v>
      </c>
      <c r="O284" s="56"/>
      <c r="P284" s="76" t="str">
        <f>TRIM(BD_LilyaEspinoza[[#This Row],[CONTACTO II]])</f>
        <v/>
      </c>
      <c r="Q284" s="64"/>
      <c r="R284" s="56"/>
      <c r="S284" s="56"/>
      <c r="T284" s="56"/>
      <c r="U284" s="56"/>
      <c r="V284" s="56"/>
    </row>
    <row r="285" spans="1:22" ht="28">
      <c r="A285" s="137">
        <v>42336390</v>
      </c>
      <c r="B285" s="162" t="s">
        <v>1845</v>
      </c>
      <c r="C285" s="99">
        <v>51992127975</v>
      </c>
      <c r="D285" s="141" t="s">
        <v>1846</v>
      </c>
      <c r="E285" s="99"/>
      <c r="F285" s="646"/>
      <c r="G285" s="162" t="s">
        <v>223</v>
      </c>
      <c r="H285" s="169" t="s">
        <v>245</v>
      </c>
      <c r="I285" s="76"/>
      <c r="J285" s="76" t="s">
        <v>221</v>
      </c>
      <c r="K285" s="134" t="s">
        <v>259</v>
      </c>
      <c r="L285" s="56" t="s">
        <v>259</v>
      </c>
      <c r="M285" s="188"/>
      <c r="N285" s="308" t="s">
        <v>233</v>
      </c>
      <c r="O285" s="56"/>
      <c r="P285" s="76" t="str">
        <f>TRIM(BD_LilyaEspinoza[[#This Row],[CONTACTO II]])</f>
        <v/>
      </c>
      <c r="Q285" s="64"/>
      <c r="R285" s="56"/>
      <c r="S285" s="56"/>
      <c r="T285" s="56"/>
      <c r="U285" s="56"/>
      <c r="V285" s="56"/>
    </row>
    <row r="286" spans="1:22" ht="14">
      <c r="A286" s="137">
        <v>44504710</v>
      </c>
      <c r="B286" s="162" t="s">
        <v>2304</v>
      </c>
      <c r="C286" s="99">
        <v>51990070712</v>
      </c>
      <c r="D286" s="141" t="s">
        <v>2305</v>
      </c>
      <c r="E286" s="99"/>
      <c r="F286" s="646"/>
      <c r="G286" s="186" t="s">
        <v>224</v>
      </c>
      <c r="H286" s="169" t="s">
        <v>245</v>
      </c>
      <c r="I286" s="76"/>
      <c r="J286" s="76" t="s">
        <v>221</v>
      </c>
      <c r="K286" s="134" t="s">
        <v>259</v>
      </c>
      <c r="L286" s="56" t="s">
        <v>259</v>
      </c>
      <c r="M286" s="188"/>
      <c r="N286" s="60" t="s">
        <v>239</v>
      </c>
      <c r="O286" s="56"/>
      <c r="P286" s="76" t="str">
        <f>TRIM(BD_LilyaEspinoza[[#This Row],[CONTACTO II]])</f>
        <v/>
      </c>
      <c r="Q286" s="64"/>
      <c r="R286" s="56"/>
      <c r="S286" s="56"/>
      <c r="T286" s="56"/>
      <c r="U286" s="56"/>
      <c r="V286" s="56" t="s">
        <v>2306</v>
      </c>
    </row>
    <row r="287" spans="1:22" ht="28">
      <c r="A287" s="137">
        <v>40637971</v>
      </c>
      <c r="B287" s="162" t="s">
        <v>1474</v>
      </c>
      <c r="C287" s="99">
        <v>51967329825</v>
      </c>
      <c r="D287" s="141" t="s">
        <v>1475</v>
      </c>
      <c r="E287" s="99"/>
      <c r="F287" s="646"/>
      <c r="G287" s="162" t="s">
        <v>223</v>
      </c>
      <c r="H287" s="169" t="s">
        <v>245</v>
      </c>
      <c r="I287" s="76"/>
      <c r="J287" s="76" t="s">
        <v>221</v>
      </c>
      <c r="K287" s="134" t="s">
        <v>259</v>
      </c>
      <c r="L287" s="56" t="s">
        <v>259</v>
      </c>
      <c r="M287" s="188"/>
      <c r="N287" s="308" t="s">
        <v>233</v>
      </c>
      <c r="O287" s="56"/>
      <c r="P287" s="76" t="str">
        <f>TRIM(BD_LilyaEspinoza[[#This Row],[CONTACTO II]])</f>
        <v/>
      </c>
      <c r="Q287" s="64"/>
      <c r="R287" s="56"/>
      <c r="S287" s="56"/>
      <c r="T287" s="56"/>
      <c r="U287" s="56"/>
      <c r="V287" s="56"/>
    </row>
    <row r="288" spans="1:22" ht="42">
      <c r="A288" s="137">
        <v>47470546</v>
      </c>
      <c r="B288" s="162" t="s">
        <v>2809</v>
      </c>
      <c r="C288" s="99">
        <v>51912683275</v>
      </c>
      <c r="D288" s="141" t="s">
        <v>2810</v>
      </c>
      <c r="E288" s="99" t="s">
        <v>507</v>
      </c>
      <c r="F288" s="705" t="s">
        <v>240</v>
      </c>
      <c r="G288" s="162" t="s">
        <v>225</v>
      </c>
      <c r="H288" s="169" t="s">
        <v>245</v>
      </c>
      <c r="I288" s="76"/>
      <c r="J288" s="76" t="s">
        <v>221</v>
      </c>
      <c r="K288" s="134"/>
      <c r="L288" s="56"/>
      <c r="M288" s="188"/>
      <c r="N288" s="56" t="s">
        <v>233</v>
      </c>
      <c r="O288" s="56"/>
      <c r="P288" s="76" t="str">
        <f>TRIM(BD_LilyaEspinoza[[#This Row],[CONTACTO II]])</f>
        <v/>
      </c>
      <c r="Q288" s="64"/>
      <c r="R288" s="56"/>
      <c r="S288" s="56"/>
      <c r="T288" s="56"/>
      <c r="U288" s="56"/>
      <c r="V288" s="56"/>
    </row>
    <row r="289" spans="1:22" ht="42">
      <c r="A289" s="137">
        <v>41592545</v>
      </c>
      <c r="B289" s="162" t="s">
        <v>1704</v>
      </c>
      <c r="C289" s="99">
        <v>51962116421</v>
      </c>
      <c r="D289" s="141" t="s">
        <v>1705</v>
      </c>
      <c r="E289" s="99" t="s">
        <v>507</v>
      </c>
      <c r="F289" s="705" t="s">
        <v>240</v>
      </c>
      <c r="G289" s="162" t="s">
        <v>223</v>
      </c>
      <c r="H289" s="169" t="s">
        <v>245</v>
      </c>
      <c r="I289" s="76"/>
      <c r="J289" s="76" t="s">
        <v>221</v>
      </c>
      <c r="K289" s="134"/>
      <c r="L289" s="56"/>
      <c r="M289" s="188"/>
      <c r="N289" s="56" t="s">
        <v>233</v>
      </c>
      <c r="O289" s="56"/>
      <c r="P289" s="76" t="str">
        <f>TRIM(BD_LilyaEspinoza[[#This Row],[CONTACTO II]])</f>
        <v/>
      </c>
      <c r="Q289" s="64"/>
      <c r="R289" s="56"/>
      <c r="S289" s="56"/>
      <c r="T289" s="56"/>
      <c r="U289" s="56"/>
      <c r="V289" s="56"/>
    </row>
    <row r="290" spans="1:22" ht="13">
      <c r="A290" s="137">
        <v>9940460</v>
      </c>
      <c r="B290" s="162" t="s">
        <v>836</v>
      </c>
      <c r="C290" s="99">
        <v>51985986440</v>
      </c>
      <c r="D290" s="141" t="s">
        <v>837</v>
      </c>
      <c r="E290" s="99" t="s">
        <v>376</v>
      </c>
      <c r="F290" s="646" t="s">
        <v>254</v>
      </c>
      <c r="G290" s="590" t="s">
        <v>224</v>
      </c>
      <c r="H290" s="169" t="s">
        <v>245</v>
      </c>
      <c r="I290" s="76"/>
      <c r="J290" s="76" t="s">
        <v>221</v>
      </c>
      <c r="K290" s="134"/>
      <c r="L290" s="56"/>
      <c r="M290" s="188"/>
      <c r="N290" s="56" t="s">
        <v>233</v>
      </c>
      <c r="O290" s="56"/>
      <c r="P290" s="76" t="str">
        <f>TRIM(BD_LilyaEspinoza[[#This Row],[CONTACTO II]])</f>
        <v/>
      </c>
      <c r="Q290" s="64"/>
      <c r="R290" s="56"/>
      <c r="S290" s="56"/>
      <c r="T290" s="56"/>
      <c r="U290" s="56"/>
      <c r="V290" s="56"/>
    </row>
    <row r="291" spans="1:22" ht="13">
      <c r="A291" s="137">
        <v>40272555</v>
      </c>
      <c r="B291" s="162" t="s">
        <v>1381</v>
      </c>
      <c r="C291" s="99">
        <v>51962361821</v>
      </c>
      <c r="D291" s="141" t="s">
        <v>1382</v>
      </c>
      <c r="E291" s="99" t="s">
        <v>376</v>
      </c>
      <c r="F291" s="646" t="s">
        <v>254</v>
      </c>
      <c r="G291" s="590" t="s">
        <v>224</v>
      </c>
      <c r="H291" s="169" t="s">
        <v>245</v>
      </c>
      <c r="I291" s="76"/>
      <c r="J291" s="76" t="s">
        <v>221</v>
      </c>
      <c r="K291" s="134"/>
      <c r="L291" s="56"/>
      <c r="M291" s="188"/>
      <c r="N291" s="56" t="s">
        <v>233</v>
      </c>
      <c r="O291" s="56"/>
      <c r="P291" s="76" t="str">
        <f>TRIM(BD_LilyaEspinoza[[#This Row],[CONTACTO II]])</f>
        <v/>
      </c>
      <c r="Q291" s="64"/>
      <c r="R291" s="56"/>
      <c r="S291" s="56"/>
      <c r="T291" s="56"/>
      <c r="U291" s="56"/>
      <c r="V291" s="56"/>
    </row>
    <row r="292" spans="1:22" ht="13">
      <c r="A292" s="137">
        <v>45868910</v>
      </c>
      <c r="B292" s="162" t="s">
        <v>2566</v>
      </c>
      <c r="C292" s="99">
        <v>51993122050</v>
      </c>
      <c r="D292" s="141" t="s">
        <v>2567</v>
      </c>
      <c r="E292" s="99" t="s">
        <v>376</v>
      </c>
      <c r="F292" s="646" t="s">
        <v>254</v>
      </c>
      <c r="G292" s="590" t="s">
        <v>224</v>
      </c>
      <c r="H292" s="169" t="s">
        <v>245</v>
      </c>
      <c r="I292" s="76"/>
      <c r="J292" s="76" t="s">
        <v>221</v>
      </c>
      <c r="K292" s="134"/>
      <c r="L292" s="56"/>
      <c r="M292" s="188"/>
      <c r="N292" s="56" t="s">
        <v>233</v>
      </c>
      <c r="O292" s="56"/>
      <c r="P292" s="76" t="str">
        <f>TRIM(BD_LilyaEspinoza[[#This Row],[CONTACTO II]])</f>
        <v/>
      </c>
      <c r="Q292" s="64"/>
      <c r="R292" s="56"/>
      <c r="S292" s="56"/>
      <c r="T292" s="56"/>
      <c r="U292" s="56"/>
      <c r="V292" s="56"/>
    </row>
    <row r="293" spans="1:22" ht="13">
      <c r="A293" s="132">
        <v>75826297</v>
      </c>
      <c r="B293" s="162" t="s">
        <v>9432</v>
      </c>
      <c r="C293" s="99">
        <v>51946379069</v>
      </c>
      <c r="D293" s="99" t="s">
        <v>9433</v>
      </c>
      <c r="E293" s="99"/>
      <c r="F293" s="646"/>
      <c r="G293" s="162" t="s">
        <v>225</v>
      </c>
      <c r="H293" s="169" t="s">
        <v>245</v>
      </c>
      <c r="I293" s="76"/>
      <c r="J293" s="76" t="s">
        <v>221</v>
      </c>
      <c r="K293" s="134" t="s">
        <v>259</v>
      </c>
      <c r="L293" s="56" t="s">
        <v>259</v>
      </c>
      <c r="M293" s="188"/>
      <c r="N293" s="56" t="s">
        <v>233</v>
      </c>
      <c r="O293" s="56"/>
      <c r="P293" s="76" t="str">
        <f>TRIM(BD_LilyaEspinoza[[#This Row],[CONTACTO II]])</f>
        <v/>
      </c>
      <c r="Q293" s="64"/>
      <c r="R293" s="56"/>
      <c r="S293" s="56"/>
      <c r="T293" s="56"/>
      <c r="U293" s="56"/>
      <c r="V293" s="56"/>
    </row>
    <row r="294" spans="1:22" ht="13">
      <c r="A294" s="132">
        <v>71190840</v>
      </c>
      <c r="B294" s="162" t="s">
        <v>6141</v>
      </c>
      <c r="C294" s="632" t="s">
        <v>6142</v>
      </c>
      <c r="D294" s="99" t="s">
        <v>6143</v>
      </c>
      <c r="E294" s="99"/>
      <c r="F294" s="646"/>
      <c r="G294" s="162" t="s">
        <v>225</v>
      </c>
      <c r="H294" s="169" t="s">
        <v>245</v>
      </c>
      <c r="I294" s="76"/>
      <c r="J294" s="76" t="s">
        <v>221</v>
      </c>
      <c r="K294" s="134" t="s">
        <v>259</v>
      </c>
      <c r="L294" s="56" t="s">
        <v>259</v>
      </c>
      <c r="M294" s="188"/>
      <c r="N294" s="56" t="s">
        <v>233</v>
      </c>
      <c r="O294" s="56"/>
      <c r="P294" s="76" t="str">
        <f>TRIM(BD_LilyaEspinoza[[#This Row],[CONTACTO II]])</f>
        <v/>
      </c>
      <c r="Q294" s="64"/>
      <c r="R294" s="56"/>
      <c r="S294" s="56"/>
      <c r="T294" s="56"/>
      <c r="U294" s="56"/>
      <c r="V294" s="56"/>
    </row>
    <row r="295" spans="1:22" ht="13">
      <c r="A295" s="132">
        <v>60722714</v>
      </c>
      <c r="B295" s="162" t="s">
        <v>3227</v>
      </c>
      <c r="C295" s="632" t="s">
        <v>3228</v>
      </c>
      <c r="D295" s="99" t="s">
        <v>3229</v>
      </c>
      <c r="E295" s="99"/>
      <c r="F295" s="646"/>
      <c r="G295" s="162" t="s">
        <v>225</v>
      </c>
      <c r="H295" s="169" t="s">
        <v>245</v>
      </c>
      <c r="I295" s="76"/>
      <c r="J295" s="76" t="s">
        <v>221</v>
      </c>
      <c r="K295" s="134" t="s">
        <v>259</v>
      </c>
      <c r="L295" s="56" t="s">
        <v>259</v>
      </c>
      <c r="M295" s="188"/>
      <c r="N295" s="56" t="s">
        <v>233</v>
      </c>
      <c r="O295" s="56"/>
      <c r="P295" s="76" t="str">
        <f>TRIM(BD_LilyaEspinoza[[#This Row],[CONTACTO II]])</f>
        <v/>
      </c>
      <c r="Q295" s="64"/>
      <c r="R295" s="56"/>
      <c r="S295" s="56"/>
      <c r="T295" s="56"/>
      <c r="U295" s="56"/>
      <c r="V295" s="56"/>
    </row>
    <row r="296" spans="1:22" ht="13">
      <c r="A296" s="132">
        <v>74103247</v>
      </c>
      <c r="B296" s="162" t="s">
        <v>8258</v>
      </c>
      <c r="C296" s="632" t="s">
        <v>8759</v>
      </c>
      <c r="D296" s="99" t="s">
        <v>8760</v>
      </c>
      <c r="E296" s="99"/>
      <c r="F296" s="646"/>
      <c r="G296" s="162" t="s">
        <v>223</v>
      </c>
      <c r="H296" s="169" t="s">
        <v>245</v>
      </c>
      <c r="I296" s="76"/>
      <c r="J296" s="76" t="s">
        <v>221</v>
      </c>
      <c r="K296" s="134" t="s">
        <v>259</v>
      </c>
      <c r="L296" s="56" t="s">
        <v>259</v>
      </c>
      <c r="M296" s="188"/>
      <c r="N296" s="56" t="s">
        <v>233</v>
      </c>
      <c r="O296" s="56"/>
      <c r="P296" s="76" t="str">
        <f>TRIM(BD_LilyaEspinoza[[#This Row],[CONTACTO II]])</f>
        <v/>
      </c>
      <c r="Q296" s="64"/>
      <c r="R296" s="56"/>
      <c r="S296" s="56"/>
      <c r="T296" s="56"/>
      <c r="U296" s="56"/>
      <c r="V296" s="56"/>
    </row>
    <row r="297" spans="1:22" ht="13">
      <c r="A297" s="137">
        <v>48051273</v>
      </c>
      <c r="B297" s="162" t="s">
        <v>2882</v>
      </c>
      <c r="C297" s="99">
        <v>51977303573</v>
      </c>
      <c r="D297" s="141" t="s">
        <v>2883</v>
      </c>
      <c r="E297" s="99"/>
      <c r="F297" s="646"/>
      <c r="G297" s="162" t="s">
        <v>225</v>
      </c>
      <c r="H297" s="169" t="s">
        <v>245</v>
      </c>
      <c r="I297" s="76"/>
      <c r="J297" s="76" t="s">
        <v>221</v>
      </c>
      <c r="K297" s="134" t="s">
        <v>259</v>
      </c>
      <c r="L297" s="56" t="s">
        <v>259</v>
      </c>
      <c r="M297" s="188"/>
      <c r="N297" s="56" t="s">
        <v>233</v>
      </c>
      <c r="O297" s="56"/>
      <c r="P297" s="76" t="str">
        <f>TRIM(BD_LilyaEspinoza[[#This Row],[CONTACTO II]])</f>
        <v/>
      </c>
      <c r="Q297" s="64"/>
      <c r="R297" s="56"/>
      <c r="S297" s="56"/>
      <c r="T297" s="56"/>
      <c r="U297" s="56"/>
      <c r="V297" s="56"/>
    </row>
    <row r="298" spans="1:22" ht="13">
      <c r="A298" s="137">
        <v>62562210</v>
      </c>
      <c r="B298" s="162" t="s">
        <v>5252</v>
      </c>
      <c r="C298" s="99">
        <v>51986313545</v>
      </c>
      <c r="D298" s="141" t="s">
        <v>5253</v>
      </c>
      <c r="E298" s="99"/>
      <c r="F298" s="646"/>
      <c r="G298" s="590" t="s">
        <v>224</v>
      </c>
      <c r="H298" s="169" t="s">
        <v>245</v>
      </c>
      <c r="I298" s="76"/>
      <c r="J298" s="76" t="s">
        <v>221</v>
      </c>
      <c r="K298" s="134" t="s">
        <v>259</v>
      </c>
      <c r="L298" s="56" t="s">
        <v>259</v>
      </c>
      <c r="M298" s="188"/>
      <c r="N298" s="56" t="s">
        <v>233</v>
      </c>
      <c r="O298" s="56"/>
      <c r="P298" s="76" t="str">
        <f>TRIM(BD_LilyaEspinoza[[#This Row],[CONTACTO II]])</f>
        <v/>
      </c>
      <c r="Q298" s="64"/>
      <c r="R298" s="56"/>
      <c r="S298" s="56"/>
      <c r="T298" s="56"/>
      <c r="U298" s="56"/>
      <c r="V298" s="56"/>
    </row>
    <row r="299" spans="1:22" ht="13">
      <c r="A299" s="137">
        <v>71387544</v>
      </c>
      <c r="B299" s="162" t="s">
        <v>6317</v>
      </c>
      <c r="C299" s="99">
        <v>51921276123</v>
      </c>
      <c r="D299" s="141" t="s">
        <v>6318</v>
      </c>
      <c r="E299" s="99" t="s">
        <v>376</v>
      </c>
      <c r="F299" s="646" t="s">
        <v>257</v>
      </c>
      <c r="G299" s="162" t="s">
        <v>225</v>
      </c>
      <c r="H299" s="169" t="s">
        <v>245</v>
      </c>
      <c r="I299" s="76"/>
      <c r="J299" s="76" t="s">
        <v>221</v>
      </c>
      <c r="K299" s="134"/>
      <c r="L299" s="56"/>
      <c r="M299" s="188"/>
      <c r="N299" s="56" t="s">
        <v>233</v>
      </c>
      <c r="O299" s="56"/>
      <c r="P299" s="76" t="str">
        <f>TRIM(BD_LilyaEspinoza[[#This Row],[CONTACTO II]])</f>
        <v/>
      </c>
      <c r="Q299" s="64"/>
      <c r="R299" s="56"/>
      <c r="S299" s="56"/>
      <c r="T299" s="56"/>
      <c r="U299" s="56"/>
      <c r="V299" s="56"/>
    </row>
    <row r="300" spans="1:22" ht="42">
      <c r="A300" s="137">
        <v>9142562</v>
      </c>
      <c r="B300" s="162" t="s">
        <v>690</v>
      </c>
      <c r="C300" s="99">
        <v>51920403958</v>
      </c>
      <c r="D300" s="141" t="s">
        <v>691</v>
      </c>
      <c r="E300" s="110" t="s">
        <v>473</v>
      </c>
      <c r="F300" s="705" t="s">
        <v>240</v>
      </c>
      <c r="G300" s="162" t="s">
        <v>225</v>
      </c>
      <c r="H300" s="169" t="s">
        <v>245</v>
      </c>
      <c r="I300" s="76"/>
      <c r="J300" s="76" t="s">
        <v>221</v>
      </c>
      <c r="K300" s="134"/>
      <c r="L300" s="56"/>
      <c r="M300" s="188"/>
      <c r="N300" s="56" t="s">
        <v>233</v>
      </c>
      <c r="O300" s="56"/>
      <c r="P300" s="76" t="str">
        <f>TRIM(BD_LilyaEspinoza[[#This Row],[CONTACTO II]])</f>
        <v/>
      </c>
      <c r="Q300" s="64"/>
      <c r="R300" s="56"/>
      <c r="S300" s="56"/>
      <c r="T300" s="56"/>
      <c r="U300" s="56"/>
      <c r="V300" s="56"/>
    </row>
    <row r="301" spans="1:22" ht="13">
      <c r="A301" s="137">
        <v>73788035</v>
      </c>
      <c r="B301" s="162" t="s">
        <v>8562</v>
      </c>
      <c r="C301" s="99">
        <v>51967138555</v>
      </c>
      <c r="D301" s="141" t="s">
        <v>8563</v>
      </c>
      <c r="E301" s="99"/>
      <c r="F301" s="646" t="s">
        <v>260</v>
      </c>
      <c r="G301" s="162" t="s">
        <v>225</v>
      </c>
      <c r="H301" s="169" t="s">
        <v>245</v>
      </c>
      <c r="I301" s="76"/>
      <c r="J301" s="76" t="s">
        <v>221</v>
      </c>
      <c r="K301" s="134"/>
      <c r="L301" s="56"/>
      <c r="M301" s="188"/>
      <c r="N301" s="56" t="s">
        <v>233</v>
      </c>
      <c r="O301" s="56"/>
      <c r="P301" s="76" t="str">
        <f>TRIM(BD_LilyaEspinoza[[#This Row],[CONTACTO II]])</f>
        <v/>
      </c>
      <c r="Q301" s="64"/>
      <c r="R301" s="56"/>
      <c r="S301" s="56"/>
      <c r="T301" s="56"/>
      <c r="U301" s="56"/>
      <c r="V301" s="56"/>
    </row>
    <row r="302" spans="1:22" ht="13">
      <c r="A302" s="137">
        <v>43524509</v>
      </c>
      <c r="B302" s="162" t="s">
        <v>2141</v>
      </c>
      <c r="C302" s="99">
        <v>51916801078</v>
      </c>
      <c r="D302" s="141" t="s">
        <v>2142</v>
      </c>
      <c r="E302" s="99" t="s">
        <v>451</v>
      </c>
      <c r="F302" s="646" t="s">
        <v>254</v>
      </c>
      <c r="G302" s="590" t="s">
        <v>224</v>
      </c>
      <c r="H302" s="169" t="s">
        <v>245</v>
      </c>
      <c r="I302" s="76"/>
      <c r="J302" s="76" t="s">
        <v>221</v>
      </c>
      <c r="K302" s="134"/>
      <c r="L302" s="56"/>
      <c r="M302" s="188"/>
      <c r="N302" s="56" t="s">
        <v>233</v>
      </c>
      <c r="O302" s="56"/>
      <c r="P302" s="76" t="str">
        <f>TRIM(BD_LilyaEspinoza[[#This Row],[CONTACTO II]])</f>
        <v/>
      </c>
      <c r="Q302" s="64"/>
      <c r="R302" s="56"/>
      <c r="S302" s="56"/>
      <c r="T302" s="56"/>
      <c r="U302" s="56"/>
      <c r="V302" s="56"/>
    </row>
    <row r="303" spans="1:22" ht="13">
      <c r="A303" s="137">
        <v>45608302</v>
      </c>
      <c r="B303" s="162" t="s">
        <v>2515</v>
      </c>
      <c r="C303" s="99">
        <v>51966669543</v>
      </c>
      <c r="D303" s="141" t="s">
        <v>2516</v>
      </c>
      <c r="E303" s="99" t="s">
        <v>451</v>
      </c>
      <c r="F303" s="646" t="s">
        <v>254</v>
      </c>
      <c r="G303" s="590" t="s">
        <v>224</v>
      </c>
      <c r="H303" s="169" t="s">
        <v>245</v>
      </c>
      <c r="I303" s="76"/>
      <c r="J303" s="76" t="s">
        <v>221</v>
      </c>
      <c r="K303" s="134"/>
      <c r="L303" s="56"/>
      <c r="M303" s="188"/>
      <c r="N303" s="56" t="s">
        <v>233</v>
      </c>
      <c r="O303" s="56"/>
      <c r="P303" s="76" t="str">
        <f>TRIM(BD_LilyaEspinoza[[#This Row],[CONTACTO II]])</f>
        <v/>
      </c>
      <c r="Q303" s="64"/>
      <c r="R303" s="56"/>
      <c r="S303" s="56"/>
      <c r="T303" s="56"/>
      <c r="U303" s="56"/>
      <c r="V303" s="56"/>
    </row>
    <row r="304" spans="1:22" ht="13">
      <c r="A304" s="132">
        <v>73278396</v>
      </c>
      <c r="B304" s="162" t="s">
        <v>8235</v>
      </c>
      <c r="C304" s="632" t="s">
        <v>8236</v>
      </c>
      <c r="D304" s="99" t="s">
        <v>8237</v>
      </c>
      <c r="E304" s="99"/>
      <c r="F304" s="646"/>
      <c r="G304" s="162" t="s">
        <v>223</v>
      </c>
      <c r="H304" s="169" t="s">
        <v>245</v>
      </c>
      <c r="I304" s="76"/>
      <c r="J304" s="76" t="s">
        <v>221</v>
      </c>
      <c r="K304" s="134" t="s">
        <v>259</v>
      </c>
      <c r="L304" s="56" t="s">
        <v>259</v>
      </c>
      <c r="M304" s="188"/>
      <c r="N304" s="56" t="s">
        <v>233</v>
      </c>
      <c r="O304" s="56"/>
      <c r="P304" s="76" t="str">
        <f>TRIM(BD_LilyaEspinoza[[#This Row],[CONTACTO II]])</f>
        <v/>
      </c>
      <c r="Q304" s="64"/>
      <c r="R304" s="56"/>
      <c r="S304" s="56"/>
      <c r="T304" s="56"/>
      <c r="U304" s="56"/>
      <c r="V304" s="56"/>
    </row>
    <row r="305" spans="1:22" ht="13">
      <c r="A305" s="137">
        <v>71181122</v>
      </c>
      <c r="B305" s="162" t="s">
        <v>6099</v>
      </c>
      <c r="C305" s="99" t="s">
        <v>6100</v>
      </c>
      <c r="D305" s="408" t="s">
        <v>6101</v>
      </c>
      <c r="E305" s="99" t="s">
        <v>376</v>
      </c>
      <c r="F305" s="646" t="s">
        <v>254</v>
      </c>
      <c r="G305" s="162" t="s">
        <v>223</v>
      </c>
      <c r="H305" s="169" t="s">
        <v>238</v>
      </c>
      <c r="I305" s="76" t="s">
        <v>316</v>
      </c>
      <c r="J305" s="76" t="s">
        <v>221</v>
      </c>
      <c r="K305" s="134"/>
      <c r="L305" s="56"/>
      <c r="M305" s="188"/>
      <c r="N305" s="56" t="s">
        <v>231</v>
      </c>
      <c r="O305" s="56" t="s">
        <v>231</v>
      </c>
      <c r="P305" s="76" t="str">
        <f>TRIM(BD_LilyaEspinoza[[#This Row],[CONTACTO II]])</f>
        <v>MOSTRÓ INTERÉS</v>
      </c>
      <c r="Q305" s="64"/>
      <c r="R305" s="56"/>
      <c r="S305" s="56"/>
      <c r="T305" s="56"/>
      <c r="U305" s="56"/>
      <c r="V305" s="56"/>
    </row>
    <row r="306" spans="1:22" ht="28">
      <c r="A306" s="137">
        <v>40926652</v>
      </c>
      <c r="B306" s="162" t="s">
        <v>1532</v>
      </c>
      <c r="C306" s="99">
        <v>51900469615</v>
      </c>
      <c r="D306" s="141" t="s">
        <v>1533</v>
      </c>
      <c r="E306" s="99"/>
      <c r="F306" s="646"/>
      <c r="G306" s="162" t="s">
        <v>223</v>
      </c>
      <c r="H306" s="169" t="s">
        <v>245</v>
      </c>
      <c r="I306" s="76"/>
      <c r="J306" s="76" t="s">
        <v>221</v>
      </c>
      <c r="K306" s="134" t="s">
        <v>259</v>
      </c>
      <c r="L306" s="56" t="s">
        <v>259</v>
      </c>
      <c r="M306" s="188"/>
      <c r="N306" s="308" t="s">
        <v>233</v>
      </c>
      <c r="O306" s="56"/>
      <c r="P306" s="76" t="str">
        <f>TRIM(BD_LilyaEspinoza[[#This Row],[CONTACTO II]])</f>
        <v/>
      </c>
      <c r="Q306" s="64"/>
      <c r="R306" s="56"/>
      <c r="S306" s="56"/>
      <c r="T306" s="56"/>
      <c r="U306" s="56"/>
      <c r="V306" s="56"/>
    </row>
    <row r="307" spans="1:22" ht="14">
      <c r="A307" s="137">
        <v>76451245</v>
      </c>
      <c r="B307" s="162" t="s">
        <v>9678</v>
      </c>
      <c r="C307" s="99">
        <v>51994888174</v>
      </c>
      <c r="D307" s="141" t="s">
        <v>9679</v>
      </c>
      <c r="E307" s="99"/>
      <c r="F307" s="646" t="s">
        <v>260</v>
      </c>
      <c r="G307" s="162" t="s">
        <v>223</v>
      </c>
      <c r="H307" s="169" t="s">
        <v>245</v>
      </c>
      <c r="I307" s="76"/>
      <c r="J307" s="76" t="s">
        <v>221</v>
      </c>
      <c r="K307" s="134"/>
      <c r="L307" s="91"/>
      <c r="M307" s="188"/>
      <c r="N307" s="308" t="s">
        <v>231</v>
      </c>
      <c r="O307" s="56"/>
      <c r="P307" s="76"/>
      <c r="Q307" s="64"/>
      <c r="R307" s="56"/>
      <c r="S307" s="56"/>
      <c r="T307" s="56"/>
      <c r="U307" s="56"/>
      <c r="V307" s="56"/>
    </row>
    <row r="308" spans="1:22" ht="28">
      <c r="A308" s="132">
        <v>9673184</v>
      </c>
      <c r="B308" s="162" t="s">
        <v>764</v>
      </c>
      <c r="C308" s="99">
        <v>51997450512</v>
      </c>
      <c r="D308" s="99" t="s">
        <v>765</v>
      </c>
      <c r="E308" s="99"/>
      <c r="F308" s="646" t="s">
        <v>254</v>
      </c>
      <c r="G308" s="590" t="s">
        <v>224</v>
      </c>
      <c r="H308" s="169" t="s">
        <v>245</v>
      </c>
      <c r="I308" s="76"/>
      <c r="J308" s="76" t="s">
        <v>221</v>
      </c>
      <c r="K308" s="134"/>
      <c r="L308" s="56"/>
      <c r="M308" s="188"/>
      <c r="N308" s="308" t="s">
        <v>233</v>
      </c>
      <c r="O308" s="56"/>
      <c r="P308" s="76" t="str">
        <f>TRIM(BD_LilyaEspinoza[[#This Row],[CONTACTO II]])</f>
        <v/>
      </c>
      <c r="Q308" s="64"/>
      <c r="R308" s="56"/>
      <c r="S308" s="56"/>
      <c r="T308" s="56"/>
      <c r="U308" s="56"/>
      <c r="V308" s="56"/>
    </row>
    <row r="309" spans="1:22" ht="28">
      <c r="A309" s="132">
        <v>46525887</v>
      </c>
      <c r="B309" s="162" t="s">
        <v>2655</v>
      </c>
      <c r="C309" s="99">
        <v>51940333306</v>
      </c>
      <c r="D309" s="99" t="s">
        <v>2656</v>
      </c>
      <c r="E309" s="99"/>
      <c r="F309" s="646" t="s">
        <v>254</v>
      </c>
      <c r="G309" s="590" t="s">
        <v>224</v>
      </c>
      <c r="H309" s="169" t="s">
        <v>245</v>
      </c>
      <c r="I309" s="76"/>
      <c r="J309" s="76" t="s">
        <v>221</v>
      </c>
      <c r="K309" s="134"/>
      <c r="L309" s="56"/>
      <c r="M309" s="188"/>
      <c r="N309" s="308" t="s">
        <v>233</v>
      </c>
      <c r="O309" s="56"/>
      <c r="P309" s="76" t="str">
        <f>TRIM(BD_LilyaEspinoza[[#This Row],[CONTACTO II]])</f>
        <v/>
      </c>
      <c r="Q309" s="64"/>
      <c r="R309" s="56"/>
      <c r="S309" s="56"/>
      <c r="T309" s="56"/>
      <c r="U309" s="56"/>
      <c r="V309" s="56"/>
    </row>
    <row r="310" spans="1:22" ht="28">
      <c r="A310" s="132">
        <v>73550931</v>
      </c>
      <c r="B310" s="162" t="s">
        <v>8411</v>
      </c>
      <c r="C310" s="632" t="s">
        <v>8412</v>
      </c>
      <c r="D310" s="99" t="s">
        <v>8413</v>
      </c>
      <c r="E310" s="169"/>
      <c r="F310" s="646"/>
      <c r="G310" s="590" t="s">
        <v>224</v>
      </c>
      <c r="H310" s="169" t="s">
        <v>245</v>
      </c>
      <c r="I310" s="76"/>
      <c r="J310" s="76" t="s">
        <v>221</v>
      </c>
      <c r="K310" s="134" t="s">
        <v>259</v>
      </c>
      <c r="L310" s="56" t="s">
        <v>259</v>
      </c>
      <c r="M310" s="188"/>
      <c r="N310" s="308" t="s">
        <v>233</v>
      </c>
      <c r="O310" s="56"/>
      <c r="P310" s="76" t="str">
        <f>TRIM(BD_LilyaEspinoza[[#This Row],[CONTACTO II]])</f>
        <v/>
      </c>
      <c r="Q310" s="64"/>
      <c r="R310" s="56"/>
      <c r="S310" s="56"/>
      <c r="T310" s="56"/>
      <c r="U310" s="56"/>
      <c r="V310" s="56"/>
    </row>
    <row r="311" spans="1:22" ht="28">
      <c r="A311" s="137">
        <v>74617958</v>
      </c>
      <c r="B311" s="162" t="s">
        <v>8953</v>
      </c>
      <c r="C311" s="99"/>
      <c r="D311" s="409" t="s">
        <v>8954</v>
      </c>
      <c r="E311" s="169"/>
      <c r="F311" s="646"/>
      <c r="G311" s="162" t="s">
        <v>225</v>
      </c>
      <c r="H311" s="169" t="s">
        <v>243</v>
      </c>
      <c r="I311" s="76"/>
      <c r="J311" s="76" t="s">
        <v>221</v>
      </c>
      <c r="K311" s="134"/>
      <c r="L311" s="56"/>
      <c r="M311" s="188"/>
      <c r="N311" s="308" t="s">
        <v>233</v>
      </c>
      <c r="O311" s="56"/>
      <c r="P311" s="76" t="str">
        <f>TRIM(BD_LilyaEspinoza[[#This Row],[CONTACTO II]])</f>
        <v/>
      </c>
      <c r="Q311" s="64"/>
      <c r="R311" s="56"/>
      <c r="S311" s="56"/>
      <c r="T311" s="56"/>
      <c r="U311" s="56"/>
      <c r="V311" s="56"/>
    </row>
    <row r="312" spans="1:22" ht="13">
      <c r="A312" s="137">
        <v>74518749</v>
      </c>
      <c r="B312" s="162" t="s">
        <v>8929</v>
      </c>
      <c r="C312" s="99">
        <v>51933191140</v>
      </c>
      <c r="D312" s="141" t="s">
        <v>8930</v>
      </c>
      <c r="E312" s="99"/>
      <c r="F312" s="646"/>
      <c r="G312" s="590" t="s">
        <v>224</v>
      </c>
      <c r="H312" s="169" t="s">
        <v>245</v>
      </c>
      <c r="I312" s="76"/>
      <c r="J312" s="76" t="s">
        <v>221</v>
      </c>
      <c r="K312" s="134" t="s">
        <v>259</v>
      </c>
      <c r="L312" s="56" t="s">
        <v>259</v>
      </c>
      <c r="M312" s="188"/>
      <c r="N312" s="56" t="s">
        <v>233</v>
      </c>
      <c r="O312" s="56"/>
      <c r="P312" s="76" t="str">
        <f>TRIM(BD_LilyaEspinoza[[#This Row],[CONTACTO II]])</f>
        <v/>
      </c>
      <c r="Q312" s="64"/>
      <c r="R312" s="56"/>
      <c r="S312" s="56"/>
      <c r="T312" s="56"/>
      <c r="U312" s="56"/>
      <c r="V312" s="56"/>
    </row>
    <row r="313" spans="1:22" ht="13">
      <c r="A313" s="137">
        <v>70491664</v>
      </c>
      <c r="B313" s="162" t="s">
        <v>5474</v>
      </c>
      <c r="C313" s="99">
        <v>51949095740</v>
      </c>
      <c r="D313" s="141" t="s">
        <v>5475</v>
      </c>
      <c r="E313" s="99"/>
      <c r="F313" s="646"/>
      <c r="G313" s="162" t="s">
        <v>223</v>
      </c>
      <c r="H313" s="169" t="s">
        <v>245</v>
      </c>
      <c r="I313" s="76"/>
      <c r="J313" s="76" t="s">
        <v>221</v>
      </c>
      <c r="K313" s="134" t="s">
        <v>259</v>
      </c>
      <c r="L313" s="56" t="s">
        <v>259</v>
      </c>
      <c r="M313" s="188"/>
      <c r="N313" s="56" t="s">
        <v>233</v>
      </c>
      <c r="O313" s="56"/>
      <c r="P313" s="76" t="str">
        <f>TRIM(BD_LilyaEspinoza[[#This Row],[CONTACTO II]])</f>
        <v/>
      </c>
      <c r="Q313" s="64"/>
      <c r="R313" s="56"/>
      <c r="S313" s="56"/>
      <c r="T313" s="56"/>
      <c r="U313" s="56"/>
      <c r="V313" s="56"/>
    </row>
    <row r="314" spans="1:22" ht="13">
      <c r="A314" s="137">
        <v>47385763</v>
      </c>
      <c r="B314" s="162" t="s">
        <v>2795</v>
      </c>
      <c r="C314" s="99">
        <v>51941803668</v>
      </c>
      <c r="D314" s="141" t="s">
        <v>2796</v>
      </c>
      <c r="E314" s="99" t="s">
        <v>376</v>
      </c>
      <c r="F314" s="646" t="s">
        <v>254</v>
      </c>
      <c r="G314" s="590" t="s">
        <v>224</v>
      </c>
      <c r="H314" s="169" t="s">
        <v>245</v>
      </c>
      <c r="I314" s="76"/>
      <c r="J314" s="76" t="s">
        <v>221</v>
      </c>
      <c r="K314" s="134"/>
      <c r="L314" s="56"/>
      <c r="M314" s="188"/>
      <c r="N314" s="56" t="s">
        <v>233</v>
      </c>
      <c r="O314" s="56"/>
      <c r="P314" s="76" t="str">
        <f>TRIM(BD_LilyaEspinoza[[#This Row],[CONTACTO II]])</f>
        <v/>
      </c>
      <c r="Q314" s="64"/>
      <c r="R314" s="56"/>
      <c r="S314" s="56"/>
      <c r="T314" s="56"/>
      <c r="U314" s="56"/>
      <c r="V314" s="56"/>
    </row>
    <row r="315" spans="1:22" ht="42">
      <c r="A315" s="137">
        <v>10180480</v>
      </c>
      <c r="B315" s="162" t="s">
        <v>904</v>
      </c>
      <c r="C315" s="99">
        <v>51971400863</v>
      </c>
      <c r="D315" s="141" t="s">
        <v>905</v>
      </c>
      <c r="E315" s="99" t="s">
        <v>507</v>
      </c>
      <c r="F315" s="705" t="s">
        <v>240</v>
      </c>
      <c r="G315" s="162" t="s">
        <v>225</v>
      </c>
      <c r="H315" s="169" t="s">
        <v>245</v>
      </c>
      <c r="I315" s="76"/>
      <c r="J315" s="76" t="s">
        <v>221</v>
      </c>
      <c r="K315" s="134"/>
      <c r="L315" s="56"/>
      <c r="M315" s="188"/>
      <c r="N315" s="56" t="s">
        <v>233</v>
      </c>
      <c r="O315" s="56"/>
      <c r="P315" s="76" t="str">
        <f>TRIM(BD_LilyaEspinoza[[#This Row],[CONTACTO II]])</f>
        <v/>
      </c>
      <c r="Q315" s="64"/>
      <c r="R315" s="56"/>
      <c r="S315" s="56"/>
      <c r="T315" s="56"/>
      <c r="U315" s="56"/>
      <c r="V315" s="56"/>
    </row>
    <row r="316" spans="1:22" ht="13">
      <c r="A316" s="137">
        <v>72712006</v>
      </c>
      <c r="B316" s="162" t="s">
        <v>7518</v>
      </c>
      <c r="C316" s="99">
        <v>51958849996</v>
      </c>
      <c r="D316" s="141" t="s">
        <v>7519</v>
      </c>
      <c r="E316" s="99" t="s">
        <v>376</v>
      </c>
      <c r="F316" s="646" t="s">
        <v>254</v>
      </c>
      <c r="G316" s="162" t="s">
        <v>223</v>
      </c>
      <c r="H316" s="169" t="s">
        <v>245</v>
      </c>
      <c r="I316" s="76"/>
      <c r="J316" s="76" t="s">
        <v>221</v>
      </c>
      <c r="K316" s="134"/>
      <c r="L316" s="56"/>
      <c r="M316" s="188"/>
      <c r="N316" s="56" t="s">
        <v>233</v>
      </c>
      <c r="O316" s="56"/>
      <c r="P316" s="76" t="str">
        <f>TRIM(BD_LilyaEspinoza[[#This Row],[CONTACTO II]])</f>
        <v/>
      </c>
      <c r="Q316" s="64"/>
      <c r="R316" s="56"/>
      <c r="S316" s="56"/>
      <c r="T316" s="56"/>
      <c r="U316" s="56"/>
      <c r="V316" s="56"/>
    </row>
    <row r="317" spans="1:22" ht="13">
      <c r="A317" s="132">
        <v>74079938</v>
      </c>
      <c r="B317" s="162" t="s">
        <v>8734</v>
      </c>
      <c r="C317" s="99">
        <v>51970412855</v>
      </c>
      <c r="D317" s="99" t="s">
        <v>8735</v>
      </c>
      <c r="E317" s="99" t="s">
        <v>376</v>
      </c>
      <c r="F317" s="646" t="s">
        <v>260</v>
      </c>
      <c r="G317" s="162" t="s">
        <v>225</v>
      </c>
      <c r="H317" s="169" t="s">
        <v>245</v>
      </c>
      <c r="I317" s="76"/>
      <c r="J317" s="76" t="s">
        <v>221</v>
      </c>
      <c r="K317" s="134"/>
      <c r="L317" s="56"/>
      <c r="M317" s="188"/>
      <c r="N317" s="56" t="s">
        <v>233</v>
      </c>
      <c r="O317" s="56"/>
      <c r="P317" s="76" t="str">
        <f>TRIM(BD_LilyaEspinoza[[#This Row],[CONTACTO II]])</f>
        <v/>
      </c>
      <c r="Q317" s="64"/>
      <c r="R317" s="56"/>
      <c r="S317" s="56"/>
      <c r="T317" s="56"/>
      <c r="U317" s="56"/>
      <c r="V317" s="56"/>
    </row>
    <row r="318" spans="1:22" ht="13">
      <c r="A318" s="137"/>
      <c r="B318" s="162" t="s">
        <v>12025</v>
      </c>
      <c r="C318" s="99">
        <v>932307456</v>
      </c>
      <c r="D318" s="409" t="s">
        <v>12026</v>
      </c>
      <c r="E318" s="169"/>
      <c r="F318" s="646"/>
      <c r="G318" s="162" t="s">
        <v>225</v>
      </c>
      <c r="H318" s="169" t="s">
        <v>243</v>
      </c>
      <c r="I318" s="76"/>
      <c r="J318" s="76" t="s">
        <v>221</v>
      </c>
      <c r="K318" s="134"/>
      <c r="L318" s="56"/>
      <c r="M318" s="188"/>
      <c r="N318" s="56" t="s">
        <v>233</v>
      </c>
      <c r="O318" s="56"/>
      <c r="P318" s="76" t="str">
        <f>TRIM(BD_LilyaEspinoza[[#This Row],[CONTACTO II]])</f>
        <v/>
      </c>
      <c r="Q318" s="64"/>
      <c r="R318" s="56"/>
      <c r="S318" s="56"/>
      <c r="T318" s="56"/>
      <c r="U318" s="56"/>
      <c r="V318" s="56"/>
    </row>
    <row r="319" spans="1:22" ht="28">
      <c r="A319" s="132">
        <v>20088077</v>
      </c>
      <c r="B319" s="162" t="s">
        <v>1142</v>
      </c>
      <c r="C319" s="141">
        <v>51943224410</v>
      </c>
      <c r="D319" s="141" t="s">
        <v>1143</v>
      </c>
      <c r="E319" s="110"/>
      <c r="F319" s="646"/>
      <c r="G319" s="162" t="s">
        <v>223</v>
      </c>
      <c r="H319" s="169" t="s">
        <v>245</v>
      </c>
      <c r="I319" s="76"/>
      <c r="J319" s="76" t="s">
        <v>221</v>
      </c>
      <c r="K319" s="134" t="s">
        <v>259</v>
      </c>
      <c r="L319" s="56" t="s">
        <v>259</v>
      </c>
      <c r="M319" s="188"/>
      <c r="N319" s="308" t="s">
        <v>233</v>
      </c>
      <c r="O319" s="56"/>
      <c r="P319" s="76" t="str">
        <f>TRIM(BD_LilyaEspinoza[[#This Row],[CONTACTO II]])</f>
        <v/>
      </c>
      <c r="Q319" s="64"/>
      <c r="R319" s="56"/>
      <c r="S319" s="56"/>
      <c r="T319" s="56"/>
      <c r="U319" s="56"/>
      <c r="V319" s="56"/>
    </row>
    <row r="320" spans="1:22" ht="28">
      <c r="A320" s="132">
        <v>47072394</v>
      </c>
      <c r="B320" s="162" t="s">
        <v>2746</v>
      </c>
      <c r="C320" s="141">
        <v>51979126822</v>
      </c>
      <c r="D320" s="141" t="s">
        <v>2747</v>
      </c>
      <c r="E320" s="110"/>
      <c r="F320" s="646"/>
      <c r="G320" s="162" t="s">
        <v>225</v>
      </c>
      <c r="H320" s="169" t="s">
        <v>245</v>
      </c>
      <c r="I320" s="76"/>
      <c r="J320" s="76" t="s">
        <v>221</v>
      </c>
      <c r="K320" s="134" t="s">
        <v>259</v>
      </c>
      <c r="L320" s="56" t="s">
        <v>259</v>
      </c>
      <c r="M320" s="188"/>
      <c r="N320" s="308" t="s">
        <v>233</v>
      </c>
      <c r="O320" s="56"/>
      <c r="P320" s="76" t="str">
        <f>TRIM(BD_LilyaEspinoza[[#This Row],[CONTACTO II]])</f>
        <v/>
      </c>
      <c r="Q320" s="64"/>
      <c r="R320" s="56"/>
      <c r="S320" s="56"/>
      <c r="T320" s="56"/>
      <c r="U320" s="56"/>
      <c r="V320" s="56"/>
    </row>
    <row r="321" spans="1:22" ht="28">
      <c r="A321" s="132">
        <v>43863906</v>
      </c>
      <c r="B321" s="162" t="s">
        <v>2206</v>
      </c>
      <c r="C321" s="141">
        <v>51972093672</v>
      </c>
      <c r="D321" s="141" t="s">
        <v>2207</v>
      </c>
      <c r="E321" s="110"/>
      <c r="F321" s="646"/>
      <c r="G321" s="162" t="s">
        <v>223</v>
      </c>
      <c r="H321" s="169" t="s">
        <v>245</v>
      </c>
      <c r="I321" s="76"/>
      <c r="J321" s="76" t="s">
        <v>221</v>
      </c>
      <c r="K321" s="134" t="s">
        <v>259</v>
      </c>
      <c r="L321" s="56" t="s">
        <v>259</v>
      </c>
      <c r="M321" s="188"/>
      <c r="N321" s="308" t="s">
        <v>233</v>
      </c>
      <c r="O321" s="56"/>
      <c r="P321" s="76" t="str">
        <f>TRIM(BD_LilyaEspinoza[[#This Row],[CONTACTO II]])</f>
        <v/>
      </c>
      <c r="Q321" s="64"/>
      <c r="R321" s="56"/>
      <c r="S321" s="56"/>
      <c r="T321" s="56"/>
      <c r="U321" s="56"/>
      <c r="V321" s="56"/>
    </row>
    <row r="322" spans="1:22" ht="28">
      <c r="A322" s="132">
        <v>70708355</v>
      </c>
      <c r="B322" s="162" t="s">
        <v>5657</v>
      </c>
      <c r="C322" s="141">
        <v>51980341673</v>
      </c>
      <c r="D322" s="141" t="s">
        <v>5658</v>
      </c>
      <c r="E322" s="110"/>
      <c r="F322" s="646"/>
      <c r="G322" s="162" t="s">
        <v>225</v>
      </c>
      <c r="H322" s="169" t="s">
        <v>245</v>
      </c>
      <c r="I322" s="76"/>
      <c r="J322" s="76" t="s">
        <v>221</v>
      </c>
      <c r="K322" s="134" t="s">
        <v>259</v>
      </c>
      <c r="L322" s="56" t="s">
        <v>259</v>
      </c>
      <c r="M322" s="188"/>
      <c r="N322" s="308" t="s">
        <v>233</v>
      </c>
      <c r="O322" s="56"/>
      <c r="P322" s="76" t="str">
        <f>TRIM(BD_LilyaEspinoza[[#This Row],[CONTACTO II]])</f>
        <v/>
      </c>
      <c r="Q322" s="64"/>
      <c r="R322" s="56"/>
      <c r="S322" s="56"/>
      <c r="T322" s="56"/>
      <c r="U322" s="56"/>
      <c r="V322" s="56"/>
    </row>
    <row r="323" spans="1:22" ht="28">
      <c r="A323" s="132">
        <v>72069134</v>
      </c>
      <c r="B323" s="162" t="s">
        <v>6899</v>
      </c>
      <c r="C323" s="632" t="s">
        <v>6900</v>
      </c>
      <c r="D323" s="99" t="s">
        <v>6901</v>
      </c>
      <c r="E323" s="99"/>
      <c r="F323" s="646"/>
      <c r="G323" s="590" t="s">
        <v>224</v>
      </c>
      <c r="H323" s="169" t="s">
        <v>245</v>
      </c>
      <c r="I323" s="76"/>
      <c r="J323" s="76" t="s">
        <v>221</v>
      </c>
      <c r="K323" s="134" t="s">
        <v>259</v>
      </c>
      <c r="L323" s="56" t="s">
        <v>259</v>
      </c>
      <c r="M323" s="188"/>
      <c r="N323" s="308" t="s">
        <v>233</v>
      </c>
      <c r="O323" s="56"/>
      <c r="P323" s="76" t="str">
        <f>TRIM(BD_LilyaEspinoza[[#This Row],[CONTACTO II]])</f>
        <v/>
      </c>
      <c r="Q323" s="64"/>
      <c r="R323" s="56"/>
      <c r="S323" s="56"/>
      <c r="T323" s="56"/>
      <c r="U323" s="56"/>
      <c r="V323" s="56"/>
    </row>
    <row r="324" spans="1:22" ht="28">
      <c r="A324" s="132">
        <v>47628060</v>
      </c>
      <c r="B324" s="162" t="s">
        <v>2835</v>
      </c>
      <c r="C324" s="632" t="s">
        <v>2836</v>
      </c>
      <c r="D324" s="99" t="s">
        <v>2837</v>
      </c>
      <c r="E324" s="99"/>
      <c r="F324" s="646"/>
      <c r="G324" s="162" t="s">
        <v>225</v>
      </c>
      <c r="H324" s="169" t="s">
        <v>245</v>
      </c>
      <c r="I324" s="76"/>
      <c r="J324" s="76" t="s">
        <v>221</v>
      </c>
      <c r="K324" s="134" t="s">
        <v>259</v>
      </c>
      <c r="L324" s="56" t="s">
        <v>259</v>
      </c>
      <c r="M324" s="188"/>
      <c r="N324" s="308" t="s">
        <v>233</v>
      </c>
      <c r="O324" s="56"/>
      <c r="P324" s="76" t="str">
        <f>TRIM(BD_LilyaEspinoza[[#This Row],[CONTACTO II]])</f>
        <v/>
      </c>
      <c r="Q324" s="64"/>
      <c r="R324" s="56"/>
      <c r="S324" s="56"/>
      <c r="T324" s="56"/>
      <c r="U324" s="56"/>
      <c r="V324" s="56"/>
    </row>
    <row r="325" spans="1:22" ht="14">
      <c r="A325" s="132">
        <v>614204712</v>
      </c>
      <c r="B325" s="162" t="s">
        <v>10215</v>
      </c>
      <c r="C325" s="99">
        <v>51937357278</v>
      </c>
      <c r="D325" s="99" t="s">
        <v>10216</v>
      </c>
      <c r="E325" s="99" t="s">
        <v>347</v>
      </c>
      <c r="F325" s="646" t="s">
        <v>260</v>
      </c>
      <c r="G325" s="590" t="s">
        <v>224</v>
      </c>
      <c r="H325" s="169" t="s">
        <v>245</v>
      </c>
      <c r="I325" s="76"/>
      <c r="J325" s="76" t="s">
        <v>221</v>
      </c>
      <c r="K325" s="134"/>
      <c r="L325" s="91"/>
      <c r="M325" s="188"/>
      <c r="N325" s="308" t="s">
        <v>231</v>
      </c>
      <c r="O325" s="56"/>
      <c r="P325" s="76"/>
      <c r="Q325" s="64"/>
      <c r="R325" s="56"/>
      <c r="S325" s="56"/>
      <c r="T325" s="56"/>
      <c r="U325" s="56"/>
      <c r="V325" s="56"/>
    </row>
    <row r="326" spans="1:22" ht="28">
      <c r="A326" s="132">
        <v>76193727</v>
      </c>
      <c r="B326" s="162" t="s">
        <v>9574</v>
      </c>
      <c r="C326" s="99">
        <v>51964536333</v>
      </c>
      <c r="D326" s="99" t="s">
        <v>9575</v>
      </c>
      <c r="E326" s="99" t="s">
        <v>347</v>
      </c>
      <c r="F326" s="646" t="s">
        <v>254</v>
      </c>
      <c r="G326" s="590" t="s">
        <v>224</v>
      </c>
      <c r="H326" s="169" t="s">
        <v>245</v>
      </c>
      <c r="I326" s="76"/>
      <c r="J326" s="76" t="s">
        <v>221</v>
      </c>
      <c r="K326" s="134"/>
      <c r="L326" s="56"/>
      <c r="M326" s="188"/>
      <c r="N326" s="308" t="s">
        <v>233</v>
      </c>
      <c r="O326" s="56"/>
      <c r="P326" s="76" t="str">
        <f>TRIM(BD_LilyaEspinoza[[#This Row],[CONTACTO II]])</f>
        <v/>
      </c>
      <c r="Q326" s="64"/>
      <c r="R326" s="56"/>
      <c r="S326" s="56"/>
      <c r="T326" s="56"/>
      <c r="U326" s="56"/>
      <c r="V326" s="56"/>
    </row>
    <row r="327" spans="1:22" ht="42">
      <c r="A327" s="132">
        <v>80229344</v>
      </c>
      <c r="B327" s="162" t="s">
        <v>10133</v>
      </c>
      <c r="C327" s="99">
        <v>51922933694</v>
      </c>
      <c r="D327" s="99" t="s">
        <v>10134</v>
      </c>
      <c r="E327" s="110" t="s">
        <v>448</v>
      </c>
      <c r="F327" s="705" t="s">
        <v>240</v>
      </c>
      <c r="G327" s="162" t="s">
        <v>223</v>
      </c>
      <c r="H327" s="169" t="s">
        <v>245</v>
      </c>
      <c r="I327" s="76"/>
      <c r="J327" s="76" t="s">
        <v>221</v>
      </c>
      <c r="K327" s="134"/>
      <c r="L327" s="56"/>
      <c r="M327" s="188"/>
      <c r="N327" s="60" t="s">
        <v>241</v>
      </c>
      <c r="O327" s="56"/>
      <c r="P327" s="76" t="str">
        <f>TRIM(BD_LilyaEspinoza[[#This Row],[CONTACTO II]])</f>
        <v/>
      </c>
      <c r="Q327" s="64"/>
      <c r="R327" s="56"/>
      <c r="S327" s="56"/>
      <c r="T327" s="56"/>
      <c r="U327" s="56"/>
      <c r="V327" s="56" t="s">
        <v>1385</v>
      </c>
    </row>
    <row r="328" spans="1:22" ht="28">
      <c r="A328" s="137">
        <v>77944725</v>
      </c>
      <c r="B328" s="162" t="s">
        <v>10048</v>
      </c>
      <c r="C328" s="99">
        <v>987579184</v>
      </c>
      <c r="D328" s="408" t="s">
        <v>10049</v>
      </c>
      <c r="E328" s="110" t="s">
        <v>376</v>
      </c>
      <c r="F328" s="646"/>
      <c r="G328" s="590" t="s">
        <v>224</v>
      </c>
      <c r="H328" s="169" t="s">
        <v>243</v>
      </c>
      <c r="I328" s="76"/>
      <c r="J328" s="76" t="s">
        <v>221</v>
      </c>
      <c r="K328" s="134"/>
      <c r="L328" s="56"/>
      <c r="M328" s="188"/>
      <c r="N328" s="308" t="s">
        <v>233</v>
      </c>
      <c r="O328" s="56"/>
      <c r="P328" s="76" t="str">
        <f>TRIM(BD_LilyaEspinoza[[#This Row],[CONTACTO II]])</f>
        <v/>
      </c>
      <c r="Q328" s="64"/>
      <c r="R328" s="56"/>
      <c r="S328" s="56"/>
      <c r="T328" s="56"/>
      <c r="U328" s="56"/>
      <c r="V328" s="56"/>
    </row>
    <row r="329" spans="1:22" ht="28">
      <c r="A329" s="137"/>
      <c r="B329" s="162" t="s">
        <v>12027</v>
      </c>
      <c r="C329" s="99">
        <v>933491059</v>
      </c>
      <c r="D329" s="408" t="s">
        <v>12028</v>
      </c>
      <c r="E329" s="110" t="s">
        <v>376</v>
      </c>
      <c r="F329" s="646"/>
      <c r="G329" s="162" t="s">
        <v>225</v>
      </c>
      <c r="H329" s="169" t="s">
        <v>243</v>
      </c>
      <c r="I329" s="76"/>
      <c r="J329" s="76" t="s">
        <v>221</v>
      </c>
      <c r="K329" s="134"/>
      <c r="L329" s="56"/>
      <c r="M329" s="188"/>
      <c r="N329" s="308" t="s">
        <v>233</v>
      </c>
      <c r="O329" s="56"/>
      <c r="P329" s="76" t="str">
        <f>TRIM(BD_LilyaEspinoza[[#This Row],[CONTACTO II]])</f>
        <v/>
      </c>
      <c r="Q329" s="64"/>
      <c r="R329" s="56"/>
      <c r="S329" s="56"/>
      <c r="T329" s="56"/>
      <c r="U329" s="56"/>
      <c r="V329" s="56"/>
    </row>
    <row r="330" spans="1:22" ht="28">
      <c r="A330" s="137">
        <v>71086166</v>
      </c>
      <c r="B330" s="162" t="s">
        <v>5936</v>
      </c>
      <c r="C330" s="99">
        <v>984739434</v>
      </c>
      <c r="D330" s="408" t="s">
        <v>5937</v>
      </c>
      <c r="E330" s="110"/>
      <c r="F330" s="646"/>
      <c r="G330" s="590" t="s">
        <v>224</v>
      </c>
      <c r="H330" s="169" t="s">
        <v>243</v>
      </c>
      <c r="I330" s="76"/>
      <c r="J330" s="76" t="s">
        <v>221</v>
      </c>
      <c r="K330" s="134"/>
      <c r="L330" s="56"/>
      <c r="M330" s="188"/>
      <c r="N330" s="308" t="s">
        <v>233</v>
      </c>
      <c r="O330" s="56"/>
      <c r="P330" s="76" t="str">
        <f>TRIM(BD_LilyaEspinoza[[#This Row],[CONTACTO II]])</f>
        <v/>
      </c>
      <c r="Q330" s="64"/>
      <c r="R330" s="56"/>
      <c r="S330" s="56"/>
      <c r="T330" s="56"/>
      <c r="U330" s="56"/>
      <c r="V330" s="56"/>
    </row>
    <row r="331" spans="1:22" ht="28">
      <c r="A331" s="137">
        <v>71151269</v>
      </c>
      <c r="B331" s="162" t="s">
        <v>5988</v>
      </c>
      <c r="C331" s="99">
        <v>949808703</v>
      </c>
      <c r="D331" s="99"/>
      <c r="E331" s="110"/>
      <c r="F331" s="646"/>
      <c r="G331" s="162"/>
      <c r="H331" s="169" t="s">
        <v>243</v>
      </c>
      <c r="I331" s="76"/>
      <c r="J331" s="76" t="s">
        <v>221</v>
      </c>
      <c r="K331" s="134"/>
      <c r="L331" s="56"/>
      <c r="M331" s="188"/>
      <c r="N331" s="308" t="s">
        <v>233</v>
      </c>
      <c r="O331" s="56"/>
      <c r="P331" s="76" t="str">
        <f>TRIM(BD_LilyaEspinoza[[#This Row],[CONTACTO II]])</f>
        <v/>
      </c>
      <c r="Q331" s="64"/>
      <c r="R331" s="56"/>
      <c r="S331" s="56"/>
      <c r="T331" s="56"/>
      <c r="U331" s="56"/>
      <c r="V331" s="56"/>
    </row>
    <row r="332" spans="1:22" ht="28">
      <c r="A332" s="137">
        <v>61143142</v>
      </c>
      <c r="B332" s="162" t="s">
        <v>3727</v>
      </c>
      <c r="C332" s="99">
        <v>933250715</v>
      </c>
      <c r="D332" s="408" t="s">
        <v>3728</v>
      </c>
      <c r="E332" s="110" t="s">
        <v>376</v>
      </c>
      <c r="F332" s="646"/>
      <c r="G332" s="590" t="s">
        <v>224</v>
      </c>
      <c r="H332" s="169" t="s">
        <v>243</v>
      </c>
      <c r="I332" s="76"/>
      <c r="J332" s="76" t="s">
        <v>221</v>
      </c>
      <c r="K332" s="134"/>
      <c r="L332" s="56"/>
      <c r="M332" s="188"/>
      <c r="N332" s="308" t="s">
        <v>233</v>
      </c>
      <c r="O332" s="56"/>
      <c r="P332" s="76" t="str">
        <f>TRIM(BD_LilyaEspinoza[[#This Row],[CONTACTO II]])</f>
        <v/>
      </c>
      <c r="Q332" s="64"/>
      <c r="R332" s="56"/>
      <c r="S332" s="56"/>
      <c r="T332" s="56"/>
      <c r="U332" s="56"/>
      <c r="V332" s="56"/>
    </row>
    <row r="333" spans="1:22" ht="28">
      <c r="A333" s="137"/>
      <c r="B333" s="162" t="s">
        <v>12029</v>
      </c>
      <c r="C333" s="99">
        <v>937259085</v>
      </c>
      <c r="D333" s="99" t="s">
        <v>12030</v>
      </c>
      <c r="E333" s="110"/>
      <c r="F333" s="646"/>
      <c r="G333" s="162"/>
      <c r="H333" s="169" t="s">
        <v>243</v>
      </c>
      <c r="I333" s="76"/>
      <c r="J333" s="76" t="s">
        <v>221</v>
      </c>
      <c r="K333" s="134"/>
      <c r="L333" s="56"/>
      <c r="M333" s="188"/>
      <c r="N333" s="308" t="s">
        <v>233</v>
      </c>
      <c r="O333" s="56"/>
      <c r="P333" s="76" t="str">
        <f>TRIM(BD_LilyaEspinoza[[#This Row],[CONTACTO II]])</f>
        <v/>
      </c>
      <c r="Q333" s="64"/>
      <c r="R333" s="56"/>
      <c r="S333" s="56"/>
      <c r="T333" s="56"/>
      <c r="U333" s="56"/>
      <c r="V333" s="56"/>
    </row>
    <row r="334" spans="1:22" ht="28">
      <c r="A334" s="137">
        <v>32616223</v>
      </c>
      <c r="B334" s="162" t="s">
        <v>1302</v>
      </c>
      <c r="C334" s="99">
        <v>929154356</v>
      </c>
      <c r="D334" s="408" t="s">
        <v>1303</v>
      </c>
      <c r="E334" s="110"/>
      <c r="F334" s="646"/>
      <c r="G334" s="590" t="s">
        <v>224</v>
      </c>
      <c r="H334" s="169" t="s">
        <v>243</v>
      </c>
      <c r="I334" s="76"/>
      <c r="J334" s="76" t="s">
        <v>221</v>
      </c>
      <c r="K334" s="134"/>
      <c r="L334" s="56"/>
      <c r="M334" s="188"/>
      <c r="N334" s="308" t="s">
        <v>233</v>
      </c>
      <c r="O334" s="56"/>
      <c r="P334" s="76" t="str">
        <f>TRIM(BD_LilyaEspinoza[[#This Row],[CONTACTO II]])</f>
        <v/>
      </c>
      <c r="Q334" s="64"/>
      <c r="R334" s="56"/>
      <c r="S334" s="56"/>
      <c r="T334" s="56"/>
      <c r="U334" s="56"/>
      <c r="V334" s="56"/>
    </row>
    <row r="335" spans="1:22" ht="28">
      <c r="A335" s="137">
        <v>70436649</v>
      </c>
      <c r="B335" s="162" t="s">
        <v>5439</v>
      </c>
      <c r="C335" s="99">
        <v>956257984</v>
      </c>
      <c r="D335" s="141" t="s">
        <v>5440</v>
      </c>
      <c r="E335" s="169"/>
      <c r="F335" s="646"/>
      <c r="G335" s="162" t="s">
        <v>225</v>
      </c>
      <c r="H335" s="169" t="s">
        <v>245</v>
      </c>
      <c r="I335" s="76"/>
      <c r="J335" s="76" t="s">
        <v>221</v>
      </c>
      <c r="K335" s="134"/>
      <c r="L335" s="56"/>
      <c r="M335" s="188"/>
      <c r="N335" s="308" t="s">
        <v>233</v>
      </c>
      <c r="O335" s="56"/>
      <c r="P335" s="76" t="str">
        <f>TRIM(BD_LilyaEspinoza[[#This Row],[CONTACTO II]])</f>
        <v/>
      </c>
      <c r="Q335" s="64"/>
      <c r="R335" s="56"/>
      <c r="S335" s="56"/>
      <c r="T335" s="56"/>
      <c r="U335" s="56"/>
      <c r="V335" s="56"/>
    </row>
    <row r="336" spans="1:22" ht="14">
      <c r="A336" s="137">
        <v>76954864</v>
      </c>
      <c r="B336" s="162" t="s">
        <v>9833</v>
      </c>
      <c r="C336" s="99">
        <v>51908990069</v>
      </c>
      <c r="D336" s="408" t="s">
        <v>9834</v>
      </c>
      <c r="E336" s="403" t="s">
        <v>376</v>
      </c>
      <c r="F336" s="646" t="s">
        <v>254</v>
      </c>
      <c r="G336" s="590" t="s">
        <v>224</v>
      </c>
      <c r="H336" s="169" t="s">
        <v>243</v>
      </c>
      <c r="I336" s="76" t="s">
        <v>316</v>
      </c>
      <c r="J336" s="76" t="s">
        <v>221</v>
      </c>
      <c r="K336" s="134"/>
      <c r="L336" s="56"/>
      <c r="M336" s="188"/>
      <c r="N336" s="60" t="s">
        <v>231</v>
      </c>
      <c r="O336" s="56" t="s">
        <v>231</v>
      </c>
      <c r="P336" s="76" t="str">
        <f>TRIM(BD_LilyaEspinoza[[#This Row],[CONTACTO II]])</f>
        <v>MOSTRÓ INTERÉS</v>
      </c>
      <c r="Q336" s="64"/>
      <c r="R336" s="56"/>
      <c r="S336" s="56"/>
      <c r="T336" s="56"/>
      <c r="U336" s="56"/>
      <c r="V336" s="56"/>
    </row>
    <row r="337" spans="1:22" ht="13">
      <c r="A337" s="137">
        <v>72374264</v>
      </c>
      <c r="B337" s="162" t="s">
        <v>7169</v>
      </c>
      <c r="C337" s="99">
        <v>51948160850</v>
      </c>
      <c r="D337" s="141" t="s">
        <v>7170</v>
      </c>
      <c r="E337" s="169"/>
      <c r="F337" s="646"/>
      <c r="G337" s="590" t="s">
        <v>224</v>
      </c>
      <c r="H337" s="169" t="s">
        <v>245</v>
      </c>
      <c r="I337" s="76" t="s">
        <v>316</v>
      </c>
      <c r="J337" s="76" t="s">
        <v>221</v>
      </c>
      <c r="K337" s="134" t="s">
        <v>256</v>
      </c>
      <c r="L337" s="56" t="s">
        <v>256</v>
      </c>
      <c r="M337" s="188"/>
      <c r="N337" s="56" t="s">
        <v>231</v>
      </c>
      <c r="O337" s="56" t="s">
        <v>231</v>
      </c>
      <c r="P337" s="76" t="str">
        <f>TRIM(BD_LilyaEspinoza[[#This Row],[CONTACTO II]])</f>
        <v>MOSTRÓ INTERÉS</v>
      </c>
      <c r="Q337" s="64"/>
      <c r="R337" s="56"/>
      <c r="S337" s="56"/>
      <c r="T337" s="56"/>
      <c r="U337" s="56"/>
      <c r="V337" s="56"/>
    </row>
    <row r="338" spans="1:22" ht="13">
      <c r="A338" s="137">
        <v>72164573</v>
      </c>
      <c r="B338" s="162" t="s">
        <v>6936</v>
      </c>
      <c r="C338" s="99">
        <v>51953466179</v>
      </c>
      <c r="D338" s="141" t="s">
        <v>6937</v>
      </c>
      <c r="E338" s="169"/>
      <c r="F338" s="646"/>
      <c r="G338" s="590" t="s">
        <v>224</v>
      </c>
      <c r="H338" s="169" t="s">
        <v>245</v>
      </c>
      <c r="I338" s="76" t="s">
        <v>316</v>
      </c>
      <c r="J338" s="76" t="s">
        <v>221</v>
      </c>
      <c r="K338" s="134" t="s">
        <v>256</v>
      </c>
      <c r="L338" s="56" t="s">
        <v>256</v>
      </c>
      <c r="M338" s="188"/>
      <c r="N338" s="56" t="s">
        <v>231</v>
      </c>
      <c r="O338" s="56" t="s">
        <v>231</v>
      </c>
      <c r="P338" s="76" t="s">
        <v>233</v>
      </c>
      <c r="Q338" s="64"/>
      <c r="R338" s="56"/>
      <c r="S338" s="56"/>
      <c r="T338" s="56"/>
      <c r="U338" s="56"/>
      <c r="V338" s="56"/>
    </row>
    <row r="339" spans="1:22" ht="13">
      <c r="A339" s="137">
        <v>72994147</v>
      </c>
      <c r="B339" s="162" t="s">
        <v>7896</v>
      </c>
      <c r="C339" s="99">
        <v>921329867</v>
      </c>
      <c r="D339" s="141" t="s">
        <v>7897</v>
      </c>
      <c r="E339" s="169"/>
      <c r="F339" s="646"/>
      <c r="G339" s="590" t="s">
        <v>224</v>
      </c>
      <c r="H339" s="169" t="s">
        <v>243</v>
      </c>
      <c r="I339" s="76" t="s">
        <v>316</v>
      </c>
      <c r="J339" s="76" t="s">
        <v>221</v>
      </c>
      <c r="K339" s="134"/>
      <c r="L339" s="56"/>
      <c r="M339" s="188"/>
      <c r="N339" s="56" t="s">
        <v>231</v>
      </c>
      <c r="O339" s="56" t="s">
        <v>231</v>
      </c>
      <c r="P339" s="76" t="s">
        <v>233</v>
      </c>
      <c r="Q339" s="64"/>
      <c r="R339" s="56"/>
      <c r="S339" s="56"/>
      <c r="T339" s="56"/>
      <c r="U339" s="56"/>
      <c r="V339" s="56"/>
    </row>
    <row r="340" spans="1:22" ht="13">
      <c r="A340" s="137">
        <v>74790402</v>
      </c>
      <c r="B340" s="162" t="s">
        <v>9047</v>
      </c>
      <c r="C340" s="99">
        <v>961439262</v>
      </c>
      <c r="D340" s="141" t="s">
        <v>9048</v>
      </c>
      <c r="E340" s="169"/>
      <c r="F340" s="646"/>
      <c r="G340" s="590" t="s">
        <v>224</v>
      </c>
      <c r="H340" s="169" t="s">
        <v>238</v>
      </c>
      <c r="I340" s="76" t="s">
        <v>316</v>
      </c>
      <c r="J340" s="76" t="s">
        <v>221</v>
      </c>
      <c r="K340" s="134"/>
      <c r="L340" s="56"/>
      <c r="M340" s="188"/>
      <c r="N340" s="56" t="s">
        <v>231</v>
      </c>
      <c r="O340" s="56"/>
      <c r="P340" s="76"/>
      <c r="Q340" s="64"/>
      <c r="R340" s="56"/>
      <c r="S340" s="56"/>
      <c r="T340" s="56"/>
      <c r="U340" s="56"/>
      <c r="V340" s="56"/>
    </row>
    <row r="341" spans="1:22" ht="56">
      <c r="A341" s="137"/>
      <c r="B341" s="136" t="s">
        <v>12031</v>
      </c>
      <c r="C341" s="141">
        <v>51945774794</v>
      </c>
      <c r="D341" s="141" t="s">
        <v>12032</v>
      </c>
      <c r="E341" s="99"/>
      <c r="F341" s="646" t="s">
        <v>268</v>
      </c>
      <c r="G341" s="590" t="s">
        <v>224</v>
      </c>
      <c r="H341" s="169" t="s">
        <v>245</v>
      </c>
      <c r="I341" s="76"/>
      <c r="J341" s="76" t="s">
        <v>221</v>
      </c>
      <c r="K341" s="134"/>
      <c r="L341" s="56"/>
      <c r="M341" s="188"/>
      <c r="N341" s="56" t="s">
        <v>233</v>
      </c>
      <c r="O341" s="56"/>
      <c r="P341" s="76" t="str">
        <f>TRIM(BD_LilyaEspinoza[[#This Row],[CONTACTO II]])</f>
        <v/>
      </c>
      <c r="Q341" s="64"/>
      <c r="R341" s="56"/>
      <c r="S341" s="56"/>
      <c r="T341" s="56"/>
      <c r="U341" s="56"/>
      <c r="V341" s="56"/>
    </row>
    <row r="342" spans="1:22" ht="28">
      <c r="A342" s="137">
        <v>44384902</v>
      </c>
      <c r="B342" s="162" t="s">
        <v>2286</v>
      </c>
      <c r="C342" s="99">
        <v>51986695990</v>
      </c>
      <c r="D342" s="141" t="s">
        <v>2287</v>
      </c>
      <c r="E342" s="99"/>
      <c r="F342" s="646"/>
      <c r="G342" s="590" t="s">
        <v>224</v>
      </c>
      <c r="H342" s="169" t="s">
        <v>245</v>
      </c>
      <c r="I342" s="76"/>
      <c r="J342" s="76" t="s">
        <v>221</v>
      </c>
      <c r="K342" s="134" t="s">
        <v>259</v>
      </c>
      <c r="L342" s="56" t="s">
        <v>259</v>
      </c>
      <c r="M342" s="188"/>
      <c r="N342" s="60" t="s">
        <v>231</v>
      </c>
      <c r="O342" s="60" t="s">
        <v>233</v>
      </c>
      <c r="P342" s="76" t="str">
        <f>TRIM(BD_LilyaEspinoza[[#This Row],[CONTACTO II]])</f>
        <v>SE ENVIÓ INFORMACIÓN</v>
      </c>
      <c r="Q342" s="64"/>
      <c r="R342" s="56"/>
      <c r="S342" s="56"/>
      <c r="T342" s="56"/>
      <c r="U342" s="56"/>
      <c r="V342" s="56"/>
    </row>
    <row r="343" spans="1:22" ht="13">
      <c r="A343" s="137">
        <v>75505224</v>
      </c>
      <c r="B343" s="162" t="s">
        <v>9325</v>
      </c>
      <c r="C343" s="99">
        <v>51983003922</v>
      </c>
      <c r="D343" s="141" t="s">
        <v>9326</v>
      </c>
      <c r="E343" s="99" t="s">
        <v>7934</v>
      </c>
      <c r="F343" s="646" t="s">
        <v>254</v>
      </c>
      <c r="G343" s="590" t="s">
        <v>224</v>
      </c>
      <c r="H343" s="169" t="s">
        <v>245</v>
      </c>
      <c r="I343" s="76" t="s">
        <v>316</v>
      </c>
      <c r="J343" s="76" t="s">
        <v>221</v>
      </c>
      <c r="K343" s="134" t="s">
        <v>259</v>
      </c>
      <c r="L343" s="56" t="s">
        <v>259</v>
      </c>
      <c r="M343" s="188"/>
      <c r="N343" s="56" t="s">
        <v>233</v>
      </c>
      <c r="O343" s="56"/>
      <c r="P343" s="76" t="str">
        <f>TRIM(BD_LilyaEspinoza[[#This Row],[CONTACTO II]])</f>
        <v/>
      </c>
      <c r="Q343" s="64"/>
      <c r="R343" s="56"/>
      <c r="S343" s="56"/>
      <c r="T343" s="56"/>
      <c r="U343" s="56"/>
      <c r="V343" s="56"/>
    </row>
    <row r="344" spans="1:22" ht="13">
      <c r="A344" s="132">
        <v>72057518</v>
      </c>
      <c r="B344" s="162" t="s">
        <v>6770</v>
      </c>
      <c r="C344" s="99">
        <v>51941658937</v>
      </c>
      <c r="D344" s="141" t="s">
        <v>6771</v>
      </c>
      <c r="E344" s="99"/>
      <c r="F344" s="646"/>
      <c r="G344" s="590" t="s">
        <v>224</v>
      </c>
      <c r="H344" s="169" t="s">
        <v>245</v>
      </c>
      <c r="I344" s="76"/>
      <c r="J344" s="76" t="s">
        <v>221</v>
      </c>
      <c r="K344" s="134" t="s">
        <v>259</v>
      </c>
      <c r="L344" s="56" t="s">
        <v>259</v>
      </c>
      <c r="M344" s="188"/>
      <c r="N344" s="56" t="s">
        <v>231</v>
      </c>
      <c r="O344" s="56" t="s">
        <v>231</v>
      </c>
      <c r="P344" s="76" t="str">
        <f>TRIM(BD_LilyaEspinoza[[#This Row],[CONTACTO II]])</f>
        <v>MOSTRÓ INTERÉS</v>
      </c>
      <c r="Q344" s="64"/>
      <c r="R344" s="56"/>
      <c r="S344" s="56"/>
      <c r="T344" s="56"/>
      <c r="U344" s="56"/>
      <c r="V344" s="56"/>
    </row>
    <row r="345" spans="1:22" ht="13">
      <c r="A345" s="137">
        <v>43436091</v>
      </c>
      <c r="B345" s="162" t="s">
        <v>2119</v>
      </c>
      <c r="C345" s="99">
        <v>51985558909</v>
      </c>
      <c r="D345" s="141" t="s">
        <v>2120</v>
      </c>
      <c r="E345" s="99"/>
      <c r="F345" s="646"/>
      <c r="G345" s="590" t="s">
        <v>224</v>
      </c>
      <c r="H345" s="169" t="s">
        <v>245</v>
      </c>
      <c r="I345" s="76"/>
      <c r="J345" s="76" t="s">
        <v>221</v>
      </c>
      <c r="K345" s="134" t="s">
        <v>259</v>
      </c>
      <c r="L345" s="56" t="s">
        <v>259</v>
      </c>
      <c r="M345" s="188"/>
      <c r="N345" s="56" t="s">
        <v>233</v>
      </c>
      <c r="O345" s="56"/>
      <c r="P345" s="76" t="str">
        <f>TRIM(BD_LilyaEspinoza[[#This Row],[CONTACTO II]])</f>
        <v/>
      </c>
      <c r="Q345" s="64"/>
      <c r="R345" s="56"/>
      <c r="S345" s="56"/>
      <c r="T345" s="56"/>
      <c r="U345" s="56"/>
      <c r="V345" s="56"/>
    </row>
    <row r="346" spans="1:22" ht="13">
      <c r="A346" s="137">
        <v>71153968</v>
      </c>
      <c r="B346" s="162" t="s">
        <v>5994</v>
      </c>
      <c r="C346" s="632" t="s">
        <v>5995</v>
      </c>
      <c r="D346" s="141" t="s">
        <v>5996</v>
      </c>
      <c r="E346" s="99" t="s">
        <v>376</v>
      </c>
      <c r="F346" s="646" t="s">
        <v>254</v>
      </c>
      <c r="G346" s="590" t="s">
        <v>224</v>
      </c>
      <c r="H346" s="169" t="s">
        <v>245</v>
      </c>
      <c r="I346" s="76"/>
      <c r="J346" s="76" t="s">
        <v>221</v>
      </c>
      <c r="K346" s="134" t="s">
        <v>259</v>
      </c>
      <c r="L346" s="56" t="s">
        <v>259</v>
      </c>
      <c r="M346" s="188"/>
      <c r="N346" s="56" t="s">
        <v>231</v>
      </c>
      <c r="O346" s="56"/>
      <c r="P346" s="76" t="str">
        <f>TRIM(BD_LilyaEspinoza[[#This Row],[CONTACTO II]])</f>
        <v/>
      </c>
      <c r="Q346" s="64"/>
      <c r="R346" s="56"/>
      <c r="S346" s="56"/>
      <c r="T346" s="56"/>
      <c r="U346" s="56"/>
      <c r="V346" s="56"/>
    </row>
    <row r="347" spans="1:22" ht="13">
      <c r="A347" s="137">
        <v>75252500</v>
      </c>
      <c r="B347" s="162" t="s">
        <v>9227</v>
      </c>
      <c r="C347" s="99">
        <v>51955280727</v>
      </c>
      <c r="D347" s="141" t="s">
        <v>9228</v>
      </c>
      <c r="E347" s="99"/>
      <c r="F347" s="646"/>
      <c r="G347" s="590" t="s">
        <v>224</v>
      </c>
      <c r="H347" s="169" t="s">
        <v>245</v>
      </c>
      <c r="I347" s="76"/>
      <c r="J347" s="76" t="s">
        <v>221</v>
      </c>
      <c r="K347" s="134" t="s">
        <v>269</v>
      </c>
      <c r="L347" s="56" t="s">
        <v>269</v>
      </c>
      <c r="M347" s="188"/>
      <c r="N347" s="56" t="s">
        <v>236</v>
      </c>
      <c r="O347" s="56"/>
      <c r="P347" s="76" t="str">
        <f>TRIM(BD_LilyaEspinoza[[#This Row],[CONTACTO II]])</f>
        <v/>
      </c>
      <c r="Q347" s="64"/>
      <c r="R347" s="56"/>
      <c r="S347" s="56"/>
      <c r="T347" s="56"/>
      <c r="U347" s="56"/>
      <c r="V347" s="56"/>
    </row>
    <row r="348" spans="1:22" ht="13">
      <c r="A348" s="137">
        <v>70625225</v>
      </c>
      <c r="B348" s="162" t="s">
        <v>5554</v>
      </c>
      <c r="C348" s="99">
        <v>937307133</v>
      </c>
      <c r="D348" s="408" t="s">
        <v>5555</v>
      </c>
      <c r="E348" s="99" t="s">
        <v>376</v>
      </c>
      <c r="F348" s="646" t="s">
        <v>257</v>
      </c>
      <c r="G348" s="590" t="s">
        <v>224</v>
      </c>
      <c r="H348" s="169" t="s">
        <v>242</v>
      </c>
      <c r="I348" s="76"/>
      <c r="J348" s="76" t="s">
        <v>221</v>
      </c>
      <c r="K348" s="134"/>
      <c r="L348" s="56"/>
      <c r="M348" s="188"/>
      <c r="N348" s="56" t="s">
        <v>233</v>
      </c>
      <c r="O348" s="56"/>
      <c r="P348" s="76" t="str">
        <f>TRIM(BD_LilyaEspinoza[[#This Row],[CONTACTO II]])</f>
        <v/>
      </c>
      <c r="Q348" s="64"/>
      <c r="R348" s="56"/>
      <c r="S348" s="56"/>
      <c r="T348" s="56"/>
      <c r="U348" s="56"/>
      <c r="V348" s="56"/>
    </row>
    <row r="349" spans="1:22" ht="13">
      <c r="A349" s="137">
        <v>41532043</v>
      </c>
      <c r="B349" s="162" t="s">
        <v>1698</v>
      </c>
      <c r="C349" s="99">
        <v>51949018650</v>
      </c>
      <c r="D349" s="141" t="s">
        <v>1699</v>
      </c>
      <c r="E349" s="99"/>
      <c r="F349" s="646"/>
      <c r="G349" s="590" t="s">
        <v>224</v>
      </c>
      <c r="H349" s="169" t="s">
        <v>245</v>
      </c>
      <c r="I349" s="76" t="s">
        <v>316</v>
      </c>
      <c r="J349" s="76" t="s">
        <v>221</v>
      </c>
      <c r="K349" s="134" t="s">
        <v>259</v>
      </c>
      <c r="L349" s="56" t="s">
        <v>259</v>
      </c>
      <c r="M349" s="188"/>
      <c r="N349" s="56" t="s">
        <v>231</v>
      </c>
      <c r="O349" s="56"/>
      <c r="P349" s="76" t="str">
        <f>TRIM(BD_LilyaEspinoza[[#This Row],[CONTACTO II]])</f>
        <v/>
      </c>
      <c r="Q349" s="64"/>
      <c r="R349" s="56"/>
      <c r="S349" s="56"/>
      <c r="T349" s="56"/>
      <c r="U349" s="56"/>
      <c r="V349" s="56"/>
    </row>
    <row r="350" spans="1:22" ht="28">
      <c r="A350" s="137">
        <v>76478264</v>
      </c>
      <c r="B350" s="162" t="s">
        <v>9686</v>
      </c>
      <c r="C350" s="99">
        <v>51933495100</v>
      </c>
      <c r="D350" s="141" t="s">
        <v>9687</v>
      </c>
      <c r="E350" s="99"/>
      <c r="F350" s="646" t="s">
        <v>260</v>
      </c>
      <c r="G350" s="590" t="s">
        <v>224</v>
      </c>
      <c r="H350" s="169" t="s">
        <v>245</v>
      </c>
      <c r="I350" s="76" t="s">
        <v>316</v>
      </c>
      <c r="J350" s="76" t="s">
        <v>221</v>
      </c>
      <c r="K350" s="134"/>
      <c r="L350" s="56"/>
      <c r="M350" s="188"/>
      <c r="N350" s="56" t="s">
        <v>231</v>
      </c>
      <c r="O350" s="56" t="s">
        <v>231</v>
      </c>
      <c r="P350" s="76" t="str">
        <f>TRIM(BD_LilyaEspinoza[[#This Row],[CONTACTO II]])</f>
        <v>MOSTRÓ INTERÉS</v>
      </c>
      <c r="Q350" s="64" t="s">
        <v>445</v>
      </c>
      <c r="R350" s="56" t="s">
        <v>232</v>
      </c>
      <c r="S350" s="56" t="s">
        <v>318</v>
      </c>
      <c r="T350" s="56" t="s">
        <v>323</v>
      </c>
      <c r="U350" s="56" t="s">
        <v>255</v>
      </c>
      <c r="V350" s="56"/>
    </row>
    <row r="351" spans="1:22" ht="13">
      <c r="A351" s="137">
        <v>29610905</v>
      </c>
      <c r="B351" s="162" t="s">
        <v>1278</v>
      </c>
      <c r="C351" s="99"/>
      <c r="D351" s="141" t="s">
        <v>1279</v>
      </c>
      <c r="E351" s="99"/>
      <c r="F351" s="646"/>
      <c r="G351" s="162" t="s">
        <v>225</v>
      </c>
      <c r="H351" s="169" t="s">
        <v>245</v>
      </c>
      <c r="I351" s="76" t="s">
        <v>316</v>
      </c>
      <c r="J351" s="76" t="s">
        <v>221</v>
      </c>
      <c r="K351" s="134" t="s">
        <v>259</v>
      </c>
      <c r="L351" s="56" t="s">
        <v>259</v>
      </c>
      <c r="M351" s="188"/>
      <c r="N351" s="56" t="s">
        <v>233</v>
      </c>
      <c r="O351" s="56"/>
      <c r="P351" s="76" t="str">
        <f>TRIM(BD_LilyaEspinoza[[#This Row],[CONTACTO II]])</f>
        <v/>
      </c>
      <c r="Q351" s="64"/>
      <c r="R351" s="56"/>
      <c r="S351" s="56"/>
      <c r="T351" s="56"/>
      <c r="U351" s="56"/>
      <c r="V351" s="56"/>
    </row>
    <row r="352" spans="1:22" ht="13">
      <c r="A352" s="137">
        <v>9312861</v>
      </c>
      <c r="B352" s="162" t="s">
        <v>704</v>
      </c>
      <c r="C352" s="99">
        <v>51999434993</v>
      </c>
      <c r="D352" s="141" t="s">
        <v>705</v>
      </c>
      <c r="E352" s="99"/>
      <c r="F352" s="646"/>
      <c r="G352" s="162" t="s">
        <v>225</v>
      </c>
      <c r="H352" s="169" t="s">
        <v>245</v>
      </c>
      <c r="I352" s="76" t="s">
        <v>316</v>
      </c>
      <c r="J352" s="76" t="s">
        <v>221</v>
      </c>
      <c r="K352" s="134" t="s">
        <v>259</v>
      </c>
      <c r="L352" s="56" t="s">
        <v>259</v>
      </c>
      <c r="M352" s="188"/>
      <c r="N352" s="56" t="s">
        <v>233</v>
      </c>
      <c r="O352" s="56"/>
      <c r="P352" s="76" t="str">
        <f>TRIM(BD_LilyaEspinoza[[#This Row],[CONTACTO II]])</f>
        <v/>
      </c>
      <c r="Q352" s="64"/>
      <c r="R352" s="56"/>
      <c r="S352" s="56"/>
      <c r="T352" s="56"/>
      <c r="U352" s="56"/>
      <c r="V352" s="56"/>
    </row>
    <row r="353" spans="1:22" ht="13">
      <c r="A353" s="137">
        <v>73717249</v>
      </c>
      <c r="B353" s="162" t="s">
        <v>8495</v>
      </c>
      <c r="C353" s="99">
        <v>51993705096</v>
      </c>
      <c r="D353" s="141" t="s">
        <v>8496</v>
      </c>
      <c r="E353" s="99"/>
      <c r="F353" s="646"/>
      <c r="G353" s="162" t="s">
        <v>225</v>
      </c>
      <c r="H353" s="169" t="s">
        <v>245</v>
      </c>
      <c r="I353" s="76" t="s">
        <v>316</v>
      </c>
      <c r="J353" s="76" t="s">
        <v>221</v>
      </c>
      <c r="K353" s="134" t="s">
        <v>259</v>
      </c>
      <c r="L353" s="56" t="s">
        <v>259</v>
      </c>
      <c r="M353" s="188"/>
      <c r="N353" s="56" t="s">
        <v>233</v>
      </c>
      <c r="O353" s="56"/>
      <c r="P353" s="76" t="str">
        <f>TRIM(BD_LilyaEspinoza[[#This Row],[CONTACTO II]])</f>
        <v/>
      </c>
      <c r="Q353" s="64"/>
      <c r="R353" s="56"/>
      <c r="S353" s="56"/>
      <c r="T353" s="56"/>
      <c r="U353" s="56"/>
      <c r="V353" s="56"/>
    </row>
    <row r="354" spans="1:22" ht="56">
      <c r="A354" s="137">
        <v>74042450</v>
      </c>
      <c r="B354" s="162" t="s">
        <v>8720</v>
      </c>
      <c r="C354" s="99">
        <v>51970592557</v>
      </c>
      <c r="D354" s="141" t="s">
        <v>8721</v>
      </c>
      <c r="E354" s="99" t="s">
        <v>376</v>
      </c>
      <c r="F354" s="646" t="s">
        <v>268</v>
      </c>
      <c r="G354" s="162" t="s">
        <v>225</v>
      </c>
      <c r="H354" s="169" t="s">
        <v>245</v>
      </c>
      <c r="I354" s="76" t="s">
        <v>316</v>
      </c>
      <c r="J354" s="76" t="s">
        <v>221</v>
      </c>
      <c r="K354" s="134"/>
      <c r="L354" s="56"/>
      <c r="M354" s="188"/>
      <c r="N354" s="60" t="s">
        <v>231</v>
      </c>
      <c r="O354" s="56" t="s">
        <v>231</v>
      </c>
      <c r="P354" s="76" t="str">
        <f>TRIM(BD_LilyaEspinoza[[#This Row],[CONTACTO II]])</f>
        <v>MOSTRÓ INTERÉS</v>
      </c>
      <c r="Q354" s="64" t="s">
        <v>3344</v>
      </c>
      <c r="R354" s="56" t="s">
        <v>312</v>
      </c>
      <c r="S354" s="56" t="s">
        <v>319</v>
      </c>
      <c r="T354" s="56" t="s">
        <v>6207</v>
      </c>
      <c r="U354" s="56"/>
      <c r="V354" s="56"/>
    </row>
    <row r="355" spans="1:22" ht="13">
      <c r="A355" s="137"/>
      <c r="B355" s="162" t="s">
        <v>12033</v>
      </c>
      <c r="C355" s="99">
        <v>51981621449</v>
      </c>
      <c r="D355" s="141" t="s">
        <v>12034</v>
      </c>
      <c r="E355" s="99" t="s">
        <v>347</v>
      </c>
      <c r="F355" s="646" t="s">
        <v>260</v>
      </c>
      <c r="G355" s="162" t="s">
        <v>223</v>
      </c>
      <c r="H355" s="169" t="s">
        <v>245</v>
      </c>
      <c r="I355" s="76" t="s">
        <v>316</v>
      </c>
      <c r="J355" s="76" t="s">
        <v>221</v>
      </c>
      <c r="K355" s="134"/>
      <c r="L355" s="56"/>
      <c r="M355" s="188"/>
      <c r="N355" s="56" t="s">
        <v>233</v>
      </c>
      <c r="O355" s="56"/>
      <c r="P355" s="76" t="str">
        <f>TRIM(BD_LilyaEspinoza[[#This Row],[CONTACTO II]])</f>
        <v/>
      </c>
      <c r="Q355" s="64"/>
      <c r="R355" s="56"/>
      <c r="S355" s="56"/>
      <c r="T355" s="56"/>
      <c r="U355" s="56"/>
      <c r="V355" s="56"/>
    </row>
    <row r="356" spans="1:22" ht="42">
      <c r="A356" s="137">
        <v>45403781</v>
      </c>
      <c r="B356" s="162" t="s">
        <v>2467</v>
      </c>
      <c r="C356" s="99">
        <v>51972130838</v>
      </c>
      <c r="D356" s="141" t="s">
        <v>2468</v>
      </c>
      <c r="E356" s="99" t="s">
        <v>507</v>
      </c>
      <c r="F356" s="705" t="s">
        <v>240</v>
      </c>
      <c r="G356" s="162" t="s">
        <v>223</v>
      </c>
      <c r="H356" s="169" t="s">
        <v>245</v>
      </c>
      <c r="I356" s="76" t="s">
        <v>316</v>
      </c>
      <c r="J356" s="76" t="s">
        <v>221</v>
      </c>
      <c r="K356" s="134"/>
      <c r="L356" s="56"/>
      <c r="M356" s="188"/>
      <c r="N356" s="60" t="s">
        <v>231</v>
      </c>
      <c r="O356" s="56"/>
      <c r="P356" s="62" t="s">
        <v>231</v>
      </c>
      <c r="Q356" s="64"/>
      <c r="R356" s="56"/>
      <c r="S356" s="56"/>
      <c r="T356" s="56"/>
      <c r="U356" s="56"/>
      <c r="V356" s="56"/>
    </row>
    <row r="357" spans="1:22" ht="42">
      <c r="A357" s="137">
        <v>45636200</v>
      </c>
      <c r="B357" s="162" t="s">
        <v>2525</v>
      </c>
      <c r="C357" s="99">
        <v>51935146075</v>
      </c>
      <c r="D357" s="141" t="s">
        <v>2526</v>
      </c>
      <c r="E357" s="99" t="s">
        <v>507</v>
      </c>
      <c r="F357" s="705" t="s">
        <v>240</v>
      </c>
      <c r="G357" s="162" t="s">
        <v>225</v>
      </c>
      <c r="H357" s="169" t="s">
        <v>245</v>
      </c>
      <c r="I357" s="76" t="s">
        <v>316</v>
      </c>
      <c r="J357" s="76" t="s">
        <v>221</v>
      </c>
      <c r="K357" s="134"/>
      <c r="L357" s="56"/>
      <c r="M357" s="188"/>
      <c r="N357" s="56" t="s">
        <v>233</v>
      </c>
      <c r="O357" s="56"/>
      <c r="P357" s="76" t="str">
        <f>TRIM(BD_LilyaEspinoza[[#This Row],[CONTACTO II]])</f>
        <v/>
      </c>
      <c r="Q357" s="64"/>
      <c r="R357" s="56"/>
      <c r="S357" s="56"/>
      <c r="T357" s="56"/>
      <c r="U357" s="56"/>
      <c r="V357" s="56"/>
    </row>
    <row r="358" spans="1:22" ht="13">
      <c r="A358" s="132">
        <v>46618551</v>
      </c>
      <c r="B358" s="162" t="s">
        <v>2669</v>
      </c>
      <c r="C358" s="99">
        <v>51906481427</v>
      </c>
      <c r="D358" s="99" t="s">
        <v>2670</v>
      </c>
      <c r="E358" s="99" t="s">
        <v>347</v>
      </c>
      <c r="F358" s="646" t="s">
        <v>377</v>
      </c>
      <c r="G358" s="590" t="s">
        <v>224</v>
      </c>
      <c r="H358" s="169" t="s">
        <v>245</v>
      </c>
      <c r="I358" s="76" t="s">
        <v>316</v>
      </c>
      <c r="J358" s="76" t="s">
        <v>221</v>
      </c>
      <c r="K358" s="134"/>
      <c r="L358" s="56"/>
      <c r="M358" s="188"/>
      <c r="N358" s="56" t="s">
        <v>233</v>
      </c>
      <c r="O358" s="56"/>
      <c r="P358" s="76" t="str">
        <f>TRIM(BD_LilyaEspinoza[[#This Row],[CONTACTO II]])</f>
        <v/>
      </c>
      <c r="Q358" s="64"/>
      <c r="R358" s="56"/>
      <c r="S358" s="56"/>
      <c r="T358" s="56"/>
      <c r="U358" s="56"/>
      <c r="V358" s="56"/>
    </row>
    <row r="359" spans="1:22" ht="13">
      <c r="A359" s="132">
        <v>47959932</v>
      </c>
      <c r="B359" s="162" t="s">
        <v>2876</v>
      </c>
      <c r="C359" s="99">
        <v>51984043429</v>
      </c>
      <c r="D359" s="99" t="s">
        <v>2877</v>
      </c>
      <c r="E359" s="99" t="s">
        <v>347</v>
      </c>
      <c r="F359" s="646" t="s">
        <v>377</v>
      </c>
      <c r="G359" s="590" t="s">
        <v>224</v>
      </c>
      <c r="H359" s="169" t="s">
        <v>245</v>
      </c>
      <c r="I359" s="76" t="s">
        <v>316</v>
      </c>
      <c r="J359" s="76" t="s">
        <v>221</v>
      </c>
      <c r="K359" s="134"/>
      <c r="L359" s="56"/>
      <c r="M359" s="188"/>
      <c r="N359" s="56" t="s">
        <v>233</v>
      </c>
      <c r="O359" s="56"/>
      <c r="P359" s="76" t="str">
        <f>TRIM(BD_LilyaEspinoza[[#This Row],[CONTACTO II]])</f>
        <v/>
      </c>
      <c r="Q359" s="64"/>
      <c r="R359" s="56"/>
      <c r="S359" s="56"/>
      <c r="T359" s="56"/>
      <c r="U359" s="56"/>
      <c r="V359" s="56"/>
    </row>
    <row r="360" spans="1:22" ht="13">
      <c r="A360" s="137">
        <v>42808997</v>
      </c>
      <c r="B360" s="162" t="s">
        <v>1971</v>
      </c>
      <c r="C360" s="99">
        <v>51945328712</v>
      </c>
      <c r="D360" s="141" t="s">
        <v>1972</v>
      </c>
      <c r="E360" s="99" t="s">
        <v>376</v>
      </c>
      <c r="F360" s="646" t="s">
        <v>260</v>
      </c>
      <c r="G360" s="590" t="s">
        <v>224</v>
      </c>
      <c r="H360" s="169" t="s">
        <v>245</v>
      </c>
      <c r="I360" s="76" t="s">
        <v>316</v>
      </c>
      <c r="J360" s="76" t="s">
        <v>221</v>
      </c>
      <c r="K360" s="134"/>
      <c r="L360" s="56"/>
      <c r="M360" s="188"/>
      <c r="N360" s="56" t="s">
        <v>233</v>
      </c>
      <c r="O360" s="56"/>
      <c r="P360" s="76" t="str">
        <f>TRIM(BD_LilyaEspinoza[[#This Row],[CONTACTO II]])</f>
        <v/>
      </c>
      <c r="Q360" s="64"/>
      <c r="R360" s="56"/>
      <c r="S360" s="56"/>
      <c r="T360" s="56"/>
      <c r="U360" s="56"/>
      <c r="V360" s="56"/>
    </row>
    <row r="361" spans="1:22" ht="13">
      <c r="A361" s="137">
        <v>25699076</v>
      </c>
      <c r="B361" s="162" t="s">
        <v>1207</v>
      </c>
      <c r="C361" s="99">
        <v>51956033304</v>
      </c>
      <c r="D361" s="141" t="s">
        <v>1208</v>
      </c>
      <c r="E361" s="99" t="s">
        <v>376</v>
      </c>
      <c r="F361" s="646" t="s">
        <v>377</v>
      </c>
      <c r="G361" s="162" t="s">
        <v>223</v>
      </c>
      <c r="H361" s="169" t="s">
        <v>245</v>
      </c>
      <c r="I361" s="76" t="s">
        <v>316</v>
      </c>
      <c r="J361" s="76" t="s">
        <v>221</v>
      </c>
      <c r="K361" s="134"/>
      <c r="L361" s="56"/>
      <c r="M361" s="188"/>
      <c r="N361" s="56" t="s">
        <v>233</v>
      </c>
      <c r="O361" s="56"/>
      <c r="P361" s="76" t="str">
        <f>TRIM(BD_LilyaEspinoza[[#This Row],[CONTACTO II]])</f>
        <v/>
      </c>
      <c r="Q361" s="64"/>
      <c r="R361" s="56"/>
      <c r="S361" s="56"/>
      <c r="T361" s="56"/>
      <c r="U361" s="56"/>
      <c r="V361" s="56"/>
    </row>
    <row r="362" spans="1:22" ht="13">
      <c r="A362" s="137">
        <v>47182889</v>
      </c>
      <c r="B362" s="162" t="s">
        <v>2766</v>
      </c>
      <c r="C362" s="99">
        <v>51922224015</v>
      </c>
      <c r="D362" s="141" t="s">
        <v>2767</v>
      </c>
      <c r="E362" s="99" t="s">
        <v>376</v>
      </c>
      <c r="F362" s="646" t="s">
        <v>377</v>
      </c>
      <c r="G362" s="162" t="s">
        <v>223</v>
      </c>
      <c r="H362" s="169" t="s">
        <v>245</v>
      </c>
      <c r="I362" s="76" t="s">
        <v>316</v>
      </c>
      <c r="J362" s="76" t="s">
        <v>221</v>
      </c>
      <c r="K362" s="134"/>
      <c r="L362" s="56"/>
      <c r="M362" s="188"/>
      <c r="N362" s="56" t="s">
        <v>233</v>
      </c>
      <c r="O362" s="56"/>
      <c r="P362" s="76" t="str">
        <f>TRIM(BD_LilyaEspinoza[[#This Row],[CONTACTO II]])</f>
        <v/>
      </c>
      <c r="Q362" s="64"/>
      <c r="R362" s="56"/>
      <c r="S362" s="56"/>
      <c r="T362" s="56"/>
      <c r="U362" s="56"/>
      <c r="V362" s="56"/>
    </row>
    <row r="363" spans="1:22" ht="13">
      <c r="A363" s="633" t="s">
        <v>10521</v>
      </c>
      <c r="B363" s="634" t="s">
        <v>10522</v>
      </c>
      <c r="C363" s="635" t="s">
        <v>10523</v>
      </c>
      <c r="D363" s="636" t="s">
        <v>3381</v>
      </c>
      <c r="E363" s="637" t="s">
        <v>1392</v>
      </c>
      <c r="F363" s="646"/>
      <c r="G363" s="162" t="s">
        <v>223</v>
      </c>
      <c r="H363" s="169" t="s">
        <v>245</v>
      </c>
      <c r="I363" s="76" t="s">
        <v>316</v>
      </c>
      <c r="J363" s="76" t="s">
        <v>221</v>
      </c>
      <c r="K363" s="141" t="s">
        <v>271</v>
      </c>
      <c r="L363" s="56"/>
      <c r="M363" s="188"/>
      <c r="N363" s="56" t="s">
        <v>233</v>
      </c>
      <c r="O363" s="56"/>
      <c r="P363" s="76" t="str">
        <f>TRIM(BD_LilyaEspinoza[[#This Row],[CONTACTO II]])</f>
        <v/>
      </c>
      <c r="Q363" s="64"/>
      <c r="R363" s="56"/>
      <c r="S363" s="56"/>
      <c r="T363" s="56"/>
      <c r="U363" s="56"/>
      <c r="V363" s="56"/>
    </row>
    <row r="364" spans="1:22" ht="13">
      <c r="A364" s="137">
        <v>61252850</v>
      </c>
      <c r="B364" s="162" t="s">
        <v>3910</v>
      </c>
      <c r="C364" s="99">
        <v>51970531636</v>
      </c>
      <c r="D364" s="141" t="s">
        <v>3911</v>
      </c>
      <c r="E364" s="99" t="s">
        <v>376</v>
      </c>
      <c r="F364" s="646" t="s">
        <v>260</v>
      </c>
      <c r="G364" s="590" t="s">
        <v>224</v>
      </c>
      <c r="H364" s="169" t="s">
        <v>245</v>
      </c>
      <c r="I364" s="76" t="s">
        <v>316</v>
      </c>
      <c r="J364" s="76" t="s">
        <v>221</v>
      </c>
      <c r="K364" s="134"/>
      <c r="L364" s="56"/>
      <c r="M364" s="188"/>
      <c r="N364" s="56" t="s">
        <v>233</v>
      </c>
      <c r="O364" s="56"/>
      <c r="P364" s="76" t="str">
        <f>TRIM(BD_LilyaEspinoza[[#This Row],[CONTACTO II]])</f>
        <v/>
      </c>
      <c r="Q364" s="64"/>
      <c r="R364" s="56"/>
      <c r="S364" s="56"/>
      <c r="T364" s="56"/>
      <c r="U364" s="56"/>
      <c r="V364" s="56"/>
    </row>
    <row r="365" spans="1:22" ht="28">
      <c r="A365" s="137">
        <v>71676418</v>
      </c>
      <c r="B365" s="162" t="s">
        <v>6502</v>
      </c>
      <c r="C365" s="99">
        <v>51902280158</v>
      </c>
      <c r="D365" s="141" t="s">
        <v>6503</v>
      </c>
      <c r="E365" s="99" t="s">
        <v>376</v>
      </c>
      <c r="F365" s="646" t="s">
        <v>260</v>
      </c>
      <c r="G365" s="590" t="s">
        <v>224</v>
      </c>
      <c r="H365" s="169" t="s">
        <v>245</v>
      </c>
      <c r="I365" s="76" t="s">
        <v>316</v>
      </c>
      <c r="J365" s="76" t="s">
        <v>221</v>
      </c>
      <c r="K365" s="134"/>
      <c r="L365" s="56"/>
      <c r="M365" s="188"/>
      <c r="N365" s="60" t="s">
        <v>231</v>
      </c>
      <c r="O365" s="56" t="s">
        <v>231</v>
      </c>
      <c r="P365" s="76" t="str">
        <f>TRIM(BD_LilyaEspinoza[[#This Row],[CONTACTO II]])</f>
        <v>MOSTRÓ INTERÉS</v>
      </c>
      <c r="Q365" s="64" t="s">
        <v>445</v>
      </c>
      <c r="R365" s="56" t="s">
        <v>234</v>
      </c>
      <c r="S365" s="56" t="s">
        <v>318</v>
      </c>
      <c r="T365" s="56" t="s">
        <v>323</v>
      </c>
      <c r="U365" s="56" t="s">
        <v>255</v>
      </c>
      <c r="V365" s="56"/>
    </row>
    <row r="366" spans="1:22" ht="13">
      <c r="A366" s="137">
        <v>70360839</v>
      </c>
      <c r="B366" s="162" t="s">
        <v>5407</v>
      </c>
      <c r="C366" s="99">
        <v>51904296159</v>
      </c>
      <c r="D366" s="141" t="s">
        <v>5408</v>
      </c>
      <c r="E366" s="99" t="s">
        <v>376</v>
      </c>
      <c r="F366" s="646" t="s">
        <v>377</v>
      </c>
      <c r="G366" s="590" t="s">
        <v>224</v>
      </c>
      <c r="H366" s="169" t="s">
        <v>245</v>
      </c>
      <c r="I366" s="76" t="s">
        <v>316</v>
      </c>
      <c r="J366" s="76" t="s">
        <v>221</v>
      </c>
      <c r="K366" s="134"/>
      <c r="L366" s="56"/>
      <c r="M366" s="188"/>
      <c r="N366" s="56" t="s">
        <v>233</v>
      </c>
      <c r="O366" s="56"/>
      <c r="P366" s="76" t="str">
        <f>TRIM(BD_LilyaEspinoza[[#This Row],[CONTACTO II]])</f>
        <v/>
      </c>
      <c r="Q366" s="64"/>
      <c r="R366" s="56"/>
      <c r="S366" s="56"/>
      <c r="T366" s="56"/>
      <c r="U366" s="56"/>
      <c r="V366" s="56"/>
    </row>
    <row r="367" spans="1:22" ht="42">
      <c r="A367" s="137">
        <v>23989586</v>
      </c>
      <c r="B367" s="162" t="s">
        <v>1192</v>
      </c>
      <c r="C367" s="99">
        <v>51939406782</v>
      </c>
      <c r="D367" s="141" t="s">
        <v>1193</v>
      </c>
      <c r="E367" s="99" t="s">
        <v>507</v>
      </c>
      <c r="F367" s="705" t="s">
        <v>240</v>
      </c>
      <c r="G367" s="162" t="s">
        <v>223</v>
      </c>
      <c r="H367" s="169" t="s">
        <v>245</v>
      </c>
      <c r="I367" s="76" t="s">
        <v>316</v>
      </c>
      <c r="J367" s="76" t="s">
        <v>221</v>
      </c>
      <c r="K367" s="134"/>
      <c r="L367" s="56"/>
      <c r="M367" s="188"/>
      <c r="N367" s="56" t="s">
        <v>233</v>
      </c>
      <c r="O367" s="56"/>
      <c r="P367" s="76" t="str">
        <f>TRIM(BD_LilyaEspinoza[[#This Row],[CONTACTO II]])</f>
        <v/>
      </c>
      <c r="Q367" s="64"/>
      <c r="R367" s="56"/>
      <c r="S367" s="56"/>
      <c r="T367" s="56"/>
      <c r="U367" s="56"/>
      <c r="V367" s="56"/>
    </row>
    <row r="368" spans="1:22" ht="28">
      <c r="A368" s="137">
        <v>61215919</v>
      </c>
      <c r="B368" s="145" t="s">
        <v>3855</v>
      </c>
      <c r="C368" s="141">
        <v>926953354</v>
      </c>
      <c r="D368" s="408" t="s">
        <v>3856</v>
      </c>
      <c r="E368" s="99" t="s">
        <v>2817</v>
      </c>
      <c r="F368" s="646"/>
      <c r="G368" s="162" t="s">
        <v>223</v>
      </c>
      <c r="H368" s="169" t="s">
        <v>243</v>
      </c>
      <c r="I368" s="76" t="s">
        <v>316</v>
      </c>
      <c r="J368" s="76" t="s">
        <v>221</v>
      </c>
      <c r="K368" s="134"/>
      <c r="L368" s="56"/>
      <c r="M368" s="188"/>
      <c r="N368" s="308" t="s">
        <v>233</v>
      </c>
      <c r="O368" s="56"/>
      <c r="P368" s="76"/>
      <c r="Q368" s="64"/>
      <c r="R368" s="56"/>
      <c r="S368" s="56"/>
      <c r="T368" s="56"/>
      <c r="U368" s="56"/>
      <c r="V368" s="56"/>
    </row>
    <row r="369" spans="1:22" ht="28">
      <c r="A369" s="137">
        <v>71178197</v>
      </c>
      <c r="B369" s="145" t="s">
        <v>6083</v>
      </c>
      <c r="C369" s="141">
        <v>921941752</v>
      </c>
      <c r="D369" s="141" t="s">
        <v>6084</v>
      </c>
      <c r="E369" s="99" t="s">
        <v>2817</v>
      </c>
      <c r="F369" s="646"/>
      <c r="G369" s="590" t="s">
        <v>224</v>
      </c>
      <c r="H369" s="169" t="s">
        <v>243</v>
      </c>
      <c r="I369" s="76" t="s">
        <v>316</v>
      </c>
      <c r="J369" s="76" t="s">
        <v>221</v>
      </c>
      <c r="K369" s="134"/>
      <c r="L369" s="56"/>
      <c r="M369" s="188"/>
      <c r="N369" s="308" t="s">
        <v>233</v>
      </c>
      <c r="O369" s="56"/>
      <c r="P369" s="76"/>
      <c r="Q369" s="64"/>
      <c r="R369" s="56"/>
      <c r="S369" s="56"/>
      <c r="T369" s="56"/>
      <c r="U369" s="56"/>
      <c r="V369" s="56"/>
    </row>
    <row r="370" spans="1:22" ht="42">
      <c r="A370" s="137">
        <v>75210574</v>
      </c>
      <c r="B370" s="162" t="s">
        <v>9213</v>
      </c>
      <c r="C370" s="99">
        <v>51916458020</v>
      </c>
      <c r="D370" s="141" t="s">
        <v>9214</v>
      </c>
      <c r="E370" s="99" t="s">
        <v>507</v>
      </c>
      <c r="F370" s="705" t="s">
        <v>240</v>
      </c>
      <c r="G370" s="162" t="s">
        <v>223</v>
      </c>
      <c r="H370" s="169" t="s">
        <v>245</v>
      </c>
      <c r="I370" s="76" t="s">
        <v>316</v>
      </c>
      <c r="J370" s="76" t="s">
        <v>221</v>
      </c>
      <c r="K370" s="134"/>
      <c r="L370" s="56"/>
      <c r="M370" s="188"/>
      <c r="N370" s="308" t="s">
        <v>233</v>
      </c>
      <c r="O370" s="56"/>
      <c r="P370" s="76" t="str">
        <f>TRIM(BD_LilyaEspinoza[[#This Row],[CONTACTO II]])</f>
        <v/>
      </c>
      <c r="Q370" s="64"/>
      <c r="R370" s="56"/>
      <c r="S370" s="56"/>
      <c r="T370" s="56"/>
      <c r="U370" s="56"/>
      <c r="V370" s="56"/>
    </row>
    <row r="371" spans="1:22" ht="28">
      <c r="A371" s="137">
        <v>61332459</v>
      </c>
      <c r="B371" s="162" t="s">
        <v>4032</v>
      </c>
      <c r="C371" s="99">
        <v>51916046334</v>
      </c>
      <c r="D371" s="141" t="s">
        <v>4033</v>
      </c>
      <c r="E371" s="99" t="s">
        <v>376</v>
      </c>
      <c r="F371" s="646" t="s">
        <v>260</v>
      </c>
      <c r="G371" s="590" t="s">
        <v>224</v>
      </c>
      <c r="H371" s="169" t="s">
        <v>245</v>
      </c>
      <c r="I371" s="76" t="s">
        <v>316</v>
      </c>
      <c r="J371" s="76" t="s">
        <v>221</v>
      </c>
      <c r="K371" s="134"/>
      <c r="L371" s="56"/>
      <c r="M371" s="188"/>
      <c r="N371" s="308" t="s">
        <v>233</v>
      </c>
      <c r="O371" s="56"/>
      <c r="P371" s="76" t="str">
        <f>TRIM(BD_LilyaEspinoza[[#This Row],[CONTACTO II]])</f>
        <v/>
      </c>
      <c r="Q371" s="64"/>
      <c r="R371" s="56"/>
      <c r="S371" s="56"/>
      <c r="T371" s="56"/>
      <c r="U371" s="56"/>
      <c r="V371" s="56"/>
    </row>
    <row r="372" spans="1:22" ht="28">
      <c r="A372" s="137">
        <v>40444852</v>
      </c>
      <c r="B372" s="162" t="s">
        <v>1411</v>
      </c>
      <c r="C372" s="99">
        <v>51943910999</v>
      </c>
      <c r="D372" s="141" t="s">
        <v>1412</v>
      </c>
      <c r="E372" s="99" t="s">
        <v>376</v>
      </c>
      <c r="F372" s="646" t="s">
        <v>377</v>
      </c>
      <c r="G372" s="590" t="s">
        <v>224</v>
      </c>
      <c r="H372" s="169" t="s">
        <v>245</v>
      </c>
      <c r="I372" s="76" t="s">
        <v>316</v>
      </c>
      <c r="J372" s="76" t="s">
        <v>221</v>
      </c>
      <c r="K372" s="134"/>
      <c r="L372" s="56"/>
      <c r="M372" s="188"/>
      <c r="N372" s="308" t="s">
        <v>233</v>
      </c>
      <c r="O372" s="56"/>
      <c r="P372" s="76" t="str">
        <f>TRIM(BD_LilyaEspinoza[[#This Row],[CONTACTO II]])</f>
        <v/>
      </c>
      <c r="Q372" s="64"/>
      <c r="R372" s="56"/>
      <c r="S372" s="56"/>
      <c r="T372" s="56"/>
      <c r="U372" s="56"/>
      <c r="V372" s="56"/>
    </row>
    <row r="373" spans="1:22" ht="28">
      <c r="A373" s="137">
        <v>72341085</v>
      </c>
      <c r="B373" s="162" t="s">
        <v>7087</v>
      </c>
      <c r="C373" s="99">
        <v>904401804</v>
      </c>
      <c r="D373" s="409" t="s">
        <v>7088</v>
      </c>
      <c r="E373" s="110" t="s">
        <v>376</v>
      </c>
      <c r="F373" s="646" t="s">
        <v>254</v>
      </c>
      <c r="G373" s="590" t="s">
        <v>224</v>
      </c>
      <c r="H373" s="169" t="s">
        <v>242</v>
      </c>
      <c r="I373" s="76" t="s">
        <v>316</v>
      </c>
      <c r="J373" s="76" t="s">
        <v>221</v>
      </c>
      <c r="K373" s="134"/>
      <c r="L373" s="56"/>
      <c r="M373" s="188"/>
      <c r="N373" s="60" t="s">
        <v>231</v>
      </c>
      <c r="O373" s="60" t="s">
        <v>233</v>
      </c>
      <c r="P373" s="76" t="str">
        <f>TRIM(BD_LilyaEspinoza[[#This Row],[CONTACTO II]])</f>
        <v>SE ENVIÓ INFORMACIÓN</v>
      </c>
      <c r="Q373" s="64" t="s">
        <v>445</v>
      </c>
      <c r="R373" s="60" t="s">
        <v>232</v>
      </c>
      <c r="S373" s="56" t="s">
        <v>318</v>
      </c>
      <c r="T373" s="56" t="s">
        <v>323</v>
      </c>
      <c r="U373" s="56" t="s">
        <v>255</v>
      </c>
      <c r="V373" s="56"/>
    </row>
    <row r="374" spans="1:22" ht="28">
      <c r="A374" s="132">
        <v>70647202</v>
      </c>
      <c r="B374" s="145" t="s">
        <v>5609</v>
      </c>
      <c r="C374" s="141">
        <v>900185623</v>
      </c>
      <c r="D374" s="409" t="s">
        <v>5608</v>
      </c>
      <c r="E374" s="169"/>
      <c r="F374" s="646" t="s">
        <v>377</v>
      </c>
      <c r="G374" s="590" t="s">
        <v>224</v>
      </c>
      <c r="H374" s="169" t="s">
        <v>11</v>
      </c>
      <c r="I374" s="76" t="s">
        <v>316</v>
      </c>
      <c r="J374" s="76" t="s">
        <v>221</v>
      </c>
      <c r="K374" s="134"/>
      <c r="L374" s="56"/>
      <c r="M374" s="188">
        <v>45841</v>
      </c>
      <c r="N374" s="60" t="s">
        <v>231</v>
      </c>
      <c r="O374" s="56" t="s">
        <v>231</v>
      </c>
      <c r="P374" s="76" t="str">
        <f>TRIM(BD_LilyaEspinoza[[#This Row],[CONTACTO II]])</f>
        <v>MOSTRÓ INTERÉS</v>
      </c>
      <c r="Q374" s="64" t="s">
        <v>445</v>
      </c>
      <c r="R374" s="60" t="s">
        <v>232</v>
      </c>
      <c r="S374" s="56" t="s">
        <v>318</v>
      </c>
      <c r="T374" s="60" t="s">
        <v>323</v>
      </c>
      <c r="U374" s="56" t="s">
        <v>255</v>
      </c>
      <c r="V374" s="56" t="s">
        <v>11</v>
      </c>
    </row>
    <row r="375" spans="1:22" ht="14">
      <c r="A375" s="137" t="s">
        <v>10502</v>
      </c>
      <c r="B375" s="162" t="s">
        <v>10503</v>
      </c>
      <c r="C375" s="99">
        <v>997894942</v>
      </c>
      <c r="D375" s="409" t="s">
        <v>10504</v>
      </c>
      <c r="E375" s="169" t="s">
        <v>2817</v>
      </c>
      <c r="F375" s="646" t="s">
        <v>254</v>
      </c>
      <c r="G375" s="162" t="s">
        <v>225</v>
      </c>
      <c r="H375" s="169" t="s">
        <v>242</v>
      </c>
      <c r="I375" s="76" t="s">
        <v>316</v>
      </c>
      <c r="J375" s="76" t="s">
        <v>221</v>
      </c>
      <c r="K375" s="134"/>
      <c r="L375" s="56"/>
      <c r="M375" s="188"/>
      <c r="N375" s="60" t="s">
        <v>231</v>
      </c>
      <c r="O375" s="56" t="s">
        <v>231</v>
      </c>
      <c r="P375" s="76" t="str">
        <f>TRIM(BD_LilyaEspinoza[[#This Row],[CONTACTO II]])</f>
        <v>MOSTRÓ INTERÉS</v>
      </c>
      <c r="Q375" s="64"/>
      <c r="R375" s="56"/>
      <c r="S375" s="56"/>
      <c r="T375" s="56"/>
      <c r="U375" s="56"/>
      <c r="V375" s="56"/>
    </row>
    <row r="376" spans="1:22" ht="13">
      <c r="A376" s="132" t="s">
        <v>362</v>
      </c>
      <c r="B376" s="145" t="s">
        <v>10278</v>
      </c>
      <c r="C376" s="141">
        <v>982041181</v>
      </c>
      <c r="D376" s="141" t="s">
        <v>362</v>
      </c>
      <c r="E376" s="169"/>
      <c r="F376" s="646"/>
      <c r="G376" s="162" t="s">
        <v>225</v>
      </c>
      <c r="H376" s="169" t="s">
        <v>11</v>
      </c>
      <c r="I376" s="76"/>
      <c r="J376" s="76" t="s">
        <v>221</v>
      </c>
      <c r="K376" s="134"/>
      <c r="L376" s="56"/>
      <c r="M376" s="188">
        <v>45841</v>
      </c>
      <c r="N376" s="56" t="s">
        <v>233</v>
      </c>
      <c r="O376" s="56"/>
      <c r="P376" s="76" t="str">
        <f>TRIM(BD_LilyaEspinoza[[#This Row],[CONTACTO II]])</f>
        <v/>
      </c>
      <c r="Q376" s="64"/>
      <c r="R376" s="56"/>
      <c r="S376" s="56"/>
      <c r="T376" s="56"/>
      <c r="U376" s="56"/>
      <c r="V376" s="56" t="s">
        <v>11</v>
      </c>
    </row>
    <row r="377" spans="1:22" ht="13">
      <c r="A377" s="132" t="s">
        <v>362</v>
      </c>
      <c r="B377" s="145" t="s">
        <v>10279</v>
      </c>
      <c r="C377" s="141">
        <v>961637094</v>
      </c>
      <c r="D377" s="141" t="s">
        <v>362</v>
      </c>
      <c r="E377" s="169"/>
      <c r="F377" s="646"/>
      <c r="G377" s="162" t="s">
        <v>223</v>
      </c>
      <c r="H377" s="169" t="s">
        <v>11</v>
      </c>
      <c r="I377" s="76"/>
      <c r="J377" s="76" t="s">
        <v>221</v>
      </c>
      <c r="K377" s="134"/>
      <c r="L377" s="56"/>
      <c r="M377" s="188">
        <v>45841</v>
      </c>
      <c r="N377" s="91" t="s">
        <v>233</v>
      </c>
      <c r="O377" s="56"/>
      <c r="P377" s="76" t="str">
        <f>TRIM(BD_LilyaEspinoza[[#This Row],[CONTACTO II]])</f>
        <v/>
      </c>
      <c r="Q377" s="64"/>
      <c r="R377" s="56"/>
      <c r="S377" s="56"/>
      <c r="T377" s="56"/>
      <c r="U377" s="56"/>
      <c r="V377" s="56" t="s">
        <v>11</v>
      </c>
    </row>
    <row r="378" spans="1:22" ht="13">
      <c r="A378" s="132" t="s">
        <v>362</v>
      </c>
      <c r="B378" s="145" t="s">
        <v>10280</v>
      </c>
      <c r="C378" s="141">
        <v>997115469</v>
      </c>
      <c r="D378" s="141" t="s">
        <v>362</v>
      </c>
      <c r="E378" s="169"/>
      <c r="F378" s="646"/>
      <c r="G378" s="590" t="s">
        <v>224</v>
      </c>
      <c r="H378" s="169" t="s">
        <v>11</v>
      </c>
      <c r="I378" s="76"/>
      <c r="J378" s="76" t="s">
        <v>221</v>
      </c>
      <c r="K378" s="134"/>
      <c r="L378" s="56"/>
      <c r="M378" s="188">
        <v>45841</v>
      </c>
      <c r="N378" s="91" t="s">
        <v>233</v>
      </c>
      <c r="O378" s="56"/>
      <c r="P378" s="76" t="str">
        <f>TRIM(BD_LilyaEspinoza[[#This Row],[CONTACTO II]])</f>
        <v/>
      </c>
      <c r="Q378" s="64"/>
      <c r="R378" s="56"/>
      <c r="S378" s="56"/>
      <c r="T378" s="56"/>
      <c r="U378" s="56"/>
      <c r="V378" s="56" t="s">
        <v>11</v>
      </c>
    </row>
    <row r="379" spans="1:22" ht="13">
      <c r="A379" s="132">
        <v>11223344</v>
      </c>
      <c r="B379" s="145" t="s">
        <v>1063</v>
      </c>
      <c r="C379" s="141">
        <v>914108770</v>
      </c>
      <c r="D379" s="141" t="s">
        <v>1064</v>
      </c>
      <c r="E379" s="169"/>
      <c r="F379" s="646"/>
      <c r="G379" s="162" t="s">
        <v>225</v>
      </c>
      <c r="H379" s="169" t="s">
        <v>11</v>
      </c>
      <c r="I379" s="76"/>
      <c r="J379" s="76" t="s">
        <v>221</v>
      </c>
      <c r="K379" s="134"/>
      <c r="L379" s="56"/>
      <c r="M379" s="188">
        <v>45841</v>
      </c>
      <c r="N379" s="91" t="s">
        <v>233</v>
      </c>
      <c r="O379" s="56"/>
      <c r="P379" s="76" t="str">
        <f>TRIM(BD_LilyaEspinoza[[#This Row],[CONTACTO II]])</f>
        <v/>
      </c>
      <c r="Q379" s="64"/>
      <c r="R379" s="56"/>
      <c r="S379" s="56"/>
      <c r="T379" s="56"/>
      <c r="U379" s="56"/>
      <c r="V379" s="56" t="s">
        <v>11</v>
      </c>
    </row>
    <row r="380" spans="1:22" ht="13">
      <c r="A380" s="132" t="s">
        <v>362</v>
      </c>
      <c r="B380" s="145" t="s">
        <v>10281</v>
      </c>
      <c r="C380" s="141">
        <v>953769661</v>
      </c>
      <c r="D380" s="141" t="s">
        <v>362</v>
      </c>
      <c r="E380" s="169"/>
      <c r="F380" s="646"/>
      <c r="G380" s="590" t="s">
        <v>223</v>
      </c>
      <c r="H380" s="169" t="s">
        <v>11</v>
      </c>
      <c r="I380" s="76"/>
      <c r="J380" s="76" t="s">
        <v>221</v>
      </c>
      <c r="K380" s="134"/>
      <c r="L380" s="56"/>
      <c r="M380" s="188">
        <v>45841</v>
      </c>
      <c r="N380" s="91" t="s">
        <v>233</v>
      </c>
      <c r="O380" s="56"/>
      <c r="P380" s="76" t="str">
        <f>TRIM(BD_LilyaEspinoza[[#This Row],[CONTACTO II]])</f>
        <v/>
      </c>
      <c r="Q380" s="64"/>
      <c r="R380" s="56"/>
      <c r="S380" s="56"/>
      <c r="T380" s="56"/>
      <c r="U380" s="56"/>
      <c r="V380" s="56" t="s">
        <v>11</v>
      </c>
    </row>
    <row r="381" spans="1:22" ht="13">
      <c r="A381" s="132" t="s">
        <v>362</v>
      </c>
      <c r="B381" s="145" t="s">
        <v>10282</v>
      </c>
      <c r="C381" s="141">
        <v>901511245</v>
      </c>
      <c r="D381" s="141" t="s">
        <v>10283</v>
      </c>
      <c r="E381" s="169"/>
      <c r="F381" s="646"/>
      <c r="G381" s="162" t="s">
        <v>225</v>
      </c>
      <c r="H381" s="169" t="s">
        <v>11</v>
      </c>
      <c r="I381" s="76"/>
      <c r="J381" s="76" t="s">
        <v>221</v>
      </c>
      <c r="K381" s="134"/>
      <c r="L381" s="56"/>
      <c r="M381" s="188">
        <v>45841</v>
      </c>
      <c r="N381" s="91" t="s">
        <v>233</v>
      </c>
      <c r="O381" s="56"/>
      <c r="P381" s="76" t="str">
        <f>TRIM(BD_LilyaEspinoza[[#This Row],[CONTACTO II]])</f>
        <v/>
      </c>
      <c r="Q381" s="64"/>
      <c r="R381" s="56"/>
      <c r="S381" s="56"/>
      <c r="T381" s="56"/>
      <c r="U381" s="56"/>
      <c r="V381" s="56" t="s">
        <v>11</v>
      </c>
    </row>
    <row r="382" spans="1:22" ht="13">
      <c r="A382" s="132" t="s">
        <v>362</v>
      </c>
      <c r="B382" s="145" t="s">
        <v>10284</v>
      </c>
      <c r="C382" s="141">
        <v>986679800</v>
      </c>
      <c r="D382" s="141" t="s">
        <v>10285</v>
      </c>
      <c r="E382" s="169"/>
      <c r="F382" s="646"/>
      <c r="G382" s="590" t="s">
        <v>223</v>
      </c>
      <c r="H382" s="169" t="s">
        <v>11</v>
      </c>
      <c r="I382" s="76"/>
      <c r="J382" s="76" t="s">
        <v>221</v>
      </c>
      <c r="K382" s="134"/>
      <c r="L382" s="56"/>
      <c r="M382" s="188">
        <v>45841</v>
      </c>
      <c r="N382" s="91" t="s">
        <v>241</v>
      </c>
      <c r="O382" s="56"/>
      <c r="P382" s="76" t="str">
        <f>TRIM(BD_LilyaEspinoza[[#This Row],[CONTACTO II]])</f>
        <v/>
      </c>
      <c r="Q382" s="64"/>
      <c r="R382" s="56"/>
      <c r="S382" s="56"/>
      <c r="T382" s="56"/>
      <c r="U382" s="56"/>
      <c r="V382" s="56" t="s">
        <v>10286</v>
      </c>
    </row>
    <row r="383" spans="1:22" ht="13">
      <c r="A383" s="132">
        <v>61876399</v>
      </c>
      <c r="B383" s="145" t="s">
        <v>4903</v>
      </c>
      <c r="C383" s="141">
        <v>407448840</v>
      </c>
      <c r="D383" s="141" t="s">
        <v>4904</v>
      </c>
      <c r="E383" s="169"/>
      <c r="F383" s="646"/>
      <c r="G383" s="590" t="s">
        <v>223</v>
      </c>
      <c r="H383" s="169" t="s">
        <v>11</v>
      </c>
      <c r="I383" s="76"/>
      <c r="J383" s="76" t="s">
        <v>221</v>
      </c>
      <c r="K383" s="134"/>
      <c r="L383" s="56"/>
      <c r="M383" s="188">
        <v>45841</v>
      </c>
      <c r="N383" s="91" t="s">
        <v>233</v>
      </c>
      <c r="O383" s="56"/>
      <c r="P383" s="76" t="str">
        <f>TRIM(BD_LilyaEspinoza[[#This Row],[CONTACTO II]])</f>
        <v/>
      </c>
      <c r="Q383" s="64"/>
      <c r="R383" s="56"/>
      <c r="S383" s="56"/>
      <c r="T383" s="56"/>
      <c r="U383" s="56"/>
      <c r="V383" s="56" t="s">
        <v>11</v>
      </c>
    </row>
    <row r="384" spans="1:22" ht="13">
      <c r="A384" s="132" t="s">
        <v>362</v>
      </c>
      <c r="B384" s="145" t="s">
        <v>10287</v>
      </c>
      <c r="C384" s="141">
        <v>906421321</v>
      </c>
      <c r="D384" s="141" t="s">
        <v>10288</v>
      </c>
      <c r="E384" s="169"/>
      <c r="F384" s="646"/>
      <c r="G384" s="590" t="s">
        <v>223</v>
      </c>
      <c r="H384" s="169" t="s">
        <v>11</v>
      </c>
      <c r="I384" s="76"/>
      <c r="J384" s="76" t="s">
        <v>221</v>
      </c>
      <c r="K384" s="134"/>
      <c r="L384" s="56"/>
      <c r="M384" s="188">
        <v>45841</v>
      </c>
      <c r="N384" s="91" t="s">
        <v>233</v>
      </c>
      <c r="O384" s="56"/>
      <c r="P384" s="76" t="str">
        <f>TRIM(BD_LilyaEspinoza[[#This Row],[CONTACTO II]])</f>
        <v/>
      </c>
      <c r="Q384" s="64"/>
      <c r="R384" s="56"/>
      <c r="S384" s="56"/>
      <c r="T384" s="56"/>
      <c r="U384" s="56"/>
      <c r="V384" s="56" t="s">
        <v>11</v>
      </c>
    </row>
    <row r="385" spans="1:22" ht="13">
      <c r="A385" s="132">
        <v>61881854</v>
      </c>
      <c r="B385" s="145" t="s">
        <v>4921</v>
      </c>
      <c r="C385" s="141">
        <v>961262601</v>
      </c>
      <c r="D385" s="141" t="s">
        <v>4922</v>
      </c>
      <c r="E385" s="169"/>
      <c r="F385" s="646"/>
      <c r="G385" s="590" t="s">
        <v>224</v>
      </c>
      <c r="H385" s="169" t="s">
        <v>11</v>
      </c>
      <c r="I385" s="76"/>
      <c r="J385" s="76" t="s">
        <v>221</v>
      </c>
      <c r="K385" s="134"/>
      <c r="L385" s="56"/>
      <c r="M385" s="188">
        <v>45841</v>
      </c>
      <c r="N385" s="91" t="s">
        <v>233</v>
      </c>
      <c r="O385" s="56"/>
      <c r="P385" s="76" t="str">
        <f>TRIM(BD_LilyaEspinoza[[#This Row],[CONTACTO II]])</f>
        <v/>
      </c>
      <c r="Q385" s="64"/>
      <c r="R385" s="56"/>
      <c r="S385" s="56"/>
      <c r="T385" s="56"/>
      <c r="U385" s="56"/>
      <c r="V385" s="56" t="s">
        <v>11</v>
      </c>
    </row>
    <row r="386" spans="1:22" ht="13">
      <c r="A386" s="132">
        <v>61464282</v>
      </c>
      <c r="B386" s="145" t="s">
        <v>4423</v>
      </c>
      <c r="C386" s="141">
        <v>900947269</v>
      </c>
      <c r="D386" s="141" t="s">
        <v>4424</v>
      </c>
      <c r="E386" s="169"/>
      <c r="F386" s="646"/>
      <c r="G386" s="590" t="s">
        <v>224</v>
      </c>
      <c r="H386" s="169" t="s">
        <v>11</v>
      </c>
      <c r="I386" s="76"/>
      <c r="J386" s="76" t="s">
        <v>221</v>
      </c>
      <c r="K386" s="134"/>
      <c r="L386" s="56"/>
      <c r="M386" s="188">
        <v>45841</v>
      </c>
      <c r="N386" s="91" t="s">
        <v>233</v>
      </c>
      <c r="O386" s="56"/>
      <c r="P386" s="76" t="str">
        <f>TRIM(BD_LilyaEspinoza[[#This Row],[CONTACTO II]])</f>
        <v/>
      </c>
      <c r="Q386" s="64"/>
      <c r="R386" s="56"/>
      <c r="S386" s="56"/>
      <c r="T386" s="56"/>
      <c r="U386" s="56"/>
      <c r="V386" s="56" t="s">
        <v>11</v>
      </c>
    </row>
    <row r="387" spans="1:22" ht="13">
      <c r="A387" s="132" t="s">
        <v>362</v>
      </c>
      <c r="B387" s="145" t="s">
        <v>10289</v>
      </c>
      <c r="C387" s="141">
        <v>955087708</v>
      </c>
      <c r="D387" s="141" t="s">
        <v>27</v>
      </c>
      <c r="E387" s="169"/>
      <c r="F387" s="646"/>
      <c r="G387" s="590" t="s">
        <v>223</v>
      </c>
      <c r="H387" s="169" t="s">
        <v>11</v>
      </c>
      <c r="I387" s="76"/>
      <c r="J387" s="76" t="s">
        <v>221</v>
      </c>
      <c r="K387" s="134"/>
      <c r="L387" s="56"/>
      <c r="M387" s="188">
        <v>45841</v>
      </c>
      <c r="N387" s="91" t="s">
        <v>233</v>
      </c>
      <c r="O387" s="56"/>
      <c r="P387" s="76" t="str">
        <f>TRIM(BD_LilyaEspinoza[[#This Row],[CONTACTO II]])</f>
        <v/>
      </c>
      <c r="Q387" s="64"/>
      <c r="R387" s="56"/>
      <c r="S387" s="56"/>
      <c r="T387" s="56"/>
      <c r="U387" s="56"/>
      <c r="V387" s="56" t="s">
        <v>11</v>
      </c>
    </row>
    <row r="388" spans="1:22" ht="13">
      <c r="A388" s="132" t="s">
        <v>362</v>
      </c>
      <c r="B388" s="145" t="s">
        <v>10290</v>
      </c>
      <c r="C388" s="141">
        <v>923590460</v>
      </c>
      <c r="D388" s="141" t="s">
        <v>362</v>
      </c>
      <c r="E388" s="169"/>
      <c r="F388" s="646"/>
      <c r="G388" s="162" t="s">
        <v>225</v>
      </c>
      <c r="H388" s="169" t="s">
        <v>11</v>
      </c>
      <c r="I388" s="76"/>
      <c r="J388" s="76" t="s">
        <v>221</v>
      </c>
      <c r="K388" s="134"/>
      <c r="L388" s="56"/>
      <c r="M388" s="188">
        <v>45841</v>
      </c>
      <c r="N388" s="91" t="s">
        <v>233</v>
      </c>
      <c r="O388" s="56"/>
      <c r="P388" s="76" t="str">
        <f>TRIM(BD_LilyaEspinoza[[#This Row],[CONTACTO II]])</f>
        <v/>
      </c>
      <c r="Q388" s="64"/>
      <c r="R388" s="56"/>
      <c r="S388" s="56"/>
      <c r="T388" s="56"/>
      <c r="U388" s="56"/>
      <c r="V388" s="56" t="s">
        <v>11</v>
      </c>
    </row>
    <row r="389" spans="1:22" ht="13">
      <c r="A389" s="132" t="s">
        <v>362</v>
      </c>
      <c r="B389" s="145" t="s">
        <v>10291</v>
      </c>
      <c r="C389" s="141">
        <v>989436766</v>
      </c>
      <c r="D389" s="141" t="s">
        <v>362</v>
      </c>
      <c r="E389" s="169"/>
      <c r="F389" s="646"/>
      <c r="G389" s="590" t="s">
        <v>224</v>
      </c>
      <c r="H389" s="169" t="s">
        <v>11</v>
      </c>
      <c r="I389" s="76"/>
      <c r="J389" s="76" t="s">
        <v>221</v>
      </c>
      <c r="K389" s="134"/>
      <c r="L389" s="56"/>
      <c r="M389" s="188">
        <v>45841</v>
      </c>
      <c r="N389" s="91" t="s">
        <v>233</v>
      </c>
      <c r="O389" s="56"/>
      <c r="P389" s="76" t="str">
        <f>TRIM(BD_LilyaEspinoza[[#This Row],[CONTACTO II]])</f>
        <v/>
      </c>
      <c r="Q389" s="64"/>
      <c r="R389" s="56"/>
      <c r="S389" s="56"/>
      <c r="T389" s="56"/>
      <c r="U389" s="56"/>
      <c r="V389" s="56" t="s">
        <v>11</v>
      </c>
    </row>
    <row r="390" spans="1:22" ht="13">
      <c r="A390" s="132" t="s">
        <v>362</v>
      </c>
      <c r="B390" s="145" t="s">
        <v>10292</v>
      </c>
      <c r="C390" s="141">
        <v>940953558</v>
      </c>
      <c r="D390" s="141" t="s">
        <v>362</v>
      </c>
      <c r="E390" s="169"/>
      <c r="F390" s="646"/>
      <c r="G390" s="590" t="s">
        <v>224</v>
      </c>
      <c r="H390" s="169" t="s">
        <v>11</v>
      </c>
      <c r="I390" s="76"/>
      <c r="J390" s="76" t="s">
        <v>221</v>
      </c>
      <c r="K390" s="134"/>
      <c r="L390" s="56"/>
      <c r="M390" s="188">
        <v>45841</v>
      </c>
      <c r="N390" s="91" t="s">
        <v>233</v>
      </c>
      <c r="O390" s="56"/>
      <c r="P390" s="76" t="str">
        <f>TRIM(BD_LilyaEspinoza[[#This Row],[CONTACTO II]])</f>
        <v/>
      </c>
      <c r="Q390" s="64"/>
      <c r="R390" s="56"/>
      <c r="S390" s="56"/>
      <c r="T390" s="56"/>
      <c r="U390" s="56"/>
      <c r="V390" s="56" t="s">
        <v>11</v>
      </c>
    </row>
    <row r="391" spans="1:22" ht="13">
      <c r="A391" s="132" t="s">
        <v>362</v>
      </c>
      <c r="B391" s="145" t="s">
        <v>10293</v>
      </c>
      <c r="C391" s="141">
        <v>997102443</v>
      </c>
      <c r="D391" s="141" t="s">
        <v>362</v>
      </c>
      <c r="E391" s="169"/>
      <c r="F391" s="646"/>
      <c r="G391" s="590" t="s">
        <v>223</v>
      </c>
      <c r="H391" s="169" t="s">
        <v>11</v>
      </c>
      <c r="I391" s="76"/>
      <c r="J391" s="76" t="s">
        <v>221</v>
      </c>
      <c r="K391" s="134"/>
      <c r="L391" s="56"/>
      <c r="M391" s="188">
        <v>45841</v>
      </c>
      <c r="N391" s="56" t="s">
        <v>233</v>
      </c>
      <c r="O391" s="56"/>
      <c r="P391" s="76" t="str">
        <f>TRIM(BD_LilyaEspinoza[[#This Row],[CONTACTO II]])</f>
        <v/>
      </c>
      <c r="Q391" s="64"/>
      <c r="R391" s="56"/>
      <c r="S391" s="56"/>
      <c r="T391" s="56"/>
      <c r="U391" s="56"/>
      <c r="V391" s="56" t="s">
        <v>11</v>
      </c>
    </row>
    <row r="392" spans="1:22" ht="13">
      <c r="A392" s="132" t="s">
        <v>362</v>
      </c>
      <c r="B392" s="145" t="s">
        <v>10294</v>
      </c>
      <c r="C392" s="141">
        <v>923155047</v>
      </c>
      <c r="D392" s="141" t="s">
        <v>10295</v>
      </c>
      <c r="E392" s="169"/>
      <c r="F392" s="646"/>
      <c r="G392" s="162" t="s">
        <v>225</v>
      </c>
      <c r="H392" s="169" t="s">
        <v>11</v>
      </c>
      <c r="I392" s="76"/>
      <c r="J392" s="76" t="s">
        <v>221</v>
      </c>
      <c r="K392" s="134"/>
      <c r="L392" s="56"/>
      <c r="M392" s="188">
        <v>45841</v>
      </c>
      <c r="N392" s="91" t="s">
        <v>233</v>
      </c>
      <c r="O392" s="56"/>
      <c r="P392" s="76" t="str">
        <f>TRIM(BD_LilyaEspinoza[[#This Row],[CONTACTO II]])</f>
        <v/>
      </c>
      <c r="Q392" s="64"/>
      <c r="R392" s="56"/>
      <c r="S392" s="56"/>
      <c r="T392" s="56"/>
      <c r="U392" s="56"/>
      <c r="V392" s="56" t="s">
        <v>11</v>
      </c>
    </row>
    <row r="393" spans="1:22" ht="13">
      <c r="A393" s="132" t="s">
        <v>362</v>
      </c>
      <c r="B393" s="145" t="s">
        <v>10296</v>
      </c>
      <c r="C393" s="141">
        <v>997764576</v>
      </c>
      <c r="D393" s="141" t="s">
        <v>362</v>
      </c>
      <c r="E393" s="169"/>
      <c r="F393" s="646"/>
      <c r="G393" s="590" t="s">
        <v>224</v>
      </c>
      <c r="H393" s="169" t="s">
        <v>11</v>
      </c>
      <c r="I393" s="76"/>
      <c r="J393" s="76" t="s">
        <v>221</v>
      </c>
      <c r="K393" s="134"/>
      <c r="L393" s="56"/>
      <c r="M393" s="188">
        <v>45841</v>
      </c>
      <c r="N393" s="91" t="s">
        <v>233</v>
      </c>
      <c r="O393" s="56"/>
      <c r="P393" s="76" t="str">
        <f>TRIM(BD_LilyaEspinoza[[#This Row],[CONTACTO II]])</f>
        <v/>
      </c>
      <c r="Q393" s="64"/>
      <c r="R393" s="56"/>
      <c r="S393" s="56"/>
      <c r="T393" s="56"/>
      <c r="U393" s="56"/>
      <c r="V393" s="56" t="s">
        <v>11</v>
      </c>
    </row>
    <row r="394" spans="1:22" ht="13">
      <c r="A394" s="132" t="s">
        <v>362</v>
      </c>
      <c r="B394" s="145" t="s">
        <v>10297</v>
      </c>
      <c r="C394" s="141">
        <v>933389429</v>
      </c>
      <c r="D394" s="141" t="s">
        <v>362</v>
      </c>
      <c r="E394" s="169"/>
      <c r="F394" s="646"/>
      <c r="G394" s="590" t="s">
        <v>224</v>
      </c>
      <c r="H394" s="169" t="s">
        <v>11</v>
      </c>
      <c r="I394" s="76"/>
      <c r="J394" s="76" t="s">
        <v>221</v>
      </c>
      <c r="K394" s="134"/>
      <c r="L394" s="56"/>
      <c r="M394" s="188">
        <v>45841</v>
      </c>
      <c r="N394" s="91" t="s">
        <v>233</v>
      </c>
      <c r="O394" s="56"/>
      <c r="P394" s="76" t="str">
        <f>TRIM(BD_LilyaEspinoza[[#This Row],[CONTACTO II]])</f>
        <v/>
      </c>
      <c r="Q394" s="64"/>
      <c r="R394" s="56"/>
      <c r="S394" s="56"/>
      <c r="T394" s="56"/>
      <c r="U394" s="56"/>
      <c r="V394" s="56" t="s">
        <v>11</v>
      </c>
    </row>
    <row r="395" spans="1:22" ht="13">
      <c r="A395" s="132">
        <v>74098934</v>
      </c>
      <c r="B395" s="145" t="s">
        <v>8746</v>
      </c>
      <c r="C395" s="141">
        <v>902906799</v>
      </c>
      <c r="D395" s="141" t="s">
        <v>8747</v>
      </c>
      <c r="E395" s="169"/>
      <c r="F395" s="646"/>
      <c r="G395" s="590" t="s">
        <v>224</v>
      </c>
      <c r="H395" s="169" t="s">
        <v>11</v>
      </c>
      <c r="I395" s="76"/>
      <c r="J395" s="76" t="s">
        <v>221</v>
      </c>
      <c r="K395" s="134"/>
      <c r="L395" s="56"/>
      <c r="M395" s="188">
        <v>45841</v>
      </c>
      <c r="N395" s="56" t="s">
        <v>233</v>
      </c>
      <c r="O395" s="56"/>
      <c r="P395" s="76" t="str">
        <f>TRIM(BD_LilyaEspinoza[[#This Row],[CONTACTO II]])</f>
        <v/>
      </c>
      <c r="Q395" s="64"/>
      <c r="R395" s="56"/>
      <c r="S395" s="56"/>
      <c r="T395" s="56"/>
      <c r="U395" s="56"/>
      <c r="V395" s="56" t="s">
        <v>11</v>
      </c>
    </row>
    <row r="396" spans="1:22" ht="13">
      <c r="A396" s="132">
        <v>71686968</v>
      </c>
      <c r="B396" s="145" t="s">
        <v>6589</v>
      </c>
      <c r="C396" s="141">
        <v>949731549</v>
      </c>
      <c r="D396" s="141" t="s">
        <v>6590</v>
      </c>
      <c r="E396" s="169"/>
      <c r="F396" s="646"/>
      <c r="G396" s="590" t="s">
        <v>223</v>
      </c>
      <c r="H396" s="169" t="s">
        <v>11</v>
      </c>
      <c r="I396" s="76"/>
      <c r="J396" s="76" t="s">
        <v>221</v>
      </c>
      <c r="K396" s="134"/>
      <c r="L396" s="56"/>
      <c r="M396" s="188">
        <v>45841</v>
      </c>
      <c r="N396" s="91" t="s">
        <v>233</v>
      </c>
      <c r="O396" s="56"/>
      <c r="P396" s="76" t="str">
        <f>TRIM(BD_LilyaEspinoza[[#This Row],[CONTACTO II]])</f>
        <v/>
      </c>
      <c r="Q396" s="64"/>
      <c r="R396" s="56"/>
      <c r="S396" s="56"/>
      <c r="T396" s="56"/>
      <c r="U396" s="56"/>
      <c r="V396" s="56" t="s">
        <v>11</v>
      </c>
    </row>
    <row r="397" spans="1:22" ht="28">
      <c r="A397" s="132">
        <v>60932060</v>
      </c>
      <c r="B397" s="145" t="s">
        <v>3444</v>
      </c>
      <c r="C397" s="141">
        <v>942699881</v>
      </c>
      <c r="D397" s="141" t="s">
        <v>3445</v>
      </c>
      <c r="E397" s="169"/>
      <c r="F397" s="646"/>
      <c r="G397" s="590" t="s">
        <v>224</v>
      </c>
      <c r="H397" s="169" t="s">
        <v>11</v>
      </c>
      <c r="I397" s="76"/>
      <c r="J397" s="76" t="s">
        <v>221</v>
      </c>
      <c r="K397" s="134"/>
      <c r="L397" s="56"/>
      <c r="M397" s="188">
        <v>45841</v>
      </c>
      <c r="N397" s="60" t="s">
        <v>231</v>
      </c>
      <c r="O397" s="56" t="s">
        <v>231</v>
      </c>
      <c r="P397" s="76" t="str">
        <f>TRIM(BD_LilyaEspinoza[[#This Row],[CONTACTO II]])</f>
        <v>MOSTRÓ INTERÉS</v>
      </c>
      <c r="Q397" s="64" t="s">
        <v>445</v>
      </c>
      <c r="R397" s="60" t="s">
        <v>232</v>
      </c>
      <c r="S397" s="56" t="s">
        <v>318</v>
      </c>
      <c r="T397" s="60" t="s">
        <v>323</v>
      </c>
      <c r="U397" s="56"/>
      <c r="V397" s="56" t="s">
        <v>11</v>
      </c>
    </row>
    <row r="398" spans="1:22" ht="13">
      <c r="A398" s="132">
        <v>60797350</v>
      </c>
      <c r="B398" s="145" t="s">
        <v>3298</v>
      </c>
      <c r="C398" s="141">
        <v>51977160591</v>
      </c>
      <c r="D398" s="141" t="s">
        <v>3299</v>
      </c>
      <c r="E398" s="169"/>
      <c r="F398" s="646"/>
      <c r="G398" s="590" t="s">
        <v>224</v>
      </c>
      <c r="H398" s="169" t="s">
        <v>11</v>
      </c>
      <c r="I398" s="76"/>
      <c r="J398" s="76" t="s">
        <v>221</v>
      </c>
      <c r="K398" s="134"/>
      <c r="L398" s="56"/>
      <c r="M398" s="188">
        <v>45841</v>
      </c>
      <c r="N398" s="91" t="s">
        <v>233</v>
      </c>
      <c r="O398" s="56"/>
      <c r="P398" s="76" t="str">
        <f>TRIM(BD_LilyaEspinoza[[#This Row],[CONTACTO II]])</f>
        <v/>
      </c>
      <c r="Q398" s="64"/>
      <c r="R398" s="56"/>
      <c r="S398" s="56"/>
      <c r="T398" s="56"/>
      <c r="U398" s="56"/>
      <c r="V398" s="56" t="s">
        <v>11</v>
      </c>
    </row>
    <row r="399" spans="1:22" ht="13">
      <c r="A399" s="132">
        <v>42808694</v>
      </c>
      <c r="B399" s="145" t="s">
        <v>1969</v>
      </c>
      <c r="C399" s="141">
        <v>51912575131</v>
      </c>
      <c r="D399" s="141" t="s">
        <v>1970</v>
      </c>
      <c r="E399" s="169"/>
      <c r="F399" s="646"/>
      <c r="G399" s="590" t="s">
        <v>224</v>
      </c>
      <c r="H399" s="169" t="s">
        <v>11</v>
      </c>
      <c r="I399" s="76"/>
      <c r="J399" s="76" t="s">
        <v>221</v>
      </c>
      <c r="K399" s="134"/>
      <c r="L399" s="56"/>
      <c r="M399" s="188">
        <v>45841</v>
      </c>
      <c r="N399" s="91" t="s">
        <v>233</v>
      </c>
      <c r="O399" s="56"/>
      <c r="P399" s="76" t="str">
        <f>TRIM(BD_LilyaEspinoza[[#This Row],[CONTACTO II]])</f>
        <v/>
      </c>
      <c r="Q399" s="64"/>
      <c r="R399" s="56"/>
      <c r="S399" s="56"/>
      <c r="T399" s="56"/>
      <c r="U399" s="56"/>
      <c r="V399" s="56" t="s">
        <v>11</v>
      </c>
    </row>
    <row r="400" spans="1:22" ht="13">
      <c r="A400" s="132">
        <v>71263657</v>
      </c>
      <c r="B400" s="145" t="s">
        <v>6162</v>
      </c>
      <c r="C400" s="141">
        <v>51955192826</v>
      </c>
      <c r="D400" s="141" t="s">
        <v>6163</v>
      </c>
      <c r="E400" s="169"/>
      <c r="F400" s="646"/>
      <c r="G400" s="590" t="s">
        <v>224</v>
      </c>
      <c r="H400" s="169" t="s">
        <v>11</v>
      </c>
      <c r="I400" s="76"/>
      <c r="J400" s="76" t="s">
        <v>221</v>
      </c>
      <c r="K400" s="134"/>
      <c r="L400" s="56"/>
      <c r="M400" s="188">
        <v>45841</v>
      </c>
      <c r="N400" s="91" t="s">
        <v>233</v>
      </c>
      <c r="O400" s="56"/>
      <c r="P400" s="76" t="str">
        <f>TRIM(BD_LilyaEspinoza[[#This Row],[CONTACTO II]])</f>
        <v/>
      </c>
      <c r="Q400" s="64"/>
      <c r="R400" s="56"/>
      <c r="S400" s="56"/>
      <c r="T400" s="56"/>
      <c r="U400" s="56"/>
      <c r="V400" s="56" t="s">
        <v>11</v>
      </c>
    </row>
    <row r="401" spans="1:22" ht="13">
      <c r="A401" s="132">
        <v>45017062</v>
      </c>
      <c r="B401" s="145" t="s">
        <v>2392</v>
      </c>
      <c r="C401" s="141">
        <v>51941361661</v>
      </c>
      <c r="D401" s="141" t="s">
        <v>2393</v>
      </c>
      <c r="E401" s="169"/>
      <c r="F401" s="646"/>
      <c r="G401" s="590" t="s">
        <v>223</v>
      </c>
      <c r="H401" s="169" t="s">
        <v>11</v>
      </c>
      <c r="I401" s="76"/>
      <c r="J401" s="76" t="s">
        <v>221</v>
      </c>
      <c r="K401" s="134"/>
      <c r="L401" s="56"/>
      <c r="M401" s="188">
        <v>45841</v>
      </c>
      <c r="N401" s="91" t="s">
        <v>233</v>
      </c>
      <c r="O401" s="56"/>
      <c r="P401" s="76" t="str">
        <f>TRIM(BD_LilyaEspinoza[[#This Row],[CONTACTO II]])</f>
        <v/>
      </c>
      <c r="Q401" s="64"/>
      <c r="R401" s="56"/>
      <c r="S401" s="56"/>
      <c r="T401" s="56"/>
      <c r="U401" s="56"/>
      <c r="V401" s="56" t="s">
        <v>11</v>
      </c>
    </row>
    <row r="402" spans="1:22" ht="13">
      <c r="A402" s="132">
        <v>73262179</v>
      </c>
      <c r="B402" s="145" t="s">
        <v>8224</v>
      </c>
      <c r="C402" s="141">
        <v>51971753986</v>
      </c>
      <c r="D402" s="141" t="s">
        <v>8225</v>
      </c>
      <c r="E402" s="169"/>
      <c r="F402" s="646"/>
      <c r="G402" s="162" t="s">
        <v>225</v>
      </c>
      <c r="H402" s="169" t="s">
        <v>11</v>
      </c>
      <c r="I402" s="76"/>
      <c r="J402" s="76" t="s">
        <v>221</v>
      </c>
      <c r="K402" s="134"/>
      <c r="L402" s="56"/>
      <c r="M402" s="188">
        <v>45841</v>
      </c>
      <c r="N402" s="56" t="s">
        <v>233</v>
      </c>
      <c r="O402" s="56"/>
      <c r="P402" s="76" t="str">
        <f>TRIM(BD_LilyaEspinoza[[#This Row],[CONTACTO II]])</f>
        <v/>
      </c>
      <c r="Q402" s="64"/>
      <c r="R402" s="56"/>
      <c r="S402" s="56"/>
      <c r="T402" s="56"/>
      <c r="U402" s="56"/>
      <c r="V402" s="56" t="s">
        <v>11</v>
      </c>
    </row>
    <row r="403" spans="1:22" ht="13">
      <c r="A403" s="132">
        <v>8138778</v>
      </c>
      <c r="B403" s="145" t="s">
        <v>637</v>
      </c>
      <c r="C403" s="141">
        <v>51996810557</v>
      </c>
      <c r="D403" s="141" t="s">
        <v>638</v>
      </c>
      <c r="E403" s="169"/>
      <c r="F403" s="646"/>
      <c r="G403" s="590" t="s">
        <v>224</v>
      </c>
      <c r="H403" s="169" t="s">
        <v>11</v>
      </c>
      <c r="I403" s="76"/>
      <c r="J403" s="76" t="s">
        <v>221</v>
      </c>
      <c r="K403" s="134"/>
      <c r="L403" s="56"/>
      <c r="M403" s="188">
        <v>45841</v>
      </c>
      <c r="N403" s="91" t="s">
        <v>233</v>
      </c>
      <c r="O403" s="56"/>
      <c r="P403" s="76" t="str">
        <f>TRIM(BD_LilyaEspinoza[[#This Row],[CONTACTO II]])</f>
        <v/>
      </c>
      <c r="Q403" s="64"/>
      <c r="R403" s="56"/>
      <c r="S403" s="56"/>
      <c r="T403" s="56"/>
      <c r="U403" s="56"/>
      <c r="V403" s="56" t="s">
        <v>11</v>
      </c>
    </row>
    <row r="404" spans="1:22" ht="13">
      <c r="A404" s="132">
        <v>1670664</v>
      </c>
      <c r="B404" s="145" t="s">
        <v>418</v>
      </c>
      <c r="C404" s="141">
        <v>51903433502</v>
      </c>
      <c r="D404" s="141" t="s">
        <v>419</v>
      </c>
      <c r="E404" s="169"/>
      <c r="F404" s="646"/>
      <c r="G404" s="162" t="s">
        <v>225</v>
      </c>
      <c r="H404" s="169" t="s">
        <v>11</v>
      </c>
      <c r="I404" s="76"/>
      <c r="J404" s="76" t="s">
        <v>221</v>
      </c>
      <c r="K404" s="134"/>
      <c r="L404" s="56"/>
      <c r="M404" s="188">
        <v>45841</v>
      </c>
      <c r="N404" s="91" t="s">
        <v>233</v>
      </c>
      <c r="O404" s="56"/>
      <c r="P404" s="76" t="str">
        <f>TRIM(BD_LilyaEspinoza[[#This Row],[CONTACTO II]])</f>
        <v/>
      </c>
      <c r="Q404" s="64"/>
      <c r="R404" s="56"/>
      <c r="S404" s="56"/>
      <c r="T404" s="56"/>
      <c r="U404" s="56"/>
      <c r="V404" s="56" t="s">
        <v>11</v>
      </c>
    </row>
    <row r="405" spans="1:22" ht="13">
      <c r="A405" s="132">
        <v>71412344</v>
      </c>
      <c r="B405" s="145" t="s">
        <v>6324</v>
      </c>
      <c r="C405" s="141">
        <v>913219073</v>
      </c>
      <c r="D405" s="141" t="s">
        <v>6325</v>
      </c>
      <c r="E405" s="169"/>
      <c r="F405" s="646"/>
      <c r="G405" s="590" t="s">
        <v>224</v>
      </c>
      <c r="H405" s="169" t="s">
        <v>11</v>
      </c>
      <c r="I405" s="76"/>
      <c r="J405" s="76" t="s">
        <v>221</v>
      </c>
      <c r="K405" s="134"/>
      <c r="L405" s="56"/>
      <c r="M405" s="188">
        <v>45841</v>
      </c>
      <c r="N405" s="56" t="s">
        <v>241</v>
      </c>
      <c r="O405" s="56"/>
      <c r="P405" s="76" t="str">
        <f>TRIM(BD_LilyaEspinoza[[#This Row],[CONTACTO II]])</f>
        <v/>
      </c>
      <c r="Q405" s="64"/>
      <c r="R405" s="56"/>
      <c r="S405" s="56"/>
      <c r="T405" s="56"/>
      <c r="U405" s="56"/>
      <c r="V405" s="56" t="s">
        <v>6326</v>
      </c>
    </row>
    <row r="406" spans="1:22" ht="13">
      <c r="A406" s="132">
        <v>72126992</v>
      </c>
      <c r="B406" s="145" t="s">
        <v>6930</v>
      </c>
      <c r="C406" s="141">
        <v>51968852201</v>
      </c>
      <c r="D406" s="141" t="s">
        <v>6931</v>
      </c>
      <c r="E406" s="169"/>
      <c r="F406" s="646"/>
      <c r="G406" s="590" t="s">
        <v>224</v>
      </c>
      <c r="H406" s="169" t="s">
        <v>11</v>
      </c>
      <c r="I406" s="76"/>
      <c r="J406" s="76" t="s">
        <v>221</v>
      </c>
      <c r="K406" s="134"/>
      <c r="L406" s="56"/>
      <c r="M406" s="188">
        <v>45841</v>
      </c>
      <c r="N406" s="91" t="s">
        <v>233</v>
      </c>
      <c r="O406" s="56"/>
      <c r="P406" s="76" t="str">
        <f>TRIM(BD_LilyaEspinoza[[#This Row],[CONTACTO II]])</f>
        <v/>
      </c>
      <c r="Q406" s="64"/>
      <c r="R406" s="56"/>
      <c r="S406" s="56"/>
      <c r="T406" s="56"/>
      <c r="U406" s="56"/>
      <c r="V406" s="56" t="s">
        <v>11</v>
      </c>
    </row>
    <row r="407" spans="1:22" ht="13">
      <c r="A407" s="132">
        <v>75259918</v>
      </c>
      <c r="B407" s="145" t="s">
        <v>9231</v>
      </c>
      <c r="C407" s="141">
        <v>51969025401</v>
      </c>
      <c r="D407" s="141" t="s">
        <v>9232</v>
      </c>
      <c r="E407" s="169"/>
      <c r="F407" s="646"/>
      <c r="G407" s="162" t="s">
        <v>225</v>
      </c>
      <c r="H407" s="169" t="s">
        <v>11</v>
      </c>
      <c r="I407" s="76"/>
      <c r="J407" s="76" t="s">
        <v>221</v>
      </c>
      <c r="K407" s="134"/>
      <c r="L407" s="56"/>
      <c r="M407" s="188">
        <v>45841</v>
      </c>
      <c r="N407" s="56" t="s">
        <v>233</v>
      </c>
      <c r="O407" s="56"/>
      <c r="P407" s="76" t="str">
        <f>TRIM(BD_LilyaEspinoza[[#This Row],[CONTACTO II]])</f>
        <v/>
      </c>
      <c r="Q407" s="64"/>
      <c r="R407" s="56"/>
      <c r="S407" s="56"/>
      <c r="T407" s="56"/>
      <c r="U407" s="56"/>
      <c r="V407" s="56" t="s">
        <v>11</v>
      </c>
    </row>
    <row r="408" spans="1:22" ht="13">
      <c r="A408" s="132">
        <v>73641474</v>
      </c>
      <c r="B408" s="145" t="s">
        <v>8472</v>
      </c>
      <c r="C408" s="141">
        <v>51945199241</v>
      </c>
      <c r="D408" s="141" t="s">
        <v>8473</v>
      </c>
      <c r="E408" s="169"/>
      <c r="F408" s="646"/>
      <c r="G408" s="162" t="s">
        <v>225</v>
      </c>
      <c r="H408" s="169" t="s">
        <v>11</v>
      </c>
      <c r="I408" s="76"/>
      <c r="J408" s="76" t="s">
        <v>221</v>
      </c>
      <c r="K408" s="134"/>
      <c r="L408" s="56"/>
      <c r="M408" s="188">
        <v>45841</v>
      </c>
      <c r="N408" s="56" t="s">
        <v>233</v>
      </c>
      <c r="O408" s="56"/>
      <c r="P408" s="76" t="str">
        <f>TRIM(BD_LilyaEspinoza[[#This Row],[CONTACTO II]])</f>
        <v/>
      </c>
      <c r="Q408" s="64"/>
      <c r="R408" s="56"/>
      <c r="S408" s="56"/>
      <c r="T408" s="56"/>
      <c r="U408" s="56"/>
      <c r="V408" s="56" t="s">
        <v>11</v>
      </c>
    </row>
    <row r="409" spans="1:22" ht="13">
      <c r="A409" s="132">
        <v>25765157</v>
      </c>
      <c r="B409" s="145" t="s">
        <v>1216</v>
      </c>
      <c r="C409" s="141">
        <v>51982112614</v>
      </c>
      <c r="D409" s="141" t="s">
        <v>1217</v>
      </c>
      <c r="E409" s="169"/>
      <c r="F409" s="646"/>
      <c r="G409" s="162" t="s">
        <v>225</v>
      </c>
      <c r="H409" s="169" t="s">
        <v>11</v>
      </c>
      <c r="I409" s="76"/>
      <c r="J409" s="76" t="s">
        <v>221</v>
      </c>
      <c r="K409" s="134"/>
      <c r="L409" s="321" t="s">
        <v>262</v>
      </c>
      <c r="M409" s="1096">
        <v>45841</v>
      </c>
      <c r="N409" s="91" t="s">
        <v>233</v>
      </c>
      <c r="O409" s="56"/>
      <c r="P409" s="76" t="s">
        <v>329</v>
      </c>
      <c r="Q409" s="64"/>
      <c r="R409" s="56"/>
      <c r="S409" s="56"/>
      <c r="T409" s="56"/>
      <c r="U409" s="56"/>
      <c r="V409" s="56" t="s">
        <v>11</v>
      </c>
    </row>
    <row r="410" spans="1:22" ht="13">
      <c r="A410" s="132">
        <v>77391054</v>
      </c>
      <c r="B410" s="145" t="s">
        <v>9933</v>
      </c>
      <c r="C410" s="141">
        <v>51967487383</v>
      </c>
      <c r="D410" s="141" t="s">
        <v>9934</v>
      </c>
      <c r="E410" s="169"/>
      <c r="F410" s="646"/>
      <c r="G410" s="590" t="s">
        <v>224</v>
      </c>
      <c r="H410" s="169" t="s">
        <v>11</v>
      </c>
      <c r="I410" s="76"/>
      <c r="J410" s="76" t="s">
        <v>221</v>
      </c>
      <c r="K410" s="134"/>
      <c r="L410" s="56"/>
      <c r="M410" s="188">
        <v>45841</v>
      </c>
      <c r="N410" s="91" t="s">
        <v>233</v>
      </c>
      <c r="O410" s="56"/>
      <c r="P410" s="76" t="str">
        <f>TRIM(BD_LilyaEspinoza[[#This Row],[CONTACTO II]])</f>
        <v/>
      </c>
      <c r="Q410" s="64"/>
      <c r="R410" s="56"/>
      <c r="S410" s="56"/>
      <c r="T410" s="56"/>
      <c r="U410" s="56"/>
      <c r="V410" s="56" t="s">
        <v>11</v>
      </c>
    </row>
    <row r="411" spans="1:22" ht="13">
      <c r="A411" s="132">
        <v>61315742</v>
      </c>
      <c r="B411" s="145" t="s">
        <v>4004</v>
      </c>
      <c r="C411" s="141">
        <v>51917643211</v>
      </c>
      <c r="D411" s="141" t="s">
        <v>4005</v>
      </c>
      <c r="E411" s="169"/>
      <c r="F411" s="646"/>
      <c r="G411" s="162" t="s">
        <v>225</v>
      </c>
      <c r="H411" s="169" t="s">
        <v>11</v>
      </c>
      <c r="I411" s="76"/>
      <c r="J411" s="76" t="s">
        <v>221</v>
      </c>
      <c r="K411" s="134"/>
      <c r="L411" s="56"/>
      <c r="M411" s="188">
        <v>45841</v>
      </c>
      <c r="N411" s="91" t="s">
        <v>233</v>
      </c>
      <c r="O411" s="56"/>
      <c r="P411" s="76" t="str">
        <f>TRIM(BD_LilyaEspinoza[[#This Row],[CONTACTO II]])</f>
        <v/>
      </c>
      <c r="Q411" s="64"/>
      <c r="R411" s="56"/>
      <c r="S411" s="56"/>
      <c r="T411" s="56"/>
      <c r="U411" s="56"/>
      <c r="V411" s="56" t="s">
        <v>11</v>
      </c>
    </row>
    <row r="412" spans="1:22" ht="13">
      <c r="A412" s="132">
        <v>22505608</v>
      </c>
      <c r="B412" s="145" t="s">
        <v>1170</v>
      </c>
      <c r="C412" s="141">
        <v>51935968705</v>
      </c>
      <c r="D412" s="141" t="s">
        <v>1171</v>
      </c>
      <c r="E412" s="169"/>
      <c r="F412" s="646"/>
      <c r="G412" s="590" t="s">
        <v>224</v>
      </c>
      <c r="H412" s="169" t="s">
        <v>11</v>
      </c>
      <c r="I412" s="76"/>
      <c r="J412" s="76" t="s">
        <v>221</v>
      </c>
      <c r="K412" s="134"/>
      <c r="L412" s="56"/>
      <c r="M412" s="188">
        <v>45841</v>
      </c>
      <c r="N412" s="91" t="s">
        <v>233</v>
      </c>
      <c r="O412" s="56"/>
      <c r="P412" s="76" t="str">
        <f>TRIM(BD_LilyaEspinoza[[#This Row],[CONTACTO II]])</f>
        <v/>
      </c>
      <c r="Q412" s="64"/>
      <c r="R412" s="56"/>
      <c r="S412" s="56"/>
      <c r="T412" s="56"/>
      <c r="U412" s="56"/>
      <c r="V412" s="56" t="s">
        <v>11</v>
      </c>
    </row>
    <row r="413" spans="1:22" ht="13">
      <c r="A413" s="132">
        <v>75600071</v>
      </c>
      <c r="B413" s="145" t="s">
        <v>9379</v>
      </c>
      <c r="C413" s="141">
        <v>51965657573</v>
      </c>
      <c r="D413" s="141" t="s">
        <v>9380</v>
      </c>
      <c r="E413" s="169"/>
      <c r="F413" s="646"/>
      <c r="G413" s="590" t="s">
        <v>224</v>
      </c>
      <c r="H413" s="169" t="s">
        <v>11</v>
      </c>
      <c r="I413" s="76"/>
      <c r="J413" s="76" t="s">
        <v>221</v>
      </c>
      <c r="K413" s="134"/>
      <c r="L413" s="56"/>
      <c r="M413" s="188">
        <v>45841</v>
      </c>
      <c r="N413" s="56" t="s">
        <v>233</v>
      </c>
      <c r="O413" s="56"/>
      <c r="P413" s="76" t="str">
        <f>TRIM(BD_LilyaEspinoza[[#This Row],[CONTACTO II]])</f>
        <v/>
      </c>
      <c r="Q413" s="64"/>
      <c r="R413" s="56"/>
      <c r="S413" s="56"/>
      <c r="T413" s="56"/>
      <c r="U413" s="56"/>
      <c r="V413" s="56" t="s">
        <v>11</v>
      </c>
    </row>
    <row r="414" spans="1:22" ht="13">
      <c r="A414" s="132">
        <v>61394389</v>
      </c>
      <c r="B414" s="145" t="s">
        <v>4201</v>
      </c>
      <c r="C414" s="141">
        <v>975801718</v>
      </c>
      <c r="D414" s="141" t="s">
        <v>4202</v>
      </c>
      <c r="E414" s="169"/>
      <c r="F414" s="646"/>
      <c r="G414" s="590" t="s">
        <v>224</v>
      </c>
      <c r="H414" s="169" t="s">
        <v>11</v>
      </c>
      <c r="I414" s="76"/>
      <c r="J414" s="76" t="s">
        <v>221</v>
      </c>
      <c r="K414" s="134"/>
      <c r="L414" s="56"/>
      <c r="M414" s="188">
        <v>45841</v>
      </c>
      <c r="N414" s="91" t="s">
        <v>233</v>
      </c>
      <c r="O414" s="56"/>
      <c r="P414" s="76" t="str">
        <f>TRIM(BD_LilyaEspinoza[[#This Row],[CONTACTO II]])</f>
        <v/>
      </c>
      <c r="Q414" s="64"/>
      <c r="R414" s="56"/>
      <c r="S414" s="56"/>
      <c r="T414" s="56"/>
      <c r="U414" s="56"/>
      <c r="V414" s="56" t="s">
        <v>11</v>
      </c>
    </row>
    <row r="415" spans="1:22" ht="13">
      <c r="A415" s="132">
        <v>75191255</v>
      </c>
      <c r="B415" s="145" t="s">
        <v>9201</v>
      </c>
      <c r="C415" s="141">
        <v>51946501824</v>
      </c>
      <c r="D415" s="141" t="s">
        <v>9202</v>
      </c>
      <c r="E415" s="169"/>
      <c r="F415" s="646"/>
      <c r="G415" s="590" t="s">
        <v>224</v>
      </c>
      <c r="H415" s="169" t="s">
        <v>11</v>
      </c>
      <c r="I415" s="76"/>
      <c r="J415" s="76" t="s">
        <v>221</v>
      </c>
      <c r="K415" s="134"/>
      <c r="L415" s="56"/>
      <c r="M415" s="188">
        <v>45841</v>
      </c>
      <c r="N415" s="56" t="s">
        <v>233</v>
      </c>
      <c r="O415" s="56"/>
      <c r="P415" s="76" t="str">
        <f>TRIM(BD_LilyaEspinoza[[#This Row],[CONTACTO II]])</f>
        <v/>
      </c>
      <c r="Q415" s="64"/>
      <c r="R415" s="56"/>
      <c r="S415" s="56"/>
      <c r="T415" s="56"/>
      <c r="U415" s="56"/>
      <c r="V415" s="56" t="s">
        <v>11</v>
      </c>
    </row>
    <row r="416" spans="1:22" ht="13">
      <c r="A416" s="132">
        <v>72924791</v>
      </c>
      <c r="B416" s="145" t="s">
        <v>7748</v>
      </c>
      <c r="C416" s="141">
        <v>51940261587</v>
      </c>
      <c r="D416" s="141" t="s">
        <v>7749</v>
      </c>
      <c r="E416" s="169"/>
      <c r="F416" s="646"/>
      <c r="G416" s="590" t="s">
        <v>224</v>
      </c>
      <c r="H416" s="169" t="s">
        <v>11</v>
      </c>
      <c r="I416" s="76"/>
      <c r="J416" s="76" t="s">
        <v>221</v>
      </c>
      <c r="K416" s="134"/>
      <c r="L416" s="56"/>
      <c r="M416" s="188">
        <v>45841</v>
      </c>
      <c r="N416" s="56" t="s">
        <v>233</v>
      </c>
      <c r="O416" s="56"/>
      <c r="P416" s="76" t="str">
        <f>TRIM(BD_LilyaEspinoza[[#This Row],[CONTACTO II]])</f>
        <v/>
      </c>
      <c r="Q416" s="64"/>
      <c r="R416" s="56"/>
      <c r="S416" s="56"/>
      <c r="T416" s="56"/>
      <c r="U416" s="56"/>
      <c r="V416" s="56" t="s">
        <v>11</v>
      </c>
    </row>
    <row r="417" spans="1:22" ht="13">
      <c r="A417" s="132">
        <v>73123164</v>
      </c>
      <c r="B417" s="145" t="s">
        <v>8005</v>
      </c>
      <c r="C417" s="141">
        <v>51924206153</v>
      </c>
      <c r="D417" s="141" t="s">
        <v>8006</v>
      </c>
      <c r="E417" s="169"/>
      <c r="F417" s="646"/>
      <c r="G417" s="590" t="s">
        <v>224</v>
      </c>
      <c r="H417" s="169" t="s">
        <v>11</v>
      </c>
      <c r="I417" s="76"/>
      <c r="J417" s="76" t="s">
        <v>221</v>
      </c>
      <c r="K417" s="134"/>
      <c r="L417" s="56"/>
      <c r="M417" s="188">
        <v>45841</v>
      </c>
      <c r="N417" s="56" t="s">
        <v>233</v>
      </c>
      <c r="O417" s="56"/>
      <c r="P417" s="76" t="str">
        <f>TRIM(BD_LilyaEspinoza[[#This Row],[CONTACTO II]])</f>
        <v/>
      </c>
      <c r="Q417" s="64"/>
      <c r="R417" s="56"/>
      <c r="S417" s="56"/>
      <c r="T417" s="56"/>
      <c r="U417" s="56"/>
      <c r="V417" s="56" t="s">
        <v>11</v>
      </c>
    </row>
    <row r="418" spans="1:22" ht="13">
      <c r="A418" s="132">
        <v>74471033</v>
      </c>
      <c r="B418" s="145" t="s">
        <v>8924</v>
      </c>
      <c r="C418" s="141">
        <v>926865771</v>
      </c>
      <c r="D418" s="141" t="s">
        <v>8925</v>
      </c>
      <c r="E418" s="169"/>
      <c r="F418" s="646"/>
      <c r="G418" s="590" t="s">
        <v>224</v>
      </c>
      <c r="H418" s="169" t="s">
        <v>11</v>
      </c>
      <c r="I418" s="76"/>
      <c r="J418" s="76" t="s">
        <v>221</v>
      </c>
      <c r="K418" s="134"/>
      <c r="L418" s="56"/>
      <c r="M418" s="188">
        <v>45841</v>
      </c>
      <c r="N418" s="56" t="s">
        <v>237</v>
      </c>
      <c r="O418" s="56"/>
      <c r="P418" s="76" t="str">
        <f>TRIM(BD_LilyaEspinoza[[#This Row],[CONTACTO II]])</f>
        <v/>
      </c>
      <c r="Q418" s="64"/>
      <c r="R418" s="56"/>
      <c r="S418" s="56"/>
      <c r="T418" s="56"/>
      <c r="U418" s="56"/>
      <c r="V418" s="56" t="s">
        <v>11</v>
      </c>
    </row>
    <row r="419" spans="1:22" ht="13">
      <c r="A419" s="132">
        <v>71781358</v>
      </c>
      <c r="B419" s="145" t="s">
        <v>6624</v>
      </c>
      <c r="C419" s="141">
        <v>51962587828</v>
      </c>
      <c r="D419" s="141" t="s">
        <v>6625</v>
      </c>
      <c r="E419" s="169"/>
      <c r="F419" s="646"/>
      <c r="G419" s="590" t="s">
        <v>224</v>
      </c>
      <c r="H419" s="169" t="s">
        <v>11</v>
      </c>
      <c r="I419" s="76"/>
      <c r="J419" s="76" t="s">
        <v>221</v>
      </c>
      <c r="K419" s="134"/>
      <c r="L419" s="56"/>
      <c r="M419" s="188">
        <v>45841</v>
      </c>
      <c r="N419" s="91" t="s">
        <v>233</v>
      </c>
      <c r="O419" s="56"/>
      <c r="P419" s="76" t="str">
        <f>TRIM(BD_LilyaEspinoza[[#This Row],[CONTACTO II]])</f>
        <v/>
      </c>
      <c r="Q419" s="64"/>
      <c r="R419" s="56"/>
      <c r="S419" s="56"/>
      <c r="T419" s="56"/>
      <c r="U419" s="56"/>
      <c r="V419" s="56" t="s">
        <v>11</v>
      </c>
    </row>
    <row r="420" spans="1:22" ht="13">
      <c r="A420" s="132">
        <v>71541864</v>
      </c>
      <c r="B420" s="145" t="s">
        <v>6389</v>
      </c>
      <c r="C420" s="141">
        <v>51975500870</v>
      </c>
      <c r="D420" s="141" t="s">
        <v>6390</v>
      </c>
      <c r="E420" s="169"/>
      <c r="F420" s="646"/>
      <c r="G420" s="162" t="s">
        <v>225</v>
      </c>
      <c r="H420" s="169" t="s">
        <v>11</v>
      </c>
      <c r="I420" s="76"/>
      <c r="J420" s="76" t="s">
        <v>221</v>
      </c>
      <c r="K420" s="134"/>
      <c r="L420" s="56"/>
      <c r="M420" s="188">
        <v>45841</v>
      </c>
      <c r="N420" s="91" t="s">
        <v>233</v>
      </c>
      <c r="O420" s="56"/>
      <c r="P420" s="76" t="str">
        <f>TRIM(BD_LilyaEspinoza[[#This Row],[CONTACTO II]])</f>
        <v/>
      </c>
      <c r="Q420" s="64"/>
      <c r="R420" s="56"/>
      <c r="S420" s="56"/>
      <c r="T420" s="56"/>
      <c r="U420" s="56"/>
      <c r="V420" s="56" t="s">
        <v>11</v>
      </c>
    </row>
    <row r="421" spans="1:22" ht="13">
      <c r="A421" s="132">
        <v>70466839</v>
      </c>
      <c r="B421" s="145" t="s">
        <v>5456</v>
      </c>
      <c r="C421" s="141">
        <v>51996003197</v>
      </c>
      <c r="D421" s="141" t="s">
        <v>5457</v>
      </c>
      <c r="E421" s="169"/>
      <c r="F421" s="646"/>
      <c r="G421" s="590" t="s">
        <v>224</v>
      </c>
      <c r="H421" s="169" t="s">
        <v>11</v>
      </c>
      <c r="I421" s="76"/>
      <c r="J421" s="76" t="s">
        <v>221</v>
      </c>
      <c r="K421" s="134"/>
      <c r="L421" s="56"/>
      <c r="M421" s="188">
        <v>45841</v>
      </c>
      <c r="N421" s="91" t="s">
        <v>233</v>
      </c>
      <c r="O421" s="56"/>
      <c r="P421" s="76" t="str">
        <f>TRIM(BD_LilyaEspinoza[[#This Row],[CONTACTO II]])</f>
        <v/>
      </c>
      <c r="Q421" s="64"/>
      <c r="R421" s="56"/>
      <c r="S421" s="56"/>
      <c r="T421" s="56"/>
      <c r="U421" s="56"/>
      <c r="V421" s="56" t="s">
        <v>11</v>
      </c>
    </row>
    <row r="422" spans="1:22" ht="13">
      <c r="A422" s="132">
        <v>61081600</v>
      </c>
      <c r="B422" s="145" t="s">
        <v>3644</v>
      </c>
      <c r="C422" s="141">
        <v>51987358647</v>
      </c>
      <c r="D422" s="141" t="s">
        <v>3645</v>
      </c>
      <c r="E422" s="169"/>
      <c r="F422" s="646"/>
      <c r="G422" s="162" t="s">
        <v>225</v>
      </c>
      <c r="H422" s="169" t="s">
        <v>11</v>
      </c>
      <c r="I422" s="76"/>
      <c r="J422" s="76" t="s">
        <v>221</v>
      </c>
      <c r="K422" s="134"/>
      <c r="L422" s="56"/>
      <c r="M422" s="188">
        <v>45841</v>
      </c>
      <c r="N422" s="91" t="s">
        <v>233</v>
      </c>
      <c r="O422" s="56"/>
      <c r="P422" s="76" t="str">
        <f>TRIM(BD_LilyaEspinoza[[#This Row],[CONTACTO II]])</f>
        <v/>
      </c>
      <c r="Q422" s="64"/>
      <c r="R422" s="56"/>
      <c r="S422" s="56"/>
      <c r="T422" s="56"/>
      <c r="U422" s="56"/>
      <c r="V422" s="56" t="s">
        <v>11</v>
      </c>
    </row>
    <row r="423" spans="1:22" ht="13">
      <c r="A423" s="132">
        <v>76195173</v>
      </c>
      <c r="B423" s="145" t="s">
        <v>9576</v>
      </c>
      <c r="C423" s="141">
        <v>51978928703</v>
      </c>
      <c r="D423" s="141" t="s">
        <v>9577</v>
      </c>
      <c r="E423" s="169"/>
      <c r="F423" s="646"/>
      <c r="G423" s="590" t="s">
        <v>224</v>
      </c>
      <c r="H423" s="169" t="s">
        <v>11</v>
      </c>
      <c r="I423" s="76"/>
      <c r="J423" s="76" t="s">
        <v>221</v>
      </c>
      <c r="K423" s="134"/>
      <c r="L423" s="56"/>
      <c r="M423" s="188">
        <v>45841</v>
      </c>
      <c r="N423" s="56" t="s">
        <v>233</v>
      </c>
      <c r="O423" s="56"/>
      <c r="P423" s="76" t="str">
        <f>TRIM(BD_LilyaEspinoza[[#This Row],[CONTACTO II]])</f>
        <v/>
      </c>
      <c r="Q423" s="64"/>
      <c r="R423" s="56"/>
      <c r="S423" s="56"/>
      <c r="T423" s="56"/>
      <c r="U423" s="56"/>
      <c r="V423" s="56" t="s">
        <v>11</v>
      </c>
    </row>
    <row r="424" spans="1:22" ht="13">
      <c r="A424" s="132">
        <v>74592150</v>
      </c>
      <c r="B424" s="145" t="s">
        <v>8946</v>
      </c>
      <c r="C424" s="141">
        <v>51912142323</v>
      </c>
      <c r="D424" s="141" t="s">
        <v>8947</v>
      </c>
      <c r="E424" s="169"/>
      <c r="F424" s="646"/>
      <c r="G424" s="162" t="s">
        <v>225</v>
      </c>
      <c r="H424" s="169" t="s">
        <v>11</v>
      </c>
      <c r="I424" s="76"/>
      <c r="J424" s="76" t="s">
        <v>221</v>
      </c>
      <c r="K424" s="134"/>
      <c r="L424" s="56"/>
      <c r="M424" s="188">
        <v>45841</v>
      </c>
      <c r="N424" s="56" t="s">
        <v>233</v>
      </c>
      <c r="O424" s="56"/>
      <c r="P424" s="76" t="str">
        <f>TRIM(BD_LilyaEspinoza[[#This Row],[CONTACTO II]])</f>
        <v/>
      </c>
      <c r="Q424" s="64"/>
      <c r="R424" s="56"/>
      <c r="S424" s="56"/>
      <c r="T424" s="56"/>
      <c r="U424" s="56"/>
      <c r="V424" s="56" t="s">
        <v>11</v>
      </c>
    </row>
    <row r="425" spans="1:22" ht="13">
      <c r="A425" s="132">
        <v>61113766</v>
      </c>
      <c r="B425" s="145" t="s">
        <v>3698</v>
      </c>
      <c r="C425" s="141">
        <v>51916616407</v>
      </c>
      <c r="D425" s="141" t="s">
        <v>3699</v>
      </c>
      <c r="E425" s="169"/>
      <c r="F425" s="646"/>
      <c r="G425" s="162" t="s">
        <v>225</v>
      </c>
      <c r="H425" s="169" t="s">
        <v>11</v>
      </c>
      <c r="I425" s="76"/>
      <c r="J425" s="76" t="s">
        <v>221</v>
      </c>
      <c r="K425" s="134"/>
      <c r="L425" s="56"/>
      <c r="M425" s="188">
        <v>45841</v>
      </c>
      <c r="N425" s="91" t="s">
        <v>233</v>
      </c>
      <c r="O425" s="56"/>
      <c r="P425" s="76" t="str">
        <f>TRIM(BD_LilyaEspinoza[[#This Row],[CONTACTO II]])</f>
        <v/>
      </c>
      <c r="Q425" s="64"/>
      <c r="R425" s="56"/>
      <c r="S425" s="56"/>
      <c r="T425" s="56"/>
      <c r="U425" s="56"/>
      <c r="V425" s="56" t="s">
        <v>11</v>
      </c>
    </row>
    <row r="426" spans="1:22" ht="13">
      <c r="A426" s="132">
        <v>78489621</v>
      </c>
      <c r="B426" s="145" t="s">
        <v>10094</v>
      </c>
      <c r="C426" s="141">
        <v>969215134</v>
      </c>
      <c r="D426" s="141" t="s">
        <v>10095</v>
      </c>
      <c r="E426" s="169"/>
      <c r="F426" s="646"/>
      <c r="G426" s="590" t="s">
        <v>223</v>
      </c>
      <c r="H426" s="169" t="s">
        <v>11</v>
      </c>
      <c r="I426" s="76"/>
      <c r="J426" s="76" t="s">
        <v>221</v>
      </c>
      <c r="K426" s="134"/>
      <c r="L426" s="56"/>
      <c r="M426" s="188">
        <v>45841</v>
      </c>
      <c r="N426" s="91" t="s">
        <v>233</v>
      </c>
      <c r="O426" s="56"/>
      <c r="P426" s="76" t="str">
        <f>TRIM(BD_LilyaEspinoza[[#This Row],[CONTACTO II]])</f>
        <v/>
      </c>
      <c r="Q426" s="64"/>
      <c r="R426" s="56"/>
      <c r="S426" s="56"/>
      <c r="T426" s="56"/>
      <c r="U426" s="56"/>
      <c r="V426" s="56" t="s">
        <v>11</v>
      </c>
    </row>
    <row r="427" spans="1:22" ht="13">
      <c r="A427" s="132">
        <v>60878693</v>
      </c>
      <c r="B427" s="145" t="s">
        <v>3397</v>
      </c>
      <c r="C427" s="141">
        <v>51982401230</v>
      </c>
      <c r="D427" s="141" t="s">
        <v>3398</v>
      </c>
      <c r="E427" s="169"/>
      <c r="F427" s="646"/>
      <c r="G427" s="162" t="s">
        <v>225</v>
      </c>
      <c r="H427" s="169" t="s">
        <v>11</v>
      </c>
      <c r="I427" s="76"/>
      <c r="J427" s="76" t="s">
        <v>221</v>
      </c>
      <c r="K427" s="134"/>
      <c r="L427" s="56"/>
      <c r="M427" s="188">
        <v>45841</v>
      </c>
      <c r="N427" s="91" t="s">
        <v>233</v>
      </c>
      <c r="O427" s="56"/>
      <c r="P427" s="76" t="str">
        <f>TRIM(BD_LilyaEspinoza[[#This Row],[CONTACTO II]])</f>
        <v/>
      </c>
      <c r="Q427" s="64"/>
      <c r="R427" s="56"/>
      <c r="S427" s="56"/>
      <c r="T427" s="56"/>
      <c r="U427" s="56"/>
      <c r="V427" s="56" t="s">
        <v>11</v>
      </c>
    </row>
    <row r="428" spans="1:22" ht="13">
      <c r="A428" s="132">
        <v>70521596</v>
      </c>
      <c r="B428" s="145" t="s">
        <v>5485</v>
      </c>
      <c r="C428" s="141">
        <v>51916385484</v>
      </c>
      <c r="D428" s="141" t="s">
        <v>5486</v>
      </c>
      <c r="E428" s="169"/>
      <c r="F428" s="646"/>
      <c r="G428" s="162" t="s">
        <v>225</v>
      </c>
      <c r="H428" s="169" t="s">
        <v>11</v>
      </c>
      <c r="I428" s="76"/>
      <c r="J428" s="76" t="s">
        <v>221</v>
      </c>
      <c r="K428" s="134"/>
      <c r="L428" s="56"/>
      <c r="M428" s="188">
        <v>45841</v>
      </c>
      <c r="N428" s="91" t="s">
        <v>233</v>
      </c>
      <c r="O428" s="56"/>
      <c r="P428" s="76" t="str">
        <f>TRIM(BD_LilyaEspinoza[[#This Row],[CONTACTO II]])</f>
        <v/>
      </c>
      <c r="Q428" s="64"/>
      <c r="R428" s="56"/>
      <c r="S428" s="56"/>
      <c r="T428" s="56"/>
      <c r="U428" s="56"/>
      <c r="V428" s="56" t="s">
        <v>11</v>
      </c>
    </row>
    <row r="429" spans="1:22" ht="13">
      <c r="A429" s="132">
        <v>73202812</v>
      </c>
      <c r="B429" s="145" t="s">
        <v>8200</v>
      </c>
      <c r="C429" s="141">
        <v>51933667648</v>
      </c>
      <c r="D429" s="141" t="s">
        <v>8201</v>
      </c>
      <c r="E429" s="169"/>
      <c r="F429" s="646"/>
      <c r="G429" s="162" t="s">
        <v>225</v>
      </c>
      <c r="H429" s="169" t="s">
        <v>11</v>
      </c>
      <c r="I429" s="76"/>
      <c r="J429" s="76" t="s">
        <v>221</v>
      </c>
      <c r="K429" s="134"/>
      <c r="L429" s="56"/>
      <c r="M429" s="188">
        <v>45841</v>
      </c>
      <c r="N429" s="56" t="s">
        <v>233</v>
      </c>
      <c r="O429" s="56"/>
      <c r="P429" s="76" t="str">
        <f>TRIM(BD_LilyaEspinoza[[#This Row],[CONTACTO II]])</f>
        <v/>
      </c>
      <c r="Q429" s="64"/>
      <c r="R429" s="56"/>
      <c r="S429" s="56"/>
      <c r="T429" s="56"/>
      <c r="U429" s="56"/>
      <c r="V429" s="56" t="s">
        <v>11</v>
      </c>
    </row>
    <row r="430" spans="1:22" ht="13">
      <c r="A430" s="132">
        <v>71886028</v>
      </c>
      <c r="B430" s="145" t="s">
        <v>6652</v>
      </c>
      <c r="C430" s="141">
        <v>51948063651</v>
      </c>
      <c r="D430" s="141" t="s">
        <v>6653</v>
      </c>
      <c r="E430" s="169"/>
      <c r="F430" s="646"/>
      <c r="G430" s="590" t="s">
        <v>224</v>
      </c>
      <c r="H430" s="169" t="s">
        <v>11</v>
      </c>
      <c r="I430" s="76"/>
      <c r="J430" s="76" t="s">
        <v>221</v>
      </c>
      <c r="K430" s="134"/>
      <c r="L430" s="56"/>
      <c r="M430" s="188">
        <v>45841</v>
      </c>
      <c r="N430" s="91" t="s">
        <v>233</v>
      </c>
      <c r="O430" s="56"/>
      <c r="P430" s="76" t="str">
        <f>TRIM(BD_LilyaEspinoza[[#This Row],[CONTACTO II]])</f>
        <v/>
      </c>
      <c r="Q430" s="64"/>
      <c r="R430" s="56"/>
      <c r="S430" s="56"/>
      <c r="T430" s="56"/>
      <c r="U430" s="56"/>
      <c r="V430" s="56" t="s">
        <v>11</v>
      </c>
    </row>
    <row r="431" spans="1:22" ht="13">
      <c r="A431" s="132">
        <v>72986227</v>
      </c>
      <c r="B431" s="145" t="s">
        <v>7823</v>
      </c>
      <c r="C431" s="141">
        <v>51924782016</v>
      </c>
      <c r="D431" s="141" t="s">
        <v>7824</v>
      </c>
      <c r="E431" s="169"/>
      <c r="F431" s="646"/>
      <c r="G431" s="590" t="s">
        <v>224</v>
      </c>
      <c r="H431" s="169" t="s">
        <v>11</v>
      </c>
      <c r="I431" s="76"/>
      <c r="J431" s="76" t="s">
        <v>221</v>
      </c>
      <c r="K431" s="134"/>
      <c r="L431" s="56"/>
      <c r="M431" s="188">
        <v>45841</v>
      </c>
      <c r="N431" s="56" t="s">
        <v>237</v>
      </c>
      <c r="O431" s="56"/>
      <c r="P431" s="76" t="str">
        <f>TRIM(BD_LilyaEspinoza[[#This Row],[CONTACTO II]])</f>
        <v/>
      </c>
      <c r="Q431" s="64"/>
      <c r="R431" s="56"/>
      <c r="S431" s="56"/>
      <c r="T431" s="56"/>
      <c r="U431" s="56"/>
      <c r="V431" s="56" t="s">
        <v>11</v>
      </c>
    </row>
    <row r="432" spans="1:22" ht="13">
      <c r="A432" s="132">
        <v>72881613</v>
      </c>
      <c r="B432" s="145" t="s">
        <v>7728</v>
      </c>
      <c r="C432" s="141">
        <v>51981073351</v>
      </c>
      <c r="D432" s="141" t="s">
        <v>7729</v>
      </c>
      <c r="E432" s="169"/>
      <c r="F432" s="646"/>
      <c r="G432" s="590" t="s">
        <v>224</v>
      </c>
      <c r="H432" s="169" t="s">
        <v>11</v>
      </c>
      <c r="I432" s="76"/>
      <c r="J432" s="76" t="s">
        <v>221</v>
      </c>
      <c r="K432" s="134"/>
      <c r="L432" s="56"/>
      <c r="M432" s="188">
        <v>45841</v>
      </c>
      <c r="N432" s="56" t="s">
        <v>241</v>
      </c>
      <c r="O432" s="56"/>
      <c r="P432" s="76" t="str">
        <f>TRIM(BD_LilyaEspinoza[[#This Row],[CONTACTO II]])</f>
        <v/>
      </c>
      <c r="Q432" s="64"/>
      <c r="R432" s="56"/>
      <c r="S432" s="56"/>
      <c r="T432" s="56"/>
      <c r="U432" s="56"/>
      <c r="V432" s="56" t="s">
        <v>6326</v>
      </c>
    </row>
    <row r="433" spans="1:22" ht="13">
      <c r="A433" s="132">
        <v>76363899</v>
      </c>
      <c r="B433" s="145" t="s">
        <v>9634</v>
      </c>
      <c r="C433" s="141">
        <v>51971703356</v>
      </c>
      <c r="D433" s="141" t="s">
        <v>9635</v>
      </c>
      <c r="E433" s="169"/>
      <c r="F433" s="646"/>
      <c r="G433" s="590" t="s">
        <v>223</v>
      </c>
      <c r="H433" s="169" t="s">
        <v>11</v>
      </c>
      <c r="I433" s="76"/>
      <c r="J433" s="76" t="s">
        <v>221</v>
      </c>
      <c r="K433" s="134"/>
      <c r="L433" s="56"/>
      <c r="M433" s="188">
        <v>45841</v>
      </c>
      <c r="N433" s="56" t="s">
        <v>241</v>
      </c>
      <c r="O433" s="56"/>
      <c r="P433" s="76" t="str">
        <f>TRIM(BD_LilyaEspinoza[[#This Row],[CONTACTO II]])</f>
        <v/>
      </c>
      <c r="Q433" s="64"/>
      <c r="R433" s="56"/>
      <c r="S433" s="56"/>
      <c r="T433" s="56"/>
      <c r="U433" s="56"/>
      <c r="V433" s="56" t="s">
        <v>9636</v>
      </c>
    </row>
    <row r="434" spans="1:22" ht="13">
      <c r="A434" s="132">
        <v>6790314</v>
      </c>
      <c r="B434" s="145" t="s">
        <v>539</v>
      </c>
      <c r="C434" s="141">
        <v>51973814195</v>
      </c>
      <c r="D434" s="141" t="s">
        <v>540</v>
      </c>
      <c r="E434" s="169"/>
      <c r="F434" s="646"/>
      <c r="G434" s="590" t="s">
        <v>224</v>
      </c>
      <c r="H434" s="169" t="s">
        <v>11</v>
      </c>
      <c r="I434" s="76"/>
      <c r="J434" s="76" t="s">
        <v>221</v>
      </c>
      <c r="K434" s="134"/>
      <c r="L434" s="56"/>
      <c r="M434" s="188">
        <v>45841</v>
      </c>
      <c r="N434" s="91" t="s">
        <v>233</v>
      </c>
      <c r="O434" s="56"/>
      <c r="P434" s="76" t="str">
        <f>TRIM(BD_LilyaEspinoza[[#This Row],[CONTACTO II]])</f>
        <v/>
      </c>
      <c r="Q434" s="64"/>
      <c r="R434" s="56"/>
      <c r="S434" s="56"/>
      <c r="T434" s="56"/>
      <c r="U434" s="56"/>
      <c r="V434" s="56" t="s">
        <v>11</v>
      </c>
    </row>
    <row r="435" spans="1:22" ht="13">
      <c r="A435" s="132">
        <v>74888213</v>
      </c>
      <c r="B435" s="145" t="s">
        <v>9091</v>
      </c>
      <c r="C435" s="141">
        <v>51950278037</v>
      </c>
      <c r="D435" s="141" t="s">
        <v>9092</v>
      </c>
      <c r="E435" s="169"/>
      <c r="F435" s="646"/>
      <c r="G435" s="162" t="s">
        <v>225</v>
      </c>
      <c r="H435" s="169" t="s">
        <v>11</v>
      </c>
      <c r="I435" s="76"/>
      <c r="J435" s="76" t="s">
        <v>221</v>
      </c>
      <c r="K435" s="134"/>
      <c r="L435" s="56"/>
      <c r="M435" s="188">
        <v>45841</v>
      </c>
      <c r="N435" s="56" t="s">
        <v>233</v>
      </c>
      <c r="O435" s="56"/>
      <c r="P435" s="76" t="str">
        <f>TRIM(BD_LilyaEspinoza[[#This Row],[CONTACTO II]])</f>
        <v/>
      </c>
      <c r="Q435" s="64"/>
      <c r="R435" s="56"/>
      <c r="S435" s="56"/>
      <c r="T435" s="56"/>
      <c r="U435" s="56"/>
      <c r="V435" s="56" t="s">
        <v>11</v>
      </c>
    </row>
    <row r="436" spans="1:22" ht="13">
      <c r="A436" s="132">
        <v>47005515</v>
      </c>
      <c r="B436" s="145" t="s">
        <v>2739</v>
      </c>
      <c r="C436" s="141">
        <v>51921961951</v>
      </c>
      <c r="D436" s="141" t="s">
        <v>2740</v>
      </c>
      <c r="E436" s="169"/>
      <c r="F436" s="646"/>
      <c r="G436" s="162" t="s">
        <v>225</v>
      </c>
      <c r="H436" s="169" t="s">
        <v>11</v>
      </c>
      <c r="I436" s="76"/>
      <c r="J436" s="76" t="s">
        <v>221</v>
      </c>
      <c r="K436" s="134"/>
      <c r="L436" s="56"/>
      <c r="M436" s="188">
        <v>45841</v>
      </c>
      <c r="N436" s="91" t="s">
        <v>233</v>
      </c>
      <c r="O436" s="56"/>
      <c r="P436" s="76" t="str">
        <f>TRIM(BD_LilyaEspinoza[[#This Row],[CONTACTO II]])</f>
        <v/>
      </c>
      <c r="Q436" s="64"/>
      <c r="R436" s="56"/>
      <c r="S436" s="56"/>
      <c r="T436" s="56"/>
      <c r="U436" s="56"/>
      <c r="V436" s="56" t="s">
        <v>11</v>
      </c>
    </row>
    <row r="437" spans="1:22" ht="13">
      <c r="A437" s="132">
        <v>74869499</v>
      </c>
      <c r="B437" s="145" t="s">
        <v>9083</v>
      </c>
      <c r="C437" s="141">
        <v>51914649164</v>
      </c>
      <c r="D437" s="141" t="s">
        <v>9084</v>
      </c>
      <c r="E437" s="169"/>
      <c r="F437" s="646"/>
      <c r="G437" s="590" t="s">
        <v>224</v>
      </c>
      <c r="H437" s="169" t="s">
        <v>11</v>
      </c>
      <c r="I437" s="76"/>
      <c r="J437" s="76" t="s">
        <v>221</v>
      </c>
      <c r="K437" s="134"/>
      <c r="L437" s="56"/>
      <c r="M437" s="188">
        <v>45841</v>
      </c>
      <c r="N437" s="56" t="s">
        <v>233</v>
      </c>
      <c r="O437" s="56"/>
      <c r="P437" s="76" t="str">
        <f>TRIM(BD_LilyaEspinoza[[#This Row],[CONTACTO II]])</f>
        <v/>
      </c>
      <c r="Q437" s="64"/>
      <c r="R437" s="56"/>
      <c r="S437" s="56"/>
      <c r="T437" s="56"/>
      <c r="U437" s="56"/>
      <c r="V437" s="56" t="s">
        <v>11</v>
      </c>
    </row>
    <row r="438" spans="1:22" ht="13">
      <c r="A438" s="132">
        <v>47898477</v>
      </c>
      <c r="B438" s="145" t="s">
        <v>2866</v>
      </c>
      <c r="C438" s="141">
        <v>51974690982</v>
      </c>
      <c r="D438" s="141" t="s">
        <v>2867</v>
      </c>
      <c r="E438" s="169"/>
      <c r="F438" s="646"/>
      <c r="G438" s="590" t="s">
        <v>224</v>
      </c>
      <c r="H438" s="169" t="s">
        <v>11</v>
      </c>
      <c r="I438" s="76"/>
      <c r="J438" s="76" t="s">
        <v>221</v>
      </c>
      <c r="K438" s="134"/>
      <c r="L438" s="56"/>
      <c r="M438" s="188">
        <v>45841</v>
      </c>
      <c r="N438" s="91" t="s">
        <v>233</v>
      </c>
      <c r="O438" s="56"/>
      <c r="P438" s="76" t="str">
        <f>TRIM(BD_LilyaEspinoza[[#This Row],[CONTACTO II]])</f>
        <v/>
      </c>
      <c r="Q438" s="64"/>
      <c r="R438" s="56"/>
      <c r="S438" s="56"/>
      <c r="T438" s="56"/>
      <c r="U438" s="56"/>
      <c r="V438" s="56" t="s">
        <v>11</v>
      </c>
    </row>
    <row r="439" spans="1:22" ht="13">
      <c r="A439" s="132">
        <v>72543512</v>
      </c>
      <c r="B439" s="145" t="s">
        <v>7266</v>
      </c>
      <c r="C439" s="141">
        <v>51955096622</v>
      </c>
      <c r="D439" s="141" t="s">
        <v>7267</v>
      </c>
      <c r="E439" s="169"/>
      <c r="F439" s="646"/>
      <c r="G439" s="162" t="s">
        <v>225</v>
      </c>
      <c r="H439" s="169" t="s">
        <v>11</v>
      </c>
      <c r="I439" s="76"/>
      <c r="J439" s="76" t="s">
        <v>221</v>
      </c>
      <c r="K439" s="134"/>
      <c r="L439" s="56"/>
      <c r="M439" s="188">
        <v>45841</v>
      </c>
      <c r="N439" s="91" t="s">
        <v>233</v>
      </c>
      <c r="O439" s="56"/>
      <c r="P439" s="76" t="str">
        <f>TRIM(BD_LilyaEspinoza[[#This Row],[CONTACTO II]])</f>
        <v/>
      </c>
      <c r="Q439" s="64"/>
      <c r="R439" s="56"/>
      <c r="S439" s="56"/>
      <c r="T439" s="56"/>
      <c r="U439" s="56"/>
      <c r="V439" s="56" t="s">
        <v>11</v>
      </c>
    </row>
    <row r="440" spans="1:22" ht="13">
      <c r="A440" s="132">
        <v>74762077</v>
      </c>
      <c r="B440" s="145" t="s">
        <v>9031</v>
      </c>
      <c r="C440" s="141">
        <v>51923389471</v>
      </c>
      <c r="D440" s="141" t="s">
        <v>9032</v>
      </c>
      <c r="E440" s="169"/>
      <c r="F440" s="646"/>
      <c r="G440" s="162" t="s">
        <v>225</v>
      </c>
      <c r="H440" s="169" t="s">
        <v>11</v>
      </c>
      <c r="I440" s="76"/>
      <c r="J440" s="76" t="s">
        <v>221</v>
      </c>
      <c r="K440" s="134"/>
      <c r="L440" s="56"/>
      <c r="M440" s="188">
        <v>45841</v>
      </c>
      <c r="N440" s="56" t="s">
        <v>233</v>
      </c>
      <c r="O440" s="56"/>
      <c r="P440" s="76" t="str">
        <f>TRIM(BD_LilyaEspinoza[[#This Row],[CONTACTO II]])</f>
        <v/>
      </c>
      <c r="Q440" s="64"/>
      <c r="R440" s="56"/>
      <c r="S440" s="56"/>
      <c r="T440" s="56"/>
      <c r="U440" s="56"/>
      <c r="V440" s="56" t="s">
        <v>11</v>
      </c>
    </row>
    <row r="441" spans="1:22" ht="13">
      <c r="A441" s="132">
        <v>77695064</v>
      </c>
      <c r="B441" s="145" t="s">
        <v>10002</v>
      </c>
      <c r="C441" s="141">
        <v>51972460414</v>
      </c>
      <c r="D441" s="141" t="s">
        <v>10003</v>
      </c>
      <c r="E441" s="169"/>
      <c r="F441" s="646"/>
      <c r="G441" s="590" t="s">
        <v>223</v>
      </c>
      <c r="H441" s="169" t="s">
        <v>11</v>
      </c>
      <c r="I441" s="76"/>
      <c r="J441" s="76" t="s">
        <v>221</v>
      </c>
      <c r="K441" s="134"/>
      <c r="L441" s="56"/>
      <c r="M441" s="188">
        <v>45841</v>
      </c>
      <c r="N441" s="91" t="s">
        <v>233</v>
      </c>
      <c r="O441" s="56"/>
      <c r="P441" s="76" t="str">
        <f>TRIM(BD_LilyaEspinoza[[#This Row],[CONTACTO II]])</f>
        <v/>
      </c>
      <c r="Q441" s="64"/>
      <c r="R441" s="56"/>
      <c r="S441" s="56"/>
      <c r="T441" s="56"/>
      <c r="U441" s="56"/>
      <c r="V441" s="56" t="s">
        <v>11</v>
      </c>
    </row>
    <row r="442" spans="1:22" ht="13">
      <c r="A442" s="132">
        <v>60685532</v>
      </c>
      <c r="B442" s="145" t="s">
        <v>3214</v>
      </c>
      <c r="C442" s="141">
        <v>51922832010</v>
      </c>
      <c r="D442" s="141" t="s">
        <v>3215</v>
      </c>
      <c r="E442" s="169"/>
      <c r="F442" s="646"/>
      <c r="G442" s="590" t="s">
        <v>223</v>
      </c>
      <c r="H442" s="169" t="s">
        <v>11</v>
      </c>
      <c r="I442" s="76"/>
      <c r="J442" s="76" t="s">
        <v>221</v>
      </c>
      <c r="K442" s="134"/>
      <c r="L442" s="56"/>
      <c r="M442" s="188">
        <v>45841</v>
      </c>
      <c r="N442" s="91" t="s">
        <v>233</v>
      </c>
      <c r="O442" s="56"/>
      <c r="P442" s="76" t="str">
        <f>TRIM(BD_LilyaEspinoza[[#This Row],[CONTACTO II]])</f>
        <v/>
      </c>
      <c r="Q442" s="64"/>
      <c r="R442" s="56"/>
      <c r="S442" s="56"/>
      <c r="T442" s="56"/>
      <c r="U442" s="56"/>
      <c r="V442" s="56" t="s">
        <v>11</v>
      </c>
    </row>
    <row r="443" spans="1:22" ht="13">
      <c r="A443" s="132">
        <v>76057908</v>
      </c>
      <c r="B443" s="145" t="s">
        <v>9521</v>
      </c>
      <c r="C443" s="141">
        <v>902335058</v>
      </c>
      <c r="D443" s="141" t="s">
        <v>9522</v>
      </c>
      <c r="E443" s="169"/>
      <c r="F443" s="646"/>
      <c r="G443" s="162" t="s">
        <v>225</v>
      </c>
      <c r="H443" s="169" t="s">
        <v>11</v>
      </c>
      <c r="I443" s="76"/>
      <c r="J443" s="76" t="s">
        <v>221</v>
      </c>
      <c r="K443" s="134"/>
      <c r="L443" s="56"/>
      <c r="M443" s="188">
        <v>45841</v>
      </c>
      <c r="N443" s="56" t="s">
        <v>233</v>
      </c>
      <c r="O443" s="56"/>
      <c r="P443" s="76" t="str">
        <f>TRIM(BD_LilyaEspinoza[[#This Row],[CONTACTO II]])</f>
        <v/>
      </c>
      <c r="Q443" s="64"/>
      <c r="R443" s="56"/>
      <c r="S443" s="56"/>
      <c r="T443" s="56"/>
      <c r="U443" s="56"/>
      <c r="V443" s="56" t="s">
        <v>11</v>
      </c>
    </row>
    <row r="444" spans="1:22" ht="13">
      <c r="A444" s="132">
        <v>47419645</v>
      </c>
      <c r="B444" s="145" t="s">
        <v>2799</v>
      </c>
      <c r="C444" s="141">
        <v>51907114381</v>
      </c>
      <c r="D444" s="141" t="s">
        <v>2800</v>
      </c>
      <c r="E444" s="169"/>
      <c r="F444" s="646"/>
      <c r="G444" s="162" t="s">
        <v>225</v>
      </c>
      <c r="H444" s="169" t="s">
        <v>11</v>
      </c>
      <c r="I444" s="76"/>
      <c r="J444" s="76" t="s">
        <v>221</v>
      </c>
      <c r="K444" s="134"/>
      <c r="L444" s="56"/>
      <c r="M444" s="188">
        <v>45841</v>
      </c>
      <c r="N444" s="56" t="s">
        <v>233</v>
      </c>
      <c r="O444" s="56"/>
      <c r="P444" s="76" t="str">
        <f>TRIM(BD_LilyaEspinoza[[#This Row],[CONTACTO II]])</f>
        <v/>
      </c>
      <c r="Q444" s="64"/>
      <c r="R444" s="56"/>
      <c r="S444" s="56"/>
      <c r="T444" s="56"/>
      <c r="U444" s="56"/>
      <c r="V444" s="56" t="s">
        <v>11</v>
      </c>
    </row>
    <row r="445" spans="1:22" ht="13">
      <c r="A445" s="132">
        <v>74820555</v>
      </c>
      <c r="B445" s="145" t="s">
        <v>9055</v>
      </c>
      <c r="C445" s="141">
        <v>51942943589</v>
      </c>
      <c r="D445" s="141" t="s">
        <v>9056</v>
      </c>
      <c r="E445" s="169"/>
      <c r="F445" s="646"/>
      <c r="G445" s="162" t="s">
        <v>225</v>
      </c>
      <c r="H445" s="169" t="s">
        <v>11</v>
      </c>
      <c r="I445" s="76"/>
      <c r="J445" s="76" t="s">
        <v>221</v>
      </c>
      <c r="K445" s="134"/>
      <c r="L445" s="56"/>
      <c r="M445" s="188">
        <v>45841</v>
      </c>
      <c r="N445" s="56" t="s">
        <v>233</v>
      </c>
      <c r="O445" s="56"/>
      <c r="P445" s="76" t="str">
        <f>TRIM(BD_LilyaEspinoza[[#This Row],[CONTACTO II]])</f>
        <v/>
      </c>
      <c r="Q445" s="64"/>
      <c r="R445" s="56"/>
      <c r="S445" s="56"/>
      <c r="T445" s="56"/>
      <c r="U445" s="56"/>
      <c r="V445" s="56" t="s">
        <v>11</v>
      </c>
    </row>
    <row r="446" spans="1:22" ht="13">
      <c r="A446" s="132">
        <v>62544081</v>
      </c>
      <c r="B446" s="145" t="s">
        <v>5235</v>
      </c>
      <c r="C446" s="141">
        <v>932593626</v>
      </c>
      <c r="D446" s="141" t="s">
        <v>5236</v>
      </c>
      <c r="E446" s="169"/>
      <c r="F446" s="646"/>
      <c r="G446" s="590" t="s">
        <v>223</v>
      </c>
      <c r="H446" s="169" t="s">
        <v>11</v>
      </c>
      <c r="I446" s="76"/>
      <c r="J446" s="76" t="s">
        <v>221</v>
      </c>
      <c r="K446" s="134"/>
      <c r="L446" s="56"/>
      <c r="M446" s="188">
        <v>45841</v>
      </c>
      <c r="N446" s="91" t="s">
        <v>233</v>
      </c>
      <c r="O446" s="56"/>
      <c r="P446" s="76" t="str">
        <f>TRIM(BD_LilyaEspinoza[[#This Row],[CONTACTO II]])</f>
        <v/>
      </c>
      <c r="Q446" s="64"/>
      <c r="R446" s="56"/>
      <c r="S446" s="56"/>
      <c r="T446" s="56"/>
      <c r="U446" s="56"/>
      <c r="V446" s="56" t="s">
        <v>11</v>
      </c>
    </row>
    <row r="447" spans="1:22" ht="13">
      <c r="A447" s="132">
        <v>72604272</v>
      </c>
      <c r="B447" s="145" t="s">
        <v>7469</v>
      </c>
      <c r="C447" s="141">
        <v>917553094</v>
      </c>
      <c r="D447" s="141" t="s">
        <v>7470</v>
      </c>
      <c r="E447" s="169"/>
      <c r="F447" s="646"/>
      <c r="G447" s="590" t="s">
        <v>224</v>
      </c>
      <c r="H447" s="169" t="s">
        <v>11</v>
      </c>
      <c r="I447" s="76"/>
      <c r="J447" s="76" t="s">
        <v>221</v>
      </c>
      <c r="K447" s="134"/>
      <c r="L447" s="56"/>
      <c r="M447" s="188">
        <v>45841</v>
      </c>
      <c r="N447" s="91" t="s">
        <v>233</v>
      </c>
      <c r="O447" s="56"/>
      <c r="P447" s="76" t="str">
        <f>TRIM(BD_LilyaEspinoza[[#This Row],[CONTACTO II]])</f>
        <v/>
      </c>
      <c r="Q447" s="64"/>
      <c r="R447" s="56"/>
      <c r="S447" s="56"/>
      <c r="T447" s="56"/>
      <c r="U447" s="56"/>
      <c r="V447" s="56" t="s">
        <v>11</v>
      </c>
    </row>
    <row r="448" spans="1:22" ht="13">
      <c r="A448" s="132">
        <v>77270141</v>
      </c>
      <c r="B448" s="145" t="s">
        <v>9908</v>
      </c>
      <c r="C448" s="141">
        <v>51991637485</v>
      </c>
      <c r="D448" s="141" t="s">
        <v>9909</v>
      </c>
      <c r="E448" s="169"/>
      <c r="F448" s="646"/>
      <c r="G448" s="162" t="s">
        <v>225</v>
      </c>
      <c r="H448" s="169" t="s">
        <v>11</v>
      </c>
      <c r="I448" s="76"/>
      <c r="J448" s="76" t="s">
        <v>221</v>
      </c>
      <c r="K448" s="134"/>
      <c r="L448" s="56"/>
      <c r="M448" s="188">
        <v>45841</v>
      </c>
      <c r="N448" s="91" t="s">
        <v>233</v>
      </c>
      <c r="O448" s="56"/>
      <c r="P448" s="76" t="str">
        <f>TRIM(BD_LilyaEspinoza[[#This Row],[CONTACTO II]])</f>
        <v/>
      </c>
      <c r="Q448" s="64"/>
      <c r="R448" s="56"/>
      <c r="S448" s="56"/>
      <c r="T448" s="56"/>
      <c r="U448" s="56"/>
      <c r="V448" s="56" t="s">
        <v>11</v>
      </c>
    </row>
    <row r="449" spans="1:22" ht="13">
      <c r="A449" s="132">
        <v>61281793</v>
      </c>
      <c r="B449" s="145" t="s">
        <v>3949</v>
      </c>
      <c r="C449" s="141">
        <v>51949568372</v>
      </c>
      <c r="D449" s="141" t="s">
        <v>3950</v>
      </c>
      <c r="E449" s="169"/>
      <c r="F449" s="646"/>
      <c r="G449" s="590" t="s">
        <v>223</v>
      </c>
      <c r="H449" s="169" t="s">
        <v>11</v>
      </c>
      <c r="I449" s="76"/>
      <c r="J449" s="76" t="s">
        <v>221</v>
      </c>
      <c r="K449" s="134"/>
      <c r="L449" s="56"/>
      <c r="M449" s="188">
        <v>45841</v>
      </c>
      <c r="N449" s="91" t="s">
        <v>233</v>
      </c>
      <c r="O449" s="56"/>
      <c r="P449" s="76" t="str">
        <f>TRIM(BD_LilyaEspinoza[[#This Row],[CONTACTO II]])</f>
        <v/>
      </c>
      <c r="Q449" s="64"/>
      <c r="R449" s="56"/>
      <c r="S449" s="56"/>
      <c r="T449" s="56"/>
      <c r="U449" s="56"/>
      <c r="V449" s="56" t="s">
        <v>11</v>
      </c>
    </row>
    <row r="450" spans="1:22" ht="13">
      <c r="A450" s="132">
        <v>74023782</v>
      </c>
      <c r="B450" s="145" t="s">
        <v>8714</v>
      </c>
      <c r="C450" s="141">
        <v>51955077822</v>
      </c>
      <c r="D450" s="141" t="s">
        <v>8715</v>
      </c>
      <c r="E450" s="169"/>
      <c r="F450" s="646"/>
      <c r="G450" s="590" t="s">
        <v>224</v>
      </c>
      <c r="H450" s="169" t="s">
        <v>11</v>
      </c>
      <c r="I450" s="76"/>
      <c r="J450" s="76" t="s">
        <v>221</v>
      </c>
      <c r="K450" s="134"/>
      <c r="L450" s="56"/>
      <c r="M450" s="188">
        <v>45841</v>
      </c>
      <c r="N450" s="56" t="s">
        <v>233</v>
      </c>
      <c r="O450" s="56"/>
      <c r="P450" s="76" t="str">
        <f>TRIM(BD_LilyaEspinoza[[#This Row],[CONTACTO II]])</f>
        <v/>
      </c>
      <c r="Q450" s="64"/>
      <c r="R450" s="56"/>
      <c r="S450" s="56"/>
      <c r="T450" s="56"/>
      <c r="U450" s="56"/>
      <c r="V450" s="56" t="s">
        <v>11</v>
      </c>
    </row>
    <row r="451" spans="1:22" ht="13">
      <c r="A451" s="132">
        <v>71607301</v>
      </c>
      <c r="B451" s="145" t="s">
        <v>6407</v>
      </c>
      <c r="C451" s="141">
        <v>51972108611</v>
      </c>
      <c r="D451" s="141" t="s">
        <v>6408</v>
      </c>
      <c r="E451" s="169"/>
      <c r="F451" s="646"/>
      <c r="G451" s="162" t="s">
        <v>225</v>
      </c>
      <c r="H451" s="169" t="s">
        <v>11</v>
      </c>
      <c r="I451" s="76"/>
      <c r="J451" s="76" t="s">
        <v>221</v>
      </c>
      <c r="K451" s="134"/>
      <c r="L451" s="56"/>
      <c r="M451" s="188">
        <v>45841</v>
      </c>
      <c r="N451" s="91" t="s">
        <v>233</v>
      </c>
      <c r="O451" s="56"/>
      <c r="P451" s="76" t="str">
        <f>TRIM(BD_LilyaEspinoza[[#This Row],[CONTACTO II]])</f>
        <v/>
      </c>
      <c r="Q451" s="64"/>
      <c r="R451" s="56"/>
      <c r="S451" s="56"/>
      <c r="T451" s="56"/>
      <c r="U451" s="56"/>
      <c r="V451" s="56" t="s">
        <v>11</v>
      </c>
    </row>
    <row r="452" spans="1:22" ht="13">
      <c r="A452" s="132">
        <v>76407277</v>
      </c>
      <c r="B452" s="145" t="s">
        <v>9656</v>
      </c>
      <c r="C452" s="141">
        <v>51932170931</v>
      </c>
      <c r="D452" s="141" t="s">
        <v>9657</v>
      </c>
      <c r="E452" s="169"/>
      <c r="F452" s="646"/>
      <c r="G452" s="590" t="s">
        <v>224</v>
      </c>
      <c r="H452" s="169" t="s">
        <v>11</v>
      </c>
      <c r="I452" s="76"/>
      <c r="J452" s="76" t="s">
        <v>221</v>
      </c>
      <c r="K452" s="134"/>
      <c r="L452" s="56"/>
      <c r="M452" s="188">
        <v>45841</v>
      </c>
      <c r="N452" s="56" t="s">
        <v>233</v>
      </c>
      <c r="O452" s="56"/>
      <c r="P452" s="76" t="str">
        <f>TRIM(BD_LilyaEspinoza[[#This Row],[CONTACTO II]])</f>
        <v/>
      </c>
      <c r="Q452" s="64"/>
      <c r="R452" s="56"/>
      <c r="S452" s="56"/>
      <c r="T452" s="56"/>
      <c r="U452" s="56"/>
      <c r="V452" s="56" t="s">
        <v>11</v>
      </c>
    </row>
    <row r="453" spans="1:22" ht="13">
      <c r="A453" s="132">
        <v>60966961</v>
      </c>
      <c r="B453" s="145" t="s">
        <v>3502</v>
      </c>
      <c r="C453" s="141">
        <v>51982314567</v>
      </c>
      <c r="D453" s="141" t="s">
        <v>3503</v>
      </c>
      <c r="E453" s="169"/>
      <c r="F453" s="646"/>
      <c r="G453" s="590" t="s">
        <v>224</v>
      </c>
      <c r="H453" s="169" t="s">
        <v>11</v>
      </c>
      <c r="I453" s="76"/>
      <c r="J453" s="76" t="s">
        <v>221</v>
      </c>
      <c r="K453" s="134"/>
      <c r="L453" s="56"/>
      <c r="M453" s="188">
        <v>45841</v>
      </c>
      <c r="N453" s="91" t="s">
        <v>233</v>
      </c>
      <c r="O453" s="56"/>
      <c r="P453" s="76" t="str">
        <f>TRIM(BD_LilyaEspinoza[[#This Row],[CONTACTO II]])</f>
        <v/>
      </c>
      <c r="Q453" s="64"/>
      <c r="R453" s="56"/>
      <c r="S453" s="56"/>
      <c r="T453" s="56"/>
      <c r="U453" s="56"/>
      <c r="V453" s="56" t="s">
        <v>11</v>
      </c>
    </row>
    <row r="454" spans="1:22" ht="13">
      <c r="A454" s="132">
        <v>44996290</v>
      </c>
      <c r="B454" s="145" t="s">
        <v>2384</v>
      </c>
      <c r="C454" s="141">
        <v>51920541697</v>
      </c>
      <c r="D454" s="141" t="s">
        <v>2385</v>
      </c>
      <c r="E454" s="169"/>
      <c r="F454" s="646"/>
      <c r="G454" s="590" t="s">
        <v>224</v>
      </c>
      <c r="H454" s="169" t="s">
        <v>11</v>
      </c>
      <c r="I454" s="76"/>
      <c r="J454" s="76" t="s">
        <v>221</v>
      </c>
      <c r="K454" s="134"/>
      <c r="L454" s="56"/>
      <c r="M454" s="188">
        <v>45841</v>
      </c>
      <c r="N454" s="91" t="s">
        <v>233</v>
      </c>
      <c r="O454" s="56"/>
      <c r="P454" s="76" t="str">
        <f>TRIM(BD_LilyaEspinoza[[#This Row],[CONTACTO II]])</f>
        <v/>
      </c>
      <c r="Q454" s="64"/>
      <c r="R454" s="56"/>
      <c r="S454" s="56"/>
      <c r="T454" s="56"/>
      <c r="U454" s="56"/>
      <c r="V454" s="56" t="s">
        <v>11</v>
      </c>
    </row>
    <row r="455" spans="1:22" ht="13">
      <c r="A455" s="132">
        <v>75279255</v>
      </c>
      <c r="B455" s="145" t="s">
        <v>9237</v>
      </c>
      <c r="C455" s="141">
        <v>51945102229</v>
      </c>
      <c r="D455" s="141" t="s">
        <v>9238</v>
      </c>
      <c r="E455" s="169"/>
      <c r="F455" s="646"/>
      <c r="G455" s="162" t="s">
        <v>225</v>
      </c>
      <c r="H455" s="169" t="s">
        <v>11</v>
      </c>
      <c r="I455" s="76"/>
      <c r="J455" s="76" t="s">
        <v>221</v>
      </c>
      <c r="K455" s="134"/>
      <c r="L455" s="56"/>
      <c r="M455" s="188">
        <v>45841</v>
      </c>
      <c r="N455" s="56" t="s">
        <v>233</v>
      </c>
      <c r="O455" s="56"/>
      <c r="P455" s="76" t="str">
        <f>TRIM(BD_LilyaEspinoza[[#This Row],[CONTACTO II]])</f>
        <v/>
      </c>
      <c r="Q455" s="64"/>
      <c r="R455" s="56"/>
      <c r="S455" s="56"/>
      <c r="T455" s="56"/>
      <c r="U455" s="56"/>
      <c r="V455" s="56" t="s">
        <v>11</v>
      </c>
    </row>
    <row r="456" spans="1:22" ht="13">
      <c r="A456" s="132">
        <v>76565621</v>
      </c>
      <c r="B456" s="145" t="s">
        <v>9710</v>
      </c>
      <c r="C456" s="141">
        <v>51991625843</v>
      </c>
      <c r="D456" s="141" t="s">
        <v>9711</v>
      </c>
      <c r="E456" s="169"/>
      <c r="F456" s="646"/>
      <c r="G456" s="162" t="s">
        <v>225</v>
      </c>
      <c r="H456" s="169" t="s">
        <v>11</v>
      </c>
      <c r="I456" s="76"/>
      <c r="J456" s="76" t="s">
        <v>221</v>
      </c>
      <c r="K456" s="134"/>
      <c r="L456" s="56"/>
      <c r="M456" s="188">
        <v>45841</v>
      </c>
      <c r="N456" s="91" t="s">
        <v>233</v>
      </c>
      <c r="O456" s="56"/>
      <c r="P456" s="76" t="str">
        <f>TRIM(BD_LilyaEspinoza[[#This Row],[CONTACTO II]])</f>
        <v/>
      </c>
      <c r="Q456" s="64"/>
      <c r="R456" s="56"/>
      <c r="S456" s="56"/>
      <c r="T456" s="56"/>
      <c r="U456" s="56"/>
      <c r="V456" s="56" t="s">
        <v>11</v>
      </c>
    </row>
    <row r="457" spans="1:22" ht="13">
      <c r="A457" s="132">
        <v>70526873</v>
      </c>
      <c r="B457" s="145" t="s">
        <v>5489</v>
      </c>
      <c r="C457" s="141">
        <v>51967820273</v>
      </c>
      <c r="D457" s="141" t="s">
        <v>5490</v>
      </c>
      <c r="E457" s="169"/>
      <c r="F457" s="646"/>
      <c r="G457" s="162" t="s">
        <v>225</v>
      </c>
      <c r="H457" s="169" t="s">
        <v>11</v>
      </c>
      <c r="I457" s="76"/>
      <c r="J457" s="76" t="s">
        <v>221</v>
      </c>
      <c r="K457" s="134"/>
      <c r="L457" s="56"/>
      <c r="M457" s="188">
        <v>45841</v>
      </c>
      <c r="N457" s="91" t="s">
        <v>233</v>
      </c>
      <c r="O457" s="56"/>
      <c r="P457" s="76" t="str">
        <f>TRIM(BD_LilyaEspinoza[[#This Row],[CONTACTO II]])</f>
        <v/>
      </c>
      <c r="Q457" s="64"/>
      <c r="R457" s="56"/>
      <c r="S457" s="56"/>
      <c r="T457" s="56"/>
      <c r="U457" s="56"/>
      <c r="V457" s="56" t="s">
        <v>11</v>
      </c>
    </row>
    <row r="458" spans="1:22" ht="13">
      <c r="A458" s="132">
        <v>72827167</v>
      </c>
      <c r="B458" s="145" t="s">
        <v>7649</v>
      </c>
      <c r="C458" s="141">
        <v>51924612961</v>
      </c>
      <c r="D458" s="141" t="s">
        <v>7650</v>
      </c>
      <c r="E458" s="169"/>
      <c r="F458" s="646"/>
      <c r="G458" s="162" t="s">
        <v>225</v>
      </c>
      <c r="H458" s="169" t="s">
        <v>11</v>
      </c>
      <c r="I458" s="76"/>
      <c r="J458" s="76" t="s">
        <v>221</v>
      </c>
      <c r="K458" s="134"/>
      <c r="L458" s="56"/>
      <c r="M458" s="188">
        <v>45841</v>
      </c>
      <c r="N458" s="91" t="s">
        <v>233</v>
      </c>
      <c r="O458" s="56"/>
      <c r="P458" s="76" t="str">
        <f>TRIM(BD_LilyaEspinoza[[#This Row],[CONTACTO II]])</f>
        <v/>
      </c>
      <c r="Q458" s="64"/>
      <c r="R458" s="56"/>
      <c r="S458" s="56"/>
      <c r="T458" s="56"/>
      <c r="U458" s="56"/>
      <c r="V458" s="56" t="s">
        <v>11</v>
      </c>
    </row>
    <row r="459" spans="1:22" ht="13">
      <c r="A459" s="132">
        <v>71014565</v>
      </c>
      <c r="B459" s="145" t="s">
        <v>5913</v>
      </c>
      <c r="C459" s="141">
        <v>983569575</v>
      </c>
      <c r="D459" s="141" t="s">
        <v>5914</v>
      </c>
      <c r="E459" s="169"/>
      <c r="F459" s="646"/>
      <c r="G459" s="162" t="s">
        <v>225</v>
      </c>
      <c r="H459" s="169" t="s">
        <v>11</v>
      </c>
      <c r="I459" s="76"/>
      <c r="J459" s="76" t="s">
        <v>221</v>
      </c>
      <c r="K459" s="134"/>
      <c r="L459" s="56"/>
      <c r="M459" s="188">
        <v>45841</v>
      </c>
      <c r="N459" s="56" t="s">
        <v>233</v>
      </c>
      <c r="O459" s="56"/>
      <c r="P459" s="76" t="str">
        <f>TRIM(BD_LilyaEspinoza[[#This Row],[CONTACTO II]])</f>
        <v/>
      </c>
      <c r="Q459" s="64"/>
      <c r="R459" s="56"/>
      <c r="S459" s="56"/>
      <c r="T459" s="56"/>
      <c r="U459" s="56"/>
      <c r="V459" s="56" t="s">
        <v>11</v>
      </c>
    </row>
    <row r="460" spans="1:22" ht="13">
      <c r="A460" s="132">
        <v>73049160</v>
      </c>
      <c r="B460" s="145" t="s">
        <v>7975</v>
      </c>
      <c r="C460" s="141">
        <v>51910099109</v>
      </c>
      <c r="D460" s="141" t="s">
        <v>7976</v>
      </c>
      <c r="E460" s="169"/>
      <c r="F460" s="646"/>
      <c r="G460" s="590" t="s">
        <v>223</v>
      </c>
      <c r="H460" s="169" t="s">
        <v>11</v>
      </c>
      <c r="I460" s="76"/>
      <c r="J460" s="76" t="s">
        <v>221</v>
      </c>
      <c r="K460" s="134"/>
      <c r="L460" s="56"/>
      <c r="M460" s="188">
        <v>45841</v>
      </c>
      <c r="N460" s="56" t="s">
        <v>233</v>
      </c>
      <c r="O460" s="56"/>
      <c r="P460" s="76" t="str">
        <f>TRIM(BD_LilyaEspinoza[[#This Row],[CONTACTO II]])</f>
        <v/>
      </c>
      <c r="Q460" s="64"/>
      <c r="R460" s="56"/>
      <c r="S460" s="56"/>
      <c r="T460" s="56"/>
      <c r="U460" s="56"/>
      <c r="V460" s="56" t="s">
        <v>11</v>
      </c>
    </row>
    <row r="461" spans="1:22" ht="13">
      <c r="A461" s="132">
        <v>62666080</v>
      </c>
      <c r="B461" s="145" t="s">
        <v>5284</v>
      </c>
      <c r="C461" s="141">
        <v>51925396303</v>
      </c>
      <c r="D461" s="141" t="s">
        <v>5285</v>
      </c>
      <c r="E461" s="169"/>
      <c r="F461" s="646"/>
      <c r="G461" s="162" t="s">
        <v>225</v>
      </c>
      <c r="H461" s="169" t="s">
        <v>11</v>
      </c>
      <c r="I461" s="76"/>
      <c r="J461" s="76" t="s">
        <v>221</v>
      </c>
      <c r="K461" s="134"/>
      <c r="L461" s="56"/>
      <c r="M461" s="188">
        <v>45841</v>
      </c>
      <c r="N461" s="91" t="s">
        <v>233</v>
      </c>
      <c r="O461" s="56"/>
      <c r="P461" s="76" t="str">
        <f>TRIM(BD_LilyaEspinoza[[#This Row],[CONTACTO II]])</f>
        <v/>
      </c>
      <c r="Q461" s="64"/>
      <c r="R461" s="56"/>
      <c r="S461" s="56"/>
      <c r="T461" s="56"/>
      <c r="U461" s="56"/>
      <c r="V461" s="56" t="s">
        <v>11</v>
      </c>
    </row>
    <row r="462" spans="1:22" ht="13">
      <c r="A462" s="132">
        <v>73051221</v>
      </c>
      <c r="B462" s="145" t="s">
        <v>7977</v>
      </c>
      <c r="C462" s="141">
        <v>51993174824</v>
      </c>
      <c r="D462" s="141" t="s">
        <v>7978</v>
      </c>
      <c r="E462" s="169"/>
      <c r="F462" s="646"/>
      <c r="G462" s="162" t="s">
        <v>225</v>
      </c>
      <c r="H462" s="169" t="s">
        <v>11</v>
      </c>
      <c r="I462" s="76"/>
      <c r="J462" s="76" t="s">
        <v>221</v>
      </c>
      <c r="K462" s="134"/>
      <c r="L462" s="56"/>
      <c r="M462" s="188">
        <v>45841</v>
      </c>
      <c r="N462" s="56" t="s">
        <v>233</v>
      </c>
      <c r="O462" s="56"/>
      <c r="P462" s="76" t="str">
        <f>TRIM(BD_LilyaEspinoza[[#This Row],[CONTACTO II]])</f>
        <v/>
      </c>
      <c r="Q462" s="64"/>
      <c r="R462" s="56"/>
      <c r="S462" s="56"/>
      <c r="T462" s="56"/>
      <c r="U462" s="56"/>
      <c r="V462" s="56" t="s">
        <v>11</v>
      </c>
    </row>
    <row r="463" spans="1:22" ht="14">
      <c r="A463" s="132">
        <v>76244551</v>
      </c>
      <c r="B463" s="145" t="s">
        <v>9590</v>
      </c>
      <c r="C463" s="141">
        <v>51917738645</v>
      </c>
      <c r="D463" s="141" t="s">
        <v>9591</v>
      </c>
      <c r="E463" s="169"/>
      <c r="F463" s="646"/>
      <c r="G463" s="590" t="s">
        <v>223</v>
      </c>
      <c r="H463" s="169" t="s">
        <v>11</v>
      </c>
      <c r="I463" s="76"/>
      <c r="J463" s="76" t="s">
        <v>221</v>
      </c>
      <c r="K463" s="134"/>
      <c r="L463" s="56"/>
      <c r="M463" s="188">
        <v>45841</v>
      </c>
      <c r="N463" s="60" t="s">
        <v>231</v>
      </c>
      <c r="O463" s="56" t="s">
        <v>231</v>
      </c>
      <c r="P463" s="76" t="str">
        <f>TRIM(BD_LilyaEspinoza[[#This Row],[CONTACTO II]])</f>
        <v>MOSTRÓ INTERÉS</v>
      </c>
      <c r="Q463" s="64"/>
      <c r="R463" s="56"/>
      <c r="S463" s="56"/>
      <c r="T463" s="56"/>
      <c r="U463" s="56"/>
      <c r="V463" s="56" t="s">
        <v>11</v>
      </c>
    </row>
    <row r="464" spans="1:22" ht="13">
      <c r="A464" s="132">
        <v>73548634</v>
      </c>
      <c r="B464" s="145" t="s">
        <v>8405</v>
      </c>
      <c r="C464" s="141">
        <v>976057652</v>
      </c>
      <c r="D464" s="141" t="s">
        <v>8406</v>
      </c>
      <c r="E464" s="169"/>
      <c r="F464" s="646"/>
      <c r="G464" s="162" t="s">
        <v>225</v>
      </c>
      <c r="H464" s="169" t="s">
        <v>11</v>
      </c>
      <c r="I464" s="76"/>
      <c r="J464" s="76" t="s">
        <v>221</v>
      </c>
      <c r="K464" s="134"/>
      <c r="L464" s="56"/>
      <c r="M464" s="188">
        <v>45841</v>
      </c>
      <c r="N464" s="56" t="s">
        <v>233</v>
      </c>
      <c r="O464" s="56"/>
      <c r="P464" s="76" t="str">
        <f>TRIM(BD_LilyaEspinoza[[#This Row],[CONTACTO II]])</f>
        <v/>
      </c>
      <c r="Q464" s="64"/>
      <c r="R464" s="56"/>
      <c r="S464" s="56"/>
      <c r="T464" s="56"/>
      <c r="U464" s="56"/>
      <c r="V464" s="56" t="s">
        <v>11</v>
      </c>
    </row>
    <row r="465" spans="1:22" ht="13">
      <c r="A465" s="132">
        <v>43319592</v>
      </c>
      <c r="B465" s="145" t="s">
        <v>2090</v>
      </c>
      <c r="C465" s="141">
        <v>51934645257</v>
      </c>
      <c r="D465" s="141" t="s">
        <v>2091</v>
      </c>
      <c r="E465" s="169"/>
      <c r="F465" s="646"/>
      <c r="G465" s="590" t="s">
        <v>224</v>
      </c>
      <c r="H465" s="169" t="s">
        <v>11</v>
      </c>
      <c r="I465" s="76"/>
      <c r="J465" s="76" t="s">
        <v>221</v>
      </c>
      <c r="K465" s="134"/>
      <c r="L465" s="56"/>
      <c r="M465" s="188">
        <v>45841</v>
      </c>
      <c r="N465" s="91" t="s">
        <v>233</v>
      </c>
      <c r="O465" s="56"/>
      <c r="P465" s="76" t="str">
        <f>TRIM(BD_LilyaEspinoza[[#This Row],[CONTACTO II]])</f>
        <v/>
      </c>
      <c r="Q465" s="64"/>
      <c r="R465" s="56"/>
      <c r="S465" s="56"/>
      <c r="T465" s="56"/>
      <c r="U465" s="56"/>
      <c r="V465" s="56" t="s">
        <v>11</v>
      </c>
    </row>
    <row r="466" spans="1:22" ht="13">
      <c r="A466" s="132">
        <v>76303257</v>
      </c>
      <c r="B466" s="145" t="s">
        <v>9608</v>
      </c>
      <c r="C466" s="141">
        <v>51944701006</v>
      </c>
      <c r="D466" s="141" t="s">
        <v>9609</v>
      </c>
      <c r="E466" s="169"/>
      <c r="F466" s="646"/>
      <c r="G466" s="162" t="s">
        <v>225</v>
      </c>
      <c r="H466" s="169" t="s">
        <v>11</v>
      </c>
      <c r="I466" s="76"/>
      <c r="J466" s="76" t="s">
        <v>221</v>
      </c>
      <c r="K466" s="134"/>
      <c r="L466" s="56"/>
      <c r="M466" s="188">
        <v>45841</v>
      </c>
      <c r="N466" s="56" t="s">
        <v>233</v>
      </c>
      <c r="O466" s="56"/>
      <c r="P466" s="76" t="str">
        <f>TRIM(BD_LilyaEspinoza[[#This Row],[CONTACTO II]])</f>
        <v/>
      </c>
      <c r="Q466" s="64"/>
      <c r="R466" s="56"/>
      <c r="S466" s="56"/>
      <c r="T466" s="56"/>
      <c r="U466" s="56"/>
      <c r="V466" s="56" t="s">
        <v>11</v>
      </c>
    </row>
    <row r="467" spans="1:22" ht="13">
      <c r="A467" s="132">
        <v>41036102</v>
      </c>
      <c r="B467" s="145" t="s">
        <v>1565</v>
      </c>
      <c r="C467" s="141">
        <v>51984715540</v>
      </c>
      <c r="D467" s="141" t="s">
        <v>1566</v>
      </c>
      <c r="E467" s="169"/>
      <c r="F467" s="646"/>
      <c r="G467" s="162" t="s">
        <v>225</v>
      </c>
      <c r="H467" s="169" t="s">
        <v>11</v>
      </c>
      <c r="I467" s="76"/>
      <c r="J467" s="76" t="s">
        <v>221</v>
      </c>
      <c r="K467" s="134"/>
      <c r="L467" s="321" t="s">
        <v>262</v>
      </c>
      <c r="M467" s="1096">
        <v>45841</v>
      </c>
      <c r="N467" s="91" t="s">
        <v>233</v>
      </c>
      <c r="O467" s="56"/>
      <c r="P467" s="76" t="s">
        <v>329</v>
      </c>
      <c r="Q467" s="64"/>
      <c r="R467" s="56"/>
      <c r="S467" s="56"/>
      <c r="T467" s="56"/>
      <c r="U467" s="56"/>
      <c r="V467" s="56" t="s">
        <v>11</v>
      </c>
    </row>
    <row r="468" spans="1:22" ht="13">
      <c r="A468" s="132">
        <v>72064199</v>
      </c>
      <c r="B468" s="145" t="s">
        <v>6837</v>
      </c>
      <c r="C468" s="141">
        <v>928959325</v>
      </c>
      <c r="D468" s="141" t="s">
        <v>6838</v>
      </c>
      <c r="E468" s="169"/>
      <c r="F468" s="646"/>
      <c r="G468" s="162" t="s">
        <v>225</v>
      </c>
      <c r="H468" s="169" t="s">
        <v>11</v>
      </c>
      <c r="I468" s="76"/>
      <c r="J468" s="76" t="s">
        <v>221</v>
      </c>
      <c r="K468" s="134"/>
      <c r="L468" s="56"/>
      <c r="M468" s="188">
        <v>45841</v>
      </c>
      <c r="N468" s="91" t="s">
        <v>233</v>
      </c>
      <c r="O468" s="56"/>
      <c r="P468" s="76" t="str">
        <f>TRIM(BD_LilyaEspinoza[[#This Row],[CONTACTO II]])</f>
        <v/>
      </c>
      <c r="Q468" s="64"/>
      <c r="R468" s="56"/>
      <c r="S468" s="56"/>
      <c r="T468" s="56"/>
      <c r="U468" s="56"/>
      <c r="V468" s="56" t="s">
        <v>11</v>
      </c>
    </row>
    <row r="469" spans="1:22" ht="13">
      <c r="A469" s="132">
        <v>41190953</v>
      </c>
      <c r="B469" s="145" t="s">
        <v>1611</v>
      </c>
      <c r="C469" s="141">
        <v>51992752194</v>
      </c>
      <c r="D469" s="141" t="s">
        <v>1612</v>
      </c>
      <c r="E469" s="169"/>
      <c r="F469" s="646"/>
      <c r="G469" s="590" t="s">
        <v>224</v>
      </c>
      <c r="H469" s="169" t="s">
        <v>11</v>
      </c>
      <c r="I469" s="76"/>
      <c r="J469" s="76" t="s">
        <v>221</v>
      </c>
      <c r="K469" s="134"/>
      <c r="L469" s="321" t="s">
        <v>262</v>
      </c>
      <c r="M469" s="1096">
        <v>45841</v>
      </c>
      <c r="N469" s="91" t="s">
        <v>233</v>
      </c>
      <c r="O469" s="56"/>
      <c r="P469" s="76" t="s">
        <v>329</v>
      </c>
      <c r="Q469" s="64"/>
      <c r="R469" s="56"/>
      <c r="S469" s="56"/>
      <c r="T469" s="56"/>
      <c r="U469" s="56"/>
      <c r="V469" s="56" t="s">
        <v>11</v>
      </c>
    </row>
    <row r="470" spans="1:22" ht="13">
      <c r="A470" s="132">
        <v>76875732</v>
      </c>
      <c r="B470" s="145" t="s">
        <v>9805</v>
      </c>
      <c r="C470" s="141">
        <v>51987473720</v>
      </c>
      <c r="D470" s="141" t="s">
        <v>9806</v>
      </c>
      <c r="E470" s="169"/>
      <c r="F470" s="646"/>
      <c r="G470" s="162" t="s">
        <v>225</v>
      </c>
      <c r="H470" s="169" t="s">
        <v>11</v>
      </c>
      <c r="I470" s="76"/>
      <c r="J470" s="76" t="s">
        <v>221</v>
      </c>
      <c r="K470" s="134"/>
      <c r="L470" s="56"/>
      <c r="M470" s="188">
        <v>45841</v>
      </c>
      <c r="N470" s="91" t="s">
        <v>233</v>
      </c>
      <c r="O470" s="56"/>
      <c r="P470" s="76" t="str">
        <f>TRIM(BD_LilyaEspinoza[[#This Row],[CONTACTO II]])</f>
        <v/>
      </c>
      <c r="Q470" s="64"/>
      <c r="R470" s="56"/>
      <c r="S470" s="56"/>
      <c r="T470" s="56"/>
      <c r="U470" s="56"/>
      <c r="V470" s="56" t="s">
        <v>11</v>
      </c>
    </row>
    <row r="471" spans="1:22" ht="13">
      <c r="A471" s="132">
        <v>44849559</v>
      </c>
      <c r="B471" s="145" t="s">
        <v>2360</v>
      </c>
      <c r="C471" s="141">
        <v>51934476105</v>
      </c>
      <c r="D471" s="141" t="s">
        <v>2361</v>
      </c>
      <c r="E471" s="169"/>
      <c r="F471" s="646"/>
      <c r="G471" s="590" t="s">
        <v>224</v>
      </c>
      <c r="H471" s="169" t="s">
        <v>11</v>
      </c>
      <c r="I471" s="76"/>
      <c r="J471" s="76" t="s">
        <v>221</v>
      </c>
      <c r="K471" s="134"/>
      <c r="L471" s="56"/>
      <c r="M471" s="188">
        <v>45841</v>
      </c>
      <c r="N471" s="91" t="s">
        <v>233</v>
      </c>
      <c r="O471" s="56"/>
      <c r="P471" s="76" t="str">
        <f>TRIM(BD_LilyaEspinoza[[#This Row],[CONTACTO II]])</f>
        <v/>
      </c>
      <c r="Q471" s="64"/>
      <c r="R471" s="56"/>
      <c r="S471" s="56"/>
      <c r="T471" s="56"/>
      <c r="U471" s="56"/>
      <c r="V471" s="56" t="s">
        <v>11</v>
      </c>
    </row>
    <row r="472" spans="1:22" ht="13">
      <c r="A472" s="132">
        <v>73183523</v>
      </c>
      <c r="B472" s="145" t="s">
        <v>8188</v>
      </c>
      <c r="C472" s="141">
        <v>970740395</v>
      </c>
      <c r="D472" s="141" t="s">
        <v>8189</v>
      </c>
      <c r="E472" s="169"/>
      <c r="F472" s="646"/>
      <c r="G472" s="590" t="s">
        <v>223</v>
      </c>
      <c r="H472" s="169" t="s">
        <v>11</v>
      </c>
      <c r="I472" s="76"/>
      <c r="J472" s="76" t="s">
        <v>221</v>
      </c>
      <c r="K472" s="134"/>
      <c r="L472" s="56"/>
      <c r="M472" s="188">
        <v>45841</v>
      </c>
      <c r="N472" s="56" t="s">
        <v>233</v>
      </c>
      <c r="O472" s="56"/>
      <c r="P472" s="76" t="str">
        <f>TRIM(BD_LilyaEspinoza[[#This Row],[CONTACTO II]])</f>
        <v/>
      </c>
      <c r="Q472" s="64"/>
      <c r="R472" s="56"/>
      <c r="S472" s="56"/>
      <c r="T472" s="56"/>
      <c r="U472" s="56"/>
      <c r="V472" s="56" t="s">
        <v>11</v>
      </c>
    </row>
    <row r="473" spans="1:22" ht="13">
      <c r="A473" s="132">
        <v>42220526</v>
      </c>
      <c r="B473" s="145" t="s">
        <v>1827</v>
      </c>
      <c r="C473" s="141">
        <v>51966504210</v>
      </c>
      <c r="D473" s="141" t="s">
        <v>1828</v>
      </c>
      <c r="E473" s="169"/>
      <c r="F473" s="646"/>
      <c r="G473" s="590" t="s">
        <v>224</v>
      </c>
      <c r="H473" s="169" t="s">
        <v>11</v>
      </c>
      <c r="I473" s="76"/>
      <c r="J473" s="76" t="s">
        <v>221</v>
      </c>
      <c r="K473" s="134"/>
      <c r="L473" s="56"/>
      <c r="M473" s="188">
        <v>45841</v>
      </c>
      <c r="N473" s="91" t="s">
        <v>233</v>
      </c>
      <c r="O473" s="56"/>
      <c r="P473" s="76" t="str">
        <f>TRIM(BD_LilyaEspinoza[[#This Row],[CONTACTO II]])</f>
        <v/>
      </c>
      <c r="Q473" s="64"/>
      <c r="R473" s="56"/>
      <c r="S473" s="56"/>
      <c r="T473" s="56"/>
      <c r="U473" s="56"/>
      <c r="V473" s="56" t="s">
        <v>11</v>
      </c>
    </row>
    <row r="474" spans="1:22" ht="13">
      <c r="A474" s="132">
        <v>72481701</v>
      </c>
      <c r="B474" s="145" t="s">
        <v>7218</v>
      </c>
      <c r="C474" s="141">
        <v>51904021429</v>
      </c>
      <c r="D474" s="141" t="s">
        <v>7219</v>
      </c>
      <c r="E474" s="169"/>
      <c r="F474" s="646"/>
      <c r="G474" s="162" t="s">
        <v>225</v>
      </c>
      <c r="H474" s="169" t="s">
        <v>11</v>
      </c>
      <c r="I474" s="76"/>
      <c r="J474" s="76" t="s">
        <v>221</v>
      </c>
      <c r="K474" s="134"/>
      <c r="L474" s="56"/>
      <c r="M474" s="188">
        <v>45841</v>
      </c>
      <c r="N474" s="91" t="s">
        <v>233</v>
      </c>
      <c r="O474" s="56"/>
      <c r="P474" s="76" t="str">
        <f>TRIM(BD_LilyaEspinoza[[#This Row],[CONTACTO II]])</f>
        <v/>
      </c>
      <c r="Q474" s="64"/>
      <c r="R474" s="56"/>
      <c r="S474" s="56"/>
      <c r="T474" s="56"/>
      <c r="U474" s="56"/>
      <c r="V474" s="56" t="s">
        <v>11</v>
      </c>
    </row>
    <row r="475" spans="1:22" ht="13">
      <c r="A475" s="132">
        <v>60979784</v>
      </c>
      <c r="B475" s="145" t="s">
        <v>3526</v>
      </c>
      <c r="C475" s="141">
        <v>51925921567</v>
      </c>
      <c r="D475" s="141" t="s">
        <v>3527</v>
      </c>
      <c r="E475" s="169"/>
      <c r="F475" s="646"/>
      <c r="G475" s="590" t="s">
        <v>224</v>
      </c>
      <c r="H475" s="169" t="s">
        <v>11</v>
      </c>
      <c r="I475" s="76"/>
      <c r="J475" s="76" t="s">
        <v>221</v>
      </c>
      <c r="K475" s="134"/>
      <c r="L475" s="56"/>
      <c r="M475" s="188">
        <v>45841</v>
      </c>
      <c r="N475" s="91" t="s">
        <v>233</v>
      </c>
      <c r="O475" s="56"/>
      <c r="P475" s="76" t="str">
        <f>TRIM(BD_LilyaEspinoza[[#This Row],[CONTACTO II]])</f>
        <v/>
      </c>
      <c r="Q475" s="64"/>
      <c r="R475" s="56"/>
      <c r="S475" s="56"/>
      <c r="T475" s="56"/>
      <c r="U475" s="56"/>
      <c r="V475" s="56" t="s">
        <v>11</v>
      </c>
    </row>
    <row r="476" spans="1:22" ht="28">
      <c r="A476" s="132">
        <v>72054891</v>
      </c>
      <c r="B476" s="145" t="s">
        <v>6739</v>
      </c>
      <c r="C476" s="141">
        <v>51978356971</v>
      </c>
      <c r="D476" s="141" t="s">
        <v>6740</v>
      </c>
      <c r="E476" s="169"/>
      <c r="F476" s="646"/>
      <c r="G476" s="590" t="s">
        <v>224</v>
      </c>
      <c r="H476" s="169" t="s">
        <v>11</v>
      </c>
      <c r="I476" s="76"/>
      <c r="J476" s="76" t="s">
        <v>221</v>
      </c>
      <c r="K476" s="134"/>
      <c r="L476" s="56"/>
      <c r="M476" s="188">
        <v>45841</v>
      </c>
      <c r="N476" s="308" t="s">
        <v>241</v>
      </c>
      <c r="O476" s="56"/>
      <c r="P476" s="76" t="str">
        <f>TRIM(BD_LilyaEspinoza[[#This Row],[CONTACTO II]])</f>
        <v/>
      </c>
      <c r="Q476" s="64"/>
      <c r="R476" s="56"/>
      <c r="S476" s="56"/>
      <c r="T476" s="56"/>
      <c r="U476" s="56"/>
      <c r="V476" s="56" t="s">
        <v>6741</v>
      </c>
    </row>
    <row r="477" spans="1:22" ht="13">
      <c r="A477" s="132">
        <v>46343788</v>
      </c>
      <c r="B477" s="145" t="s">
        <v>2627</v>
      </c>
      <c r="C477" s="141">
        <v>51998050226</v>
      </c>
      <c r="D477" s="141" t="s">
        <v>2628</v>
      </c>
      <c r="E477" s="169"/>
      <c r="F477" s="646"/>
      <c r="G477" s="590" t="s">
        <v>224</v>
      </c>
      <c r="H477" s="169" t="s">
        <v>11</v>
      </c>
      <c r="I477" s="76"/>
      <c r="J477" s="76" t="s">
        <v>221</v>
      </c>
      <c r="K477" s="134"/>
      <c r="L477" s="56"/>
      <c r="M477" s="188">
        <v>45841</v>
      </c>
      <c r="N477" s="91" t="s">
        <v>233</v>
      </c>
      <c r="O477" s="56"/>
      <c r="P477" s="76" t="str">
        <f>TRIM(BD_LilyaEspinoza[[#This Row],[CONTACTO II]])</f>
        <v/>
      </c>
      <c r="Q477" s="64"/>
      <c r="R477" s="56"/>
      <c r="S477" s="56"/>
      <c r="T477" s="56"/>
      <c r="U477" s="56"/>
      <c r="V477" s="56" t="s">
        <v>11</v>
      </c>
    </row>
    <row r="478" spans="1:22" ht="13">
      <c r="A478" s="132">
        <v>41806121</v>
      </c>
      <c r="B478" s="145" t="s">
        <v>1745</v>
      </c>
      <c r="C478" s="141">
        <v>51943521356</v>
      </c>
      <c r="D478" s="141" t="s">
        <v>1746</v>
      </c>
      <c r="E478" s="169"/>
      <c r="F478" s="646"/>
      <c r="G478" s="162" t="s">
        <v>225</v>
      </c>
      <c r="H478" s="169" t="s">
        <v>11</v>
      </c>
      <c r="I478" s="76"/>
      <c r="J478" s="76" t="s">
        <v>221</v>
      </c>
      <c r="K478" s="134"/>
      <c r="L478" s="56"/>
      <c r="M478" s="188">
        <v>45841</v>
      </c>
      <c r="N478" s="91" t="s">
        <v>233</v>
      </c>
      <c r="O478" s="56"/>
      <c r="P478" s="76" t="str">
        <f>TRIM(BD_LilyaEspinoza[[#This Row],[CONTACTO II]])</f>
        <v/>
      </c>
      <c r="Q478" s="64"/>
      <c r="R478" s="56"/>
      <c r="S478" s="56"/>
      <c r="T478" s="56"/>
      <c r="U478" s="56"/>
      <c r="V478" s="56" t="s">
        <v>11</v>
      </c>
    </row>
    <row r="479" spans="1:22" ht="13">
      <c r="A479" s="132">
        <v>70778437</v>
      </c>
      <c r="B479" s="145" t="s">
        <v>2954</v>
      </c>
      <c r="C479" s="141">
        <v>51951692002</v>
      </c>
      <c r="D479" s="141" t="s">
        <v>5797</v>
      </c>
      <c r="E479" s="169"/>
      <c r="F479" s="646"/>
      <c r="G479" s="162" t="s">
        <v>225</v>
      </c>
      <c r="H479" s="169" t="s">
        <v>11</v>
      </c>
      <c r="I479" s="76"/>
      <c r="J479" s="76" t="s">
        <v>221</v>
      </c>
      <c r="K479" s="134"/>
      <c r="L479" s="56"/>
      <c r="M479" s="188">
        <v>45841</v>
      </c>
      <c r="N479" s="56" t="s">
        <v>233</v>
      </c>
      <c r="O479" s="56"/>
      <c r="P479" s="76" t="str">
        <f>TRIM(BD_LilyaEspinoza[[#This Row],[CONTACTO II]])</f>
        <v/>
      </c>
      <c r="Q479" s="64"/>
      <c r="R479" s="56"/>
      <c r="S479" s="56"/>
      <c r="T479" s="56"/>
      <c r="U479" s="56"/>
      <c r="V479" s="56" t="s">
        <v>11</v>
      </c>
    </row>
    <row r="480" spans="1:22" ht="13">
      <c r="A480" s="132">
        <v>74916345</v>
      </c>
      <c r="B480" s="145" t="s">
        <v>9103</v>
      </c>
      <c r="C480" s="141">
        <v>51940385010</v>
      </c>
      <c r="D480" s="141" t="s">
        <v>9104</v>
      </c>
      <c r="E480" s="169"/>
      <c r="F480" s="646"/>
      <c r="G480" s="162" t="s">
        <v>225</v>
      </c>
      <c r="H480" s="169" t="s">
        <v>11</v>
      </c>
      <c r="I480" s="76"/>
      <c r="J480" s="76" t="s">
        <v>221</v>
      </c>
      <c r="K480" s="134"/>
      <c r="L480" s="56"/>
      <c r="M480" s="188">
        <v>45841</v>
      </c>
      <c r="N480" s="56" t="s">
        <v>233</v>
      </c>
      <c r="O480" s="56"/>
      <c r="P480" s="76" t="str">
        <f>TRIM(BD_LilyaEspinoza[[#This Row],[CONTACTO II]])</f>
        <v/>
      </c>
      <c r="Q480" s="64"/>
      <c r="R480" s="56"/>
      <c r="S480" s="56"/>
      <c r="T480" s="56"/>
      <c r="U480" s="56"/>
      <c r="V480" s="56" t="s">
        <v>11</v>
      </c>
    </row>
    <row r="481" spans="1:22" ht="13">
      <c r="A481" s="132">
        <v>61171273</v>
      </c>
      <c r="B481" s="145" t="s">
        <v>3756</v>
      </c>
      <c r="C481" s="141">
        <v>912096532</v>
      </c>
      <c r="D481" s="141" t="s">
        <v>3757</v>
      </c>
      <c r="E481" s="169"/>
      <c r="F481" s="646"/>
      <c r="G481" s="162" t="s">
        <v>225</v>
      </c>
      <c r="H481" s="169" t="s">
        <v>11</v>
      </c>
      <c r="I481" s="76"/>
      <c r="J481" s="76" t="s">
        <v>221</v>
      </c>
      <c r="K481" s="134"/>
      <c r="L481" s="56"/>
      <c r="M481" s="188">
        <v>45841</v>
      </c>
      <c r="N481" s="91" t="s">
        <v>233</v>
      </c>
      <c r="O481" s="56"/>
      <c r="P481" s="76" t="str">
        <f>TRIM(BD_LilyaEspinoza[[#This Row],[CONTACTO II]])</f>
        <v/>
      </c>
      <c r="Q481" s="64"/>
      <c r="R481" s="56"/>
      <c r="S481" s="56"/>
      <c r="T481" s="56"/>
      <c r="U481" s="56"/>
      <c r="V481" s="56" t="s">
        <v>11</v>
      </c>
    </row>
    <row r="482" spans="1:22" ht="13">
      <c r="A482" s="132">
        <v>60882813</v>
      </c>
      <c r="B482" s="145" t="s">
        <v>3401</v>
      </c>
      <c r="C482" s="141">
        <v>949207014</v>
      </c>
      <c r="D482" s="141" t="s">
        <v>3402</v>
      </c>
      <c r="E482" s="169"/>
      <c r="F482" s="646"/>
      <c r="G482" s="162" t="s">
        <v>225</v>
      </c>
      <c r="H482" s="169" t="s">
        <v>11</v>
      </c>
      <c r="I482" s="76"/>
      <c r="J482" s="76" t="s">
        <v>221</v>
      </c>
      <c r="K482" s="134"/>
      <c r="L482" s="56"/>
      <c r="M482" s="188">
        <v>45841</v>
      </c>
      <c r="N482" s="91" t="s">
        <v>233</v>
      </c>
      <c r="O482" s="56"/>
      <c r="P482" s="76" t="str">
        <f>TRIM(BD_LilyaEspinoza[[#This Row],[CONTACTO II]])</f>
        <v/>
      </c>
      <c r="Q482" s="64"/>
      <c r="R482" s="56"/>
      <c r="S482" s="56"/>
      <c r="T482" s="56"/>
      <c r="U482" s="56"/>
      <c r="V482" s="56" t="s">
        <v>11</v>
      </c>
    </row>
    <row r="483" spans="1:22" ht="13">
      <c r="A483" s="132">
        <v>73322332</v>
      </c>
      <c r="B483" s="145" t="s">
        <v>8294</v>
      </c>
      <c r="C483" s="141">
        <v>51977223314</v>
      </c>
      <c r="D483" s="141" t="s">
        <v>8295</v>
      </c>
      <c r="E483" s="169"/>
      <c r="F483" s="646"/>
      <c r="G483" s="162" t="s">
        <v>225</v>
      </c>
      <c r="H483" s="169" t="s">
        <v>11</v>
      </c>
      <c r="I483" s="76"/>
      <c r="J483" s="76" t="s">
        <v>221</v>
      </c>
      <c r="K483" s="134"/>
      <c r="L483" s="56"/>
      <c r="M483" s="188">
        <v>45841</v>
      </c>
      <c r="N483" s="56" t="s">
        <v>233</v>
      </c>
      <c r="O483" s="56"/>
      <c r="P483" s="76" t="str">
        <f>TRIM(BD_LilyaEspinoza[[#This Row],[CONTACTO II]])</f>
        <v/>
      </c>
      <c r="Q483" s="64"/>
      <c r="R483" s="56"/>
      <c r="S483" s="56"/>
      <c r="T483" s="56"/>
      <c r="U483" s="56"/>
      <c r="V483" s="56" t="s">
        <v>11</v>
      </c>
    </row>
    <row r="484" spans="1:22" ht="13">
      <c r="A484" s="132">
        <v>81141483</v>
      </c>
      <c r="B484" s="145" t="s">
        <v>10159</v>
      </c>
      <c r="C484" s="141">
        <v>51900427478</v>
      </c>
      <c r="D484" s="141" t="s">
        <v>10160</v>
      </c>
      <c r="E484" s="169"/>
      <c r="F484" s="646"/>
      <c r="G484" s="162" t="s">
        <v>225</v>
      </c>
      <c r="H484" s="169" t="s">
        <v>11</v>
      </c>
      <c r="I484" s="76"/>
      <c r="J484" s="76" t="s">
        <v>221</v>
      </c>
      <c r="K484" s="134"/>
      <c r="L484" s="56"/>
      <c r="M484" s="188">
        <v>45841</v>
      </c>
      <c r="N484" s="91" t="s">
        <v>233</v>
      </c>
      <c r="O484" s="56"/>
      <c r="P484" s="76" t="str">
        <f>TRIM(BD_LilyaEspinoza[[#This Row],[CONTACTO II]])</f>
        <v/>
      </c>
      <c r="Q484" s="64"/>
      <c r="R484" s="56"/>
      <c r="S484" s="56"/>
      <c r="T484" s="56"/>
      <c r="U484" s="56"/>
      <c r="V484" s="56" t="s">
        <v>11</v>
      </c>
    </row>
    <row r="485" spans="1:22" ht="13">
      <c r="A485" s="132">
        <v>60470931</v>
      </c>
      <c r="B485" s="145" t="s">
        <v>3115</v>
      </c>
      <c r="C485" s="141">
        <v>51968015737</v>
      </c>
      <c r="D485" s="141" t="s">
        <v>3116</v>
      </c>
      <c r="E485" s="169"/>
      <c r="F485" s="646"/>
      <c r="G485" s="590" t="s">
        <v>223</v>
      </c>
      <c r="H485" s="169" t="s">
        <v>11</v>
      </c>
      <c r="I485" s="76"/>
      <c r="J485" s="76" t="s">
        <v>221</v>
      </c>
      <c r="K485" s="134"/>
      <c r="L485" s="56"/>
      <c r="M485" s="188">
        <v>45841</v>
      </c>
      <c r="N485" s="56" t="s">
        <v>241</v>
      </c>
      <c r="O485" s="56"/>
      <c r="P485" s="76" t="str">
        <f>TRIM(BD_LilyaEspinoza[[#This Row],[CONTACTO II]])</f>
        <v/>
      </c>
      <c r="Q485" s="64"/>
      <c r="R485" s="56"/>
      <c r="S485" s="56"/>
      <c r="T485" s="56"/>
      <c r="U485" s="56"/>
      <c r="V485" s="56" t="s">
        <v>11</v>
      </c>
    </row>
    <row r="486" spans="1:22" ht="13">
      <c r="A486" s="132">
        <v>9185936</v>
      </c>
      <c r="B486" s="145" t="s">
        <v>694</v>
      </c>
      <c r="C486" s="141">
        <v>924902426</v>
      </c>
      <c r="D486" s="141" t="s">
        <v>695</v>
      </c>
      <c r="E486" s="169"/>
      <c r="F486" s="646"/>
      <c r="G486" s="162" t="s">
        <v>225</v>
      </c>
      <c r="H486" s="169" t="s">
        <v>11</v>
      </c>
      <c r="I486" s="76"/>
      <c r="J486" s="76" t="s">
        <v>221</v>
      </c>
      <c r="K486" s="134"/>
      <c r="L486" s="56"/>
      <c r="M486" s="188">
        <v>45841</v>
      </c>
      <c r="N486" s="91" t="s">
        <v>233</v>
      </c>
      <c r="O486" s="56"/>
      <c r="P486" s="76" t="str">
        <f>TRIM(BD_LilyaEspinoza[[#This Row],[CONTACTO II]])</f>
        <v/>
      </c>
      <c r="Q486" s="64"/>
      <c r="R486" s="56"/>
      <c r="S486" s="56"/>
      <c r="T486" s="56"/>
      <c r="U486" s="56"/>
      <c r="V486" s="56" t="s">
        <v>11</v>
      </c>
    </row>
    <row r="487" spans="1:22" ht="13">
      <c r="A487" s="132">
        <v>72388683</v>
      </c>
      <c r="B487" s="145" t="s">
        <v>7171</v>
      </c>
      <c r="C487" s="141">
        <v>51925070374</v>
      </c>
      <c r="D487" s="141" t="s">
        <v>7172</v>
      </c>
      <c r="E487" s="169"/>
      <c r="F487" s="646"/>
      <c r="G487" s="590" t="s">
        <v>224</v>
      </c>
      <c r="H487" s="169" t="s">
        <v>11</v>
      </c>
      <c r="I487" s="76"/>
      <c r="J487" s="76" t="s">
        <v>221</v>
      </c>
      <c r="K487" s="134"/>
      <c r="L487" s="56"/>
      <c r="M487" s="188">
        <v>45841</v>
      </c>
      <c r="N487" s="91" t="s">
        <v>233</v>
      </c>
      <c r="O487" s="56"/>
      <c r="P487" s="76" t="str">
        <f>TRIM(BD_LilyaEspinoza[[#This Row],[CONTACTO II]])</f>
        <v/>
      </c>
      <c r="Q487" s="64"/>
      <c r="R487" s="56"/>
      <c r="S487" s="56"/>
      <c r="T487" s="56"/>
      <c r="U487" s="56"/>
      <c r="V487" s="56" t="s">
        <v>11</v>
      </c>
    </row>
    <row r="488" spans="1:22" ht="13">
      <c r="A488" s="132">
        <v>72056108</v>
      </c>
      <c r="B488" s="145" t="s">
        <v>6752</v>
      </c>
      <c r="C488" s="141">
        <v>936157531</v>
      </c>
      <c r="D488" s="141" t="s">
        <v>6753</v>
      </c>
      <c r="E488" s="169"/>
      <c r="F488" s="646"/>
      <c r="G488" s="590" t="s">
        <v>224</v>
      </c>
      <c r="H488" s="169" t="s">
        <v>11</v>
      </c>
      <c r="I488" s="76"/>
      <c r="J488" s="76" t="s">
        <v>221</v>
      </c>
      <c r="K488" s="134"/>
      <c r="L488" s="56"/>
      <c r="M488" s="188">
        <v>45841</v>
      </c>
      <c r="N488" s="91" t="s">
        <v>233</v>
      </c>
      <c r="O488" s="56"/>
      <c r="P488" s="76" t="str">
        <f>TRIM(BD_LilyaEspinoza[[#This Row],[CONTACTO II]])</f>
        <v/>
      </c>
      <c r="Q488" s="64"/>
      <c r="R488" s="56"/>
      <c r="S488" s="56"/>
      <c r="T488" s="56"/>
      <c r="U488" s="56"/>
      <c r="V488" s="56" t="s">
        <v>11</v>
      </c>
    </row>
    <row r="489" spans="1:22" ht="13">
      <c r="A489" s="132">
        <v>72598271</v>
      </c>
      <c r="B489" s="145" t="s">
        <v>7408</v>
      </c>
      <c r="C489" s="141">
        <v>972303877</v>
      </c>
      <c r="D489" s="141" t="s">
        <v>7409</v>
      </c>
      <c r="E489" s="169"/>
      <c r="F489" s="646"/>
      <c r="G489" s="162" t="s">
        <v>225</v>
      </c>
      <c r="H489" s="169" t="s">
        <v>11</v>
      </c>
      <c r="I489" s="76"/>
      <c r="J489" s="76" t="s">
        <v>221</v>
      </c>
      <c r="K489" s="134"/>
      <c r="L489" s="56"/>
      <c r="M489" s="188">
        <v>45841</v>
      </c>
      <c r="N489" s="91" t="s">
        <v>233</v>
      </c>
      <c r="O489" s="56"/>
      <c r="P489" s="76" t="str">
        <f>TRIM(BD_LilyaEspinoza[[#This Row],[CONTACTO II]])</f>
        <v/>
      </c>
      <c r="Q489" s="64"/>
      <c r="R489" s="56"/>
      <c r="S489" s="56"/>
      <c r="T489" s="56"/>
      <c r="U489" s="56"/>
      <c r="V489" s="56" t="s">
        <v>11</v>
      </c>
    </row>
    <row r="490" spans="1:22" ht="13">
      <c r="A490" s="132" t="s">
        <v>362</v>
      </c>
      <c r="B490" s="145" t="s">
        <v>10298</v>
      </c>
      <c r="C490" s="141">
        <v>920640272</v>
      </c>
      <c r="D490" s="141" t="s">
        <v>10299</v>
      </c>
      <c r="E490" s="169"/>
      <c r="F490" s="646"/>
      <c r="G490" s="590" t="s">
        <v>223</v>
      </c>
      <c r="H490" s="169" t="s">
        <v>11</v>
      </c>
      <c r="I490" s="76"/>
      <c r="J490" s="76" t="s">
        <v>221</v>
      </c>
      <c r="K490" s="134"/>
      <c r="L490" s="56"/>
      <c r="M490" s="188">
        <v>45841</v>
      </c>
      <c r="N490" s="91" t="s">
        <v>233</v>
      </c>
      <c r="O490" s="56"/>
      <c r="P490" s="76" t="str">
        <f>TRIM(BD_LilyaEspinoza[[#This Row],[CONTACTO II]])</f>
        <v/>
      </c>
      <c r="Q490" s="64"/>
      <c r="R490" s="56"/>
      <c r="S490" s="56"/>
      <c r="T490" s="56"/>
      <c r="U490" s="56"/>
      <c r="V490" s="56" t="s">
        <v>11</v>
      </c>
    </row>
    <row r="491" spans="1:22" ht="13">
      <c r="A491" s="132">
        <v>62034147</v>
      </c>
      <c r="B491" s="145" t="s">
        <v>5103</v>
      </c>
      <c r="C491" s="141">
        <v>983506665</v>
      </c>
      <c r="D491" s="141" t="s">
        <v>5104</v>
      </c>
      <c r="E491" s="169"/>
      <c r="F491" s="646"/>
      <c r="G491" s="590" t="s">
        <v>223</v>
      </c>
      <c r="H491" s="169" t="s">
        <v>11</v>
      </c>
      <c r="I491" s="76"/>
      <c r="J491" s="76" t="s">
        <v>221</v>
      </c>
      <c r="K491" s="134"/>
      <c r="L491" s="56"/>
      <c r="M491" s="188">
        <v>45841</v>
      </c>
      <c r="N491" s="91" t="s">
        <v>233</v>
      </c>
      <c r="O491" s="56"/>
      <c r="P491" s="76" t="str">
        <f>TRIM(BD_LilyaEspinoza[[#This Row],[CONTACTO II]])</f>
        <v/>
      </c>
      <c r="Q491" s="64"/>
      <c r="R491" s="56"/>
      <c r="S491" s="56"/>
      <c r="T491" s="56"/>
      <c r="U491" s="56"/>
      <c r="V491" s="56" t="s">
        <v>11</v>
      </c>
    </row>
    <row r="492" spans="1:22" ht="13">
      <c r="A492" s="132">
        <v>72985024</v>
      </c>
      <c r="B492" s="145" t="s">
        <v>7811</v>
      </c>
      <c r="C492" s="141">
        <v>958077304</v>
      </c>
      <c r="D492" s="141" t="s">
        <v>7812</v>
      </c>
      <c r="E492" s="169"/>
      <c r="F492" s="646"/>
      <c r="G492" s="590" t="s">
        <v>224</v>
      </c>
      <c r="H492" s="169" t="s">
        <v>11</v>
      </c>
      <c r="I492" s="76"/>
      <c r="J492" s="76" t="s">
        <v>221</v>
      </c>
      <c r="K492" s="134"/>
      <c r="L492" s="56"/>
      <c r="M492" s="188">
        <v>45841</v>
      </c>
      <c r="N492" s="56" t="s">
        <v>233</v>
      </c>
      <c r="O492" s="56"/>
      <c r="P492" s="76" t="str">
        <f>TRIM(BD_LilyaEspinoza[[#This Row],[CONTACTO II]])</f>
        <v/>
      </c>
      <c r="Q492" s="64"/>
      <c r="R492" s="56"/>
      <c r="S492" s="56"/>
      <c r="T492" s="56"/>
      <c r="U492" s="56"/>
      <c r="V492" s="56" t="s">
        <v>11</v>
      </c>
    </row>
    <row r="493" spans="1:22" ht="13">
      <c r="A493" s="132">
        <v>72335340</v>
      </c>
      <c r="B493" s="145" t="s">
        <v>7043</v>
      </c>
      <c r="C493" s="141">
        <v>975845516</v>
      </c>
      <c r="D493" s="141" t="s">
        <v>7044</v>
      </c>
      <c r="E493" s="169"/>
      <c r="F493" s="646"/>
      <c r="G493" s="590" t="s">
        <v>223</v>
      </c>
      <c r="H493" s="169" t="s">
        <v>11</v>
      </c>
      <c r="I493" s="76"/>
      <c r="J493" s="76" t="s">
        <v>221</v>
      </c>
      <c r="K493" s="134"/>
      <c r="L493" s="56"/>
      <c r="M493" s="188">
        <v>45841</v>
      </c>
      <c r="N493" s="91" t="s">
        <v>233</v>
      </c>
      <c r="O493" s="56"/>
      <c r="P493" s="76" t="str">
        <f>TRIM(BD_LilyaEspinoza[[#This Row],[CONTACTO II]])</f>
        <v/>
      </c>
      <c r="Q493" s="64"/>
      <c r="R493" s="56"/>
      <c r="S493" s="56"/>
      <c r="T493" s="56"/>
      <c r="U493" s="56"/>
      <c r="V493" s="56" t="s">
        <v>11</v>
      </c>
    </row>
    <row r="494" spans="1:22" ht="13">
      <c r="A494" s="132">
        <v>72332114</v>
      </c>
      <c r="B494" s="145" t="s">
        <v>7028</v>
      </c>
      <c r="C494" s="141">
        <v>967955458</v>
      </c>
      <c r="D494" s="141" t="s">
        <v>7029</v>
      </c>
      <c r="E494" s="169"/>
      <c r="F494" s="646"/>
      <c r="G494" s="590" t="s">
        <v>223</v>
      </c>
      <c r="H494" s="169" t="s">
        <v>11</v>
      </c>
      <c r="I494" s="76"/>
      <c r="J494" s="76" t="s">
        <v>221</v>
      </c>
      <c r="K494" s="134"/>
      <c r="L494" s="56"/>
      <c r="M494" s="188">
        <v>45841</v>
      </c>
      <c r="N494" s="91" t="s">
        <v>233</v>
      </c>
      <c r="O494" s="56"/>
      <c r="P494" s="76" t="str">
        <f>TRIM(BD_LilyaEspinoza[[#This Row],[CONTACTO II]])</f>
        <v/>
      </c>
      <c r="Q494" s="64"/>
      <c r="R494" s="56"/>
      <c r="S494" s="56"/>
      <c r="T494" s="56"/>
      <c r="U494" s="56"/>
      <c r="V494" s="56" t="s">
        <v>11</v>
      </c>
    </row>
    <row r="495" spans="1:22" ht="13">
      <c r="A495" s="132">
        <v>61530867</v>
      </c>
      <c r="B495" s="145" t="s">
        <v>4670</v>
      </c>
      <c r="C495" s="141">
        <v>903097109</v>
      </c>
      <c r="D495" s="141" t="s">
        <v>4671</v>
      </c>
      <c r="E495" s="169"/>
      <c r="F495" s="646"/>
      <c r="G495" s="590" t="s">
        <v>223</v>
      </c>
      <c r="H495" s="169" t="s">
        <v>11</v>
      </c>
      <c r="I495" s="76"/>
      <c r="J495" s="76" t="s">
        <v>221</v>
      </c>
      <c r="K495" s="134"/>
      <c r="L495" s="56"/>
      <c r="M495" s="188">
        <v>45841</v>
      </c>
      <c r="N495" s="91" t="s">
        <v>233</v>
      </c>
      <c r="O495" s="56"/>
      <c r="P495" s="76" t="str">
        <f>TRIM(BD_LilyaEspinoza[[#This Row],[CONTACTO II]])</f>
        <v/>
      </c>
      <c r="Q495" s="64"/>
      <c r="R495" s="56"/>
      <c r="S495" s="56"/>
      <c r="T495" s="56"/>
      <c r="U495" s="56"/>
      <c r="V495" s="56" t="s">
        <v>11</v>
      </c>
    </row>
    <row r="496" spans="1:22" ht="13">
      <c r="A496" s="132">
        <v>71186482</v>
      </c>
      <c r="B496" s="145" t="s">
        <v>6124</v>
      </c>
      <c r="C496" s="141">
        <v>946555312</v>
      </c>
      <c r="D496" s="141" t="s">
        <v>6125</v>
      </c>
      <c r="E496" s="169"/>
      <c r="F496" s="646"/>
      <c r="G496" s="590" t="s">
        <v>223</v>
      </c>
      <c r="H496" s="169" t="s">
        <v>11</v>
      </c>
      <c r="I496" s="76"/>
      <c r="J496" s="76" t="s">
        <v>221</v>
      </c>
      <c r="K496" s="134"/>
      <c r="L496" s="56"/>
      <c r="M496" s="188">
        <v>45841</v>
      </c>
      <c r="N496" s="56" t="s">
        <v>233</v>
      </c>
      <c r="O496" s="56"/>
      <c r="P496" s="76" t="str">
        <f>TRIM(BD_LilyaEspinoza[[#This Row],[CONTACTO II]])</f>
        <v/>
      </c>
      <c r="Q496" s="64"/>
      <c r="R496" s="56"/>
      <c r="S496" s="56"/>
      <c r="T496" s="56"/>
      <c r="U496" s="56"/>
      <c r="V496" s="56" t="s">
        <v>11</v>
      </c>
    </row>
    <row r="497" spans="1:22" ht="13">
      <c r="A497" s="132">
        <v>72600137</v>
      </c>
      <c r="B497" s="145" t="s">
        <v>7434</v>
      </c>
      <c r="C497" s="141">
        <v>985455911</v>
      </c>
      <c r="D497" s="141" t="s">
        <v>7435</v>
      </c>
      <c r="E497" s="169"/>
      <c r="F497" s="646"/>
      <c r="G497" s="590" t="s">
        <v>224</v>
      </c>
      <c r="H497" s="169" t="s">
        <v>11</v>
      </c>
      <c r="I497" s="76"/>
      <c r="J497" s="76" t="s">
        <v>221</v>
      </c>
      <c r="K497" s="134"/>
      <c r="L497" s="56"/>
      <c r="M497" s="188">
        <v>45841</v>
      </c>
      <c r="N497" s="91" t="s">
        <v>233</v>
      </c>
      <c r="O497" s="56"/>
      <c r="P497" s="76" t="str">
        <f>TRIM(BD_LilyaEspinoza[[#This Row],[CONTACTO II]])</f>
        <v/>
      </c>
      <c r="Q497" s="64"/>
      <c r="R497" s="56"/>
      <c r="S497" s="56"/>
      <c r="T497" s="56"/>
      <c r="U497" s="56"/>
      <c r="V497" s="56" t="s">
        <v>11</v>
      </c>
    </row>
    <row r="498" spans="1:22" ht="13">
      <c r="A498" s="132" t="s">
        <v>362</v>
      </c>
      <c r="B498" s="145" t="s">
        <v>10300</v>
      </c>
      <c r="C498" s="141">
        <v>922462536</v>
      </c>
      <c r="D498" s="141" t="s">
        <v>10301</v>
      </c>
      <c r="E498" s="169"/>
      <c r="F498" s="646"/>
      <c r="G498" s="162" t="s">
        <v>225</v>
      </c>
      <c r="H498" s="169" t="s">
        <v>11</v>
      </c>
      <c r="I498" s="76"/>
      <c r="J498" s="76" t="s">
        <v>221</v>
      </c>
      <c r="K498" s="134"/>
      <c r="L498" s="56"/>
      <c r="M498" s="188">
        <v>45841</v>
      </c>
      <c r="N498" s="91" t="s">
        <v>233</v>
      </c>
      <c r="O498" s="56"/>
      <c r="P498" s="76" t="str">
        <f>TRIM(BD_LilyaEspinoza[[#This Row],[CONTACTO II]])</f>
        <v/>
      </c>
      <c r="Q498" s="64"/>
      <c r="R498" s="56"/>
      <c r="S498" s="56"/>
      <c r="T498" s="56"/>
      <c r="U498" s="56"/>
      <c r="V498" s="56" t="s">
        <v>11</v>
      </c>
    </row>
    <row r="499" spans="1:22" ht="13">
      <c r="A499" s="132">
        <v>606000007</v>
      </c>
      <c r="B499" s="145" t="s">
        <v>10208</v>
      </c>
      <c r="C499" s="141">
        <v>98598758</v>
      </c>
      <c r="D499" s="141" t="s">
        <v>10209</v>
      </c>
      <c r="E499" s="169"/>
      <c r="F499" s="646"/>
      <c r="G499" s="590" t="s">
        <v>224</v>
      </c>
      <c r="H499" s="169" t="s">
        <v>11</v>
      </c>
      <c r="I499" s="76"/>
      <c r="J499" s="76" t="s">
        <v>221</v>
      </c>
      <c r="K499" s="134"/>
      <c r="L499" s="56"/>
      <c r="M499" s="188">
        <v>45841</v>
      </c>
      <c r="N499" s="56" t="s">
        <v>237</v>
      </c>
      <c r="O499" s="56"/>
      <c r="P499" s="76" t="str">
        <f>TRIM(BD_LilyaEspinoza[[#This Row],[CONTACTO II]])</f>
        <v/>
      </c>
      <c r="Q499" s="64"/>
      <c r="R499" s="56"/>
      <c r="S499" s="56"/>
      <c r="T499" s="56"/>
      <c r="U499" s="56"/>
      <c r="V499" s="56" t="s">
        <v>11</v>
      </c>
    </row>
    <row r="500" spans="1:22" ht="13">
      <c r="A500" s="132" t="s">
        <v>362</v>
      </c>
      <c r="B500" s="145" t="s">
        <v>10302</v>
      </c>
      <c r="C500" s="141">
        <v>900742892</v>
      </c>
      <c r="D500" s="141" t="s">
        <v>362</v>
      </c>
      <c r="E500" s="169"/>
      <c r="F500" s="646"/>
      <c r="G500" s="590" t="s">
        <v>224</v>
      </c>
      <c r="H500" s="169" t="s">
        <v>11</v>
      </c>
      <c r="I500" s="76"/>
      <c r="J500" s="76" t="s">
        <v>221</v>
      </c>
      <c r="K500" s="134"/>
      <c r="L500" s="56"/>
      <c r="M500" s="188">
        <v>45841</v>
      </c>
      <c r="N500" s="91" t="s">
        <v>233</v>
      </c>
      <c r="O500" s="56"/>
      <c r="P500" s="76" t="str">
        <f>TRIM(BD_LilyaEspinoza[[#This Row],[CONTACTO II]])</f>
        <v/>
      </c>
      <c r="Q500" s="64"/>
      <c r="R500" s="56"/>
      <c r="S500" s="56"/>
      <c r="T500" s="56"/>
      <c r="U500" s="56"/>
      <c r="V500" s="56" t="s">
        <v>11</v>
      </c>
    </row>
    <row r="501" spans="1:22" ht="13">
      <c r="A501" s="132" t="s">
        <v>362</v>
      </c>
      <c r="B501" s="145" t="s">
        <v>10303</v>
      </c>
      <c r="C501" s="141">
        <v>959893710</v>
      </c>
      <c r="D501" s="141" t="s">
        <v>10304</v>
      </c>
      <c r="E501" s="169"/>
      <c r="F501" s="646"/>
      <c r="G501" s="590" t="s">
        <v>224</v>
      </c>
      <c r="H501" s="169" t="s">
        <v>11</v>
      </c>
      <c r="I501" s="76"/>
      <c r="J501" s="76" t="s">
        <v>221</v>
      </c>
      <c r="K501" s="134"/>
      <c r="L501" s="56"/>
      <c r="M501" s="188">
        <v>45841</v>
      </c>
      <c r="N501" s="91" t="s">
        <v>233</v>
      </c>
      <c r="O501" s="56"/>
      <c r="P501" s="76" t="str">
        <f>TRIM(BD_LilyaEspinoza[[#This Row],[CONTACTO II]])</f>
        <v/>
      </c>
      <c r="Q501" s="64"/>
      <c r="R501" s="56"/>
      <c r="S501" s="56"/>
      <c r="T501" s="56"/>
      <c r="U501" s="56"/>
      <c r="V501" s="56" t="s">
        <v>11</v>
      </c>
    </row>
    <row r="502" spans="1:22" ht="13">
      <c r="A502" s="132" t="s">
        <v>362</v>
      </c>
      <c r="B502" s="145" t="s">
        <v>10305</v>
      </c>
      <c r="C502" s="141">
        <v>944175995</v>
      </c>
      <c r="D502" s="141" t="s">
        <v>10306</v>
      </c>
      <c r="E502" s="169"/>
      <c r="F502" s="646"/>
      <c r="G502" s="590" t="s">
        <v>224</v>
      </c>
      <c r="H502" s="169" t="s">
        <v>11</v>
      </c>
      <c r="I502" s="76"/>
      <c r="J502" s="76" t="s">
        <v>221</v>
      </c>
      <c r="K502" s="134"/>
      <c r="L502" s="56"/>
      <c r="M502" s="188">
        <v>45841</v>
      </c>
      <c r="N502" s="91" t="s">
        <v>233</v>
      </c>
      <c r="O502" s="56"/>
      <c r="P502" s="76" t="str">
        <f>TRIM(BD_LilyaEspinoza[[#This Row],[CONTACTO II]])</f>
        <v/>
      </c>
      <c r="Q502" s="64"/>
      <c r="R502" s="56"/>
      <c r="S502" s="56"/>
      <c r="T502" s="56"/>
      <c r="U502" s="56"/>
      <c r="V502" s="56" t="s">
        <v>11</v>
      </c>
    </row>
    <row r="503" spans="1:22" ht="13">
      <c r="A503" s="132" t="s">
        <v>362</v>
      </c>
      <c r="B503" s="145" t="s">
        <v>10307</v>
      </c>
      <c r="C503" s="141">
        <v>976572578</v>
      </c>
      <c r="D503" s="141" t="s">
        <v>10308</v>
      </c>
      <c r="E503" s="169"/>
      <c r="F503" s="646"/>
      <c r="G503" s="590" t="s">
        <v>223</v>
      </c>
      <c r="H503" s="169" t="s">
        <v>11</v>
      </c>
      <c r="I503" s="76"/>
      <c r="J503" s="76" t="s">
        <v>221</v>
      </c>
      <c r="K503" s="134"/>
      <c r="L503" s="56"/>
      <c r="M503" s="188">
        <v>45841</v>
      </c>
      <c r="N503" s="91" t="s">
        <v>233</v>
      </c>
      <c r="O503" s="56"/>
      <c r="P503" s="76" t="str">
        <f>TRIM(BD_LilyaEspinoza[[#This Row],[CONTACTO II]])</f>
        <v/>
      </c>
      <c r="Q503" s="64"/>
      <c r="R503" s="56"/>
      <c r="S503" s="56"/>
      <c r="T503" s="56"/>
      <c r="U503" s="56"/>
      <c r="V503" s="56" t="s">
        <v>11</v>
      </c>
    </row>
    <row r="504" spans="1:22" ht="13">
      <c r="A504" s="132" t="s">
        <v>362</v>
      </c>
      <c r="B504" s="145" t="s">
        <v>10309</v>
      </c>
      <c r="C504" s="141">
        <v>983691445</v>
      </c>
      <c r="D504" s="141" t="s">
        <v>10310</v>
      </c>
      <c r="E504" s="169"/>
      <c r="F504" s="646"/>
      <c r="G504" s="162" t="s">
        <v>225</v>
      </c>
      <c r="H504" s="169" t="s">
        <v>11</v>
      </c>
      <c r="I504" s="76"/>
      <c r="J504" s="76" t="s">
        <v>221</v>
      </c>
      <c r="K504" s="134"/>
      <c r="L504" s="56"/>
      <c r="M504" s="188">
        <v>45841</v>
      </c>
      <c r="N504" s="91" t="s">
        <v>233</v>
      </c>
      <c r="O504" s="56"/>
      <c r="P504" s="76" t="str">
        <f>TRIM(BD_LilyaEspinoza[[#This Row],[CONTACTO II]])</f>
        <v/>
      </c>
      <c r="Q504" s="64"/>
      <c r="R504" s="56"/>
      <c r="S504" s="56"/>
      <c r="T504" s="56"/>
      <c r="U504" s="56"/>
      <c r="V504" s="56" t="s">
        <v>11</v>
      </c>
    </row>
    <row r="505" spans="1:22" ht="13">
      <c r="A505" s="132">
        <v>61355472</v>
      </c>
      <c r="B505" s="145" t="s">
        <v>4067</v>
      </c>
      <c r="C505" s="141">
        <v>940382184</v>
      </c>
      <c r="D505" s="141" t="s">
        <v>4068</v>
      </c>
      <c r="E505" s="169"/>
      <c r="F505" s="646"/>
      <c r="G505" s="590" t="s">
        <v>224</v>
      </c>
      <c r="H505" s="169" t="s">
        <v>11</v>
      </c>
      <c r="I505" s="76"/>
      <c r="J505" s="76" t="s">
        <v>221</v>
      </c>
      <c r="K505" s="134"/>
      <c r="L505" s="56"/>
      <c r="M505" s="188">
        <v>45841</v>
      </c>
      <c r="N505" s="91" t="s">
        <v>233</v>
      </c>
      <c r="O505" s="56"/>
      <c r="P505" s="76" t="str">
        <f>TRIM(BD_LilyaEspinoza[[#This Row],[CONTACTO II]])</f>
        <v/>
      </c>
      <c r="Q505" s="64"/>
      <c r="R505" s="56"/>
      <c r="S505" s="56"/>
      <c r="T505" s="56"/>
      <c r="U505" s="56"/>
      <c r="V505" s="56" t="s">
        <v>11</v>
      </c>
    </row>
    <row r="506" spans="1:22" ht="13">
      <c r="A506" s="132">
        <v>71670495</v>
      </c>
      <c r="B506" s="145" t="s">
        <v>6448</v>
      </c>
      <c r="C506" s="141">
        <v>964051932</v>
      </c>
      <c r="D506" s="141" t="s">
        <v>6449</v>
      </c>
      <c r="E506" s="169"/>
      <c r="F506" s="646"/>
      <c r="G506" s="590" t="s">
        <v>223</v>
      </c>
      <c r="H506" s="169" t="s">
        <v>11</v>
      </c>
      <c r="I506" s="76"/>
      <c r="J506" s="76" t="s">
        <v>221</v>
      </c>
      <c r="K506" s="134"/>
      <c r="L506" s="56"/>
      <c r="M506" s="188">
        <v>45841</v>
      </c>
      <c r="N506" s="91" t="s">
        <v>233</v>
      </c>
      <c r="O506" s="56"/>
      <c r="P506" s="76" t="str">
        <f>TRIM(BD_LilyaEspinoza[[#This Row],[CONTACTO II]])</f>
        <v/>
      </c>
      <c r="Q506" s="64"/>
      <c r="R506" s="56"/>
      <c r="S506" s="56"/>
      <c r="T506" s="56"/>
      <c r="U506" s="56"/>
      <c r="V506" s="56" t="s">
        <v>11</v>
      </c>
    </row>
    <row r="507" spans="1:22" ht="13">
      <c r="A507" s="132" t="s">
        <v>362</v>
      </c>
      <c r="B507" s="145" t="s">
        <v>10311</v>
      </c>
      <c r="C507" s="141">
        <v>988600980</v>
      </c>
      <c r="D507" s="141" t="s">
        <v>362</v>
      </c>
      <c r="E507" s="169"/>
      <c r="F507" s="646"/>
      <c r="G507" s="590" t="s">
        <v>223</v>
      </c>
      <c r="H507" s="169" t="s">
        <v>11</v>
      </c>
      <c r="I507" s="76"/>
      <c r="J507" s="76" t="s">
        <v>221</v>
      </c>
      <c r="K507" s="134"/>
      <c r="L507" s="56"/>
      <c r="M507" s="188">
        <v>45841</v>
      </c>
      <c r="N507" s="91" t="s">
        <v>233</v>
      </c>
      <c r="O507" s="56"/>
      <c r="P507" s="76" t="str">
        <f>TRIM(BD_LilyaEspinoza[[#This Row],[CONTACTO II]])</f>
        <v/>
      </c>
      <c r="Q507" s="64"/>
      <c r="R507" s="56"/>
      <c r="S507" s="56"/>
      <c r="T507" s="56"/>
      <c r="U507" s="56"/>
      <c r="V507" s="56" t="s">
        <v>11</v>
      </c>
    </row>
    <row r="508" spans="1:22" ht="13">
      <c r="A508" s="132">
        <v>61430501</v>
      </c>
      <c r="B508" s="145" t="s">
        <v>4314</v>
      </c>
      <c r="C508" s="141">
        <v>947603635</v>
      </c>
      <c r="D508" s="141" t="s">
        <v>4315</v>
      </c>
      <c r="E508" s="169"/>
      <c r="F508" s="646"/>
      <c r="G508" s="590" t="s">
        <v>224</v>
      </c>
      <c r="H508" s="169" t="s">
        <v>11</v>
      </c>
      <c r="I508" s="76"/>
      <c r="J508" s="76" t="s">
        <v>221</v>
      </c>
      <c r="K508" s="134"/>
      <c r="L508" s="56"/>
      <c r="M508" s="188">
        <v>45841</v>
      </c>
      <c r="N508" s="91" t="s">
        <v>233</v>
      </c>
      <c r="O508" s="56"/>
      <c r="P508" s="76" t="str">
        <f>TRIM(BD_LilyaEspinoza[[#This Row],[CONTACTO II]])</f>
        <v/>
      </c>
      <c r="Q508" s="64"/>
      <c r="R508" s="56"/>
      <c r="S508" s="56"/>
      <c r="T508" s="56"/>
      <c r="U508" s="56"/>
      <c r="V508" s="56" t="s">
        <v>11</v>
      </c>
    </row>
    <row r="509" spans="1:22" ht="13">
      <c r="A509" s="132">
        <v>61423119</v>
      </c>
      <c r="B509" s="145" t="s">
        <v>4280</v>
      </c>
      <c r="C509" s="141">
        <v>967366422</v>
      </c>
      <c r="D509" s="141" t="s">
        <v>4281</v>
      </c>
      <c r="E509" s="169"/>
      <c r="F509" s="646"/>
      <c r="G509" s="590" t="s">
        <v>224</v>
      </c>
      <c r="H509" s="169" t="s">
        <v>11</v>
      </c>
      <c r="I509" s="76"/>
      <c r="J509" s="76" t="s">
        <v>221</v>
      </c>
      <c r="K509" s="134"/>
      <c r="L509" s="56"/>
      <c r="M509" s="188">
        <v>45841</v>
      </c>
      <c r="N509" s="91" t="s">
        <v>233</v>
      </c>
      <c r="O509" s="56"/>
      <c r="P509" s="76" t="str">
        <f>TRIM(BD_LilyaEspinoza[[#This Row],[CONTACTO II]])</f>
        <v/>
      </c>
      <c r="Q509" s="64"/>
      <c r="R509" s="56"/>
      <c r="S509" s="56"/>
      <c r="T509" s="56"/>
      <c r="U509" s="56"/>
      <c r="V509" s="56" t="s">
        <v>11</v>
      </c>
    </row>
    <row r="510" spans="1:22" ht="13">
      <c r="A510" s="132">
        <v>61483360</v>
      </c>
      <c r="B510" s="145" t="s">
        <v>4481</v>
      </c>
      <c r="C510" s="141">
        <v>966452138</v>
      </c>
      <c r="D510" s="141" t="s">
        <v>4482</v>
      </c>
      <c r="E510" s="169"/>
      <c r="F510" s="646"/>
      <c r="G510" s="590" t="s">
        <v>223</v>
      </c>
      <c r="H510" s="169" t="s">
        <v>11</v>
      </c>
      <c r="I510" s="76"/>
      <c r="J510" s="76" t="s">
        <v>221</v>
      </c>
      <c r="K510" s="134"/>
      <c r="L510" s="56"/>
      <c r="M510" s="188">
        <v>45841</v>
      </c>
      <c r="N510" s="91" t="s">
        <v>233</v>
      </c>
      <c r="O510" s="56"/>
      <c r="P510" s="76" t="str">
        <f>TRIM(BD_LilyaEspinoza[[#This Row],[CONTACTO II]])</f>
        <v/>
      </c>
      <c r="Q510" s="64"/>
      <c r="R510" s="56"/>
      <c r="S510" s="56"/>
      <c r="T510" s="56"/>
      <c r="U510" s="56"/>
      <c r="V510" s="56" t="s">
        <v>11</v>
      </c>
    </row>
    <row r="511" spans="1:22" ht="13">
      <c r="A511" s="132">
        <v>71685044</v>
      </c>
      <c r="B511" s="145" t="s">
        <v>6571</v>
      </c>
      <c r="C511" s="141">
        <v>940251723</v>
      </c>
      <c r="D511" s="141" t="s">
        <v>6572</v>
      </c>
      <c r="E511" s="169"/>
      <c r="F511" s="646"/>
      <c r="G511" s="590" t="s">
        <v>224</v>
      </c>
      <c r="H511" s="169" t="s">
        <v>11</v>
      </c>
      <c r="I511" s="76"/>
      <c r="J511" s="76" t="s">
        <v>221</v>
      </c>
      <c r="K511" s="134"/>
      <c r="L511" s="56"/>
      <c r="M511" s="188">
        <v>45841</v>
      </c>
      <c r="N511" s="91" t="s">
        <v>233</v>
      </c>
      <c r="O511" s="56"/>
      <c r="P511" s="76" t="str">
        <f>TRIM(BD_LilyaEspinoza[[#This Row],[CONTACTO II]])</f>
        <v/>
      </c>
      <c r="Q511" s="64"/>
      <c r="R511" s="56"/>
      <c r="S511" s="56"/>
      <c r="T511" s="56"/>
      <c r="U511" s="56"/>
      <c r="V511" s="56" t="s">
        <v>11</v>
      </c>
    </row>
    <row r="512" spans="1:22" ht="13">
      <c r="A512" s="132">
        <v>71674286</v>
      </c>
      <c r="B512" s="145" t="s">
        <v>6483</v>
      </c>
      <c r="C512" s="141">
        <v>931899322</v>
      </c>
      <c r="D512" s="141" t="s">
        <v>6484</v>
      </c>
      <c r="E512" s="169"/>
      <c r="F512" s="646"/>
      <c r="G512" s="162" t="s">
        <v>225</v>
      </c>
      <c r="H512" s="169" t="s">
        <v>11</v>
      </c>
      <c r="I512" s="76"/>
      <c r="J512" s="76" t="s">
        <v>221</v>
      </c>
      <c r="K512" s="134"/>
      <c r="L512" s="56"/>
      <c r="M512" s="188">
        <v>45841</v>
      </c>
      <c r="N512" s="91" t="s">
        <v>233</v>
      </c>
      <c r="O512" s="56"/>
      <c r="P512" s="76" t="str">
        <f>TRIM(BD_LilyaEspinoza[[#This Row],[CONTACTO II]])</f>
        <v/>
      </c>
      <c r="Q512" s="64"/>
      <c r="R512" s="56"/>
      <c r="S512" s="56"/>
      <c r="T512" s="56"/>
      <c r="U512" s="56"/>
      <c r="V512" s="56" t="s">
        <v>11</v>
      </c>
    </row>
    <row r="513" spans="1:22" ht="13">
      <c r="A513" s="132">
        <v>61392715</v>
      </c>
      <c r="B513" s="145" t="s">
        <v>4176</v>
      </c>
      <c r="C513" s="141">
        <v>941449958</v>
      </c>
      <c r="D513" s="141" t="s">
        <v>4177</v>
      </c>
      <c r="E513" s="169"/>
      <c r="F513" s="646"/>
      <c r="G513" s="590" t="s">
        <v>224</v>
      </c>
      <c r="H513" s="169" t="s">
        <v>11</v>
      </c>
      <c r="I513" s="76"/>
      <c r="J513" s="76" t="s">
        <v>221</v>
      </c>
      <c r="K513" s="134"/>
      <c r="L513" s="56"/>
      <c r="M513" s="188">
        <v>45841</v>
      </c>
      <c r="N513" s="91" t="s">
        <v>233</v>
      </c>
      <c r="O513" s="56"/>
      <c r="P513" s="76" t="str">
        <f>TRIM(BD_LilyaEspinoza[[#This Row],[CONTACTO II]])</f>
        <v/>
      </c>
      <c r="Q513" s="64"/>
      <c r="R513" s="56"/>
      <c r="S513" s="56"/>
      <c r="T513" s="56"/>
      <c r="U513" s="56"/>
      <c r="V513" s="56" t="s">
        <v>11</v>
      </c>
    </row>
    <row r="514" spans="1:22" ht="13">
      <c r="A514" s="132" t="s">
        <v>362</v>
      </c>
      <c r="B514" s="145" t="s">
        <v>10312</v>
      </c>
      <c r="C514" s="141">
        <v>971648379</v>
      </c>
      <c r="D514" s="141" t="s">
        <v>10313</v>
      </c>
      <c r="E514" s="169"/>
      <c r="F514" s="646"/>
      <c r="G514" s="590" t="s">
        <v>223</v>
      </c>
      <c r="H514" s="169" t="s">
        <v>11</v>
      </c>
      <c r="I514" s="76"/>
      <c r="J514" s="76" t="s">
        <v>221</v>
      </c>
      <c r="K514" s="134"/>
      <c r="L514" s="56"/>
      <c r="M514" s="188">
        <v>45841</v>
      </c>
      <c r="N514" s="91" t="s">
        <v>233</v>
      </c>
      <c r="O514" s="56"/>
      <c r="P514" s="76" t="str">
        <f>TRIM(BD_LilyaEspinoza[[#This Row],[CONTACTO II]])</f>
        <v/>
      </c>
      <c r="Q514" s="64"/>
      <c r="R514" s="56"/>
      <c r="S514" s="56"/>
      <c r="T514" s="56"/>
      <c r="U514" s="56"/>
      <c r="V514" s="56" t="s">
        <v>11</v>
      </c>
    </row>
    <row r="515" spans="1:22" ht="13">
      <c r="A515" s="132" t="s">
        <v>362</v>
      </c>
      <c r="B515" s="145" t="s">
        <v>10314</v>
      </c>
      <c r="C515" s="141">
        <v>953806977</v>
      </c>
      <c r="D515" s="141" t="s">
        <v>10315</v>
      </c>
      <c r="E515" s="169"/>
      <c r="F515" s="646"/>
      <c r="G515" s="162" t="s">
        <v>225</v>
      </c>
      <c r="H515" s="169" t="s">
        <v>11</v>
      </c>
      <c r="I515" s="76"/>
      <c r="J515" s="76" t="s">
        <v>221</v>
      </c>
      <c r="K515" s="134"/>
      <c r="L515" s="56"/>
      <c r="M515" s="188">
        <v>45841</v>
      </c>
      <c r="N515" s="91" t="s">
        <v>233</v>
      </c>
      <c r="O515" s="56"/>
      <c r="P515" s="76" t="str">
        <f>TRIM(BD_LilyaEspinoza[[#This Row],[CONTACTO II]])</f>
        <v/>
      </c>
      <c r="Q515" s="64"/>
      <c r="R515" s="56"/>
      <c r="S515" s="56"/>
      <c r="T515" s="56"/>
      <c r="U515" s="56"/>
      <c r="V515" s="56" t="s">
        <v>11</v>
      </c>
    </row>
    <row r="516" spans="1:22" ht="13">
      <c r="A516" s="132">
        <v>4004564</v>
      </c>
      <c r="B516" s="145" t="s">
        <v>452</v>
      </c>
      <c r="C516" s="141">
        <v>51902494323</v>
      </c>
      <c r="D516" s="141" t="s">
        <v>453</v>
      </c>
      <c r="E516" s="169"/>
      <c r="F516" s="646"/>
      <c r="G516" s="590" t="s">
        <v>224</v>
      </c>
      <c r="H516" s="169" t="s">
        <v>11</v>
      </c>
      <c r="I516" s="76"/>
      <c r="J516" s="76" t="s">
        <v>221</v>
      </c>
      <c r="K516" s="134"/>
      <c r="L516" s="56"/>
      <c r="M516" s="188">
        <v>45841</v>
      </c>
      <c r="N516" s="91" t="s">
        <v>233</v>
      </c>
      <c r="O516" s="56"/>
      <c r="P516" s="76" t="str">
        <f>TRIM(BD_LilyaEspinoza[[#This Row],[CONTACTO II]])</f>
        <v/>
      </c>
      <c r="Q516" s="64"/>
      <c r="R516" s="56"/>
      <c r="S516" s="56"/>
      <c r="T516" s="56"/>
      <c r="U516" s="56"/>
      <c r="V516" s="56" t="s">
        <v>11</v>
      </c>
    </row>
    <row r="517" spans="1:22" ht="13">
      <c r="A517" s="132">
        <v>61830555</v>
      </c>
      <c r="B517" s="145" t="s">
        <v>4849</v>
      </c>
      <c r="C517" s="141">
        <v>989589723</v>
      </c>
      <c r="D517" s="141" t="s">
        <v>4850</v>
      </c>
      <c r="E517" s="169"/>
      <c r="F517" s="646"/>
      <c r="G517" s="590" t="s">
        <v>223</v>
      </c>
      <c r="H517" s="169" t="s">
        <v>11</v>
      </c>
      <c r="I517" s="76"/>
      <c r="J517" s="76" t="s">
        <v>221</v>
      </c>
      <c r="K517" s="134"/>
      <c r="L517" s="56"/>
      <c r="M517" s="188">
        <v>45841</v>
      </c>
      <c r="N517" s="91" t="s">
        <v>233</v>
      </c>
      <c r="O517" s="56"/>
      <c r="P517" s="76" t="str">
        <f>TRIM(BD_LilyaEspinoza[[#This Row],[CONTACTO II]])</f>
        <v/>
      </c>
      <c r="Q517" s="64"/>
      <c r="R517" s="56"/>
      <c r="S517" s="56"/>
      <c r="T517" s="56"/>
      <c r="U517" s="56"/>
      <c r="V517" s="56" t="s">
        <v>11</v>
      </c>
    </row>
    <row r="518" spans="1:22" ht="13">
      <c r="A518" s="132">
        <v>61474454</v>
      </c>
      <c r="B518" s="145" t="s">
        <v>4457</v>
      </c>
      <c r="C518" s="141">
        <v>51976257929</v>
      </c>
      <c r="D518" s="141" t="s">
        <v>4458</v>
      </c>
      <c r="E518" s="169"/>
      <c r="F518" s="646"/>
      <c r="G518" s="590" t="s">
        <v>224</v>
      </c>
      <c r="H518" s="169" t="s">
        <v>11</v>
      </c>
      <c r="I518" s="76"/>
      <c r="J518" s="76" t="s">
        <v>221</v>
      </c>
      <c r="K518" s="134"/>
      <c r="L518" s="56"/>
      <c r="M518" s="188">
        <v>45841</v>
      </c>
      <c r="N518" s="91" t="s">
        <v>233</v>
      </c>
      <c r="O518" s="56"/>
      <c r="P518" s="76" t="str">
        <f>TRIM(BD_LilyaEspinoza[[#This Row],[CONTACTO II]])</f>
        <v/>
      </c>
      <c r="Q518" s="64"/>
      <c r="R518" s="56"/>
      <c r="S518" s="56"/>
      <c r="T518" s="56"/>
      <c r="U518" s="56"/>
      <c r="V518" s="56" t="s">
        <v>11</v>
      </c>
    </row>
    <row r="519" spans="1:22" ht="13">
      <c r="A519" s="132">
        <v>44822269</v>
      </c>
      <c r="B519" s="145" t="s">
        <v>2356</v>
      </c>
      <c r="C519" s="141">
        <v>51960131142</v>
      </c>
      <c r="D519" s="141" t="s">
        <v>2357</v>
      </c>
      <c r="E519" s="169"/>
      <c r="F519" s="646"/>
      <c r="G519" s="590" t="s">
        <v>224</v>
      </c>
      <c r="H519" s="169" t="s">
        <v>11</v>
      </c>
      <c r="I519" s="76"/>
      <c r="J519" s="76" t="s">
        <v>221</v>
      </c>
      <c r="K519" s="134"/>
      <c r="L519" s="56"/>
      <c r="M519" s="188">
        <v>45841</v>
      </c>
      <c r="N519" s="91" t="s">
        <v>233</v>
      </c>
      <c r="O519" s="56"/>
      <c r="P519" s="76" t="str">
        <f>TRIM(BD_LilyaEspinoza[[#This Row],[CONTACTO II]])</f>
        <v/>
      </c>
      <c r="Q519" s="64"/>
      <c r="R519" s="56"/>
      <c r="S519" s="56"/>
      <c r="T519" s="56"/>
      <c r="U519" s="56"/>
      <c r="V519" s="56" t="s">
        <v>11</v>
      </c>
    </row>
    <row r="520" spans="1:22" ht="13">
      <c r="A520" s="132">
        <v>71461075</v>
      </c>
      <c r="B520" s="145" t="s">
        <v>6370</v>
      </c>
      <c r="C520" s="141">
        <v>51936805597</v>
      </c>
      <c r="D520" s="141" t="s">
        <v>6371</v>
      </c>
      <c r="E520" s="169"/>
      <c r="F520" s="646"/>
      <c r="G520" s="590" t="s">
        <v>223</v>
      </c>
      <c r="H520" s="169" t="s">
        <v>11</v>
      </c>
      <c r="I520" s="76"/>
      <c r="J520" s="76" t="s">
        <v>221</v>
      </c>
      <c r="K520" s="134"/>
      <c r="L520" s="56"/>
      <c r="M520" s="188">
        <v>45841</v>
      </c>
      <c r="N520" s="91" t="s">
        <v>233</v>
      </c>
      <c r="O520" s="56"/>
      <c r="P520" s="76" t="str">
        <f>TRIM(BD_LilyaEspinoza[[#This Row],[CONTACTO II]])</f>
        <v/>
      </c>
      <c r="Q520" s="64"/>
      <c r="R520" s="56"/>
      <c r="S520" s="56"/>
      <c r="T520" s="56"/>
      <c r="U520" s="56"/>
      <c r="V520" s="56" t="s">
        <v>11</v>
      </c>
    </row>
    <row r="521" spans="1:22" ht="13">
      <c r="A521" s="132">
        <v>42404775</v>
      </c>
      <c r="B521" s="145" t="s">
        <v>1867</v>
      </c>
      <c r="C521" s="141">
        <v>51982479397</v>
      </c>
      <c r="D521" s="141" t="s">
        <v>1868</v>
      </c>
      <c r="E521" s="169"/>
      <c r="F521" s="646"/>
      <c r="G521" s="162" t="s">
        <v>225</v>
      </c>
      <c r="H521" s="169" t="s">
        <v>11</v>
      </c>
      <c r="I521" s="76"/>
      <c r="J521" s="76" t="s">
        <v>221</v>
      </c>
      <c r="K521" s="134"/>
      <c r="L521" s="56"/>
      <c r="M521" s="188">
        <v>45841</v>
      </c>
      <c r="N521" s="91" t="s">
        <v>233</v>
      </c>
      <c r="O521" s="56"/>
      <c r="P521" s="76" t="str">
        <f>TRIM(BD_LilyaEspinoza[[#This Row],[CONTACTO II]])</f>
        <v/>
      </c>
      <c r="Q521" s="64"/>
      <c r="R521" s="56"/>
      <c r="S521" s="56"/>
      <c r="T521" s="56"/>
      <c r="U521" s="56"/>
      <c r="V521" s="56" t="s">
        <v>11</v>
      </c>
    </row>
    <row r="522" spans="1:22" ht="28">
      <c r="A522" s="132">
        <v>73687293</v>
      </c>
      <c r="B522" s="145" t="s">
        <v>8478</v>
      </c>
      <c r="C522" s="141">
        <v>51927089319</v>
      </c>
      <c r="D522" s="141" t="s">
        <v>8479</v>
      </c>
      <c r="E522" s="169"/>
      <c r="F522" s="646"/>
      <c r="G522" s="590" t="s">
        <v>224</v>
      </c>
      <c r="H522" s="169" t="s">
        <v>11</v>
      </c>
      <c r="I522" s="76"/>
      <c r="J522" s="76" t="s">
        <v>221</v>
      </c>
      <c r="K522" s="134"/>
      <c r="L522" s="56"/>
      <c r="M522" s="188">
        <v>45841</v>
      </c>
      <c r="N522" s="60" t="s">
        <v>241</v>
      </c>
      <c r="O522" s="56" t="s">
        <v>241</v>
      </c>
      <c r="P522" s="76" t="str">
        <f>TRIM(BD_LilyaEspinoza[[#This Row],[CONTACTO II]])</f>
        <v>SELECCIONÓ OTRA UNIVERSIDAD</v>
      </c>
      <c r="Q522" s="64"/>
      <c r="R522" s="56"/>
      <c r="S522" s="56"/>
      <c r="T522" s="56"/>
      <c r="U522" s="56"/>
      <c r="V522" s="56" t="s">
        <v>2073</v>
      </c>
    </row>
    <row r="523" spans="1:22" ht="13">
      <c r="A523" s="132">
        <v>70817751</v>
      </c>
      <c r="B523" s="145" t="s">
        <v>5808</v>
      </c>
      <c r="C523" s="141">
        <v>51931542340</v>
      </c>
      <c r="D523" s="141" t="s">
        <v>5809</v>
      </c>
      <c r="E523" s="169"/>
      <c r="F523" s="646"/>
      <c r="G523" s="590" t="s">
        <v>223</v>
      </c>
      <c r="H523" s="169" t="s">
        <v>11</v>
      </c>
      <c r="I523" s="76"/>
      <c r="J523" s="76" t="s">
        <v>221</v>
      </c>
      <c r="K523" s="134"/>
      <c r="L523" s="56"/>
      <c r="M523" s="188">
        <v>45841</v>
      </c>
      <c r="N523" s="56" t="s">
        <v>233</v>
      </c>
      <c r="O523" s="56"/>
      <c r="P523" s="76" t="str">
        <f>TRIM(BD_LilyaEspinoza[[#This Row],[CONTACTO II]])</f>
        <v/>
      </c>
      <c r="Q523" s="64"/>
      <c r="R523" s="56"/>
      <c r="S523" s="56"/>
      <c r="T523" s="56"/>
      <c r="U523" s="56"/>
      <c r="V523" s="56" t="s">
        <v>11</v>
      </c>
    </row>
    <row r="524" spans="1:22" ht="13">
      <c r="A524" s="132">
        <v>78374666</v>
      </c>
      <c r="B524" s="145" t="s">
        <v>10090</v>
      </c>
      <c r="C524" s="141">
        <v>51907142287</v>
      </c>
      <c r="D524" s="141" t="s">
        <v>10091</v>
      </c>
      <c r="E524" s="169"/>
      <c r="F524" s="646"/>
      <c r="G524" s="590" t="s">
        <v>223</v>
      </c>
      <c r="H524" s="169" t="s">
        <v>11</v>
      </c>
      <c r="I524" s="76"/>
      <c r="J524" s="76" t="s">
        <v>221</v>
      </c>
      <c r="K524" s="134"/>
      <c r="L524" s="56"/>
      <c r="M524" s="188">
        <v>45841</v>
      </c>
      <c r="N524" s="91" t="s">
        <v>233</v>
      </c>
      <c r="O524" s="56"/>
      <c r="P524" s="76" t="str">
        <f>TRIM(BD_LilyaEspinoza[[#This Row],[CONTACTO II]])</f>
        <v/>
      </c>
      <c r="Q524" s="64"/>
      <c r="R524" s="56"/>
      <c r="S524" s="56"/>
      <c r="T524" s="56"/>
      <c r="U524" s="56"/>
      <c r="V524" s="56" t="s">
        <v>11</v>
      </c>
    </row>
    <row r="525" spans="1:22" ht="13">
      <c r="A525" s="132">
        <v>60283973</v>
      </c>
      <c r="B525" s="145" t="s">
        <v>3059</v>
      </c>
      <c r="C525" s="141">
        <v>51918171251</v>
      </c>
      <c r="D525" s="141" t="s">
        <v>3060</v>
      </c>
      <c r="E525" s="169"/>
      <c r="F525" s="646"/>
      <c r="G525" s="162" t="s">
        <v>225</v>
      </c>
      <c r="H525" s="169" t="s">
        <v>11</v>
      </c>
      <c r="I525" s="76"/>
      <c r="J525" s="76" t="s">
        <v>221</v>
      </c>
      <c r="K525" s="134"/>
      <c r="L525" s="56"/>
      <c r="M525" s="188">
        <v>45841</v>
      </c>
      <c r="N525" s="91" t="s">
        <v>233</v>
      </c>
      <c r="O525" s="56"/>
      <c r="P525" s="76" t="str">
        <f>TRIM(BD_LilyaEspinoza[[#This Row],[CONTACTO II]])</f>
        <v/>
      </c>
      <c r="Q525" s="64"/>
      <c r="R525" s="56"/>
      <c r="S525" s="56"/>
      <c r="T525" s="56"/>
      <c r="U525" s="56"/>
      <c r="V525" s="56" t="s">
        <v>11</v>
      </c>
    </row>
    <row r="526" spans="1:22" ht="13">
      <c r="A526" s="132">
        <v>74862301</v>
      </c>
      <c r="B526" s="145" t="s">
        <v>9079</v>
      </c>
      <c r="C526" s="141">
        <v>51902030431</v>
      </c>
      <c r="D526" s="141" t="s">
        <v>9080</v>
      </c>
      <c r="E526" s="169"/>
      <c r="F526" s="646"/>
      <c r="G526" s="590" t="s">
        <v>224</v>
      </c>
      <c r="H526" s="169" t="s">
        <v>11</v>
      </c>
      <c r="I526" s="76"/>
      <c r="J526" s="76" t="s">
        <v>221</v>
      </c>
      <c r="K526" s="134"/>
      <c r="L526" s="56"/>
      <c r="M526" s="188">
        <v>45841</v>
      </c>
      <c r="N526" s="56" t="s">
        <v>233</v>
      </c>
      <c r="O526" s="56"/>
      <c r="P526" s="76" t="str">
        <f>TRIM(BD_LilyaEspinoza[[#This Row],[CONTACTO II]])</f>
        <v/>
      </c>
      <c r="Q526" s="64"/>
      <c r="R526" s="56"/>
      <c r="S526" s="56"/>
      <c r="T526" s="56"/>
      <c r="U526" s="56"/>
      <c r="V526" s="56" t="s">
        <v>11</v>
      </c>
    </row>
    <row r="527" spans="1:22" ht="13">
      <c r="A527" s="132">
        <v>283550</v>
      </c>
      <c r="B527" s="145" t="s">
        <v>378</v>
      </c>
      <c r="C527" s="141">
        <v>51908875718</v>
      </c>
      <c r="D527" s="141" t="s">
        <v>379</v>
      </c>
      <c r="E527" s="169"/>
      <c r="F527" s="646"/>
      <c r="G527" s="590" t="s">
        <v>224</v>
      </c>
      <c r="H527" s="169" t="s">
        <v>11</v>
      </c>
      <c r="I527" s="76"/>
      <c r="J527" s="76" t="s">
        <v>221</v>
      </c>
      <c r="K527" s="134"/>
      <c r="L527" s="56"/>
      <c r="M527" s="188">
        <v>45841</v>
      </c>
      <c r="N527" s="56" t="s">
        <v>233</v>
      </c>
      <c r="O527" s="56"/>
      <c r="P527" s="76" t="str">
        <f>TRIM(BD_LilyaEspinoza[[#This Row],[CONTACTO II]])</f>
        <v/>
      </c>
      <c r="Q527" s="64"/>
      <c r="R527" s="56"/>
      <c r="S527" s="56"/>
      <c r="T527" s="56"/>
      <c r="U527" s="56"/>
      <c r="V527" s="56" t="s">
        <v>11</v>
      </c>
    </row>
    <row r="528" spans="1:22" ht="13">
      <c r="A528" s="132">
        <v>74394925</v>
      </c>
      <c r="B528" s="145" t="s">
        <v>8898</v>
      </c>
      <c r="C528" s="141">
        <v>51957457134</v>
      </c>
      <c r="D528" s="141" t="s">
        <v>8899</v>
      </c>
      <c r="E528" s="169"/>
      <c r="F528" s="646"/>
      <c r="G528" s="590" t="s">
        <v>223</v>
      </c>
      <c r="H528" s="169" t="s">
        <v>11</v>
      </c>
      <c r="I528" s="76"/>
      <c r="J528" s="76" t="s">
        <v>221</v>
      </c>
      <c r="K528" s="134"/>
      <c r="L528" s="56"/>
      <c r="M528" s="188">
        <v>45841</v>
      </c>
      <c r="N528" s="56" t="s">
        <v>237</v>
      </c>
      <c r="O528" s="56"/>
      <c r="P528" s="76" t="str">
        <f>TRIM(BD_LilyaEspinoza[[#This Row],[CONTACTO II]])</f>
        <v/>
      </c>
      <c r="Q528" s="64"/>
      <c r="R528" s="56"/>
      <c r="S528" s="56"/>
      <c r="T528" s="56"/>
      <c r="U528" s="56"/>
      <c r="V528" s="56" t="s">
        <v>11</v>
      </c>
    </row>
    <row r="529" spans="1:22" ht="13">
      <c r="A529" s="132">
        <v>72572640</v>
      </c>
      <c r="B529" s="145" t="s">
        <v>7286</v>
      </c>
      <c r="C529" s="141" t="s">
        <v>7287</v>
      </c>
      <c r="D529" s="141" t="s">
        <v>7288</v>
      </c>
      <c r="E529" s="169"/>
      <c r="F529" s="646"/>
      <c r="G529" s="590" t="s">
        <v>224</v>
      </c>
      <c r="H529" s="169" t="s">
        <v>11</v>
      </c>
      <c r="I529" s="76"/>
      <c r="J529" s="76" t="s">
        <v>221</v>
      </c>
      <c r="K529" s="134"/>
      <c r="L529" s="56"/>
      <c r="M529" s="188">
        <v>45841</v>
      </c>
      <c r="N529" s="91" t="s">
        <v>233</v>
      </c>
      <c r="O529" s="56"/>
      <c r="P529" s="76" t="str">
        <f>TRIM(BD_LilyaEspinoza[[#This Row],[CONTACTO II]])</f>
        <v/>
      </c>
      <c r="Q529" s="64"/>
      <c r="R529" s="56"/>
      <c r="S529" s="56"/>
      <c r="T529" s="56"/>
      <c r="U529" s="56"/>
      <c r="V529" s="56" t="s">
        <v>11</v>
      </c>
    </row>
    <row r="530" spans="1:22" ht="13">
      <c r="A530" s="132">
        <v>74562739</v>
      </c>
      <c r="B530" s="145" t="s">
        <v>8938</v>
      </c>
      <c r="C530" s="141">
        <v>51948793855</v>
      </c>
      <c r="D530" s="141" t="s">
        <v>8939</v>
      </c>
      <c r="E530" s="169"/>
      <c r="F530" s="646"/>
      <c r="G530" s="162" t="s">
        <v>225</v>
      </c>
      <c r="H530" s="169" t="s">
        <v>11</v>
      </c>
      <c r="I530" s="76"/>
      <c r="J530" s="76" t="s">
        <v>221</v>
      </c>
      <c r="K530" s="134"/>
      <c r="L530" s="56"/>
      <c r="M530" s="188">
        <v>45841</v>
      </c>
      <c r="N530" s="56" t="s">
        <v>233</v>
      </c>
      <c r="O530" s="56"/>
      <c r="P530" s="76" t="str">
        <f>TRIM(BD_LilyaEspinoza[[#This Row],[CONTACTO II]])</f>
        <v/>
      </c>
      <c r="Q530" s="64"/>
      <c r="R530" s="56"/>
      <c r="S530" s="56"/>
      <c r="T530" s="56"/>
      <c r="U530" s="56"/>
      <c r="V530" s="56" t="s">
        <v>11</v>
      </c>
    </row>
    <row r="531" spans="1:22" ht="13">
      <c r="A531" s="132">
        <v>10216296</v>
      </c>
      <c r="B531" s="145" t="s">
        <v>923</v>
      </c>
      <c r="C531" s="141">
        <v>51997536374</v>
      </c>
      <c r="D531" s="141" t="s">
        <v>924</v>
      </c>
      <c r="E531" s="169"/>
      <c r="F531" s="646"/>
      <c r="G531" s="590" t="s">
        <v>224</v>
      </c>
      <c r="H531" s="169" t="s">
        <v>11</v>
      </c>
      <c r="I531" s="76"/>
      <c r="J531" s="76" t="s">
        <v>221</v>
      </c>
      <c r="K531" s="134"/>
      <c r="L531" s="56"/>
      <c r="M531" s="188">
        <v>45841</v>
      </c>
      <c r="N531" s="91" t="s">
        <v>233</v>
      </c>
      <c r="O531" s="56"/>
      <c r="P531" s="76" t="str">
        <f>TRIM(BD_LilyaEspinoza[[#This Row],[CONTACTO II]])</f>
        <v/>
      </c>
      <c r="Q531" s="64"/>
      <c r="R531" s="56"/>
      <c r="S531" s="56"/>
      <c r="T531" s="56"/>
      <c r="U531" s="56"/>
      <c r="V531" s="56" t="s">
        <v>11</v>
      </c>
    </row>
    <row r="532" spans="1:22" ht="13">
      <c r="A532" s="132">
        <v>73675170</v>
      </c>
      <c r="B532" s="145" t="s">
        <v>8474</v>
      </c>
      <c r="C532" s="141">
        <v>51922730910</v>
      </c>
      <c r="D532" s="141" t="s">
        <v>8475</v>
      </c>
      <c r="E532" s="169"/>
      <c r="F532" s="646"/>
      <c r="G532" s="590" t="s">
        <v>223</v>
      </c>
      <c r="H532" s="169" t="s">
        <v>11</v>
      </c>
      <c r="I532" s="76"/>
      <c r="J532" s="76" t="s">
        <v>221</v>
      </c>
      <c r="K532" s="134"/>
      <c r="L532" s="56"/>
      <c r="M532" s="188">
        <v>45841</v>
      </c>
      <c r="N532" s="56" t="s">
        <v>233</v>
      </c>
      <c r="O532" s="56"/>
      <c r="P532" s="76" t="str">
        <f>TRIM(BD_LilyaEspinoza[[#This Row],[CONTACTO II]])</f>
        <v/>
      </c>
      <c r="Q532" s="64"/>
      <c r="R532" s="56"/>
      <c r="S532" s="56"/>
      <c r="T532" s="56"/>
      <c r="U532" s="56"/>
      <c r="V532" s="56" t="s">
        <v>11</v>
      </c>
    </row>
    <row r="533" spans="1:22" ht="13">
      <c r="A533" s="132">
        <v>72169539</v>
      </c>
      <c r="B533" s="145" t="s">
        <v>6942</v>
      </c>
      <c r="C533" s="141">
        <v>51973244282</v>
      </c>
      <c r="D533" s="141" t="s">
        <v>6943</v>
      </c>
      <c r="E533" s="169"/>
      <c r="F533" s="646"/>
      <c r="G533" s="590" t="s">
        <v>224</v>
      </c>
      <c r="H533" s="169" t="s">
        <v>11</v>
      </c>
      <c r="I533" s="76"/>
      <c r="J533" s="76" t="s">
        <v>221</v>
      </c>
      <c r="K533" s="134"/>
      <c r="L533" s="56"/>
      <c r="M533" s="188">
        <v>45841</v>
      </c>
      <c r="N533" s="91" t="s">
        <v>233</v>
      </c>
      <c r="O533" s="56"/>
      <c r="P533" s="76" t="str">
        <f>TRIM(BD_LilyaEspinoza[[#This Row],[CONTACTO II]])</f>
        <v/>
      </c>
      <c r="Q533" s="64"/>
      <c r="R533" s="56"/>
      <c r="S533" s="56"/>
      <c r="T533" s="56"/>
      <c r="U533" s="56"/>
      <c r="V533" s="56" t="s">
        <v>11</v>
      </c>
    </row>
    <row r="534" spans="1:22" ht="13">
      <c r="A534" s="132">
        <v>60609072</v>
      </c>
      <c r="B534" s="145" t="s">
        <v>3170</v>
      </c>
      <c r="C534" s="141">
        <v>51940694089</v>
      </c>
      <c r="D534" s="141" t="s">
        <v>3171</v>
      </c>
      <c r="E534" s="169"/>
      <c r="F534" s="646"/>
      <c r="G534" s="590" t="s">
        <v>224</v>
      </c>
      <c r="H534" s="169" t="s">
        <v>11</v>
      </c>
      <c r="I534" s="76"/>
      <c r="J534" s="76" t="s">
        <v>221</v>
      </c>
      <c r="K534" s="134"/>
      <c r="L534" s="56"/>
      <c r="M534" s="188">
        <v>45841</v>
      </c>
      <c r="N534" s="91" t="s">
        <v>233</v>
      </c>
      <c r="O534" s="56"/>
      <c r="P534" s="76" t="str">
        <f>TRIM(BD_LilyaEspinoza[[#This Row],[CONTACTO II]])</f>
        <v/>
      </c>
      <c r="Q534" s="64"/>
      <c r="R534" s="56"/>
      <c r="S534" s="56"/>
      <c r="T534" s="56"/>
      <c r="U534" s="56"/>
      <c r="V534" s="56" t="s">
        <v>11</v>
      </c>
    </row>
    <row r="535" spans="1:22" ht="13">
      <c r="A535" s="132">
        <v>46608779</v>
      </c>
      <c r="B535" s="145" t="s">
        <v>2665</v>
      </c>
      <c r="C535" s="141">
        <v>51931204797</v>
      </c>
      <c r="D535" s="141" t="s">
        <v>2666</v>
      </c>
      <c r="E535" s="169"/>
      <c r="F535" s="646"/>
      <c r="G535" s="590" t="s">
        <v>224</v>
      </c>
      <c r="H535" s="169" t="s">
        <v>11</v>
      </c>
      <c r="I535" s="76"/>
      <c r="J535" s="76" t="s">
        <v>221</v>
      </c>
      <c r="K535" s="134"/>
      <c r="L535" s="56"/>
      <c r="M535" s="188">
        <v>45841</v>
      </c>
      <c r="N535" s="91" t="s">
        <v>233</v>
      </c>
      <c r="O535" s="56"/>
      <c r="P535" s="76" t="str">
        <f>TRIM(BD_LilyaEspinoza[[#This Row],[CONTACTO II]])</f>
        <v/>
      </c>
      <c r="Q535" s="64"/>
      <c r="R535" s="56"/>
      <c r="S535" s="56"/>
      <c r="T535" s="56"/>
      <c r="U535" s="56"/>
      <c r="V535" s="56" t="s">
        <v>11</v>
      </c>
    </row>
    <row r="536" spans="1:22" ht="13">
      <c r="A536" s="132">
        <v>60998522</v>
      </c>
      <c r="B536" s="145" t="s">
        <v>3542</v>
      </c>
      <c r="C536" s="141">
        <v>51900199316</v>
      </c>
      <c r="D536" s="141" t="s">
        <v>3543</v>
      </c>
      <c r="E536" s="169"/>
      <c r="F536" s="646"/>
      <c r="G536" s="590" t="s">
        <v>224</v>
      </c>
      <c r="H536" s="169" t="s">
        <v>11</v>
      </c>
      <c r="I536" s="76"/>
      <c r="J536" s="76" t="s">
        <v>221</v>
      </c>
      <c r="K536" s="134"/>
      <c r="L536" s="56"/>
      <c r="M536" s="188">
        <v>45841</v>
      </c>
      <c r="N536" s="91" t="s">
        <v>233</v>
      </c>
      <c r="O536" s="56"/>
      <c r="P536" s="76" t="str">
        <f>TRIM(BD_LilyaEspinoza[[#This Row],[CONTACTO II]])</f>
        <v/>
      </c>
      <c r="Q536" s="64"/>
      <c r="R536" s="56"/>
      <c r="S536" s="56"/>
      <c r="T536" s="56"/>
      <c r="U536" s="56"/>
      <c r="V536" s="56" t="s">
        <v>11</v>
      </c>
    </row>
    <row r="537" spans="1:22" ht="13">
      <c r="A537" s="132">
        <v>60514184</v>
      </c>
      <c r="B537" s="145" t="s">
        <v>3136</v>
      </c>
      <c r="C537" s="141">
        <v>51921043266</v>
      </c>
      <c r="D537" s="141" t="s">
        <v>3137</v>
      </c>
      <c r="E537" s="169"/>
      <c r="F537" s="646"/>
      <c r="G537" s="590" t="s">
        <v>223</v>
      </c>
      <c r="H537" s="169" t="s">
        <v>11</v>
      </c>
      <c r="I537" s="76"/>
      <c r="J537" s="76" t="s">
        <v>221</v>
      </c>
      <c r="K537" s="134"/>
      <c r="L537" s="56"/>
      <c r="M537" s="188">
        <v>45841</v>
      </c>
      <c r="N537" s="56" t="s">
        <v>233</v>
      </c>
      <c r="O537" s="56"/>
      <c r="P537" s="76" t="str">
        <f>TRIM(BD_LilyaEspinoza[[#This Row],[CONTACTO II]])</f>
        <v/>
      </c>
      <c r="Q537" s="64"/>
      <c r="R537" s="56"/>
      <c r="S537" s="56"/>
      <c r="T537" s="56"/>
      <c r="U537" s="56"/>
      <c r="V537" s="56" t="s">
        <v>11</v>
      </c>
    </row>
    <row r="538" spans="1:22" ht="13">
      <c r="A538" s="132">
        <v>76026354</v>
      </c>
      <c r="B538" s="145" t="s">
        <v>9511</v>
      </c>
      <c r="C538" s="141">
        <v>51970876816</v>
      </c>
      <c r="D538" s="141" t="s">
        <v>9512</v>
      </c>
      <c r="E538" s="169"/>
      <c r="F538" s="646"/>
      <c r="G538" s="162" t="s">
        <v>225</v>
      </c>
      <c r="H538" s="169" t="s">
        <v>11</v>
      </c>
      <c r="I538" s="76"/>
      <c r="J538" s="76" t="s">
        <v>221</v>
      </c>
      <c r="K538" s="134"/>
      <c r="L538" s="56"/>
      <c r="M538" s="188">
        <v>45841</v>
      </c>
      <c r="N538" s="56" t="s">
        <v>236</v>
      </c>
      <c r="O538" s="56"/>
      <c r="P538" s="76" t="str">
        <f>TRIM(BD_LilyaEspinoza[[#This Row],[CONTACTO II]])</f>
        <v/>
      </c>
      <c r="Q538" s="64"/>
      <c r="R538" s="56"/>
      <c r="S538" s="56"/>
      <c r="T538" s="56"/>
      <c r="U538" s="56"/>
      <c r="V538" s="56" t="s">
        <v>11</v>
      </c>
    </row>
    <row r="539" spans="1:22" ht="13">
      <c r="A539" s="132">
        <v>73377622</v>
      </c>
      <c r="B539" s="145" t="s">
        <v>8317</v>
      </c>
      <c r="C539" s="141">
        <v>51944569801</v>
      </c>
      <c r="D539" s="141" t="s">
        <v>8318</v>
      </c>
      <c r="E539" s="169"/>
      <c r="F539" s="646"/>
      <c r="G539" s="590" t="s">
        <v>224</v>
      </c>
      <c r="H539" s="169" t="s">
        <v>11</v>
      </c>
      <c r="I539" s="76"/>
      <c r="J539" s="76" t="s">
        <v>221</v>
      </c>
      <c r="K539" s="134"/>
      <c r="L539" s="56"/>
      <c r="M539" s="188">
        <v>45841</v>
      </c>
      <c r="N539" s="56" t="s">
        <v>237</v>
      </c>
      <c r="O539" s="56"/>
      <c r="P539" s="76" t="str">
        <f>TRIM(BD_LilyaEspinoza[[#This Row],[CONTACTO II]])</f>
        <v/>
      </c>
      <c r="Q539" s="64"/>
      <c r="R539" s="56"/>
      <c r="S539" s="56"/>
      <c r="T539" s="56"/>
      <c r="U539" s="56"/>
      <c r="V539" s="56" t="s">
        <v>11</v>
      </c>
    </row>
    <row r="540" spans="1:22" ht="13">
      <c r="A540" s="132">
        <v>70794533</v>
      </c>
      <c r="B540" s="145" t="s">
        <v>5803</v>
      </c>
      <c r="C540" s="141">
        <v>51922690001</v>
      </c>
      <c r="D540" s="141" t="s">
        <v>5804</v>
      </c>
      <c r="E540" s="169"/>
      <c r="F540" s="646"/>
      <c r="G540" s="162" t="s">
        <v>225</v>
      </c>
      <c r="H540" s="169" t="s">
        <v>11</v>
      </c>
      <c r="I540" s="76"/>
      <c r="J540" s="76" t="s">
        <v>221</v>
      </c>
      <c r="K540" s="134"/>
      <c r="L540" s="56"/>
      <c r="M540" s="188">
        <v>45841</v>
      </c>
      <c r="N540" s="56" t="s">
        <v>233</v>
      </c>
      <c r="O540" s="56"/>
      <c r="P540" s="76" t="str">
        <f>TRIM(BD_LilyaEspinoza[[#This Row],[CONTACTO II]])</f>
        <v/>
      </c>
      <c r="Q540" s="64"/>
      <c r="R540" s="56"/>
      <c r="S540" s="56"/>
      <c r="T540" s="56"/>
      <c r="U540" s="56"/>
      <c r="V540" s="56" t="s">
        <v>11</v>
      </c>
    </row>
    <row r="541" spans="1:22" ht="13">
      <c r="A541" s="132">
        <v>75317594</v>
      </c>
      <c r="B541" s="145" t="s">
        <v>9249</v>
      </c>
      <c r="C541" s="141">
        <v>51947948956</v>
      </c>
      <c r="D541" s="141" t="s">
        <v>9250</v>
      </c>
      <c r="E541" s="169"/>
      <c r="F541" s="646"/>
      <c r="G541" s="162" t="s">
        <v>225</v>
      </c>
      <c r="H541" s="169" t="s">
        <v>11</v>
      </c>
      <c r="I541" s="76"/>
      <c r="J541" s="76" t="s">
        <v>221</v>
      </c>
      <c r="K541" s="134"/>
      <c r="L541" s="56"/>
      <c r="M541" s="188">
        <v>45841</v>
      </c>
      <c r="N541" s="56" t="s">
        <v>241</v>
      </c>
      <c r="O541" s="56"/>
      <c r="P541" s="76" t="str">
        <f>TRIM(BD_LilyaEspinoza[[#This Row],[CONTACTO II]])</f>
        <v/>
      </c>
      <c r="Q541" s="64"/>
      <c r="R541" s="56"/>
      <c r="S541" s="56"/>
      <c r="T541" s="56"/>
      <c r="U541" s="56"/>
      <c r="V541" s="56" t="s">
        <v>11</v>
      </c>
    </row>
    <row r="542" spans="1:22" ht="13">
      <c r="A542" s="132">
        <v>72975360</v>
      </c>
      <c r="B542" s="145" t="s">
        <v>7773</v>
      </c>
      <c r="C542" s="141">
        <v>51932359670</v>
      </c>
      <c r="D542" s="141" t="s">
        <v>7774</v>
      </c>
      <c r="E542" s="169"/>
      <c r="F542" s="646"/>
      <c r="G542" s="590" t="s">
        <v>223</v>
      </c>
      <c r="H542" s="169" t="s">
        <v>11</v>
      </c>
      <c r="I542" s="76"/>
      <c r="J542" s="76" t="s">
        <v>221</v>
      </c>
      <c r="K542" s="134"/>
      <c r="L542" s="56"/>
      <c r="M542" s="188">
        <v>45841</v>
      </c>
      <c r="N542" s="56" t="s">
        <v>233</v>
      </c>
      <c r="O542" s="56"/>
      <c r="P542" s="76" t="str">
        <f>TRIM(BD_LilyaEspinoza[[#This Row],[CONTACTO II]])</f>
        <v/>
      </c>
      <c r="Q542" s="64"/>
      <c r="R542" s="56"/>
      <c r="S542" s="56"/>
      <c r="T542" s="56"/>
      <c r="U542" s="56"/>
      <c r="V542" s="56" t="s">
        <v>11</v>
      </c>
    </row>
    <row r="543" spans="1:22" ht="13">
      <c r="A543" s="132">
        <v>77919752</v>
      </c>
      <c r="B543" s="145" t="s">
        <v>10042</v>
      </c>
      <c r="C543" s="141">
        <v>51912005630</v>
      </c>
      <c r="D543" s="141" t="s">
        <v>10043</v>
      </c>
      <c r="E543" s="169"/>
      <c r="F543" s="646"/>
      <c r="G543" s="162" t="s">
        <v>225</v>
      </c>
      <c r="H543" s="169" t="s">
        <v>11</v>
      </c>
      <c r="I543" s="76"/>
      <c r="J543" s="76" t="s">
        <v>221</v>
      </c>
      <c r="K543" s="134"/>
      <c r="L543" s="56"/>
      <c r="M543" s="188">
        <v>45841</v>
      </c>
      <c r="N543" s="91" t="s">
        <v>233</v>
      </c>
      <c r="O543" s="56"/>
      <c r="P543" s="76" t="str">
        <f>TRIM(BD_LilyaEspinoza[[#This Row],[CONTACTO II]])</f>
        <v/>
      </c>
      <c r="Q543" s="64"/>
      <c r="R543" s="56"/>
      <c r="S543" s="56"/>
      <c r="T543" s="56"/>
      <c r="U543" s="56"/>
      <c r="V543" s="56" t="s">
        <v>11</v>
      </c>
    </row>
    <row r="544" spans="1:22" ht="14">
      <c r="A544" s="132">
        <v>73693648</v>
      </c>
      <c r="B544" s="145" t="s">
        <v>8480</v>
      </c>
      <c r="C544" s="141">
        <v>51939985880</v>
      </c>
      <c r="D544" s="141" t="s">
        <v>8481</v>
      </c>
      <c r="E544" s="169"/>
      <c r="F544" s="646"/>
      <c r="G544" s="162" t="s">
        <v>225</v>
      </c>
      <c r="H544" s="169" t="s">
        <v>11</v>
      </c>
      <c r="I544" s="76"/>
      <c r="J544" s="76" t="s">
        <v>221</v>
      </c>
      <c r="K544" s="134"/>
      <c r="L544" s="56"/>
      <c r="M544" s="188">
        <v>45841</v>
      </c>
      <c r="N544" s="60" t="s">
        <v>231</v>
      </c>
      <c r="O544" s="56" t="s">
        <v>231</v>
      </c>
      <c r="P544" s="76" t="str">
        <f>TRIM(BD_LilyaEspinoza[[#This Row],[CONTACTO II]])</f>
        <v>MOSTRÓ INTERÉS</v>
      </c>
      <c r="Q544" s="64"/>
      <c r="R544" s="56"/>
      <c r="S544" s="56"/>
      <c r="T544" s="56"/>
      <c r="U544" s="56"/>
      <c r="V544" s="56" t="s">
        <v>11</v>
      </c>
    </row>
    <row r="545" spans="1:22" ht="13">
      <c r="A545" s="132">
        <v>72592715</v>
      </c>
      <c r="B545" s="145" t="s">
        <v>7364</v>
      </c>
      <c r="C545" s="141">
        <v>51902136192</v>
      </c>
      <c r="D545" s="141" t="s">
        <v>7365</v>
      </c>
      <c r="E545" s="169"/>
      <c r="F545" s="646"/>
      <c r="G545" s="590" t="s">
        <v>224</v>
      </c>
      <c r="H545" s="169" t="s">
        <v>11</v>
      </c>
      <c r="I545" s="76"/>
      <c r="J545" s="76" t="s">
        <v>221</v>
      </c>
      <c r="K545" s="134"/>
      <c r="L545" s="56"/>
      <c r="M545" s="188">
        <v>45841</v>
      </c>
      <c r="N545" s="91" t="s">
        <v>233</v>
      </c>
      <c r="O545" s="56"/>
      <c r="P545" s="76" t="str">
        <f>TRIM(BD_LilyaEspinoza[[#This Row],[CONTACTO II]])</f>
        <v/>
      </c>
      <c r="Q545" s="64"/>
      <c r="R545" s="56"/>
      <c r="S545" s="56"/>
      <c r="T545" s="56"/>
      <c r="U545" s="56"/>
      <c r="V545" s="56" t="s">
        <v>11</v>
      </c>
    </row>
    <row r="546" spans="1:22" ht="13">
      <c r="A546" s="132">
        <v>71578532</v>
      </c>
      <c r="B546" s="145" t="s">
        <v>6401</v>
      </c>
      <c r="C546" s="141">
        <v>51933283051</v>
      </c>
      <c r="D546" s="141" t="s">
        <v>6402</v>
      </c>
      <c r="E546" s="169"/>
      <c r="F546" s="646"/>
      <c r="G546" s="590" t="s">
        <v>224</v>
      </c>
      <c r="H546" s="169" t="s">
        <v>11</v>
      </c>
      <c r="I546" s="76"/>
      <c r="J546" s="76" t="s">
        <v>221</v>
      </c>
      <c r="K546" s="134"/>
      <c r="L546" s="56"/>
      <c r="M546" s="188">
        <v>45841</v>
      </c>
      <c r="N546" s="91" t="s">
        <v>233</v>
      </c>
      <c r="O546" s="56"/>
      <c r="P546" s="76" t="str">
        <f>TRIM(BD_LilyaEspinoza[[#This Row],[CONTACTO II]])</f>
        <v/>
      </c>
      <c r="Q546" s="64"/>
      <c r="R546" s="56"/>
      <c r="S546" s="56"/>
      <c r="T546" s="56"/>
      <c r="U546" s="56"/>
      <c r="V546" s="56" t="s">
        <v>11</v>
      </c>
    </row>
    <row r="547" spans="1:22" ht="13">
      <c r="A547" s="132">
        <v>61085870</v>
      </c>
      <c r="B547" s="145" t="s">
        <v>3648</v>
      </c>
      <c r="C547" s="141">
        <v>930573792</v>
      </c>
      <c r="D547" s="141" t="s">
        <v>3649</v>
      </c>
      <c r="E547" s="169"/>
      <c r="F547" s="646"/>
      <c r="G547" s="590" t="s">
        <v>223</v>
      </c>
      <c r="H547" s="169" t="s">
        <v>11</v>
      </c>
      <c r="I547" s="76"/>
      <c r="J547" s="76" t="s">
        <v>221</v>
      </c>
      <c r="K547" s="134"/>
      <c r="L547" s="56"/>
      <c r="M547" s="188">
        <v>45841</v>
      </c>
      <c r="N547" s="91" t="s">
        <v>233</v>
      </c>
      <c r="O547" s="56"/>
      <c r="P547" s="76" t="str">
        <f>TRIM(BD_LilyaEspinoza[[#This Row],[CONTACTO II]])</f>
        <v/>
      </c>
      <c r="Q547" s="64"/>
      <c r="R547" s="56"/>
      <c r="S547" s="56"/>
      <c r="T547" s="56"/>
      <c r="U547" s="56"/>
      <c r="V547" s="56" t="s">
        <v>11</v>
      </c>
    </row>
    <row r="548" spans="1:22" ht="13">
      <c r="A548" s="132">
        <v>61423083</v>
      </c>
      <c r="B548" s="145" t="s">
        <v>4278</v>
      </c>
      <c r="C548" s="141">
        <v>929533725</v>
      </c>
      <c r="D548" s="141" t="s">
        <v>4279</v>
      </c>
      <c r="E548" s="169"/>
      <c r="F548" s="646"/>
      <c r="G548" s="590" t="s">
        <v>224</v>
      </c>
      <c r="H548" s="169" t="s">
        <v>11</v>
      </c>
      <c r="I548" s="76"/>
      <c r="J548" s="76" t="s">
        <v>221</v>
      </c>
      <c r="K548" s="134"/>
      <c r="L548" s="56"/>
      <c r="M548" s="188">
        <v>45841</v>
      </c>
      <c r="N548" s="91" t="s">
        <v>233</v>
      </c>
      <c r="O548" s="56"/>
      <c r="P548" s="76" t="str">
        <f>TRIM(BD_LilyaEspinoza[[#This Row],[CONTACTO II]])</f>
        <v/>
      </c>
      <c r="Q548" s="64"/>
      <c r="R548" s="56"/>
      <c r="S548" s="56"/>
      <c r="T548" s="56"/>
      <c r="U548" s="56"/>
      <c r="V548" s="56" t="s">
        <v>11</v>
      </c>
    </row>
    <row r="549" spans="1:22" ht="13">
      <c r="A549" s="132">
        <v>74383033</v>
      </c>
      <c r="B549" s="145" t="s">
        <v>8893</v>
      </c>
      <c r="C549" s="141">
        <v>51915052190</v>
      </c>
      <c r="D549" s="141" t="s">
        <v>8894</v>
      </c>
      <c r="E549" s="169"/>
      <c r="F549" s="646"/>
      <c r="G549" s="162" t="s">
        <v>225</v>
      </c>
      <c r="H549" s="169" t="s">
        <v>11</v>
      </c>
      <c r="I549" s="76"/>
      <c r="J549" s="76" t="s">
        <v>221</v>
      </c>
      <c r="K549" s="134"/>
      <c r="L549" s="56"/>
      <c r="M549" s="188">
        <v>45841</v>
      </c>
      <c r="N549" s="56" t="s">
        <v>233</v>
      </c>
      <c r="O549" s="56"/>
      <c r="P549" s="76" t="str">
        <f>TRIM(BD_LilyaEspinoza[[#This Row],[CONTACTO II]])</f>
        <v/>
      </c>
      <c r="Q549" s="64"/>
      <c r="R549" s="56"/>
      <c r="S549" s="56"/>
      <c r="T549" s="56"/>
      <c r="U549" s="56"/>
      <c r="V549" s="56" t="s">
        <v>11</v>
      </c>
    </row>
    <row r="550" spans="1:22" ht="13">
      <c r="A550" s="132">
        <v>46097458</v>
      </c>
      <c r="B550" s="145" t="s">
        <v>2594</v>
      </c>
      <c r="C550" s="141">
        <v>51942399432</v>
      </c>
      <c r="D550" s="141" t="s">
        <v>2595</v>
      </c>
      <c r="E550" s="169"/>
      <c r="F550" s="646"/>
      <c r="G550" s="590" t="s">
        <v>224</v>
      </c>
      <c r="H550" s="169" t="s">
        <v>11</v>
      </c>
      <c r="I550" s="76"/>
      <c r="J550" s="76" t="s">
        <v>221</v>
      </c>
      <c r="K550" s="134"/>
      <c r="L550" s="56"/>
      <c r="M550" s="188">
        <v>45841</v>
      </c>
      <c r="N550" s="91" t="s">
        <v>233</v>
      </c>
      <c r="O550" s="56"/>
      <c r="P550" s="76" t="str">
        <f>TRIM(BD_LilyaEspinoza[[#This Row],[CONTACTO II]])</f>
        <v/>
      </c>
      <c r="Q550" s="64"/>
      <c r="R550" s="56"/>
      <c r="S550" s="56"/>
      <c r="T550" s="56"/>
      <c r="U550" s="56"/>
      <c r="V550" s="56" t="s">
        <v>11</v>
      </c>
    </row>
    <row r="551" spans="1:22" ht="13">
      <c r="A551" s="132">
        <v>71595070</v>
      </c>
      <c r="B551" s="145" t="s">
        <v>6405</v>
      </c>
      <c r="C551" s="141">
        <v>51943949687</v>
      </c>
      <c r="D551" s="141" t="s">
        <v>6406</v>
      </c>
      <c r="E551" s="169"/>
      <c r="F551" s="646"/>
      <c r="G551" s="590" t="s">
        <v>224</v>
      </c>
      <c r="H551" s="169" t="s">
        <v>11</v>
      </c>
      <c r="I551" s="76"/>
      <c r="J551" s="76" t="s">
        <v>221</v>
      </c>
      <c r="K551" s="134"/>
      <c r="L551" s="56"/>
      <c r="M551" s="188">
        <v>45841</v>
      </c>
      <c r="N551" s="91" t="s">
        <v>233</v>
      </c>
      <c r="O551" s="56"/>
      <c r="P551" s="76" t="str">
        <f>TRIM(BD_LilyaEspinoza[[#This Row],[CONTACTO II]])</f>
        <v/>
      </c>
      <c r="Q551" s="64"/>
      <c r="R551" s="56"/>
      <c r="S551" s="56"/>
      <c r="T551" s="56"/>
      <c r="U551" s="56"/>
      <c r="V551" s="56" t="s">
        <v>11</v>
      </c>
    </row>
    <row r="552" spans="1:22" ht="13">
      <c r="A552" s="132">
        <v>72573459</v>
      </c>
      <c r="B552" s="145" t="s">
        <v>7289</v>
      </c>
      <c r="C552" s="141">
        <v>51986498790</v>
      </c>
      <c r="D552" s="141" t="s">
        <v>7290</v>
      </c>
      <c r="E552" s="169"/>
      <c r="F552" s="646"/>
      <c r="G552" s="162" t="s">
        <v>225</v>
      </c>
      <c r="H552" s="169" t="s">
        <v>11</v>
      </c>
      <c r="I552" s="76"/>
      <c r="J552" s="76" t="s">
        <v>221</v>
      </c>
      <c r="K552" s="134"/>
      <c r="L552" s="56"/>
      <c r="M552" s="188">
        <v>45841</v>
      </c>
      <c r="N552" s="91" t="s">
        <v>233</v>
      </c>
      <c r="O552" s="56"/>
      <c r="P552" s="76" t="str">
        <f>TRIM(BD_LilyaEspinoza[[#This Row],[CONTACTO II]])</f>
        <v/>
      </c>
      <c r="Q552" s="64"/>
      <c r="R552" s="56"/>
      <c r="S552" s="56"/>
      <c r="T552" s="56"/>
      <c r="U552" s="56"/>
      <c r="V552" s="56" t="s">
        <v>11</v>
      </c>
    </row>
    <row r="553" spans="1:22" ht="13">
      <c r="A553" s="132">
        <v>45108830</v>
      </c>
      <c r="B553" s="145" t="s">
        <v>2414</v>
      </c>
      <c r="C553" s="141">
        <v>51988999476</v>
      </c>
      <c r="D553" s="141" t="s">
        <v>2415</v>
      </c>
      <c r="E553" s="169"/>
      <c r="F553" s="646"/>
      <c r="G553" s="590" t="s">
        <v>224</v>
      </c>
      <c r="H553" s="169" t="s">
        <v>11</v>
      </c>
      <c r="I553" s="76"/>
      <c r="J553" s="76" t="s">
        <v>221</v>
      </c>
      <c r="K553" s="134"/>
      <c r="L553" s="56"/>
      <c r="M553" s="188">
        <v>45841</v>
      </c>
      <c r="N553" s="91" t="s">
        <v>233</v>
      </c>
      <c r="O553" s="56"/>
      <c r="P553" s="76" t="str">
        <f>TRIM(BD_LilyaEspinoza[[#This Row],[CONTACTO II]])</f>
        <v/>
      </c>
      <c r="Q553" s="64"/>
      <c r="R553" s="56"/>
      <c r="S553" s="56"/>
      <c r="T553" s="56"/>
      <c r="U553" s="56"/>
      <c r="V553" s="56" t="s">
        <v>11</v>
      </c>
    </row>
    <row r="554" spans="1:22" ht="13">
      <c r="A554" s="132">
        <v>60088601</v>
      </c>
      <c r="B554" s="145" t="s">
        <v>3019</v>
      </c>
      <c r="C554" s="141">
        <v>51980864349</v>
      </c>
      <c r="D554" s="141" t="s">
        <v>3020</v>
      </c>
      <c r="E554" s="169"/>
      <c r="F554" s="646"/>
      <c r="G554" s="162" t="s">
        <v>225</v>
      </c>
      <c r="H554" s="169" t="s">
        <v>11</v>
      </c>
      <c r="I554" s="76"/>
      <c r="J554" s="76" t="s">
        <v>221</v>
      </c>
      <c r="K554" s="134"/>
      <c r="L554" s="56"/>
      <c r="M554" s="188">
        <v>45841</v>
      </c>
      <c r="N554" s="91" t="s">
        <v>233</v>
      </c>
      <c r="O554" s="56"/>
      <c r="P554" s="76" t="str">
        <f>TRIM(BD_LilyaEspinoza[[#This Row],[CONTACTO II]])</f>
        <v/>
      </c>
      <c r="Q554" s="64"/>
      <c r="R554" s="56"/>
      <c r="S554" s="56"/>
      <c r="T554" s="56"/>
      <c r="U554" s="56"/>
      <c r="V554" s="56" t="s">
        <v>11</v>
      </c>
    </row>
    <row r="555" spans="1:22" ht="13">
      <c r="A555" s="132">
        <v>65236238</v>
      </c>
      <c r="B555" s="145" t="s">
        <v>5339</v>
      </c>
      <c r="C555" s="141">
        <v>51968097754</v>
      </c>
      <c r="D555" s="141" t="s">
        <v>5340</v>
      </c>
      <c r="E555" s="169"/>
      <c r="F555" s="646"/>
      <c r="G555" s="590" t="s">
        <v>224</v>
      </c>
      <c r="H555" s="169" t="s">
        <v>11</v>
      </c>
      <c r="I555" s="76"/>
      <c r="J555" s="76" t="s">
        <v>221</v>
      </c>
      <c r="K555" s="134"/>
      <c r="L555" s="56"/>
      <c r="M555" s="188">
        <v>45841</v>
      </c>
      <c r="N555" s="91" t="s">
        <v>233</v>
      </c>
      <c r="O555" s="56"/>
      <c r="P555" s="76" t="str">
        <f>TRIM(BD_LilyaEspinoza[[#This Row],[CONTACTO II]])</f>
        <v/>
      </c>
      <c r="Q555" s="64"/>
      <c r="R555" s="56"/>
      <c r="S555" s="56"/>
      <c r="T555" s="56"/>
      <c r="U555" s="56"/>
      <c r="V555" s="56" t="s">
        <v>11</v>
      </c>
    </row>
    <row r="556" spans="1:22" ht="13">
      <c r="A556" s="132" t="s">
        <v>362</v>
      </c>
      <c r="B556" s="145" t="s">
        <v>10316</v>
      </c>
      <c r="C556" s="141">
        <v>934451920</v>
      </c>
      <c r="D556" s="141" t="s">
        <v>362</v>
      </c>
      <c r="E556" s="169"/>
      <c r="F556" s="646"/>
      <c r="G556" s="590" t="s">
        <v>223</v>
      </c>
      <c r="H556" s="169" t="s">
        <v>11</v>
      </c>
      <c r="I556" s="76"/>
      <c r="J556" s="76" t="s">
        <v>221</v>
      </c>
      <c r="K556" s="134"/>
      <c r="L556" s="56"/>
      <c r="M556" s="188">
        <v>45841</v>
      </c>
      <c r="N556" s="91" t="s">
        <v>233</v>
      </c>
      <c r="O556" s="56"/>
      <c r="P556" s="76" t="str">
        <f>TRIM(BD_LilyaEspinoza[[#This Row],[CONTACTO II]])</f>
        <v/>
      </c>
      <c r="Q556" s="64"/>
      <c r="R556" s="56"/>
      <c r="S556" s="56"/>
      <c r="T556" s="56"/>
      <c r="U556" s="56"/>
      <c r="V556" s="56" t="s">
        <v>11</v>
      </c>
    </row>
    <row r="557" spans="1:22" ht="13">
      <c r="A557" s="132" t="s">
        <v>362</v>
      </c>
      <c r="B557" s="145" t="s">
        <v>10317</v>
      </c>
      <c r="C557" s="141">
        <v>955264832</v>
      </c>
      <c r="D557" s="141" t="s">
        <v>362</v>
      </c>
      <c r="E557" s="169"/>
      <c r="F557" s="646"/>
      <c r="G557" s="590" t="s">
        <v>224</v>
      </c>
      <c r="H557" s="169" t="s">
        <v>11</v>
      </c>
      <c r="I557" s="76"/>
      <c r="J557" s="76" t="s">
        <v>221</v>
      </c>
      <c r="K557" s="134"/>
      <c r="L557" s="56"/>
      <c r="M557" s="188">
        <v>45841</v>
      </c>
      <c r="N557" s="91" t="s">
        <v>233</v>
      </c>
      <c r="O557" s="56"/>
      <c r="P557" s="76" t="str">
        <f>TRIM(BD_LilyaEspinoza[[#This Row],[CONTACTO II]])</f>
        <v/>
      </c>
      <c r="Q557" s="64"/>
      <c r="R557" s="56"/>
      <c r="S557" s="56"/>
      <c r="T557" s="56"/>
      <c r="U557" s="56"/>
      <c r="V557" s="56" t="s">
        <v>11</v>
      </c>
    </row>
    <row r="558" spans="1:22" ht="13">
      <c r="A558" s="132" t="s">
        <v>362</v>
      </c>
      <c r="B558" s="145" t="s">
        <v>10318</v>
      </c>
      <c r="C558" s="141">
        <v>910086869</v>
      </c>
      <c r="D558" s="141" t="s">
        <v>362</v>
      </c>
      <c r="E558" s="169"/>
      <c r="F558" s="646"/>
      <c r="G558" s="590" t="s">
        <v>223</v>
      </c>
      <c r="H558" s="169" t="s">
        <v>11</v>
      </c>
      <c r="I558" s="76"/>
      <c r="J558" s="76" t="s">
        <v>221</v>
      </c>
      <c r="K558" s="134"/>
      <c r="L558" s="56"/>
      <c r="M558" s="188">
        <v>45841</v>
      </c>
      <c r="N558" s="91" t="s">
        <v>233</v>
      </c>
      <c r="O558" s="56"/>
      <c r="P558" s="76" t="str">
        <f>TRIM(BD_LilyaEspinoza[[#This Row],[CONTACTO II]])</f>
        <v/>
      </c>
      <c r="Q558" s="64"/>
      <c r="R558" s="56"/>
      <c r="S558" s="56"/>
      <c r="T558" s="56"/>
      <c r="U558" s="56"/>
      <c r="V558" s="56" t="s">
        <v>11</v>
      </c>
    </row>
    <row r="559" spans="1:22" ht="13">
      <c r="A559" s="132" t="s">
        <v>362</v>
      </c>
      <c r="B559" s="145" t="s">
        <v>10319</v>
      </c>
      <c r="C559" s="141">
        <v>907578757</v>
      </c>
      <c r="D559" s="141" t="s">
        <v>362</v>
      </c>
      <c r="E559" s="169"/>
      <c r="F559" s="646"/>
      <c r="G559" s="162" t="s">
        <v>225</v>
      </c>
      <c r="H559" s="169" t="s">
        <v>11</v>
      </c>
      <c r="I559" s="76"/>
      <c r="J559" s="76" t="s">
        <v>221</v>
      </c>
      <c r="K559" s="134"/>
      <c r="L559" s="56"/>
      <c r="M559" s="188">
        <v>45841</v>
      </c>
      <c r="N559" s="91" t="s">
        <v>233</v>
      </c>
      <c r="O559" s="56"/>
      <c r="P559" s="76" t="str">
        <f>TRIM(BD_LilyaEspinoza[[#This Row],[CONTACTO II]])</f>
        <v/>
      </c>
      <c r="Q559" s="64"/>
      <c r="R559" s="56"/>
      <c r="S559" s="56"/>
      <c r="T559" s="56"/>
      <c r="U559" s="56"/>
      <c r="V559" s="56" t="s">
        <v>11</v>
      </c>
    </row>
    <row r="560" spans="1:22" ht="13">
      <c r="A560" s="132">
        <v>12397769</v>
      </c>
      <c r="B560" s="145" t="s">
        <v>1067</v>
      </c>
      <c r="C560" s="141">
        <v>917946621</v>
      </c>
      <c r="D560" s="141" t="s">
        <v>1068</v>
      </c>
      <c r="E560" s="169"/>
      <c r="F560" s="646"/>
      <c r="G560" s="590" t="s">
        <v>223</v>
      </c>
      <c r="H560" s="169" t="s">
        <v>11</v>
      </c>
      <c r="I560" s="76"/>
      <c r="J560" s="76" t="s">
        <v>221</v>
      </c>
      <c r="K560" s="134"/>
      <c r="L560" s="56"/>
      <c r="M560" s="188">
        <v>45841</v>
      </c>
      <c r="N560" s="91" t="s">
        <v>233</v>
      </c>
      <c r="O560" s="56"/>
      <c r="P560" s="76" t="str">
        <f>TRIM(BD_LilyaEspinoza[[#This Row],[CONTACTO II]])</f>
        <v/>
      </c>
      <c r="Q560" s="64"/>
      <c r="R560" s="56"/>
      <c r="S560" s="56"/>
      <c r="T560" s="56"/>
      <c r="U560" s="56"/>
      <c r="V560" s="56" t="s">
        <v>11</v>
      </c>
    </row>
    <row r="561" spans="1:22" ht="13">
      <c r="A561" s="132" t="s">
        <v>362</v>
      </c>
      <c r="B561" s="145" t="s">
        <v>10320</v>
      </c>
      <c r="C561" s="141">
        <v>953393741</v>
      </c>
      <c r="D561" s="141" t="s">
        <v>362</v>
      </c>
      <c r="E561" s="169"/>
      <c r="F561" s="646"/>
      <c r="G561" s="590" t="s">
        <v>224</v>
      </c>
      <c r="H561" s="169" t="s">
        <v>11</v>
      </c>
      <c r="I561" s="76"/>
      <c r="J561" s="76" t="s">
        <v>221</v>
      </c>
      <c r="K561" s="134"/>
      <c r="L561" s="56"/>
      <c r="M561" s="188">
        <v>45841</v>
      </c>
      <c r="N561" s="91" t="s">
        <v>233</v>
      </c>
      <c r="O561" s="56"/>
      <c r="P561" s="76" t="str">
        <f>TRIM(BD_LilyaEspinoza[[#This Row],[CONTACTO II]])</f>
        <v/>
      </c>
      <c r="Q561" s="64"/>
      <c r="R561" s="56"/>
      <c r="S561" s="56"/>
      <c r="T561" s="56"/>
      <c r="U561" s="56"/>
      <c r="V561" s="56" t="s">
        <v>11</v>
      </c>
    </row>
    <row r="562" spans="1:22" ht="13">
      <c r="A562" s="132" t="s">
        <v>362</v>
      </c>
      <c r="B562" s="145" t="s">
        <v>10321</v>
      </c>
      <c r="C562" s="141">
        <v>954715866</v>
      </c>
      <c r="D562" s="141" t="s">
        <v>362</v>
      </c>
      <c r="E562" s="169"/>
      <c r="F562" s="646"/>
      <c r="G562" s="162" t="s">
        <v>225</v>
      </c>
      <c r="H562" s="169" t="s">
        <v>11</v>
      </c>
      <c r="I562" s="76"/>
      <c r="J562" s="76" t="s">
        <v>221</v>
      </c>
      <c r="K562" s="134"/>
      <c r="L562" s="56"/>
      <c r="M562" s="188">
        <v>45841</v>
      </c>
      <c r="N562" s="91" t="s">
        <v>233</v>
      </c>
      <c r="O562" s="56"/>
      <c r="P562" s="76" t="str">
        <f>TRIM(BD_LilyaEspinoza[[#This Row],[CONTACTO II]])</f>
        <v/>
      </c>
      <c r="Q562" s="64"/>
      <c r="R562" s="56"/>
      <c r="S562" s="56"/>
      <c r="T562" s="56"/>
      <c r="U562" s="56"/>
      <c r="V562" s="56" t="s">
        <v>11</v>
      </c>
    </row>
    <row r="563" spans="1:22" ht="13">
      <c r="A563" s="132" t="s">
        <v>362</v>
      </c>
      <c r="B563" s="145" t="s">
        <v>10322</v>
      </c>
      <c r="C563" s="141">
        <v>914487539</v>
      </c>
      <c r="D563" s="141" t="s">
        <v>362</v>
      </c>
      <c r="E563" s="169"/>
      <c r="F563" s="646"/>
      <c r="G563" s="590" t="s">
        <v>224</v>
      </c>
      <c r="H563" s="169" t="s">
        <v>11</v>
      </c>
      <c r="I563" s="76"/>
      <c r="J563" s="76" t="s">
        <v>221</v>
      </c>
      <c r="K563" s="134"/>
      <c r="L563" s="56"/>
      <c r="M563" s="188">
        <v>45841</v>
      </c>
      <c r="N563" s="91" t="s">
        <v>233</v>
      </c>
      <c r="O563" s="56"/>
      <c r="P563" s="76" t="str">
        <f>TRIM(BD_LilyaEspinoza[[#This Row],[CONTACTO II]])</f>
        <v/>
      </c>
      <c r="Q563" s="64"/>
      <c r="R563" s="56"/>
      <c r="S563" s="56"/>
      <c r="T563" s="56"/>
      <c r="U563" s="56"/>
      <c r="V563" s="56" t="s">
        <v>11</v>
      </c>
    </row>
    <row r="564" spans="1:22" ht="13">
      <c r="A564" s="132" t="s">
        <v>362</v>
      </c>
      <c r="B564" s="145" t="s">
        <v>10323</v>
      </c>
      <c r="C564" s="141">
        <v>922844486</v>
      </c>
      <c r="D564" s="141" t="s">
        <v>362</v>
      </c>
      <c r="E564" s="169"/>
      <c r="F564" s="646"/>
      <c r="G564" s="590" t="s">
        <v>224</v>
      </c>
      <c r="H564" s="169" t="s">
        <v>11</v>
      </c>
      <c r="I564" s="76"/>
      <c r="J564" s="76" t="s">
        <v>221</v>
      </c>
      <c r="K564" s="134"/>
      <c r="L564" s="56"/>
      <c r="M564" s="188">
        <v>45841</v>
      </c>
      <c r="N564" s="91" t="s">
        <v>233</v>
      </c>
      <c r="O564" s="56"/>
      <c r="P564" s="76" t="str">
        <f>TRIM(BD_LilyaEspinoza[[#This Row],[CONTACTO II]])</f>
        <v/>
      </c>
      <c r="Q564" s="64"/>
      <c r="R564" s="56"/>
      <c r="S564" s="56"/>
      <c r="T564" s="56"/>
      <c r="U564" s="56"/>
      <c r="V564" s="56" t="s">
        <v>11</v>
      </c>
    </row>
    <row r="565" spans="1:22" ht="13">
      <c r="A565" s="132" t="s">
        <v>362</v>
      </c>
      <c r="B565" s="145" t="s">
        <v>10324</v>
      </c>
      <c r="C565" s="141">
        <v>952059210</v>
      </c>
      <c r="D565" s="141" t="s">
        <v>362</v>
      </c>
      <c r="E565" s="169"/>
      <c r="F565" s="646"/>
      <c r="G565" s="590" t="s">
        <v>224</v>
      </c>
      <c r="H565" s="169" t="s">
        <v>11</v>
      </c>
      <c r="I565" s="76"/>
      <c r="J565" s="76" t="s">
        <v>221</v>
      </c>
      <c r="K565" s="134"/>
      <c r="L565" s="56"/>
      <c r="M565" s="188">
        <v>45841</v>
      </c>
      <c r="N565" s="91" t="s">
        <v>233</v>
      </c>
      <c r="O565" s="56"/>
      <c r="P565" s="76" t="str">
        <f>TRIM(BD_LilyaEspinoza[[#This Row],[CONTACTO II]])</f>
        <v/>
      </c>
      <c r="Q565" s="64"/>
      <c r="R565" s="56"/>
      <c r="S565" s="56"/>
      <c r="T565" s="56"/>
      <c r="U565" s="56"/>
      <c r="V565" s="56" t="s">
        <v>11</v>
      </c>
    </row>
    <row r="566" spans="1:22" ht="13">
      <c r="A566" s="132" t="s">
        <v>362</v>
      </c>
      <c r="B566" s="145" t="s">
        <v>10325</v>
      </c>
      <c r="C566" s="141">
        <v>951447354</v>
      </c>
      <c r="D566" s="141" t="s">
        <v>362</v>
      </c>
      <c r="E566" s="169"/>
      <c r="F566" s="646"/>
      <c r="G566" s="590" t="s">
        <v>223</v>
      </c>
      <c r="H566" s="169" t="s">
        <v>11</v>
      </c>
      <c r="I566" s="76"/>
      <c r="J566" s="76" t="s">
        <v>221</v>
      </c>
      <c r="K566" s="134"/>
      <c r="L566" s="56"/>
      <c r="M566" s="188">
        <v>45841</v>
      </c>
      <c r="N566" s="91" t="s">
        <v>233</v>
      </c>
      <c r="O566" s="56"/>
      <c r="P566" s="76" t="str">
        <f>TRIM(BD_LilyaEspinoza[[#This Row],[CONTACTO II]])</f>
        <v/>
      </c>
      <c r="Q566" s="64"/>
      <c r="R566" s="56"/>
      <c r="S566" s="56"/>
      <c r="T566" s="56"/>
      <c r="U566" s="56"/>
      <c r="V566" s="56" t="s">
        <v>11</v>
      </c>
    </row>
    <row r="567" spans="1:22" ht="13">
      <c r="A567" s="132" t="s">
        <v>362</v>
      </c>
      <c r="B567" s="145" t="s">
        <v>10326</v>
      </c>
      <c r="C567" s="141">
        <v>942924900</v>
      </c>
      <c r="D567" s="141" t="s">
        <v>362</v>
      </c>
      <c r="E567" s="169"/>
      <c r="F567" s="646"/>
      <c r="G567" s="590" t="s">
        <v>223</v>
      </c>
      <c r="H567" s="169" t="s">
        <v>11</v>
      </c>
      <c r="I567" s="76"/>
      <c r="J567" s="76" t="s">
        <v>221</v>
      </c>
      <c r="K567" s="134"/>
      <c r="L567" s="56"/>
      <c r="M567" s="188">
        <v>45841</v>
      </c>
      <c r="N567" s="91" t="s">
        <v>233</v>
      </c>
      <c r="O567" s="56"/>
      <c r="P567" s="76" t="str">
        <f>TRIM(BD_LilyaEspinoza[[#This Row],[CONTACTO II]])</f>
        <v/>
      </c>
      <c r="Q567" s="64"/>
      <c r="R567" s="56"/>
      <c r="S567" s="56"/>
      <c r="T567" s="56"/>
      <c r="U567" s="56"/>
      <c r="V567" s="56" t="s">
        <v>11</v>
      </c>
    </row>
    <row r="568" spans="1:22" ht="13">
      <c r="A568" s="132" t="s">
        <v>362</v>
      </c>
      <c r="B568" s="145" t="s">
        <v>10327</v>
      </c>
      <c r="C568" s="141">
        <v>970896258</v>
      </c>
      <c r="D568" s="141" t="s">
        <v>362</v>
      </c>
      <c r="E568" s="169"/>
      <c r="F568" s="646"/>
      <c r="G568" s="590" t="s">
        <v>224</v>
      </c>
      <c r="H568" s="169" t="s">
        <v>11</v>
      </c>
      <c r="I568" s="76"/>
      <c r="J568" s="76" t="s">
        <v>221</v>
      </c>
      <c r="K568" s="134"/>
      <c r="L568" s="56"/>
      <c r="M568" s="188">
        <v>45841</v>
      </c>
      <c r="N568" s="56" t="s">
        <v>233</v>
      </c>
      <c r="O568" s="56"/>
      <c r="P568" s="76" t="str">
        <f>TRIM(BD_LilyaEspinoza[[#This Row],[CONTACTO II]])</f>
        <v/>
      </c>
      <c r="Q568" s="64"/>
      <c r="R568" s="56"/>
      <c r="S568" s="56"/>
      <c r="T568" s="56"/>
      <c r="U568" s="56"/>
      <c r="V568" s="56" t="s">
        <v>11</v>
      </c>
    </row>
    <row r="569" spans="1:22" ht="13">
      <c r="A569" s="132">
        <v>72159849</v>
      </c>
      <c r="B569" s="145" t="s">
        <v>6932</v>
      </c>
      <c r="C569" s="141">
        <v>900020860</v>
      </c>
      <c r="D569" s="141" t="s">
        <v>6933</v>
      </c>
      <c r="E569" s="169"/>
      <c r="F569" s="646"/>
      <c r="G569" s="590" t="s">
        <v>224</v>
      </c>
      <c r="H569" s="169" t="s">
        <v>11</v>
      </c>
      <c r="I569" s="76"/>
      <c r="J569" s="76" t="s">
        <v>221</v>
      </c>
      <c r="K569" s="134"/>
      <c r="L569" s="56"/>
      <c r="M569" s="188">
        <v>45841</v>
      </c>
      <c r="N569" s="91" t="s">
        <v>233</v>
      </c>
      <c r="O569" s="56"/>
      <c r="P569" s="76" t="str">
        <f>TRIM(BD_LilyaEspinoza[[#This Row],[CONTACTO II]])</f>
        <v/>
      </c>
      <c r="Q569" s="64"/>
      <c r="R569" s="56"/>
      <c r="S569" s="56"/>
      <c r="T569" s="56"/>
      <c r="U569" s="56"/>
      <c r="V569" s="56" t="s">
        <v>11</v>
      </c>
    </row>
    <row r="570" spans="1:22" ht="13">
      <c r="A570" s="132" t="s">
        <v>362</v>
      </c>
      <c r="B570" s="145" t="s">
        <v>10328</v>
      </c>
      <c r="C570" s="141">
        <v>995471019</v>
      </c>
      <c r="D570" s="141" t="s">
        <v>362</v>
      </c>
      <c r="E570" s="169"/>
      <c r="F570" s="646"/>
      <c r="G570" s="590" t="s">
        <v>224</v>
      </c>
      <c r="H570" s="169" t="s">
        <v>11</v>
      </c>
      <c r="I570" s="76"/>
      <c r="J570" s="76" t="s">
        <v>221</v>
      </c>
      <c r="K570" s="134"/>
      <c r="L570" s="56"/>
      <c r="M570" s="188">
        <v>45841</v>
      </c>
      <c r="N570" s="91" t="s">
        <v>233</v>
      </c>
      <c r="O570" s="56"/>
      <c r="P570" s="76" t="str">
        <f>TRIM(BD_LilyaEspinoza[[#This Row],[CONTACTO II]])</f>
        <v/>
      </c>
      <c r="Q570" s="64"/>
      <c r="R570" s="56"/>
      <c r="S570" s="56"/>
      <c r="T570" s="56"/>
      <c r="U570" s="56"/>
      <c r="V570" s="56" t="s">
        <v>11</v>
      </c>
    </row>
    <row r="571" spans="1:22" ht="13">
      <c r="A571" s="132" t="s">
        <v>362</v>
      </c>
      <c r="B571" s="145" t="s">
        <v>10329</v>
      </c>
      <c r="C571" s="141">
        <v>942265700</v>
      </c>
      <c r="D571" s="141" t="s">
        <v>362</v>
      </c>
      <c r="E571" s="169"/>
      <c r="F571" s="646"/>
      <c r="G571" s="590" t="s">
        <v>224</v>
      </c>
      <c r="H571" s="169" t="s">
        <v>11</v>
      </c>
      <c r="I571" s="76"/>
      <c r="J571" s="76" t="s">
        <v>221</v>
      </c>
      <c r="K571" s="134"/>
      <c r="L571" s="56"/>
      <c r="M571" s="188">
        <v>45841</v>
      </c>
      <c r="N571" s="91" t="s">
        <v>233</v>
      </c>
      <c r="O571" s="56"/>
      <c r="P571" s="76" t="str">
        <f>TRIM(BD_LilyaEspinoza[[#This Row],[CONTACTO II]])</f>
        <v/>
      </c>
      <c r="Q571" s="64"/>
      <c r="R571" s="56"/>
      <c r="S571" s="56"/>
      <c r="T571" s="56"/>
      <c r="U571" s="56"/>
      <c r="V571" s="56" t="s">
        <v>11</v>
      </c>
    </row>
    <row r="572" spans="1:22" ht="13">
      <c r="A572" s="132" t="s">
        <v>362</v>
      </c>
      <c r="B572" s="145" t="s">
        <v>10330</v>
      </c>
      <c r="C572" s="141">
        <v>938174066</v>
      </c>
      <c r="D572" s="141" t="s">
        <v>362</v>
      </c>
      <c r="E572" s="169"/>
      <c r="F572" s="646"/>
      <c r="G572" s="590" t="s">
        <v>223</v>
      </c>
      <c r="H572" s="169" t="s">
        <v>11</v>
      </c>
      <c r="I572" s="76"/>
      <c r="J572" s="76" t="s">
        <v>221</v>
      </c>
      <c r="K572" s="134"/>
      <c r="L572" s="56"/>
      <c r="M572" s="188">
        <v>45841</v>
      </c>
      <c r="N572" s="91" t="s">
        <v>233</v>
      </c>
      <c r="O572" s="56"/>
      <c r="P572" s="76" t="str">
        <f>TRIM(BD_LilyaEspinoza[[#This Row],[CONTACTO II]])</f>
        <v/>
      </c>
      <c r="Q572" s="64"/>
      <c r="R572" s="56"/>
      <c r="S572" s="56"/>
      <c r="T572" s="56"/>
      <c r="U572" s="56"/>
      <c r="V572" s="56" t="s">
        <v>11</v>
      </c>
    </row>
    <row r="573" spans="1:22" ht="13">
      <c r="A573" s="132" t="s">
        <v>362</v>
      </c>
      <c r="B573" s="145" t="s">
        <v>10331</v>
      </c>
      <c r="C573" s="141">
        <v>934961595</v>
      </c>
      <c r="D573" s="141" t="s">
        <v>362</v>
      </c>
      <c r="E573" s="169"/>
      <c r="F573" s="646"/>
      <c r="G573" s="590" t="s">
        <v>223</v>
      </c>
      <c r="H573" s="169" t="s">
        <v>11</v>
      </c>
      <c r="I573" s="76"/>
      <c r="J573" s="76" t="s">
        <v>221</v>
      </c>
      <c r="K573" s="134"/>
      <c r="L573" s="56"/>
      <c r="M573" s="188">
        <v>45841</v>
      </c>
      <c r="N573" s="91" t="s">
        <v>233</v>
      </c>
      <c r="O573" s="56"/>
      <c r="P573" s="76" t="str">
        <f>TRIM(BD_LilyaEspinoza[[#This Row],[CONTACTO II]])</f>
        <v/>
      </c>
      <c r="Q573" s="64"/>
      <c r="R573" s="56"/>
      <c r="S573" s="56"/>
      <c r="T573" s="56"/>
      <c r="U573" s="56"/>
      <c r="V573" s="56" t="s">
        <v>11</v>
      </c>
    </row>
    <row r="574" spans="1:22" ht="13">
      <c r="A574" s="132" t="s">
        <v>362</v>
      </c>
      <c r="B574" s="145" t="s">
        <v>10332</v>
      </c>
      <c r="C574" s="141">
        <v>922507736</v>
      </c>
      <c r="D574" s="141" t="s">
        <v>362</v>
      </c>
      <c r="E574" s="169"/>
      <c r="F574" s="646"/>
      <c r="G574" s="590" t="s">
        <v>223</v>
      </c>
      <c r="H574" s="169" t="s">
        <v>11</v>
      </c>
      <c r="I574" s="76"/>
      <c r="J574" s="76" t="s">
        <v>221</v>
      </c>
      <c r="K574" s="134"/>
      <c r="L574" s="56"/>
      <c r="M574" s="188">
        <v>45841</v>
      </c>
      <c r="N574" s="91" t="s">
        <v>233</v>
      </c>
      <c r="O574" s="56"/>
      <c r="P574" s="76" t="str">
        <f>TRIM(BD_LilyaEspinoza[[#This Row],[CONTACTO II]])</f>
        <v/>
      </c>
      <c r="Q574" s="64"/>
      <c r="R574" s="56"/>
      <c r="S574" s="56"/>
      <c r="T574" s="56"/>
      <c r="U574" s="56"/>
      <c r="V574" s="56" t="s">
        <v>11</v>
      </c>
    </row>
    <row r="575" spans="1:22" ht="13">
      <c r="A575" s="132">
        <v>60911336</v>
      </c>
      <c r="B575" s="145" t="s">
        <v>3421</v>
      </c>
      <c r="C575" s="141">
        <v>51985455367</v>
      </c>
      <c r="D575" s="141" t="s">
        <v>3422</v>
      </c>
      <c r="E575" s="169"/>
      <c r="F575" s="646"/>
      <c r="G575" s="162" t="s">
        <v>225</v>
      </c>
      <c r="H575" s="169" t="s">
        <v>11</v>
      </c>
      <c r="I575" s="76"/>
      <c r="J575" s="76" t="s">
        <v>221</v>
      </c>
      <c r="K575" s="134"/>
      <c r="L575" s="56"/>
      <c r="M575" s="188">
        <v>45841</v>
      </c>
      <c r="N575" s="91" t="s">
        <v>233</v>
      </c>
      <c r="O575" s="56"/>
      <c r="P575" s="76" t="str">
        <f>TRIM(BD_LilyaEspinoza[[#This Row],[CONTACTO II]])</f>
        <v/>
      </c>
      <c r="Q575" s="64"/>
      <c r="R575" s="56"/>
      <c r="S575" s="56"/>
      <c r="T575" s="56"/>
      <c r="U575" s="56"/>
      <c r="V575" s="56" t="s">
        <v>11</v>
      </c>
    </row>
    <row r="576" spans="1:22" ht="13">
      <c r="A576" s="132">
        <v>60613685</v>
      </c>
      <c r="B576" s="145" t="s">
        <v>3173</v>
      </c>
      <c r="C576" s="141">
        <v>51900018648</v>
      </c>
      <c r="D576" s="141" t="s">
        <v>3174</v>
      </c>
      <c r="E576" s="169"/>
      <c r="F576" s="646"/>
      <c r="G576" s="162" t="s">
        <v>225</v>
      </c>
      <c r="H576" s="169" t="s">
        <v>11</v>
      </c>
      <c r="I576" s="76"/>
      <c r="J576" s="76" t="s">
        <v>221</v>
      </c>
      <c r="K576" s="134"/>
      <c r="L576" s="56"/>
      <c r="M576" s="188">
        <v>45841</v>
      </c>
      <c r="N576" s="91" t="s">
        <v>233</v>
      </c>
      <c r="O576" s="56"/>
      <c r="P576" s="76" t="str">
        <f>TRIM(BD_LilyaEspinoza[[#This Row],[CONTACTO II]])</f>
        <v/>
      </c>
      <c r="Q576" s="64"/>
      <c r="R576" s="56"/>
      <c r="S576" s="56"/>
      <c r="T576" s="56"/>
      <c r="U576" s="56"/>
      <c r="V576" s="56" t="s">
        <v>11</v>
      </c>
    </row>
    <row r="577" spans="1:22" ht="13">
      <c r="A577" s="132">
        <v>17925829</v>
      </c>
      <c r="B577" s="145" t="s">
        <v>1124</v>
      </c>
      <c r="C577" s="141">
        <v>51989480004</v>
      </c>
      <c r="D577" s="141" t="s">
        <v>1125</v>
      </c>
      <c r="E577" s="169"/>
      <c r="F577" s="646"/>
      <c r="G577" s="590" t="s">
        <v>224</v>
      </c>
      <c r="H577" s="169" t="s">
        <v>11</v>
      </c>
      <c r="I577" s="76"/>
      <c r="J577" s="76" t="s">
        <v>221</v>
      </c>
      <c r="K577" s="134"/>
      <c r="L577" s="56"/>
      <c r="M577" s="188">
        <v>45841</v>
      </c>
      <c r="N577" s="91" t="s">
        <v>233</v>
      </c>
      <c r="O577" s="56"/>
      <c r="P577" s="76" t="str">
        <f>TRIM(BD_LilyaEspinoza[[#This Row],[CONTACTO II]])</f>
        <v/>
      </c>
      <c r="Q577" s="64"/>
      <c r="R577" s="56"/>
      <c r="S577" s="56"/>
      <c r="T577" s="56"/>
      <c r="U577" s="56"/>
      <c r="V577" s="56" t="s">
        <v>11</v>
      </c>
    </row>
    <row r="578" spans="1:22" ht="13">
      <c r="A578" s="132">
        <v>48207394</v>
      </c>
      <c r="B578" s="145" t="s">
        <v>2903</v>
      </c>
      <c r="C578" s="141">
        <v>51974374793</v>
      </c>
      <c r="D578" s="141" t="s">
        <v>2904</v>
      </c>
      <c r="E578" s="169"/>
      <c r="F578" s="646"/>
      <c r="G578" s="162" t="s">
        <v>225</v>
      </c>
      <c r="H578" s="169" t="s">
        <v>11</v>
      </c>
      <c r="I578" s="76"/>
      <c r="J578" s="76" t="s">
        <v>221</v>
      </c>
      <c r="K578" s="134"/>
      <c r="L578" s="56"/>
      <c r="M578" s="188">
        <v>45841</v>
      </c>
      <c r="N578" s="91" t="s">
        <v>233</v>
      </c>
      <c r="O578" s="56"/>
      <c r="P578" s="76" t="str">
        <f>TRIM(BD_LilyaEspinoza[[#This Row],[CONTACTO II]])</f>
        <v/>
      </c>
      <c r="Q578" s="64"/>
      <c r="R578" s="56"/>
      <c r="S578" s="56"/>
      <c r="T578" s="56"/>
      <c r="U578" s="56"/>
      <c r="V578" s="56" t="s">
        <v>11</v>
      </c>
    </row>
    <row r="579" spans="1:22" ht="13">
      <c r="A579" s="132">
        <v>70070554</v>
      </c>
      <c r="B579" s="145" t="s">
        <v>5368</v>
      </c>
      <c r="C579" s="141">
        <v>51966039743</v>
      </c>
      <c r="D579" s="141" t="s">
        <v>5369</v>
      </c>
      <c r="E579" s="169"/>
      <c r="F579" s="646"/>
      <c r="G579" s="590" t="s">
        <v>224</v>
      </c>
      <c r="H579" s="169" t="s">
        <v>11</v>
      </c>
      <c r="I579" s="76"/>
      <c r="J579" s="76" t="s">
        <v>221</v>
      </c>
      <c r="K579" s="134"/>
      <c r="L579" s="56"/>
      <c r="M579" s="188">
        <v>45841</v>
      </c>
      <c r="N579" s="91" t="s">
        <v>233</v>
      </c>
      <c r="O579" s="56"/>
      <c r="P579" s="76" t="str">
        <f>TRIM(BD_LilyaEspinoza[[#This Row],[CONTACTO II]])</f>
        <v/>
      </c>
      <c r="Q579" s="64"/>
      <c r="R579" s="56"/>
      <c r="S579" s="56"/>
      <c r="T579" s="56"/>
      <c r="U579" s="56"/>
      <c r="V579" s="56" t="s">
        <v>11</v>
      </c>
    </row>
    <row r="580" spans="1:22" ht="13">
      <c r="A580" s="132">
        <v>4394451</v>
      </c>
      <c r="B580" s="145" t="s">
        <v>459</v>
      </c>
      <c r="C580" s="141">
        <v>51934007737</v>
      </c>
      <c r="D580" s="141" t="s">
        <v>460</v>
      </c>
      <c r="E580" s="169"/>
      <c r="F580" s="646"/>
      <c r="G580" s="162" t="s">
        <v>225</v>
      </c>
      <c r="H580" s="169" t="s">
        <v>11</v>
      </c>
      <c r="I580" s="76"/>
      <c r="J580" s="76" t="s">
        <v>221</v>
      </c>
      <c r="K580" s="134"/>
      <c r="L580" s="56"/>
      <c r="M580" s="188">
        <v>45841</v>
      </c>
      <c r="N580" s="91" t="s">
        <v>233</v>
      </c>
      <c r="O580" s="56"/>
      <c r="P580" s="76" t="str">
        <f>TRIM(BD_LilyaEspinoza[[#This Row],[CONTACTO II]])</f>
        <v/>
      </c>
      <c r="Q580" s="64"/>
      <c r="R580" s="56"/>
      <c r="S580" s="56"/>
      <c r="T580" s="56"/>
      <c r="U580" s="56"/>
      <c r="V580" s="56" t="s">
        <v>11</v>
      </c>
    </row>
    <row r="581" spans="1:22" ht="13">
      <c r="A581" s="132">
        <v>71370331</v>
      </c>
      <c r="B581" s="145" t="s">
        <v>6302</v>
      </c>
      <c r="C581" s="141">
        <v>51989090197</v>
      </c>
      <c r="D581" s="141" t="s">
        <v>6303</v>
      </c>
      <c r="E581" s="169"/>
      <c r="F581" s="646"/>
      <c r="G581" s="590" t="s">
        <v>224</v>
      </c>
      <c r="H581" s="169" t="s">
        <v>11</v>
      </c>
      <c r="I581" s="76"/>
      <c r="J581" s="76" t="s">
        <v>221</v>
      </c>
      <c r="K581" s="134"/>
      <c r="L581" s="56"/>
      <c r="M581" s="188">
        <v>45841</v>
      </c>
      <c r="N581" s="91" t="s">
        <v>233</v>
      </c>
      <c r="O581" s="56"/>
      <c r="P581" s="76" t="str">
        <f>TRIM(BD_LilyaEspinoza[[#This Row],[CONTACTO II]])</f>
        <v/>
      </c>
      <c r="Q581" s="64"/>
      <c r="R581" s="56"/>
      <c r="S581" s="56"/>
      <c r="T581" s="56"/>
      <c r="U581" s="56"/>
      <c r="V581" s="56" t="s">
        <v>11</v>
      </c>
    </row>
    <row r="582" spans="1:22" ht="13">
      <c r="A582" s="132">
        <v>75951615</v>
      </c>
      <c r="B582" s="145" t="s">
        <v>9480</v>
      </c>
      <c r="C582" s="141">
        <v>51930316771</v>
      </c>
      <c r="D582" s="141" t="s">
        <v>9481</v>
      </c>
      <c r="E582" s="169"/>
      <c r="F582" s="646"/>
      <c r="G582" s="590" t="s">
        <v>224</v>
      </c>
      <c r="H582" s="169" t="s">
        <v>11</v>
      </c>
      <c r="I582" s="76"/>
      <c r="J582" s="76" t="s">
        <v>221</v>
      </c>
      <c r="K582" s="134"/>
      <c r="L582" s="56"/>
      <c r="M582" s="188">
        <v>45841</v>
      </c>
      <c r="N582" s="56" t="s">
        <v>233</v>
      </c>
      <c r="O582" s="56"/>
      <c r="P582" s="76" t="str">
        <f>TRIM(BD_LilyaEspinoza[[#This Row],[CONTACTO II]])</f>
        <v/>
      </c>
      <c r="Q582" s="64"/>
      <c r="R582" s="56"/>
      <c r="S582" s="56"/>
      <c r="T582" s="56"/>
      <c r="U582" s="56"/>
      <c r="V582" s="56" t="s">
        <v>11</v>
      </c>
    </row>
    <row r="583" spans="1:22" ht="13">
      <c r="A583" s="132">
        <v>76276014</v>
      </c>
      <c r="B583" s="145" t="s">
        <v>9592</v>
      </c>
      <c r="C583" s="141">
        <v>51916166194</v>
      </c>
      <c r="D583" s="141" t="s">
        <v>9593</v>
      </c>
      <c r="E583" s="169"/>
      <c r="F583" s="646"/>
      <c r="G583" s="162" t="s">
        <v>225</v>
      </c>
      <c r="H583" s="169" t="s">
        <v>11</v>
      </c>
      <c r="I583" s="76"/>
      <c r="J583" s="76" t="s">
        <v>221</v>
      </c>
      <c r="K583" s="134"/>
      <c r="L583" s="56"/>
      <c r="M583" s="188">
        <v>45841</v>
      </c>
      <c r="N583" s="56" t="s">
        <v>233</v>
      </c>
      <c r="O583" s="56"/>
      <c r="P583" s="76" t="str">
        <f>TRIM(BD_LilyaEspinoza[[#This Row],[CONTACTO II]])</f>
        <v/>
      </c>
      <c r="Q583" s="64"/>
      <c r="R583" s="56"/>
      <c r="S583" s="56"/>
      <c r="T583" s="56"/>
      <c r="U583" s="56"/>
      <c r="V583" s="56" t="s">
        <v>11</v>
      </c>
    </row>
    <row r="584" spans="1:22" ht="13">
      <c r="A584" s="132">
        <v>72455576</v>
      </c>
      <c r="B584" s="145" t="s">
        <v>7204</v>
      </c>
      <c r="C584" s="141">
        <v>51925664038</v>
      </c>
      <c r="D584" s="141" t="s">
        <v>7205</v>
      </c>
      <c r="E584" s="169"/>
      <c r="F584" s="646"/>
      <c r="G584" s="590" t="s">
        <v>223</v>
      </c>
      <c r="H584" s="169" t="s">
        <v>11</v>
      </c>
      <c r="I584" s="76"/>
      <c r="J584" s="76" t="s">
        <v>221</v>
      </c>
      <c r="K584" s="134"/>
      <c r="L584" s="56"/>
      <c r="M584" s="188">
        <v>45841</v>
      </c>
      <c r="N584" s="91" t="s">
        <v>233</v>
      </c>
      <c r="O584" s="56"/>
      <c r="P584" s="76" t="str">
        <f>TRIM(BD_LilyaEspinoza[[#This Row],[CONTACTO II]])</f>
        <v/>
      </c>
      <c r="Q584" s="64"/>
      <c r="R584" s="56"/>
      <c r="S584" s="56"/>
      <c r="T584" s="56"/>
      <c r="U584" s="56"/>
      <c r="V584" s="56" t="s">
        <v>11</v>
      </c>
    </row>
    <row r="585" spans="1:22" ht="13">
      <c r="A585" s="132">
        <v>61178469</v>
      </c>
      <c r="B585" s="145" t="s">
        <v>3779</v>
      </c>
      <c r="C585" s="141">
        <v>977478057</v>
      </c>
      <c r="D585" s="141" t="s">
        <v>3780</v>
      </c>
      <c r="E585" s="169"/>
      <c r="F585" s="646"/>
      <c r="G585" s="590" t="s">
        <v>224</v>
      </c>
      <c r="H585" s="169" t="s">
        <v>11</v>
      </c>
      <c r="I585" s="76"/>
      <c r="J585" s="76" t="s">
        <v>221</v>
      </c>
      <c r="K585" s="134"/>
      <c r="L585" s="56"/>
      <c r="M585" s="188">
        <v>45841</v>
      </c>
      <c r="N585" s="91" t="s">
        <v>233</v>
      </c>
      <c r="O585" s="56"/>
      <c r="P585" s="76" t="str">
        <f>TRIM(BD_LilyaEspinoza[[#This Row],[CONTACTO II]])</f>
        <v/>
      </c>
      <c r="Q585" s="64"/>
      <c r="R585" s="56"/>
      <c r="S585" s="56"/>
      <c r="T585" s="56"/>
      <c r="U585" s="56"/>
      <c r="V585" s="56" t="s">
        <v>11</v>
      </c>
    </row>
    <row r="586" spans="1:22" ht="13">
      <c r="A586" s="132" t="s">
        <v>362</v>
      </c>
      <c r="B586" s="145" t="s">
        <v>10333</v>
      </c>
      <c r="C586" s="141">
        <v>964599153</v>
      </c>
      <c r="D586" s="141" t="s">
        <v>362</v>
      </c>
      <c r="E586" s="169"/>
      <c r="F586" s="646"/>
      <c r="G586" s="590" t="s">
        <v>224</v>
      </c>
      <c r="H586" s="169" t="s">
        <v>11</v>
      </c>
      <c r="I586" s="76"/>
      <c r="J586" s="76" t="s">
        <v>221</v>
      </c>
      <c r="K586" s="134"/>
      <c r="L586" s="56"/>
      <c r="M586" s="188">
        <v>45841</v>
      </c>
      <c r="N586" s="91" t="s">
        <v>233</v>
      </c>
      <c r="O586" s="56"/>
      <c r="P586" s="76" t="str">
        <f>TRIM(BD_LilyaEspinoza[[#This Row],[CONTACTO II]])</f>
        <v/>
      </c>
      <c r="Q586" s="64"/>
      <c r="R586" s="56"/>
      <c r="S586" s="56"/>
      <c r="T586" s="56"/>
      <c r="U586" s="56"/>
      <c r="V586" s="56" t="s">
        <v>11</v>
      </c>
    </row>
    <row r="587" spans="1:22" ht="13">
      <c r="A587" s="132" t="s">
        <v>362</v>
      </c>
      <c r="B587" s="145" t="s">
        <v>10334</v>
      </c>
      <c r="C587" s="141">
        <v>902960374</v>
      </c>
      <c r="D587" s="141" t="s">
        <v>362</v>
      </c>
      <c r="E587" s="169"/>
      <c r="F587" s="646"/>
      <c r="G587" s="590" t="s">
        <v>223</v>
      </c>
      <c r="H587" s="169" t="s">
        <v>11</v>
      </c>
      <c r="I587" s="76"/>
      <c r="J587" s="76" t="s">
        <v>221</v>
      </c>
      <c r="K587" s="134"/>
      <c r="L587" s="56"/>
      <c r="M587" s="188">
        <v>45841</v>
      </c>
      <c r="N587" s="91" t="s">
        <v>233</v>
      </c>
      <c r="O587" s="56"/>
      <c r="P587" s="76" t="str">
        <f>TRIM(BD_LilyaEspinoza[[#This Row],[CONTACTO II]])</f>
        <v/>
      </c>
      <c r="Q587" s="64"/>
      <c r="R587" s="56"/>
      <c r="S587" s="56"/>
      <c r="T587" s="56"/>
      <c r="U587" s="56"/>
      <c r="V587" s="56" t="s">
        <v>11</v>
      </c>
    </row>
    <row r="588" spans="1:22" ht="13">
      <c r="A588" s="132" t="s">
        <v>362</v>
      </c>
      <c r="B588" s="145" t="s">
        <v>10335</v>
      </c>
      <c r="C588" s="141">
        <v>927898971</v>
      </c>
      <c r="D588" s="141" t="s">
        <v>362</v>
      </c>
      <c r="E588" s="169"/>
      <c r="F588" s="646"/>
      <c r="G588" s="162" t="s">
        <v>225</v>
      </c>
      <c r="H588" s="169" t="s">
        <v>11</v>
      </c>
      <c r="I588" s="76"/>
      <c r="J588" s="76" t="s">
        <v>221</v>
      </c>
      <c r="K588" s="134"/>
      <c r="L588" s="56"/>
      <c r="M588" s="188">
        <v>45841</v>
      </c>
      <c r="N588" s="91" t="s">
        <v>233</v>
      </c>
      <c r="O588" s="56"/>
      <c r="P588" s="76" t="str">
        <f>TRIM(BD_LilyaEspinoza[[#This Row],[CONTACTO II]])</f>
        <v/>
      </c>
      <c r="Q588" s="64"/>
      <c r="R588" s="56"/>
      <c r="S588" s="56"/>
      <c r="T588" s="56"/>
      <c r="U588" s="56"/>
      <c r="V588" s="56" t="s">
        <v>11</v>
      </c>
    </row>
    <row r="589" spans="1:22" ht="13">
      <c r="A589" s="132" t="s">
        <v>362</v>
      </c>
      <c r="B589" s="145" t="s">
        <v>10336</v>
      </c>
      <c r="C589" s="141">
        <v>982666450</v>
      </c>
      <c r="D589" s="141" t="s">
        <v>362</v>
      </c>
      <c r="E589" s="169"/>
      <c r="F589" s="646"/>
      <c r="G589" s="590" t="s">
        <v>224</v>
      </c>
      <c r="H589" s="169" t="s">
        <v>11</v>
      </c>
      <c r="I589" s="76"/>
      <c r="J589" s="76" t="s">
        <v>221</v>
      </c>
      <c r="K589" s="134"/>
      <c r="L589" s="56"/>
      <c r="M589" s="188">
        <v>45841</v>
      </c>
      <c r="N589" s="91" t="s">
        <v>233</v>
      </c>
      <c r="O589" s="56"/>
      <c r="P589" s="76" t="str">
        <f>TRIM(BD_LilyaEspinoza[[#This Row],[CONTACTO II]])</f>
        <v/>
      </c>
      <c r="Q589" s="64"/>
      <c r="R589" s="56"/>
      <c r="S589" s="56"/>
      <c r="T589" s="56"/>
      <c r="U589" s="56"/>
      <c r="V589" s="56" t="s">
        <v>11</v>
      </c>
    </row>
    <row r="590" spans="1:22" ht="13">
      <c r="A590" s="132" t="s">
        <v>362</v>
      </c>
      <c r="B590" s="145" t="s">
        <v>10337</v>
      </c>
      <c r="C590" s="141">
        <v>939434846</v>
      </c>
      <c r="D590" s="141" t="s">
        <v>362</v>
      </c>
      <c r="E590" s="169"/>
      <c r="F590" s="646"/>
      <c r="G590" s="590" t="s">
        <v>224</v>
      </c>
      <c r="H590" s="169" t="s">
        <v>11</v>
      </c>
      <c r="I590" s="76"/>
      <c r="J590" s="76" t="s">
        <v>221</v>
      </c>
      <c r="K590" s="134"/>
      <c r="L590" s="56"/>
      <c r="M590" s="188">
        <v>45841</v>
      </c>
      <c r="N590" s="91" t="s">
        <v>233</v>
      </c>
      <c r="O590" s="56"/>
      <c r="P590" s="76" t="str">
        <f>TRIM(BD_LilyaEspinoza[[#This Row],[CONTACTO II]])</f>
        <v/>
      </c>
      <c r="Q590" s="64"/>
      <c r="R590" s="56"/>
      <c r="S590" s="56"/>
      <c r="T590" s="56"/>
      <c r="U590" s="56"/>
      <c r="V590" s="56" t="s">
        <v>11</v>
      </c>
    </row>
    <row r="591" spans="1:22" ht="13">
      <c r="A591" s="132" t="s">
        <v>362</v>
      </c>
      <c r="B591" s="145" t="s">
        <v>10338</v>
      </c>
      <c r="C591" s="141">
        <v>962954666</v>
      </c>
      <c r="D591" s="141" t="s">
        <v>362</v>
      </c>
      <c r="E591" s="169"/>
      <c r="F591" s="646"/>
      <c r="G591" s="590" t="s">
        <v>224</v>
      </c>
      <c r="H591" s="169" t="s">
        <v>11</v>
      </c>
      <c r="I591" s="76"/>
      <c r="J591" s="76" t="s">
        <v>221</v>
      </c>
      <c r="K591" s="134"/>
      <c r="L591" s="56"/>
      <c r="M591" s="188">
        <v>45841</v>
      </c>
      <c r="N591" s="91" t="s">
        <v>233</v>
      </c>
      <c r="O591" s="56"/>
      <c r="P591" s="76" t="str">
        <f>TRIM(BD_LilyaEspinoza[[#This Row],[CONTACTO II]])</f>
        <v/>
      </c>
      <c r="Q591" s="64"/>
      <c r="R591" s="56"/>
      <c r="S591" s="56"/>
      <c r="T591" s="56"/>
      <c r="U591" s="56"/>
      <c r="V591" s="56" t="s">
        <v>11</v>
      </c>
    </row>
    <row r="592" spans="1:22" ht="13">
      <c r="A592" s="132" t="s">
        <v>362</v>
      </c>
      <c r="B592" s="145" t="s">
        <v>10339</v>
      </c>
      <c r="C592" s="141">
        <v>939392385</v>
      </c>
      <c r="D592" s="141" t="s">
        <v>362</v>
      </c>
      <c r="E592" s="169"/>
      <c r="F592" s="646"/>
      <c r="G592" s="590" t="s">
        <v>224</v>
      </c>
      <c r="H592" s="169" t="s">
        <v>11</v>
      </c>
      <c r="I592" s="76"/>
      <c r="J592" s="76" t="s">
        <v>221</v>
      </c>
      <c r="K592" s="134"/>
      <c r="L592" s="56"/>
      <c r="M592" s="188">
        <v>45841</v>
      </c>
      <c r="N592" s="91" t="s">
        <v>233</v>
      </c>
      <c r="O592" s="56"/>
      <c r="P592" s="76" t="str">
        <f>TRIM(BD_LilyaEspinoza[[#This Row],[CONTACTO II]])</f>
        <v/>
      </c>
      <c r="Q592" s="64"/>
      <c r="R592" s="56"/>
      <c r="S592" s="56"/>
      <c r="T592" s="56"/>
      <c r="U592" s="56"/>
      <c r="V592" s="56" t="s">
        <v>11</v>
      </c>
    </row>
    <row r="593" spans="1:22" ht="13">
      <c r="A593" s="132">
        <v>71009648</v>
      </c>
      <c r="B593" s="145" t="s">
        <v>5909</v>
      </c>
      <c r="C593" s="141">
        <v>51918324386</v>
      </c>
      <c r="D593" s="141" t="s">
        <v>5910</v>
      </c>
      <c r="E593" s="169"/>
      <c r="F593" s="646"/>
      <c r="G593" s="590" t="s">
        <v>224</v>
      </c>
      <c r="H593" s="169" t="s">
        <v>11</v>
      </c>
      <c r="I593" s="76"/>
      <c r="J593" s="76" t="s">
        <v>221</v>
      </c>
      <c r="K593" s="134"/>
      <c r="L593" s="56"/>
      <c r="M593" s="188">
        <v>45841</v>
      </c>
      <c r="N593" s="56" t="s">
        <v>233</v>
      </c>
      <c r="O593" s="56"/>
      <c r="P593" s="76" t="str">
        <f>TRIM(BD_LilyaEspinoza[[#This Row],[CONTACTO II]])</f>
        <v/>
      </c>
      <c r="Q593" s="64"/>
      <c r="R593" s="56"/>
      <c r="S593" s="56"/>
      <c r="T593" s="56"/>
      <c r="U593" s="56"/>
      <c r="V593" s="56" t="s">
        <v>11</v>
      </c>
    </row>
    <row r="594" spans="1:22" ht="13">
      <c r="A594" s="132">
        <v>74828298</v>
      </c>
      <c r="B594" s="145" t="s">
        <v>9062</v>
      </c>
      <c r="C594" s="141">
        <v>51912227904</v>
      </c>
      <c r="D594" s="141" t="s">
        <v>9063</v>
      </c>
      <c r="E594" s="169"/>
      <c r="F594" s="646"/>
      <c r="G594" s="162" t="s">
        <v>225</v>
      </c>
      <c r="H594" s="169" t="s">
        <v>11</v>
      </c>
      <c r="I594" s="76"/>
      <c r="J594" s="76" t="s">
        <v>221</v>
      </c>
      <c r="K594" s="134"/>
      <c r="L594" s="56"/>
      <c r="M594" s="188">
        <v>45841</v>
      </c>
      <c r="N594" s="56" t="s">
        <v>233</v>
      </c>
      <c r="O594" s="56"/>
      <c r="P594" s="76" t="str">
        <f>TRIM(BD_LilyaEspinoza[[#This Row],[CONTACTO II]])</f>
        <v/>
      </c>
      <c r="Q594" s="64"/>
      <c r="R594" s="56"/>
      <c r="S594" s="56"/>
      <c r="T594" s="56"/>
      <c r="U594" s="56"/>
      <c r="V594" s="56" t="s">
        <v>11</v>
      </c>
    </row>
    <row r="595" spans="1:22" ht="13">
      <c r="A595" s="132">
        <v>75828739</v>
      </c>
      <c r="B595" s="145" t="s">
        <v>9434</v>
      </c>
      <c r="C595" s="141">
        <v>51932956677</v>
      </c>
      <c r="D595" s="141" t="s">
        <v>9435</v>
      </c>
      <c r="E595" s="169"/>
      <c r="F595" s="646"/>
      <c r="G595" s="162" t="s">
        <v>225</v>
      </c>
      <c r="H595" s="169" t="s">
        <v>11</v>
      </c>
      <c r="I595" s="76"/>
      <c r="J595" s="76" t="s">
        <v>221</v>
      </c>
      <c r="K595" s="134"/>
      <c r="L595" s="56"/>
      <c r="M595" s="188">
        <v>45841</v>
      </c>
      <c r="N595" s="56" t="s">
        <v>233</v>
      </c>
      <c r="O595" s="56"/>
      <c r="P595" s="76" t="str">
        <f>TRIM(BD_LilyaEspinoza[[#This Row],[CONTACTO II]])</f>
        <v/>
      </c>
      <c r="Q595" s="64"/>
      <c r="R595" s="56"/>
      <c r="S595" s="56"/>
      <c r="T595" s="56"/>
      <c r="U595" s="56"/>
      <c r="V595" s="56" t="s">
        <v>11</v>
      </c>
    </row>
    <row r="596" spans="1:22" ht="14">
      <c r="A596" s="132">
        <v>72890306</v>
      </c>
      <c r="B596" s="145" t="s">
        <v>7732</v>
      </c>
      <c r="C596" s="141">
        <v>51930602898</v>
      </c>
      <c r="D596" s="141" t="s">
        <v>7733</v>
      </c>
      <c r="E596" s="169"/>
      <c r="F596" s="646"/>
      <c r="G596" s="590" t="s">
        <v>223</v>
      </c>
      <c r="H596" s="169" t="s">
        <v>11</v>
      </c>
      <c r="I596" s="76"/>
      <c r="J596" s="76" t="s">
        <v>221</v>
      </c>
      <c r="K596" s="134"/>
      <c r="L596" s="56"/>
      <c r="M596" s="188">
        <v>45841</v>
      </c>
      <c r="N596" s="60" t="s">
        <v>231</v>
      </c>
      <c r="O596" s="56" t="s">
        <v>231</v>
      </c>
      <c r="P596" s="76" t="str">
        <f>TRIM(BD_LilyaEspinoza[[#This Row],[CONTACTO II]])</f>
        <v>MOSTRÓ INTERÉS</v>
      </c>
      <c r="Q596" s="64"/>
      <c r="R596" s="56"/>
      <c r="S596" s="56"/>
      <c r="T596" s="56"/>
      <c r="U596" s="56"/>
      <c r="V596" s="56" t="s">
        <v>11</v>
      </c>
    </row>
    <row r="597" spans="1:22" ht="13">
      <c r="A597" s="132">
        <v>62307058</v>
      </c>
      <c r="B597" s="145" t="s">
        <v>5188</v>
      </c>
      <c r="C597" s="141">
        <v>51928387059</v>
      </c>
      <c r="D597" s="141" t="s">
        <v>5189</v>
      </c>
      <c r="E597" s="169"/>
      <c r="F597" s="646"/>
      <c r="G597" s="162" t="s">
        <v>225</v>
      </c>
      <c r="H597" s="169" t="s">
        <v>11</v>
      </c>
      <c r="I597" s="76"/>
      <c r="J597" s="76" t="s">
        <v>221</v>
      </c>
      <c r="K597" s="134"/>
      <c r="L597" s="56"/>
      <c r="M597" s="188">
        <v>45841</v>
      </c>
      <c r="N597" s="91" t="s">
        <v>233</v>
      </c>
      <c r="O597" s="56"/>
      <c r="P597" s="76" t="str">
        <f>TRIM(BD_LilyaEspinoza[[#This Row],[CONTACTO II]])</f>
        <v/>
      </c>
      <c r="Q597" s="64"/>
      <c r="R597" s="56"/>
      <c r="S597" s="56"/>
      <c r="T597" s="56"/>
      <c r="U597" s="56"/>
      <c r="V597" s="56" t="s">
        <v>11</v>
      </c>
    </row>
    <row r="598" spans="1:22" ht="13">
      <c r="A598" s="132">
        <v>72508537</v>
      </c>
      <c r="B598" s="145" t="s">
        <v>7245</v>
      </c>
      <c r="C598" s="141">
        <v>51920383833</v>
      </c>
      <c r="D598" s="141" t="s">
        <v>7246</v>
      </c>
      <c r="E598" s="169"/>
      <c r="F598" s="646"/>
      <c r="G598" s="162" t="s">
        <v>225</v>
      </c>
      <c r="H598" s="169" t="s">
        <v>11</v>
      </c>
      <c r="I598" s="76"/>
      <c r="J598" s="76" t="s">
        <v>221</v>
      </c>
      <c r="K598" s="134"/>
      <c r="L598" s="56"/>
      <c r="M598" s="188">
        <v>45841</v>
      </c>
      <c r="N598" s="91" t="s">
        <v>233</v>
      </c>
      <c r="O598" s="56"/>
      <c r="P598" s="76" t="str">
        <f>TRIM(BD_LilyaEspinoza[[#This Row],[CONTACTO II]])</f>
        <v/>
      </c>
      <c r="Q598" s="64"/>
      <c r="R598" s="56"/>
      <c r="S598" s="56"/>
      <c r="T598" s="56"/>
      <c r="U598" s="56"/>
      <c r="V598" s="56" t="s">
        <v>11</v>
      </c>
    </row>
    <row r="599" spans="1:22" ht="13">
      <c r="A599" s="132">
        <v>73143156</v>
      </c>
      <c r="B599" s="145" t="s">
        <v>8017</v>
      </c>
      <c r="C599" s="141" t="s">
        <v>8018</v>
      </c>
      <c r="D599" s="141" t="s">
        <v>8019</v>
      </c>
      <c r="E599" s="169"/>
      <c r="F599" s="646"/>
      <c r="G599" s="590" t="s">
        <v>224</v>
      </c>
      <c r="H599" s="169" t="s">
        <v>11</v>
      </c>
      <c r="I599" s="76"/>
      <c r="J599" s="76" t="s">
        <v>221</v>
      </c>
      <c r="K599" s="134"/>
      <c r="L599" s="56"/>
      <c r="M599" s="188">
        <v>45841</v>
      </c>
      <c r="N599" s="56" t="s">
        <v>233</v>
      </c>
      <c r="O599" s="56"/>
      <c r="P599" s="76" t="str">
        <f>TRIM(BD_LilyaEspinoza[[#This Row],[CONTACTO II]])</f>
        <v/>
      </c>
      <c r="Q599" s="64"/>
      <c r="R599" s="56"/>
      <c r="S599" s="56"/>
      <c r="T599" s="56"/>
      <c r="U599" s="56"/>
      <c r="V599" s="56" t="s">
        <v>11</v>
      </c>
    </row>
    <row r="600" spans="1:22" ht="13">
      <c r="A600" s="132">
        <v>60522267</v>
      </c>
      <c r="B600" s="145" t="s">
        <v>3138</v>
      </c>
      <c r="C600" s="141">
        <v>51991036499</v>
      </c>
      <c r="D600" s="141" t="s">
        <v>3139</v>
      </c>
      <c r="E600" s="169"/>
      <c r="F600" s="646"/>
      <c r="G600" s="162" t="s">
        <v>225</v>
      </c>
      <c r="H600" s="169" t="s">
        <v>11</v>
      </c>
      <c r="I600" s="76"/>
      <c r="J600" s="76" t="s">
        <v>221</v>
      </c>
      <c r="K600" s="134"/>
      <c r="L600" s="56"/>
      <c r="M600" s="188">
        <v>45841</v>
      </c>
      <c r="N600" s="91" t="s">
        <v>233</v>
      </c>
      <c r="O600" s="56"/>
      <c r="P600" s="76" t="str">
        <f>TRIM(BD_LilyaEspinoza[[#This Row],[CONTACTO II]])</f>
        <v/>
      </c>
      <c r="Q600" s="64"/>
      <c r="R600" s="56"/>
      <c r="S600" s="56"/>
      <c r="T600" s="56"/>
      <c r="U600" s="56"/>
      <c r="V600" s="56" t="s">
        <v>11</v>
      </c>
    </row>
    <row r="601" spans="1:22" ht="13">
      <c r="A601" s="132">
        <v>48768702</v>
      </c>
      <c r="B601" s="145" t="s">
        <v>2954</v>
      </c>
      <c r="C601" s="141">
        <v>51931404047</v>
      </c>
      <c r="D601" s="141" t="s">
        <v>2955</v>
      </c>
      <c r="E601" s="169"/>
      <c r="F601" s="646"/>
      <c r="G601" s="590" t="s">
        <v>223</v>
      </c>
      <c r="H601" s="169" t="s">
        <v>11</v>
      </c>
      <c r="I601" s="76"/>
      <c r="J601" s="76" t="s">
        <v>221</v>
      </c>
      <c r="K601" s="134"/>
      <c r="L601" s="56"/>
      <c r="M601" s="188">
        <v>45841</v>
      </c>
      <c r="N601" s="91" t="s">
        <v>233</v>
      </c>
      <c r="O601" s="56"/>
      <c r="P601" s="76" t="str">
        <f>TRIM(BD_LilyaEspinoza[[#This Row],[CONTACTO II]])</f>
        <v/>
      </c>
      <c r="Q601" s="64"/>
      <c r="R601" s="56"/>
      <c r="S601" s="56"/>
      <c r="T601" s="56"/>
      <c r="U601" s="56"/>
      <c r="V601" s="56" t="s">
        <v>11</v>
      </c>
    </row>
    <row r="602" spans="1:22" ht="13">
      <c r="A602" s="132">
        <v>71483399</v>
      </c>
      <c r="B602" s="145" t="s">
        <v>6374</v>
      </c>
      <c r="C602" s="141">
        <v>51975533283</v>
      </c>
      <c r="D602" s="141" t="s">
        <v>6375</v>
      </c>
      <c r="E602" s="169"/>
      <c r="F602" s="646"/>
      <c r="G602" s="162" t="s">
        <v>225</v>
      </c>
      <c r="H602" s="169" t="s">
        <v>11</v>
      </c>
      <c r="I602" s="76"/>
      <c r="J602" s="76" t="s">
        <v>221</v>
      </c>
      <c r="K602" s="134"/>
      <c r="L602" s="56"/>
      <c r="M602" s="188">
        <v>45841</v>
      </c>
      <c r="N602" s="91" t="s">
        <v>233</v>
      </c>
      <c r="O602" s="56"/>
      <c r="P602" s="76" t="str">
        <f>TRIM(BD_LilyaEspinoza[[#This Row],[CONTACTO II]])</f>
        <v/>
      </c>
      <c r="Q602" s="64"/>
      <c r="R602" s="56"/>
      <c r="S602" s="56"/>
      <c r="T602" s="56"/>
      <c r="U602" s="56"/>
      <c r="V602" s="56" t="s">
        <v>11</v>
      </c>
    </row>
    <row r="603" spans="1:22" ht="13">
      <c r="A603" s="132">
        <v>72690079</v>
      </c>
      <c r="B603" s="145" t="s">
        <v>7501</v>
      </c>
      <c r="C603" s="141">
        <v>51940011522</v>
      </c>
      <c r="D603" s="141" t="s">
        <v>7502</v>
      </c>
      <c r="E603" s="169"/>
      <c r="F603" s="646"/>
      <c r="G603" s="162" t="s">
        <v>225</v>
      </c>
      <c r="H603" s="169" t="s">
        <v>11</v>
      </c>
      <c r="I603" s="76"/>
      <c r="J603" s="76" t="s">
        <v>221</v>
      </c>
      <c r="K603" s="134"/>
      <c r="L603" s="56"/>
      <c r="M603" s="188">
        <v>45841</v>
      </c>
      <c r="N603" s="91" t="s">
        <v>233</v>
      </c>
      <c r="O603" s="56"/>
      <c r="P603" s="76" t="str">
        <f>TRIM(BD_LilyaEspinoza[[#This Row],[CONTACTO II]])</f>
        <v/>
      </c>
      <c r="Q603" s="64"/>
      <c r="R603" s="56"/>
      <c r="S603" s="56"/>
      <c r="T603" s="56"/>
      <c r="U603" s="56"/>
      <c r="V603" s="56" t="s">
        <v>11</v>
      </c>
    </row>
    <row r="604" spans="1:22" ht="13">
      <c r="A604" s="132">
        <v>70435677</v>
      </c>
      <c r="B604" s="145" t="s">
        <v>5437</v>
      </c>
      <c r="C604" s="141">
        <v>51956323215</v>
      </c>
      <c r="D604" s="141" t="s">
        <v>5438</v>
      </c>
      <c r="E604" s="169"/>
      <c r="F604" s="646"/>
      <c r="G604" s="590" t="s">
        <v>224</v>
      </c>
      <c r="H604" s="169" t="s">
        <v>11</v>
      </c>
      <c r="I604" s="76"/>
      <c r="J604" s="76" t="s">
        <v>221</v>
      </c>
      <c r="K604" s="134"/>
      <c r="L604" s="56"/>
      <c r="M604" s="188">
        <v>45841</v>
      </c>
      <c r="N604" s="91" t="s">
        <v>233</v>
      </c>
      <c r="O604" s="56"/>
      <c r="P604" s="76" t="str">
        <f>TRIM(BD_LilyaEspinoza[[#This Row],[CONTACTO II]])</f>
        <v/>
      </c>
      <c r="Q604" s="64"/>
      <c r="R604" s="56"/>
      <c r="S604" s="56"/>
      <c r="T604" s="56"/>
      <c r="U604" s="56"/>
      <c r="V604" s="56" t="s">
        <v>11</v>
      </c>
    </row>
    <row r="605" spans="1:22" ht="13">
      <c r="A605" s="132">
        <v>60739053</v>
      </c>
      <c r="B605" s="145" t="s">
        <v>3241</v>
      </c>
      <c r="C605" s="141">
        <v>51931739810</v>
      </c>
      <c r="D605" s="141" t="s">
        <v>3242</v>
      </c>
      <c r="E605" s="169"/>
      <c r="F605" s="646"/>
      <c r="G605" s="162" t="s">
        <v>225</v>
      </c>
      <c r="H605" s="169" t="s">
        <v>11</v>
      </c>
      <c r="I605" s="76"/>
      <c r="J605" s="76" t="s">
        <v>221</v>
      </c>
      <c r="K605" s="134"/>
      <c r="L605" s="56"/>
      <c r="M605" s="188">
        <v>45841</v>
      </c>
      <c r="N605" s="56" t="s">
        <v>233</v>
      </c>
      <c r="O605" s="56"/>
      <c r="P605" s="76" t="str">
        <f>TRIM(BD_LilyaEspinoza[[#This Row],[CONTACTO II]])</f>
        <v/>
      </c>
      <c r="Q605" s="64"/>
      <c r="R605" s="56"/>
      <c r="S605" s="56"/>
      <c r="T605" s="56"/>
      <c r="U605" s="56"/>
      <c r="V605" s="56" t="s">
        <v>2073</v>
      </c>
    </row>
    <row r="606" spans="1:22" ht="13">
      <c r="A606" s="132">
        <v>9743637</v>
      </c>
      <c r="B606" s="145" t="s">
        <v>786</v>
      </c>
      <c r="C606" s="141">
        <v>51929889959</v>
      </c>
      <c r="D606" s="141" t="s">
        <v>787</v>
      </c>
      <c r="E606" s="169"/>
      <c r="F606" s="646"/>
      <c r="G606" s="590" t="s">
        <v>224</v>
      </c>
      <c r="H606" s="169" t="s">
        <v>11</v>
      </c>
      <c r="I606" s="76"/>
      <c r="J606" s="76" t="s">
        <v>221</v>
      </c>
      <c r="K606" s="134"/>
      <c r="L606" s="56"/>
      <c r="M606" s="188">
        <v>45841</v>
      </c>
      <c r="N606" s="91" t="s">
        <v>233</v>
      </c>
      <c r="O606" s="56"/>
      <c r="P606" s="76" t="str">
        <f>TRIM(BD_LilyaEspinoza[[#This Row],[CONTACTO II]])</f>
        <v/>
      </c>
      <c r="Q606" s="64"/>
      <c r="R606" s="56"/>
      <c r="S606" s="56"/>
      <c r="T606" s="56"/>
      <c r="U606" s="56"/>
      <c r="V606" s="56" t="s">
        <v>11</v>
      </c>
    </row>
    <row r="607" spans="1:22" ht="13">
      <c r="A607" s="132">
        <v>73136244</v>
      </c>
      <c r="B607" s="145" t="s">
        <v>8011</v>
      </c>
      <c r="C607" s="141">
        <v>51975351856</v>
      </c>
      <c r="D607" s="141" t="s">
        <v>8012</v>
      </c>
      <c r="E607" s="169"/>
      <c r="F607" s="646"/>
      <c r="G607" s="162" t="s">
        <v>225</v>
      </c>
      <c r="H607" s="169" t="s">
        <v>11</v>
      </c>
      <c r="I607" s="76"/>
      <c r="J607" s="76" t="s">
        <v>221</v>
      </c>
      <c r="K607" s="134"/>
      <c r="L607" s="56"/>
      <c r="M607" s="188">
        <v>45841</v>
      </c>
      <c r="N607" s="56" t="s">
        <v>233</v>
      </c>
      <c r="O607" s="56"/>
      <c r="P607" s="76" t="str">
        <f>TRIM(BD_LilyaEspinoza[[#This Row],[CONTACTO II]])</f>
        <v/>
      </c>
      <c r="Q607" s="64"/>
      <c r="R607" s="56"/>
      <c r="S607" s="56"/>
      <c r="T607" s="56"/>
      <c r="U607" s="56"/>
      <c r="V607" s="56" t="s">
        <v>11</v>
      </c>
    </row>
    <row r="608" spans="1:22" ht="13">
      <c r="A608" s="132">
        <v>76165169</v>
      </c>
      <c r="B608" s="145" t="s">
        <v>9566</v>
      </c>
      <c r="C608" s="141">
        <v>51945301754</v>
      </c>
      <c r="D608" s="141" t="s">
        <v>9567</v>
      </c>
      <c r="E608" s="169"/>
      <c r="F608" s="646"/>
      <c r="G608" s="590" t="s">
        <v>224</v>
      </c>
      <c r="H608" s="169" t="s">
        <v>11</v>
      </c>
      <c r="I608" s="76"/>
      <c r="J608" s="76" t="s">
        <v>221</v>
      </c>
      <c r="K608" s="134"/>
      <c r="L608" s="56"/>
      <c r="M608" s="188">
        <v>45841</v>
      </c>
      <c r="N608" s="56" t="s">
        <v>233</v>
      </c>
      <c r="O608" s="56"/>
      <c r="P608" s="76" t="str">
        <f>TRIM(BD_LilyaEspinoza[[#This Row],[CONTACTO II]])</f>
        <v/>
      </c>
      <c r="Q608" s="64"/>
      <c r="R608" s="56"/>
      <c r="S608" s="56"/>
      <c r="T608" s="56"/>
      <c r="U608" s="56"/>
      <c r="V608" s="56" t="s">
        <v>11</v>
      </c>
    </row>
    <row r="609" spans="1:22" ht="13">
      <c r="A609" s="132">
        <v>61375524</v>
      </c>
      <c r="B609" s="145" t="s">
        <v>4152</v>
      </c>
      <c r="C609" s="141">
        <v>952295591</v>
      </c>
      <c r="D609" s="141" t="s">
        <v>4153</v>
      </c>
      <c r="E609" s="169"/>
      <c r="F609" s="646"/>
      <c r="G609" s="590" t="s">
        <v>224</v>
      </c>
      <c r="H609" s="169" t="s">
        <v>11</v>
      </c>
      <c r="I609" s="76"/>
      <c r="J609" s="76" t="s">
        <v>221</v>
      </c>
      <c r="K609" s="134"/>
      <c r="L609" s="56"/>
      <c r="M609" s="188">
        <v>45841</v>
      </c>
      <c r="N609" s="91" t="s">
        <v>233</v>
      </c>
      <c r="O609" s="56"/>
      <c r="P609" s="76" t="str">
        <f>TRIM(BD_LilyaEspinoza[[#This Row],[CONTACTO II]])</f>
        <v/>
      </c>
      <c r="Q609" s="64"/>
      <c r="R609" s="56"/>
      <c r="S609" s="56"/>
      <c r="T609" s="56"/>
      <c r="U609" s="56"/>
      <c r="V609" s="56" t="s">
        <v>11</v>
      </c>
    </row>
    <row r="610" spans="1:22" ht="13">
      <c r="A610" s="132" t="s">
        <v>362</v>
      </c>
      <c r="B610" s="145" t="s">
        <v>10340</v>
      </c>
      <c r="C610" s="141">
        <v>96325874563</v>
      </c>
      <c r="D610" s="141" t="s">
        <v>362</v>
      </c>
      <c r="E610" s="169"/>
      <c r="F610" s="646"/>
      <c r="G610" s="590" t="s">
        <v>224</v>
      </c>
      <c r="H610" s="169" t="s">
        <v>11</v>
      </c>
      <c r="I610" s="76"/>
      <c r="J610" s="76" t="s">
        <v>221</v>
      </c>
      <c r="K610" s="134"/>
      <c r="L610" s="56"/>
      <c r="M610" s="188">
        <v>45841</v>
      </c>
      <c r="N610" s="91" t="s">
        <v>233</v>
      </c>
      <c r="O610" s="56"/>
      <c r="P610" s="76" t="str">
        <f>TRIM(BD_LilyaEspinoza[[#This Row],[CONTACTO II]])</f>
        <v/>
      </c>
      <c r="Q610" s="64"/>
      <c r="R610" s="56"/>
      <c r="S610" s="56"/>
      <c r="T610" s="56"/>
      <c r="U610" s="56"/>
      <c r="V610" s="56" t="s">
        <v>11</v>
      </c>
    </row>
    <row r="611" spans="1:22" ht="13">
      <c r="A611" s="132">
        <v>72313350</v>
      </c>
      <c r="B611" s="145" t="s">
        <v>6993</v>
      </c>
      <c r="C611" s="141">
        <v>51950146596</v>
      </c>
      <c r="D611" s="141" t="s">
        <v>6994</v>
      </c>
      <c r="E611" s="169"/>
      <c r="F611" s="646"/>
      <c r="G611" s="162" t="s">
        <v>225</v>
      </c>
      <c r="H611" s="169" t="s">
        <v>11</v>
      </c>
      <c r="I611" s="76"/>
      <c r="J611" s="76" t="s">
        <v>221</v>
      </c>
      <c r="K611" s="134"/>
      <c r="L611" s="56"/>
      <c r="M611" s="188">
        <v>45841</v>
      </c>
      <c r="N611" s="91" t="s">
        <v>233</v>
      </c>
      <c r="O611" s="56"/>
      <c r="P611" s="76" t="str">
        <f>TRIM(BD_LilyaEspinoza[[#This Row],[CONTACTO II]])</f>
        <v/>
      </c>
      <c r="Q611" s="64"/>
      <c r="R611" s="56"/>
      <c r="S611" s="56"/>
      <c r="T611" s="56"/>
      <c r="U611" s="56"/>
      <c r="V611" s="56" t="s">
        <v>11</v>
      </c>
    </row>
    <row r="612" spans="1:22" ht="13">
      <c r="A612" s="132">
        <v>61577001</v>
      </c>
      <c r="B612" s="145" t="s">
        <v>4710</v>
      </c>
      <c r="C612" s="141">
        <v>51906220851</v>
      </c>
      <c r="D612" s="141" t="s">
        <v>4711</v>
      </c>
      <c r="E612" s="169"/>
      <c r="F612" s="646"/>
      <c r="G612" s="162" t="s">
        <v>225</v>
      </c>
      <c r="H612" s="169" t="s">
        <v>11</v>
      </c>
      <c r="I612" s="76"/>
      <c r="J612" s="76" t="s">
        <v>221</v>
      </c>
      <c r="K612" s="134"/>
      <c r="L612" s="56"/>
      <c r="M612" s="188">
        <v>45841</v>
      </c>
      <c r="N612" s="91" t="s">
        <v>233</v>
      </c>
      <c r="O612" s="56"/>
      <c r="P612" s="76" t="str">
        <f>TRIM(BD_LilyaEspinoza[[#This Row],[CONTACTO II]])</f>
        <v/>
      </c>
      <c r="Q612" s="64"/>
      <c r="R612" s="56"/>
      <c r="S612" s="56"/>
      <c r="T612" s="56"/>
      <c r="U612" s="56"/>
      <c r="V612" s="56" t="s">
        <v>11</v>
      </c>
    </row>
    <row r="613" spans="1:22" ht="13">
      <c r="A613" s="132">
        <v>47074044</v>
      </c>
      <c r="B613" s="145" t="s">
        <v>2748</v>
      </c>
      <c r="C613" s="141">
        <v>51902263032</v>
      </c>
      <c r="D613" s="141" t="s">
        <v>2749</v>
      </c>
      <c r="E613" s="169"/>
      <c r="F613" s="646"/>
      <c r="G613" s="590" t="s">
        <v>224</v>
      </c>
      <c r="H613" s="169" t="s">
        <v>11</v>
      </c>
      <c r="I613" s="76"/>
      <c r="J613" s="76" t="s">
        <v>221</v>
      </c>
      <c r="K613" s="134"/>
      <c r="L613" s="56"/>
      <c r="M613" s="188">
        <v>45841</v>
      </c>
      <c r="N613" s="91" t="s">
        <v>233</v>
      </c>
      <c r="O613" s="56"/>
      <c r="P613" s="76" t="str">
        <f>TRIM(BD_LilyaEspinoza[[#This Row],[CONTACTO II]])</f>
        <v/>
      </c>
      <c r="Q613" s="64"/>
      <c r="R613" s="56"/>
      <c r="S613" s="56"/>
      <c r="T613" s="56"/>
      <c r="U613" s="56"/>
      <c r="V613" s="56" t="s">
        <v>11</v>
      </c>
    </row>
    <row r="614" spans="1:22" ht="13">
      <c r="A614" s="132">
        <v>74959812</v>
      </c>
      <c r="B614" s="145" t="s">
        <v>9112</v>
      </c>
      <c r="C614" s="141">
        <v>51939282265</v>
      </c>
      <c r="D614" s="141" t="s">
        <v>9113</v>
      </c>
      <c r="E614" s="169"/>
      <c r="F614" s="646"/>
      <c r="G614" s="162" t="s">
        <v>225</v>
      </c>
      <c r="H614" s="169" t="s">
        <v>11</v>
      </c>
      <c r="I614" s="76"/>
      <c r="J614" s="76" t="s">
        <v>221</v>
      </c>
      <c r="K614" s="134"/>
      <c r="L614" s="56"/>
      <c r="M614" s="188">
        <v>45841</v>
      </c>
      <c r="N614" s="56" t="s">
        <v>233</v>
      </c>
      <c r="O614" s="56" t="s">
        <v>236</v>
      </c>
      <c r="P614" s="76" t="str">
        <f>TRIM(BD_LilyaEspinoza[[#This Row],[CONTACTO II]])</f>
        <v>NO CONTESTA</v>
      </c>
      <c r="Q614" s="64"/>
      <c r="R614" s="56"/>
      <c r="S614" s="56"/>
      <c r="T614" s="56"/>
      <c r="U614" s="56"/>
      <c r="V614" s="56" t="s">
        <v>11</v>
      </c>
    </row>
    <row r="615" spans="1:22" ht="13">
      <c r="A615" s="132">
        <v>70638377</v>
      </c>
      <c r="B615" s="145" t="s">
        <v>5579</v>
      </c>
      <c r="C615" s="141">
        <v>51938475238</v>
      </c>
      <c r="D615" s="141" t="s">
        <v>5580</v>
      </c>
      <c r="E615" s="169"/>
      <c r="F615" s="646"/>
      <c r="G615" s="590" t="s">
        <v>224</v>
      </c>
      <c r="H615" s="169" t="s">
        <v>11</v>
      </c>
      <c r="I615" s="76"/>
      <c r="J615" s="76" t="s">
        <v>221</v>
      </c>
      <c r="K615" s="134"/>
      <c r="L615" s="56"/>
      <c r="M615" s="188">
        <v>45841</v>
      </c>
      <c r="N615" s="91" t="s">
        <v>233</v>
      </c>
      <c r="O615" s="56"/>
      <c r="P615" s="76" t="str">
        <f>TRIM(BD_LilyaEspinoza[[#This Row],[CONTACTO II]])</f>
        <v/>
      </c>
      <c r="Q615" s="64"/>
      <c r="R615" s="56"/>
      <c r="S615" s="56"/>
      <c r="T615" s="56"/>
      <c r="U615" s="56"/>
      <c r="V615" s="56" t="s">
        <v>11</v>
      </c>
    </row>
    <row r="616" spans="1:22" ht="13">
      <c r="A616" s="132">
        <v>74582276</v>
      </c>
      <c r="B616" s="145" t="s">
        <v>8942</v>
      </c>
      <c r="C616" s="141">
        <v>51906579604</v>
      </c>
      <c r="D616" s="141" t="s">
        <v>8943</v>
      </c>
      <c r="E616" s="169"/>
      <c r="F616" s="646"/>
      <c r="G616" s="590" t="s">
        <v>223</v>
      </c>
      <c r="H616" s="169" t="s">
        <v>11</v>
      </c>
      <c r="I616" s="76"/>
      <c r="J616" s="76" t="s">
        <v>221</v>
      </c>
      <c r="K616" s="134"/>
      <c r="L616" s="56"/>
      <c r="M616" s="188">
        <v>45841</v>
      </c>
      <c r="N616" s="56" t="s">
        <v>233</v>
      </c>
      <c r="O616" s="56"/>
      <c r="P616" s="76" t="str">
        <f>TRIM(BD_LilyaEspinoza[[#This Row],[CONTACTO II]])</f>
        <v/>
      </c>
      <c r="Q616" s="64"/>
      <c r="R616" s="56"/>
      <c r="S616" s="56"/>
      <c r="T616" s="56"/>
      <c r="U616" s="56"/>
      <c r="V616" s="56" t="s">
        <v>11</v>
      </c>
    </row>
    <row r="617" spans="1:22" ht="13">
      <c r="A617" s="132">
        <v>75065751</v>
      </c>
      <c r="B617" s="145" t="s">
        <v>9161</v>
      </c>
      <c r="C617" s="141">
        <v>51931980451</v>
      </c>
      <c r="D617" s="141" t="s">
        <v>9162</v>
      </c>
      <c r="E617" s="169"/>
      <c r="F617" s="646"/>
      <c r="G617" s="162" t="s">
        <v>225</v>
      </c>
      <c r="H617" s="169" t="s">
        <v>11</v>
      </c>
      <c r="I617" s="76"/>
      <c r="J617" s="76" t="s">
        <v>221</v>
      </c>
      <c r="K617" s="134"/>
      <c r="L617" s="56"/>
      <c r="M617" s="188">
        <v>45841</v>
      </c>
      <c r="N617" s="56" t="s">
        <v>233</v>
      </c>
      <c r="O617" s="56"/>
      <c r="P617" s="76" t="str">
        <f>TRIM(BD_LilyaEspinoza[[#This Row],[CONTACTO II]])</f>
        <v/>
      </c>
      <c r="Q617" s="64"/>
      <c r="R617" s="56"/>
      <c r="S617" s="56"/>
      <c r="T617" s="56"/>
      <c r="U617" s="56"/>
      <c r="V617" s="56" t="s">
        <v>11</v>
      </c>
    </row>
    <row r="618" spans="1:22" ht="13">
      <c r="A618" s="132">
        <v>72942798</v>
      </c>
      <c r="B618" s="145" t="s">
        <v>7761</v>
      </c>
      <c r="C618" s="141">
        <v>51986922147</v>
      </c>
      <c r="D618" s="141" t="s">
        <v>7762</v>
      </c>
      <c r="E618" s="169"/>
      <c r="F618" s="646"/>
      <c r="G618" s="162" t="s">
        <v>225</v>
      </c>
      <c r="H618" s="169" t="s">
        <v>11</v>
      </c>
      <c r="I618" s="76"/>
      <c r="J618" s="76" t="s">
        <v>221</v>
      </c>
      <c r="K618" s="134"/>
      <c r="L618" s="56"/>
      <c r="M618" s="188">
        <v>45841</v>
      </c>
      <c r="N618" s="56" t="s">
        <v>233</v>
      </c>
      <c r="O618" s="56"/>
      <c r="P618" s="76" t="str">
        <f>TRIM(BD_LilyaEspinoza[[#This Row],[CONTACTO II]])</f>
        <v/>
      </c>
      <c r="Q618" s="64"/>
      <c r="R618" s="56"/>
      <c r="S618" s="56"/>
      <c r="T618" s="56"/>
      <c r="U618" s="56"/>
      <c r="V618" s="56" t="s">
        <v>11</v>
      </c>
    </row>
    <row r="619" spans="1:22" ht="13">
      <c r="A619" s="132">
        <v>45397890</v>
      </c>
      <c r="B619" s="145" t="s">
        <v>2465</v>
      </c>
      <c r="C619" s="141">
        <v>51992513501</v>
      </c>
      <c r="D619" s="141" t="s">
        <v>2466</v>
      </c>
      <c r="E619" s="169"/>
      <c r="F619" s="646"/>
      <c r="G619" s="590" t="s">
        <v>224</v>
      </c>
      <c r="H619" s="169" t="s">
        <v>11</v>
      </c>
      <c r="I619" s="76"/>
      <c r="J619" s="76" t="s">
        <v>221</v>
      </c>
      <c r="K619" s="134"/>
      <c r="L619" s="56"/>
      <c r="M619" s="188">
        <v>45841</v>
      </c>
      <c r="N619" s="91" t="s">
        <v>233</v>
      </c>
      <c r="O619" s="56"/>
      <c r="P619" s="76" t="str">
        <f>TRIM(BD_LilyaEspinoza[[#This Row],[CONTACTO II]])</f>
        <v/>
      </c>
      <c r="Q619" s="64"/>
      <c r="R619" s="56"/>
      <c r="S619" s="56"/>
      <c r="T619" s="56"/>
      <c r="U619" s="56"/>
      <c r="V619" s="56" t="s">
        <v>11</v>
      </c>
    </row>
    <row r="620" spans="1:22" ht="13">
      <c r="A620" s="132">
        <v>10194632</v>
      </c>
      <c r="B620" s="145" t="s">
        <v>913</v>
      </c>
      <c r="C620" s="141">
        <v>51963359988</v>
      </c>
      <c r="D620" s="141" t="s">
        <v>914</v>
      </c>
      <c r="E620" s="169"/>
      <c r="F620" s="646"/>
      <c r="G620" s="590" t="s">
        <v>224</v>
      </c>
      <c r="H620" s="169" t="s">
        <v>11</v>
      </c>
      <c r="I620" s="76"/>
      <c r="J620" s="76" t="s">
        <v>221</v>
      </c>
      <c r="K620" s="134"/>
      <c r="L620" s="56"/>
      <c r="M620" s="188">
        <v>45841</v>
      </c>
      <c r="N620" s="91" t="s">
        <v>233</v>
      </c>
      <c r="O620" s="56"/>
      <c r="P620" s="76" t="str">
        <f>TRIM(BD_LilyaEspinoza[[#This Row],[CONTACTO II]])</f>
        <v/>
      </c>
      <c r="Q620" s="64"/>
      <c r="R620" s="56"/>
      <c r="S620" s="56"/>
      <c r="T620" s="56"/>
      <c r="U620" s="56"/>
      <c r="V620" s="56" t="s">
        <v>11</v>
      </c>
    </row>
    <row r="621" spans="1:22" ht="13">
      <c r="A621" s="132" t="s">
        <v>362</v>
      </c>
      <c r="B621" s="145" t="s">
        <v>10341</v>
      </c>
      <c r="C621" s="141">
        <v>51987157388</v>
      </c>
      <c r="D621" s="141" t="s">
        <v>10342</v>
      </c>
      <c r="E621" s="169"/>
      <c r="F621" s="646"/>
      <c r="G621" s="590" t="s">
        <v>223</v>
      </c>
      <c r="H621" s="169" t="s">
        <v>11</v>
      </c>
      <c r="I621" s="76"/>
      <c r="J621" s="76" t="s">
        <v>221</v>
      </c>
      <c r="K621" s="134"/>
      <c r="L621" s="56"/>
      <c r="M621" s="188">
        <v>45841</v>
      </c>
      <c r="N621" s="91" t="s">
        <v>233</v>
      </c>
      <c r="O621" s="56"/>
      <c r="P621" s="76" t="str">
        <f>TRIM(BD_LilyaEspinoza[[#This Row],[CONTACTO II]])</f>
        <v/>
      </c>
      <c r="Q621" s="64"/>
      <c r="R621" s="56"/>
      <c r="S621" s="56"/>
      <c r="T621" s="56"/>
      <c r="U621" s="56"/>
      <c r="V621" s="56" t="s">
        <v>11</v>
      </c>
    </row>
    <row r="622" spans="1:22" ht="13">
      <c r="A622" s="132">
        <v>48585214</v>
      </c>
      <c r="B622" s="145" t="s">
        <v>2931</v>
      </c>
      <c r="C622" s="141">
        <v>51940837139</v>
      </c>
      <c r="D622" s="141" t="s">
        <v>2932</v>
      </c>
      <c r="E622" s="169"/>
      <c r="F622" s="646"/>
      <c r="G622" s="162" t="s">
        <v>225</v>
      </c>
      <c r="H622" s="169" t="s">
        <v>11</v>
      </c>
      <c r="I622" s="76"/>
      <c r="J622" s="76" t="s">
        <v>221</v>
      </c>
      <c r="K622" s="134"/>
      <c r="L622" s="56"/>
      <c r="M622" s="188">
        <v>45841</v>
      </c>
      <c r="N622" s="91" t="s">
        <v>233</v>
      </c>
      <c r="O622" s="56"/>
      <c r="P622" s="76" t="str">
        <f>TRIM(BD_LilyaEspinoza[[#This Row],[CONTACTO II]])</f>
        <v/>
      </c>
      <c r="Q622" s="64"/>
      <c r="R622" s="56"/>
      <c r="S622" s="56"/>
      <c r="T622" s="56"/>
      <c r="U622" s="56"/>
      <c r="V622" s="56" t="s">
        <v>11</v>
      </c>
    </row>
    <row r="623" spans="1:22" ht="13">
      <c r="A623" s="132">
        <v>71911896</v>
      </c>
      <c r="B623" s="145" t="s">
        <v>6658</v>
      </c>
      <c r="C623" s="141">
        <v>51926298463</v>
      </c>
      <c r="D623" s="141" t="s">
        <v>6659</v>
      </c>
      <c r="E623" s="169"/>
      <c r="F623" s="646"/>
      <c r="G623" s="590" t="s">
        <v>224</v>
      </c>
      <c r="H623" s="169" t="s">
        <v>11</v>
      </c>
      <c r="I623" s="76"/>
      <c r="J623" s="76" t="s">
        <v>221</v>
      </c>
      <c r="K623" s="134"/>
      <c r="L623" s="56"/>
      <c r="M623" s="188">
        <v>45841</v>
      </c>
      <c r="N623" s="91" t="s">
        <v>233</v>
      </c>
      <c r="O623" s="56"/>
      <c r="P623" s="76" t="str">
        <f>TRIM(BD_LilyaEspinoza[[#This Row],[CONTACTO II]])</f>
        <v/>
      </c>
      <c r="Q623" s="64"/>
      <c r="R623" s="56"/>
      <c r="S623" s="56"/>
      <c r="T623" s="56"/>
      <c r="U623" s="56"/>
      <c r="V623" s="56" t="s">
        <v>11</v>
      </c>
    </row>
    <row r="624" spans="1:22" ht="13">
      <c r="A624" s="132">
        <v>71455669</v>
      </c>
      <c r="B624" s="145" t="s">
        <v>6366</v>
      </c>
      <c r="C624" s="141">
        <v>51973216263</v>
      </c>
      <c r="D624" s="141" t="s">
        <v>6367</v>
      </c>
      <c r="E624" s="169"/>
      <c r="F624" s="646"/>
      <c r="G624" s="590" t="s">
        <v>224</v>
      </c>
      <c r="H624" s="169" t="s">
        <v>11</v>
      </c>
      <c r="I624" s="76"/>
      <c r="J624" s="76" t="s">
        <v>221</v>
      </c>
      <c r="K624" s="134"/>
      <c r="L624" s="56"/>
      <c r="M624" s="188">
        <v>45841</v>
      </c>
      <c r="N624" s="91" t="s">
        <v>233</v>
      </c>
      <c r="O624" s="56"/>
      <c r="P624" s="76" t="str">
        <f>TRIM(BD_LilyaEspinoza[[#This Row],[CONTACTO II]])</f>
        <v/>
      </c>
      <c r="Q624" s="64"/>
      <c r="R624" s="56"/>
      <c r="S624" s="56"/>
      <c r="T624" s="56"/>
      <c r="U624" s="56"/>
      <c r="V624" s="56" t="s">
        <v>11</v>
      </c>
    </row>
    <row r="625" spans="1:22" ht="13">
      <c r="A625" s="132">
        <v>75435527</v>
      </c>
      <c r="B625" s="145" t="s">
        <v>9300</v>
      </c>
      <c r="C625" s="141">
        <v>51984242708</v>
      </c>
      <c r="D625" s="141" t="s">
        <v>9301</v>
      </c>
      <c r="E625" s="169"/>
      <c r="F625" s="646"/>
      <c r="G625" s="590" t="s">
        <v>224</v>
      </c>
      <c r="H625" s="169" t="s">
        <v>11</v>
      </c>
      <c r="I625" s="76"/>
      <c r="J625" s="76" t="s">
        <v>221</v>
      </c>
      <c r="K625" s="134"/>
      <c r="L625" s="56"/>
      <c r="M625" s="188">
        <v>45841</v>
      </c>
      <c r="N625" s="56" t="s">
        <v>233</v>
      </c>
      <c r="O625" s="56"/>
      <c r="P625" s="76" t="str">
        <f>TRIM(BD_LilyaEspinoza[[#This Row],[CONTACTO II]])</f>
        <v/>
      </c>
      <c r="Q625" s="64"/>
      <c r="R625" s="56"/>
      <c r="S625" s="56"/>
      <c r="T625" s="56"/>
      <c r="U625" s="56"/>
      <c r="V625" s="56" t="s">
        <v>11</v>
      </c>
    </row>
    <row r="626" spans="1:22" ht="13">
      <c r="A626" s="132">
        <v>61061233</v>
      </c>
      <c r="B626" s="145" t="s">
        <v>3633</v>
      </c>
      <c r="C626" s="141">
        <v>51932982687</v>
      </c>
      <c r="D626" s="141" t="s">
        <v>3634</v>
      </c>
      <c r="E626" s="169"/>
      <c r="F626" s="646"/>
      <c r="G626" s="162" t="s">
        <v>225</v>
      </c>
      <c r="H626" s="169" t="s">
        <v>11</v>
      </c>
      <c r="I626" s="76"/>
      <c r="J626" s="76" t="s">
        <v>221</v>
      </c>
      <c r="K626" s="134"/>
      <c r="L626" s="56"/>
      <c r="M626" s="188">
        <v>45841</v>
      </c>
      <c r="N626" s="91" t="s">
        <v>233</v>
      </c>
      <c r="O626" s="56"/>
      <c r="P626" s="76" t="str">
        <f>TRIM(BD_LilyaEspinoza[[#This Row],[CONTACTO II]])</f>
        <v/>
      </c>
      <c r="Q626" s="64"/>
      <c r="R626" s="56"/>
      <c r="S626" s="56"/>
      <c r="T626" s="56"/>
      <c r="U626" s="56"/>
      <c r="V626" s="56" t="s">
        <v>11</v>
      </c>
    </row>
    <row r="627" spans="1:22" ht="13">
      <c r="A627" s="132">
        <v>61327241</v>
      </c>
      <c r="B627" s="145" t="s">
        <v>4014</v>
      </c>
      <c r="C627" s="141">
        <v>51992762485</v>
      </c>
      <c r="D627" s="141" t="s">
        <v>4015</v>
      </c>
      <c r="E627" s="169"/>
      <c r="F627" s="646"/>
      <c r="G627" s="590" t="s">
        <v>224</v>
      </c>
      <c r="H627" s="169" t="s">
        <v>11</v>
      </c>
      <c r="I627" s="76"/>
      <c r="J627" s="76" t="s">
        <v>221</v>
      </c>
      <c r="K627" s="134"/>
      <c r="L627" s="56"/>
      <c r="M627" s="188">
        <v>45841</v>
      </c>
      <c r="N627" s="91" t="s">
        <v>233</v>
      </c>
      <c r="O627" s="56"/>
      <c r="P627" s="76" t="str">
        <f>TRIM(BD_LilyaEspinoza[[#This Row],[CONTACTO II]])</f>
        <v/>
      </c>
      <c r="Q627" s="64"/>
      <c r="R627" s="56"/>
      <c r="S627" s="56"/>
      <c r="T627" s="56"/>
      <c r="U627" s="56"/>
      <c r="V627" s="56" t="s">
        <v>11</v>
      </c>
    </row>
    <row r="628" spans="1:22" ht="13">
      <c r="A628" s="132">
        <v>44138420</v>
      </c>
      <c r="B628" s="145" t="s">
        <v>2250</v>
      </c>
      <c r="C628" s="141">
        <v>51939468675</v>
      </c>
      <c r="D628" s="141" t="s">
        <v>2251</v>
      </c>
      <c r="E628" s="169"/>
      <c r="F628" s="646"/>
      <c r="G628" s="590" t="s">
        <v>224</v>
      </c>
      <c r="H628" s="169" t="s">
        <v>11</v>
      </c>
      <c r="I628" s="76"/>
      <c r="J628" s="76" t="s">
        <v>221</v>
      </c>
      <c r="K628" s="134"/>
      <c r="L628" s="56"/>
      <c r="M628" s="188">
        <v>45841</v>
      </c>
      <c r="N628" s="91" t="s">
        <v>233</v>
      </c>
      <c r="O628" s="56"/>
      <c r="P628" s="76" t="str">
        <f>TRIM(BD_LilyaEspinoza[[#This Row],[CONTACTO II]])</f>
        <v/>
      </c>
      <c r="Q628" s="64"/>
      <c r="R628" s="56"/>
      <c r="S628" s="56"/>
      <c r="T628" s="56"/>
      <c r="U628" s="56"/>
      <c r="V628" s="56" t="s">
        <v>11</v>
      </c>
    </row>
    <row r="629" spans="1:22" ht="13">
      <c r="A629" s="132">
        <v>71144370</v>
      </c>
      <c r="B629" s="145" t="s">
        <v>5954</v>
      </c>
      <c r="C629" s="141">
        <v>940743691</v>
      </c>
      <c r="D629" s="141" t="s">
        <v>5955</v>
      </c>
      <c r="E629" s="169"/>
      <c r="F629" s="646"/>
      <c r="G629" s="590" t="s">
        <v>224</v>
      </c>
      <c r="H629" s="169" t="s">
        <v>11</v>
      </c>
      <c r="I629" s="76"/>
      <c r="J629" s="76" t="s">
        <v>221</v>
      </c>
      <c r="K629" s="134"/>
      <c r="L629" s="56"/>
      <c r="M629" s="188">
        <v>45841</v>
      </c>
      <c r="N629" s="56" t="s">
        <v>233</v>
      </c>
      <c r="O629" s="56"/>
      <c r="P629" s="76" t="str">
        <f>TRIM(BD_LilyaEspinoza[[#This Row],[CONTACTO II]])</f>
        <v/>
      </c>
      <c r="Q629" s="64"/>
      <c r="R629" s="56"/>
      <c r="S629" s="56"/>
      <c r="T629" s="56"/>
      <c r="U629" s="56"/>
      <c r="V629" s="56" t="s">
        <v>11</v>
      </c>
    </row>
    <row r="630" spans="1:22" ht="13">
      <c r="A630" s="132">
        <v>74087458</v>
      </c>
      <c r="B630" s="145" t="s">
        <v>8738</v>
      </c>
      <c r="C630" s="141">
        <v>51947138005</v>
      </c>
      <c r="D630" s="141" t="s">
        <v>8739</v>
      </c>
      <c r="E630" s="169"/>
      <c r="F630" s="646"/>
      <c r="G630" s="590" t="s">
        <v>224</v>
      </c>
      <c r="H630" s="169" t="s">
        <v>11</v>
      </c>
      <c r="I630" s="76"/>
      <c r="J630" s="76" t="s">
        <v>221</v>
      </c>
      <c r="K630" s="134"/>
      <c r="L630" s="56"/>
      <c r="M630" s="188">
        <v>45841</v>
      </c>
      <c r="N630" s="56" t="s">
        <v>233</v>
      </c>
      <c r="O630" s="56"/>
      <c r="P630" s="76" t="str">
        <f>TRIM(BD_LilyaEspinoza[[#This Row],[CONTACTO II]])</f>
        <v/>
      </c>
      <c r="Q630" s="64"/>
      <c r="R630" s="56"/>
      <c r="S630" s="56"/>
      <c r="T630" s="56"/>
      <c r="U630" s="56"/>
      <c r="V630" s="56" t="s">
        <v>11</v>
      </c>
    </row>
    <row r="631" spans="1:22" ht="13">
      <c r="A631" s="132">
        <v>72721415</v>
      </c>
      <c r="B631" s="145" t="s">
        <v>7523</v>
      </c>
      <c r="C631" s="141">
        <v>51932709649</v>
      </c>
      <c r="D631" s="141" t="s">
        <v>7524</v>
      </c>
      <c r="E631" s="169"/>
      <c r="F631" s="646"/>
      <c r="G631" s="590" t="s">
        <v>224</v>
      </c>
      <c r="H631" s="169" t="s">
        <v>11</v>
      </c>
      <c r="I631" s="76"/>
      <c r="J631" s="76" t="s">
        <v>221</v>
      </c>
      <c r="K631" s="134"/>
      <c r="L631" s="56"/>
      <c r="M631" s="188">
        <v>45841</v>
      </c>
      <c r="N631" s="91" t="s">
        <v>233</v>
      </c>
      <c r="O631" s="56"/>
      <c r="P631" s="76" t="str">
        <f>TRIM(BD_LilyaEspinoza[[#This Row],[CONTACTO II]])</f>
        <v/>
      </c>
      <c r="Q631" s="64"/>
      <c r="R631" s="56"/>
      <c r="S631" s="56"/>
      <c r="T631" s="56"/>
      <c r="U631" s="56"/>
      <c r="V631" s="56" t="s">
        <v>11</v>
      </c>
    </row>
    <row r="632" spans="1:22" ht="13">
      <c r="A632" s="132">
        <v>72410799</v>
      </c>
      <c r="B632" s="145" t="s">
        <v>7185</v>
      </c>
      <c r="C632" s="141">
        <v>51937017535</v>
      </c>
      <c r="D632" s="141" t="s">
        <v>7186</v>
      </c>
      <c r="E632" s="169"/>
      <c r="F632" s="646"/>
      <c r="G632" s="590" t="s">
        <v>224</v>
      </c>
      <c r="H632" s="169" t="s">
        <v>11</v>
      </c>
      <c r="I632" s="76"/>
      <c r="J632" s="76" t="s">
        <v>221</v>
      </c>
      <c r="K632" s="134"/>
      <c r="L632" s="56"/>
      <c r="M632" s="188">
        <v>45841</v>
      </c>
      <c r="N632" s="91" t="s">
        <v>233</v>
      </c>
      <c r="O632" s="56"/>
      <c r="P632" s="76" t="str">
        <f>TRIM(BD_LilyaEspinoza[[#This Row],[CONTACTO II]])</f>
        <v/>
      </c>
      <c r="Q632" s="64"/>
      <c r="R632" s="56"/>
      <c r="S632" s="56"/>
      <c r="T632" s="56"/>
      <c r="U632" s="56"/>
      <c r="V632" s="56" t="s">
        <v>11</v>
      </c>
    </row>
    <row r="633" spans="1:22" ht="13">
      <c r="A633" s="132">
        <v>71185809</v>
      </c>
      <c r="B633" s="145" t="s">
        <v>6121</v>
      </c>
      <c r="C633" s="141">
        <v>51977783056</v>
      </c>
      <c r="D633" s="141" t="s">
        <v>6122</v>
      </c>
      <c r="E633" s="169"/>
      <c r="F633" s="646"/>
      <c r="G633" s="590" t="s">
        <v>224</v>
      </c>
      <c r="H633" s="169" t="s">
        <v>11</v>
      </c>
      <c r="I633" s="76"/>
      <c r="J633" s="76" t="s">
        <v>221</v>
      </c>
      <c r="K633" s="134"/>
      <c r="L633" s="56"/>
      <c r="M633" s="188">
        <v>45841</v>
      </c>
      <c r="N633" s="56" t="s">
        <v>241</v>
      </c>
      <c r="O633" s="56"/>
      <c r="P633" s="76" t="str">
        <f>TRIM(BD_LilyaEspinoza[[#This Row],[CONTACTO II]])</f>
        <v/>
      </c>
      <c r="Q633" s="64"/>
      <c r="R633" s="56"/>
      <c r="S633" s="56"/>
      <c r="T633" s="56"/>
      <c r="U633" s="56"/>
      <c r="V633" s="56" t="s">
        <v>6123</v>
      </c>
    </row>
    <row r="634" spans="1:22" ht="13">
      <c r="A634" s="132">
        <v>77503362</v>
      </c>
      <c r="B634" s="145" t="s">
        <v>9955</v>
      </c>
      <c r="C634" s="141">
        <v>51945218473</v>
      </c>
      <c r="D634" s="141" t="s">
        <v>9956</v>
      </c>
      <c r="E634" s="169"/>
      <c r="F634" s="646"/>
      <c r="G634" s="590" t="s">
        <v>224</v>
      </c>
      <c r="H634" s="169" t="s">
        <v>11</v>
      </c>
      <c r="I634" s="76"/>
      <c r="J634" s="76" t="s">
        <v>221</v>
      </c>
      <c r="K634" s="134"/>
      <c r="L634" s="56"/>
      <c r="M634" s="188">
        <v>45841</v>
      </c>
      <c r="N634" s="91" t="s">
        <v>233</v>
      </c>
      <c r="O634" s="56"/>
      <c r="P634" s="76" t="str">
        <f>TRIM(BD_LilyaEspinoza[[#This Row],[CONTACTO II]])</f>
        <v/>
      </c>
      <c r="Q634" s="64"/>
      <c r="R634" s="56"/>
      <c r="S634" s="56"/>
      <c r="T634" s="56"/>
      <c r="U634" s="56"/>
      <c r="V634" s="56" t="s">
        <v>11</v>
      </c>
    </row>
    <row r="635" spans="1:22" ht="13">
      <c r="A635" s="132">
        <v>48649728</v>
      </c>
      <c r="B635" s="145" t="s">
        <v>2940</v>
      </c>
      <c r="C635" s="141">
        <v>51979772339</v>
      </c>
      <c r="D635" s="141" t="s">
        <v>2941</v>
      </c>
      <c r="E635" s="169"/>
      <c r="F635" s="646"/>
      <c r="G635" s="590" t="s">
        <v>224</v>
      </c>
      <c r="H635" s="169" t="s">
        <v>11</v>
      </c>
      <c r="I635" s="76"/>
      <c r="J635" s="76" t="s">
        <v>221</v>
      </c>
      <c r="K635" s="134"/>
      <c r="L635" s="56"/>
      <c r="M635" s="188">
        <v>45841</v>
      </c>
      <c r="N635" s="91" t="s">
        <v>233</v>
      </c>
      <c r="O635" s="56"/>
      <c r="P635" s="76" t="str">
        <f>TRIM(BD_LilyaEspinoza[[#This Row],[CONTACTO II]])</f>
        <v/>
      </c>
      <c r="Q635" s="64"/>
      <c r="R635" s="56"/>
      <c r="S635" s="56"/>
      <c r="T635" s="56"/>
      <c r="U635" s="56"/>
      <c r="V635" s="56" t="s">
        <v>11</v>
      </c>
    </row>
    <row r="636" spans="1:22" ht="13">
      <c r="A636" s="132">
        <v>71412445</v>
      </c>
      <c r="B636" s="145" t="s">
        <v>6327</v>
      </c>
      <c r="C636" s="141">
        <v>51943425763</v>
      </c>
      <c r="D636" s="141" t="s">
        <v>6328</v>
      </c>
      <c r="E636" s="169"/>
      <c r="F636" s="646"/>
      <c r="G636" s="590" t="s">
        <v>224</v>
      </c>
      <c r="H636" s="169" t="s">
        <v>11</v>
      </c>
      <c r="I636" s="76"/>
      <c r="J636" s="76" t="s">
        <v>221</v>
      </c>
      <c r="K636" s="134"/>
      <c r="L636" s="56"/>
      <c r="M636" s="188">
        <v>45841</v>
      </c>
      <c r="N636" s="56" t="s">
        <v>233</v>
      </c>
      <c r="O636" s="56"/>
      <c r="P636" s="76" t="str">
        <f>TRIM(BD_LilyaEspinoza[[#This Row],[CONTACTO II]])</f>
        <v/>
      </c>
      <c r="Q636" s="64"/>
      <c r="R636" s="56"/>
      <c r="S636" s="56"/>
      <c r="T636" s="56"/>
      <c r="U636" s="56"/>
      <c r="V636" s="56" t="s">
        <v>11</v>
      </c>
    </row>
    <row r="637" spans="1:22" ht="13">
      <c r="A637" s="132">
        <v>71420123</v>
      </c>
      <c r="B637" s="145" t="s">
        <v>6334</v>
      </c>
      <c r="C637" s="141">
        <v>51938448347</v>
      </c>
      <c r="D637" s="141" t="s">
        <v>6335</v>
      </c>
      <c r="E637" s="169"/>
      <c r="F637" s="646"/>
      <c r="G637" s="590" t="s">
        <v>223</v>
      </c>
      <c r="H637" s="169" t="s">
        <v>11</v>
      </c>
      <c r="I637" s="76"/>
      <c r="J637" s="76" t="s">
        <v>221</v>
      </c>
      <c r="K637" s="134"/>
      <c r="L637" s="56"/>
      <c r="M637" s="188">
        <v>45841</v>
      </c>
      <c r="N637" s="56" t="s">
        <v>233</v>
      </c>
      <c r="O637" s="56"/>
      <c r="P637" s="76" t="str">
        <f>TRIM(BD_LilyaEspinoza[[#This Row],[CONTACTO II]])</f>
        <v/>
      </c>
      <c r="Q637" s="64"/>
      <c r="R637" s="56"/>
      <c r="S637" s="56"/>
      <c r="T637" s="56"/>
      <c r="U637" s="56"/>
      <c r="V637" s="56" t="s">
        <v>11</v>
      </c>
    </row>
    <row r="638" spans="1:22" ht="13">
      <c r="A638" s="132">
        <v>46992599</v>
      </c>
      <c r="B638" s="145" t="s">
        <v>2735</v>
      </c>
      <c r="C638" s="141">
        <v>51991658377</v>
      </c>
      <c r="D638" s="141" t="s">
        <v>2736</v>
      </c>
      <c r="E638" s="169"/>
      <c r="F638" s="646"/>
      <c r="G638" s="162" t="s">
        <v>225</v>
      </c>
      <c r="H638" s="169" t="s">
        <v>11</v>
      </c>
      <c r="I638" s="76"/>
      <c r="J638" s="76" t="s">
        <v>221</v>
      </c>
      <c r="K638" s="134"/>
      <c r="L638" s="56"/>
      <c r="M638" s="188">
        <v>45841</v>
      </c>
      <c r="N638" s="91" t="s">
        <v>233</v>
      </c>
      <c r="O638" s="56"/>
      <c r="P638" s="76" t="str">
        <f>TRIM(BD_LilyaEspinoza[[#This Row],[CONTACTO II]])</f>
        <v/>
      </c>
      <c r="Q638" s="64"/>
      <c r="R638" s="56"/>
      <c r="S638" s="56"/>
      <c r="T638" s="56"/>
      <c r="U638" s="56"/>
      <c r="V638" s="56" t="s">
        <v>11</v>
      </c>
    </row>
    <row r="639" spans="1:22" ht="13">
      <c r="A639" s="132">
        <v>43230212</v>
      </c>
      <c r="B639" s="145" t="s">
        <v>2071</v>
      </c>
      <c r="C639" s="141">
        <v>51941141641</v>
      </c>
      <c r="D639" s="141" t="s">
        <v>2072</v>
      </c>
      <c r="E639" s="169"/>
      <c r="F639" s="646"/>
      <c r="G639" s="162" t="s">
        <v>225</v>
      </c>
      <c r="H639" s="169" t="s">
        <v>11</v>
      </c>
      <c r="I639" s="76"/>
      <c r="J639" s="76" t="s">
        <v>221</v>
      </c>
      <c r="K639" s="134"/>
      <c r="L639" s="56"/>
      <c r="M639" s="188">
        <v>45841</v>
      </c>
      <c r="N639" s="91" t="s">
        <v>233</v>
      </c>
      <c r="O639" s="56"/>
      <c r="P639" s="76" t="str">
        <f>TRIM(BD_LilyaEspinoza[[#This Row],[CONTACTO II]])</f>
        <v/>
      </c>
      <c r="Q639" s="64"/>
      <c r="R639" s="56"/>
      <c r="S639" s="56"/>
      <c r="T639" s="56"/>
      <c r="U639" s="56"/>
      <c r="V639" s="56" t="s">
        <v>2073</v>
      </c>
    </row>
    <row r="640" spans="1:22" ht="13">
      <c r="A640" s="132">
        <v>61226201</v>
      </c>
      <c r="B640" s="145" t="s">
        <v>3870</v>
      </c>
      <c r="C640" s="141">
        <v>939880892</v>
      </c>
      <c r="D640" s="141" t="s">
        <v>3871</v>
      </c>
      <c r="E640" s="169"/>
      <c r="F640" s="646"/>
      <c r="G640" s="590" t="s">
        <v>224</v>
      </c>
      <c r="H640" s="169" t="s">
        <v>11</v>
      </c>
      <c r="I640" s="76"/>
      <c r="J640" s="76" t="s">
        <v>221</v>
      </c>
      <c r="K640" s="134"/>
      <c r="L640" s="56"/>
      <c r="M640" s="188">
        <v>45841</v>
      </c>
      <c r="N640" s="91" t="s">
        <v>233</v>
      </c>
      <c r="O640" s="56"/>
      <c r="P640" s="76" t="str">
        <f>TRIM(BD_LilyaEspinoza[[#This Row],[CONTACTO II]])</f>
        <v/>
      </c>
      <c r="Q640" s="64"/>
      <c r="R640" s="56"/>
      <c r="S640" s="56"/>
      <c r="T640" s="56"/>
      <c r="U640" s="56"/>
      <c r="V640" s="56" t="s">
        <v>11</v>
      </c>
    </row>
    <row r="641" spans="1:22" ht="13">
      <c r="A641" s="132">
        <v>75264129</v>
      </c>
      <c r="B641" s="145" t="s">
        <v>9233</v>
      </c>
      <c r="C641" s="141">
        <v>51910275016</v>
      </c>
      <c r="D641" s="141" t="s">
        <v>9234</v>
      </c>
      <c r="E641" s="169"/>
      <c r="F641" s="646"/>
      <c r="G641" s="162" t="s">
        <v>225</v>
      </c>
      <c r="H641" s="169" t="s">
        <v>11</v>
      </c>
      <c r="I641" s="76"/>
      <c r="J641" s="76" t="s">
        <v>221</v>
      </c>
      <c r="K641" s="134"/>
      <c r="L641" s="56"/>
      <c r="M641" s="188">
        <v>45841</v>
      </c>
      <c r="N641" s="56" t="s">
        <v>233</v>
      </c>
      <c r="O641" s="56"/>
      <c r="P641" s="76" t="str">
        <f>TRIM(BD_LilyaEspinoza[[#This Row],[CONTACTO II]])</f>
        <v/>
      </c>
      <c r="Q641" s="64"/>
      <c r="R641" s="56"/>
      <c r="S641" s="56"/>
      <c r="T641" s="56"/>
      <c r="U641" s="56"/>
      <c r="V641" s="56" t="s">
        <v>11</v>
      </c>
    </row>
    <row r="642" spans="1:22" ht="13">
      <c r="A642" s="132">
        <v>72848551</v>
      </c>
      <c r="B642" s="145" t="s">
        <v>7716</v>
      </c>
      <c r="C642" s="141">
        <v>51919166434</v>
      </c>
      <c r="D642" s="141" t="s">
        <v>7717</v>
      </c>
      <c r="E642" s="169"/>
      <c r="F642" s="646"/>
      <c r="G642" s="590" t="s">
        <v>223</v>
      </c>
      <c r="H642" s="169" t="s">
        <v>11</v>
      </c>
      <c r="I642" s="76"/>
      <c r="J642" s="76" t="s">
        <v>221</v>
      </c>
      <c r="K642" s="134"/>
      <c r="L642" s="56"/>
      <c r="M642" s="188">
        <v>45841</v>
      </c>
      <c r="N642" s="91" t="s">
        <v>233</v>
      </c>
      <c r="O642" s="56"/>
      <c r="P642" s="76" t="str">
        <f>TRIM(BD_LilyaEspinoza[[#This Row],[CONTACTO II]])</f>
        <v/>
      </c>
      <c r="Q642" s="64"/>
      <c r="R642" s="56"/>
      <c r="S642" s="56"/>
      <c r="T642" s="56"/>
      <c r="U642" s="56"/>
      <c r="V642" s="56" t="s">
        <v>11</v>
      </c>
    </row>
    <row r="643" spans="1:22" ht="13">
      <c r="A643" s="132">
        <v>9448489</v>
      </c>
      <c r="B643" s="145" t="s">
        <v>734</v>
      </c>
      <c r="C643" s="141">
        <v>51943771581</v>
      </c>
      <c r="D643" s="141" t="s">
        <v>735</v>
      </c>
      <c r="E643" s="169"/>
      <c r="F643" s="646"/>
      <c r="G643" s="590" t="s">
        <v>224</v>
      </c>
      <c r="H643" s="169" t="s">
        <v>11</v>
      </c>
      <c r="I643" s="76"/>
      <c r="J643" s="76" t="s">
        <v>221</v>
      </c>
      <c r="K643" s="134"/>
      <c r="L643" s="56"/>
      <c r="M643" s="188">
        <v>45841</v>
      </c>
      <c r="N643" s="91" t="s">
        <v>233</v>
      </c>
      <c r="O643" s="56"/>
      <c r="P643" s="76" t="str">
        <f>TRIM(BD_LilyaEspinoza[[#This Row],[CONTACTO II]])</f>
        <v/>
      </c>
      <c r="Q643" s="64"/>
      <c r="R643" s="56"/>
      <c r="S643" s="56"/>
      <c r="T643" s="56"/>
      <c r="U643" s="56"/>
      <c r="V643" s="56" t="s">
        <v>11</v>
      </c>
    </row>
    <row r="644" spans="1:22" ht="13">
      <c r="A644" s="132" t="s">
        <v>362</v>
      </c>
      <c r="B644" s="145" t="s">
        <v>10343</v>
      </c>
      <c r="C644" s="141">
        <v>953446591</v>
      </c>
      <c r="D644" s="141" t="s">
        <v>362</v>
      </c>
      <c r="E644" s="169"/>
      <c r="F644" s="646"/>
      <c r="G644" s="590" t="s">
        <v>223</v>
      </c>
      <c r="H644" s="169" t="s">
        <v>11</v>
      </c>
      <c r="I644" s="76"/>
      <c r="J644" s="76" t="s">
        <v>221</v>
      </c>
      <c r="K644" s="134"/>
      <c r="L644" s="56"/>
      <c r="M644" s="188">
        <v>45841</v>
      </c>
      <c r="N644" s="91" t="s">
        <v>233</v>
      </c>
      <c r="O644" s="56"/>
      <c r="P644" s="76" t="str">
        <f>TRIM(BD_LilyaEspinoza[[#This Row],[CONTACTO II]])</f>
        <v/>
      </c>
      <c r="Q644" s="64"/>
      <c r="R644" s="56"/>
      <c r="S644" s="56"/>
      <c r="T644" s="56"/>
      <c r="U644" s="56"/>
      <c r="V644" s="56" t="s">
        <v>11</v>
      </c>
    </row>
    <row r="645" spans="1:22" ht="13">
      <c r="A645" s="132" t="s">
        <v>362</v>
      </c>
      <c r="B645" s="145" t="s">
        <v>10344</v>
      </c>
      <c r="C645" s="141">
        <v>995514401</v>
      </c>
      <c r="D645" s="141" t="s">
        <v>362</v>
      </c>
      <c r="E645" s="169"/>
      <c r="F645" s="646"/>
      <c r="G645" s="590" t="s">
        <v>223</v>
      </c>
      <c r="H645" s="169" t="s">
        <v>11</v>
      </c>
      <c r="I645" s="76"/>
      <c r="J645" s="76" t="s">
        <v>221</v>
      </c>
      <c r="K645" s="134"/>
      <c r="L645" s="56"/>
      <c r="M645" s="188">
        <v>45841</v>
      </c>
      <c r="N645" s="91" t="s">
        <v>233</v>
      </c>
      <c r="O645" s="56"/>
      <c r="P645" s="76" t="str">
        <f>TRIM(BD_LilyaEspinoza[[#This Row],[CONTACTO II]])</f>
        <v/>
      </c>
      <c r="Q645" s="64"/>
      <c r="R645" s="56"/>
      <c r="S645" s="56"/>
      <c r="T645" s="56"/>
      <c r="U645" s="56"/>
      <c r="V645" s="56" t="s">
        <v>11</v>
      </c>
    </row>
    <row r="646" spans="1:22" ht="13">
      <c r="A646" s="132" t="s">
        <v>362</v>
      </c>
      <c r="B646" s="145" t="s">
        <v>10345</v>
      </c>
      <c r="C646" s="141">
        <v>931389312</v>
      </c>
      <c r="D646" s="141" t="s">
        <v>362</v>
      </c>
      <c r="E646" s="169"/>
      <c r="F646" s="646"/>
      <c r="G646" s="590" t="s">
        <v>224</v>
      </c>
      <c r="H646" s="169" t="s">
        <v>11</v>
      </c>
      <c r="I646" s="76"/>
      <c r="J646" s="76" t="s">
        <v>221</v>
      </c>
      <c r="K646" s="134"/>
      <c r="L646" s="56"/>
      <c r="M646" s="188">
        <v>45841</v>
      </c>
      <c r="N646" s="91" t="s">
        <v>233</v>
      </c>
      <c r="O646" s="56"/>
      <c r="P646" s="76" t="str">
        <f>TRIM(BD_LilyaEspinoza[[#This Row],[CONTACTO II]])</f>
        <v/>
      </c>
      <c r="Q646" s="64"/>
      <c r="R646" s="56"/>
      <c r="S646" s="56"/>
      <c r="T646" s="56"/>
      <c r="U646" s="56"/>
      <c r="V646" s="56" t="s">
        <v>11</v>
      </c>
    </row>
    <row r="647" spans="1:22" ht="13">
      <c r="A647" s="132" t="s">
        <v>362</v>
      </c>
      <c r="B647" s="145" t="s">
        <v>10346</v>
      </c>
      <c r="C647" s="141">
        <v>936631615</v>
      </c>
      <c r="D647" s="141" t="s">
        <v>362</v>
      </c>
      <c r="E647" s="169"/>
      <c r="F647" s="646"/>
      <c r="G647" s="590" t="s">
        <v>224</v>
      </c>
      <c r="H647" s="169" t="s">
        <v>11</v>
      </c>
      <c r="I647" s="76"/>
      <c r="J647" s="76" t="s">
        <v>221</v>
      </c>
      <c r="K647" s="134"/>
      <c r="L647" s="56"/>
      <c r="M647" s="188">
        <v>45841</v>
      </c>
      <c r="N647" s="91" t="s">
        <v>233</v>
      </c>
      <c r="O647" s="56"/>
      <c r="P647" s="76" t="str">
        <f>TRIM(BD_LilyaEspinoza[[#This Row],[CONTACTO II]])</f>
        <v/>
      </c>
      <c r="Q647" s="64"/>
      <c r="R647" s="56"/>
      <c r="S647" s="56"/>
      <c r="T647" s="56"/>
      <c r="U647" s="56"/>
      <c r="V647" s="56" t="s">
        <v>11</v>
      </c>
    </row>
    <row r="648" spans="1:22" ht="13">
      <c r="A648" s="132" t="s">
        <v>362</v>
      </c>
      <c r="B648" s="145" t="s">
        <v>10347</v>
      </c>
      <c r="C648" s="141">
        <v>923180696</v>
      </c>
      <c r="D648" s="141" t="s">
        <v>362</v>
      </c>
      <c r="E648" s="169"/>
      <c r="F648" s="646"/>
      <c r="G648" s="590" t="s">
        <v>223</v>
      </c>
      <c r="H648" s="169" t="s">
        <v>11</v>
      </c>
      <c r="I648" s="76"/>
      <c r="J648" s="76" t="s">
        <v>221</v>
      </c>
      <c r="K648" s="134"/>
      <c r="L648" s="56"/>
      <c r="M648" s="188">
        <v>45841</v>
      </c>
      <c r="N648" s="91" t="s">
        <v>233</v>
      </c>
      <c r="O648" s="56"/>
      <c r="P648" s="76" t="str">
        <f>TRIM(BD_LilyaEspinoza[[#This Row],[CONTACTO II]])</f>
        <v/>
      </c>
      <c r="Q648" s="64"/>
      <c r="R648" s="56"/>
      <c r="S648" s="56"/>
      <c r="T648" s="56"/>
      <c r="U648" s="56"/>
      <c r="V648" s="56" t="s">
        <v>11</v>
      </c>
    </row>
    <row r="649" spans="1:22" ht="13">
      <c r="A649" s="132">
        <v>61569333</v>
      </c>
      <c r="B649" s="145" t="s">
        <v>4706</v>
      </c>
      <c r="C649" s="141">
        <v>916882122</v>
      </c>
      <c r="D649" s="141" t="s">
        <v>4707</v>
      </c>
      <c r="E649" s="169"/>
      <c r="F649" s="646"/>
      <c r="G649" s="590" t="s">
        <v>223</v>
      </c>
      <c r="H649" s="169" t="s">
        <v>11</v>
      </c>
      <c r="I649" s="76"/>
      <c r="J649" s="76" t="s">
        <v>221</v>
      </c>
      <c r="K649" s="134"/>
      <c r="L649" s="56"/>
      <c r="M649" s="188">
        <v>45841</v>
      </c>
      <c r="N649" s="91" t="s">
        <v>233</v>
      </c>
      <c r="O649" s="56"/>
      <c r="P649" s="76" t="str">
        <f>TRIM(BD_LilyaEspinoza[[#This Row],[CONTACTO II]])</f>
        <v/>
      </c>
      <c r="Q649" s="64"/>
      <c r="R649" s="56"/>
      <c r="S649" s="56"/>
      <c r="T649" s="56"/>
      <c r="U649" s="56"/>
      <c r="V649" s="56" t="s">
        <v>11</v>
      </c>
    </row>
    <row r="650" spans="1:22" ht="13">
      <c r="A650" s="132">
        <v>71151075</v>
      </c>
      <c r="B650" s="145" t="s">
        <v>5986</v>
      </c>
      <c r="C650" s="141">
        <v>948688215</v>
      </c>
      <c r="D650" s="141" t="s">
        <v>5987</v>
      </c>
      <c r="E650" s="169"/>
      <c r="F650" s="646"/>
      <c r="G650" s="590" t="s">
        <v>223</v>
      </c>
      <c r="H650" s="169" t="s">
        <v>11</v>
      </c>
      <c r="I650" s="76"/>
      <c r="J650" s="76" t="s">
        <v>221</v>
      </c>
      <c r="K650" s="134"/>
      <c r="L650" s="56"/>
      <c r="M650" s="188">
        <v>45841</v>
      </c>
      <c r="N650" s="56" t="s">
        <v>233</v>
      </c>
      <c r="O650" s="56"/>
      <c r="P650" s="76" t="str">
        <f>TRIM(BD_LilyaEspinoza[[#This Row],[CONTACTO II]])</f>
        <v/>
      </c>
      <c r="Q650" s="64"/>
      <c r="R650" s="56"/>
      <c r="S650" s="56"/>
      <c r="T650" s="56"/>
      <c r="U650" s="56"/>
      <c r="V650" s="56" t="s">
        <v>11</v>
      </c>
    </row>
    <row r="651" spans="1:22" ht="13">
      <c r="A651" s="132" t="s">
        <v>362</v>
      </c>
      <c r="B651" s="145" t="s">
        <v>10348</v>
      </c>
      <c r="C651" s="141">
        <v>960830105</v>
      </c>
      <c r="D651" s="141" t="s">
        <v>362</v>
      </c>
      <c r="E651" s="169"/>
      <c r="F651" s="646"/>
      <c r="G651" s="590" t="s">
        <v>223</v>
      </c>
      <c r="H651" s="169" t="s">
        <v>11</v>
      </c>
      <c r="I651" s="76"/>
      <c r="J651" s="76" t="s">
        <v>221</v>
      </c>
      <c r="K651" s="134"/>
      <c r="L651" s="56"/>
      <c r="M651" s="188">
        <v>45841</v>
      </c>
      <c r="N651" s="91" t="s">
        <v>233</v>
      </c>
      <c r="O651" s="56"/>
      <c r="P651" s="76" t="str">
        <f>TRIM(BD_LilyaEspinoza[[#This Row],[CONTACTO II]])</f>
        <v/>
      </c>
      <c r="Q651" s="64"/>
      <c r="R651" s="56"/>
      <c r="S651" s="56"/>
      <c r="T651" s="56"/>
      <c r="U651" s="56"/>
      <c r="V651" s="56" t="s">
        <v>11</v>
      </c>
    </row>
    <row r="652" spans="1:22" ht="13">
      <c r="A652" s="132" t="s">
        <v>362</v>
      </c>
      <c r="B652" s="145" t="s">
        <v>10349</v>
      </c>
      <c r="C652" s="141">
        <v>935736350</v>
      </c>
      <c r="D652" s="141" t="s">
        <v>362</v>
      </c>
      <c r="E652" s="169"/>
      <c r="F652" s="646"/>
      <c r="G652" s="590" t="s">
        <v>223</v>
      </c>
      <c r="H652" s="169" t="s">
        <v>11</v>
      </c>
      <c r="I652" s="76"/>
      <c r="J652" s="76" t="s">
        <v>221</v>
      </c>
      <c r="K652" s="134"/>
      <c r="L652" s="56"/>
      <c r="M652" s="188">
        <v>45841</v>
      </c>
      <c r="N652" s="91" t="s">
        <v>233</v>
      </c>
      <c r="O652" s="56"/>
      <c r="P652" s="76" t="str">
        <f>TRIM(BD_LilyaEspinoza[[#This Row],[CONTACTO II]])</f>
        <v/>
      </c>
      <c r="Q652" s="64"/>
      <c r="R652" s="56"/>
      <c r="S652" s="56"/>
      <c r="T652" s="56"/>
      <c r="U652" s="56"/>
      <c r="V652" s="56" t="s">
        <v>11</v>
      </c>
    </row>
    <row r="653" spans="1:22" ht="13">
      <c r="A653" s="132" t="s">
        <v>362</v>
      </c>
      <c r="B653" s="145" t="s">
        <v>10350</v>
      </c>
      <c r="C653" s="141">
        <v>978133950</v>
      </c>
      <c r="D653" s="141" t="s">
        <v>362</v>
      </c>
      <c r="E653" s="169"/>
      <c r="F653" s="646"/>
      <c r="G653" s="590" t="s">
        <v>224</v>
      </c>
      <c r="H653" s="169" t="s">
        <v>11</v>
      </c>
      <c r="I653" s="76"/>
      <c r="J653" s="76" t="s">
        <v>221</v>
      </c>
      <c r="K653" s="134"/>
      <c r="L653" s="56"/>
      <c r="M653" s="188">
        <v>45841</v>
      </c>
      <c r="N653" s="91" t="s">
        <v>233</v>
      </c>
      <c r="O653" s="56"/>
      <c r="P653" s="76" t="str">
        <f>TRIM(BD_LilyaEspinoza[[#This Row],[CONTACTO II]])</f>
        <v/>
      </c>
      <c r="Q653" s="64"/>
      <c r="R653" s="56"/>
      <c r="S653" s="56"/>
      <c r="T653" s="56"/>
      <c r="U653" s="56"/>
      <c r="V653" s="56" t="s">
        <v>11</v>
      </c>
    </row>
    <row r="654" spans="1:22" ht="13">
      <c r="A654" s="132" t="s">
        <v>362</v>
      </c>
      <c r="B654" s="145" t="s">
        <v>10351</v>
      </c>
      <c r="C654" s="141">
        <v>960343498</v>
      </c>
      <c r="D654" s="141" t="s">
        <v>362</v>
      </c>
      <c r="E654" s="169"/>
      <c r="F654" s="646"/>
      <c r="G654" s="590" t="s">
        <v>223</v>
      </c>
      <c r="H654" s="169" t="s">
        <v>11</v>
      </c>
      <c r="I654" s="76"/>
      <c r="J654" s="76" t="s">
        <v>221</v>
      </c>
      <c r="K654" s="134"/>
      <c r="L654" s="56"/>
      <c r="M654" s="188">
        <v>45841</v>
      </c>
      <c r="N654" s="91" t="s">
        <v>233</v>
      </c>
      <c r="O654" s="56"/>
      <c r="P654" s="76" t="str">
        <f>TRIM(BD_LilyaEspinoza[[#This Row],[CONTACTO II]])</f>
        <v/>
      </c>
      <c r="Q654" s="64"/>
      <c r="R654" s="56"/>
      <c r="S654" s="56"/>
      <c r="T654" s="56"/>
      <c r="U654" s="56"/>
      <c r="V654" s="56" t="s">
        <v>11</v>
      </c>
    </row>
    <row r="655" spans="1:22" ht="13">
      <c r="A655" s="132">
        <v>61430462</v>
      </c>
      <c r="B655" s="145" t="s">
        <v>4310</v>
      </c>
      <c r="C655" s="141">
        <v>932492038</v>
      </c>
      <c r="D655" s="141" t="s">
        <v>4311</v>
      </c>
      <c r="E655" s="169"/>
      <c r="F655" s="646"/>
      <c r="G655" s="590" t="s">
        <v>224</v>
      </c>
      <c r="H655" s="169" t="s">
        <v>11</v>
      </c>
      <c r="I655" s="76"/>
      <c r="J655" s="76" t="s">
        <v>221</v>
      </c>
      <c r="K655" s="134"/>
      <c r="L655" s="56"/>
      <c r="M655" s="188">
        <v>45841</v>
      </c>
      <c r="N655" s="91" t="s">
        <v>233</v>
      </c>
      <c r="O655" s="56"/>
      <c r="P655" s="76" t="str">
        <f>TRIM(BD_LilyaEspinoza[[#This Row],[CONTACTO II]])</f>
        <v/>
      </c>
      <c r="Q655" s="64"/>
      <c r="R655" s="56"/>
      <c r="S655" s="56"/>
      <c r="T655" s="56"/>
      <c r="U655" s="56"/>
      <c r="V655" s="56" t="s">
        <v>11</v>
      </c>
    </row>
    <row r="656" spans="1:22" ht="13">
      <c r="A656" s="132">
        <v>76035053</v>
      </c>
      <c r="B656" s="145" t="s">
        <v>9513</v>
      </c>
      <c r="C656" s="141">
        <v>988142008</v>
      </c>
      <c r="D656" s="141" t="s">
        <v>9514</v>
      </c>
      <c r="E656" s="169"/>
      <c r="F656" s="646"/>
      <c r="G656" s="590" t="s">
        <v>224</v>
      </c>
      <c r="H656" s="169" t="s">
        <v>11</v>
      </c>
      <c r="I656" s="76"/>
      <c r="J656" s="76" t="s">
        <v>221</v>
      </c>
      <c r="K656" s="134"/>
      <c r="L656" s="56"/>
      <c r="M656" s="188">
        <v>45841</v>
      </c>
      <c r="N656" s="56" t="s">
        <v>233</v>
      </c>
      <c r="O656" s="56"/>
      <c r="P656" s="76" t="str">
        <f>TRIM(BD_LilyaEspinoza[[#This Row],[CONTACTO II]])</f>
        <v/>
      </c>
      <c r="Q656" s="64"/>
      <c r="R656" s="56"/>
      <c r="S656" s="56"/>
      <c r="T656" s="56"/>
      <c r="U656" s="56"/>
      <c r="V656" s="56" t="s">
        <v>11</v>
      </c>
    </row>
    <row r="657" spans="1:22" ht="13">
      <c r="A657" s="132">
        <v>61295756</v>
      </c>
      <c r="B657" s="145" t="s">
        <v>3985</v>
      </c>
      <c r="C657" s="141">
        <v>978371974</v>
      </c>
      <c r="D657" s="141" t="s">
        <v>3986</v>
      </c>
      <c r="E657" s="169"/>
      <c r="F657" s="646"/>
      <c r="G657" s="162" t="s">
        <v>225</v>
      </c>
      <c r="H657" s="169" t="s">
        <v>11</v>
      </c>
      <c r="I657" s="76"/>
      <c r="J657" s="76" t="s">
        <v>221</v>
      </c>
      <c r="K657" s="134"/>
      <c r="L657" s="56"/>
      <c r="M657" s="188">
        <v>45841</v>
      </c>
      <c r="N657" s="91" t="s">
        <v>233</v>
      </c>
      <c r="O657" s="56"/>
      <c r="P657" s="76" t="str">
        <f>TRIM(BD_LilyaEspinoza[[#This Row],[CONTACTO II]])</f>
        <v/>
      </c>
      <c r="Q657" s="64"/>
      <c r="R657" s="56"/>
      <c r="S657" s="56"/>
      <c r="T657" s="56"/>
      <c r="U657" s="56"/>
      <c r="V657" s="56" t="s">
        <v>11</v>
      </c>
    </row>
    <row r="658" spans="1:22" ht="13">
      <c r="A658" s="132">
        <v>61018142</v>
      </c>
      <c r="B658" s="145" t="s">
        <v>3575</v>
      </c>
      <c r="C658" s="141">
        <v>51973610789</v>
      </c>
      <c r="D658" s="141" t="s">
        <v>3576</v>
      </c>
      <c r="E658" s="169"/>
      <c r="F658" s="646"/>
      <c r="G658" s="162" t="s">
        <v>225</v>
      </c>
      <c r="H658" s="169" t="s">
        <v>11</v>
      </c>
      <c r="I658" s="76"/>
      <c r="J658" s="76" t="s">
        <v>221</v>
      </c>
      <c r="K658" s="134"/>
      <c r="L658" s="60"/>
      <c r="M658" s="188">
        <v>45841</v>
      </c>
      <c r="N658" s="91" t="s">
        <v>233</v>
      </c>
      <c r="O658" s="56"/>
      <c r="P658" s="76" t="str">
        <f>TRIM(BD_LilyaEspinoza[[#This Row],[CONTACTO II]])</f>
        <v/>
      </c>
      <c r="Q658" s="64"/>
      <c r="R658" s="56"/>
      <c r="S658" s="56"/>
      <c r="T658" s="56"/>
      <c r="U658" s="56"/>
      <c r="V658" s="56" t="s">
        <v>11</v>
      </c>
    </row>
    <row r="659" spans="1:22" ht="13">
      <c r="A659" s="132">
        <v>71157967</v>
      </c>
      <c r="B659" s="145" t="s">
        <v>6015</v>
      </c>
      <c r="C659" s="141">
        <v>902383662</v>
      </c>
      <c r="D659" s="141" t="s">
        <v>6016</v>
      </c>
      <c r="E659" s="169"/>
      <c r="F659" s="646"/>
      <c r="G659" s="590" t="s">
        <v>224</v>
      </c>
      <c r="H659" s="169" t="s">
        <v>11</v>
      </c>
      <c r="I659" s="76"/>
      <c r="J659" s="76" t="s">
        <v>221</v>
      </c>
      <c r="K659" s="134"/>
      <c r="L659" s="56"/>
      <c r="M659" s="188">
        <v>45841</v>
      </c>
      <c r="N659" s="56" t="s">
        <v>233</v>
      </c>
      <c r="O659" s="56"/>
      <c r="P659" s="76" t="str">
        <f>TRIM(BD_LilyaEspinoza[[#This Row],[CONTACTO II]])</f>
        <v/>
      </c>
      <c r="Q659" s="64"/>
      <c r="R659" s="56"/>
      <c r="S659" s="56"/>
      <c r="T659" s="56"/>
      <c r="U659" s="56"/>
      <c r="V659" s="56" t="s">
        <v>11</v>
      </c>
    </row>
    <row r="660" spans="1:22" ht="13">
      <c r="A660" s="132">
        <v>72737162</v>
      </c>
      <c r="B660" s="145" t="s">
        <v>7536</v>
      </c>
      <c r="C660" s="141">
        <v>51987448263</v>
      </c>
      <c r="D660" s="141" t="s">
        <v>7537</v>
      </c>
      <c r="E660" s="169"/>
      <c r="F660" s="646"/>
      <c r="G660" s="162" t="s">
        <v>225</v>
      </c>
      <c r="H660" s="169" t="s">
        <v>11</v>
      </c>
      <c r="I660" s="76"/>
      <c r="J660" s="76" t="s">
        <v>221</v>
      </c>
      <c r="K660" s="134"/>
      <c r="L660" s="56"/>
      <c r="M660" s="188">
        <v>45841</v>
      </c>
      <c r="N660" s="91" t="s">
        <v>233</v>
      </c>
      <c r="O660" s="56"/>
      <c r="P660" s="76" t="str">
        <f>TRIM(BD_LilyaEspinoza[[#This Row],[CONTACTO II]])</f>
        <v/>
      </c>
      <c r="Q660" s="64"/>
      <c r="R660" s="56"/>
      <c r="S660" s="56"/>
      <c r="T660" s="56"/>
      <c r="U660" s="56"/>
      <c r="V660" s="56" t="s">
        <v>11</v>
      </c>
    </row>
    <row r="661" spans="1:22" ht="13">
      <c r="A661" s="132">
        <v>75531294</v>
      </c>
      <c r="B661" s="145" t="s">
        <v>9341</v>
      </c>
      <c r="C661" s="141">
        <v>51996901225</v>
      </c>
      <c r="D661" s="141" t="s">
        <v>9342</v>
      </c>
      <c r="E661" s="169"/>
      <c r="F661" s="646"/>
      <c r="G661" s="590" t="s">
        <v>224</v>
      </c>
      <c r="H661" s="169" t="s">
        <v>11</v>
      </c>
      <c r="I661" s="76"/>
      <c r="J661" s="76" t="s">
        <v>221</v>
      </c>
      <c r="K661" s="134"/>
      <c r="L661" s="56"/>
      <c r="M661" s="188">
        <v>45841</v>
      </c>
      <c r="N661" s="56" t="s">
        <v>233</v>
      </c>
      <c r="O661" s="56"/>
      <c r="P661" s="76" t="str">
        <f>TRIM(BD_LilyaEspinoza[[#This Row],[CONTACTO II]])</f>
        <v/>
      </c>
      <c r="Q661" s="64"/>
      <c r="R661" s="56"/>
      <c r="S661" s="56"/>
      <c r="T661" s="56"/>
      <c r="U661" s="56"/>
      <c r="V661" s="56" t="s">
        <v>11</v>
      </c>
    </row>
    <row r="662" spans="1:22" ht="13">
      <c r="A662" s="132">
        <v>62156590</v>
      </c>
      <c r="B662" s="145" t="s">
        <v>5182</v>
      </c>
      <c r="C662" s="141">
        <v>51913904977</v>
      </c>
      <c r="D662" s="141" t="s">
        <v>5183</v>
      </c>
      <c r="E662" s="169"/>
      <c r="F662" s="646"/>
      <c r="G662" s="162" t="s">
        <v>225</v>
      </c>
      <c r="H662" s="169" t="s">
        <v>11</v>
      </c>
      <c r="I662" s="76"/>
      <c r="J662" s="76" t="s">
        <v>221</v>
      </c>
      <c r="K662" s="134"/>
      <c r="L662" s="56"/>
      <c r="M662" s="188">
        <v>45841</v>
      </c>
      <c r="N662" s="91" t="s">
        <v>233</v>
      </c>
      <c r="O662" s="56"/>
      <c r="P662" s="76" t="str">
        <f>TRIM(BD_LilyaEspinoza[[#This Row],[CONTACTO II]])</f>
        <v/>
      </c>
      <c r="Q662" s="64"/>
      <c r="R662" s="56"/>
      <c r="S662" s="56"/>
      <c r="T662" s="56"/>
      <c r="U662" s="56"/>
      <c r="V662" s="56" t="s">
        <v>11</v>
      </c>
    </row>
    <row r="663" spans="1:22" ht="13">
      <c r="A663" s="132">
        <v>61537529</v>
      </c>
      <c r="B663" s="145" t="s">
        <v>4678</v>
      </c>
      <c r="C663" s="141">
        <v>940816745</v>
      </c>
      <c r="D663" s="141" t="s">
        <v>4679</v>
      </c>
      <c r="E663" s="169"/>
      <c r="F663" s="646"/>
      <c r="G663" s="590" t="s">
        <v>224</v>
      </c>
      <c r="H663" s="169" t="s">
        <v>11</v>
      </c>
      <c r="I663" s="76"/>
      <c r="J663" s="76" t="s">
        <v>221</v>
      </c>
      <c r="K663" s="134"/>
      <c r="L663" s="56"/>
      <c r="M663" s="188">
        <v>45841</v>
      </c>
      <c r="N663" s="91" t="s">
        <v>233</v>
      </c>
      <c r="O663" s="56"/>
      <c r="P663" s="76" t="str">
        <f>TRIM(BD_LilyaEspinoza[[#This Row],[CONTACTO II]])</f>
        <v/>
      </c>
      <c r="Q663" s="64"/>
      <c r="R663" s="56"/>
      <c r="S663" s="56"/>
      <c r="T663" s="56"/>
      <c r="U663" s="56"/>
      <c r="V663" s="56" t="s">
        <v>11</v>
      </c>
    </row>
    <row r="664" spans="1:22" ht="13">
      <c r="A664" s="132">
        <v>78688684</v>
      </c>
      <c r="B664" s="145" t="s">
        <v>10106</v>
      </c>
      <c r="C664" s="141">
        <v>51959891420</v>
      </c>
      <c r="D664" s="141" t="s">
        <v>10107</v>
      </c>
      <c r="E664" s="169"/>
      <c r="F664" s="646"/>
      <c r="G664" s="162" t="s">
        <v>225</v>
      </c>
      <c r="H664" s="169" t="s">
        <v>11</v>
      </c>
      <c r="I664" s="76"/>
      <c r="J664" s="76" t="s">
        <v>221</v>
      </c>
      <c r="K664" s="134"/>
      <c r="L664" s="56"/>
      <c r="M664" s="188">
        <v>45841</v>
      </c>
      <c r="N664" s="91" t="s">
        <v>233</v>
      </c>
      <c r="O664" s="56"/>
      <c r="P664" s="76" t="str">
        <f>TRIM(BD_LilyaEspinoza[[#This Row],[CONTACTO II]])</f>
        <v/>
      </c>
      <c r="Q664" s="64"/>
      <c r="R664" s="56"/>
      <c r="S664" s="56"/>
      <c r="T664" s="56"/>
      <c r="U664" s="56"/>
      <c r="V664" s="56" t="s">
        <v>11</v>
      </c>
    </row>
    <row r="665" spans="1:22" ht="13">
      <c r="A665" s="132">
        <v>72330630</v>
      </c>
      <c r="B665" s="145" t="s">
        <v>7004</v>
      </c>
      <c r="C665" s="141">
        <v>999954873</v>
      </c>
      <c r="D665" s="141" t="s">
        <v>7005</v>
      </c>
      <c r="E665" s="169"/>
      <c r="F665" s="646"/>
      <c r="G665" s="162" t="s">
        <v>225</v>
      </c>
      <c r="H665" s="169" t="s">
        <v>11</v>
      </c>
      <c r="I665" s="76"/>
      <c r="J665" s="76" t="s">
        <v>221</v>
      </c>
      <c r="K665" s="134"/>
      <c r="L665" s="56"/>
      <c r="M665" s="188">
        <v>45841</v>
      </c>
      <c r="N665" s="91" t="s">
        <v>233</v>
      </c>
      <c r="O665" s="56"/>
      <c r="P665" s="76" t="str">
        <f>TRIM(BD_LilyaEspinoza[[#This Row],[CONTACTO II]])</f>
        <v/>
      </c>
      <c r="Q665" s="64"/>
      <c r="R665" s="56"/>
      <c r="S665" s="56"/>
      <c r="T665" s="56"/>
      <c r="U665" s="56"/>
      <c r="V665" s="56" t="s">
        <v>11</v>
      </c>
    </row>
    <row r="666" spans="1:22" ht="13">
      <c r="A666" s="132" t="s">
        <v>362</v>
      </c>
      <c r="B666" s="145" t="s">
        <v>10352</v>
      </c>
      <c r="C666" s="141">
        <v>979088307</v>
      </c>
      <c r="D666" s="141" t="s">
        <v>362</v>
      </c>
      <c r="E666" s="169"/>
      <c r="F666" s="646"/>
      <c r="G666" s="590" t="s">
        <v>224</v>
      </c>
      <c r="H666" s="169" t="s">
        <v>11</v>
      </c>
      <c r="I666" s="76"/>
      <c r="J666" s="76" t="s">
        <v>221</v>
      </c>
      <c r="K666" s="134"/>
      <c r="L666" s="56"/>
      <c r="M666" s="188">
        <v>45841</v>
      </c>
      <c r="N666" s="91" t="s">
        <v>233</v>
      </c>
      <c r="O666" s="56"/>
      <c r="P666" s="76" t="str">
        <f>TRIM(BD_LilyaEspinoza[[#This Row],[CONTACTO II]])</f>
        <v/>
      </c>
      <c r="Q666" s="64"/>
      <c r="R666" s="56"/>
      <c r="S666" s="56"/>
      <c r="T666" s="56"/>
      <c r="U666" s="56"/>
      <c r="V666" s="56" t="s">
        <v>11</v>
      </c>
    </row>
    <row r="667" spans="1:22" ht="13">
      <c r="A667" s="132">
        <v>76439984</v>
      </c>
      <c r="B667" s="145" t="s">
        <v>9670</v>
      </c>
      <c r="C667" s="141">
        <v>51925580367</v>
      </c>
      <c r="D667" s="141" t="s">
        <v>9671</v>
      </c>
      <c r="E667" s="169"/>
      <c r="F667" s="646"/>
      <c r="G667" s="162" t="s">
        <v>225</v>
      </c>
      <c r="H667" s="169" t="s">
        <v>11</v>
      </c>
      <c r="I667" s="76"/>
      <c r="J667" s="76" t="s">
        <v>221</v>
      </c>
      <c r="K667" s="134"/>
      <c r="L667" s="56"/>
      <c r="M667" s="188">
        <v>45841</v>
      </c>
      <c r="N667" s="56" t="s">
        <v>233</v>
      </c>
      <c r="O667" s="56"/>
      <c r="P667" s="76" t="str">
        <f>TRIM(BD_LilyaEspinoza[[#This Row],[CONTACTO II]])</f>
        <v/>
      </c>
      <c r="Q667" s="64"/>
      <c r="R667" s="56"/>
      <c r="S667" s="56"/>
      <c r="T667" s="56"/>
      <c r="U667" s="56"/>
      <c r="V667" s="56" t="s">
        <v>11</v>
      </c>
    </row>
    <row r="668" spans="1:22" ht="13">
      <c r="A668" s="132">
        <v>74832197</v>
      </c>
      <c r="B668" s="145" t="s">
        <v>9068</v>
      </c>
      <c r="C668" s="141">
        <v>51976333251</v>
      </c>
      <c r="D668" s="141" t="s">
        <v>9069</v>
      </c>
      <c r="E668" s="169"/>
      <c r="F668" s="646"/>
      <c r="G668" s="162" t="s">
        <v>225</v>
      </c>
      <c r="H668" s="169" t="s">
        <v>11</v>
      </c>
      <c r="I668" s="76"/>
      <c r="J668" s="76" t="s">
        <v>221</v>
      </c>
      <c r="K668" s="134"/>
      <c r="L668" s="56"/>
      <c r="M668" s="188">
        <v>45841</v>
      </c>
      <c r="N668" s="56" t="s">
        <v>233</v>
      </c>
      <c r="O668" s="56"/>
      <c r="P668" s="76" t="str">
        <f>TRIM(BD_LilyaEspinoza[[#This Row],[CONTACTO II]])</f>
        <v/>
      </c>
      <c r="Q668" s="64"/>
      <c r="R668" s="56"/>
      <c r="S668" s="56"/>
      <c r="T668" s="56"/>
      <c r="U668" s="56"/>
      <c r="V668" s="56" t="s">
        <v>11</v>
      </c>
    </row>
    <row r="669" spans="1:22" ht="13">
      <c r="A669" s="132">
        <v>61283351</v>
      </c>
      <c r="B669" s="145" t="s">
        <v>3951</v>
      </c>
      <c r="C669" s="141">
        <v>51914577045</v>
      </c>
      <c r="D669" s="141" t="s">
        <v>3952</v>
      </c>
      <c r="E669" s="169"/>
      <c r="F669" s="646"/>
      <c r="G669" s="162" t="s">
        <v>225</v>
      </c>
      <c r="H669" s="169" t="s">
        <v>11</v>
      </c>
      <c r="I669" s="76"/>
      <c r="J669" s="76" t="s">
        <v>221</v>
      </c>
      <c r="K669" s="134"/>
      <c r="L669" s="56"/>
      <c r="M669" s="188">
        <v>45841</v>
      </c>
      <c r="N669" s="91" t="s">
        <v>233</v>
      </c>
      <c r="O669" s="56"/>
      <c r="P669" s="76" t="str">
        <f>TRIM(BD_LilyaEspinoza[[#This Row],[CONTACTO II]])</f>
        <v/>
      </c>
      <c r="Q669" s="64"/>
      <c r="R669" s="56"/>
      <c r="S669" s="56"/>
      <c r="T669" s="56"/>
      <c r="U669" s="56"/>
      <c r="V669" s="56" t="s">
        <v>11</v>
      </c>
    </row>
    <row r="670" spans="1:22" ht="13">
      <c r="A670" s="132">
        <v>73897507</v>
      </c>
      <c r="B670" s="145" t="s">
        <v>8617</v>
      </c>
      <c r="C670" s="141">
        <v>51968202096</v>
      </c>
      <c r="D670" s="141" t="s">
        <v>8618</v>
      </c>
      <c r="E670" s="169"/>
      <c r="F670" s="646"/>
      <c r="G670" s="590" t="s">
        <v>223</v>
      </c>
      <c r="H670" s="169" t="s">
        <v>11</v>
      </c>
      <c r="I670" s="76"/>
      <c r="J670" s="76" t="s">
        <v>221</v>
      </c>
      <c r="K670" s="134"/>
      <c r="L670" s="56"/>
      <c r="M670" s="188">
        <v>45841</v>
      </c>
      <c r="N670" s="56" t="s">
        <v>233</v>
      </c>
      <c r="O670" s="56"/>
      <c r="P670" s="76" t="str">
        <f>TRIM(BD_LilyaEspinoza[[#This Row],[CONTACTO II]])</f>
        <v/>
      </c>
      <c r="Q670" s="64"/>
      <c r="R670" s="56"/>
      <c r="S670" s="56"/>
      <c r="T670" s="56"/>
      <c r="U670" s="56"/>
      <c r="V670" s="56" t="s">
        <v>11</v>
      </c>
    </row>
    <row r="671" spans="1:22" ht="13">
      <c r="A671" s="132">
        <v>72965243</v>
      </c>
      <c r="B671" s="145" t="s">
        <v>7765</v>
      </c>
      <c r="C671" s="141">
        <v>51962647178</v>
      </c>
      <c r="D671" s="141" t="s">
        <v>7766</v>
      </c>
      <c r="E671" s="169"/>
      <c r="F671" s="646"/>
      <c r="G671" s="162" t="s">
        <v>225</v>
      </c>
      <c r="H671" s="169" t="s">
        <v>11</v>
      </c>
      <c r="I671" s="76"/>
      <c r="J671" s="76" t="s">
        <v>221</v>
      </c>
      <c r="K671" s="134"/>
      <c r="L671" s="56"/>
      <c r="M671" s="188">
        <v>45841</v>
      </c>
      <c r="N671" s="56" t="s">
        <v>233</v>
      </c>
      <c r="O671" s="56"/>
      <c r="P671" s="76" t="str">
        <f>TRIM(BD_LilyaEspinoza[[#This Row],[CONTACTO II]])</f>
        <v/>
      </c>
      <c r="Q671" s="64"/>
      <c r="R671" s="56"/>
      <c r="S671" s="56"/>
      <c r="T671" s="56"/>
      <c r="U671" s="56"/>
      <c r="V671" s="56" t="s">
        <v>11</v>
      </c>
    </row>
    <row r="672" spans="1:22" ht="13">
      <c r="A672" s="132">
        <v>77337112</v>
      </c>
      <c r="B672" s="145" t="s">
        <v>9922</v>
      </c>
      <c r="C672" s="141">
        <v>51913286628</v>
      </c>
      <c r="D672" s="141" t="s">
        <v>9923</v>
      </c>
      <c r="E672" s="169"/>
      <c r="F672" s="646"/>
      <c r="G672" s="162" t="s">
        <v>225</v>
      </c>
      <c r="H672" s="169" t="s">
        <v>11</v>
      </c>
      <c r="I672" s="76"/>
      <c r="J672" s="76" t="s">
        <v>221</v>
      </c>
      <c r="K672" s="134"/>
      <c r="L672" s="56"/>
      <c r="M672" s="188">
        <v>45841</v>
      </c>
      <c r="N672" s="91" t="s">
        <v>233</v>
      </c>
      <c r="O672" s="56"/>
      <c r="P672" s="76" t="str">
        <f>TRIM(BD_LilyaEspinoza[[#This Row],[CONTACTO II]])</f>
        <v/>
      </c>
      <c r="Q672" s="64"/>
      <c r="R672" s="56"/>
      <c r="S672" s="56"/>
      <c r="T672" s="56"/>
      <c r="U672" s="56"/>
      <c r="V672" s="56" t="s">
        <v>11</v>
      </c>
    </row>
    <row r="673" spans="1:22" ht="13">
      <c r="A673" s="132">
        <v>71450066</v>
      </c>
      <c r="B673" s="145" t="s">
        <v>6360</v>
      </c>
      <c r="C673" s="141">
        <v>51929428074</v>
      </c>
      <c r="D673" s="141" t="s">
        <v>6361</v>
      </c>
      <c r="E673" s="169"/>
      <c r="F673" s="646"/>
      <c r="G673" s="590" t="s">
        <v>224</v>
      </c>
      <c r="H673" s="169" t="s">
        <v>11</v>
      </c>
      <c r="I673" s="76"/>
      <c r="J673" s="76" t="s">
        <v>221</v>
      </c>
      <c r="K673" s="134"/>
      <c r="L673" s="56"/>
      <c r="M673" s="188">
        <v>45841</v>
      </c>
      <c r="N673" s="91" t="s">
        <v>233</v>
      </c>
      <c r="O673" s="56"/>
      <c r="P673" s="76" t="str">
        <f>TRIM(BD_LilyaEspinoza[[#This Row],[CONTACTO II]])</f>
        <v/>
      </c>
      <c r="Q673" s="64"/>
      <c r="R673" s="56"/>
      <c r="S673" s="56"/>
      <c r="T673" s="56"/>
      <c r="U673" s="56"/>
      <c r="V673" s="56" t="s">
        <v>11</v>
      </c>
    </row>
    <row r="674" spans="1:22" ht="13">
      <c r="A674" s="132">
        <v>45448777</v>
      </c>
      <c r="B674" s="145" t="s">
        <v>2475</v>
      </c>
      <c r="C674" s="141">
        <v>51913387839</v>
      </c>
      <c r="D674" s="141" t="s">
        <v>2476</v>
      </c>
      <c r="E674" s="169"/>
      <c r="F674" s="646"/>
      <c r="G674" s="590" t="s">
        <v>224</v>
      </c>
      <c r="H674" s="169" t="s">
        <v>11</v>
      </c>
      <c r="I674" s="76"/>
      <c r="J674" s="76" t="s">
        <v>221</v>
      </c>
      <c r="K674" s="134"/>
      <c r="L674" s="56"/>
      <c r="M674" s="188">
        <v>45841</v>
      </c>
      <c r="N674" s="91" t="s">
        <v>233</v>
      </c>
      <c r="O674" s="56"/>
      <c r="P674" s="76" t="str">
        <f>TRIM(BD_LilyaEspinoza[[#This Row],[CONTACTO II]])</f>
        <v/>
      </c>
      <c r="Q674" s="64"/>
      <c r="R674" s="56"/>
      <c r="S674" s="56"/>
      <c r="T674" s="56"/>
      <c r="U674" s="56"/>
      <c r="V674" s="56" t="s">
        <v>11</v>
      </c>
    </row>
    <row r="675" spans="1:22" ht="13">
      <c r="A675" s="132">
        <v>71266261</v>
      </c>
      <c r="B675" s="145" t="s">
        <v>6164</v>
      </c>
      <c r="C675" s="141">
        <v>51989337907</v>
      </c>
      <c r="D675" s="141" t="s">
        <v>6165</v>
      </c>
      <c r="E675" s="169"/>
      <c r="F675" s="646"/>
      <c r="G675" s="590" t="s">
        <v>223</v>
      </c>
      <c r="H675" s="169" t="s">
        <v>11</v>
      </c>
      <c r="I675" s="76"/>
      <c r="J675" s="76" t="s">
        <v>221</v>
      </c>
      <c r="K675" s="134"/>
      <c r="L675" s="56"/>
      <c r="M675" s="188">
        <v>45841</v>
      </c>
      <c r="N675" s="91" t="s">
        <v>233</v>
      </c>
      <c r="O675" s="56"/>
      <c r="P675" s="76" t="str">
        <f>TRIM(BD_LilyaEspinoza[[#This Row],[CONTACTO II]])</f>
        <v/>
      </c>
      <c r="Q675" s="64"/>
      <c r="R675" s="56"/>
      <c r="S675" s="56"/>
      <c r="T675" s="56"/>
      <c r="U675" s="56"/>
      <c r="V675" s="56" t="s">
        <v>11</v>
      </c>
    </row>
    <row r="676" spans="1:22" ht="13">
      <c r="A676" s="132">
        <v>72596507</v>
      </c>
      <c r="B676" s="145" t="s">
        <v>7396</v>
      </c>
      <c r="C676" s="141">
        <v>994903124</v>
      </c>
      <c r="D676" s="141" t="s">
        <v>7397</v>
      </c>
      <c r="E676" s="169"/>
      <c r="F676" s="646"/>
      <c r="G676" s="590" t="s">
        <v>223</v>
      </c>
      <c r="H676" s="169" t="s">
        <v>11</v>
      </c>
      <c r="I676" s="76"/>
      <c r="J676" s="76" t="s">
        <v>221</v>
      </c>
      <c r="K676" s="134"/>
      <c r="L676" s="56"/>
      <c r="M676" s="188">
        <v>45841</v>
      </c>
      <c r="N676" s="91" t="s">
        <v>233</v>
      </c>
      <c r="O676" s="56"/>
      <c r="P676" s="76" t="str">
        <f>TRIM(BD_LilyaEspinoza[[#This Row],[CONTACTO II]])</f>
        <v/>
      </c>
      <c r="Q676" s="64"/>
      <c r="R676" s="56"/>
      <c r="S676" s="56"/>
      <c r="T676" s="56"/>
      <c r="U676" s="56"/>
      <c r="V676" s="56" t="s">
        <v>11</v>
      </c>
    </row>
    <row r="677" spans="1:22" ht="13">
      <c r="A677" s="132">
        <v>72064043</v>
      </c>
      <c r="B677" s="145" t="s">
        <v>6833</v>
      </c>
      <c r="C677" s="141">
        <v>972715733</v>
      </c>
      <c r="D677" s="141" t="s">
        <v>6834</v>
      </c>
      <c r="E677" s="169"/>
      <c r="F677" s="646"/>
      <c r="G677" s="590" t="s">
        <v>224</v>
      </c>
      <c r="H677" s="169" t="s">
        <v>11</v>
      </c>
      <c r="I677" s="76"/>
      <c r="J677" s="76" t="s">
        <v>221</v>
      </c>
      <c r="K677" s="134"/>
      <c r="L677" s="56"/>
      <c r="M677" s="188">
        <v>45841</v>
      </c>
      <c r="N677" s="91" t="s">
        <v>233</v>
      </c>
      <c r="O677" s="56"/>
      <c r="P677" s="76" t="str">
        <f>TRIM(BD_LilyaEspinoza[[#This Row],[CONTACTO II]])</f>
        <v/>
      </c>
      <c r="Q677" s="64"/>
      <c r="R677" s="56"/>
      <c r="S677" s="56"/>
      <c r="T677" s="56"/>
      <c r="U677" s="56"/>
      <c r="V677" s="56" t="s">
        <v>11</v>
      </c>
    </row>
    <row r="678" spans="1:22" ht="13">
      <c r="A678" s="132">
        <v>61357843</v>
      </c>
      <c r="B678" s="145" t="s">
        <v>4076</v>
      </c>
      <c r="C678" s="141">
        <v>966997173</v>
      </c>
      <c r="D678" s="141" t="s">
        <v>4077</v>
      </c>
      <c r="E678" s="169"/>
      <c r="F678" s="646"/>
      <c r="G678" s="590" t="s">
        <v>223</v>
      </c>
      <c r="H678" s="169" t="s">
        <v>11</v>
      </c>
      <c r="I678" s="76"/>
      <c r="J678" s="76" t="s">
        <v>221</v>
      </c>
      <c r="K678" s="134"/>
      <c r="L678" s="56"/>
      <c r="M678" s="188">
        <v>45841</v>
      </c>
      <c r="N678" s="91" t="s">
        <v>233</v>
      </c>
      <c r="O678" s="56"/>
      <c r="P678" s="76" t="str">
        <f>TRIM(BD_LilyaEspinoza[[#This Row],[CONTACTO II]])</f>
        <v/>
      </c>
      <c r="Q678" s="64"/>
      <c r="R678" s="56"/>
      <c r="S678" s="56"/>
      <c r="T678" s="56"/>
      <c r="U678" s="56"/>
      <c r="V678" s="56" t="s">
        <v>11</v>
      </c>
    </row>
    <row r="679" spans="1:22" ht="13">
      <c r="A679" s="132">
        <v>72819749</v>
      </c>
      <c r="B679" s="145" t="s">
        <v>7589</v>
      </c>
      <c r="C679" s="141">
        <v>912210385</v>
      </c>
      <c r="D679" s="141" t="s">
        <v>362</v>
      </c>
      <c r="E679" s="169"/>
      <c r="F679" s="646"/>
      <c r="G679" s="590" t="s">
        <v>223</v>
      </c>
      <c r="H679" s="169" t="s">
        <v>11</v>
      </c>
      <c r="I679" s="76"/>
      <c r="J679" s="76" t="s">
        <v>221</v>
      </c>
      <c r="K679" s="134"/>
      <c r="L679" s="56"/>
      <c r="M679" s="188">
        <v>45841</v>
      </c>
      <c r="N679" s="91" t="s">
        <v>233</v>
      </c>
      <c r="O679" s="56"/>
      <c r="P679" s="76" t="str">
        <f>TRIM(BD_LilyaEspinoza[[#This Row],[CONTACTO II]])</f>
        <v/>
      </c>
      <c r="Q679" s="64"/>
      <c r="R679" s="56"/>
      <c r="S679" s="56"/>
      <c r="T679" s="56"/>
      <c r="U679" s="56"/>
      <c r="V679" s="56" t="s">
        <v>11</v>
      </c>
    </row>
    <row r="680" spans="1:22" ht="13">
      <c r="A680" s="132">
        <v>71357849</v>
      </c>
      <c r="B680" s="145" t="s">
        <v>6225</v>
      </c>
      <c r="C680" s="141">
        <v>920841233</v>
      </c>
      <c r="D680" s="141" t="s">
        <v>362</v>
      </c>
      <c r="E680" s="169"/>
      <c r="F680" s="646"/>
      <c r="G680" s="590" t="s">
        <v>224</v>
      </c>
      <c r="H680" s="169" t="s">
        <v>11</v>
      </c>
      <c r="I680" s="76"/>
      <c r="J680" s="76" t="s">
        <v>221</v>
      </c>
      <c r="K680" s="134"/>
      <c r="L680" s="56"/>
      <c r="M680" s="188">
        <v>45841</v>
      </c>
      <c r="N680" s="91" t="s">
        <v>233</v>
      </c>
      <c r="O680" s="56"/>
      <c r="P680" s="76" t="str">
        <f>TRIM(BD_LilyaEspinoza[[#This Row],[CONTACTO II]])</f>
        <v/>
      </c>
      <c r="Q680" s="64"/>
      <c r="R680" s="56"/>
      <c r="S680" s="56"/>
      <c r="T680" s="56"/>
      <c r="U680" s="56"/>
      <c r="V680" s="56" t="s">
        <v>11</v>
      </c>
    </row>
    <row r="681" spans="1:22" ht="13">
      <c r="A681" s="132">
        <v>1367992</v>
      </c>
      <c r="B681" s="145" t="s">
        <v>407</v>
      </c>
      <c r="C681" s="141">
        <v>982752611</v>
      </c>
      <c r="D681" s="141" t="s">
        <v>408</v>
      </c>
      <c r="E681" s="169"/>
      <c r="F681" s="646"/>
      <c r="G681" s="590" t="s">
        <v>223</v>
      </c>
      <c r="H681" s="169" t="s">
        <v>11</v>
      </c>
      <c r="I681" s="76"/>
      <c r="J681" s="76" t="s">
        <v>221</v>
      </c>
      <c r="K681" s="134"/>
      <c r="L681" s="56"/>
      <c r="M681" s="188">
        <v>45841</v>
      </c>
      <c r="N681" s="91" t="s">
        <v>233</v>
      </c>
      <c r="O681" s="56"/>
      <c r="P681" s="76" t="str">
        <f>TRIM(BD_LilyaEspinoza[[#This Row],[CONTACTO II]])</f>
        <v/>
      </c>
      <c r="Q681" s="64"/>
      <c r="R681" s="56"/>
      <c r="S681" s="56"/>
      <c r="T681" s="56"/>
      <c r="U681" s="56"/>
      <c r="V681" s="56" t="s">
        <v>11</v>
      </c>
    </row>
    <row r="682" spans="1:22" ht="13">
      <c r="A682" s="132">
        <v>60567300</v>
      </c>
      <c r="B682" s="145" t="s">
        <v>3154</v>
      </c>
      <c r="C682" s="141">
        <v>972748778</v>
      </c>
      <c r="D682" s="141" t="s">
        <v>3155</v>
      </c>
      <c r="E682" s="169"/>
      <c r="F682" s="646"/>
      <c r="G682" s="590" t="s">
        <v>224</v>
      </c>
      <c r="H682" s="169" t="s">
        <v>11</v>
      </c>
      <c r="I682" s="76"/>
      <c r="J682" s="76" t="s">
        <v>221</v>
      </c>
      <c r="K682" s="134"/>
      <c r="L682" s="56"/>
      <c r="M682" s="188">
        <v>45841</v>
      </c>
      <c r="N682" s="91" t="s">
        <v>233</v>
      </c>
      <c r="O682" s="56"/>
      <c r="P682" s="76" t="str">
        <f>TRIM(BD_LilyaEspinoza[[#This Row],[CONTACTO II]])</f>
        <v/>
      </c>
      <c r="Q682" s="64"/>
      <c r="R682" s="56"/>
      <c r="S682" s="56"/>
      <c r="T682" s="56"/>
      <c r="U682" s="56"/>
      <c r="V682" s="56" t="s">
        <v>11</v>
      </c>
    </row>
    <row r="683" spans="1:22" ht="13">
      <c r="A683" s="132">
        <v>72058064</v>
      </c>
      <c r="B683" s="145" t="s">
        <v>6776</v>
      </c>
      <c r="C683" s="141">
        <v>973801195</v>
      </c>
      <c r="D683" s="141" t="s">
        <v>6777</v>
      </c>
      <c r="E683" s="169"/>
      <c r="F683" s="646"/>
      <c r="G683" s="590" t="s">
        <v>223</v>
      </c>
      <c r="H683" s="169" t="s">
        <v>11</v>
      </c>
      <c r="I683" s="76"/>
      <c r="J683" s="76" t="s">
        <v>221</v>
      </c>
      <c r="K683" s="134"/>
      <c r="L683" s="56"/>
      <c r="M683" s="188">
        <v>45841</v>
      </c>
      <c r="N683" s="91" t="s">
        <v>233</v>
      </c>
      <c r="O683" s="56"/>
      <c r="P683" s="76" t="str">
        <f>TRIM(BD_LilyaEspinoza[[#This Row],[CONTACTO II]])</f>
        <v/>
      </c>
      <c r="Q683" s="64"/>
      <c r="R683" s="56"/>
      <c r="S683" s="56"/>
      <c r="T683" s="56"/>
      <c r="U683" s="56"/>
      <c r="V683" s="56" t="s">
        <v>11</v>
      </c>
    </row>
    <row r="684" spans="1:22" ht="13">
      <c r="A684" s="132">
        <v>70061219</v>
      </c>
      <c r="B684" s="145" t="s">
        <v>5364</v>
      </c>
      <c r="C684" s="141">
        <v>995258688</v>
      </c>
      <c r="D684" s="141" t="s">
        <v>5365</v>
      </c>
      <c r="E684" s="169"/>
      <c r="F684" s="646"/>
      <c r="G684" s="162" t="s">
        <v>225</v>
      </c>
      <c r="H684" s="169" t="s">
        <v>11</v>
      </c>
      <c r="I684" s="76"/>
      <c r="J684" s="76" t="s">
        <v>221</v>
      </c>
      <c r="K684" s="134"/>
      <c r="L684" s="56"/>
      <c r="M684" s="188">
        <v>45841</v>
      </c>
      <c r="N684" s="91" t="s">
        <v>233</v>
      </c>
      <c r="O684" s="56"/>
      <c r="P684" s="76" t="str">
        <f>TRIM(BD_LilyaEspinoza[[#This Row],[CONTACTO II]])</f>
        <v/>
      </c>
      <c r="Q684" s="64"/>
      <c r="R684" s="56"/>
      <c r="S684" s="56"/>
      <c r="T684" s="56"/>
      <c r="U684" s="56"/>
      <c r="V684" s="56" t="s">
        <v>11</v>
      </c>
    </row>
    <row r="685" spans="1:22" ht="13">
      <c r="A685" s="132">
        <v>73166254</v>
      </c>
      <c r="B685" s="145" t="s">
        <v>8162</v>
      </c>
      <c r="C685" s="141">
        <v>968182601</v>
      </c>
      <c r="D685" s="141" t="s">
        <v>8163</v>
      </c>
      <c r="E685" s="169"/>
      <c r="F685" s="646"/>
      <c r="G685" s="590" t="s">
        <v>224</v>
      </c>
      <c r="H685" s="169" t="s">
        <v>11</v>
      </c>
      <c r="I685" s="76"/>
      <c r="J685" s="76" t="s">
        <v>221</v>
      </c>
      <c r="K685" s="134"/>
      <c r="L685" s="56"/>
      <c r="M685" s="188">
        <v>45841</v>
      </c>
      <c r="N685" s="56" t="s">
        <v>237</v>
      </c>
      <c r="O685" s="56"/>
      <c r="P685" s="76" t="str">
        <f>TRIM(BD_LilyaEspinoza[[#This Row],[CONTACTO II]])</f>
        <v/>
      </c>
      <c r="Q685" s="64"/>
      <c r="R685" s="56"/>
      <c r="S685" s="56"/>
      <c r="T685" s="56"/>
      <c r="U685" s="56"/>
      <c r="V685" s="56" t="s">
        <v>11</v>
      </c>
    </row>
    <row r="686" spans="1:22" ht="28">
      <c r="A686" s="132">
        <v>75929021</v>
      </c>
      <c r="B686" s="145" t="s">
        <v>9472</v>
      </c>
      <c r="C686" s="141">
        <v>957692060</v>
      </c>
      <c r="D686" s="141" t="s">
        <v>9473</v>
      </c>
      <c r="E686" s="99"/>
      <c r="F686" s="646" t="s">
        <v>362</v>
      </c>
      <c r="G686" s="590" t="s">
        <v>224</v>
      </c>
      <c r="H686" s="169" t="s">
        <v>248</v>
      </c>
      <c r="I686" s="76"/>
      <c r="J686" s="76" t="s">
        <v>221</v>
      </c>
      <c r="K686" s="134"/>
      <c r="L686" s="56"/>
      <c r="M686" s="188">
        <v>45841</v>
      </c>
      <c r="N686" s="308" t="s">
        <v>233</v>
      </c>
      <c r="O686" s="56"/>
      <c r="P686" s="76" t="str">
        <f>TRIM(BD_LilyaEspinoza[[#This Row],[CONTACTO II]])</f>
        <v/>
      </c>
      <c r="Q686" s="64"/>
      <c r="R686" s="56"/>
      <c r="S686" s="56"/>
      <c r="T686" s="56"/>
      <c r="U686" s="56"/>
      <c r="V686" s="56"/>
    </row>
    <row r="687" spans="1:22" ht="28">
      <c r="A687" s="132">
        <v>48583583</v>
      </c>
      <c r="B687" s="145" t="s">
        <v>2929</v>
      </c>
      <c r="C687" s="141">
        <v>946327748</v>
      </c>
      <c r="D687" s="141" t="s">
        <v>2930</v>
      </c>
      <c r="E687" s="99"/>
      <c r="F687" s="646" t="s">
        <v>362</v>
      </c>
      <c r="G687" s="590" t="s">
        <v>224</v>
      </c>
      <c r="H687" s="169" t="s">
        <v>248</v>
      </c>
      <c r="I687" s="76"/>
      <c r="J687" s="76" t="s">
        <v>221</v>
      </c>
      <c r="K687" s="134"/>
      <c r="L687" s="56"/>
      <c r="M687" s="188">
        <v>45841</v>
      </c>
      <c r="N687" s="308" t="s">
        <v>233</v>
      </c>
      <c r="O687" s="56"/>
      <c r="P687" s="76" t="str">
        <f>TRIM(BD_LilyaEspinoza[[#This Row],[CONTACTO II]])</f>
        <v/>
      </c>
      <c r="Q687" s="64"/>
      <c r="R687" s="56"/>
      <c r="S687" s="56"/>
      <c r="T687" s="56"/>
      <c r="U687" s="56"/>
      <c r="V687" s="56"/>
    </row>
    <row r="688" spans="1:22" ht="28">
      <c r="A688" s="132">
        <v>74722317</v>
      </c>
      <c r="B688" s="145" t="s">
        <v>9009</v>
      </c>
      <c r="C688" s="141">
        <v>992861914</v>
      </c>
      <c r="D688" s="141" t="s">
        <v>9010</v>
      </c>
      <c r="E688" s="99"/>
      <c r="F688" s="646" t="s">
        <v>362</v>
      </c>
      <c r="G688" s="590" t="s">
        <v>224</v>
      </c>
      <c r="H688" s="169" t="s">
        <v>248</v>
      </c>
      <c r="I688" s="76"/>
      <c r="J688" s="76" t="s">
        <v>221</v>
      </c>
      <c r="K688" s="134"/>
      <c r="L688" s="56"/>
      <c r="M688" s="188">
        <v>45841</v>
      </c>
      <c r="N688" s="308" t="s">
        <v>233</v>
      </c>
      <c r="O688" s="56"/>
      <c r="P688" s="76" t="str">
        <f>TRIM(BD_LilyaEspinoza[[#This Row],[CONTACTO II]])</f>
        <v/>
      </c>
      <c r="Q688" s="64"/>
      <c r="R688" s="56"/>
      <c r="S688" s="56"/>
      <c r="T688" s="56"/>
      <c r="U688" s="56"/>
      <c r="V688" s="56"/>
    </row>
    <row r="689" spans="1:22" ht="28">
      <c r="A689" s="132">
        <v>15727536</v>
      </c>
      <c r="B689" s="145" t="s">
        <v>1075</v>
      </c>
      <c r="C689" s="141">
        <v>901121301</v>
      </c>
      <c r="D689" s="141" t="s">
        <v>1076</v>
      </c>
      <c r="E689" s="99"/>
      <c r="F689" s="646" t="s">
        <v>362</v>
      </c>
      <c r="G689" s="162" t="s">
        <v>223</v>
      </c>
      <c r="H689" s="169" t="s">
        <v>248</v>
      </c>
      <c r="I689" s="76"/>
      <c r="J689" s="76" t="s">
        <v>221</v>
      </c>
      <c r="K689" s="134"/>
      <c r="L689" s="56"/>
      <c r="M689" s="188">
        <v>45841</v>
      </c>
      <c r="N689" s="308" t="s">
        <v>233</v>
      </c>
      <c r="O689" s="56"/>
      <c r="P689" s="76" t="str">
        <f>TRIM(BD_LilyaEspinoza[[#This Row],[CONTACTO II]])</f>
        <v/>
      </c>
      <c r="Q689" s="64"/>
      <c r="R689" s="56"/>
      <c r="S689" s="56"/>
      <c r="T689" s="56"/>
      <c r="U689" s="56"/>
      <c r="V689" s="56"/>
    </row>
    <row r="690" spans="1:22" ht="28">
      <c r="A690" s="132">
        <v>74623955</v>
      </c>
      <c r="B690" s="145" t="s">
        <v>8958</v>
      </c>
      <c r="C690" s="141">
        <v>942719605</v>
      </c>
      <c r="D690" s="141" t="s">
        <v>8959</v>
      </c>
      <c r="E690" s="99"/>
      <c r="F690" s="646" t="s">
        <v>362</v>
      </c>
      <c r="G690" s="590" t="s">
        <v>224</v>
      </c>
      <c r="H690" s="169" t="s">
        <v>248</v>
      </c>
      <c r="I690" s="76"/>
      <c r="J690" s="76" t="s">
        <v>221</v>
      </c>
      <c r="K690" s="134"/>
      <c r="L690" s="56"/>
      <c r="M690" s="188">
        <v>45841</v>
      </c>
      <c r="N690" s="308" t="s">
        <v>233</v>
      </c>
      <c r="O690" s="56"/>
      <c r="P690" s="76" t="str">
        <f>TRIM(BD_LilyaEspinoza[[#This Row],[CONTACTO II]])</f>
        <v/>
      </c>
      <c r="Q690" s="64"/>
      <c r="R690" s="56"/>
      <c r="S690" s="56"/>
      <c r="T690" s="56"/>
      <c r="U690" s="56"/>
      <c r="V690" s="56"/>
    </row>
    <row r="691" spans="1:22" ht="28">
      <c r="A691" s="132">
        <v>72932291</v>
      </c>
      <c r="B691" s="145" t="s">
        <v>7757</v>
      </c>
      <c r="C691" s="141">
        <v>986982852</v>
      </c>
      <c r="D691" s="141" t="s">
        <v>7758</v>
      </c>
      <c r="E691" s="99"/>
      <c r="F691" s="646" t="s">
        <v>362</v>
      </c>
      <c r="G691" s="590" t="s">
        <v>224</v>
      </c>
      <c r="H691" s="169" t="s">
        <v>248</v>
      </c>
      <c r="I691" s="76"/>
      <c r="J691" s="76" t="s">
        <v>221</v>
      </c>
      <c r="K691" s="134"/>
      <c r="L691" s="56"/>
      <c r="M691" s="188">
        <v>45841</v>
      </c>
      <c r="N691" s="308" t="s">
        <v>233</v>
      </c>
      <c r="O691" s="56"/>
      <c r="P691" s="76" t="str">
        <f>TRIM(BD_LilyaEspinoza[[#This Row],[CONTACTO II]])</f>
        <v/>
      </c>
      <c r="Q691" s="64"/>
      <c r="R691" s="56"/>
      <c r="S691" s="56"/>
      <c r="T691" s="56"/>
      <c r="U691" s="56"/>
      <c r="V691" s="56"/>
    </row>
    <row r="692" spans="1:22" ht="28">
      <c r="A692" s="132">
        <v>62053228</v>
      </c>
      <c r="B692" s="145" t="s">
        <v>5164</v>
      </c>
      <c r="C692" s="141">
        <v>984294291</v>
      </c>
      <c r="D692" s="141" t="s">
        <v>5165</v>
      </c>
      <c r="E692" s="99"/>
      <c r="F692" s="646" t="s">
        <v>362</v>
      </c>
      <c r="G692" s="590" t="s">
        <v>224</v>
      </c>
      <c r="H692" s="169" t="s">
        <v>248</v>
      </c>
      <c r="I692" s="76"/>
      <c r="J692" s="76" t="s">
        <v>221</v>
      </c>
      <c r="K692" s="134"/>
      <c r="L692" s="56"/>
      <c r="M692" s="188">
        <v>45841</v>
      </c>
      <c r="N692" s="60" t="s">
        <v>231</v>
      </c>
      <c r="O692" s="56" t="s">
        <v>231</v>
      </c>
      <c r="P692" s="76" t="str">
        <f>TRIM(BD_LilyaEspinoza[[#This Row],[CONTACTO II]])</f>
        <v>MOSTRÓ INTERÉS</v>
      </c>
      <c r="Q692" s="64" t="s">
        <v>324</v>
      </c>
      <c r="R692" s="60" t="s">
        <v>232</v>
      </c>
      <c r="S692" s="56" t="s">
        <v>318</v>
      </c>
      <c r="T692" s="60" t="s">
        <v>323</v>
      </c>
      <c r="U692" s="56"/>
      <c r="V692" s="56"/>
    </row>
    <row r="693" spans="1:22" ht="28">
      <c r="A693" s="132">
        <v>61136626</v>
      </c>
      <c r="B693" s="145" t="s">
        <v>3716</v>
      </c>
      <c r="C693" s="141">
        <v>941180094</v>
      </c>
      <c r="D693" s="141" t="s">
        <v>3717</v>
      </c>
      <c r="E693" s="99"/>
      <c r="F693" s="646" t="s">
        <v>362</v>
      </c>
      <c r="G693" s="590" t="s">
        <v>224</v>
      </c>
      <c r="H693" s="169" t="s">
        <v>248</v>
      </c>
      <c r="I693" s="76"/>
      <c r="J693" s="76" t="s">
        <v>221</v>
      </c>
      <c r="K693" s="134"/>
      <c r="L693" s="91"/>
      <c r="M693" s="188">
        <v>45841</v>
      </c>
      <c r="N693" s="308" t="s">
        <v>233</v>
      </c>
      <c r="O693" s="56" t="s">
        <v>329</v>
      </c>
      <c r="P693" s="76"/>
      <c r="Q693" s="64"/>
      <c r="R693" s="56"/>
      <c r="S693" s="56"/>
      <c r="T693" s="56"/>
      <c r="U693" s="56"/>
      <c r="V693" s="56"/>
    </row>
    <row r="694" spans="1:22" ht="28">
      <c r="A694" s="132">
        <v>73799548</v>
      </c>
      <c r="B694" s="145" t="s">
        <v>8564</v>
      </c>
      <c r="C694" s="141">
        <v>917377749</v>
      </c>
      <c r="D694" s="141" t="s">
        <v>8565</v>
      </c>
      <c r="E694" s="99"/>
      <c r="F694" s="646" t="s">
        <v>362</v>
      </c>
      <c r="G694" s="162" t="s">
        <v>223</v>
      </c>
      <c r="H694" s="169" t="s">
        <v>248</v>
      </c>
      <c r="I694" s="76"/>
      <c r="J694" s="76" t="s">
        <v>221</v>
      </c>
      <c r="K694" s="134"/>
      <c r="L694" s="56"/>
      <c r="M694" s="188">
        <v>45841</v>
      </c>
      <c r="N694" s="308" t="s">
        <v>233</v>
      </c>
      <c r="O694" s="56"/>
      <c r="P694" s="76" t="str">
        <f>TRIM(BD_LilyaEspinoza[[#This Row],[CONTACTO II]])</f>
        <v/>
      </c>
      <c r="Q694" s="64"/>
      <c r="R694" s="56"/>
      <c r="S694" s="56"/>
      <c r="T694" s="56"/>
      <c r="U694" s="56"/>
      <c r="V694" s="56"/>
    </row>
    <row r="695" spans="1:22" ht="14">
      <c r="A695" s="132">
        <v>76295014</v>
      </c>
      <c r="B695" s="145" t="s">
        <v>9602</v>
      </c>
      <c r="C695" s="141">
        <v>980659403</v>
      </c>
      <c r="D695" s="141" t="s">
        <v>9603</v>
      </c>
      <c r="E695" s="99"/>
      <c r="F695" s="646" t="s">
        <v>362</v>
      </c>
      <c r="G695" s="590" t="s">
        <v>224</v>
      </c>
      <c r="H695" s="169" t="s">
        <v>248</v>
      </c>
      <c r="I695" s="76"/>
      <c r="J695" s="76" t="s">
        <v>221</v>
      </c>
      <c r="K695" s="134"/>
      <c r="L695" s="91"/>
      <c r="M695" s="188">
        <v>45841</v>
      </c>
      <c r="N695" s="60" t="s">
        <v>231</v>
      </c>
      <c r="O695" s="56"/>
      <c r="P695" s="76"/>
      <c r="Q695" s="64"/>
      <c r="R695" s="56"/>
      <c r="S695" s="56"/>
      <c r="T695" s="56"/>
      <c r="U695" s="56"/>
      <c r="V695" s="56"/>
    </row>
    <row r="696" spans="1:22" ht="28">
      <c r="A696" s="132">
        <v>61268382</v>
      </c>
      <c r="B696" s="145" t="s">
        <v>3940</v>
      </c>
      <c r="C696" s="141">
        <v>902717298</v>
      </c>
      <c r="D696" s="141" t="s">
        <v>3941</v>
      </c>
      <c r="E696" s="99"/>
      <c r="F696" s="646" t="s">
        <v>362</v>
      </c>
      <c r="G696" s="590" t="s">
        <v>224</v>
      </c>
      <c r="H696" s="169" t="s">
        <v>248</v>
      </c>
      <c r="I696" s="76"/>
      <c r="J696" s="76" t="s">
        <v>221</v>
      </c>
      <c r="K696" s="134"/>
      <c r="L696" s="56"/>
      <c r="M696" s="188">
        <v>45841</v>
      </c>
      <c r="N696" s="308" t="s">
        <v>233</v>
      </c>
      <c r="O696" s="56"/>
      <c r="P696" s="76" t="str">
        <f>TRIM(BD_LilyaEspinoza[[#This Row],[CONTACTO II]])</f>
        <v/>
      </c>
      <c r="Q696" s="64"/>
      <c r="R696" s="56"/>
      <c r="S696" s="56"/>
      <c r="T696" s="56"/>
      <c r="U696" s="56"/>
      <c r="V696" s="56"/>
    </row>
    <row r="697" spans="1:22" ht="28">
      <c r="A697" s="132">
        <v>76043883</v>
      </c>
      <c r="B697" s="145" t="s">
        <v>9517</v>
      </c>
      <c r="C697" s="141">
        <v>926532509</v>
      </c>
      <c r="D697" s="141" t="s">
        <v>9518</v>
      </c>
      <c r="E697" s="99"/>
      <c r="F697" s="646" t="s">
        <v>362</v>
      </c>
      <c r="G697" s="590" t="s">
        <v>224</v>
      </c>
      <c r="H697" s="169" t="s">
        <v>248</v>
      </c>
      <c r="I697" s="76"/>
      <c r="J697" s="76" t="s">
        <v>221</v>
      </c>
      <c r="K697" s="134"/>
      <c r="L697" s="56"/>
      <c r="M697" s="188">
        <v>45841</v>
      </c>
      <c r="N697" s="308" t="s">
        <v>233</v>
      </c>
      <c r="O697" s="56"/>
      <c r="P697" s="76" t="str">
        <f>TRIM(BD_LilyaEspinoza[[#This Row],[CONTACTO II]])</f>
        <v/>
      </c>
      <c r="Q697" s="64"/>
      <c r="R697" s="56"/>
      <c r="S697" s="56"/>
      <c r="T697" s="56"/>
      <c r="U697" s="56"/>
      <c r="V697" s="56"/>
    </row>
    <row r="698" spans="1:22" ht="28">
      <c r="A698" s="132">
        <v>70489055</v>
      </c>
      <c r="B698" s="145" t="s">
        <v>5470</v>
      </c>
      <c r="C698" s="141">
        <v>938091599</v>
      </c>
      <c r="D698" s="141" t="s">
        <v>5471</v>
      </c>
      <c r="E698" s="99"/>
      <c r="F698" s="646" t="s">
        <v>362</v>
      </c>
      <c r="G698" s="590" t="s">
        <v>224</v>
      </c>
      <c r="H698" s="169" t="s">
        <v>248</v>
      </c>
      <c r="I698" s="76"/>
      <c r="J698" s="76" t="s">
        <v>221</v>
      </c>
      <c r="K698" s="134"/>
      <c r="L698" s="56"/>
      <c r="M698" s="188">
        <v>45841</v>
      </c>
      <c r="N698" s="308" t="s">
        <v>233</v>
      </c>
      <c r="O698" s="56"/>
      <c r="P698" s="76" t="str">
        <f>TRIM(BD_LilyaEspinoza[[#This Row],[CONTACTO II]])</f>
        <v/>
      </c>
      <c r="Q698" s="64"/>
      <c r="R698" s="56"/>
      <c r="S698" s="56"/>
      <c r="T698" s="56"/>
      <c r="U698" s="56"/>
      <c r="V698" s="56"/>
    </row>
    <row r="699" spans="1:22" ht="28">
      <c r="A699" s="132">
        <v>70844826</v>
      </c>
      <c r="B699" s="145" t="s">
        <v>5816</v>
      </c>
      <c r="C699" s="141">
        <v>952623738</v>
      </c>
      <c r="D699" s="141" t="s">
        <v>5817</v>
      </c>
      <c r="E699" s="99"/>
      <c r="F699" s="646" t="s">
        <v>362</v>
      </c>
      <c r="G699" s="590" t="s">
        <v>224</v>
      </c>
      <c r="H699" s="169" t="s">
        <v>248</v>
      </c>
      <c r="I699" s="76"/>
      <c r="J699" s="76" t="s">
        <v>221</v>
      </c>
      <c r="K699" s="134"/>
      <c r="L699" s="56"/>
      <c r="M699" s="188">
        <v>45841</v>
      </c>
      <c r="N699" s="308" t="s">
        <v>233</v>
      </c>
      <c r="O699" s="56"/>
      <c r="P699" s="76" t="str">
        <f>TRIM(BD_LilyaEspinoza[[#This Row],[CONTACTO II]])</f>
        <v/>
      </c>
      <c r="Q699" s="64"/>
      <c r="R699" s="56"/>
      <c r="S699" s="56"/>
      <c r="T699" s="56"/>
      <c r="U699" s="56"/>
      <c r="V699" s="56"/>
    </row>
    <row r="700" spans="1:22" ht="28">
      <c r="A700" s="132">
        <v>60872549</v>
      </c>
      <c r="B700" s="145" t="s">
        <v>3387</v>
      </c>
      <c r="C700" s="141">
        <v>907642346</v>
      </c>
      <c r="D700" s="141" t="s">
        <v>3388</v>
      </c>
      <c r="E700" s="99"/>
      <c r="F700" s="646" t="s">
        <v>362</v>
      </c>
      <c r="G700" s="162" t="s">
        <v>225</v>
      </c>
      <c r="H700" s="169" t="s">
        <v>248</v>
      </c>
      <c r="I700" s="76"/>
      <c r="J700" s="76" t="s">
        <v>221</v>
      </c>
      <c r="K700" s="134"/>
      <c r="L700" s="56"/>
      <c r="M700" s="188">
        <v>45841</v>
      </c>
      <c r="N700" s="308" t="s">
        <v>233</v>
      </c>
      <c r="O700" s="56"/>
      <c r="P700" s="76" t="str">
        <f>TRIM(BD_LilyaEspinoza[[#This Row],[CONTACTO II]])</f>
        <v/>
      </c>
      <c r="Q700" s="64"/>
      <c r="R700" s="56"/>
      <c r="S700" s="56"/>
      <c r="T700" s="56"/>
      <c r="U700" s="56"/>
      <c r="V700" s="56"/>
    </row>
    <row r="701" spans="1:22" ht="28">
      <c r="A701" s="132">
        <v>75170281</v>
      </c>
      <c r="B701" s="145" t="s">
        <v>9193</v>
      </c>
      <c r="C701" s="141">
        <v>970733445</v>
      </c>
      <c r="D701" s="141" t="s">
        <v>9194</v>
      </c>
      <c r="E701" s="99"/>
      <c r="F701" s="646" t="s">
        <v>362</v>
      </c>
      <c r="G701" s="590" t="s">
        <v>224</v>
      </c>
      <c r="H701" s="169" t="s">
        <v>248</v>
      </c>
      <c r="I701" s="76"/>
      <c r="J701" s="76" t="s">
        <v>221</v>
      </c>
      <c r="K701" s="134"/>
      <c r="L701" s="56"/>
      <c r="M701" s="188">
        <v>45841</v>
      </c>
      <c r="N701" s="308" t="s">
        <v>233</v>
      </c>
      <c r="O701" s="56"/>
      <c r="P701" s="76" t="str">
        <f>TRIM(BD_LilyaEspinoza[[#This Row],[CONTACTO II]])</f>
        <v/>
      </c>
      <c r="Q701" s="64"/>
      <c r="R701" s="56"/>
      <c r="S701" s="56"/>
      <c r="T701" s="56"/>
      <c r="U701" s="56"/>
      <c r="V701" s="56"/>
    </row>
    <row r="702" spans="1:22" ht="14">
      <c r="A702" s="132">
        <v>1461367</v>
      </c>
      <c r="B702" s="145" t="s">
        <v>413</v>
      </c>
      <c r="C702" s="141">
        <v>936019829</v>
      </c>
      <c r="D702" s="141" t="s">
        <v>414</v>
      </c>
      <c r="E702" s="99"/>
      <c r="F702" s="646" t="s">
        <v>362</v>
      </c>
      <c r="G702" s="590" t="s">
        <v>224</v>
      </c>
      <c r="H702" s="169" t="s">
        <v>248</v>
      </c>
      <c r="I702" s="76"/>
      <c r="J702" s="76" t="s">
        <v>221</v>
      </c>
      <c r="K702" s="134"/>
      <c r="L702" s="56"/>
      <c r="M702" s="188">
        <v>45841</v>
      </c>
      <c r="N702" s="308" t="s">
        <v>314</v>
      </c>
      <c r="O702" s="56"/>
      <c r="P702" s="76" t="str">
        <f>TRIM(BD_LilyaEspinoza[[#This Row],[CONTACTO II]])</f>
        <v/>
      </c>
      <c r="Q702" s="64"/>
      <c r="R702" s="56"/>
      <c r="S702" s="56"/>
      <c r="T702" s="56"/>
      <c r="U702" s="56"/>
      <c r="V702" s="56" t="s">
        <v>415</v>
      </c>
    </row>
    <row r="703" spans="1:22" ht="28">
      <c r="A703" s="132">
        <v>61110096</v>
      </c>
      <c r="B703" s="145" t="s">
        <v>3693</v>
      </c>
      <c r="C703" s="141">
        <v>966597644</v>
      </c>
      <c r="D703" s="141" t="s">
        <v>3694</v>
      </c>
      <c r="E703" s="99"/>
      <c r="F703" s="646" t="s">
        <v>362</v>
      </c>
      <c r="G703" s="590" t="s">
        <v>224</v>
      </c>
      <c r="H703" s="169" t="s">
        <v>248</v>
      </c>
      <c r="I703" s="76"/>
      <c r="J703" s="76" t="s">
        <v>221</v>
      </c>
      <c r="K703" s="134"/>
      <c r="L703" s="56"/>
      <c r="M703" s="188">
        <v>45841</v>
      </c>
      <c r="N703" s="308" t="s">
        <v>233</v>
      </c>
      <c r="O703" s="56"/>
      <c r="P703" s="76" t="str">
        <f>TRIM(BD_LilyaEspinoza[[#This Row],[CONTACTO II]])</f>
        <v/>
      </c>
      <c r="Q703" s="64"/>
      <c r="R703" s="56"/>
      <c r="S703" s="56"/>
      <c r="T703" s="56"/>
      <c r="U703" s="56"/>
      <c r="V703" s="56"/>
    </row>
    <row r="704" spans="1:22" ht="28">
      <c r="A704" s="132">
        <v>61357956</v>
      </c>
      <c r="B704" s="145" t="s">
        <v>4078</v>
      </c>
      <c r="C704" s="141">
        <v>913896552</v>
      </c>
      <c r="D704" s="141" t="s">
        <v>4079</v>
      </c>
      <c r="E704" s="99"/>
      <c r="F704" s="646" t="s">
        <v>362</v>
      </c>
      <c r="G704" s="590" t="s">
        <v>224</v>
      </c>
      <c r="H704" s="169" t="s">
        <v>248</v>
      </c>
      <c r="I704" s="76"/>
      <c r="J704" s="76" t="s">
        <v>221</v>
      </c>
      <c r="K704" s="134"/>
      <c r="L704" s="56"/>
      <c r="M704" s="188">
        <v>45841</v>
      </c>
      <c r="N704" s="308" t="s">
        <v>233</v>
      </c>
      <c r="O704" s="56"/>
      <c r="P704" s="76" t="str">
        <f>TRIM(BD_LilyaEspinoza[[#This Row],[CONTACTO II]])</f>
        <v/>
      </c>
      <c r="Q704" s="64"/>
      <c r="R704" s="56"/>
      <c r="S704" s="56"/>
      <c r="T704" s="56"/>
      <c r="U704" s="56"/>
      <c r="V704" s="56"/>
    </row>
    <row r="705" spans="1:22" ht="28">
      <c r="A705" s="132">
        <v>61045683</v>
      </c>
      <c r="B705" s="145" t="s">
        <v>3612</v>
      </c>
      <c r="C705" s="141">
        <v>967642001</v>
      </c>
      <c r="D705" s="141" t="s">
        <v>3613</v>
      </c>
      <c r="E705" s="99"/>
      <c r="F705" s="646" t="s">
        <v>362</v>
      </c>
      <c r="G705" s="590" t="s">
        <v>224</v>
      </c>
      <c r="H705" s="169" t="s">
        <v>248</v>
      </c>
      <c r="I705" s="76"/>
      <c r="J705" s="76" t="s">
        <v>221</v>
      </c>
      <c r="K705" s="134"/>
      <c r="L705" s="56"/>
      <c r="M705" s="188">
        <v>45841</v>
      </c>
      <c r="N705" s="308" t="s">
        <v>233</v>
      </c>
      <c r="O705" s="56"/>
      <c r="P705" s="76" t="str">
        <f>TRIM(BD_LilyaEspinoza[[#This Row],[CONTACTO II]])</f>
        <v/>
      </c>
      <c r="Q705" s="64"/>
      <c r="R705" s="56"/>
      <c r="S705" s="56"/>
      <c r="T705" s="56"/>
      <c r="U705" s="56"/>
      <c r="V705" s="56"/>
    </row>
    <row r="706" spans="1:22" ht="28">
      <c r="A706" s="132">
        <v>49069784</v>
      </c>
      <c r="B706" s="145" t="s">
        <v>2972</v>
      </c>
      <c r="C706" s="141">
        <v>995908784</v>
      </c>
      <c r="D706" s="141" t="s">
        <v>2973</v>
      </c>
      <c r="E706" s="99"/>
      <c r="F706" s="646" t="s">
        <v>362</v>
      </c>
      <c r="G706" s="590" t="s">
        <v>224</v>
      </c>
      <c r="H706" s="169" t="s">
        <v>248</v>
      </c>
      <c r="I706" s="76"/>
      <c r="J706" s="76" t="s">
        <v>221</v>
      </c>
      <c r="K706" s="134"/>
      <c r="L706" s="56"/>
      <c r="M706" s="188">
        <v>45841</v>
      </c>
      <c r="N706" s="308" t="s">
        <v>233</v>
      </c>
      <c r="O706" s="56"/>
      <c r="P706" s="76" t="str">
        <f>TRIM(BD_LilyaEspinoza[[#This Row],[CONTACTO II]])</f>
        <v/>
      </c>
      <c r="Q706" s="64"/>
      <c r="R706" s="56"/>
      <c r="S706" s="56"/>
      <c r="T706" s="56"/>
      <c r="U706" s="56"/>
      <c r="V706" s="56"/>
    </row>
    <row r="707" spans="1:22" ht="28">
      <c r="A707" s="132">
        <v>70444725</v>
      </c>
      <c r="B707" s="145" t="s">
        <v>5443</v>
      </c>
      <c r="C707" s="141">
        <v>921444228</v>
      </c>
      <c r="D707" s="141" t="s">
        <v>5444</v>
      </c>
      <c r="E707" s="99"/>
      <c r="F707" s="646" t="s">
        <v>362</v>
      </c>
      <c r="G707" s="162" t="s">
        <v>223</v>
      </c>
      <c r="H707" s="169" t="s">
        <v>248</v>
      </c>
      <c r="I707" s="76"/>
      <c r="J707" s="76" t="s">
        <v>221</v>
      </c>
      <c r="K707" s="134"/>
      <c r="L707" s="56"/>
      <c r="M707" s="188">
        <v>45841</v>
      </c>
      <c r="N707" s="308" t="s">
        <v>233</v>
      </c>
      <c r="O707" s="56"/>
      <c r="P707" s="76" t="str">
        <f>TRIM(BD_LilyaEspinoza[[#This Row],[CONTACTO II]])</f>
        <v/>
      </c>
      <c r="Q707" s="64"/>
      <c r="R707" s="56"/>
      <c r="S707" s="56"/>
      <c r="T707" s="56"/>
      <c r="U707" s="56"/>
      <c r="V707" s="56"/>
    </row>
    <row r="708" spans="1:22" ht="28">
      <c r="A708" s="132">
        <v>70915271</v>
      </c>
      <c r="B708" s="145" t="s">
        <v>5842</v>
      </c>
      <c r="C708" s="141">
        <v>939173115</v>
      </c>
      <c r="D708" s="141" t="s">
        <v>5843</v>
      </c>
      <c r="E708" s="99"/>
      <c r="F708" s="646" t="s">
        <v>362</v>
      </c>
      <c r="G708" s="590" t="s">
        <v>224</v>
      </c>
      <c r="H708" s="169" t="s">
        <v>248</v>
      </c>
      <c r="I708" s="76"/>
      <c r="J708" s="76" t="s">
        <v>221</v>
      </c>
      <c r="K708" s="134"/>
      <c r="L708" s="56"/>
      <c r="M708" s="188">
        <v>45841</v>
      </c>
      <c r="N708" s="308" t="s">
        <v>233</v>
      </c>
      <c r="O708" s="56"/>
      <c r="P708" s="76" t="str">
        <f>TRIM(BD_LilyaEspinoza[[#This Row],[CONTACTO II]])</f>
        <v/>
      </c>
      <c r="Q708" s="64"/>
      <c r="R708" s="56"/>
      <c r="S708" s="56"/>
      <c r="T708" s="56"/>
      <c r="U708" s="56"/>
      <c r="V708" s="56"/>
    </row>
    <row r="709" spans="1:22" ht="28">
      <c r="A709" s="132">
        <v>70595285</v>
      </c>
      <c r="B709" s="145" t="s">
        <v>5535</v>
      </c>
      <c r="C709" s="141">
        <v>930175355</v>
      </c>
      <c r="D709" s="141" t="s">
        <v>5536</v>
      </c>
      <c r="E709" s="99"/>
      <c r="F709" s="646" t="s">
        <v>362</v>
      </c>
      <c r="G709" s="162" t="s">
        <v>223</v>
      </c>
      <c r="H709" s="169" t="s">
        <v>248</v>
      </c>
      <c r="I709" s="76"/>
      <c r="J709" s="76" t="s">
        <v>221</v>
      </c>
      <c r="K709" s="134"/>
      <c r="L709" s="56"/>
      <c r="M709" s="188">
        <v>45841</v>
      </c>
      <c r="N709" s="308" t="s">
        <v>233</v>
      </c>
      <c r="O709" s="56"/>
      <c r="P709" s="76" t="str">
        <f>TRIM(BD_LilyaEspinoza[[#This Row],[CONTACTO II]])</f>
        <v/>
      </c>
      <c r="Q709" s="64"/>
      <c r="R709" s="56"/>
      <c r="S709" s="56"/>
      <c r="T709" s="56"/>
      <c r="U709" s="56"/>
      <c r="V709" s="56"/>
    </row>
    <row r="710" spans="1:22" ht="28">
      <c r="A710" s="132">
        <v>75557410</v>
      </c>
      <c r="B710" s="145" t="s">
        <v>9357</v>
      </c>
      <c r="C710" s="141">
        <v>931214616</v>
      </c>
      <c r="D710" s="141" t="s">
        <v>9358</v>
      </c>
      <c r="E710" s="99"/>
      <c r="F710" s="646" t="s">
        <v>362</v>
      </c>
      <c r="G710" s="162" t="s">
        <v>223</v>
      </c>
      <c r="H710" s="169" t="s">
        <v>248</v>
      </c>
      <c r="I710" s="76"/>
      <c r="J710" s="76" t="s">
        <v>221</v>
      </c>
      <c r="K710" s="134"/>
      <c r="L710" s="56"/>
      <c r="M710" s="188">
        <v>45841</v>
      </c>
      <c r="N710" s="308" t="s">
        <v>233</v>
      </c>
      <c r="O710" s="56"/>
      <c r="P710" s="76" t="str">
        <f>TRIM(BD_LilyaEspinoza[[#This Row],[CONTACTO II]])</f>
        <v/>
      </c>
      <c r="Q710" s="64"/>
      <c r="R710" s="56"/>
      <c r="S710" s="56"/>
      <c r="T710" s="56"/>
      <c r="U710" s="56"/>
      <c r="V710" s="56"/>
    </row>
    <row r="711" spans="1:22" ht="28">
      <c r="A711" s="132">
        <v>72481257</v>
      </c>
      <c r="B711" s="145" t="s">
        <v>7216</v>
      </c>
      <c r="C711" s="141">
        <v>993507532</v>
      </c>
      <c r="D711" s="141" t="s">
        <v>7217</v>
      </c>
      <c r="E711" s="99"/>
      <c r="F711" s="646" t="s">
        <v>362</v>
      </c>
      <c r="G711" s="590" t="s">
        <v>224</v>
      </c>
      <c r="H711" s="169" t="s">
        <v>248</v>
      </c>
      <c r="I711" s="76"/>
      <c r="J711" s="76" t="s">
        <v>221</v>
      </c>
      <c r="K711" s="134"/>
      <c r="L711" s="56"/>
      <c r="M711" s="188">
        <v>45841</v>
      </c>
      <c r="N711" s="308" t="s">
        <v>233</v>
      </c>
      <c r="O711" s="56"/>
      <c r="P711" s="76" t="str">
        <f>TRIM(BD_LilyaEspinoza[[#This Row],[CONTACTO II]])</f>
        <v/>
      </c>
      <c r="Q711" s="64"/>
      <c r="R711" s="56"/>
      <c r="S711" s="56"/>
      <c r="T711" s="56"/>
      <c r="U711" s="56"/>
      <c r="V711" s="56"/>
    </row>
    <row r="712" spans="1:22" ht="28">
      <c r="A712" s="132">
        <v>718898167</v>
      </c>
      <c r="B712" s="145" t="s">
        <v>10222</v>
      </c>
      <c r="C712" s="141">
        <v>959389334</v>
      </c>
      <c r="D712" s="141" t="s">
        <v>10223</v>
      </c>
      <c r="E712" s="99"/>
      <c r="F712" s="646" t="s">
        <v>362</v>
      </c>
      <c r="G712" s="590" t="s">
        <v>224</v>
      </c>
      <c r="H712" s="169" t="s">
        <v>248</v>
      </c>
      <c r="I712" s="76"/>
      <c r="J712" s="76" t="s">
        <v>221</v>
      </c>
      <c r="K712" s="134"/>
      <c r="L712" s="56"/>
      <c r="M712" s="188">
        <v>45841</v>
      </c>
      <c r="N712" s="308" t="s">
        <v>233</v>
      </c>
      <c r="O712" s="56"/>
      <c r="P712" s="76" t="str">
        <f>TRIM(BD_LilyaEspinoza[[#This Row],[CONTACTO II]])</f>
        <v/>
      </c>
      <c r="Q712" s="64"/>
      <c r="R712" s="56"/>
      <c r="S712" s="56"/>
      <c r="T712" s="56"/>
      <c r="U712" s="56"/>
      <c r="V712" s="56"/>
    </row>
    <row r="713" spans="1:22" ht="28">
      <c r="A713" s="132">
        <v>71625836</v>
      </c>
      <c r="B713" s="145" t="s">
        <v>6418</v>
      </c>
      <c r="C713" s="141">
        <v>981370709</v>
      </c>
      <c r="D713" s="141" t="s">
        <v>6419</v>
      </c>
      <c r="E713" s="99"/>
      <c r="F713" s="646" t="s">
        <v>362</v>
      </c>
      <c r="G713" s="162" t="s">
        <v>223</v>
      </c>
      <c r="H713" s="169" t="s">
        <v>248</v>
      </c>
      <c r="I713" s="76"/>
      <c r="J713" s="76" t="s">
        <v>221</v>
      </c>
      <c r="K713" s="134"/>
      <c r="L713" s="56"/>
      <c r="M713" s="188">
        <v>45841</v>
      </c>
      <c r="N713" s="308" t="s">
        <v>233</v>
      </c>
      <c r="O713" s="56"/>
      <c r="P713" s="76" t="str">
        <f>TRIM(BD_LilyaEspinoza[[#This Row],[CONTACTO II]])</f>
        <v/>
      </c>
      <c r="Q713" s="64"/>
      <c r="R713" s="56"/>
      <c r="S713" s="56"/>
      <c r="T713" s="56"/>
      <c r="U713" s="56"/>
      <c r="V713" s="56"/>
    </row>
    <row r="714" spans="1:22" ht="28">
      <c r="A714" s="132">
        <v>47930824</v>
      </c>
      <c r="B714" s="145" t="s">
        <v>2872</v>
      </c>
      <c r="C714" s="141">
        <v>983480566</v>
      </c>
      <c r="D714" s="141" t="s">
        <v>2873</v>
      </c>
      <c r="E714" s="99"/>
      <c r="F714" s="646" t="s">
        <v>362</v>
      </c>
      <c r="G714" s="590" t="s">
        <v>224</v>
      </c>
      <c r="H714" s="169" t="s">
        <v>248</v>
      </c>
      <c r="I714" s="76"/>
      <c r="J714" s="76" t="s">
        <v>221</v>
      </c>
      <c r="K714" s="134"/>
      <c r="L714" s="56"/>
      <c r="M714" s="188">
        <v>45841</v>
      </c>
      <c r="N714" s="308" t="s">
        <v>233</v>
      </c>
      <c r="O714" s="56"/>
      <c r="P714" s="76" t="str">
        <f>TRIM(BD_LilyaEspinoza[[#This Row],[CONTACTO II]])</f>
        <v/>
      </c>
      <c r="Q714" s="64"/>
      <c r="R714" s="56"/>
      <c r="S714" s="56"/>
      <c r="T714" s="56"/>
      <c r="U714" s="56"/>
      <c r="V714" s="56"/>
    </row>
    <row r="715" spans="1:22" ht="28">
      <c r="A715" s="132">
        <v>60988599</v>
      </c>
      <c r="B715" s="145" t="s">
        <v>3534</v>
      </c>
      <c r="C715" s="141">
        <v>963862117</v>
      </c>
      <c r="D715" s="141" t="s">
        <v>3535</v>
      </c>
      <c r="E715" s="99"/>
      <c r="F715" s="646" t="s">
        <v>362</v>
      </c>
      <c r="G715" s="590" t="s">
        <v>224</v>
      </c>
      <c r="H715" s="169" t="s">
        <v>248</v>
      </c>
      <c r="I715" s="76"/>
      <c r="J715" s="76" t="s">
        <v>221</v>
      </c>
      <c r="K715" s="134"/>
      <c r="L715" s="56"/>
      <c r="M715" s="188">
        <v>45841</v>
      </c>
      <c r="N715" s="308" t="s">
        <v>233</v>
      </c>
      <c r="O715" s="56"/>
      <c r="P715" s="76" t="str">
        <f>TRIM(BD_LilyaEspinoza[[#This Row],[CONTACTO II]])</f>
        <v/>
      </c>
      <c r="Q715" s="64"/>
      <c r="R715" s="56"/>
      <c r="S715" s="56"/>
      <c r="T715" s="56"/>
      <c r="U715" s="56"/>
      <c r="V715" s="56"/>
    </row>
    <row r="716" spans="1:22" ht="42">
      <c r="A716" s="132">
        <v>46654632</v>
      </c>
      <c r="B716" s="136" t="s">
        <v>2678</v>
      </c>
      <c r="C716" s="141">
        <v>966154259</v>
      </c>
      <c r="D716" s="141" t="s">
        <v>2679</v>
      </c>
      <c r="E716" s="99"/>
      <c r="F716" s="646" t="s">
        <v>362</v>
      </c>
      <c r="G716" s="162" t="s">
        <v>225</v>
      </c>
      <c r="H716" s="169" t="s">
        <v>248</v>
      </c>
      <c r="I716" s="76"/>
      <c r="J716" s="76" t="s">
        <v>221</v>
      </c>
      <c r="K716" s="134"/>
      <c r="L716" s="56"/>
      <c r="M716" s="188">
        <v>45841</v>
      </c>
      <c r="N716" s="308" t="s">
        <v>241</v>
      </c>
      <c r="O716" s="56"/>
      <c r="P716" s="76" t="str">
        <f>TRIM(BD_LilyaEspinoza[[#This Row],[CONTACTO II]])</f>
        <v/>
      </c>
      <c r="Q716" s="64"/>
      <c r="R716" s="56"/>
      <c r="S716" s="56"/>
      <c r="T716" s="56"/>
      <c r="U716" s="56"/>
      <c r="V716" s="56" t="s">
        <v>2680</v>
      </c>
    </row>
    <row r="717" spans="1:22" ht="28">
      <c r="A717" s="132">
        <v>74076902</v>
      </c>
      <c r="B717" s="145" t="s">
        <v>8732</v>
      </c>
      <c r="C717" s="141">
        <v>982136731</v>
      </c>
      <c r="D717" s="141" t="s">
        <v>8733</v>
      </c>
      <c r="E717" s="99"/>
      <c r="F717" s="646" t="s">
        <v>362</v>
      </c>
      <c r="G717" s="590" t="s">
        <v>224</v>
      </c>
      <c r="H717" s="169" t="s">
        <v>248</v>
      </c>
      <c r="I717" s="76"/>
      <c r="J717" s="76" t="s">
        <v>221</v>
      </c>
      <c r="K717" s="134"/>
      <c r="L717" s="56"/>
      <c r="M717" s="188">
        <v>45841</v>
      </c>
      <c r="N717" s="308" t="s">
        <v>233</v>
      </c>
      <c r="O717" s="56"/>
      <c r="P717" s="76" t="str">
        <f>TRIM(BD_LilyaEspinoza[[#This Row],[CONTACTO II]])</f>
        <v/>
      </c>
      <c r="Q717" s="64"/>
      <c r="R717" s="56"/>
      <c r="S717" s="56"/>
      <c r="T717" s="56"/>
      <c r="U717" s="56"/>
      <c r="V717" s="56"/>
    </row>
    <row r="718" spans="1:22" ht="28">
      <c r="A718" s="132">
        <v>71680226</v>
      </c>
      <c r="B718" s="145" t="s">
        <v>6539</v>
      </c>
      <c r="C718" s="141">
        <v>922425976</v>
      </c>
      <c r="D718" s="141" t="s">
        <v>6540</v>
      </c>
      <c r="E718" s="99"/>
      <c r="F718" s="646" t="s">
        <v>362</v>
      </c>
      <c r="G718" s="162" t="s">
        <v>225</v>
      </c>
      <c r="H718" s="169" t="s">
        <v>248</v>
      </c>
      <c r="I718" s="76"/>
      <c r="J718" s="76" t="s">
        <v>221</v>
      </c>
      <c r="K718" s="134"/>
      <c r="L718" s="56"/>
      <c r="M718" s="188">
        <v>45841</v>
      </c>
      <c r="N718" s="308" t="s">
        <v>233</v>
      </c>
      <c r="O718" s="56"/>
      <c r="P718" s="76" t="str">
        <f>TRIM(BD_LilyaEspinoza[[#This Row],[CONTACTO II]])</f>
        <v/>
      </c>
      <c r="Q718" s="64"/>
      <c r="R718" s="56"/>
      <c r="S718" s="56"/>
      <c r="T718" s="56"/>
      <c r="U718" s="56"/>
      <c r="V718" s="56"/>
    </row>
    <row r="719" spans="1:22" ht="28">
      <c r="A719" s="132">
        <v>72674078</v>
      </c>
      <c r="B719" s="145" t="s">
        <v>7495</v>
      </c>
      <c r="C719" s="141">
        <v>907861703</v>
      </c>
      <c r="D719" s="141" t="s">
        <v>7496</v>
      </c>
      <c r="E719" s="99"/>
      <c r="F719" s="646" t="s">
        <v>362</v>
      </c>
      <c r="G719" s="162" t="s">
        <v>223</v>
      </c>
      <c r="H719" s="169" t="s">
        <v>248</v>
      </c>
      <c r="I719" s="76"/>
      <c r="J719" s="76" t="s">
        <v>221</v>
      </c>
      <c r="K719" s="134"/>
      <c r="L719" s="56"/>
      <c r="M719" s="188">
        <v>45841</v>
      </c>
      <c r="N719" s="308" t="s">
        <v>233</v>
      </c>
      <c r="O719" s="56"/>
      <c r="P719" s="76" t="str">
        <f>TRIM(BD_LilyaEspinoza[[#This Row],[CONTACTO II]])</f>
        <v/>
      </c>
      <c r="Q719" s="64"/>
      <c r="R719" s="56"/>
      <c r="S719" s="56"/>
      <c r="T719" s="56"/>
      <c r="U719" s="56"/>
      <c r="V719" s="56"/>
    </row>
    <row r="720" spans="1:22" ht="28">
      <c r="A720" s="132">
        <v>73201469</v>
      </c>
      <c r="B720" s="145" t="s">
        <v>8196</v>
      </c>
      <c r="C720" s="141">
        <v>906651898</v>
      </c>
      <c r="D720" s="141" t="s">
        <v>8197</v>
      </c>
      <c r="E720" s="99"/>
      <c r="F720" s="646" t="s">
        <v>362</v>
      </c>
      <c r="G720" s="590" t="s">
        <v>224</v>
      </c>
      <c r="H720" s="169" t="s">
        <v>248</v>
      </c>
      <c r="I720" s="76"/>
      <c r="J720" s="76" t="s">
        <v>221</v>
      </c>
      <c r="K720" s="134"/>
      <c r="L720" s="56"/>
      <c r="M720" s="188">
        <v>45841</v>
      </c>
      <c r="N720" s="60" t="s">
        <v>241</v>
      </c>
      <c r="O720" s="56" t="s">
        <v>241</v>
      </c>
      <c r="P720" s="76" t="str">
        <f>TRIM(BD_LilyaEspinoza[[#This Row],[CONTACTO II]])</f>
        <v>SELECCIONÓ OTRA UNIVERSIDAD</v>
      </c>
      <c r="Q720" s="64"/>
      <c r="R720" s="56"/>
      <c r="S720" s="56"/>
      <c r="T720" s="56"/>
      <c r="U720" s="56"/>
      <c r="V720" s="56"/>
    </row>
    <row r="721" spans="1:22" ht="28">
      <c r="A721" s="132">
        <v>71170959</v>
      </c>
      <c r="B721" s="145" t="s">
        <v>6058</v>
      </c>
      <c r="C721" s="141">
        <v>959562119</v>
      </c>
      <c r="D721" s="141" t="s">
        <v>6059</v>
      </c>
      <c r="E721" s="99"/>
      <c r="F721" s="646" t="s">
        <v>362</v>
      </c>
      <c r="G721" s="590" t="s">
        <v>224</v>
      </c>
      <c r="H721" s="169" t="s">
        <v>248</v>
      </c>
      <c r="I721" s="76"/>
      <c r="J721" s="76" t="s">
        <v>221</v>
      </c>
      <c r="K721" s="134"/>
      <c r="L721" s="56"/>
      <c r="M721" s="188">
        <v>45841</v>
      </c>
      <c r="N721" s="308" t="s">
        <v>233</v>
      </c>
      <c r="O721" s="56"/>
      <c r="P721" s="76" t="str">
        <f>TRIM(BD_LilyaEspinoza[[#This Row],[CONTACTO II]])</f>
        <v/>
      </c>
      <c r="Q721" s="64"/>
      <c r="R721" s="56"/>
      <c r="S721" s="56"/>
      <c r="T721" s="56"/>
      <c r="U721" s="56"/>
      <c r="V721" s="56"/>
    </row>
    <row r="722" spans="1:22" ht="13">
      <c r="A722" s="137">
        <v>78094185</v>
      </c>
      <c r="B722" s="162" t="s">
        <v>10065</v>
      </c>
      <c r="C722" s="99">
        <v>51946295043</v>
      </c>
      <c r="D722" s="141" t="s">
        <v>10066</v>
      </c>
      <c r="E722" s="99"/>
      <c r="F722" s="646"/>
      <c r="G722" s="162" t="s">
        <v>223</v>
      </c>
      <c r="H722" s="169" t="s">
        <v>243</v>
      </c>
      <c r="I722" s="82" t="s">
        <v>316</v>
      </c>
      <c r="J722" s="76" t="s">
        <v>249</v>
      </c>
      <c r="K722" s="165"/>
      <c r="L722" s="76"/>
      <c r="M722" s="189"/>
      <c r="N722" s="83" t="s">
        <v>236</v>
      </c>
      <c r="O722" s="83" t="s">
        <v>236</v>
      </c>
      <c r="P722" s="82" t="s">
        <v>236</v>
      </c>
      <c r="Q722" s="84"/>
      <c r="R722" s="83"/>
      <c r="S722" s="83"/>
      <c r="T722" s="83"/>
      <c r="U722" s="83"/>
      <c r="V722" s="56"/>
    </row>
    <row r="723" spans="1:22" ht="13">
      <c r="A723" s="137">
        <v>6815340</v>
      </c>
      <c r="B723" s="162" t="s">
        <v>553</v>
      </c>
      <c r="C723" s="99">
        <v>969320881</v>
      </c>
      <c r="D723" s="141" t="s">
        <v>554</v>
      </c>
      <c r="E723" s="99"/>
      <c r="F723" s="646"/>
      <c r="G723" s="162" t="s">
        <v>223</v>
      </c>
      <c r="H723" s="169" t="s">
        <v>243</v>
      </c>
      <c r="I723" s="82" t="s">
        <v>316</v>
      </c>
      <c r="J723" s="76" t="s">
        <v>249</v>
      </c>
      <c r="K723" s="165"/>
      <c r="L723" s="76"/>
      <c r="M723" s="189"/>
      <c r="N723" s="83" t="s">
        <v>236</v>
      </c>
      <c r="O723" s="83" t="s">
        <v>236</v>
      </c>
      <c r="P723" s="82" t="s">
        <v>236</v>
      </c>
      <c r="Q723" s="84"/>
      <c r="R723" s="83"/>
      <c r="S723" s="83"/>
      <c r="T723" s="83"/>
      <c r="U723" s="83"/>
      <c r="V723" s="56"/>
    </row>
    <row r="724" spans="1:22" ht="13">
      <c r="A724" s="137">
        <v>61462777</v>
      </c>
      <c r="B724" s="162" t="s">
        <v>4411</v>
      </c>
      <c r="C724" s="99">
        <v>51991284310</v>
      </c>
      <c r="D724" s="141" t="s">
        <v>4412</v>
      </c>
      <c r="E724" s="99"/>
      <c r="F724" s="646"/>
      <c r="G724" s="162" t="s">
        <v>223</v>
      </c>
      <c r="H724" s="169" t="s">
        <v>243</v>
      </c>
      <c r="I724" s="82" t="s">
        <v>316</v>
      </c>
      <c r="J724" s="76" t="s">
        <v>249</v>
      </c>
      <c r="K724" s="165"/>
      <c r="L724" s="76"/>
      <c r="M724" s="189"/>
      <c r="N724" s="83" t="s">
        <v>236</v>
      </c>
      <c r="O724" s="83" t="s">
        <v>236</v>
      </c>
      <c r="P724" s="82" t="s">
        <v>236</v>
      </c>
      <c r="Q724" s="84"/>
      <c r="R724" s="83"/>
      <c r="S724" s="83"/>
      <c r="T724" s="83"/>
      <c r="U724" s="83"/>
      <c r="V724" s="56"/>
    </row>
    <row r="725" spans="1:22" ht="13">
      <c r="A725" s="137">
        <v>72338073</v>
      </c>
      <c r="B725" s="162" t="s">
        <v>7067</v>
      </c>
      <c r="C725" s="99">
        <v>51938130470</v>
      </c>
      <c r="D725" s="141" t="s">
        <v>7068</v>
      </c>
      <c r="E725" s="99"/>
      <c r="F725" s="646"/>
      <c r="G725" s="162" t="s">
        <v>223</v>
      </c>
      <c r="H725" s="169" t="s">
        <v>243</v>
      </c>
      <c r="I725" s="82" t="s">
        <v>316</v>
      </c>
      <c r="J725" s="76" t="s">
        <v>249</v>
      </c>
      <c r="K725" s="638" t="s">
        <v>271</v>
      </c>
      <c r="L725" s="56"/>
      <c r="M725" s="189"/>
      <c r="N725" s="83" t="s">
        <v>236</v>
      </c>
      <c r="O725" s="83" t="s">
        <v>236</v>
      </c>
      <c r="P725" s="82" t="s">
        <v>236</v>
      </c>
      <c r="Q725" s="84"/>
      <c r="R725" s="83"/>
      <c r="S725" s="83"/>
      <c r="T725" s="83"/>
      <c r="U725" s="83"/>
      <c r="V725" s="56"/>
    </row>
    <row r="726" spans="1:22" ht="13">
      <c r="A726" s="137">
        <v>16122763</v>
      </c>
      <c r="B726" s="162" t="s">
        <v>1087</v>
      </c>
      <c r="C726" s="99">
        <v>965144119</v>
      </c>
      <c r="D726" s="141" t="s">
        <v>1088</v>
      </c>
      <c r="E726" s="99"/>
      <c r="F726" s="646"/>
      <c r="G726" s="162" t="s">
        <v>223</v>
      </c>
      <c r="H726" s="169" t="s">
        <v>243</v>
      </c>
      <c r="I726" s="82" t="s">
        <v>316</v>
      </c>
      <c r="J726" s="76" t="s">
        <v>249</v>
      </c>
      <c r="K726" s="165" t="s">
        <v>259</v>
      </c>
      <c r="L726" s="76" t="s">
        <v>259</v>
      </c>
      <c r="M726" s="189"/>
      <c r="N726" s="83" t="s">
        <v>236</v>
      </c>
      <c r="O726" s="83" t="s">
        <v>236</v>
      </c>
      <c r="P726" s="82" t="s">
        <v>236</v>
      </c>
      <c r="Q726" s="84"/>
      <c r="R726" s="83"/>
      <c r="S726" s="83"/>
      <c r="T726" s="83"/>
      <c r="U726" s="83"/>
      <c r="V726" s="56"/>
    </row>
    <row r="727" spans="1:22" ht="13">
      <c r="A727" s="137">
        <v>5462325</v>
      </c>
      <c r="B727" s="162" t="s">
        <v>478</v>
      </c>
      <c r="C727" s="99">
        <v>913556727</v>
      </c>
      <c r="D727" s="141" t="s">
        <v>479</v>
      </c>
      <c r="E727" s="99"/>
      <c r="F727" s="646"/>
      <c r="G727" s="162" t="s">
        <v>223</v>
      </c>
      <c r="H727" s="169" t="s">
        <v>243</v>
      </c>
      <c r="I727" s="82" t="s">
        <v>316</v>
      </c>
      <c r="J727" s="76" t="s">
        <v>249</v>
      </c>
      <c r="K727" s="165" t="s">
        <v>480</v>
      </c>
      <c r="L727" s="76" t="s">
        <v>480</v>
      </c>
      <c r="M727" s="189"/>
      <c r="N727" s="83" t="s">
        <v>236</v>
      </c>
      <c r="O727" s="83" t="s">
        <v>236</v>
      </c>
      <c r="P727" s="82" t="s">
        <v>236</v>
      </c>
      <c r="Q727" s="84"/>
      <c r="R727" s="83"/>
      <c r="S727" s="83"/>
      <c r="T727" s="83"/>
      <c r="U727" s="83"/>
      <c r="V727" s="56"/>
    </row>
    <row r="728" spans="1:22" ht="13">
      <c r="A728" s="137">
        <v>61394727</v>
      </c>
      <c r="B728" s="162" t="s">
        <v>4205</v>
      </c>
      <c r="C728" s="99">
        <v>953427289</v>
      </c>
      <c r="D728" s="141" t="s">
        <v>4206</v>
      </c>
      <c r="E728" s="99"/>
      <c r="F728" s="646"/>
      <c r="G728" s="162" t="s">
        <v>223</v>
      </c>
      <c r="H728" s="169" t="s">
        <v>243</v>
      </c>
      <c r="I728" s="82" t="s">
        <v>316</v>
      </c>
      <c r="J728" s="76" t="s">
        <v>249</v>
      </c>
      <c r="K728" s="165"/>
      <c r="L728" s="76"/>
      <c r="M728" s="189"/>
      <c r="N728" s="83" t="s">
        <v>231</v>
      </c>
      <c r="O728" s="83" t="s">
        <v>231</v>
      </c>
      <c r="P728" s="82" t="s">
        <v>236</v>
      </c>
      <c r="Q728" s="84"/>
      <c r="R728" s="83"/>
      <c r="S728" s="83"/>
      <c r="T728" s="83"/>
      <c r="U728" s="83"/>
      <c r="V728" s="56"/>
    </row>
    <row r="729" spans="1:22" ht="13">
      <c r="A729" s="137">
        <v>42656160</v>
      </c>
      <c r="B729" s="162" t="s">
        <v>1938</v>
      </c>
      <c r="C729" s="99">
        <v>51931071053</v>
      </c>
      <c r="D729" s="141" t="s">
        <v>1939</v>
      </c>
      <c r="E729" s="99"/>
      <c r="F729" s="646"/>
      <c r="G729" s="162" t="s">
        <v>223</v>
      </c>
      <c r="H729" s="169" t="s">
        <v>243</v>
      </c>
      <c r="I729" s="82" t="s">
        <v>316</v>
      </c>
      <c r="J729" s="76" t="s">
        <v>249</v>
      </c>
      <c r="K729" s="165"/>
      <c r="L729" s="76"/>
      <c r="M729" s="189"/>
      <c r="N729" s="83" t="s">
        <v>236</v>
      </c>
      <c r="O729" s="83" t="s">
        <v>236</v>
      </c>
      <c r="P729" s="82" t="s">
        <v>236</v>
      </c>
      <c r="Q729" s="84"/>
      <c r="R729" s="83"/>
      <c r="S729" s="83"/>
      <c r="T729" s="83"/>
      <c r="U729" s="83"/>
      <c r="V729" s="56"/>
    </row>
    <row r="730" spans="1:22" ht="13">
      <c r="A730" s="137">
        <v>73732606</v>
      </c>
      <c r="B730" s="162" t="s">
        <v>8535</v>
      </c>
      <c r="C730" s="99">
        <v>51992704150</v>
      </c>
      <c r="D730" s="141" t="s">
        <v>8536</v>
      </c>
      <c r="E730" s="99"/>
      <c r="F730" s="646"/>
      <c r="G730" s="162" t="s">
        <v>223</v>
      </c>
      <c r="H730" s="169" t="s">
        <v>243</v>
      </c>
      <c r="I730" s="82" t="s">
        <v>316</v>
      </c>
      <c r="J730" s="76" t="s">
        <v>249</v>
      </c>
      <c r="K730" s="165"/>
      <c r="L730" s="76"/>
      <c r="M730" s="189"/>
      <c r="N730" s="83" t="s">
        <v>236</v>
      </c>
      <c r="O730" s="83" t="s">
        <v>236</v>
      </c>
      <c r="P730" s="82" t="s">
        <v>236</v>
      </c>
      <c r="Q730" s="84"/>
      <c r="R730" s="83"/>
      <c r="S730" s="83"/>
      <c r="T730" s="83"/>
      <c r="U730" s="83"/>
      <c r="V730" s="56"/>
    </row>
    <row r="731" spans="1:22" ht="28">
      <c r="A731" s="137">
        <v>10328700</v>
      </c>
      <c r="B731" s="162" t="s">
        <v>952</v>
      </c>
      <c r="C731" s="99">
        <v>952919519</v>
      </c>
      <c r="D731" s="141" t="s">
        <v>953</v>
      </c>
      <c r="E731" s="99"/>
      <c r="F731" s="646"/>
      <c r="G731" s="162" t="s">
        <v>223</v>
      </c>
      <c r="H731" s="169" t="s">
        <v>243</v>
      </c>
      <c r="I731" s="82" t="s">
        <v>316</v>
      </c>
      <c r="J731" s="76" t="s">
        <v>249</v>
      </c>
      <c r="K731" s="165"/>
      <c r="L731" s="91"/>
      <c r="M731" s="189"/>
      <c r="N731" s="309" t="s">
        <v>233</v>
      </c>
      <c r="O731" s="83"/>
      <c r="P731" s="82"/>
      <c r="Q731" s="84"/>
      <c r="R731" s="83"/>
      <c r="S731" s="83"/>
      <c r="T731" s="83"/>
      <c r="U731" s="83"/>
      <c r="V731" s="56"/>
    </row>
    <row r="732" spans="1:22" ht="13">
      <c r="A732" s="137">
        <v>10089306</v>
      </c>
      <c r="B732" s="162" t="s">
        <v>864</v>
      </c>
      <c r="C732" s="99">
        <v>51959990302</v>
      </c>
      <c r="D732" s="141" t="s">
        <v>865</v>
      </c>
      <c r="E732" s="99"/>
      <c r="F732" s="646"/>
      <c r="G732" s="162" t="s">
        <v>223</v>
      </c>
      <c r="H732" s="169" t="s">
        <v>243</v>
      </c>
      <c r="I732" s="82" t="s">
        <v>316</v>
      </c>
      <c r="J732" s="76" t="s">
        <v>249</v>
      </c>
      <c r="K732" s="165"/>
      <c r="L732" s="76"/>
      <c r="M732" s="189"/>
      <c r="N732" s="83" t="s">
        <v>236</v>
      </c>
      <c r="O732" s="83" t="s">
        <v>236</v>
      </c>
      <c r="P732" s="82" t="s">
        <v>236</v>
      </c>
      <c r="Q732" s="84"/>
      <c r="R732" s="83"/>
      <c r="S732" s="83"/>
      <c r="T732" s="83"/>
      <c r="U732" s="83"/>
      <c r="V732" s="56"/>
    </row>
    <row r="733" spans="1:22" ht="42">
      <c r="A733" s="137">
        <v>71353622</v>
      </c>
      <c r="B733" s="162" t="s">
        <v>113</v>
      </c>
      <c r="C733" s="99">
        <v>980601158</v>
      </c>
      <c r="D733" s="141"/>
      <c r="E733" s="99" t="s">
        <v>6203</v>
      </c>
      <c r="F733" s="704" t="s">
        <v>240</v>
      </c>
      <c r="G733" s="162" t="s">
        <v>223</v>
      </c>
      <c r="H733" s="169" t="s">
        <v>238</v>
      </c>
      <c r="I733" s="82" t="s">
        <v>316</v>
      </c>
      <c r="J733" s="76" t="s">
        <v>249</v>
      </c>
      <c r="K733" s="165"/>
      <c r="L733" s="76"/>
      <c r="M733" s="189"/>
      <c r="N733" s="83" t="s">
        <v>231</v>
      </c>
      <c r="O733" s="83" t="s">
        <v>231</v>
      </c>
      <c r="P733" s="82" t="s">
        <v>231</v>
      </c>
      <c r="Q733" s="84" t="s">
        <v>445</v>
      </c>
      <c r="R733" s="83" t="s">
        <v>232</v>
      </c>
      <c r="S733" s="83" t="s">
        <v>318</v>
      </c>
      <c r="T733" s="83" t="s">
        <v>323</v>
      </c>
      <c r="U733" s="83" t="s">
        <v>261</v>
      </c>
      <c r="V733" s="56"/>
    </row>
    <row r="734" spans="1:22" ht="13">
      <c r="A734" s="137">
        <v>62038033</v>
      </c>
      <c r="B734" s="162" t="s">
        <v>5108</v>
      </c>
      <c r="C734" s="99" t="s">
        <v>5109</v>
      </c>
      <c r="D734" s="141" t="s">
        <v>5110</v>
      </c>
      <c r="E734" s="99" t="s">
        <v>5111</v>
      </c>
      <c r="F734" s="646"/>
      <c r="G734" s="162" t="s">
        <v>223</v>
      </c>
      <c r="H734" s="169" t="s">
        <v>245</v>
      </c>
      <c r="I734" s="82" t="s">
        <v>316</v>
      </c>
      <c r="J734" s="76" t="s">
        <v>249</v>
      </c>
      <c r="K734" s="165"/>
      <c r="L734" s="76"/>
      <c r="M734" s="189"/>
      <c r="N734" s="83" t="s">
        <v>231</v>
      </c>
      <c r="O734" s="83"/>
      <c r="P734" s="82"/>
      <c r="Q734" s="84"/>
      <c r="R734" s="83"/>
      <c r="S734" s="83"/>
      <c r="T734" s="83"/>
      <c r="U734" s="83"/>
      <c r="V734" s="56"/>
    </row>
    <row r="735" spans="1:22" ht="13">
      <c r="A735" s="137" t="s">
        <v>10743</v>
      </c>
      <c r="B735" s="162" t="s">
        <v>10744</v>
      </c>
      <c r="C735" s="99">
        <v>51966555342</v>
      </c>
      <c r="D735" s="141" t="s">
        <v>2695</v>
      </c>
      <c r="E735" s="99" t="s">
        <v>451</v>
      </c>
      <c r="F735" s="646"/>
      <c r="G735" s="162" t="s">
        <v>223</v>
      </c>
      <c r="H735" s="169" t="s">
        <v>245</v>
      </c>
      <c r="I735" s="82"/>
      <c r="J735" s="76" t="s">
        <v>249</v>
      </c>
      <c r="K735" s="165"/>
      <c r="L735" s="76"/>
      <c r="M735" s="189"/>
      <c r="N735" s="83"/>
      <c r="O735" s="83" t="s">
        <v>231</v>
      </c>
      <c r="P735" s="82" t="s">
        <v>231</v>
      </c>
      <c r="Q735" s="84"/>
      <c r="R735" s="83"/>
      <c r="S735" s="83"/>
      <c r="T735" s="83"/>
      <c r="U735" s="83"/>
      <c r="V735" s="56"/>
    </row>
    <row r="736" spans="1:22" ht="13">
      <c r="A736" s="137">
        <v>76884393</v>
      </c>
      <c r="B736" s="162" t="s">
        <v>9809</v>
      </c>
      <c r="C736" s="99">
        <v>973432974</v>
      </c>
      <c r="D736" s="141" t="s">
        <v>9810</v>
      </c>
      <c r="E736" s="99" t="s">
        <v>9811</v>
      </c>
      <c r="F736" s="646"/>
      <c r="G736" s="162" t="s">
        <v>223</v>
      </c>
      <c r="H736" s="169" t="s">
        <v>245</v>
      </c>
      <c r="I736" s="82" t="s">
        <v>316</v>
      </c>
      <c r="J736" s="76" t="s">
        <v>249</v>
      </c>
      <c r="K736" s="165"/>
      <c r="L736" s="76"/>
      <c r="M736" s="189"/>
      <c r="N736" s="83" t="s">
        <v>233</v>
      </c>
      <c r="O736" s="83" t="s">
        <v>231</v>
      </c>
      <c r="P736" s="82"/>
      <c r="Q736" s="84"/>
      <c r="R736" s="83"/>
      <c r="S736" s="83"/>
      <c r="T736" s="83"/>
      <c r="U736" s="83"/>
      <c r="V736" s="56"/>
    </row>
    <row r="737" spans="1:22" ht="13">
      <c r="A737" s="137">
        <v>72473987</v>
      </c>
      <c r="B737" s="162" t="s">
        <v>7210</v>
      </c>
      <c r="C737" s="99">
        <v>993531233</v>
      </c>
      <c r="D737" s="141" t="s">
        <v>7211</v>
      </c>
      <c r="E737" s="99"/>
      <c r="F737" s="646"/>
      <c r="G737" s="590" t="s">
        <v>224</v>
      </c>
      <c r="H737" s="169" t="s">
        <v>243</v>
      </c>
      <c r="I737" s="82" t="s">
        <v>316</v>
      </c>
      <c r="J737" s="76" t="s">
        <v>249</v>
      </c>
      <c r="K737" s="165"/>
      <c r="L737" s="76"/>
      <c r="M737" s="189"/>
      <c r="N737" s="83" t="s">
        <v>236</v>
      </c>
      <c r="O737" s="83" t="s">
        <v>236</v>
      </c>
      <c r="P737" s="82" t="s">
        <v>236</v>
      </c>
      <c r="Q737" s="84"/>
      <c r="R737" s="83"/>
      <c r="S737" s="83"/>
      <c r="T737" s="83"/>
      <c r="U737" s="83"/>
      <c r="V737" s="56"/>
    </row>
    <row r="738" spans="1:22" ht="13">
      <c r="A738" s="137">
        <v>70643763</v>
      </c>
      <c r="B738" s="162" t="s">
        <v>5595</v>
      </c>
      <c r="C738" s="99">
        <v>957328491</v>
      </c>
      <c r="D738" s="141" t="s">
        <v>5596</v>
      </c>
      <c r="E738" s="99"/>
      <c r="F738" s="646"/>
      <c r="G738" s="590" t="s">
        <v>224</v>
      </c>
      <c r="H738" s="169" t="s">
        <v>243</v>
      </c>
      <c r="I738" s="82" t="s">
        <v>316</v>
      </c>
      <c r="J738" s="76" t="s">
        <v>249</v>
      </c>
      <c r="K738" s="165"/>
      <c r="L738" s="76"/>
      <c r="M738" s="189"/>
      <c r="N738" s="83" t="s">
        <v>236</v>
      </c>
      <c r="O738" s="83" t="s">
        <v>236</v>
      </c>
      <c r="P738" s="82" t="s">
        <v>236</v>
      </c>
      <c r="Q738" s="84"/>
      <c r="R738" s="83"/>
      <c r="S738" s="83"/>
      <c r="T738" s="83"/>
      <c r="U738" s="83"/>
      <c r="V738" s="56"/>
    </row>
    <row r="739" spans="1:22" ht="13">
      <c r="A739" s="137">
        <v>72338604</v>
      </c>
      <c r="B739" s="162" t="s">
        <v>7071</v>
      </c>
      <c r="C739" s="99">
        <v>981898948</v>
      </c>
      <c r="D739" s="141" t="s">
        <v>7072</v>
      </c>
      <c r="E739" s="99"/>
      <c r="F739" s="646"/>
      <c r="G739" s="590" t="s">
        <v>224</v>
      </c>
      <c r="H739" s="169" t="s">
        <v>243</v>
      </c>
      <c r="I739" s="82" t="s">
        <v>316</v>
      </c>
      <c r="J739" s="76" t="s">
        <v>249</v>
      </c>
      <c r="K739" s="165"/>
      <c r="L739" s="76"/>
      <c r="M739" s="189"/>
      <c r="N739" s="83" t="s">
        <v>236</v>
      </c>
      <c r="O739" s="83" t="s">
        <v>236</v>
      </c>
      <c r="P739" s="82" t="s">
        <v>236</v>
      </c>
      <c r="Q739" s="84"/>
      <c r="R739" s="83"/>
      <c r="S739" s="83"/>
      <c r="T739" s="83"/>
      <c r="U739" s="83"/>
      <c r="V739" s="56"/>
    </row>
    <row r="740" spans="1:22" ht="13">
      <c r="A740" s="137">
        <v>61497795</v>
      </c>
      <c r="B740" s="162" t="s">
        <v>4535</v>
      </c>
      <c r="C740" s="99">
        <v>51924964850</v>
      </c>
      <c r="D740" s="141" t="s">
        <v>4536</v>
      </c>
      <c r="E740" s="99"/>
      <c r="F740" s="646"/>
      <c r="G740" s="590" t="s">
        <v>224</v>
      </c>
      <c r="H740" s="169" t="s">
        <v>243</v>
      </c>
      <c r="I740" s="82" t="s">
        <v>10</v>
      </c>
      <c r="J740" s="76" t="s">
        <v>249</v>
      </c>
      <c r="K740" s="165"/>
      <c r="L740" s="76"/>
      <c r="M740" s="189"/>
      <c r="N740" s="83" t="s">
        <v>241</v>
      </c>
      <c r="O740" s="83" t="s">
        <v>231</v>
      </c>
      <c r="P740" s="82"/>
      <c r="Q740" s="84"/>
      <c r="R740" s="83"/>
      <c r="S740" s="83"/>
      <c r="T740" s="83"/>
      <c r="U740" s="83"/>
      <c r="V740" s="56"/>
    </row>
    <row r="741" spans="1:22" ht="13">
      <c r="A741" s="137">
        <v>61433411</v>
      </c>
      <c r="B741" s="162" t="s">
        <v>4342</v>
      </c>
      <c r="C741" s="99">
        <v>51912535318</v>
      </c>
      <c r="D741" s="141" t="s">
        <v>4343</v>
      </c>
      <c r="E741" s="99" t="s">
        <v>4344</v>
      </c>
      <c r="F741" s="646"/>
      <c r="G741" s="590" t="s">
        <v>224</v>
      </c>
      <c r="H741" s="169" t="s">
        <v>243</v>
      </c>
      <c r="I741" s="82" t="s">
        <v>316</v>
      </c>
      <c r="J741" s="76" t="s">
        <v>249</v>
      </c>
      <c r="K741" s="165" t="s">
        <v>259</v>
      </c>
      <c r="L741" s="76" t="s">
        <v>259</v>
      </c>
      <c r="M741" s="189"/>
      <c r="N741" s="83" t="s">
        <v>231</v>
      </c>
      <c r="O741" s="83" t="s">
        <v>236</v>
      </c>
      <c r="P741" s="82" t="s">
        <v>231</v>
      </c>
      <c r="Q741" s="84"/>
      <c r="R741" s="83"/>
      <c r="S741" s="83"/>
      <c r="T741" s="83"/>
      <c r="U741" s="83"/>
      <c r="V741" s="56"/>
    </row>
    <row r="742" spans="1:22" ht="13">
      <c r="A742" s="137">
        <v>71686738</v>
      </c>
      <c r="B742" s="162" t="s">
        <v>6583</v>
      </c>
      <c r="C742" s="99">
        <v>933901129</v>
      </c>
      <c r="D742" s="141" t="s">
        <v>6584</v>
      </c>
      <c r="E742" s="99"/>
      <c r="F742" s="646"/>
      <c r="G742" s="590" t="s">
        <v>224</v>
      </c>
      <c r="H742" s="169" t="s">
        <v>243</v>
      </c>
      <c r="I742" s="82" t="s">
        <v>316</v>
      </c>
      <c r="J742" s="76" t="s">
        <v>249</v>
      </c>
      <c r="K742" s="638" t="s">
        <v>271</v>
      </c>
      <c r="L742" s="56"/>
      <c r="M742" s="189"/>
      <c r="N742" s="83" t="s">
        <v>236</v>
      </c>
      <c r="O742" s="83" t="s">
        <v>236</v>
      </c>
      <c r="P742" s="82" t="s">
        <v>236</v>
      </c>
      <c r="Q742" s="84"/>
      <c r="R742" s="83"/>
      <c r="S742" s="83"/>
      <c r="T742" s="83"/>
      <c r="U742" s="83"/>
      <c r="V742" s="56"/>
    </row>
    <row r="743" spans="1:22" ht="13">
      <c r="A743" s="137">
        <v>71673421</v>
      </c>
      <c r="B743" s="162" t="s">
        <v>6471</v>
      </c>
      <c r="C743" s="99">
        <v>51922708808</v>
      </c>
      <c r="D743" s="141" t="s">
        <v>6472</v>
      </c>
      <c r="E743" s="99"/>
      <c r="F743" s="646"/>
      <c r="G743" s="590" t="s">
        <v>224</v>
      </c>
      <c r="H743" s="169" t="s">
        <v>243</v>
      </c>
      <c r="I743" s="82" t="s">
        <v>316</v>
      </c>
      <c r="J743" s="76" t="s">
        <v>249</v>
      </c>
      <c r="K743" s="165"/>
      <c r="L743" s="76"/>
      <c r="M743" s="189"/>
      <c r="N743" s="83" t="s">
        <v>236</v>
      </c>
      <c r="O743" s="83" t="s">
        <v>236</v>
      </c>
      <c r="P743" s="82" t="s">
        <v>236</v>
      </c>
      <c r="Q743" s="84"/>
      <c r="R743" s="83"/>
      <c r="S743" s="83"/>
      <c r="T743" s="83"/>
      <c r="U743" s="83"/>
      <c r="V743" s="56"/>
    </row>
    <row r="744" spans="1:22" ht="13">
      <c r="A744" s="137">
        <v>61878664</v>
      </c>
      <c r="B744" s="162" t="s">
        <v>4919</v>
      </c>
      <c r="C744" s="99">
        <v>902826374</v>
      </c>
      <c r="D744" s="141" t="s">
        <v>4920</v>
      </c>
      <c r="E744" s="99"/>
      <c r="F744" s="646"/>
      <c r="G744" s="590" t="s">
        <v>224</v>
      </c>
      <c r="H744" s="169" t="s">
        <v>243</v>
      </c>
      <c r="I744" s="82" t="s">
        <v>316</v>
      </c>
      <c r="J744" s="76" t="s">
        <v>249</v>
      </c>
      <c r="K744" s="165"/>
      <c r="L744" s="76"/>
      <c r="M744" s="189"/>
      <c r="N744" s="83" t="s">
        <v>236</v>
      </c>
      <c r="O744" s="83" t="s">
        <v>236</v>
      </c>
      <c r="P744" s="82" t="s">
        <v>236</v>
      </c>
      <c r="Q744" s="84"/>
      <c r="R744" s="83"/>
      <c r="S744" s="83"/>
      <c r="T744" s="83"/>
      <c r="U744" s="83"/>
      <c r="V744" s="56"/>
    </row>
    <row r="745" spans="1:22" ht="13">
      <c r="A745" s="137">
        <v>61523019</v>
      </c>
      <c r="B745" s="162" t="s">
        <v>4630</v>
      </c>
      <c r="C745" s="99">
        <v>904379678</v>
      </c>
      <c r="D745" s="141" t="s">
        <v>4631</v>
      </c>
      <c r="E745" s="99"/>
      <c r="F745" s="646"/>
      <c r="G745" s="590" t="s">
        <v>224</v>
      </c>
      <c r="H745" s="169" t="s">
        <v>243</v>
      </c>
      <c r="I745" s="82" t="s">
        <v>316</v>
      </c>
      <c r="J745" s="76" t="s">
        <v>249</v>
      </c>
      <c r="K745" s="165"/>
      <c r="L745" s="76"/>
      <c r="M745" s="189"/>
      <c r="N745" s="83" t="s">
        <v>236</v>
      </c>
      <c r="O745" s="83" t="s">
        <v>236</v>
      </c>
      <c r="P745" s="82" t="s">
        <v>236</v>
      </c>
      <c r="Q745" s="84"/>
      <c r="R745" s="83"/>
      <c r="S745" s="83"/>
      <c r="T745" s="83"/>
      <c r="U745" s="83"/>
      <c r="V745" s="56"/>
    </row>
    <row r="746" spans="1:22" ht="28">
      <c r="A746" s="137">
        <v>61433013</v>
      </c>
      <c r="B746" s="162" t="s">
        <v>47</v>
      </c>
      <c r="C746" s="99">
        <v>989256544</v>
      </c>
      <c r="D746" s="141" t="s">
        <v>4323</v>
      </c>
      <c r="E746" s="99" t="s">
        <v>4324</v>
      </c>
      <c r="F746" s="704" t="s">
        <v>8</v>
      </c>
      <c r="G746" s="590" t="s">
        <v>224</v>
      </c>
      <c r="H746" s="169" t="s">
        <v>243</v>
      </c>
      <c r="I746" s="82" t="s">
        <v>316</v>
      </c>
      <c r="J746" s="76" t="s">
        <v>249</v>
      </c>
      <c r="K746" s="638" t="s">
        <v>271</v>
      </c>
      <c r="L746" s="56"/>
      <c r="M746" s="189"/>
      <c r="N746" s="83" t="s">
        <v>231</v>
      </c>
      <c r="O746" s="83" t="s">
        <v>231</v>
      </c>
      <c r="P746" s="82" t="s">
        <v>231</v>
      </c>
      <c r="Q746" s="84" t="s">
        <v>445</v>
      </c>
      <c r="R746" s="309" t="s">
        <v>232</v>
      </c>
      <c r="S746" s="83" t="s">
        <v>318</v>
      </c>
      <c r="T746" s="83" t="s">
        <v>323</v>
      </c>
      <c r="U746" s="83" t="s">
        <v>255</v>
      </c>
      <c r="V746" s="56"/>
    </row>
    <row r="747" spans="1:22" ht="28">
      <c r="A747" s="137">
        <v>73163945</v>
      </c>
      <c r="B747" s="162" t="s">
        <v>8140</v>
      </c>
      <c r="C747" s="99" t="s">
        <v>8141</v>
      </c>
      <c r="D747" s="141" t="s">
        <v>8142</v>
      </c>
      <c r="E747" s="99" t="s">
        <v>8143</v>
      </c>
      <c r="F747" s="704" t="s">
        <v>8</v>
      </c>
      <c r="G747" s="590" t="s">
        <v>224</v>
      </c>
      <c r="H747" s="169" t="s">
        <v>245</v>
      </c>
      <c r="I747" s="82" t="s">
        <v>316</v>
      </c>
      <c r="J747" s="76" t="s">
        <v>249</v>
      </c>
      <c r="K747" s="165"/>
      <c r="L747" s="76"/>
      <c r="M747" s="189"/>
      <c r="N747" s="83" t="s">
        <v>231</v>
      </c>
      <c r="O747" s="83" t="s">
        <v>231</v>
      </c>
      <c r="P747" s="82" t="s">
        <v>231</v>
      </c>
      <c r="Q747" s="84"/>
      <c r="R747" s="83"/>
      <c r="S747" s="83"/>
      <c r="T747" s="83"/>
      <c r="U747" s="83"/>
      <c r="V747" s="56"/>
    </row>
    <row r="748" spans="1:22" ht="13">
      <c r="A748" s="137">
        <v>73153112</v>
      </c>
      <c r="B748" s="162" t="s">
        <v>8042</v>
      </c>
      <c r="C748" s="99">
        <v>51904513332</v>
      </c>
      <c r="D748" s="141" t="s">
        <v>8043</v>
      </c>
      <c r="E748" s="99" t="s">
        <v>451</v>
      </c>
      <c r="F748" s="646" t="s">
        <v>260</v>
      </c>
      <c r="G748" s="590" t="s">
        <v>224</v>
      </c>
      <c r="H748" s="169" t="s">
        <v>245</v>
      </c>
      <c r="I748" s="82"/>
      <c r="J748" s="76" t="s">
        <v>249</v>
      </c>
      <c r="K748" s="165"/>
      <c r="L748" s="76"/>
      <c r="M748" s="189"/>
      <c r="N748" s="83"/>
      <c r="O748" s="83"/>
      <c r="P748" s="82"/>
      <c r="Q748" s="84"/>
      <c r="R748" s="83"/>
      <c r="S748" s="83"/>
      <c r="T748" s="83"/>
      <c r="U748" s="83"/>
      <c r="V748" s="56"/>
    </row>
    <row r="749" spans="1:22" ht="13">
      <c r="A749" s="137">
        <v>71682678</v>
      </c>
      <c r="B749" s="162" t="s">
        <v>6553</v>
      </c>
      <c r="C749" s="99">
        <v>51981538715</v>
      </c>
      <c r="D749" s="141" t="s">
        <v>6552</v>
      </c>
      <c r="E749" s="99" t="s">
        <v>451</v>
      </c>
      <c r="F749" s="646" t="s">
        <v>254</v>
      </c>
      <c r="G749" s="590" t="s">
        <v>224</v>
      </c>
      <c r="H749" s="169" t="s">
        <v>245</v>
      </c>
      <c r="I749" s="82"/>
      <c r="J749" s="76" t="s">
        <v>249</v>
      </c>
      <c r="K749" s="165"/>
      <c r="L749" s="76"/>
      <c r="M749" s="189"/>
      <c r="N749" s="83" t="s">
        <v>231</v>
      </c>
      <c r="O749" s="83"/>
      <c r="P749" s="82"/>
      <c r="Q749" s="84"/>
      <c r="R749" s="83"/>
      <c r="S749" s="83"/>
      <c r="T749" s="83"/>
      <c r="U749" s="83"/>
      <c r="V749" s="56"/>
    </row>
    <row r="750" spans="1:22" ht="13">
      <c r="A750" s="137">
        <v>61516435</v>
      </c>
      <c r="B750" s="162" t="s">
        <v>4593</v>
      </c>
      <c r="C750" s="99" t="s">
        <v>4594</v>
      </c>
      <c r="D750" s="141" t="s">
        <v>4595</v>
      </c>
      <c r="E750" s="99" t="s">
        <v>4596</v>
      </c>
      <c r="F750" s="646"/>
      <c r="G750" s="590" t="s">
        <v>224</v>
      </c>
      <c r="H750" s="169" t="s">
        <v>245</v>
      </c>
      <c r="I750" s="82" t="s">
        <v>316</v>
      </c>
      <c r="J750" s="76" t="s">
        <v>249</v>
      </c>
      <c r="K750" s="165"/>
      <c r="L750" s="76"/>
      <c r="M750" s="189"/>
      <c r="N750" s="83" t="s">
        <v>231</v>
      </c>
      <c r="O750" s="83"/>
      <c r="P750" s="82"/>
      <c r="Q750" s="84"/>
      <c r="R750" s="83"/>
      <c r="S750" s="83"/>
      <c r="T750" s="83"/>
      <c r="U750" s="83"/>
      <c r="V750" s="56"/>
    </row>
    <row r="751" spans="1:22" ht="13">
      <c r="A751" s="137">
        <v>62050336</v>
      </c>
      <c r="B751" s="162" t="s">
        <v>5146</v>
      </c>
      <c r="C751" s="99">
        <v>51989978620</v>
      </c>
      <c r="D751" s="141" t="s">
        <v>5147</v>
      </c>
      <c r="E751" s="99" t="s">
        <v>5148</v>
      </c>
      <c r="F751" s="646"/>
      <c r="G751" s="590" t="s">
        <v>224</v>
      </c>
      <c r="H751" s="169" t="s">
        <v>245</v>
      </c>
      <c r="I751" s="82"/>
      <c r="J751" s="76" t="s">
        <v>249</v>
      </c>
      <c r="K751" s="165"/>
      <c r="L751" s="76"/>
      <c r="M751" s="189"/>
      <c r="N751" s="83" t="s">
        <v>233</v>
      </c>
      <c r="O751" s="83" t="s">
        <v>231</v>
      </c>
      <c r="P751" s="82"/>
      <c r="Q751" s="84"/>
      <c r="R751" s="83"/>
      <c r="S751" s="83"/>
      <c r="T751" s="83"/>
      <c r="U751" s="83"/>
      <c r="V751" s="56"/>
    </row>
    <row r="752" spans="1:22" ht="13">
      <c r="A752" s="137">
        <v>61421166</v>
      </c>
      <c r="B752" s="162" t="s">
        <v>4247</v>
      </c>
      <c r="C752" s="99">
        <v>51918131501</v>
      </c>
      <c r="D752" s="141" t="s">
        <v>4248</v>
      </c>
      <c r="E752" s="99"/>
      <c r="F752" s="646"/>
      <c r="G752" s="162" t="s">
        <v>225</v>
      </c>
      <c r="H752" s="169" t="s">
        <v>243</v>
      </c>
      <c r="I752" s="82" t="s">
        <v>316</v>
      </c>
      <c r="J752" s="76" t="s">
        <v>249</v>
      </c>
      <c r="K752" s="165"/>
      <c r="L752" s="76"/>
      <c r="M752" s="189"/>
      <c r="N752" s="83" t="s">
        <v>236</v>
      </c>
      <c r="O752" s="83" t="s">
        <v>236</v>
      </c>
      <c r="P752" s="82" t="s">
        <v>236</v>
      </c>
      <c r="Q752" s="84"/>
      <c r="R752" s="83"/>
      <c r="S752" s="83"/>
      <c r="T752" s="83"/>
      <c r="U752" s="83"/>
      <c r="V752" s="56"/>
    </row>
    <row r="753" spans="1:22" ht="13">
      <c r="A753" s="137">
        <v>78085205</v>
      </c>
      <c r="B753" s="162" t="s">
        <v>10063</v>
      </c>
      <c r="C753" s="99">
        <v>960709615</v>
      </c>
      <c r="D753" s="141" t="s">
        <v>10064</v>
      </c>
      <c r="E753" s="99"/>
      <c r="F753" s="646"/>
      <c r="G753" s="162" t="s">
        <v>225</v>
      </c>
      <c r="H753" s="169" t="s">
        <v>243</v>
      </c>
      <c r="I753" s="82" t="s">
        <v>316</v>
      </c>
      <c r="J753" s="76" t="s">
        <v>249</v>
      </c>
      <c r="K753" s="165"/>
      <c r="L753" s="76"/>
      <c r="M753" s="189"/>
      <c r="N753" s="83" t="s">
        <v>236</v>
      </c>
      <c r="O753" s="83" t="s">
        <v>236</v>
      </c>
      <c r="P753" s="82" t="s">
        <v>236</v>
      </c>
      <c r="Q753" s="84"/>
      <c r="R753" s="83"/>
      <c r="S753" s="83"/>
      <c r="T753" s="83"/>
      <c r="U753" s="83"/>
      <c r="V753" s="56"/>
    </row>
    <row r="754" spans="1:22" ht="13">
      <c r="A754" s="137">
        <v>41610608</v>
      </c>
      <c r="B754" s="162" t="s">
        <v>1708</v>
      </c>
      <c r="C754" s="99">
        <v>51927130904</v>
      </c>
      <c r="D754" s="141" t="s">
        <v>1709</v>
      </c>
      <c r="E754" s="99"/>
      <c r="F754" s="646"/>
      <c r="G754" s="162" t="s">
        <v>225</v>
      </c>
      <c r="H754" s="169" t="s">
        <v>243</v>
      </c>
      <c r="I754" s="82" t="s">
        <v>316</v>
      </c>
      <c r="J754" s="76" t="s">
        <v>249</v>
      </c>
      <c r="K754" s="165"/>
      <c r="L754" s="76"/>
      <c r="M754" s="189"/>
      <c r="N754" s="83" t="s">
        <v>236</v>
      </c>
      <c r="O754" s="83" t="s">
        <v>236</v>
      </c>
      <c r="P754" s="82" t="s">
        <v>236</v>
      </c>
      <c r="Q754" s="84"/>
      <c r="R754" s="83"/>
      <c r="S754" s="83"/>
      <c r="T754" s="83"/>
      <c r="U754" s="83"/>
      <c r="V754" s="56"/>
    </row>
    <row r="755" spans="1:22" ht="13">
      <c r="A755" s="137"/>
      <c r="B755" s="162" t="s">
        <v>12035</v>
      </c>
      <c r="C755" s="99">
        <v>51912785451</v>
      </c>
      <c r="D755" s="141" t="s">
        <v>11679</v>
      </c>
      <c r="E755" s="99"/>
      <c r="F755" s="646"/>
      <c r="G755" s="162" t="s">
        <v>225</v>
      </c>
      <c r="H755" s="169" t="s">
        <v>245</v>
      </c>
      <c r="I755" s="82" t="s">
        <v>316</v>
      </c>
      <c r="J755" s="76" t="s">
        <v>249</v>
      </c>
      <c r="K755" s="165"/>
      <c r="L755" s="76"/>
      <c r="M755" s="189"/>
      <c r="N755" s="83" t="s">
        <v>350</v>
      </c>
      <c r="O755" s="83" t="s">
        <v>350</v>
      </c>
      <c r="P755" s="82" t="s">
        <v>350</v>
      </c>
      <c r="Q755" s="84"/>
      <c r="R755" s="83"/>
      <c r="S755" s="83"/>
      <c r="T755" s="83"/>
      <c r="U755" s="83"/>
      <c r="V755" s="56"/>
    </row>
    <row r="756" spans="1:22" ht="13">
      <c r="A756" s="137">
        <v>72826953</v>
      </c>
      <c r="B756" s="162" t="s">
        <v>7644</v>
      </c>
      <c r="C756" s="99">
        <v>51995098108</v>
      </c>
      <c r="D756" s="141" t="s">
        <v>7645</v>
      </c>
      <c r="E756" s="99" t="s">
        <v>7646</v>
      </c>
      <c r="F756" s="646"/>
      <c r="G756" s="162" t="s">
        <v>225</v>
      </c>
      <c r="H756" s="169" t="s">
        <v>245</v>
      </c>
      <c r="I756" s="82" t="s">
        <v>316</v>
      </c>
      <c r="J756" s="76" t="s">
        <v>249</v>
      </c>
      <c r="K756" s="165"/>
      <c r="L756" s="76"/>
      <c r="M756" s="189"/>
      <c r="N756" s="83" t="s">
        <v>231</v>
      </c>
      <c r="O756" s="83"/>
      <c r="P756" s="82"/>
      <c r="Q756" s="84"/>
      <c r="R756" s="83"/>
      <c r="S756" s="83"/>
      <c r="T756" s="83"/>
      <c r="U756" s="83"/>
      <c r="V756" s="56"/>
    </row>
    <row r="757" spans="1:22" ht="28">
      <c r="A757" s="137">
        <v>72344485</v>
      </c>
      <c r="B757" s="162" t="s">
        <v>7123</v>
      </c>
      <c r="C757" s="99" t="s">
        <v>7124</v>
      </c>
      <c r="D757" s="141"/>
      <c r="E757" s="99"/>
      <c r="F757" s="646"/>
      <c r="G757" s="162" t="s">
        <v>223</v>
      </c>
      <c r="H757" s="169" t="s">
        <v>245</v>
      </c>
      <c r="I757" s="82" t="s">
        <v>316</v>
      </c>
      <c r="J757" s="76" t="s">
        <v>249</v>
      </c>
      <c r="K757" s="165"/>
      <c r="L757" s="76"/>
      <c r="M757" s="189"/>
      <c r="N757" s="83" t="s">
        <v>231</v>
      </c>
      <c r="O757" s="83" t="s">
        <v>236</v>
      </c>
      <c r="P757" s="82" t="s">
        <v>236</v>
      </c>
      <c r="Q757" s="84" t="s">
        <v>445</v>
      </c>
      <c r="R757" s="83" t="s">
        <v>232</v>
      </c>
      <c r="S757" s="83" t="s">
        <v>318</v>
      </c>
      <c r="T757" s="83" t="s">
        <v>323</v>
      </c>
      <c r="U757" s="83" t="s">
        <v>255</v>
      </c>
      <c r="V757" s="56"/>
    </row>
    <row r="758" spans="1:22" ht="42">
      <c r="A758" s="137">
        <v>61393199</v>
      </c>
      <c r="B758" s="162" t="s">
        <v>4179</v>
      </c>
      <c r="C758" s="99">
        <v>51958374611</v>
      </c>
      <c r="D758" s="141" t="s">
        <v>4180</v>
      </c>
      <c r="E758" s="99" t="s">
        <v>4181</v>
      </c>
      <c r="F758" s="704" t="s">
        <v>240</v>
      </c>
      <c r="G758" s="162" t="s">
        <v>225</v>
      </c>
      <c r="H758" s="169" t="s">
        <v>245</v>
      </c>
      <c r="I758" s="82" t="s">
        <v>316</v>
      </c>
      <c r="J758" s="76" t="s">
        <v>249</v>
      </c>
      <c r="K758" s="165"/>
      <c r="L758" s="76"/>
      <c r="M758" s="189"/>
      <c r="N758" s="83" t="s">
        <v>231</v>
      </c>
      <c r="O758" s="83" t="s">
        <v>231</v>
      </c>
      <c r="P758" s="82" t="s">
        <v>231</v>
      </c>
      <c r="Q758" s="84" t="s">
        <v>445</v>
      </c>
      <c r="R758" s="83" t="s">
        <v>232</v>
      </c>
      <c r="S758" s="83" t="s">
        <v>318</v>
      </c>
      <c r="T758" s="83" t="s">
        <v>323</v>
      </c>
      <c r="U758" s="83" t="s">
        <v>255</v>
      </c>
      <c r="V758" s="56"/>
    </row>
    <row r="759" spans="1:22" ht="42">
      <c r="A759" s="137">
        <v>61790572</v>
      </c>
      <c r="B759" s="162" t="s">
        <v>88</v>
      </c>
      <c r="C759" s="99" t="s">
        <v>89</v>
      </c>
      <c r="D759" s="141" t="s">
        <v>4824</v>
      </c>
      <c r="E759" s="99" t="s">
        <v>4181</v>
      </c>
      <c r="F759" s="704" t="s">
        <v>240</v>
      </c>
      <c r="G759" s="162" t="s">
        <v>225</v>
      </c>
      <c r="H759" s="169" t="s">
        <v>242</v>
      </c>
      <c r="I759" s="82" t="s">
        <v>316</v>
      </c>
      <c r="J759" s="76" t="s">
        <v>249</v>
      </c>
      <c r="K759" s="165"/>
      <c r="L759" s="76"/>
      <c r="M759" s="189"/>
      <c r="N759" s="83" t="s">
        <v>231</v>
      </c>
      <c r="O759" s="83" t="s">
        <v>231</v>
      </c>
      <c r="P759" s="82" t="s">
        <v>231</v>
      </c>
      <c r="Q759" s="84" t="s">
        <v>445</v>
      </c>
      <c r="R759" s="83" t="s">
        <v>232</v>
      </c>
      <c r="S759" s="83" t="s">
        <v>318</v>
      </c>
      <c r="T759" s="83" t="s">
        <v>323</v>
      </c>
      <c r="U759" s="83" t="s">
        <v>255</v>
      </c>
      <c r="V759" s="56"/>
    </row>
    <row r="760" spans="1:22" ht="28">
      <c r="A760" s="137">
        <v>3071791</v>
      </c>
      <c r="B760" s="162" t="s">
        <v>442</v>
      </c>
      <c r="C760" s="99">
        <v>51906106848</v>
      </c>
      <c r="D760" s="141" t="s">
        <v>443</v>
      </c>
      <c r="E760" s="99" t="s">
        <v>444</v>
      </c>
      <c r="F760" s="704" t="s">
        <v>8</v>
      </c>
      <c r="G760" s="590" t="s">
        <v>224</v>
      </c>
      <c r="H760" s="169" t="s">
        <v>245</v>
      </c>
      <c r="I760" s="82" t="s">
        <v>316</v>
      </c>
      <c r="J760" s="76" t="s">
        <v>249</v>
      </c>
      <c r="K760" s="165"/>
      <c r="L760" s="76"/>
      <c r="M760" s="189"/>
      <c r="N760" s="83" t="s">
        <v>231</v>
      </c>
      <c r="O760" s="83" t="s">
        <v>231</v>
      </c>
      <c r="P760" s="82" t="s">
        <v>231</v>
      </c>
      <c r="Q760" s="84" t="s">
        <v>445</v>
      </c>
      <c r="R760" s="83" t="s">
        <v>232</v>
      </c>
      <c r="S760" s="83" t="s">
        <v>318</v>
      </c>
      <c r="T760" s="83" t="s">
        <v>323</v>
      </c>
      <c r="U760" s="83" t="s">
        <v>255</v>
      </c>
      <c r="V760" s="56"/>
    </row>
    <row r="761" spans="1:22" ht="13">
      <c r="A761" s="137">
        <v>61755301</v>
      </c>
      <c r="B761" s="162" t="s">
        <v>4750</v>
      </c>
      <c r="C761" s="99">
        <v>51944081301</v>
      </c>
      <c r="D761" s="141" t="s">
        <v>4751</v>
      </c>
      <c r="E761" s="99" t="s">
        <v>451</v>
      </c>
      <c r="F761" s="646" t="s">
        <v>260</v>
      </c>
      <c r="G761" s="590" t="s">
        <v>224</v>
      </c>
      <c r="H761" s="169" t="s">
        <v>245</v>
      </c>
      <c r="I761" s="82"/>
      <c r="J761" s="76" t="s">
        <v>249</v>
      </c>
      <c r="K761" s="165"/>
      <c r="L761" s="76"/>
      <c r="M761" s="189"/>
      <c r="N761" s="83" t="s">
        <v>233</v>
      </c>
      <c r="O761" s="83"/>
      <c r="P761" s="82"/>
      <c r="Q761" s="84"/>
      <c r="R761" s="83"/>
      <c r="S761" s="83"/>
      <c r="T761" s="83"/>
      <c r="U761" s="83"/>
      <c r="V761" s="56"/>
    </row>
    <row r="762" spans="1:22" ht="13">
      <c r="A762" s="137">
        <v>43852319</v>
      </c>
      <c r="B762" s="162" t="s">
        <v>2204</v>
      </c>
      <c r="C762" s="99">
        <v>51987353546</v>
      </c>
      <c r="D762" s="141" t="s">
        <v>2205</v>
      </c>
      <c r="E762" s="99" t="s">
        <v>451</v>
      </c>
      <c r="F762" s="646"/>
      <c r="G762" s="590" t="s">
        <v>224</v>
      </c>
      <c r="H762" s="169" t="s">
        <v>245</v>
      </c>
      <c r="I762" s="82"/>
      <c r="J762" s="76" t="s">
        <v>249</v>
      </c>
      <c r="K762" s="165"/>
      <c r="L762" s="76"/>
      <c r="M762" s="189"/>
      <c r="N762" s="83" t="s">
        <v>233</v>
      </c>
      <c r="O762" s="83"/>
      <c r="P762" s="82"/>
      <c r="Q762" s="84"/>
      <c r="R762" s="83"/>
      <c r="S762" s="83"/>
      <c r="T762" s="83"/>
      <c r="U762" s="83"/>
      <c r="V762" s="56"/>
    </row>
    <row r="763" spans="1:22" ht="42">
      <c r="A763" s="137">
        <v>61355649</v>
      </c>
      <c r="B763" s="162" t="s">
        <v>44</v>
      </c>
      <c r="C763" s="99" t="s">
        <v>45</v>
      </c>
      <c r="D763" s="141" t="s">
        <v>4073</v>
      </c>
      <c r="E763" s="99" t="s">
        <v>4074</v>
      </c>
      <c r="F763" s="704" t="s">
        <v>240</v>
      </c>
      <c r="G763" s="162" t="s">
        <v>223</v>
      </c>
      <c r="H763" s="169" t="s">
        <v>245</v>
      </c>
      <c r="I763" s="82" t="s">
        <v>316</v>
      </c>
      <c r="J763" s="76" t="s">
        <v>249</v>
      </c>
      <c r="K763" s="165"/>
      <c r="L763" s="76"/>
      <c r="M763" s="189"/>
      <c r="N763" s="83" t="s">
        <v>231</v>
      </c>
      <c r="O763" s="83" t="s">
        <v>231</v>
      </c>
      <c r="P763" s="82" t="s">
        <v>231</v>
      </c>
      <c r="Q763" s="84" t="s">
        <v>445</v>
      </c>
      <c r="R763" s="83" t="s">
        <v>232</v>
      </c>
      <c r="S763" s="83" t="s">
        <v>318</v>
      </c>
      <c r="T763" s="83" t="s">
        <v>323</v>
      </c>
      <c r="U763" s="83" t="s">
        <v>255</v>
      </c>
      <c r="V763" s="56"/>
    </row>
    <row r="764" spans="1:22" ht="13">
      <c r="A764" s="137">
        <v>73398591</v>
      </c>
      <c r="B764" s="162" t="s">
        <v>8340</v>
      </c>
      <c r="C764" s="99" t="s">
        <v>8341</v>
      </c>
      <c r="D764" s="141" t="s">
        <v>8342</v>
      </c>
      <c r="E764" s="99" t="s">
        <v>1617</v>
      </c>
      <c r="F764" s="646"/>
      <c r="G764" s="590" t="s">
        <v>224</v>
      </c>
      <c r="H764" s="169" t="s">
        <v>245</v>
      </c>
      <c r="I764" s="82" t="s">
        <v>316</v>
      </c>
      <c r="J764" s="76" t="s">
        <v>249</v>
      </c>
      <c r="K764" s="165"/>
      <c r="L764" s="76"/>
      <c r="M764" s="189"/>
      <c r="N764" s="83" t="s">
        <v>233</v>
      </c>
      <c r="O764" s="83"/>
      <c r="P764" s="82"/>
      <c r="Q764" s="84"/>
      <c r="R764" s="83"/>
      <c r="S764" s="83"/>
      <c r="T764" s="83"/>
      <c r="U764" s="83"/>
      <c r="V764" s="56"/>
    </row>
    <row r="765" spans="1:22" ht="28">
      <c r="A765" s="137">
        <v>74112137</v>
      </c>
      <c r="B765" s="162" t="s">
        <v>8778</v>
      </c>
      <c r="C765" s="99">
        <v>952063649</v>
      </c>
      <c r="D765" s="141" t="s">
        <v>8779</v>
      </c>
      <c r="E765" s="99" t="s">
        <v>1617</v>
      </c>
      <c r="F765" s="646"/>
      <c r="G765" s="162" t="s">
        <v>223</v>
      </c>
      <c r="H765" s="169" t="s">
        <v>245</v>
      </c>
      <c r="I765" s="82"/>
      <c r="J765" s="76" t="s">
        <v>249</v>
      </c>
      <c r="K765" s="165"/>
      <c r="L765" s="76"/>
      <c r="M765" s="189"/>
      <c r="N765" s="309" t="s">
        <v>233</v>
      </c>
      <c r="O765" s="83"/>
      <c r="P765" s="82" t="s">
        <v>231</v>
      </c>
      <c r="Q765" s="84"/>
      <c r="R765" s="83"/>
      <c r="S765" s="83"/>
      <c r="T765" s="83"/>
      <c r="U765" s="83"/>
      <c r="V765" s="56"/>
    </row>
    <row r="766" spans="1:22" ht="28">
      <c r="A766" s="137">
        <v>73165562</v>
      </c>
      <c r="B766" s="162" t="s">
        <v>8156</v>
      </c>
      <c r="C766" s="99" t="s">
        <v>8157</v>
      </c>
      <c r="D766" s="141" t="s">
        <v>8158</v>
      </c>
      <c r="E766" s="99" t="s">
        <v>8159</v>
      </c>
      <c r="F766" s="704" t="s">
        <v>8</v>
      </c>
      <c r="G766" s="162" t="s">
        <v>223</v>
      </c>
      <c r="H766" s="169" t="s">
        <v>245</v>
      </c>
      <c r="I766" s="82" t="s">
        <v>316</v>
      </c>
      <c r="J766" s="76" t="s">
        <v>249</v>
      </c>
      <c r="K766" s="165"/>
      <c r="L766" s="76"/>
      <c r="M766" s="189"/>
      <c r="N766" s="309" t="s">
        <v>231</v>
      </c>
      <c r="O766" s="83" t="s">
        <v>231</v>
      </c>
      <c r="P766" s="82"/>
      <c r="Q766" s="84" t="s">
        <v>445</v>
      </c>
      <c r="R766" s="83" t="s">
        <v>234</v>
      </c>
      <c r="S766" s="83" t="s">
        <v>318</v>
      </c>
      <c r="T766" s="83" t="s">
        <v>628</v>
      </c>
      <c r="U766" s="83"/>
      <c r="V766" s="56"/>
    </row>
    <row r="767" spans="1:22" ht="28">
      <c r="A767" s="137">
        <v>72062133</v>
      </c>
      <c r="B767" s="162" t="s">
        <v>6822</v>
      </c>
      <c r="C767" s="99" t="s">
        <v>6823</v>
      </c>
      <c r="D767" s="141" t="s">
        <v>6824</v>
      </c>
      <c r="E767" s="99" t="s">
        <v>6825</v>
      </c>
      <c r="F767" s="646"/>
      <c r="G767" s="162" t="s">
        <v>223</v>
      </c>
      <c r="H767" s="169" t="s">
        <v>245</v>
      </c>
      <c r="I767" s="82" t="s">
        <v>316</v>
      </c>
      <c r="J767" s="76" t="s">
        <v>249</v>
      </c>
      <c r="K767" s="165"/>
      <c r="L767" s="76"/>
      <c r="M767" s="189"/>
      <c r="N767" s="83" t="s">
        <v>231</v>
      </c>
      <c r="O767" s="83" t="s">
        <v>231</v>
      </c>
      <c r="P767" s="82"/>
      <c r="Q767" s="84" t="s">
        <v>445</v>
      </c>
      <c r="R767" s="83" t="s">
        <v>232</v>
      </c>
      <c r="S767" s="83" t="s">
        <v>318</v>
      </c>
      <c r="T767" s="83" t="s">
        <v>323</v>
      </c>
      <c r="U767" s="83" t="s">
        <v>255</v>
      </c>
      <c r="V767" s="56"/>
    </row>
    <row r="768" spans="1:22" ht="42">
      <c r="A768" s="137">
        <v>61463762</v>
      </c>
      <c r="B768" s="162" t="s">
        <v>67</v>
      </c>
      <c r="C768" s="99">
        <v>952507619</v>
      </c>
      <c r="D768" s="141" t="s">
        <v>4419</v>
      </c>
      <c r="E768" s="99" t="s">
        <v>4420</v>
      </c>
      <c r="F768" s="704" t="s">
        <v>240</v>
      </c>
      <c r="G768" s="162" t="s">
        <v>225</v>
      </c>
      <c r="H768" s="169" t="s">
        <v>238</v>
      </c>
      <c r="I768" s="82" t="s">
        <v>316</v>
      </c>
      <c r="J768" s="76" t="s">
        <v>249</v>
      </c>
      <c r="K768" s="165"/>
      <c r="L768" s="76"/>
      <c r="M768" s="189"/>
      <c r="N768" s="83" t="s">
        <v>231</v>
      </c>
      <c r="O768" s="83" t="s">
        <v>231</v>
      </c>
      <c r="P768" s="82" t="s">
        <v>231</v>
      </c>
      <c r="Q768" s="84" t="s">
        <v>445</v>
      </c>
      <c r="R768" s="83" t="s">
        <v>232</v>
      </c>
      <c r="S768" s="83" t="s">
        <v>318</v>
      </c>
      <c r="T768" s="83" t="s">
        <v>323</v>
      </c>
      <c r="U768" s="83" t="s">
        <v>255</v>
      </c>
      <c r="V768" s="56"/>
    </row>
    <row r="769" spans="1:22" ht="28">
      <c r="A769" s="137">
        <v>73170491</v>
      </c>
      <c r="B769" s="162" t="s">
        <v>8177</v>
      </c>
      <c r="C769" s="99">
        <v>926258804</v>
      </c>
      <c r="D769" s="141" t="s">
        <v>8178</v>
      </c>
      <c r="E769" s="99" t="s">
        <v>1617</v>
      </c>
      <c r="F769" s="646"/>
      <c r="G769" s="162" t="s">
        <v>225</v>
      </c>
      <c r="H769" s="169" t="s">
        <v>243</v>
      </c>
      <c r="I769" s="82"/>
      <c r="J769" s="76" t="s">
        <v>249</v>
      </c>
      <c r="K769" s="165"/>
      <c r="L769" s="76"/>
      <c r="M769" s="189"/>
      <c r="N769" s="310" t="s">
        <v>233</v>
      </c>
      <c r="O769" s="83"/>
      <c r="P769" s="82"/>
      <c r="Q769" s="84"/>
      <c r="R769" s="83"/>
      <c r="S769" s="83"/>
      <c r="T769" s="83"/>
      <c r="U769" s="83"/>
      <c r="V769" s="56"/>
    </row>
    <row r="770" spans="1:22" ht="28">
      <c r="A770" s="99">
        <v>73892453</v>
      </c>
      <c r="B770" s="162" t="s">
        <v>8615</v>
      </c>
      <c r="C770" s="99">
        <v>978629012</v>
      </c>
      <c r="D770" s="141" t="s">
        <v>8616</v>
      </c>
      <c r="E770" s="99"/>
      <c r="F770" s="646"/>
      <c r="G770" s="162" t="s">
        <v>225</v>
      </c>
      <c r="H770" s="169" t="s">
        <v>243</v>
      </c>
      <c r="I770" s="82"/>
      <c r="J770" s="76" t="s">
        <v>249</v>
      </c>
      <c r="K770" s="165"/>
      <c r="L770" s="76"/>
      <c r="M770" s="189"/>
      <c r="N770" s="310" t="s">
        <v>233</v>
      </c>
      <c r="O770" s="83"/>
      <c r="P770" s="82" t="str">
        <f>TRIM(BD_LilyaEspinoza[[#This Row],[CONTACTO II]])</f>
        <v/>
      </c>
      <c r="Q770" s="84"/>
      <c r="R770" s="83"/>
      <c r="S770" s="83"/>
      <c r="T770" s="83"/>
      <c r="U770" s="83"/>
      <c r="V770" s="56"/>
    </row>
    <row r="771" spans="1:22" ht="28">
      <c r="A771" s="99"/>
      <c r="B771" s="162" t="s">
        <v>12036</v>
      </c>
      <c r="C771" s="99">
        <v>948710916</v>
      </c>
      <c r="D771" s="141"/>
      <c r="E771" s="99" t="s">
        <v>451</v>
      </c>
      <c r="F771" s="646"/>
      <c r="G771" s="162" t="s">
        <v>225</v>
      </c>
      <c r="H771" s="169" t="s">
        <v>243</v>
      </c>
      <c r="I771" s="82"/>
      <c r="J771" s="76" t="s">
        <v>249</v>
      </c>
      <c r="K771" s="165"/>
      <c r="L771" s="76"/>
      <c r="M771" s="189"/>
      <c r="N771" s="310" t="s">
        <v>233</v>
      </c>
      <c r="O771" s="83"/>
      <c r="P771" s="82" t="str">
        <f>TRIM(BD_LilyaEspinoza[[#This Row],[CONTACTO II]])</f>
        <v/>
      </c>
      <c r="Q771" s="84"/>
      <c r="R771" s="83"/>
      <c r="S771" s="83"/>
      <c r="T771" s="83"/>
      <c r="U771" s="83"/>
      <c r="V771" s="56"/>
    </row>
    <row r="772" spans="1:22" ht="28">
      <c r="A772" s="99">
        <v>62025890</v>
      </c>
      <c r="B772" s="162" t="s">
        <v>5092</v>
      </c>
      <c r="C772" s="99">
        <v>980024292</v>
      </c>
      <c r="D772" s="141" t="s">
        <v>5093</v>
      </c>
      <c r="E772" s="99" t="s">
        <v>451</v>
      </c>
      <c r="F772" s="646"/>
      <c r="G772" s="162" t="s">
        <v>225</v>
      </c>
      <c r="H772" s="169" t="s">
        <v>243</v>
      </c>
      <c r="I772" s="82"/>
      <c r="J772" s="76" t="s">
        <v>249</v>
      </c>
      <c r="K772" s="165"/>
      <c r="L772" s="76"/>
      <c r="M772" s="189"/>
      <c r="N772" s="310" t="s">
        <v>233</v>
      </c>
      <c r="O772" s="83"/>
      <c r="P772" s="82" t="str">
        <f>TRIM(BD_LilyaEspinoza[[#This Row],[CONTACTO II]])</f>
        <v/>
      </c>
      <c r="Q772" s="84"/>
      <c r="R772" s="83"/>
      <c r="S772" s="83"/>
      <c r="T772" s="83"/>
      <c r="U772" s="83"/>
      <c r="V772" s="56"/>
    </row>
    <row r="773" spans="1:22" ht="28">
      <c r="A773" s="99"/>
      <c r="B773" s="162" t="s">
        <v>12037</v>
      </c>
      <c r="C773" s="99">
        <v>924366091</v>
      </c>
      <c r="D773" s="141" t="s">
        <v>12038</v>
      </c>
      <c r="E773" s="99" t="s">
        <v>451</v>
      </c>
      <c r="F773" s="646"/>
      <c r="G773" s="162" t="s">
        <v>225</v>
      </c>
      <c r="H773" s="169" t="s">
        <v>243</v>
      </c>
      <c r="I773" s="82"/>
      <c r="J773" s="76" t="s">
        <v>249</v>
      </c>
      <c r="K773" s="165"/>
      <c r="L773" s="76"/>
      <c r="M773" s="189"/>
      <c r="N773" s="310" t="s">
        <v>233</v>
      </c>
      <c r="O773" s="83"/>
      <c r="P773" s="82" t="str">
        <f>TRIM(BD_LilyaEspinoza[[#This Row],[CONTACTO II]])</f>
        <v/>
      </c>
      <c r="Q773" s="84"/>
      <c r="R773" s="83"/>
      <c r="S773" s="83"/>
      <c r="T773" s="83"/>
      <c r="U773" s="83"/>
      <c r="V773" s="56"/>
    </row>
    <row r="774" spans="1:22" ht="42">
      <c r="A774" s="99">
        <v>72828264</v>
      </c>
      <c r="B774" s="162" t="s">
        <v>184</v>
      </c>
      <c r="C774" s="99">
        <v>51956388933</v>
      </c>
      <c r="D774" s="141" t="s">
        <v>7654</v>
      </c>
      <c r="E774" s="99" t="s">
        <v>1104</v>
      </c>
      <c r="F774" s="704" t="s">
        <v>240</v>
      </c>
      <c r="G774" s="162" t="s">
        <v>225</v>
      </c>
      <c r="H774" s="169" t="s">
        <v>245</v>
      </c>
      <c r="I774" s="82" t="s">
        <v>316</v>
      </c>
      <c r="J774" s="76" t="s">
        <v>249</v>
      </c>
      <c r="K774" s="165"/>
      <c r="L774" s="76"/>
      <c r="M774" s="189"/>
      <c r="N774" s="83" t="s">
        <v>231</v>
      </c>
      <c r="O774" s="83" t="s">
        <v>231</v>
      </c>
      <c r="P774" s="82" t="s">
        <v>231</v>
      </c>
      <c r="Q774" s="84" t="s">
        <v>445</v>
      </c>
      <c r="R774" s="309" t="s">
        <v>232</v>
      </c>
      <c r="S774" s="83" t="s">
        <v>318</v>
      </c>
      <c r="T774" s="83" t="s">
        <v>323</v>
      </c>
      <c r="U774" s="83" t="s">
        <v>255</v>
      </c>
      <c r="V774" s="56"/>
    </row>
    <row r="775" spans="1:22" ht="28">
      <c r="A775" s="99">
        <v>71366584</v>
      </c>
      <c r="B775" s="162" t="s">
        <v>118</v>
      </c>
      <c r="C775" s="99" t="s">
        <v>6264</v>
      </c>
      <c r="D775" s="141"/>
      <c r="E775" s="99" t="s">
        <v>1104</v>
      </c>
      <c r="F775" s="704" t="s">
        <v>8</v>
      </c>
      <c r="G775" s="162" t="s">
        <v>225</v>
      </c>
      <c r="H775" s="169" t="s">
        <v>245</v>
      </c>
      <c r="I775" s="82" t="s">
        <v>316</v>
      </c>
      <c r="J775" s="76" t="s">
        <v>249</v>
      </c>
      <c r="K775" s="165"/>
      <c r="L775" s="76"/>
      <c r="M775" s="189"/>
      <c r="N775" s="83" t="s">
        <v>231</v>
      </c>
      <c r="O775" s="83" t="s">
        <v>231</v>
      </c>
      <c r="P775" s="82" t="s">
        <v>231</v>
      </c>
      <c r="Q775" s="84" t="s">
        <v>445</v>
      </c>
      <c r="R775" s="309" t="s">
        <v>232</v>
      </c>
      <c r="S775" s="83" t="s">
        <v>318</v>
      </c>
      <c r="T775" s="83" t="s">
        <v>323</v>
      </c>
      <c r="U775" s="83" t="s">
        <v>255</v>
      </c>
      <c r="V775" s="56"/>
    </row>
    <row r="776" spans="1:22" ht="28">
      <c r="A776" s="99"/>
      <c r="B776" s="162" t="s">
        <v>12039</v>
      </c>
      <c r="C776" s="99">
        <v>962588500</v>
      </c>
      <c r="D776" s="141" t="s">
        <v>12040</v>
      </c>
      <c r="E776" s="99" t="s">
        <v>1617</v>
      </c>
      <c r="F776" s="646"/>
      <c r="G776" s="162" t="s">
        <v>225</v>
      </c>
      <c r="H776" s="169" t="s">
        <v>243</v>
      </c>
      <c r="I776" s="82"/>
      <c r="J776" s="76" t="s">
        <v>249</v>
      </c>
      <c r="K776" s="165"/>
      <c r="L776" s="76"/>
      <c r="M776" s="189"/>
      <c r="N776" s="310" t="s">
        <v>233</v>
      </c>
      <c r="O776" s="83"/>
      <c r="P776" s="82" t="str">
        <f>TRIM(BD_LilyaEspinoza[[#This Row],[CONTACTO II]])</f>
        <v/>
      </c>
      <c r="Q776" s="84"/>
      <c r="R776" s="83"/>
      <c r="S776" s="83"/>
      <c r="T776" s="83"/>
      <c r="U776" s="83"/>
      <c r="V776" s="56"/>
    </row>
    <row r="777" spans="1:22" ht="28">
      <c r="A777" s="99">
        <v>61755051</v>
      </c>
      <c r="B777" s="162" t="s">
        <v>4744</v>
      </c>
      <c r="C777" s="99">
        <v>956838373</v>
      </c>
      <c r="D777" s="141" t="s">
        <v>4745</v>
      </c>
      <c r="E777" s="99" t="s">
        <v>451</v>
      </c>
      <c r="F777" s="646"/>
      <c r="G777" s="162" t="s">
        <v>225</v>
      </c>
      <c r="H777" s="169" t="s">
        <v>243</v>
      </c>
      <c r="I777" s="82"/>
      <c r="J777" s="76" t="s">
        <v>249</v>
      </c>
      <c r="K777" s="165"/>
      <c r="L777" s="76"/>
      <c r="M777" s="189"/>
      <c r="N777" s="310" t="s">
        <v>233</v>
      </c>
      <c r="O777" s="83"/>
      <c r="P777" s="82" t="str">
        <f>TRIM(BD_LilyaEspinoza[[#This Row],[CONTACTO II]])</f>
        <v/>
      </c>
      <c r="Q777" s="84"/>
      <c r="R777" s="83"/>
      <c r="S777" s="83"/>
      <c r="T777" s="83"/>
      <c r="U777" s="83"/>
      <c r="V777" s="56"/>
    </row>
    <row r="778" spans="1:22" ht="28">
      <c r="A778" s="99"/>
      <c r="B778" s="162" t="s">
        <v>12041</v>
      </c>
      <c r="C778" s="99">
        <v>928172817</v>
      </c>
      <c r="D778" s="141"/>
      <c r="E778" s="99" t="s">
        <v>1617</v>
      </c>
      <c r="F778" s="646"/>
      <c r="G778" s="162" t="s">
        <v>225</v>
      </c>
      <c r="H778" s="169" t="s">
        <v>243</v>
      </c>
      <c r="I778" s="82"/>
      <c r="J778" s="76" t="s">
        <v>249</v>
      </c>
      <c r="K778" s="165"/>
      <c r="L778" s="76"/>
      <c r="M778" s="189"/>
      <c r="N778" s="310" t="s">
        <v>233</v>
      </c>
      <c r="O778" s="83"/>
      <c r="P778" s="82" t="str">
        <f>TRIM(BD_LilyaEspinoza[[#This Row],[CONTACTO II]])</f>
        <v/>
      </c>
      <c r="Q778" s="84"/>
      <c r="R778" s="83"/>
      <c r="S778" s="83"/>
      <c r="T778" s="83"/>
      <c r="U778" s="83"/>
      <c r="V778" s="56"/>
    </row>
    <row r="779" spans="1:22" ht="28">
      <c r="A779" s="99">
        <v>72057407</v>
      </c>
      <c r="B779" s="162" t="s">
        <v>6769</v>
      </c>
      <c r="C779" s="99">
        <v>916222904</v>
      </c>
      <c r="D779" s="141"/>
      <c r="E779" s="99" t="s">
        <v>451</v>
      </c>
      <c r="F779" s="646"/>
      <c r="G779" s="162" t="s">
        <v>225</v>
      </c>
      <c r="H779" s="169" t="s">
        <v>243</v>
      </c>
      <c r="I779" s="82"/>
      <c r="J779" s="76" t="s">
        <v>249</v>
      </c>
      <c r="K779" s="165"/>
      <c r="L779" s="76"/>
      <c r="M779" s="189"/>
      <c r="N779" s="310" t="s">
        <v>233</v>
      </c>
      <c r="O779" s="83"/>
      <c r="P779" s="82" t="str">
        <f>TRIM(BD_LilyaEspinoza[[#This Row],[CONTACTO II]])</f>
        <v/>
      </c>
      <c r="Q779" s="84"/>
      <c r="R779" s="83"/>
      <c r="S779" s="83"/>
      <c r="T779" s="83"/>
      <c r="U779" s="83"/>
      <c r="V779" s="56"/>
    </row>
    <row r="780" spans="1:22" ht="13">
      <c r="A780" s="99"/>
      <c r="B780" s="162" t="s">
        <v>12042</v>
      </c>
      <c r="C780" s="99">
        <v>9695593870</v>
      </c>
      <c r="D780" s="141" t="s">
        <v>12043</v>
      </c>
      <c r="E780" s="99" t="s">
        <v>451</v>
      </c>
      <c r="F780" s="646"/>
      <c r="G780" s="162" t="s">
        <v>225</v>
      </c>
      <c r="H780" s="169" t="s">
        <v>243</v>
      </c>
      <c r="I780" s="82"/>
      <c r="J780" s="76" t="s">
        <v>249</v>
      </c>
      <c r="K780" s="165"/>
      <c r="L780" s="76"/>
      <c r="M780" s="189"/>
      <c r="N780" s="83" t="s">
        <v>233</v>
      </c>
      <c r="O780" s="83"/>
      <c r="P780" s="82" t="str">
        <f>TRIM(BD_LilyaEspinoza[[#This Row],[CONTACTO II]])</f>
        <v/>
      </c>
      <c r="Q780" s="84"/>
      <c r="R780" s="83"/>
      <c r="S780" s="83"/>
      <c r="T780" s="83"/>
      <c r="U780" s="83"/>
      <c r="V780" s="56"/>
    </row>
    <row r="781" spans="1:22" ht="13">
      <c r="A781" s="99">
        <v>61492840</v>
      </c>
      <c r="B781" s="162" t="s">
        <v>4494</v>
      </c>
      <c r="C781" s="99">
        <v>948320413</v>
      </c>
      <c r="D781" s="141" t="s">
        <v>4495</v>
      </c>
      <c r="E781" s="99" t="s">
        <v>451</v>
      </c>
      <c r="F781" s="646"/>
      <c r="G781" s="162" t="s">
        <v>224</v>
      </c>
      <c r="H781" s="169" t="s">
        <v>243</v>
      </c>
      <c r="I781" s="82"/>
      <c r="J781" s="76" t="s">
        <v>249</v>
      </c>
      <c r="K781" s="165"/>
      <c r="L781" s="76"/>
      <c r="M781" s="189"/>
      <c r="N781" s="83" t="s">
        <v>233</v>
      </c>
      <c r="O781" s="83"/>
      <c r="P781" s="82" t="str">
        <f>TRIM(BD_LilyaEspinoza[[#This Row],[CONTACTO II]])</f>
        <v/>
      </c>
      <c r="Q781" s="84"/>
      <c r="R781" s="83"/>
      <c r="S781" s="83"/>
      <c r="T781" s="83"/>
      <c r="U781" s="83"/>
      <c r="V781" s="56"/>
    </row>
    <row r="782" spans="1:22" ht="28">
      <c r="A782" s="99">
        <v>61394388</v>
      </c>
      <c r="B782" s="162" t="s">
        <v>53</v>
      </c>
      <c r="C782" s="99">
        <v>985558909</v>
      </c>
      <c r="D782" s="141" t="s">
        <v>4200</v>
      </c>
      <c r="E782" s="99" t="s">
        <v>1104</v>
      </c>
      <c r="F782" s="704"/>
      <c r="G782" s="162" t="s">
        <v>224</v>
      </c>
      <c r="H782" s="169" t="s">
        <v>245</v>
      </c>
      <c r="I782" s="82" t="s">
        <v>10</v>
      </c>
      <c r="J782" s="76" t="s">
        <v>249</v>
      </c>
      <c r="K782" s="165"/>
      <c r="L782" s="76"/>
      <c r="M782" s="189"/>
      <c r="N782" s="83" t="s">
        <v>231</v>
      </c>
      <c r="O782" s="83" t="s">
        <v>231</v>
      </c>
      <c r="P782" s="82" t="s">
        <v>231</v>
      </c>
      <c r="Q782" s="84" t="s">
        <v>445</v>
      </c>
      <c r="R782" s="83" t="s">
        <v>232</v>
      </c>
      <c r="S782" s="83" t="s">
        <v>318</v>
      </c>
      <c r="T782" s="83" t="s">
        <v>323</v>
      </c>
      <c r="U782" s="83" t="s">
        <v>255</v>
      </c>
      <c r="V782" s="56"/>
    </row>
    <row r="783" spans="1:22" ht="28">
      <c r="A783" s="99">
        <v>71361088</v>
      </c>
      <c r="B783" s="162" t="s">
        <v>117</v>
      </c>
      <c r="C783" s="99" t="s">
        <v>6241</v>
      </c>
      <c r="D783" s="141" t="s">
        <v>6242</v>
      </c>
      <c r="E783" s="99" t="s">
        <v>1104</v>
      </c>
      <c r="F783" s="704" t="s">
        <v>8</v>
      </c>
      <c r="G783" s="162" t="s">
        <v>223</v>
      </c>
      <c r="H783" s="169" t="s">
        <v>245</v>
      </c>
      <c r="I783" s="82" t="s">
        <v>316</v>
      </c>
      <c r="J783" s="76" t="s">
        <v>249</v>
      </c>
      <c r="K783" s="165"/>
      <c r="L783" s="76"/>
      <c r="M783" s="189"/>
      <c r="N783" s="83" t="s">
        <v>231</v>
      </c>
      <c r="O783" s="83" t="s">
        <v>231</v>
      </c>
      <c r="P783" s="82" t="s">
        <v>231</v>
      </c>
      <c r="Q783" s="84" t="s">
        <v>445</v>
      </c>
      <c r="R783" s="83" t="s">
        <v>232</v>
      </c>
      <c r="S783" s="83" t="s">
        <v>318</v>
      </c>
      <c r="T783" s="83" t="s">
        <v>323</v>
      </c>
      <c r="U783" s="83" t="s">
        <v>255</v>
      </c>
      <c r="V783" s="56"/>
    </row>
    <row r="784" spans="1:22" ht="13">
      <c r="A784" s="99" t="s">
        <v>10801</v>
      </c>
      <c r="B784" s="162" t="s">
        <v>10802</v>
      </c>
      <c r="C784" s="99" t="s">
        <v>10803</v>
      </c>
      <c r="D784" s="141" t="s">
        <v>10804</v>
      </c>
      <c r="E784" s="99" t="s">
        <v>1104</v>
      </c>
      <c r="F784" s="646"/>
      <c r="G784" s="162" t="s">
        <v>224</v>
      </c>
      <c r="H784" s="169" t="s">
        <v>245</v>
      </c>
      <c r="I784" s="82"/>
      <c r="J784" s="76" t="s">
        <v>249</v>
      </c>
      <c r="K784" s="165"/>
      <c r="L784" s="76"/>
      <c r="M784" s="189"/>
      <c r="N784" s="83" t="s">
        <v>233</v>
      </c>
      <c r="O784" s="83"/>
      <c r="P784" s="82" t="str">
        <f>TRIM(BD_LilyaEspinoza[[#This Row],[CONTACTO II]])</f>
        <v/>
      </c>
      <c r="Q784" s="84"/>
      <c r="R784" s="83"/>
      <c r="S784" s="83"/>
      <c r="T784" s="83"/>
      <c r="U784" s="83"/>
      <c r="V784" s="56"/>
    </row>
    <row r="785" spans="1:22" ht="13">
      <c r="A785" s="99" t="s">
        <v>10670</v>
      </c>
      <c r="B785" s="162" t="s">
        <v>10671</v>
      </c>
      <c r="C785" s="99" t="s">
        <v>10672</v>
      </c>
      <c r="D785" s="141" t="s">
        <v>10673</v>
      </c>
      <c r="E785" s="99" t="s">
        <v>1104</v>
      </c>
      <c r="F785" s="646"/>
      <c r="G785" s="162" t="s">
        <v>223</v>
      </c>
      <c r="H785" s="169" t="s">
        <v>245</v>
      </c>
      <c r="I785" s="82"/>
      <c r="J785" s="76" t="s">
        <v>249</v>
      </c>
      <c r="K785" s="165"/>
      <c r="L785" s="76"/>
      <c r="M785" s="189"/>
      <c r="N785" s="83" t="s">
        <v>233</v>
      </c>
      <c r="O785" s="83"/>
      <c r="P785" s="82" t="str">
        <f>TRIM(BD_LilyaEspinoza[[#This Row],[CONTACTO II]])</f>
        <v/>
      </c>
      <c r="Q785" s="84"/>
      <c r="R785" s="83"/>
      <c r="S785" s="83"/>
      <c r="T785" s="83"/>
      <c r="U785" s="83"/>
      <c r="V785" s="56"/>
    </row>
    <row r="786" spans="1:22" ht="13">
      <c r="A786" s="99" t="s">
        <v>10770</v>
      </c>
      <c r="B786" s="162" t="s">
        <v>10771</v>
      </c>
      <c r="C786" s="99" t="s">
        <v>10772</v>
      </c>
      <c r="D786" s="141" t="s">
        <v>10773</v>
      </c>
      <c r="E786" s="99" t="s">
        <v>2306</v>
      </c>
      <c r="F786" s="646"/>
      <c r="G786" s="162" t="s">
        <v>224</v>
      </c>
      <c r="H786" s="169" t="s">
        <v>245</v>
      </c>
      <c r="I786" s="82"/>
      <c r="J786" s="76" t="s">
        <v>249</v>
      </c>
      <c r="K786" s="165"/>
      <c r="L786" s="76"/>
      <c r="M786" s="189"/>
      <c r="N786" s="83" t="s">
        <v>233</v>
      </c>
      <c r="O786" s="83"/>
      <c r="P786" s="82" t="str">
        <f>TRIM(BD_LilyaEspinoza[[#This Row],[CONTACTO II]])</f>
        <v/>
      </c>
      <c r="Q786" s="84"/>
      <c r="R786" s="83"/>
      <c r="S786" s="83"/>
      <c r="T786" s="83"/>
      <c r="U786" s="83"/>
      <c r="V786" s="56"/>
    </row>
    <row r="787" spans="1:22" ht="13">
      <c r="A787" s="99">
        <v>61471493</v>
      </c>
      <c r="B787" s="162" t="s">
        <v>4435</v>
      </c>
      <c r="C787" s="99">
        <v>51907001604</v>
      </c>
      <c r="D787" s="141" t="s">
        <v>4434</v>
      </c>
      <c r="E787" s="99" t="s">
        <v>451</v>
      </c>
      <c r="F787" s="646" t="s">
        <v>254</v>
      </c>
      <c r="G787" s="162" t="s">
        <v>224</v>
      </c>
      <c r="H787" s="169" t="s">
        <v>245</v>
      </c>
      <c r="I787" s="82"/>
      <c r="J787" s="76" t="s">
        <v>249</v>
      </c>
      <c r="K787" s="165" t="s">
        <v>259</v>
      </c>
      <c r="L787" s="76" t="s">
        <v>259</v>
      </c>
      <c r="M787" s="189"/>
      <c r="N787" s="83" t="s">
        <v>233</v>
      </c>
      <c r="O787" s="83"/>
      <c r="P787" s="82" t="str">
        <f>TRIM(BD_LilyaEspinoza[[#This Row],[CONTACTO II]])</f>
        <v/>
      </c>
      <c r="Q787" s="84"/>
      <c r="R787" s="83"/>
      <c r="S787" s="83"/>
      <c r="T787" s="83"/>
      <c r="U787" s="83"/>
      <c r="V787" s="56"/>
    </row>
    <row r="788" spans="1:22" ht="42">
      <c r="A788" s="99">
        <v>72060384</v>
      </c>
      <c r="B788" s="162" t="s">
        <v>6811</v>
      </c>
      <c r="C788" s="99">
        <v>955594547</v>
      </c>
      <c r="D788" s="141"/>
      <c r="E788" s="99" t="s">
        <v>1104</v>
      </c>
      <c r="F788" s="704" t="s">
        <v>240</v>
      </c>
      <c r="G788" s="162" t="s">
        <v>223</v>
      </c>
      <c r="H788" s="169" t="s">
        <v>245</v>
      </c>
      <c r="I788" s="82" t="s">
        <v>316</v>
      </c>
      <c r="J788" s="76" t="s">
        <v>249</v>
      </c>
      <c r="K788" s="165" t="s">
        <v>259</v>
      </c>
      <c r="L788" s="76" t="s">
        <v>259</v>
      </c>
      <c r="M788" s="189"/>
      <c r="N788" s="83" t="s">
        <v>231</v>
      </c>
      <c r="O788" s="83" t="s">
        <v>231</v>
      </c>
      <c r="P788" s="82" t="s">
        <v>231</v>
      </c>
      <c r="Q788" s="84" t="s">
        <v>445</v>
      </c>
      <c r="R788" s="83" t="s">
        <v>232</v>
      </c>
      <c r="S788" s="83" t="s">
        <v>318</v>
      </c>
      <c r="T788" s="83" t="s">
        <v>323</v>
      </c>
      <c r="U788" s="83" t="s">
        <v>255</v>
      </c>
      <c r="V788" s="56"/>
    </row>
    <row r="789" spans="1:22" ht="28">
      <c r="A789" s="99">
        <v>72053794</v>
      </c>
      <c r="B789" s="162" t="s">
        <v>6731</v>
      </c>
      <c r="C789" s="99">
        <v>999105447</v>
      </c>
      <c r="D789" s="141" t="s">
        <v>6732</v>
      </c>
      <c r="E789" s="99" t="s">
        <v>6733</v>
      </c>
      <c r="F789" s="704" t="s">
        <v>8</v>
      </c>
      <c r="G789" s="162" t="s">
        <v>224</v>
      </c>
      <c r="H789" s="169" t="s">
        <v>243</v>
      </c>
      <c r="I789" s="82"/>
      <c r="J789" s="76" t="s">
        <v>249</v>
      </c>
      <c r="K789" s="165"/>
      <c r="L789" s="76"/>
      <c r="M789" s="189"/>
      <c r="N789" s="83" t="s">
        <v>233</v>
      </c>
      <c r="O789" s="83"/>
      <c r="P789" s="82" t="str">
        <f>TRIM(BD_LilyaEspinoza[[#This Row],[CONTACTO II]])</f>
        <v/>
      </c>
      <c r="Q789" s="84"/>
      <c r="R789" s="83"/>
      <c r="S789" s="83"/>
      <c r="T789" s="83"/>
      <c r="U789" s="83"/>
      <c r="V789" s="56"/>
    </row>
    <row r="790" spans="1:22" ht="13">
      <c r="A790" s="99">
        <v>72064548</v>
      </c>
      <c r="B790" s="162" t="s">
        <v>6843</v>
      </c>
      <c r="C790" s="99">
        <v>910178854</v>
      </c>
      <c r="D790" s="141" t="s">
        <v>6844</v>
      </c>
      <c r="E790" s="99" t="s">
        <v>3724</v>
      </c>
      <c r="F790" s="646" t="s">
        <v>3724</v>
      </c>
      <c r="G790" s="162" t="s">
        <v>225</v>
      </c>
      <c r="H790" s="169" t="s">
        <v>243</v>
      </c>
      <c r="I790" s="82"/>
      <c r="J790" s="76" t="s">
        <v>249</v>
      </c>
      <c r="K790" s="165"/>
      <c r="L790" s="76"/>
      <c r="M790" s="189"/>
      <c r="N790" s="83" t="s">
        <v>233</v>
      </c>
      <c r="O790" s="83"/>
      <c r="P790" s="82" t="str">
        <f>TRIM(BD_LilyaEspinoza[[#This Row],[CONTACTO II]])</f>
        <v/>
      </c>
      <c r="Q790" s="84"/>
      <c r="R790" s="83"/>
      <c r="S790" s="83"/>
      <c r="T790" s="83"/>
      <c r="U790" s="83"/>
      <c r="V790" s="56"/>
    </row>
    <row r="791" spans="1:22" ht="13">
      <c r="A791" s="99">
        <v>72059004</v>
      </c>
      <c r="B791" s="162" t="s">
        <v>6787</v>
      </c>
      <c r="C791" s="99">
        <v>51969974984</v>
      </c>
      <c r="D791" s="141" t="s">
        <v>6788</v>
      </c>
      <c r="E791" s="99" t="s">
        <v>451</v>
      </c>
      <c r="F791" s="646" t="s">
        <v>260</v>
      </c>
      <c r="G791" s="162" t="s">
        <v>223</v>
      </c>
      <c r="H791" s="169" t="s">
        <v>245</v>
      </c>
      <c r="I791" s="82" t="s">
        <v>316</v>
      </c>
      <c r="J791" s="76" t="s">
        <v>249</v>
      </c>
      <c r="K791" s="165"/>
      <c r="L791" s="76"/>
      <c r="M791" s="189"/>
      <c r="N791" s="83" t="s">
        <v>233</v>
      </c>
      <c r="O791" s="83"/>
      <c r="P791" s="82" t="str">
        <f>TRIM(BD_LilyaEspinoza[[#This Row],[CONTACTO II]])</f>
        <v/>
      </c>
      <c r="Q791" s="84"/>
      <c r="R791" s="83"/>
      <c r="S791" s="83"/>
      <c r="T791" s="83"/>
      <c r="U791" s="83"/>
      <c r="V791" s="56"/>
    </row>
    <row r="792" spans="1:22" ht="13">
      <c r="A792" s="99">
        <v>72337837</v>
      </c>
      <c r="B792" s="162" t="s">
        <v>7065</v>
      </c>
      <c r="C792" s="99">
        <v>923330202</v>
      </c>
      <c r="D792" s="141"/>
      <c r="E792" s="99" t="s">
        <v>1104</v>
      </c>
      <c r="F792" s="646"/>
      <c r="G792" s="162" t="s">
        <v>225</v>
      </c>
      <c r="H792" s="169" t="s">
        <v>245</v>
      </c>
      <c r="I792" s="82" t="s">
        <v>316</v>
      </c>
      <c r="J792" s="76" t="s">
        <v>249</v>
      </c>
      <c r="K792" s="165" t="s">
        <v>259</v>
      </c>
      <c r="L792" s="76" t="s">
        <v>259</v>
      </c>
      <c r="M792" s="189"/>
      <c r="N792" s="83" t="s">
        <v>231</v>
      </c>
      <c r="O792" s="83"/>
      <c r="P792" s="82" t="str">
        <f>TRIM(BD_LilyaEspinoza[[#This Row],[CONTACTO II]])</f>
        <v/>
      </c>
      <c r="Q792" s="84"/>
      <c r="R792" s="83"/>
      <c r="S792" s="83"/>
      <c r="T792" s="83"/>
      <c r="U792" s="83"/>
      <c r="V792" s="56"/>
    </row>
    <row r="793" spans="1:22" ht="13">
      <c r="A793" s="99">
        <v>74259973</v>
      </c>
      <c r="B793" s="162" t="s">
        <v>8860</v>
      </c>
      <c r="C793" s="99">
        <v>998152889</v>
      </c>
      <c r="D793" s="141" t="s">
        <v>8859</v>
      </c>
      <c r="E793" s="99" t="s">
        <v>8861</v>
      </c>
      <c r="F793" s="646"/>
      <c r="G793" s="162" t="s">
        <v>224</v>
      </c>
      <c r="H793" s="169" t="s">
        <v>245</v>
      </c>
      <c r="I793" s="82" t="s">
        <v>316</v>
      </c>
      <c r="J793" s="76" t="s">
        <v>249</v>
      </c>
      <c r="K793" s="165" t="s">
        <v>259</v>
      </c>
      <c r="L793" s="76" t="s">
        <v>259</v>
      </c>
      <c r="M793" s="189"/>
      <c r="N793" s="83" t="s">
        <v>231</v>
      </c>
      <c r="O793" s="83"/>
      <c r="P793" s="82" t="str">
        <f>TRIM(BD_LilyaEspinoza[[#This Row],[CONTACTO II]])</f>
        <v/>
      </c>
      <c r="Q793" s="84"/>
      <c r="R793" s="83"/>
      <c r="S793" s="83"/>
      <c r="T793" s="83"/>
      <c r="U793" s="83"/>
      <c r="V793" s="56"/>
    </row>
    <row r="794" spans="1:22" ht="13">
      <c r="A794" s="99">
        <v>74666946</v>
      </c>
      <c r="B794" s="162" t="s">
        <v>8977</v>
      </c>
      <c r="C794" s="99">
        <v>981285809</v>
      </c>
      <c r="D794" s="141" t="s">
        <v>8978</v>
      </c>
      <c r="E794" s="99" t="s">
        <v>8861</v>
      </c>
      <c r="F794" s="646"/>
      <c r="G794" s="162" t="s">
        <v>224</v>
      </c>
      <c r="H794" s="169" t="s">
        <v>245</v>
      </c>
      <c r="I794" s="82" t="s">
        <v>316</v>
      </c>
      <c r="J794" s="76" t="s">
        <v>249</v>
      </c>
      <c r="K794" s="165"/>
      <c r="L794" s="76"/>
      <c r="M794" s="189"/>
      <c r="N794" s="83" t="s">
        <v>231</v>
      </c>
      <c r="O794" s="83"/>
      <c r="P794" s="82" t="str">
        <f>TRIM(BD_LilyaEspinoza[[#This Row],[CONTACTO II]])</f>
        <v/>
      </c>
      <c r="Q794" s="84"/>
      <c r="R794" s="83"/>
      <c r="S794" s="83"/>
      <c r="T794" s="83"/>
      <c r="U794" s="83"/>
      <c r="V794" s="56"/>
    </row>
    <row r="795" spans="1:22" ht="13">
      <c r="A795" s="99">
        <v>74518759</v>
      </c>
      <c r="B795" s="162" t="s">
        <v>8931</v>
      </c>
      <c r="C795" s="99">
        <v>933191140</v>
      </c>
      <c r="D795" s="141" t="s">
        <v>8932</v>
      </c>
      <c r="E795" s="99" t="s">
        <v>8861</v>
      </c>
      <c r="F795" s="646"/>
      <c r="G795" s="162" t="s">
        <v>224</v>
      </c>
      <c r="H795" s="169" t="s">
        <v>245</v>
      </c>
      <c r="I795" s="82" t="s">
        <v>316</v>
      </c>
      <c r="J795" s="76" t="s">
        <v>249</v>
      </c>
      <c r="K795" s="165"/>
      <c r="L795" s="76"/>
      <c r="M795" s="189"/>
      <c r="N795" s="83" t="s">
        <v>231</v>
      </c>
      <c r="O795" s="83"/>
      <c r="P795" s="82" t="str">
        <f>TRIM(BD_LilyaEspinoza[[#This Row],[CONTACTO II]])</f>
        <v/>
      </c>
      <c r="Q795" s="84"/>
      <c r="R795" s="83"/>
      <c r="S795" s="83"/>
      <c r="T795" s="83"/>
      <c r="U795" s="83"/>
      <c r="V795" s="56"/>
    </row>
    <row r="796" spans="1:22" ht="42">
      <c r="A796" s="99">
        <v>61505950</v>
      </c>
      <c r="B796" s="162" t="s">
        <v>4549</v>
      </c>
      <c r="C796" s="99">
        <v>992280077</v>
      </c>
      <c r="D796" s="141" t="s">
        <v>4550</v>
      </c>
      <c r="E796" s="99" t="s">
        <v>1104</v>
      </c>
      <c r="F796" s="704" t="s">
        <v>240</v>
      </c>
      <c r="G796" s="162" t="s">
        <v>224</v>
      </c>
      <c r="H796" s="169" t="s">
        <v>243</v>
      </c>
      <c r="I796" s="82"/>
      <c r="J796" s="76" t="s">
        <v>249</v>
      </c>
      <c r="K796" s="165"/>
      <c r="L796" s="76"/>
      <c r="M796" s="189"/>
      <c r="N796" s="83" t="s">
        <v>233</v>
      </c>
      <c r="O796" s="83"/>
      <c r="P796" s="82" t="str">
        <f>TRIM(BD_LilyaEspinoza[[#This Row],[CONTACTO II]])</f>
        <v/>
      </c>
      <c r="Q796" s="84"/>
      <c r="R796" s="83"/>
      <c r="S796" s="83"/>
      <c r="T796" s="83"/>
      <c r="U796" s="83"/>
      <c r="V796" s="56"/>
    </row>
    <row r="797" spans="1:22" ht="13">
      <c r="A797" s="99">
        <v>61872176</v>
      </c>
      <c r="B797" s="162" t="s">
        <v>4899</v>
      </c>
      <c r="C797" s="99">
        <v>954588810</v>
      </c>
      <c r="D797" s="141" t="s">
        <v>4900</v>
      </c>
      <c r="E797" s="99" t="s">
        <v>2306</v>
      </c>
      <c r="F797" s="646"/>
      <c r="G797" s="162" t="s">
        <v>224</v>
      </c>
      <c r="H797" s="169" t="s">
        <v>243</v>
      </c>
      <c r="I797" s="82"/>
      <c r="J797" s="76" t="s">
        <v>249</v>
      </c>
      <c r="K797" s="165"/>
      <c r="L797" s="76"/>
      <c r="M797" s="189"/>
      <c r="N797" s="83" t="s">
        <v>233</v>
      </c>
      <c r="O797" s="83"/>
      <c r="P797" s="82" t="str">
        <f>TRIM(BD_LilyaEspinoza[[#This Row],[CONTACTO II]])</f>
        <v/>
      </c>
      <c r="Q797" s="84"/>
      <c r="R797" s="83"/>
      <c r="S797" s="83"/>
      <c r="T797" s="83"/>
      <c r="U797" s="83"/>
      <c r="V797" s="56"/>
    </row>
    <row r="798" spans="1:22" ht="13">
      <c r="A798" s="99">
        <v>61977395</v>
      </c>
      <c r="B798" s="162" t="s">
        <v>4994</v>
      </c>
      <c r="C798" s="99">
        <v>977973225</v>
      </c>
      <c r="D798" s="141"/>
      <c r="E798" s="99" t="s">
        <v>1104</v>
      </c>
      <c r="F798" s="646"/>
      <c r="G798" s="162" t="s">
        <v>224</v>
      </c>
      <c r="H798" s="169" t="s">
        <v>243</v>
      </c>
      <c r="I798" s="82"/>
      <c r="J798" s="76" t="s">
        <v>249</v>
      </c>
      <c r="K798" s="165"/>
      <c r="L798" s="76"/>
      <c r="M798" s="189"/>
      <c r="N798" s="83" t="s">
        <v>233</v>
      </c>
      <c r="O798" s="83"/>
      <c r="P798" s="82" t="str">
        <f>TRIM(BD_LilyaEspinoza[[#This Row],[CONTACTO II]])</f>
        <v/>
      </c>
      <c r="Q798" s="84"/>
      <c r="R798" s="83"/>
      <c r="S798" s="83"/>
      <c r="T798" s="83"/>
      <c r="U798" s="83"/>
      <c r="V798" s="56"/>
    </row>
    <row r="799" spans="1:22" ht="13">
      <c r="A799" s="99">
        <v>73725403</v>
      </c>
      <c r="B799" s="162" t="s">
        <v>8511</v>
      </c>
      <c r="C799" s="99">
        <v>980482891</v>
      </c>
      <c r="D799" s="141" t="s">
        <v>8512</v>
      </c>
      <c r="E799" s="99" t="s">
        <v>2306</v>
      </c>
      <c r="F799" s="646"/>
      <c r="G799" s="162" t="s">
        <v>224</v>
      </c>
      <c r="H799" s="169" t="s">
        <v>243</v>
      </c>
      <c r="I799" s="82"/>
      <c r="J799" s="76" t="s">
        <v>249</v>
      </c>
      <c r="K799" s="165"/>
      <c r="L799" s="76"/>
      <c r="M799" s="189"/>
      <c r="N799" s="83" t="s">
        <v>233</v>
      </c>
      <c r="O799" s="83"/>
      <c r="P799" s="82" t="str">
        <f>TRIM(BD_LilyaEspinoza[[#This Row],[CONTACTO II]])</f>
        <v/>
      </c>
      <c r="Q799" s="84"/>
      <c r="R799" s="83"/>
      <c r="S799" s="83"/>
      <c r="T799" s="83"/>
      <c r="U799" s="83"/>
      <c r="V799" s="56"/>
    </row>
    <row r="800" spans="1:22" ht="13">
      <c r="A800" s="99">
        <v>61393572</v>
      </c>
      <c r="B800" s="162" t="s">
        <v>4186</v>
      </c>
      <c r="C800" s="99" t="s">
        <v>4187</v>
      </c>
      <c r="D800" s="141" t="s">
        <v>4188</v>
      </c>
      <c r="E800" s="99" t="s">
        <v>1104</v>
      </c>
      <c r="F800" s="646"/>
      <c r="G800" s="162" t="s">
        <v>223</v>
      </c>
      <c r="H800" s="169" t="s">
        <v>243</v>
      </c>
      <c r="I800" s="82" t="s">
        <v>316</v>
      </c>
      <c r="J800" s="76" t="s">
        <v>249</v>
      </c>
      <c r="K800" s="165"/>
      <c r="L800" s="76"/>
      <c r="M800" s="189"/>
      <c r="N800" s="83" t="s">
        <v>231</v>
      </c>
      <c r="O800" s="83"/>
      <c r="P800" s="82" t="str">
        <f>TRIM(BD_LilyaEspinoza[[#This Row],[CONTACTO II]])</f>
        <v/>
      </c>
      <c r="Q800" s="84"/>
      <c r="R800" s="83"/>
      <c r="S800" s="83"/>
      <c r="T800" s="83"/>
      <c r="U800" s="83"/>
      <c r="V800" s="56"/>
    </row>
    <row r="801" spans="1:22" ht="13">
      <c r="A801" s="99">
        <v>61878162</v>
      </c>
      <c r="B801" s="162" t="s">
        <v>4917</v>
      </c>
      <c r="C801" s="99">
        <v>955829792</v>
      </c>
      <c r="D801" s="141" t="s">
        <v>4918</v>
      </c>
      <c r="E801" s="99" t="s">
        <v>2306</v>
      </c>
      <c r="F801" s="646"/>
      <c r="G801" s="162" t="s">
        <v>224</v>
      </c>
      <c r="H801" s="169" t="s">
        <v>243</v>
      </c>
      <c r="I801" s="82"/>
      <c r="J801" s="76" t="s">
        <v>249</v>
      </c>
      <c r="K801" s="165"/>
      <c r="L801" s="76"/>
      <c r="M801" s="189"/>
      <c r="N801" s="83" t="s">
        <v>233</v>
      </c>
      <c r="O801" s="83"/>
      <c r="P801" s="82" t="str">
        <f>TRIM(BD_LilyaEspinoza[[#This Row],[CONTACTO II]])</f>
        <v/>
      </c>
      <c r="Q801" s="84"/>
      <c r="R801" s="83"/>
      <c r="S801" s="83"/>
      <c r="T801" s="83"/>
      <c r="U801" s="83"/>
      <c r="V801" s="56"/>
    </row>
    <row r="802" spans="1:22" ht="13">
      <c r="A802" s="99"/>
      <c r="B802" s="162" t="s">
        <v>12044</v>
      </c>
      <c r="C802" s="99">
        <v>959169741</v>
      </c>
      <c r="D802" s="141"/>
      <c r="E802" s="99" t="s">
        <v>2306</v>
      </c>
      <c r="F802" s="646"/>
      <c r="G802" s="162" t="s">
        <v>225</v>
      </c>
      <c r="H802" s="169" t="s">
        <v>243</v>
      </c>
      <c r="I802" s="82"/>
      <c r="J802" s="76" t="s">
        <v>249</v>
      </c>
      <c r="K802" s="165"/>
      <c r="L802" s="76"/>
      <c r="M802" s="189"/>
      <c r="N802" s="83" t="s">
        <v>233</v>
      </c>
      <c r="O802" s="83"/>
      <c r="P802" s="82" t="str">
        <f>TRIM(BD_LilyaEspinoza[[#This Row],[CONTACTO II]])</f>
        <v/>
      </c>
      <c r="Q802" s="84"/>
      <c r="R802" s="83"/>
      <c r="S802" s="83"/>
      <c r="T802" s="83"/>
      <c r="U802" s="83"/>
      <c r="V802" s="56"/>
    </row>
    <row r="803" spans="1:22" ht="13">
      <c r="A803" s="99">
        <v>62554905</v>
      </c>
      <c r="B803" s="162" t="s">
        <v>5244</v>
      </c>
      <c r="C803" s="99">
        <v>946621806</v>
      </c>
      <c r="D803" s="141" t="s">
        <v>5245</v>
      </c>
      <c r="E803" s="99" t="s">
        <v>2306</v>
      </c>
      <c r="F803" s="646"/>
      <c r="G803" s="162" t="s">
        <v>225</v>
      </c>
      <c r="H803" s="169" t="s">
        <v>243</v>
      </c>
      <c r="I803" s="82"/>
      <c r="J803" s="76" t="s">
        <v>249</v>
      </c>
      <c r="K803" s="165"/>
      <c r="L803" s="76"/>
      <c r="M803" s="189"/>
      <c r="N803" s="83" t="s">
        <v>233</v>
      </c>
      <c r="O803" s="83"/>
      <c r="P803" s="82" t="str">
        <f>TRIM(BD_LilyaEspinoza[[#This Row],[CONTACTO II]])</f>
        <v/>
      </c>
      <c r="Q803" s="84"/>
      <c r="R803" s="83"/>
      <c r="S803" s="83"/>
      <c r="T803" s="83"/>
      <c r="U803" s="83"/>
      <c r="V803" s="56"/>
    </row>
    <row r="804" spans="1:22" ht="13">
      <c r="A804" s="99">
        <v>62555607</v>
      </c>
      <c r="B804" s="162" t="s">
        <v>5246</v>
      </c>
      <c r="C804" s="99">
        <v>981903206</v>
      </c>
      <c r="D804" s="141" t="s">
        <v>5247</v>
      </c>
      <c r="E804" s="99" t="s">
        <v>2306</v>
      </c>
      <c r="F804" s="646"/>
      <c r="G804" s="162" t="s">
        <v>224</v>
      </c>
      <c r="H804" s="169" t="s">
        <v>243</v>
      </c>
      <c r="I804" s="82"/>
      <c r="J804" s="76" t="s">
        <v>249</v>
      </c>
      <c r="K804" s="165"/>
      <c r="L804" s="91"/>
      <c r="M804" s="189"/>
      <c r="N804" s="83" t="s">
        <v>231</v>
      </c>
      <c r="O804" s="83"/>
      <c r="P804" s="82"/>
      <c r="Q804" s="84"/>
      <c r="R804" s="83"/>
      <c r="S804" s="83"/>
      <c r="T804" s="83"/>
      <c r="U804" s="83"/>
      <c r="V804" s="56"/>
    </row>
    <row r="805" spans="1:22" ht="13">
      <c r="A805" s="99">
        <v>72052987</v>
      </c>
      <c r="B805" s="162" t="s">
        <v>6725</v>
      </c>
      <c r="C805" s="99">
        <v>933896997</v>
      </c>
      <c r="D805" s="141" t="s">
        <v>6726</v>
      </c>
      <c r="E805" s="99" t="s">
        <v>1104</v>
      </c>
      <c r="F805" s="646"/>
      <c r="G805" s="162"/>
      <c r="H805" s="169" t="s">
        <v>243</v>
      </c>
      <c r="I805" s="82"/>
      <c r="J805" s="76" t="s">
        <v>249</v>
      </c>
      <c r="K805" s="165"/>
      <c r="L805" s="76"/>
      <c r="M805" s="189"/>
      <c r="N805" s="83" t="s">
        <v>233</v>
      </c>
      <c r="O805" s="83"/>
      <c r="P805" s="82" t="str">
        <f>TRIM(BD_LilyaEspinoza[[#This Row],[CONTACTO II]])</f>
        <v/>
      </c>
      <c r="Q805" s="84"/>
      <c r="R805" s="83"/>
      <c r="S805" s="83"/>
      <c r="T805" s="83"/>
      <c r="U805" s="83"/>
      <c r="V805" s="56"/>
    </row>
    <row r="806" spans="1:22" ht="13">
      <c r="A806" s="99"/>
      <c r="B806" s="162" t="s">
        <v>12045</v>
      </c>
      <c r="C806" s="99">
        <v>989392522</v>
      </c>
      <c r="D806" s="141" t="s">
        <v>12046</v>
      </c>
      <c r="E806" s="99" t="s">
        <v>1104</v>
      </c>
      <c r="F806" s="646"/>
      <c r="G806" s="162" t="s">
        <v>224</v>
      </c>
      <c r="H806" s="169" t="s">
        <v>243</v>
      </c>
      <c r="I806" s="82"/>
      <c r="J806" s="76" t="s">
        <v>249</v>
      </c>
      <c r="K806" s="165"/>
      <c r="L806" s="76"/>
      <c r="M806" s="189"/>
      <c r="N806" s="83" t="s">
        <v>233</v>
      </c>
      <c r="O806" s="83"/>
      <c r="P806" s="82" t="str">
        <f>TRIM(BD_LilyaEspinoza[[#This Row],[CONTACTO II]])</f>
        <v/>
      </c>
      <c r="Q806" s="84"/>
      <c r="R806" s="83"/>
      <c r="S806" s="83"/>
      <c r="T806" s="83"/>
      <c r="U806" s="83"/>
      <c r="V806" s="56"/>
    </row>
    <row r="807" spans="1:22" ht="13">
      <c r="A807" s="99"/>
      <c r="B807" s="162" t="s">
        <v>12047</v>
      </c>
      <c r="C807" s="99">
        <v>916548279</v>
      </c>
      <c r="D807" s="141" t="s">
        <v>12048</v>
      </c>
      <c r="E807" s="99" t="s">
        <v>1104</v>
      </c>
      <c r="F807" s="646"/>
      <c r="G807" s="162" t="s">
        <v>225</v>
      </c>
      <c r="H807" s="169" t="s">
        <v>243</v>
      </c>
      <c r="I807" s="82"/>
      <c r="J807" s="76" t="s">
        <v>249</v>
      </c>
      <c r="K807" s="165"/>
      <c r="L807" s="76"/>
      <c r="M807" s="189"/>
      <c r="N807" s="83" t="s">
        <v>233</v>
      </c>
      <c r="O807" s="83"/>
      <c r="P807" s="82" t="str">
        <f>TRIM(BD_LilyaEspinoza[[#This Row],[CONTACTO II]])</f>
        <v/>
      </c>
      <c r="Q807" s="84"/>
      <c r="R807" s="83"/>
      <c r="S807" s="83"/>
      <c r="T807" s="83"/>
      <c r="U807" s="83"/>
      <c r="V807" s="56"/>
    </row>
    <row r="808" spans="1:22" ht="13">
      <c r="A808" s="99">
        <v>61877124</v>
      </c>
      <c r="B808" s="162" t="s">
        <v>4907</v>
      </c>
      <c r="C808" s="99">
        <v>993019906</v>
      </c>
      <c r="D808" s="141" t="s">
        <v>4908</v>
      </c>
      <c r="E808" s="99" t="s">
        <v>1104</v>
      </c>
      <c r="F808" s="646"/>
      <c r="G808" s="162" t="s">
        <v>225</v>
      </c>
      <c r="H808" s="169" t="s">
        <v>243</v>
      </c>
      <c r="I808" s="82"/>
      <c r="J808" s="76" t="s">
        <v>249</v>
      </c>
      <c r="K808" s="165"/>
      <c r="L808" s="76"/>
      <c r="M808" s="189"/>
      <c r="N808" s="83" t="s">
        <v>233</v>
      </c>
      <c r="O808" s="83"/>
      <c r="P808" s="82" t="str">
        <f>TRIM(BD_LilyaEspinoza[[#This Row],[CONTACTO II]])</f>
        <v/>
      </c>
      <c r="Q808" s="84"/>
      <c r="R808" s="83"/>
      <c r="S808" s="83"/>
      <c r="T808" s="83"/>
      <c r="U808" s="83"/>
      <c r="V808" s="56"/>
    </row>
    <row r="809" spans="1:22" ht="13">
      <c r="A809" s="99"/>
      <c r="B809" s="162" t="s">
        <v>12049</v>
      </c>
      <c r="C809" s="99">
        <v>985034398</v>
      </c>
      <c r="D809" s="141" t="s">
        <v>12050</v>
      </c>
      <c r="E809" s="99" t="s">
        <v>1104</v>
      </c>
      <c r="F809" s="646"/>
      <c r="G809" s="162" t="s">
        <v>225</v>
      </c>
      <c r="H809" s="169" t="s">
        <v>243</v>
      </c>
      <c r="I809" s="82"/>
      <c r="J809" s="76" t="s">
        <v>249</v>
      </c>
      <c r="K809" s="165"/>
      <c r="L809" s="76"/>
      <c r="M809" s="189"/>
      <c r="N809" s="83" t="s">
        <v>233</v>
      </c>
      <c r="O809" s="83"/>
      <c r="P809" s="82" t="str">
        <f>TRIM(BD_LilyaEspinoza[[#This Row],[CONTACTO II]])</f>
        <v/>
      </c>
      <c r="Q809" s="84"/>
      <c r="R809" s="83"/>
      <c r="S809" s="83"/>
      <c r="T809" s="83"/>
      <c r="U809" s="83"/>
      <c r="V809" s="56"/>
    </row>
    <row r="810" spans="1:22" ht="13">
      <c r="A810" s="99">
        <v>61522145</v>
      </c>
      <c r="B810" s="162" t="s">
        <v>4627</v>
      </c>
      <c r="C810" s="99">
        <v>937196701</v>
      </c>
      <c r="D810" s="141" t="s">
        <v>4628</v>
      </c>
      <c r="E810" s="99" t="s">
        <v>1104</v>
      </c>
      <c r="F810" s="646"/>
      <c r="G810" s="162" t="s">
        <v>224</v>
      </c>
      <c r="H810" s="169" t="s">
        <v>243</v>
      </c>
      <c r="I810" s="82"/>
      <c r="J810" s="76" t="s">
        <v>249</v>
      </c>
      <c r="K810" s="165"/>
      <c r="L810" s="76"/>
      <c r="M810" s="189"/>
      <c r="N810" s="83" t="s">
        <v>233</v>
      </c>
      <c r="O810" s="83"/>
      <c r="P810" s="82" t="str">
        <f>TRIM(BD_LilyaEspinoza[[#This Row],[CONTACTO II]])</f>
        <v/>
      </c>
      <c r="Q810" s="84"/>
      <c r="R810" s="83"/>
      <c r="S810" s="83"/>
      <c r="T810" s="83"/>
      <c r="U810" s="83"/>
      <c r="V810" s="56"/>
    </row>
    <row r="811" spans="1:22" ht="13">
      <c r="A811" s="99">
        <v>62033057</v>
      </c>
      <c r="B811" s="162" t="s">
        <v>5101</v>
      </c>
      <c r="C811" s="99">
        <v>956280717</v>
      </c>
      <c r="D811" s="141" t="s">
        <v>5102</v>
      </c>
      <c r="E811" s="99" t="s">
        <v>1104</v>
      </c>
      <c r="F811" s="646"/>
      <c r="G811" s="162" t="s">
        <v>224</v>
      </c>
      <c r="H811" s="169" t="s">
        <v>243</v>
      </c>
      <c r="I811" s="82"/>
      <c r="J811" s="76" t="s">
        <v>249</v>
      </c>
      <c r="K811" s="165"/>
      <c r="L811" s="76"/>
      <c r="M811" s="189"/>
      <c r="N811" s="83" t="s">
        <v>233</v>
      </c>
      <c r="O811" s="83"/>
      <c r="P811" s="82" t="str">
        <f>TRIM(BD_LilyaEspinoza[[#This Row],[CONTACTO II]])</f>
        <v/>
      </c>
      <c r="Q811" s="84"/>
      <c r="R811" s="83"/>
      <c r="S811" s="83"/>
      <c r="T811" s="83"/>
      <c r="U811" s="83"/>
      <c r="V811" s="56"/>
    </row>
    <row r="812" spans="1:22" ht="13">
      <c r="A812" s="99"/>
      <c r="B812" s="162" t="s">
        <v>12051</v>
      </c>
      <c r="C812" s="99">
        <v>978392172</v>
      </c>
      <c r="D812" s="141" t="s">
        <v>12052</v>
      </c>
      <c r="E812" s="99" t="s">
        <v>1104</v>
      </c>
      <c r="F812" s="646"/>
      <c r="G812" s="162" t="s">
        <v>224</v>
      </c>
      <c r="H812" s="169" t="s">
        <v>243</v>
      </c>
      <c r="I812" s="82"/>
      <c r="J812" s="76" t="s">
        <v>249</v>
      </c>
      <c r="K812" s="165"/>
      <c r="L812" s="76"/>
      <c r="M812" s="189"/>
      <c r="N812" s="83" t="s">
        <v>233</v>
      </c>
      <c r="O812" s="83"/>
      <c r="P812" s="82" t="str">
        <f>TRIM(BD_LilyaEspinoza[[#This Row],[CONTACTO II]])</f>
        <v/>
      </c>
      <c r="Q812" s="84"/>
      <c r="R812" s="83"/>
      <c r="S812" s="83"/>
      <c r="T812" s="83"/>
      <c r="U812" s="83"/>
      <c r="V812" s="56"/>
    </row>
    <row r="813" spans="1:22" ht="13">
      <c r="A813" s="99"/>
      <c r="B813" s="162" t="s">
        <v>12053</v>
      </c>
      <c r="C813" s="99">
        <v>904513332</v>
      </c>
      <c r="D813" s="141" t="s">
        <v>12054</v>
      </c>
      <c r="E813" s="99" t="s">
        <v>1104</v>
      </c>
      <c r="F813" s="646"/>
      <c r="G813" s="162" t="s">
        <v>224</v>
      </c>
      <c r="H813" s="169" t="s">
        <v>243</v>
      </c>
      <c r="I813" s="82"/>
      <c r="J813" s="76" t="s">
        <v>249</v>
      </c>
      <c r="K813" s="165"/>
      <c r="L813" s="76"/>
      <c r="M813" s="189"/>
      <c r="N813" s="83" t="s">
        <v>233</v>
      </c>
      <c r="O813" s="83"/>
      <c r="P813" s="82" t="str">
        <f>TRIM(BD_LilyaEspinoza[[#This Row],[CONTACTO II]])</f>
        <v/>
      </c>
      <c r="Q813" s="84"/>
      <c r="R813" s="83"/>
      <c r="S813" s="83"/>
      <c r="T813" s="83"/>
      <c r="U813" s="83"/>
      <c r="V813" s="56"/>
    </row>
    <row r="814" spans="1:22" ht="13">
      <c r="A814" s="99">
        <v>78460737</v>
      </c>
      <c r="B814" s="162" t="s">
        <v>10093</v>
      </c>
      <c r="C814" s="99">
        <v>914186678</v>
      </c>
      <c r="D814" s="141"/>
      <c r="E814" s="99" t="s">
        <v>1104</v>
      </c>
      <c r="F814" s="646"/>
      <c r="G814" s="162" t="s">
        <v>224</v>
      </c>
      <c r="H814" s="169" t="s">
        <v>243</v>
      </c>
      <c r="I814" s="82"/>
      <c r="J814" s="76" t="s">
        <v>249</v>
      </c>
      <c r="K814" s="165"/>
      <c r="L814" s="76"/>
      <c r="M814" s="189"/>
      <c r="N814" s="83" t="s">
        <v>233</v>
      </c>
      <c r="O814" s="83"/>
      <c r="P814" s="82" t="str">
        <f>TRIM(BD_LilyaEspinoza[[#This Row],[CONTACTO II]])</f>
        <v/>
      </c>
      <c r="Q814" s="84"/>
      <c r="R814" s="83"/>
      <c r="S814" s="83"/>
      <c r="T814" s="83"/>
      <c r="U814" s="83"/>
      <c r="V814" s="56"/>
    </row>
    <row r="815" spans="1:22" ht="13">
      <c r="A815" s="99"/>
      <c r="B815" s="162" t="s">
        <v>12055</v>
      </c>
      <c r="C815" s="99">
        <v>956263547</v>
      </c>
      <c r="D815" s="141"/>
      <c r="E815" s="99" t="s">
        <v>2306</v>
      </c>
      <c r="F815" s="646"/>
      <c r="G815" s="162" t="s">
        <v>225</v>
      </c>
      <c r="H815" s="169" t="s">
        <v>243</v>
      </c>
      <c r="I815" s="82"/>
      <c r="J815" s="76" t="s">
        <v>249</v>
      </c>
      <c r="K815" s="165"/>
      <c r="L815" s="76"/>
      <c r="M815" s="189"/>
      <c r="N815" s="83" t="s">
        <v>233</v>
      </c>
      <c r="O815" s="83"/>
      <c r="P815" s="82" t="str">
        <f>TRIM(BD_LilyaEspinoza[[#This Row],[CONTACTO II]])</f>
        <v/>
      </c>
      <c r="Q815" s="84"/>
      <c r="R815" s="83"/>
      <c r="S815" s="83"/>
      <c r="T815" s="83"/>
      <c r="U815" s="83"/>
      <c r="V815" s="56"/>
    </row>
    <row r="816" spans="1:22" ht="13">
      <c r="A816" s="99">
        <v>71677862</v>
      </c>
      <c r="B816" s="162" t="s">
        <v>6519</v>
      </c>
      <c r="C816" s="99">
        <v>976454200</v>
      </c>
      <c r="D816" s="141" t="s">
        <v>6520</v>
      </c>
      <c r="E816" s="99" t="s">
        <v>1104</v>
      </c>
      <c r="F816" s="646"/>
      <c r="G816" s="162" t="s">
        <v>223</v>
      </c>
      <c r="H816" s="169" t="s">
        <v>243</v>
      </c>
      <c r="I816" s="82"/>
      <c r="J816" s="76" t="s">
        <v>249</v>
      </c>
      <c r="K816" s="165"/>
      <c r="L816" s="76"/>
      <c r="M816" s="189"/>
      <c r="N816" s="83" t="s">
        <v>233</v>
      </c>
      <c r="O816" s="83"/>
      <c r="P816" s="82" t="str">
        <f>TRIM(BD_LilyaEspinoza[[#This Row],[CONTACTO II]])</f>
        <v/>
      </c>
      <c r="Q816" s="84"/>
      <c r="R816" s="83"/>
      <c r="S816" s="83"/>
      <c r="T816" s="83"/>
      <c r="U816" s="83"/>
      <c r="V816" s="56"/>
    </row>
    <row r="817" spans="1:22" ht="13">
      <c r="A817" s="99">
        <v>71686262</v>
      </c>
      <c r="B817" s="162" t="s">
        <v>6579</v>
      </c>
      <c r="C817" s="99">
        <v>989066716</v>
      </c>
      <c r="D817" s="141" t="s">
        <v>6580</v>
      </c>
      <c r="E817" s="99" t="s">
        <v>1104</v>
      </c>
      <c r="F817" s="646"/>
      <c r="G817" s="162" t="s">
        <v>223</v>
      </c>
      <c r="H817" s="169" t="s">
        <v>243</v>
      </c>
      <c r="I817" s="82"/>
      <c r="J817" s="76" t="s">
        <v>249</v>
      </c>
      <c r="K817" s="165"/>
      <c r="L817" s="76"/>
      <c r="M817" s="189"/>
      <c r="N817" s="83" t="s">
        <v>233</v>
      </c>
      <c r="O817" s="83"/>
      <c r="P817" s="82" t="str">
        <f>TRIM(BD_LilyaEspinoza[[#This Row],[CONTACTO II]])</f>
        <v/>
      </c>
      <c r="Q817" s="84"/>
      <c r="R817" s="83"/>
      <c r="S817" s="83"/>
      <c r="T817" s="83"/>
      <c r="U817" s="83"/>
      <c r="V817" s="56"/>
    </row>
    <row r="818" spans="1:22" ht="13">
      <c r="A818" s="99">
        <v>72060904</v>
      </c>
      <c r="B818" s="162" t="s">
        <v>6816</v>
      </c>
      <c r="C818" s="99">
        <v>983650203</v>
      </c>
      <c r="D818" s="141"/>
      <c r="E818" s="99" t="s">
        <v>1104</v>
      </c>
      <c r="F818" s="646"/>
      <c r="G818" s="162" t="s">
        <v>223</v>
      </c>
      <c r="H818" s="169" t="s">
        <v>243</v>
      </c>
      <c r="I818" s="82"/>
      <c r="J818" s="76" t="s">
        <v>249</v>
      </c>
      <c r="K818" s="165"/>
      <c r="L818" s="76"/>
      <c r="M818" s="189"/>
      <c r="N818" s="83" t="s">
        <v>233</v>
      </c>
      <c r="O818" s="83"/>
      <c r="P818" s="82" t="str">
        <f>TRIM(BD_LilyaEspinoza[[#This Row],[CONTACTO II]])</f>
        <v/>
      </c>
      <c r="Q818" s="84"/>
      <c r="R818" s="83"/>
      <c r="S818" s="83"/>
      <c r="T818" s="83"/>
      <c r="U818" s="83"/>
      <c r="V818" s="56"/>
    </row>
    <row r="819" spans="1:22" ht="28">
      <c r="A819" s="99" t="s">
        <v>10820</v>
      </c>
      <c r="B819" s="162" t="s">
        <v>218</v>
      </c>
      <c r="C819" s="99">
        <v>920305634</v>
      </c>
      <c r="D819" s="141"/>
      <c r="E819" s="99" t="s">
        <v>1104</v>
      </c>
      <c r="F819" s="704" t="s">
        <v>8</v>
      </c>
      <c r="G819" s="162" t="s">
        <v>224</v>
      </c>
      <c r="H819" s="169" t="s">
        <v>245</v>
      </c>
      <c r="I819" s="82" t="s">
        <v>316</v>
      </c>
      <c r="J819" s="76" t="s">
        <v>249</v>
      </c>
      <c r="K819" s="165"/>
      <c r="L819" s="76"/>
      <c r="M819" s="189"/>
      <c r="N819" s="83" t="s">
        <v>231</v>
      </c>
      <c r="O819" s="83" t="s">
        <v>231</v>
      </c>
      <c r="P819" s="82" t="str">
        <f>TRIM(BD_LilyaEspinoza[[#This Row],[CONTACTO II]])</f>
        <v>MOSTRÓ INTERÉS</v>
      </c>
      <c r="Q819" s="84" t="s">
        <v>445</v>
      </c>
      <c r="R819" s="309" t="s">
        <v>232</v>
      </c>
      <c r="S819" s="83" t="s">
        <v>318</v>
      </c>
      <c r="T819" s="83" t="s">
        <v>323</v>
      </c>
      <c r="U819" s="83" t="s">
        <v>255</v>
      </c>
      <c r="V819" s="56"/>
    </row>
    <row r="820" spans="1:22" ht="13">
      <c r="A820" s="99"/>
      <c r="B820" s="162" t="s">
        <v>12056</v>
      </c>
      <c r="C820" s="99">
        <v>907610889</v>
      </c>
      <c r="D820" s="141" t="s">
        <v>12057</v>
      </c>
      <c r="E820" s="99" t="s">
        <v>1104</v>
      </c>
      <c r="F820" s="646"/>
      <c r="G820" s="162" t="s">
        <v>224</v>
      </c>
      <c r="H820" s="169" t="s">
        <v>243</v>
      </c>
      <c r="I820" s="82"/>
      <c r="J820" s="76" t="s">
        <v>249</v>
      </c>
      <c r="K820" s="165"/>
      <c r="L820" s="76"/>
      <c r="M820" s="189"/>
      <c r="N820" s="83" t="s">
        <v>233</v>
      </c>
      <c r="O820" s="83"/>
      <c r="P820" s="82" t="str">
        <f>TRIM(BD_LilyaEspinoza[[#This Row],[CONTACTO II]])</f>
        <v/>
      </c>
      <c r="Q820" s="84"/>
      <c r="R820" s="83"/>
      <c r="S820" s="83"/>
      <c r="T820" s="83"/>
      <c r="U820" s="83"/>
      <c r="V820" s="56"/>
    </row>
    <row r="821" spans="1:22" ht="13">
      <c r="A821" s="99"/>
      <c r="B821" s="162" t="s">
        <v>12058</v>
      </c>
      <c r="C821" s="99">
        <v>926977983</v>
      </c>
      <c r="D821" s="141"/>
      <c r="E821" s="99" t="s">
        <v>2306</v>
      </c>
      <c r="F821" s="646"/>
      <c r="G821" s="162" t="s">
        <v>224</v>
      </c>
      <c r="H821" s="169" t="s">
        <v>243</v>
      </c>
      <c r="I821" s="82"/>
      <c r="J821" s="76" t="s">
        <v>249</v>
      </c>
      <c r="K821" s="165"/>
      <c r="L821" s="76"/>
      <c r="M821" s="189"/>
      <c r="N821" s="83" t="s">
        <v>233</v>
      </c>
      <c r="O821" s="83"/>
      <c r="P821" s="82" t="str">
        <f>TRIM(BD_LilyaEspinoza[[#This Row],[CONTACTO II]])</f>
        <v/>
      </c>
      <c r="Q821" s="84"/>
      <c r="R821" s="83"/>
      <c r="S821" s="83"/>
      <c r="T821" s="83"/>
      <c r="U821" s="83"/>
      <c r="V821" s="56"/>
    </row>
    <row r="822" spans="1:22" ht="13">
      <c r="A822" s="99"/>
      <c r="B822" s="162" t="s">
        <v>12059</v>
      </c>
      <c r="C822" s="99">
        <v>906945466</v>
      </c>
      <c r="D822" s="141"/>
      <c r="E822" s="99" t="s">
        <v>2306</v>
      </c>
      <c r="F822" s="646"/>
      <c r="G822" s="162" t="s">
        <v>224</v>
      </c>
      <c r="H822" s="169" t="s">
        <v>243</v>
      </c>
      <c r="I822" s="82"/>
      <c r="J822" s="76" t="s">
        <v>249</v>
      </c>
      <c r="K822" s="165"/>
      <c r="L822" s="76"/>
      <c r="M822" s="189"/>
      <c r="N822" s="83" t="s">
        <v>233</v>
      </c>
      <c r="O822" s="83"/>
      <c r="P822" s="82" t="str">
        <f>TRIM(BD_LilyaEspinoza[[#This Row],[CONTACTO II]])</f>
        <v/>
      </c>
      <c r="Q822" s="84"/>
      <c r="R822" s="83"/>
      <c r="S822" s="83"/>
      <c r="T822" s="83"/>
      <c r="U822" s="83"/>
      <c r="V822" s="56"/>
    </row>
    <row r="823" spans="1:22" ht="13">
      <c r="A823" s="99"/>
      <c r="B823" s="162" t="s">
        <v>12060</v>
      </c>
      <c r="C823" s="99">
        <v>960579594</v>
      </c>
      <c r="D823" s="141" t="s">
        <v>12061</v>
      </c>
      <c r="E823" s="99" t="s">
        <v>1104</v>
      </c>
      <c r="F823" s="646"/>
      <c r="G823" s="162" t="s">
        <v>225</v>
      </c>
      <c r="H823" s="169" t="s">
        <v>243</v>
      </c>
      <c r="I823" s="82"/>
      <c r="J823" s="76" t="s">
        <v>249</v>
      </c>
      <c r="K823" s="165"/>
      <c r="L823" s="76"/>
      <c r="M823" s="189"/>
      <c r="N823" s="83" t="s">
        <v>233</v>
      </c>
      <c r="O823" s="83"/>
      <c r="P823" s="82" t="str">
        <f>TRIM(BD_LilyaEspinoza[[#This Row],[CONTACTO II]])</f>
        <v/>
      </c>
      <c r="Q823" s="84"/>
      <c r="R823" s="83"/>
      <c r="S823" s="83"/>
      <c r="T823" s="83"/>
      <c r="U823" s="83"/>
      <c r="V823" s="56"/>
    </row>
    <row r="824" spans="1:22" ht="13">
      <c r="A824" s="99"/>
      <c r="B824" s="162" t="s">
        <v>12029</v>
      </c>
      <c r="C824" s="99">
        <v>937259085</v>
      </c>
      <c r="D824" s="141" t="s">
        <v>12030</v>
      </c>
      <c r="E824" s="99" t="s">
        <v>1104</v>
      </c>
      <c r="F824" s="646"/>
      <c r="G824" s="162"/>
      <c r="H824" s="169" t="s">
        <v>243</v>
      </c>
      <c r="I824" s="82"/>
      <c r="J824" s="76" t="s">
        <v>249</v>
      </c>
      <c r="K824" s="165"/>
      <c r="L824" s="76"/>
      <c r="M824" s="189"/>
      <c r="N824" s="83" t="s">
        <v>233</v>
      </c>
      <c r="O824" s="83"/>
      <c r="P824" s="82" t="str">
        <f>TRIM(BD_LilyaEspinoza[[#This Row],[CONTACTO II]])</f>
        <v/>
      </c>
      <c r="Q824" s="84"/>
      <c r="R824" s="83"/>
      <c r="S824" s="83"/>
      <c r="T824" s="83"/>
      <c r="U824" s="83"/>
      <c r="V824" s="56"/>
    </row>
    <row r="825" spans="1:22" ht="13">
      <c r="A825" s="99">
        <v>761888293</v>
      </c>
      <c r="B825" s="162" t="s">
        <v>10226</v>
      </c>
      <c r="C825" s="99">
        <v>975768967</v>
      </c>
      <c r="D825" s="141" t="s">
        <v>10227</v>
      </c>
      <c r="E825" s="99" t="s">
        <v>1104</v>
      </c>
      <c r="F825" s="646"/>
      <c r="G825" s="162" t="s">
        <v>224</v>
      </c>
      <c r="H825" s="169" t="s">
        <v>243</v>
      </c>
      <c r="I825" s="82"/>
      <c r="J825" s="76" t="s">
        <v>249</v>
      </c>
      <c r="K825" s="165"/>
      <c r="L825" s="76"/>
      <c r="M825" s="189"/>
      <c r="N825" s="83" t="s">
        <v>233</v>
      </c>
      <c r="O825" s="83"/>
      <c r="P825" s="82" t="str">
        <f>TRIM(BD_LilyaEspinoza[[#This Row],[CONTACTO II]])</f>
        <v/>
      </c>
      <c r="Q825" s="84"/>
      <c r="R825" s="83"/>
      <c r="S825" s="83"/>
      <c r="T825" s="83"/>
      <c r="U825" s="83"/>
      <c r="V825" s="56"/>
    </row>
    <row r="826" spans="1:22" ht="13">
      <c r="A826" s="99">
        <v>72992047</v>
      </c>
      <c r="B826" s="162" t="s">
        <v>7877</v>
      </c>
      <c r="C826" s="99">
        <v>912086893</v>
      </c>
      <c r="D826" s="141" t="s">
        <v>7878</v>
      </c>
      <c r="E826" s="99" t="s">
        <v>1104</v>
      </c>
      <c r="F826" s="646"/>
      <c r="G826" s="162" t="s">
        <v>224</v>
      </c>
      <c r="H826" s="169" t="s">
        <v>243</v>
      </c>
      <c r="I826" s="82"/>
      <c r="J826" s="76" t="s">
        <v>249</v>
      </c>
      <c r="K826" s="165"/>
      <c r="L826" s="76"/>
      <c r="M826" s="189"/>
      <c r="N826" s="83" t="s">
        <v>233</v>
      </c>
      <c r="O826" s="83"/>
      <c r="P826" s="82" t="str">
        <f>TRIM(BD_LilyaEspinoza[[#This Row],[CONTACTO II]])</f>
        <v/>
      </c>
      <c r="Q826" s="84"/>
      <c r="R826" s="83"/>
      <c r="S826" s="83"/>
      <c r="T826" s="83"/>
      <c r="U826" s="83"/>
      <c r="V826" s="56"/>
    </row>
    <row r="827" spans="1:22" ht="13">
      <c r="A827" s="99">
        <v>72694777</v>
      </c>
      <c r="B827" s="162" t="s">
        <v>7505</v>
      </c>
      <c r="C827" s="99">
        <v>971250927</v>
      </c>
      <c r="D827" s="141" t="s">
        <v>7506</v>
      </c>
      <c r="E827" s="99" t="s">
        <v>1104</v>
      </c>
      <c r="F827" s="646"/>
      <c r="G827" s="162" t="s">
        <v>225</v>
      </c>
      <c r="H827" s="169" t="s">
        <v>243</v>
      </c>
      <c r="I827" s="82"/>
      <c r="J827" s="76" t="s">
        <v>249</v>
      </c>
      <c r="K827" s="165"/>
      <c r="L827" s="76"/>
      <c r="M827" s="189"/>
      <c r="N827" s="83" t="s">
        <v>233</v>
      </c>
      <c r="O827" s="83"/>
      <c r="P827" s="82" t="str">
        <f>TRIM(BD_LilyaEspinoza[[#This Row],[CONTACTO II]])</f>
        <v/>
      </c>
      <c r="Q827" s="84"/>
      <c r="R827" s="83"/>
      <c r="S827" s="83"/>
      <c r="T827" s="83"/>
      <c r="U827" s="83"/>
      <c r="V827" s="56"/>
    </row>
    <row r="828" spans="1:22" ht="13">
      <c r="A828" s="99">
        <v>61506507</v>
      </c>
      <c r="B828" s="162" t="s">
        <v>4555</v>
      </c>
      <c r="C828" s="99">
        <v>901591039</v>
      </c>
      <c r="D828" s="141" t="s">
        <v>4556</v>
      </c>
      <c r="E828" s="99" t="s">
        <v>1104</v>
      </c>
      <c r="F828" s="646"/>
      <c r="G828" s="162" t="s">
        <v>224</v>
      </c>
      <c r="H828" s="169" t="s">
        <v>243</v>
      </c>
      <c r="I828" s="82"/>
      <c r="J828" s="76" t="s">
        <v>249</v>
      </c>
      <c r="K828" s="165"/>
      <c r="L828" s="76"/>
      <c r="M828" s="189"/>
      <c r="N828" s="83" t="s">
        <v>233</v>
      </c>
      <c r="O828" s="83"/>
      <c r="P828" s="82" t="str">
        <f>TRIM(BD_LilyaEspinoza[[#This Row],[CONTACTO II]])</f>
        <v/>
      </c>
      <c r="Q828" s="84"/>
      <c r="R828" s="83"/>
      <c r="S828" s="83"/>
      <c r="T828" s="83"/>
      <c r="U828" s="83"/>
      <c r="V828" s="56"/>
    </row>
    <row r="829" spans="1:22" ht="13">
      <c r="A829" s="99">
        <v>62026333</v>
      </c>
      <c r="B829" s="162" t="s">
        <v>5094</v>
      </c>
      <c r="C829" s="99"/>
      <c r="D829" s="141"/>
      <c r="E829" s="99" t="s">
        <v>1104</v>
      </c>
      <c r="F829" s="646"/>
      <c r="G829" s="162" t="s">
        <v>223</v>
      </c>
      <c r="H829" s="169" t="s">
        <v>243</v>
      </c>
      <c r="I829" s="82"/>
      <c r="J829" s="76" t="s">
        <v>249</v>
      </c>
      <c r="K829" s="165"/>
      <c r="L829" s="76"/>
      <c r="M829" s="189"/>
      <c r="N829" s="83" t="s">
        <v>233</v>
      </c>
      <c r="O829" s="83"/>
      <c r="P829" s="82" t="str">
        <f>TRIM(BD_LilyaEspinoza[[#This Row],[CONTACTO II]])</f>
        <v/>
      </c>
      <c r="Q829" s="84"/>
      <c r="R829" s="83"/>
      <c r="S829" s="83"/>
      <c r="T829" s="83"/>
      <c r="U829" s="83"/>
      <c r="V829" s="56"/>
    </row>
    <row r="830" spans="1:22" ht="13">
      <c r="A830" s="99">
        <v>61405049</v>
      </c>
      <c r="B830" s="162" t="s">
        <v>4231</v>
      </c>
      <c r="C830" s="99">
        <v>938287465</v>
      </c>
      <c r="D830" s="141" t="s">
        <v>4232</v>
      </c>
      <c r="E830" s="99" t="s">
        <v>1104</v>
      </c>
      <c r="F830" s="646"/>
      <c r="G830" s="162" t="s">
        <v>224</v>
      </c>
      <c r="H830" s="169" t="s">
        <v>243</v>
      </c>
      <c r="I830" s="82"/>
      <c r="J830" s="76" t="s">
        <v>249</v>
      </c>
      <c r="K830" s="165"/>
      <c r="L830" s="76"/>
      <c r="M830" s="189"/>
      <c r="N830" s="83" t="s">
        <v>233</v>
      </c>
      <c r="O830" s="83"/>
      <c r="P830" s="82" t="str">
        <f>TRIM(BD_LilyaEspinoza[[#This Row],[CONTACTO II]])</f>
        <v/>
      </c>
      <c r="Q830" s="84"/>
      <c r="R830" s="83"/>
      <c r="S830" s="83"/>
      <c r="T830" s="83"/>
      <c r="U830" s="83"/>
      <c r="V830" s="56"/>
    </row>
    <row r="831" spans="1:22" ht="13">
      <c r="A831" s="99"/>
      <c r="B831" s="162" t="s">
        <v>12062</v>
      </c>
      <c r="C831" s="99">
        <v>977538614</v>
      </c>
      <c r="D831" s="141" t="s">
        <v>12063</v>
      </c>
      <c r="E831" s="99" t="s">
        <v>1104</v>
      </c>
      <c r="F831" s="646"/>
      <c r="G831" s="162" t="s">
        <v>223</v>
      </c>
      <c r="H831" s="169" t="s">
        <v>243</v>
      </c>
      <c r="I831" s="82"/>
      <c r="J831" s="76" t="s">
        <v>249</v>
      </c>
      <c r="K831" s="165"/>
      <c r="L831" s="76"/>
      <c r="M831" s="189"/>
      <c r="N831" s="83" t="s">
        <v>233</v>
      </c>
      <c r="O831" s="83"/>
      <c r="P831" s="82" t="str">
        <f>TRIM(BD_LilyaEspinoza[[#This Row],[CONTACTO II]])</f>
        <v/>
      </c>
      <c r="Q831" s="84"/>
      <c r="R831" s="83"/>
      <c r="S831" s="83"/>
      <c r="T831" s="83"/>
      <c r="U831" s="83"/>
      <c r="V831" s="56"/>
    </row>
    <row r="832" spans="1:22" ht="13">
      <c r="A832" s="99"/>
      <c r="B832" s="162" t="s">
        <v>12064</v>
      </c>
      <c r="C832" s="99">
        <v>970370680</v>
      </c>
      <c r="D832" s="141" t="s">
        <v>12065</v>
      </c>
      <c r="E832" s="99" t="s">
        <v>2306</v>
      </c>
      <c r="F832" s="646"/>
      <c r="G832" s="162" t="s">
        <v>224</v>
      </c>
      <c r="H832" s="169" t="s">
        <v>243</v>
      </c>
      <c r="I832" s="82"/>
      <c r="J832" s="76" t="s">
        <v>249</v>
      </c>
      <c r="K832" s="165"/>
      <c r="L832" s="76"/>
      <c r="M832" s="189"/>
      <c r="N832" s="83" t="s">
        <v>233</v>
      </c>
      <c r="O832" s="83"/>
      <c r="P832" s="82" t="str">
        <f>TRIM(BD_LilyaEspinoza[[#This Row],[CONTACTO II]])</f>
        <v/>
      </c>
      <c r="Q832" s="84"/>
      <c r="R832" s="83"/>
      <c r="S832" s="83"/>
      <c r="T832" s="83"/>
      <c r="U832" s="83"/>
      <c r="V832" s="56"/>
    </row>
    <row r="833" spans="1:22" ht="13">
      <c r="A833" s="99"/>
      <c r="B833" s="162" t="s">
        <v>12066</v>
      </c>
      <c r="C833" s="99">
        <v>956873395</v>
      </c>
      <c r="D833" s="141" t="s">
        <v>12067</v>
      </c>
      <c r="E833" s="99" t="s">
        <v>2306</v>
      </c>
      <c r="F833" s="646"/>
      <c r="G833" s="162" t="s">
        <v>224</v>
      </c>
      <c r="H833" s="169" t="s">
        <v>243</v>
      </c>
      <c r="I833" s="82"/>
      <c r="J833" s="76" t="s">
        <v>249</v>
      </c>
      <c r="K833" s="165"/>
      <c r="L833" s="76"/>
      <c r="M833" s="189"/>
      <c r="N833" s="83" t="s">
        <v>233</v>
      </c>
      <c r="O833" s="83"/>
      <c r="P833" s="82" t="str">
        <f>TRIM(BD_LilyaEspinoza[[#This Row],[CONTACTO II]])</f>
        <v/>
      </c>
      <c r="Q833" s="84"/>
      <c r="R833" s="83"/>
      <c r="S833" s="83"/>
      <c r="T833" s="83"/>
      <c r="U833" s="83"/>
      <c r="V833" s="56"/>
    </row>
    <row r="834" spans="1:22" ht="13">
      <c r="A834" s="99">
        <v>73292175</v>
      </c>
      <c r="B834" s="162" t="s">
        <v>8267</v>
      </c>
      <c r="C834" s="99">
        <v>987213916</v>
      </c>
      <c r="D834" s="141" t="s">
        <v>8268</v>
      </c>
      <c r="E834" s="99" t="s">
        <v>1104</v>
      </c>
      <c r="F834" s="646"/>
      <c r="G834" s="162" t="s">
        <v>224</v>
      </c>
      <c r="H834" s="169" t="s">
        <v>243</v>
      </c>
      <c r="I834" s="82"/>
      <c r="J834" s="76" t="s">
        <v>249</v>
      </c>
      <c r="K834" s="165"/>
      <c r="L834" s="76"/>
      <c r="M834" s="189"/>
      <c r="N834" s="83" t="s">
        <v>233</v>
      </c>
      <c r="O834" s="83"/>
      <c r="P834" s="82" t="str">
        <f>TRIM(BD_LilyaEspinoza[[#This Row],[CONTACTO II]])</f>
        <v/>
      </c>
      <c r="Q834" s="84"/>
      <c r="R834" s="83"/>
      <c r="S834" s="83"/>
      <c r="T834" s="83"/>
      <c r="U834" s="83"/>
      <c r="V834" s="56"/>
    </row>
    <row r="835" spans="1:22" ht="13">
      <c r="A835" s="99">
        <v>73163023</v>
      </c>
      <c r="B835" s="162" t="s">
        <v>8132</v>
      </c>
      <c r="C835" s="99">
        <v>964809681</v>
      </c>
      <c r="D835" s="141" t="s">
        <v>8133</v>
      </c>
      <c r="E835" s="99"/>
      <c r="F835" s="646"/>
      <c r="G835" s="162"/>
      <c r="H835" s="169" t="s">
        <v>243</v>
      </c>
      <c r="I835" s="82"/>
      <c r="J835" s="76" t="s">
        <v>249</v>
      </c>
      <c r="K835" s="165"/>
      <c r="L835" s="76"/>
      <c r="M835" s="189"/>
      <c r="N835" s="83" t="s">
        <v>233</v>
      </c>
      <c r="O835" s="83"/>
      <c r="P835" s="82" t="str">
        <f>TRIM(BD_LilyaEspinoza[[#This Row],[CONTACTO II]])</f>
        <v/>
      </c>
      <c r="Q835" s="84"/>
      <c r="R835" s="83"/>
      <c r="S835" s="83"/>
      <c r="T835" s="83"/>
      <c r="U835" s="83"/>
      <c r="V835" s="56"/>
    </row>
    <row r="836" spans="1:22" ht="28">
      <c r="A836" s="99">
        <v>72053058</v>
      </c>
      <c r="B836" s="162" t="s">
        <v>6728</v>
      </c>
      <c r="C836" s="99">
        <v>959076312</v>
      </c>
      <c r="D836" s="141"/>
      <c r="E836" s="99" t="s">
        <v>1104</v>
      </c>
      <c r="F836" s="704" t="s">
        <v>8</v>
      </c>
      <c r="G836" s="162" t="s">
        <v>224</v>
      </c>
      <c r="H836" s="169" t="s">
        <v>243</v>
      </c>
      <c r="I836" s="82" t="s">
        <v>316</v>
      </c>
      <c r="J836" s="76" t="s">
        <v>249</v>
      </c>
      <c r="K836" s="165"/>
      <c r="L836" s="76"/>
      <c r="M836" s="189"/>
      <c r="N836" s="83" t="s">
        <v>231</v>
      </c>
      <c r="O836" s="83" t="s">
        <v>231</v>
      </c>
      <c r="P836" s="82" t="s">
        <v>231</v>
      </c>
      <c r="Q836" s="84" t="s">
        <v>445</v>
      </c>
      <c r="R836" s="309" t="s">
        <v>232</v>
      </c>
      <c r="S836" s="83" t="s">
        <v>318</v>
      </c>
      <c r="T836" s="83" t="s">
        <v>323</v>
      </c>
      <c r="U836" s="83" t="s">
        <v>255</v>
      </c>
      <c r="V836" s="56"/>
    </row>
    <row r="837" spans="1:22" ht="28">
      <c r="A837" s="99">
        <v>72594313</v>
      </c>
      <c r="B837" s="162" t="s">
        <v>171</v>
      </c>
      <c r="C837" s="99">
        <v>986413191</v>
      </c>
      <c r="D837" s="141"/>
      <c r="E837" s="99" t="s">
        <v>1104</v>
      </c>
      <c r="F837" s="704"/>
      <c r="G837" s="162" t="s">
        <v>224</v>
      </c>
      <c r="H837" s="169" t="s">
        <v>243</v>
      </c>
      <c r="I837" s="82" t="s">
        <v>316</v>
      </c>
      <c r="J837" s="76" t="s">
        <v>249</v>
      </c>
      <c r="K837" s="165"/>
      <c r="L837" s="76"/>
      <c r="M837" s="189"/>
      <c r="N837" s="83" t="s">
        <v>231</v>
      </c>
      <c r="O837" s="83" t="s">
        <v>231</v>
      </c>
      <c r="P837" s="82" t="s">
        <v>231</v>
      </c>
      <c r="Q837" s="84" t="s">
        <v>445</v>
      </c>
      <c r="R837" s="309" t="s">
        <v>232</v>
      </c>
      <c r="S837" s="83" t="s">
        <v>318</v>
      </c>
      <c r="T837" s="83" t="s">
        <v>323</v>
      </c>
      <c r="U837" s="83" t="s">
        <v>255</v>
      </c>
      <c r="V837" s="56"/>
    </row>
    <row r="838" spans="1:22" ht="42">
      <c r="A838" s="99">
        <v>40528517</v>
      </c>
      <c r="B838" s="162" t="s">
        <v>1432</v>
      </c>
      <c r="C838" s="99">
        <v>51991761697</v>
      </c>
      <c r="D838" s="141" t="s">
        <v>1433</v>
      </c>
      <c r="E838" s="99" t="s">
        <v>451</v>
      </c>
      <c r="F838" s="704" t="s">
        <v>240</v>
      </c>
      <c r="G838" s="162" t="s">
        <v>223</v>
      </c>
      <c r="H838" s="169" t="s">
        <v>245</v>
      </c>
      <c r="I838" s="82" t="s">
        <v>316</v>
      </c>
      <c r="J838" s="76" t="s">
        <v>249</v>
      </c>
      <c r="K838" s="165"/>
      <c r="L838" s="76"/>
      <c r="M838" s="189"/>
      <c r="N838" s="83" t="s">
        <v>231</v>
      </c>
      <c r="O838" s="83"/>
      <c r="P838" s="82" t="s">
        <v>231</v>
      </c>
      <c r="Q838" s="84" t="s">
        <v>445</v>
      </c>
      <c r="R838" s="309" t="s">
        <v>232</v>
      </c>
      <c r="S838" s="83" t="s">
        <v>318</v>
      </c>
      <c r="T838" s="83" t="s">
        <v>323</v>
      </c>
      <c r="U838" s="83"/>
      <c r="V838" s="56"/>
    </row>
    <row r="839" spans="1:22" ht="13">
      <c r="A839" s="99">
        <v>72993188</v>
      </c>
      <c r="B839" s="162" t="s">
        <v>7884</v>
      </c>
      <c r="C839" s="99">
        <v>95225237</v>
      </c>
      <c r="D839" s="141" t="s">
        <v>7885</v>
      </c>
      <c r="E839" s="99" t="s">
        <v>451</v>
      </c>
      <c r="F839" s="646"/>
      <c r="G839" s="162" t="s">
        <v>223</v>
      </c>
      <c r="H839" s="169" t="s">
        <v>245</v>
      </c>
      <c r="I839" s="82"/>
      <c r="J839" s="76" t="s">
        <v>249</v>
      </c>
      <c r="K839" s="165"/>
      <c r="L839" s="76"/>
      <c r="M839" s="189"/>
      <c r="N839" s="83" t="s">
        <v>233</v>
      </c>
      <c r="O839" s="83"/>
      <c r="P839" s="82" t="str">
        <f>TRIM(BD_LilyaEspinoza[[#This Row],[CONTACTO II]])</f>
        <v/>
      </c>
      <c r="Q839" s="84"/>
      <c r="R839" s="83"/>
      <c r="S839" s="83"/>
      <c r="T839" s="83"/>
      <c r="U839" s="83"/>
      <c r="V839" s="56"/>
    </row>
    <row r="840" spans="1:22" ht="13">
      <c r="A840" s="99">
        <v>61360509</v>
      </c>
      <c r="B840" s="162" t="s">
        <v>4091</v>
      </c>
      <c r="C840" s="99">
        <v>51985656462</v>
      </c>
      <c r="D840" s="141" t="s">
        <v>2281</v>
      </c>
      <c r="E840" s="99" t="s">
        <v>451</v>
      </c>
      <c r="F840" s="646"/>
      <c r="G840" s="162" t="s">
        <v>224</v>
      </c>
      <c r="H840" s="169" t="s">
        <v>245</v>
      </c>
      <c r="I840" s="82"/>
      <c r="J840" s="76" t="s">
        <v>249</v>
      </c>
      <c r="K840" s="165"/>
      <c r="L840" s="76"/>
      <c r="M840" s="189"/>
      <c r="N840" s="83" t="s">
        <v>233</v>
      </c>
      <c r="O840" s="83"/>
      <c r="P840" s="82" t="str">
        <f>TRIM(BD_LilyaEspinoza[[#This Row],[CONTACTO II]])</f>
        <v/>
      </c>
      <c r="Q840" s="84"/>
      <c r="R840" s="83"/>
      <c r="S840" s="83"/>
      <c r="T840" s="83"/>
      <c r="U840" s="83"/>
      <c r="V840" s="56"/>
    </row>
    <row r="841" spans="1:22" ht="13">
      <c r="A841" s="99">
        <v>72334277</v>
      </c>
      <c r="B841" s="162" t="s">
        <v>7032</v>
      </c>
      <c r="C841" s="99">
        <v>51931190574</v>
      </c>
      <c r="D841" s="141" t="s">
        <v>7033</v>
      </c>
      <c r="E841" s="99" t="s">
        <v>451</v>
      </c>
      <c r="F841" s="646"/>
      <c r="G841" s="162" t="s">
        <v>223</v>
      </c>
      <c r="H841" s="169" t="s">
        <v>245</v>
      </c>
      <c r="I841" s="82"/>
      <c r="J841" s="76" t="s">
        <v>249</v>
      </c>
      <c r="K841" s="165"/>
      <c r="L841" s="76"/>
      <c r="M841" s="189"/>
      <c r="N841" s="83" t="s">
        <v>233</v>
      </c>
      <c r="O841" s="83"/>
      <c r="P841" s="82" t="str">
        <f>TRIM(BD_LilyaEspinoza[[#This Row],[CONTACTO II]])</f>
        <v/>
      </c>
      <c r="Q841" s="84"/>
      <c r="R841" s="83"/>
      <c r="S841" s="83"/>
      <c r="T841" s="83"/>
      <c r="U841" s="83"/>
      <c r="V841" s="56"/>
    </row>
    <row r="842" spans="1:22" ht="13">
      <c r="A842" s="99">
        <v>72053757</v>
      </c>
      <c r="B842" s="162" t="s">
        <v>6729</v>
      </c>
      <c r="C842" s="99">
        <v>51917067605</v>
      </c>
      <c r="D842" s="141" t="s">
        <v>6730</v>
      </c>
      <c r="E842" s="99" t="s">
        <v>451</v>
      </c>
      <c r="F842" s="646"/>
      <c r="G842" s="162" t="s">
        <v>224</v>
      </c>
      <c r="H842" s="169" t="s">
        <v>245</v>
      </c>
      <c r="I842" s="82"/>
      <c r="J842" s="76" t="s">
        <v>249</v>
      </c>
      <c r="K842" s="165"/>
      <c r="L842" s="76"/>
      <c r="M842" s="189"/>
      <c r="N842" s="83" t="s">
        <v>233</v>
      </c>
      <c r="O842" s="83"/>
      <c r="P842" s="82" t="str">
        <f>TRIM(BD_LilyaEspinoza[[#This Row],[CONTACTO II]])</f>
        <v/>
      </c>
      <c r="Q842" s="84"/>
      <c r="R842" s="83"/>
      <c r="S842" s="83"/>
      <c r="T842" s="83"/>
      <c r="U842" s="83"/>
      <c r="V842" s="56"/>
    </row>
    <row r="843" spans="1:22" ht="13">
      <c r="A843" s="99">
        <v>73297298</v>
      </c>
      <c r="B843" s="162" t="s">
        <v>8286</v>
      </c>
      <c r="C843" s="99">
        <v>51941229788</v>
      </c>
      <c r="D843" s="141" t="s">
        <v>8287</v>
      </c>
      <c r="E843" s="99" t="s">
        <v>451</v>
      </c>
      <c r="F843" s="646" t="s">
        <v>377</v>
      </c>
      <c r="G843" s="162" t="s">
        <v>224</v>
      </c>
      <c r="H843" s="169" t="s">
        <v>245</v>
      </c>
      <c r="I843" s="82"/>
      <c r="J843" s="76" t="s">
        <v>249</v>
      </c>
      <c r="K843" s="165"/>
      <c r="L843" s="76"/>
      <c r="M843" s="189"/>
      <c r="N843" s="83" t="s">
        <v>233</v>
      </c>
      <c r="O843" s="83"/>
      <c r="P843" s="82" t="str">
        <f>TRIM(BD_LilyaEspinoza[[#This Row],[CONTACTO II]])</f>
        <v/>
      </c>
      <c r="Q843" s="84"/>
      <c r="R843" s="83"/>
      <c r="S843" s="83"/>
      <c r="T843" s="83"/>
      <c r="U843" s="83"/>
      <c r="V843" s="56"/>
    </row>
    <row r="844" spans="1:22" ht="13">
      <c r="A844" s="99">
        <v>74004620</v>
      </c>
      <c r="B844" s="162" t="s">
        <v>8678</v>
      </c>
      <c r="C844" s="99">
        <v>51933384079</v>
      </c>
      <c r="D844" s="141" t="s">
        <v>8679</v>
      </c>
      <c r="E844" s="99" t="s">
        <v>624</v>
      </c>
      <c r="F844" s="646" t="s">
        <v>377</v>
      </c>
      <c r="G844" s="162" t="s">
        <v>224</v>
      </c>
      <c r="H844" s="169" t="s">
        <v>245</v>
      </c>
      <c r="I844" s="82"/>
      <c r="J844" s="76" t="s">
        <v>249</v>
      </c>
      <c r="K844" s="165"/>
      <c r="L844" s="76"/>
      <c r="M844" s="189"/>
      <c r="N844" s="83" t="s">
        <v>233</v>
      </c>
      <c r="O844" s="83"/>
      <c r="P844" s="82" t="str">
        <f>TRIM(BD_LilyaEspinoza[[#This Row],[CONTACTO II]])</f>
        <v/>
      </c>
      <c r="Q844" s="84"/>
      <c r="R844" s="83"/>
      <c r="S844" s="83"/>
      <c r="T844" s="83"/>
      <c r="U844" s="83"/>
      <c r="V844" s="56"/>
    </row>
    <row r="845" spans="1:22" ht="13">
      <c r="A845" s="99">
        <v>10739490</v>
      </c>
      <c r="B845" s="162" t="s">
        <v>1034</v>
      </c>
      <c r="C845" s="99">
        <v>51977252356</v>
      </c>
      <c r="D845" s="141" t="s">
        <v>1035</v>
      </c>
      <c r="E845" s="99" t="s">
        <v>624</v>
      </c>
      <c r="F845" s="646"/>
      <c r="G845" s="162" t="s">
        <v>225</v>
      </c>
      <c r="H845" s="169" t="s">
        <v>245</v>
      </c>
      <c r="I845" s="82"/>
      <c r="J845" s="76" t="s">
        <v>249</v>
      </c>
      <c r="K845" s="165"/>
      <c r="L845" s="76"/>
      <c r="M845" s="189"/>
      <c r="N845" s="83" t="s">
        <v>233</v>
      </c>
      <c r="O845" s="83"/>
      <c r="P845" s="82" t="str">
        <f>TRIM(BD_LilyaEspinoza[[#This Row],[CONTACTO II]])</f>
        <v/>
      </c>
      <c r="Q845" s="84"/>
      <c r="R845" s="83"/>
      <c r="S845" s="83"/>
      <c r="T845" s="83"/>
      <c r="U845" s="83"/>
      <c r="V845" s="56"/>
    </row>
    <row r="846" spans="1:22" ht="13">
      <c r="A846" s="99" t="s">
        <v>10790</v>
      </c>
      <c r="B846" s="162" t="s">
        <v>10791</v>
      </c>
      <c r="C846" s="99" t="s">
        <v>10792</v>
      </c>
      <c r="D846" s="141" t="s">
        <v>10793</v>
      </c>
      <c r="E846" s="99" t="s">
        <v>1104</v>
      </c>
      <c r="F846" s="646"/>
      <c r="G846" s="162" t="s">
        <v>224</v>
      </c>
      <c r="H846" s="169" t="s">
        <v>245</v>
      </c>
      <c r="I846" s="82"/>
      <c r="J846" s="76" t="s">
        <v>249</v>
      </c>
      <c r="K846" s="165"/>
      <c r="L846" s="76"/>
      <c r="M846" s="189"/>
      <c r="N846" s="83" t="s">
        <v>233</v>
      </c>
      <c r="O846" s="83"/>
      <c r="P846" s="82" t="str">
        <f>TRIM(BD_LilyaEspinoza[[#This Row],[CONTACTO II]])</f>
        <v/>
      </c>
      <c r="Q846" s="84"/>
      <c r="R846" s="83"/>
      <c r="S846" s="83"/>
      <c r="T846" s="83"/>
      <c r="U846" s="83"/>
      <c r="V846" s="56"/>
    </row>
    <row r="847" spans="1:22" ht="13">
      <c r="A847" s="99">
        <v>42167638</v>
      </c>
      <c r="B847" s="162" t="s">
        <v>1819</v>
      </c>
      <c r="C847" s="99">
        <v>51970433525</v>
      </c>
      <c r="D847" s="141" t="s">
        <v>1820</v>
      </c>
      <c r="E847" s="99" t="s">
        <v>451</v>
      </c>
      <c r="F847" s="646" t="s">
        <v>377</v>
      </c>
      <c r="G847" s="162" t="s">
        <v>224</v>
      </c>
      <c r="H847" s="169" t="s">
        <v>245</v>
      </c>
      <c r="I847" s="82"/>
      <c r="J847" s="76" t="s">
        <v>249</v>
      </c>
      <c r="K847" s="165"/>
      <c r="L847" s="76"/>
      <c r="M847" s="189"/>
      <c r="N847" s="83" t="s">
        <v>233</v>
      </c>
      <c r="O847" s="83"/>
      <c r="P847" s="82" t="str">
        <f>TRIM(BD_LilyaEspinoza[[#This Row],[CONTACTO II]])</f>
        <v/>
      </c>
      <c r="Q847" s="84"/>
      <c r="R847" s="83"/>
      <c r="S847" s="83"/>
      <c r="T847" s="83"/>
      <c r="U847" s="83"/>
      <c r="V847" s="56"/>
    </row>
    <row r="848" spans="1:22" ht="13">
      <c r="A848" s="99"/>
      <c r="B848" s="162" t="s">
        <v>12068</v>
      </c>
      <c r="C848" s="99">
        <v>931935340</v>
      </c>
      <c r="D848" s="141" t="s">
        <v>12069</v>
      </c>
      <c r="E848" s="99" t="s">
        <v>4239</v>
      </c>
      <c r="F848" s="646"/>
      <c r="G848" s="162" t="s">
        <v>224</v>
      </c>
      <c r="H848" s="169" t="s">
        <v>243</v>
      </c>
      <c r="I848" s="82"/>
      <c r="J848" s="76" t="s">
        <v>249</v>
      </c>
      <c r="K848" s="165"/>
      <c r="L848" s="76"/>
      <c r="M848" s="189"/>
      <c r="N848" s="83" t="s">
        <v>233</v>
      </c>
      <c r="O848" s="83"/>
      <c r="P848" s="82" t="str">
        <f>TRIM(BD_LilyaEspinoza[[#This Row],[CONTACTO II]])</f>
        <v/>
      </c>
      <c r="Q848" s="84"/>
      <c r="R848" s="83"/>
      <c r="S848" s="83"/>
      <c r="T848" s="83"/>
      <c r="U848" s="83"/>
      <c r="V848" s="56"/>
    </row>
    <row r="849" spans="1:22" ht="13">
      <c r="A849" s="99"/>
      <c r="B849" s="162" t="s">
        <v>12070</v>
      </c>
      <c r="C849" s="99">
        <v>923788848</v>
      </c>
      <c r="D849" s="141" t="s">
        <v>12071</v>
      </c>
      <c r="E849" s="99" t="s">
        <v>373</v>
      </c>
      <c r="F849" s="646"/>
      <c r="G849" s="162" t="s">
        <v>223</v>
      </c>
      <c r="H849" s="169" t="s">
        <v>243</v>
      </c>
      <c r="I849" s="82"/>
      <c r="J849" s="76" t="s">
        <v>249</v>
      </c>
      <c r="K849" s="165"/>
      <c r="L849" s="76"/>
      <c r="M849" s="189"/>
      <c r="N849" s="83" t="s">
        <v>233</v>
      </c>
      <c r="O849" s="83"/>
      <c r="P849" s="82" t="str">
        <f>TRIM(BD_LilyaEspinoza[[#This Row],[CONTACTO II]])</f>
        <v/>
      </c>
      <c r="Q849" s="84"/>
      <c r="R849" s="83"/>
      <c r="S849" s="83"/>
      <c r="T849" s="83"/>
      <c r="U849" s="83"/>
      <c r="V849" s="56"/>
    </row>
    <row r="850" spans="1:22" ht="13">
      <c r="A850" s="99"/>
      <c r="B850" s="162" t="s">
        <v>12072</v>
      </c>
      <c r="C850" s="99">
        <v>912487386</v>
      </c>
      <c r="D850" s="141" t="s">
        <v>12073</v>
      </c>
      <c r="E850" s="99" t="s">
        <v>4239</v>
      </c>
      <c r="F850" s="646"/>
      <c r="G850" s="162" t="s">
        <v>223</v>
      </c>
      <c r="H850" s="169" t="s">
        <v>243</v>
      </c>
      <c r="I850" s="82"/>
      <c r="J850" s="76" t="s">
        <v>249</v>
      </c>
      <c r="K850" s="165"/>
      <c r="L850" s="76"/>
      <c r="M850" s="189"/>
      <c r="N850" s="83" t="s">
        <v>233</v>
      </c>
      <c r="O850" s="83"/>
      <c r="P850" s="82" t="str">
        <f>TRIM(BD_LilyaEspinoza[[#This Row],[CONTACTO II]])</f>
        <v/>
      </c>
      <c r="Q850" s="84"/>
      <c r="R850" s="83"/>
      <c r="S850" s="83"/>
      <c r="T850" s="83"/>
      <c r="U850" s="83"/>
      <c r="V850" s="56"/>
    </row>
    <row r="851" spans="1:22" ht="13">
      <c r="A851" s="99"/>
      <c r="B851" s="162" t="s">
        <v>12074</v>
      </c>
      <c r="C851" s="99">
        <v>946166066</v>
      </c>
      <c r="D851" s="141" t="s">
        <v>12075</v>
      </c>
      <c r="E851" s="99" t="s">
        <v>4239</v>
      </c>
      <c r="F851" s="646"/>
      <c r="G851" s="162" t="s">
        <v>223</v>
      </c>
      <c r="H851" s="169" t="s">
        <v>243</v>
      </c>
      <c r="I851" s="82"/>
      <c r="J851" s="76" t="s">
        <v>249</v>
      </c>
      <c r="K851" s="165"/>
      <c r="L851" s="76"/>
      <c r="M851" s="189"/>
      <c r="N851" s="83" t="s">
        <v>233</v>
      </c>
      <c r="O851" s="83"/>
      <c r="P851" s="82" t="str">
        <f>TRIM(BD_LilyaEspinoza[[#This Row],[CONTACTO II]])</f>
        <v/>
      </c>
      <c r="Q851" s="84"/>
      <c r="R851" s="83"/>
      <c r="S851" s="83"/>
      <c r="T851" s="83"/>
      <c r="U851" s="83"/>
      <c r="V851" s="56"/>
    </row>
    <row r="852" spans="1:22" ht="13">
      <c r="A852" s="99"/>
      <c r="B852" s="162" t="s">
        <v>12076</v>
      </c>
      <c r="C852" s="99">
        <v>942190689</v>
      </c>
      <c r="D852" s="141" t="s">
        <v>3724</v>
      </c>
      <c r="E852" s="99" t="s">
        <v>4239</v>
      </c>
      <c r="F852" s="646"/>
      <c r="G852" s="162" t="s">
        <v>223</v>
      </c>
      <c r="H852" s="169" t="s">
        <v>243</v>
      </c>
      <c r="I852" s="82"/>
      <c r="J852" s="76" t="s">
        <v>249</v>
      </c>
      <c r="K852" s="165"/>
      <c r="L852" s="76"/>
      <c r="M852" s="189"/>
      <c r="N852" s="83" t="s">
        <v>233</v>
      </c>
      <c r="O852" s="83"/>
      <c r="P852" s="82" t="str">
        <f>TRIM(BD_LilyaEspinoza[[#This Row],[CONTACTO II]])</f>
        <v/>
      </c>
      <c r="Q852" s="84"/>
      <c r="R852" s="83"/>
      <c r="S852" s="83"/>
      <c r="T852" s="83"/>
      <c r="U852" s="83"/>
      <c r="V852" s="56"/>
    </row>
    <row r="853" spans="1:22" ht="13">
      <c r="A853" s="99"/>
      <c r="B853" s="162" t="s">
        <v>12077</v>
      </c>
      <c r="C853" s="99">
        <v>934074763</v>
      </c>
      <c r="D853" s="141" t="s">
        <v>12078</v>
      </c>
      <c r="E853" s="99" t="s">
        <v>4239</v>
      </c>
      <c r="F853" s="646"/>
      <c r="G853" s="162" t="s">
        <v>225</v>
      </c>
      <c r="H853" s="169" t="s">
        <v>243</v>
      </c>
      <c r="I853" s="82"/>
      <c r="J853" s="76" t="s">
        <v>249</v>
      </c>
      <c r="K853" s="165"/>
      <c r="L853" s="76"/>
      <c r="M853" s="189"/>
      <c r="N853" s="83" t="s">
        <v>233</v>
      </c>
      <c r="O853" s="83"/>
      <c r="P853" s="82" t="str">
        <f>TRIM(BD_LilyaEspinoza[[#This Row],[CONTACTO II]])</f>
        <v/>
      </c>
      <c r="Q853" s="84"/>
      <c r="R853" s="83"/>
      <c r="S853" s="83"/>
      <c r="T853" s="83"/>
      <c r="U853" s="83"/>
      <c r="V853" s="56"/>
    </row>
    <row r="854" spans="1:22" ht="13">
      <c r="A854" s="99"/>
      <c r="B854" s="162" t="s">
        <v>12079</v>
      </c>
      <c r="C854" s="99">
        <v>903442892</v>
      </c>
      <c r="D854" s="141" t="s">
        <v>3724</v>
      </c>
      <c r="E854" s="99" t="s">
        <v>874</v>
      </c>
      <c r="F854" s="646"/>
      <c r="G854" s="162" t="s">
        <v>225</v>
      </c>
      <c r="H854" s="169" t="s">
        <v>243</v>
      </c>
      <c r="I854" s="82"/>
      <c r="J854" s="76" t="s">
        <v>249</v>
      </c>
      <c r="K854" s="165"/>
      <c r="L854" s="76"/>
      <c r="M854" s="189"/>
      <c r="N854" s="83" t="s">
        <v>233</v>
      </c>
      <c r="O854" s="83"/>
      <c r="P854" s="82" t="str">
        <f>TRIM(BD_LilyaEspinoza[[#This Row],[CONTACTO II]])</f>
        <v/>
      </c>
      <c r="Q854" s="84"/>
      <c r="R854" s="83"/>
      <c r="S854" s="83"/>
      <c r="T854" s="83"/>
      <c r="U854" s="83"/>
      <c r="V854" s="56"/>
    </row>
    <row r="855" spans="1:22" ht="13">
      <c r="A855" s="99"/>
      <c r="B855" s="162" t="s">
        <v>12080</v>
      </c>
      <c r="C855" s="99">
        <v>900473015</v>
      </c>
      <c r="D855" s="141" t="s">
        <v>3724</v>
      </c>
      <c r="E855" s="99" t="s">
        <v>4239</v>
      </c>
      <c r="F855" s="646"/>
      <c r="G855" s="162" t="s">
        <v>225</v>
      </c>
      <c r="H855" s="169" t="s">
        <v>243</v>
      </c>
      <c r="I855" s="82"/>
      <c r="J855" s="76" t="s">
        <v>249</v>
      </c>
      <c r="K855" s="165"/>
      <c r="L855" s="76"/>
      <c r="M855" s="189"/>
      <c r="N855" s="83" t="s">
        <v>233</v>
      </c>
      <c r="O855" s="83"/>
      <c r="P855" s="82" t="str">
        <f>TRIM(BD_LilyaEspinoza[[#This Row],[CONTACTO II]])</f>
        <v/>
      </c>
      <c r="Q855" s="84"/>
      <c r="R855" s="83"/>
      <c r="S855" s="83"/>
      <c r="T855" s="83"/>
      <c r="U855" s="83"/>
      <c r="V855" s="56"/>
    </row>
    <row r="856" spans="1:22" ht="13">
      <c r="A856" s="99"/>
      <c r="B856" s="162" t="s">
        <v>12081</v>
      </c>
      <c r="C856" s="99" t="s">
        <v>3724</v>
      </c>
      <c r="D856" s="141" t="s">
        <v>3724</v>
      </c>
      <c r="E856" s="99" t="s">
        <v>4239</v>
      </c>
      <c r="F856" s="646"/>
      <c r="G856" s="162" t="s">
        <v>224</v>
      </c>
      <c r="H856" s="169" t="s">
        <v>243</v>
      </c>
      <c r="I856" s="82"/>
      <c r="J856" s="76" t="s">
        <v>249</v>
      </c>
      <c r="K856" s="165"/>
      <c r="L856" s="76"/>
      <c r="M856" s="189"/>
      <c r="N856" s="83" t="s">
        <v>237</v>
      </c>
      <c r="O856" s="83"/>
      <c r="P856" s="82" t="str">
        <f>TRIM(BD_LilyaEspinoza[[#This Row],[CONTACTO II]])</f>
        <v/>
      </c>
      <c r="Q856" s="84"/>
      <c r="R856" s="83"/>
      <c r="S856" s="83"/>
      <c r="T856" s="83"/>
      <c r="U856" s="83"/>
      <c r="V856" s="56"/>
    </row>
    <row r="857" spans="1:22" ht="13">
      <c r="A857" s="99"/>
      <c r="B857" s="162" t="s">
        <v>12082</v>
      </c>
      <c r="C857" s="99">
        <v>931503887</v>
      </c>
      <c r="D857" s="141" t="s">
        <v>12083</v>
      </c>
      <c r="E857" s="99" t="s">
        <v>4239</v>
      </c>
      <c r="F857" s="646"/>
      <c r="G857" s="162" t="s">
        <v>223</v>
      </c>
      <c r="H857" s="169" t="s">
        <v>243</v>
      </c>
      <c r="I857" s="82"/>
      <c r="J857" s="76" t="s">
        <v>249</v>
      </c>
      <c r="K857" s="165"/>
      <c r="L857" s="76"/>
      <c r="M857" s="189"/>
      <c r="N857" s="83" t="s">
        <v>233</v>
      </c>
      <c r="O857" s="83"/>
      <c r="P857" s="82" t="str">
        <f>TRIM(BD_LilyaEspinoza[[#This Row],[CONTACTO II]])</f>
        <v/>
      </c>
      <c r="Q857" s="84"/>
      <c r="R857" s="83"/>
      <c r="S857" s="83"/>
      <c r="T857" s="83"/>
      <c r="U857" s="83"/>
      <c r="V857" s="56"/>
    </row>
    <row r="858" spans="1:22" ht="13">
      <c r="A858" s="99"/>
      <c r="B858" s="162" t="s">
        <v>12084</v>
      </c>
      <c r="C858" s="99">
        <v>902271068</v>
      </c>
      <c r="D858" s="141" t="s">
        <v>12085</v>
      </c>
      <c r="E858" s="99" t="s">
        <v>874</v>
      </c>
      <c r="F858" s="646"/>
      <c r="G858" s="162" t="s">
        <v>223</v>
      </c>
      <c r="H858" s="169" t="s">
        <v>243</v>
      </c>
      <c r="I858" s="82"/>
      <c r="J858" s="76" t="s">
        <v>249</v>
      </c>
      <c r="K858" s="165"/>
      <c r="L858" s="76"/>
      <c r="M858" s="189"/>
      <c r="N858" s="83" t="s">
        <v>233</v>
      </c>
      <c r="O858" s="83"/>
      <c r="P858" s="82" t="str">
        <f>TRIM(BD_LilyaEspinoza[[#This Row],[CONTACTO II]])</f>
        <v/>
      </c>
      <c r="Q858" s="84"/>
      <c r="R858" s="83"/>
      <c r="S858" s="83"/>
      <c r="T858" s="83"/>
      <c r="U858" s="83"/>
      <c r="V858" s="56"/>
    </row>
    <row r="859" spans="1:22" ht="13">
      <c r="A859" s="99"/>
      <c r="B859" s="162" t="s">
        <v>12086</v>
      </c>
      <c r="C859" s="99">
        <v>933680287</v>
      </c>
      <c r="D859" s="141" t="s">
        <v>12087</v>
      </c>
      <c r="E859" s="99" t="s">
        <v>4239</v>
      </c>
      <c r="F859" s="646"/>
      <c r="G859" s="162" t="s">
        <v>225</v>
      </c>
      <c r="H859" s="169" t="s">
        <v>243</v>
      </c>
      <c r="I859" s="82"/>
      <c r="J859" s="76" t="s">
        <v>249</v>
      </c>
      <c r="K859" s="165"/>
      <c r="L859" s="76"/>
      <c r="M859" s="189"/>
      <c r="N859" s="83" t="s">
        <v>233</v>
      </c>
      <c r="O859" s="83"/>
      <c r="P859" s="82" t="str">
        <f>TRIM(BD_LilyaEspinoza[[#This Row],[CONTACTO II]])</f>
        <v/>
      </c>
      <c r="Q859" s="84"/>
      <c r="R859" s="83"/>
      <c r="S859" s="83"/>
      <c r="T859" s="83"/>
      <c r="U859" s="83"/>
      <c r="V859" s="56"/>
    </row>
    <row r="860" spans="1:22" ht="13">
      <c r="A860" s="99"/>
      <c r="B860" s="162" t="s">
        <v>12088</v>
      </c>
      <c r="C860" s="99">
        <v>967549829</v>
      </c>
      <c r="D860" s="141" t="s">
        <v>12089</v>
      </c>
      <c r="E860" s="99" t="s">
        <v>4239</v>
      </c>
      <c r="F860" s="646"/>
      <c r="G860" s="162" t="s">
        <v>225</v>
      </c>
      <c r="H860" s="169" t="s">
        <v>243</v>
      </c>
      <c r="I860" s="82"/>
      <c r="J860" s="76" t="s">
        <v>249</v>
      </c>
      <c r="K860" s="165"/>
      <c r="L860" s="76"/>
      <c r="M860" s="189"/>
      <c r="N860" s="83" t="s">
        <v>233</v>
      </c>
      <c r="O860" s="83"/>
      <c r="P860" s="82" t="str">
        <f>TRIM(BD_LilyaEspinoza[[#This Row],[CONTACTO II]])</f>
        <v/>
      </c>
      <c r="Q860" s="84"/>
      <c r="R860" s="83"/>
      <c r="S860" s="83"/>
      <c r="T860" s="83"/>
      <c r="U860" s="83"/>
      <c r="V860" s="56"/>
    </row>
    <row r="861" spans="1:22" ht="13">
      <c r="A861" s="99"/>
      <c r="B861" s="162" t="s">
        <v>12090</v>
      </c>
      <c r="C861" s="99">
        <v>921243332</v>
      </c>
      <c r="D861" s="141" t="s">
        <v>12091</v>
      </c>
      <c r="E861" s="99" t="s">
        <v>4239</v>
      </c>
      <c r="F861" s="646"/>
      <c r="G861" s="162" t="s">
        <v>225</v>
      </c>
      <c r="H861" s="169" t="s">
        <v>243</v>
      </c>
      <c r="I861" s="82"/>
      <c r="J861" s="76" t="s">
        <v>249</v>
      </c>
      <c r="K861" s="165"/>
      <c r="L861" s="76"/>
      <c r="M861" s="189"/>
      <c r="N861" s="83" t="s">
        <v>233</v>
      </c>
      <c r="O861" s="83"/>
      <c r="P861" s="82" t="str">
        <f>TRIM(BD_LilyaEspinoza[[#This Row],[CONTACTO II]])</f>
        <v/>
      </c>
      <c r="Q861" s="84"/>
      <c r="R861" s="83"/>
      <c r="S861" s="83"/>
      <c r="T861" s="83"/>
      <c r="U861" s="83"/>
      <c r="V861" s="56"/>
    </row>
    <row r="862" spans="1:22" ht="13">
      <c r="A862" s="99"/>
      <c r="B862" s="162" t="s">
        <v>12092</v>
      </c>
      <c r="C862" s="99">
        <v>982231691</v>
      </c>
      <c r="D862" s="141" t="s">
        <v>12093</v>
      </c>
      <c r="E862" s="99" t="s">
        <v>874</v>
      </c>
      <c r="F862" s="646"/>
      <c r="G862" s="162" t="s">
        <v>225</v>
      </c>
      <c r="H862" s="169" t="s">
        <v>243</v>
      </c>
      <c r="I862" s="82"/>
      <c r="J862" s="76" t="s">
        <v>249</v>
      </c>
      <c r="K862" s="165"/>
      <c r="L862" s="76"/>
      <c r="M862" s="189"/>
      <c r="N862" s="83" t="s">
        <v>233</v>
      </c>
      <c r="O862" s="83"/>
      <c r="P862" s="82" t="str">
        <f>TRIM(BD_LilyaEspinoza[[#This Row],[CONTACTO II]])</f>
        <v/>
      </c>
      <c r="Q862" s="84"/>
      <c r="R862" s="83"/>
      <c r="S862" s="83"/>
      <c r="T862" s="83"/>
      <c r="U862" s="83"/>
      <c r="V862" s="56"/>
    </row>
    <row r="863" spans="1:22" ht="28">
      <c r="A863" s="99">
        <v>80832424</v>
      </c>
      <c r="B863" s="162" t="s">
        <v>10148</v>
      </c>
      <c r="C863" s="99">
        <v>990701707</v>
      </c>
      <c r="D863" s="141" t="s">
        <v>36</v>
      </c>
      <c r="E863" s="99" t="s">
        <v>4239</v>
      </c>
      <c r="F863" s="646"/>
      <c r="G863" s="162" t="s">
        <v>225</v>
      </c>
      <c r="H863" s="169" t="s">
        <v>243</v>
      </c>
      <c r="I863" s="82"/>
      <c r="J863" s="76" t="s">
        <v>249</v>
      </c>
      <c r="K863" s="165"/>
      <c r="L863" s="76"/>
      <c r="M863" s="189"/>
      <c r="N863" s="83" t="s">
        <v>231</v>
      </c>
      <c r="O863" s="83" t="s">
        <v>231</v>
      </c>
      <c r="P863" s="82" t="s">
        <v>231</v>
      </c>
      <c r="Q863" s="84" t="s">
        <v>324</v>
      </c>
      <c r="R863" s="310" t="s">
        <v>232</v>
      </c>
      <c r="S863" s="83" t="s">
        <v>318</v>
      </c>
      <c r="T863" s="310" t="s">
        <v>323</v>
      </c>
      <c r="U863" s="83"/>
      <c r="V863" s="56"/>
    </row>
    <row r="864" spans="1:22" ht="13">
      <c r="A864" s="99">
        <v>61526734</v>
      </c>
      <c r="B864" s="162" t="s">
        <v>4637</v>
      </c>
      <c r="C864" s="99">
        <v>967925082</v>
      </c>
      <c r="D864" s="141" t="s">
        <v>4638</v>
      </c>
      <c r="E864" s="99" t="s">
        <v>373</v>
      </c>
      <c r="F864" s="646"/>
      <c r="G864" s="162" t="s">
        <v>225</v>
      </c>
      <c r="H864" s="169" t="s">
        <v>243</v>
      </c>
      <c r="I864" s="82"/>
      <c r="J864" s="76" t="s">
        <v>249</v>
      </c>
      <c r="K864" s="165"/>
      <c r="L864" s="76"/>
      <c r="M864" s="189"/>
      <c r="N864" s="83" t="s">
        <v>233</v>
      </c>
      <c r="O864" s="83"/>
      <c r="P864" s="82" t="str">
        <f>TRIM(BD_LilyaEspinoza[[#This Row],[CONTACTO II]])</f>
        <v/>
      </c>
      <c r="Q864" s="84"/>
      <c r="R864" s="83"/>
      <c r="S864" s="83"/>
      <c r="T864" s="83"/>
      <c r="U864" s="83"/>
      <c r="V864" s="56"/>
    </row>
    <row r="865" spans="1:22" ht="13">
      <c r="A865" s="99">
        <v>73733460</v>
      </c>
      <c r="B865" s="162" t="s">
        <v>8540</v>
      </c>
      <c r="C865" s="99">
        <v>998373516</v>
      </c>
      <c r="D865" s="141" t="s">
        <v>8541</v>
      </c>
      <c r="E865" s="99" t="s">
        <v>874</v>
      </c>
      <c r="F865" s="646"/>
      <c r="G865" s="162" t="s">
        <v>225</v>
      </c>
      <c r="H865" s="169" t="s">
        <v>243</v>
      </c>
      <c r="I865" s="82"/>
      <c r="J865" s="76" t="s">
        <v>249</v>
      </c>
      <c r="K865" s="165"/>
      <c r="L865" s="76"/>
      <c r="M865" s="189"/>
      <c r="N865" s="83" t="s">
        <v>233</v>
      </c>
      <c r="O865" s="83"/>
      <c r="P865" s="82" t="str">
        <f>TRIM(BD_LilyaEspinoza[[#This Row],[CONTACTO II]])</f>
        <v/>
      </c>
      <c r="Q865" s="84"/>
      <c r="R865" s="83"/>
      <c r="S865" s="83"/>
      <c r="T865" s="83"/>
      <c r="U865" s="83"/>
      <c r="V865" s="56"/>
    </row>
    <row r="866" spans="1:22" ht="13">
      <c r="A866" s="99"/>
      <c r="B866" s="162" t="s">
        <v>12094</v>
      </c>
      <c r="C866" s="99">
        <v>946838744</v>
      </c>
      <c r="D866" s="141"/>
      <c r="E866" s="99" t="s">
        <v>874</v>
      </c>
      <c r="F866" s="646"/>
      <c r="G866" s="162" t="s">
        <v>225</v>
      </c>
      <c r="H866" s="169" t="s">
        <v>243</v>
      </c>
      <c r="I866" s="82"/>
      <c r="J866" s="76" t="s">
        <v>249</v>
      </c>
      <c r="K866" s="165"/>
      <c r="L866" s="76"/>
      <c r="M866" s="189"/>
      <c r="N866" s="83" t="s">
        <v>233</v>
      </c>
      <c r="O866" s="83"/>
      <c r="P866" s="82" t="str">
        <f>TRIM(BD_LilyaEspinoza[[#This Row],[CONTACTO II]])</f>
        <v/>
      </c>
      <c r="Q866" s="84"/>
      <c r="R866" s="83"/>
      <c r="S866" s="83"/>
      <c r="T866" s="83"/>
      <c r="U866" s="83"/>
      <c r="V866" s="56"/>
    </row>
    <row r="867" spans="1:22" ht="13">
      <c r="A867" s="99"/>
      <c r="B867" s="162" t="s">
        <v>12095</v>
      </c>
      <c r="C867" s="99">
        <v>963065487</v>
      </c>
      <c r="D867" s="141" t="s">
        <v>12096</v>
      </c>
      <c r="E867" s="99" t="s">
        <v>373</v>
      </c>
      <c r="F867" s="646"/>
      <c r="G867" s="162" t="s">
        <v>225</v>
      </c>
      <c r="H867" s="169" t="s">
        <v>243</v>
      </c>
      <c r="I867" s="82"/>
      <c r="J867" s="76" t="s">
        <v>249</v>
      </c>
      <c r="K867" s="165"/>
      <c r="L867" s="76"/>
      <c r="M867" s="189"/>
      <c r="N867" s="83" t="s">
        <v>233</v>
      </c>
      <c r="O867" s="83"/>
      <c r="P867" s="82" t="str">
        <f>TRIM(BD_LilyaEspinoza[[#This Row],[CONTACTO II]])</f>
        <v/>
      </c>
      <c r="Q867" s="84"/>
      <c r="R867" s="83"/>
      <c r="S867" s="83"/>
      <c r="T867" s="83"/>
      <c r="U867" s="83"/>
      <c r="V867" s="56"/>
    </row>
    <row r="868" spans="1:22" ht="13">
      <c r="A868" s="99"/>
      <c r="B868" s="162" t="s">
        <v>12097</v>
      </c>
      <c r="C868" s="99">
        <v>988860631</v>
      </c>
      <c r="D868" s="141" t="s">
        <v>12098</v>
      </c>
      <c r="E868" s="99" t="s">
        <v>373</v>
      </c>
      <c r="F868" s="646"/>
      <c r="G868" s="162" t="s">
        <v>224</v>
      </c>
      <c r="H868" s="169" t="s">
        <v>243</v>
      </c>
      <c r="I868" s="82"/>
      <c r="J868" s="76" t="s">
        <v>249</v>
      </c>
      <c r="K868" s="165"/>
      <c r="L868" s="76"/>
      <c r="M868" s="189"/>
      <c r="N868" s="83" t="s">
        <v>233</v>
      </c>
      <c r="O868" s="83"/>
      <c r="P868" s="82" t="str">
        <f>TRIM(BD_LilyaEspinoza[[#This Row],[CONTACTO II]])</f>
        <v/>
      </c>
      <c r="Q868" s="84"/>
      <c r="R868" s="83"/>
      <c r="S868" s="83"/>
      <c r="T868" s="83"/>
      <c r="U868" s="83"/>
      <c r="V868" s="56"/>
    </row>
    <row r="869" spans="1:22" ht="13">
      <c r="A869" s="99"/>
      <c r="B869" s="162" t="s">
        <v>12099</v>
      </c>
      <c r="C869" s="99">
        <v>942831948</v>
      </c>
      <c r="D869" s="141"/>
      <c r="E869" s="99" t="s">
        <v>874</v>
      </c>
      <c r="F869" s="646"/>
      <c r="G869" s="162" t="s">
        <v>224</v>
      </c>
      <c r="H869" s="169" t="s">
        <v>243</v>
      </c>
      <c r="I869" s="82"/>
      <c r="J869" s="76" t="s">
        <v>249</v>
      </c>
      <c r="K869" s="165"/>
      <c r="L869" s="76"/>
      <c r="M869" s="189"/>
      <c r="N869" s="83" t="s">
        <v>233</v>
      </c>
      <c r="O869" s="83"/>
      <c r="P869" s="82" t="str">
        <f>TRIM(BD_LilyaEspinoza[[#This Row],[CONTACTO II]])</f>
        <v/>
      </c>
      <c r="Q869" s="84"/>
      <c r="R869" s="83"/>
      <c r="S869" s="83"/>
      <c r="T869" s="83"/>
      <c r="U869" s="83"/>
      <c r="V869" s="56"/>
    </row>
    <row r="870" spans="1:22" ht="13">
      <c r="A870" s="99"/>
      <c r="B870" s="162" t="s">
        <v>12100</v>
      </c>
      <c r="C870" s="99">
        <v>927546491</v>
      </c>
      <c r="D870" s="141" t="s">
        <v>12101</v>
      </c>
      <c r="E870" s="99" t="s">
        <v>373</v>
      </c>
      <c r="F870" s="646"/>
      <c r="G870" s="162" t="s">
        <v>224</v>
      </c>
      <c r="H870" s="169" t="s">
        <v>243</v>
      </c>
      <c r="I870" s="82"/>
      <c r="J870" s="76" t="s">
        <v>249</v>
      </c>
      <c r="K870" s="165"/>
      <c r="L870" s="76"/>
      <c r="M870" s="189"/>
      <c r="N870" s="83" t="s">
        <v>233</v>
      </c>
      <c r="O870" s="83"/>
      <c r="P870" s="82" t="str">
        <f>TRIM(BD_LilyaEspinoza[[#This Row],[CONTACTO II]])</f>
        <v/>
      </c>
      <c r="Q870" s="84"/>
      <c r="R870" s="83"/>
      <c r="S870" s="83"/>
      <c r="T870" s="83"/>
      <c r="U870" s="83"/>
      <c r="V870" s="56"/>
    </row>
    <row r="871" spans="1:22" ht="13">
      <c r="A871" s="99"/>
      <c r="B871" s="162" t="s">
        <v>12102</v>
      </c>
      <c r="C871" s="99">
        <v>955495048</v>
      </c>
      <c r="D871" s="141" t="s">
        <v>12103</v>
      </c>
      <c r="E871" s="99" t="s">
        <v>874</v>
      </c>
      <c r="F871" s="646"/>
      <c r="G871" s="162" t="s">
        <v>224</v>
      </c>
      <c r="H871" s="169" t="s">
        <v>243</v>
      </c>
      <c r="I871" s="82"/>
      <c r="J871" s="76" t="s">
        <v>249</v>
      </c>
      <c r="K871" s="165"/>
      <c r="L871" s="76"/>
      <c r="M871" s="189"/>
      <c r="N871" s="83" t="s">
        <v>233</v>
      </c>
      <c r="O871" s="83"/>
      <c r="P871" s="82" t="str">
        <f>TRIM(BD_LilyaEspinoza[[#This Row],[CONTACTO II]])</f>
        <v/>
      </c>
      <c r="Q871" s="84"/>
      <c r="R871" s="83"/>
      <c r="S871" s="83"/>
      <c r="T871" s="83"/>
      <c r="U871" s="83"/>
      <c r="V871" s="56"/>
    </row>
    <row r="872" spans="1:22" ht="13">
      <c r="A872" s="99"/>
      <c r="B872" s="162" t="s">
        <v>12104</v>
      </c>
      <c r="C872" s="99">
        <v>936174274</v>
      </c>
      <c r="D872" s="141" t="s">
        <v>12105</v>
      </c>
      <c r="E872" s="99" t="s">
        <v>373</v>
      </c>
      <c r="F872" s="646"/>
      <c r="G872" s="162" t="s">
        <v>224</v>
      </c>
      <c r="H872" s="169" t="s">
        <v>243</v>
      </c>
      <c r="I872" s="82"/>
      <c r="J872" s="76" t="s">
        <v>249</v>
      </c>
      <c r="K872" s="165"/>
      <c r="L872" s="76"/>
      <c r="M872" s="189"/>
      <c r="N872" s="83" t="s">
        <v>233</v>
      </c>
      <c r="O872" s="83"/>
      <c r="P872" s="82" t="str">
        <f>TRIM(BD_LilyaEspinoza[[#This Row],[CONTACTO II]])</f>
        <v/>
      </c>
      <c r="Q872" s="84"/>
      <c r="R872" s="83"/>
      <c r="S872" s="83"/>
      <c r="T872" s="83"/>
      <c r="U872" s="83"/>
      <c r="V872" s="56"/>
    </row>
    <row r="873" spans="1:22" ht="13">
      <c r="A873" s="99"/>
      <c r="B873" s="162" t="s">
        <v>12106</v>
      </c>
      <c r="C873" s="99">
        <v>944222835</v>
      </c>
      <c r="D873" s="141" t="s">
        <v>12107</v>
      </c>
      <c r="E873" s="99" t="s">
        <v>874</v>
      </c>
      <c r="F873" s="646"/>
      <c r="G873" s="162" t="s">
        <v>224</v>
      </c>
      <c r="H873" s="169" t="s">
        <v>243</v>
      </c>
      <c r="I873" s="82"/>
      <c r="J873" s="76" t="s">
        <v>249</v>
      </c>
      <c r="K873" s="165"/>
      <c r="L873" s="76"/>
      <c r="M873" s="189"/>
      <c r="N873" s="83" t="s">
        <v>233</v>
      </c>
      <c r="O873" s="83"/>
      <c r="P873" s="82" t="str">
        <f>TRIM(BD_LilyaEspinoza[[#This Row],[CONTACTO II]])</f>
        <v/>
      </c>
      <c r="Q873" s="84"/>
      <c r="R873" s="83"/>
      <c r="S873" s="83"/>
      <c r="T873" s="83"/>
      <c r="U873" s="83"/>
      <c r="V873" s="56"/>
    </row>
    <row r="874" spans="1:22" ht="13">
      <c r="A874" s="99"/>
      <c r="B874" s="162" t="s">
        <v>12108</v>
      </c>
      <c r="C874" s="99" t="s">
        <v>12109</v>
      </c>
      <c r="D874" s="141" t="s">
        <v>12110</v>
      </c>
      <c r="E874" s="99" t="s">
        <v>373</v>
      </c>
      <c r="F874" s="646"/>
      <c r="G874" s="162" t="s">
        <v>224</v>
      </c>
      <c r="H874" s="169" t="s">
        <v>243</v>
      </c>
      <c r="I874" s="82"/>
      <c r="J874" s="76" t="s">
        <v>249</v>
      </c>
      <c r="K874" s="165"/>
      <c r="L874" s="76"/>
      <c r="M874" s="189"/>
      <c r="N874" s="83" t="s">
        <v>233</v>
      </c>
      <c r="O874" s="83"/>
      <c r="P874" s="82" t="str">
        <f>TRIM(BD_LilyaEspinoza[[#This Row],[CONTACTO II]])</f>
        <v/>
      </c>
      <c r="Q874" s="84"/>
      <c r="R874" s="83"/>
      <c r="S874" s="83"/>
      <c r="T874" s="83"/>
      <c r="U874" s="83"/>
      <c r="V874" s="56"/>
    </row>
    <row r="875" spans="1:22" ht="13">
      <c r="A875" s="99"/>
      <c r="B875" s="162" t="s">
        <v>12111</v>
      </c>
      <c r="C875" s="99">
        <v>930538828</v>
      </c>
      <c r="D875" s="141" t="s">
        <v>12112</v>
      </c>
      <c r="E875" s="99" t="s">
        <v>373</v>
      </c>
      <c r="F875" s="646"/>
      <c r="G875" s="162" t="s">
        <v>224</v>
      </c>
      <c r="H875" s="169" t="s">
        <v>243</v>
      </c>
      <c r="I875" s="82"/>
      <c r="J875" s="76" t="s">
        <v>249</v>
      </c>
      <c r="K875" s="165"/>
      <c r="L875" s="76"/>
      <c r="M875" s="189"/>
      <c r="N875" s="83" t="s">
        <v>233</v>
      </c>
      <c r="O875" s="83"/>
      <c r="P875" s="82" t="str">
        <f>TRIM(BD_LilyaEspinoza[[#This Row],[CONTACTO II]])</f>
        <v/>
      </c>
      <c r="Q875" s="84"/>
      <c r="R875" s="83"/>
      <c r="S875" s="83"/>
      <c r="T875" s="83"/>
      <c r="U875" s="83"/>
      <c r="V875" s="56"/>
    </row>
    <row r="876" spans="1:22" ht="13">
      <c r="A876" s="99"/>
      <c r="B876" s="162" t="s">
        <v>12113</v>
      </c>
      <c r="C876" s="99">
        <v>906892381</v>
      </c>
      <c r="D876" s="141"/>
      <c r="E876" s="99" t="s">
        <v>874</v>
      </c>
      <c r="F876" s="646"/>
      <c r="G876" s="162" t="s">
        <v>224</v>
      </c>
      <c r="H876" s="169" t="s">
        <v>243</v>
      </c>
      <c r="I876" s="82"/>
      <c r="J876" s="76" t="s">
        <v>249</v>
      </c>
      <c r="K876" s="165"/>
      <c r="L876" s="76"/>
      <c r="M876" s="189"/>
      <c r="N876" s="83" t="s">
        <v>233</v>
      </c>
      <c r="O876" s="83"/>
      <c r="P876" s="82" t="str">
        <f>TRIM(BD_LilyaEspinoza[[#This Row],[CONTACTO II]])</f>
        <v/>
      </c>
      <c r="Q876" s="84"/>
      <c r="R876" s="83"/>
      <c r="S876" s="83"/>
      <c r="T876" s="83"/>
      <c r="U876" s="83"/>
      <c r="V876" s="56"/>
    </row>
    <row r="877" spans="1:22" ht="13">
      <c r="A877" s="99"/>
      <c r="B877" s="162" t="s">
        <v>12114</v>
      </c>
      <c r="C877" s="99">
        <v>918293783</v>
      </c>
      <c r="D877" s="141" t="s">
        <v>12115</v>
      </c>
      <c r="E877" s="99" t="s">
        <v>874</v>
      </c>
      <c r="F877" s="646"/>
      <c r="G877" s="162" t="s">
        <v>224</v>
      </c>
      <c r="H877" s="169" t="s">
        <v>243</v>
      </c>
      <c r="I877" s="82"/>
      <c r="J877" s="76" t="s">
        <v>249</v>
      </c>
      <c r="K877" s="165"/>
      <c r="L877" s="76"/>
      <c r="M877" s="189"/>
      <c r="N877" s="83" t="s">
        <v>233</v>
      </c>
      <c r="O877" s="83"/>
      <c r="P877" s="82" t="str">
        <f>TRIM(BD_LilyaEspinoza[[#This Row],[CONTACTO II]])</f>
        <v/>
      </c>
      <c r="Q877" s="84"/>
      <c r="R877" s="83"/>
      <c r="S877" s="83"/>
      <c r="T877" s="83"/>
      <c r="U877" s="83"/>
      <c r="V877" s="56"/>
    </row>
    <row r="878" spans="1:22" ht="13">
      <c r="A878" s="99"/>
      <c r="B878" s="162" t="s">
        <v>12116</v>
      </c>
      <c r="C878" s="99">
        <v>949557062</v>
      </c>
      <c r="D878" s="141" t="s">
        <v>12117</v>
      </c>
      <c r="E878" s="99" t="s">
        <v>874</v>
      </c>
      <c r="F878" s="646"/>
      <c r="G878" s="162" t="s">
        <v>224</v>
      </c>
      <c r="H878" s="169" t="s">
        <v>243</v>
      </c>
      <c r="I878" s="82"/>
      <c r="J878" s="76" t="s">
        <v>249</v>
      </c>
      <c r="K878" s="165"/>
      <c r="L878" s="76"/>
      <c r="M878" s="189"/>
      <c r="N878" s="83" t="s">
        <v>233</v>
      </c>
      <c r="O878" s="83"/>
      <c r="P878" s="82" t="str">
        <f>TRIM(BD_LilyaEspinoza[[#This Row],[CONTACTO II]])</f>
        <v/>
      </c>
      <c r="Q878" s="84"/>
      <c r="R878" s="83"/>
      <c r="S878" s="83"/>
      <c r="T878" s="83"/>
      <c r="U878" s="83"/>
      <c r="V878" s="56"/>
    </row>
    <row r="879" spans="1:22" ht="13">
      <c r="A879" s="99"/>
      <c r="B879" s="162" t="s">
        <v>12118</v>
      </c>
      <c r="C879" s="99">
        <v>975628899</v>
      </c>
      <c r="D879" s="141" t="s">
        <v>12119</v>
      </c>
      <c r="E879" s="99" t="s">
        <v>12120</v>
      </c>
      <c r="F879" s="646"/>
      <c r="G879" s="162" t="s">
        <v>224</v>
      </c>
      <c r="H879" s="169" t="s">
        <v>243</v>
      </c>
      <c r="I879" s="82"/>
      <c r="J879" s="76" t="s">
        <v>249</v>
      </c>
      <c r="K879" s="165"/>
      <c r="L879" s="76"/>
      <c r="M879" s="189"/>
      <c r="N879" s="83" t="s">
        <v>233</v>
      </c>
      <c r="O879" s="83"/>
      <c r="P879" s="82" t="str">
        <f>TRIM(BD_LilyaEspinoza[[#This Row],[CONTACTO II]])</f>
        <v/>
      </c>
      <c r="Q879" s="84"/>
      <c r="R879" s="83"/>
      <c r="S879" s="83"/>
      <c r="T879" s="83"/>
      <c r="U879" s="83"/>
      <c r="V879" s="56"/>
    </row>
    <row r="880" spans="1:22" ht="13">
      <c r="A880" s="99"/>
      <c r="B880" s="162" t="s">
        <v>12121</v>
      </c>
      <c r="C880" s="99">
        <v>924365367</v>
      </c>
      <c r="D880" s="141" t="s">
        <v>12122</v>
      </c>
      <c r="E880" s="99" t="s">
        <v>373</v>
      </c>
      <c r="F880" s="646"/>
      <c r="G880" s="162" t="s">
        <v>224</v>
      </c>
      <c r="H880" s="169" t="s">
        <v>243</v>
      </c>
      <c r="I880" s="82"/>
      <c r="J880" s="76" t="s">
        <v>249</v>
      </c>
      <c r="K880" s="165"/>
      <c r="L880" s="76"/>
      <c r="M880" s="189"/>
      <c r="N880" s="83" t="s">
        <v>233</v>
      </c>
      <c r="O880" s="83"/>
      <c r="P880" s="82" t="str">
        <f>TRIM(BD_LilyaEspinoza[[#This Row],[CONTACTO II]])</f>
        <v/>
      </c>
      <c r="Q880" s="84"/>
      <c r="R880" s="83"/>
      <c r="S880" s="83"/>
      <c r="T880" s="83"/>
      <c r="U880" s="83"/>
      <c r="V880" s="56"/>
    </row>
    <row r="881" spans="1:22" ht="13">
      <c r="A881" s="99"/>
      <c r="B881" s="162" t="s">
        <v>12123</v>
      </c>
      <c r="C881" s="99" t="s">
        <v>362</v>
      </c>
      <c r="D881" s="141"/>
      <c r="E881" s="99" t="s">
        <v>874</v>
      </c>
      <c r="F881" s="646"/>
      <c r="G881" s="162" t="s">
        <v>224</v>
      </c>
      <c r="H881" s="169" t="s">
        <v>243</v>
      </c>
      <c r="I881" s="82"/>
      <c r="J881" s="76" t="s">
        <v>249</v>
      </c>
      <c r="K881" s="165"/>
      <c r="L881" s="76"/>
      <c r="M881" s="189"/>
      <c r="N881" s="83" t="s">
        <v>237</v>
      </c>
      <c r="O881" s="83"/>
      <c r="P881" s="82" t="str">
        <f>TRIM(BD_LilyaEspinoza[[#This Row],[CONTACTO II]])</f>
        <v/>
      </c>
      <c r="Q881" s="84"/>
      <c r="R881" s="83"/>
      <c r="S881" s="83"/>
      <c r="T881" s="83"/>
      <c r="U881" s="83"/>
      <c r="V881" s="56"/>
    </row>
    <row r="882" spans="1:22" ht="13">
      <c r="A882" s="99"/>
      <c r="B882" s="162" t="s">
        <v>12124</v>
      </c>
      <c r="C882" s="99">
        <v>927475473</v>
      </c>
      <c r="D882" s="141" t="s">
        <v>12125</v>
      </c>
      <c r="E882" s="99" t="s">
        <v>373</v>
      </c>
      <c r="F882" s="646"/>
      <c r="G882" s="162" t="s">
        <v>224</v>
      </c>
      <c r="H882" s="169" t="s">
        <v>243</v>
      </c>
      <c r="I882" s="82"/>
      <c r="J882" s="76" t="s">
        <v>249</v>
      </c>
      <c r="K882" s="165"/>
      <c r="L882" s="76"/>
      <c r="M882" s="189"/>
      <c r="N882" s="83" t="s">
        <v>233</v>
      </c>
      <c r="O882" s="83"/>
      <c r="P882" s="82" t="str">
        <f>TRIM(BD_LilyaEspinoza[[#This Row],[CONTACTO II]])</f>
        <v/>
      </c>
      <c r="Q882" s="84"/>
      <c r="R882" s="83"/>
      <c r="S882" s="83"/>
      <c r="T882" s="83"/>
      <c r="U882" s="83"/>
      <c r="V882" s="56"/>
    </row>
    <row r="883" spans="1:22" ht="13">
      <c r="A883" s="99"/>
      <c r="B883" s="162" t="s">
        <v>12126</v>
      </c>
      <c r="C883" s="99">
        <v>986135966</v>
      </c>
      <c r="D883" s="141" t="s">
        <v>12127</v>
      </c>
      <c r="E883" s="99" t="s">
        <v>373</v>
      </c>
      <c r="F883" s="646"/>
      <c r="G883" s="162" t="s">
        <v>224</v>
      </c>
      <c r="H883" s="169" t="s">
        <v>243</v>
      </c>
      <c r="I883" s="82"/>
      <c r="J883" s="76" t="s">
        <v>249</v>
      </c>
      <c r="K883" s="165"/>
      <c r="L883" s="76"/>
      <c r="M883" s="189"/>
      <c r="N883" s="83" t="s">
        <v>233</v>
      </c>
      <c r="O883" s="83"/>
      <c r="P883" s="82" t="str">
        <f>TRIM(BD_LilyaEspinoza[[#This Row],[CONTACTO II]])</f>
        <v/>
      </c>
      <c r="Q883" s="84"/>
      <c r="R883" s="83"/>
      <c r="S883" s="83"/>
      <c r="T883" s="83"/>
      <c r="U883" s="83"/>
      <c r="V883" s="56"/>
    </row>
    <row r="884" spans="1:22" ht="13">
      <c r="A884" s="99">
        <v>61475451</v>
      </c>
      <c r="B884" s="162" t="s">
        <v>4461</v>
      </c>
      <c r="C884" s="99">
        <v>982130204</v>
      </c>
      <c r="D884" s="141" t="s">
        <v>4462</v>
      </c>
      <c r="E884" s="99" t="s">
        <v>373</v>
      </c>
      <c r="F884" s="646"/>
      <c r="G884" s="162" t="s">
        <v>224</v>
      </c>
      <c r="H884" s="169" t="s">
        <v>243</v>
      </c>
      <c r="I884" s="82"/>
      <c r="J884" s="76" t="s">
        <v>249</v>
      </c>
      <c r="K884" s="165"/>
      <c r="L884" s="76"/>
      <c r="M884" s="189"/>
      <c r="N884" s="83" t="s">
        <v>233</v>
      </c>
      <c r="O884" s="83"/>
      <c r="P884" s="82" t="str">
        <f>TRIM(BD_LilyaEspinoza[[#This Row],[CONTACTO II]])</f>
        <v/>
      </c>
      <c r="Q884" s="84"/>
      <c r="R884" s="83"/>
      <c r="S884" s="83"/>
      <c r="T884" s="83"/>
      <c r="U884" s="83"/>
      <c r="V884" s="56"/>
    </row>
    <row r="885" spans="1:22" ht="13">
      <c r="A885" s="99"/>
      <c r="B885" s="162" t="s">
        <v>12128</v>
      </c>
      <c r="C885" s="99">
        <v>929215999</v>
      </c>
      <c r="D885" s="141"/>
      <c r="E885" s="99" t="s">
        <v>373</v>
      </c>
      <c r="F885" s="646"/>
      <c r="G885" s="162" t="s">
        <v>224</v>
      </c>
      <c r="H885" s="169" t="s">
        <v>243</v>
      </c>
      <c r="I885" s="82"/>
      <c r="J885" s="76" t="s">
        <v>249</v>
      </c>
      <c r="K885" s="165"/>
      <c r="L885" s="76"/>
      <c r="M885" s="189"/>
      <c r="N885" s="83" t="s">
        <v>233</v>
      </c>
      <c r="O885" s="83"/>
      <c r="P885" s="82" t="str">
        <f>TRIM(BD_LilyaEspinoza[[#This Row],[CONTACTO II]])</f>
        <v/>
      </c>
      <c r="Q885" s="84"/>
      <c r="R885" s="83"/>
      <c r="S885" s="83"/>
      <c r="T885" s="83"/>
      <c r="U885" s="83"/>
      <c r="V885" s="56"/>
    </row>
    <row r="886" spans="1:22" ht="13">
      <c r="A886" s="99"/>
      <c r="B886" s="162" t="s">
        <v>12129</v>
      </c>
      <c r="C886" s="99">
        <v>975130593</v>
      </c>
      <c r="D886" s="141"/>
      <c r="E886" s="99" t="s">
        <v>373</v>
      </c>
      <c r="F886" s="646"/>
      <c r="G886" s="162" t="s">
        <v>224</v>
      </c>
      <c r="H886" s="169" t="s">
        <v>243</v>
      </c>
      <c r="I886" s="82"/>
      <c r="J886" s="76" t="s">
        <v>249</v>
      </c>
      <c r="K886" s="165"/>
      <c r="L886" s="76"/>
      <c r="M886" s="189"/>
      <c r="N886" s="83" t="s">
        <v>233</v>
      </c>
      <c r="O886" s="83"/>
      <c r="P886" s="82" t="str">
        <f>TRIM(BD_LilyaEspinoza[[#This Row],[CONTACTO II]])</f>
        <v/>
      </c>
      <c r="Q886" s="84"/>
      <c r="R886" s="83"/>
      <c r="S886" s="83"/>
      <c r="T886" s="83"/>
      <c r="U886" s="83"/>
      <c r="V886" s="56"/>
    </row>
    <row r="887" spans="1:22" ht="13">
      <c r="A887" s="99"/>
      <c r="B887" s="162" t="s">
        <v>12130</v>
      </c>
      <c r="C887" s="99">
        <v>933148828</v>
      </c>
      <c r="D887" s="141" t="s">
        <v>12131</v>
      </c>
      <c r="E887" s="99" t="s">
        <v>874</v>
      </c>
      <c r="F887" s="646"/>
      <c r="G887" s="162" t="s">
        <v>362</v>
      </c>
      <c r="H887" s="169" t="s">
        <v>243</v>
      </c>
      <c r="I887" s="82"/>
      <c r="J887" s="76" t="s">
        <v>249</v>
      </c>
      <c r="K887" s="165"/>
      <c r="L887" s="76"/>
      <c r="M887" s="189"/>
      <c r="N887" s="83" t="s">
        <v>233</v>
      </c>
      <c r="O887" s="83"/>
      <c r="P887" s="82" t="str">
        <f>TRIM(BD_LilyaEspinoza[[#This Row],[CONTACTO II]])</f>
        <v/>
      </c>
      <c r="Q887" s="84"/>
      <c r="R887" s="83"/>
      <c r="S887" s="83"/>
      <c r="T887" s="83"/>
      <c r="U887" s="83"/>
      <c r="V887" s="56"/>
    </row>
    <row r="888" spans="1:22" ht="13">
      <c r="A888" s="99"/>
      <c r="B888" s="162" t="s">
        <v>12132</v>
      </c>
      <c r="C888" s="99">
        <v>902628483</v>
      </c>
      <c r="D888" s="141"/>
      <c r="E888" s="99" t="s">
        <v>373</v>
      </c>
      <c r="F888" s="646"/>
      <c r="G888" s="162" t="s">
        <v>224</v>
      </c>
      <c r="H888" s="169" t="s">
        <v>243</v>
      </c>
      <c r="I888" s="82"/>
      <c r="J888" s="76" t="s">
        <v>249</v>
      </c>
      <c r="K888" s="165"/>
      <c r="L888" s="76"/>
      <c r="M888" s="189"/>
      <c r="N888" s="83" t="s">
        <v>233</v>
      </c>
      <c r="O888" s="83"/>
      <c r="P888" s="82" t="str">
        <f>TRIM(BD_LilyaEspinoza[[#This Row],[CONTACTO II]])</f>
        <v/>
      </c>
      <c r="Q888" s="84"/>
      <c r="R888" s="83"/>
      <c r="S888" s="83"/>
      <c r="T888" s="83"/>
      <c r="U888" s="83"/>
      <c r="V888" s="56"/>
    </row>
    <row r="889" spans="1:22" ht="13">
      <c r="A889" s="99"/>
      <c r="B889" s="162" t="s">
        <v>12133</v>
      </c>
      <c r="C889" s="99"/>
      <c r="D889" s="141" t="s">
        <v>12134</v>
      </c>
      <c r="E889" s="99"/>
      <c r="F889" s="646"/>
      <c r="G889" s="162" t="s">
        <v>225</v>
      </c>
      <c r="H889" s="169" t="s">
        <v>243</v>
      </c>
      <c r="I889" s="82"/>
      <c r="J889" s="76" t="s">
        <v>249</v>
      </c>
      <c r="K889" s="165"/>
      <c r="L889" s="76"/>
      <c r="M889" s="189"/>
      <c r="N889" s="83" t="s">
        <v>233</v>
      </c>
      <c r="O889" s="83"/>
      <c r="P889" s="82" t="str">
        <f>TRIM(BD_LilyaEspinoza[[#This Row],[CONTACTO II]])</f>
        <v/>
      </c>
      <c r="Q889" s="84"/>
      <c r="R889" s="83"/>
      <c r="S889" s="83"/>
      <c r="T889" s="83"/>
      <c r="U889" s="83"/>
      <c r="V889" s="56"/>
    </row>
    <row r="890" spans="1:22" ht="13">
      <c r="A890" s="99"/>
      <c r="B890" s="162" t="s">
        <v>12135</v>
      </c>
      <c r="C890" s="99">
        <v>938843382</v>
      </c>
      <c r="D890" s="141"/>
      <c r="E890" s="99"/>
      <c r="F890" s="646"/>
      <c r="G890" s="162" t="s">
        <v>225</v>
      </c>
      <c r="H890" s="169" t="s">
        <v>243</v>
      </c>
      <c r="I890" s="82"/>
      <c r="J890" s="76" t="s">
        <v>249</v>
      </c>
      <c r="K890" s="165"/>
      <c r="L890" s="76"/>
      <c r="M890" s="189"/>
      <c r="N890" s="83" t="s">
        <v>233</v>
      </c>
      <c r="O890" s="83"/>
      <c r="P890" s="82" t="str">
        <f>TRIM(BD_LilyaEspinoza[[#This Row],[CONTACTO II]])</f>
        <v/>
      </c>
      <c r="Q890" s="84"/>
      <c r="R890" s="83"/>
      <c r="S890" s="83"/>
      <c r="T890" s="83"/>
      <c r="U890" s="83"/>
      <c r="V890" s="56"/>
    </row>
    <row r="891" spans="1:22" ht="13">
      <c r="A891" s="99"/>
      <c r="B891" s="162" t="s">
        <v>12136</v>
      </c>
      <c r="C891" s="99">
        <v>921070487</v>
      </c>
      <c r="D891" s="141"/>
      <c r="E891" s="99"/>
      <c r="F891" s="646"/>
      <c r="G891" s="162" t="s">
        <v>225</v>
      </c>
      <c r="H891" s="169" t="s">
        <v>243</v>
      </c>
      <c r="I891" s="82"/>
      <c r="J891" s="76" t="s">
        <v>249</v>
      </c>
      <c r="K891" s="165"/>
      <c r="L891" s="76"/>
      <c r="M891" s="189"/>
      <c r="N891" s="83" t="s">
        <v>233</v>
      </c>
      <c r="O891" s="83"/>
      <c r="P891" s="82" t="str">
        <f>TRIM(BD_LilyaEspinoza[[#This Row],[CONTACTO II]])</f>
        <v/>
      </c>
      <c r="Q891" s="84"/>
      <c r="R891" s="83"/>
      <c r="S891" s="83"/>
      <c r="T891" s="83"/>
      <c r="U891" s="83"/>
      <c r="V891" s="56"/>
    </row>
    <row r="892" spans="1:22" ht="13">
      <c r="A892" s="99">
        <v>72056422</v>
      </c>
      <c r="B892" s="162" t="s">
        <v>6760</v>
      </c>
      <c r="C892" s="99">
        <v>51998344582</v>
      </c>
      <c r="D892" s="141" t="s">
        <v>6761</v>
      </c>
      <c r="E892" s="99" t="s">
        <v>373</v>
      </c>
      <c r="F892" s="646" t="s">
        <v>260</v>
      </c>
      <c r="G892" s="162" t="s">
        <v>224</v>
      </c>
      <c r="H892" s="169" t="s">
        <v>245</v>
      </c>
      <c r="I892" s="82"/>
      <c r="J892" s="76" t="s">
        <v>249</v>
      </c>
      <c r="K892" s="165"/>
      <c r="L892" s="76"/>
      <c r="M892" s="189"/>
      <c r="N892" s="83" t="s">
        <v>233</v>
      </c>
      <c r="O892" s="83"/>
      <c r="P892" s="82" t="str">
        <f>TRIM(BD_LilyaEspinoza[[#This Row],[CONTACTO II]])</f>
        <v/>
      </c>
      <c r="Q892" s="84"/>
      <c r="R892" s="83"/>
      <c r="S892" s="83"/>
      <c r="T892" s="83"/>
      <c r="U892" s="83"/>
      <c r="V892" s="56"/>
    </row>
    <row r="893" spans="1:22" ht="12.75" customHeight="1">
      <c r="A893" s="99">
        <v>60904860</v>
      </c>
      <c r="B893" s="162" t="s">
        <v>3416</v>
      </c>
      <c r="C893" s="99">
        <v>916673765</v>
      </c>
      <c r="D893" s="409" t="s">
        <v>3417</v>
      </c>
      <c r="E893" s="99" t="s">
        <v>3418</v>
      </c>
      <c r="F893" s="646" t="s">
        <v>254</v>
      </c>
      <c r="G893" s="162" t="s">
        <v>224</v>
      </c>
      <c r="H893" s="169" t="s">
        <v>242</v>
      </c>
      <c r="I893" s="82" t="s">
        <v>316</v>
      </c>
      <c r="J893" s="76" t="s">
        <v>221</v>
      </c>
      <c r="K893" s="165"/>
      <c r="L893" s="76"/>
      <c r="M893" s="189">
        <v>45845</v>
      </c>
      <c r="N893" s="83" t="s">
        <v>239</v>
      </c>
      <c r="O893" s="83"/>
      <c r="P893" s="82" t="str">
        <f>TRIM(BD_LilyaEspinoza[[#This Row],[CONTACTO II]])</f>
        <v/>
      </c>
      <c r="Q893" s="84"/>
      <c r="R893" s="83"/>
      <c r="S893" s="83"/>
      <c r="T893" s="83"/>
      <c r="U893" s="83"/>
      <c r="V893" s="56"/>
    </row>
    <row r="894" spans="1:22" ht="12.75" customHeight="1">
      <c r="A894" s="99">
        <v>72335502</v>
      </c>
      <c r="B894" s="162" t="s">
        <v>7049</v>
      </c>
      <c r="C894" s="99">
        <v>51902435839</v>
      </c>
      <c r="D894" s="141" t="s">
        <v>7050</v>
      </c>
      <c r="E894" s="99" t="s">
        <v>373</v>
      </c>
      <c r="F894" s="646"/>
      <c r="G894" s="162" t="s">
        <v>224</v>
      </c>
      <c r="H894" s="169" t="s">
        <v>245</v>
      </c>
      <c r="I894" s="82"/>
      <c r="J894" s="76"/>
      <c r="K894" s="165"/>
      <c r="L894" s="76"/>
      <c r="M894" s="189">
        <v>45844</v>
      </c>
      <c r="N894" s="83" t="s">
        <v>241</v>
      </c>
      <c r="O894" s="83"/>
      <c r="P894" s="82" t="str">
        <f>TRIM(BD_LilyaEspinoza[[#This Row],[CONTACTO II]])</f>
        <v/>
      </c>
      <c r="Q894" s="84"/>
      <c r="R894" s="83"/>
      <c r="S894" s="83"/>
      <c r="T894" s="83"/>
      <c r="U894" s="83"/>
      <c r="V894" s="56" t="s">
        <v>7051</v>
      </c>
    </row>
    <row r="895" spans="1:22" ht="12.75" customHeight="1">
      <c r="A895" s="99">
        <v>74842450</v>
      </c>
      <c r="B895" s="162" t="s">
        <v>8720</v>
      </c>
      <c r="C895" s="99">
        <v>51970592557</v>
      </c>
      <c r="D895" s="141" t="s">
        <v>8721</v>
      </c>
      <c r="E895" s="99" t="s">
        <v>347</v>
      </c>
      <c r="F895" s="646"/>
      <c r="G895" s="162" t="s">
        <v>225</v>
      </c>
      <c r="H895" s="169" t="s">
        <v>245</v>
      </c>
      <c r="I895" s="82"/>
      <c r="J895" s="76"/>
      <c r="K895" s="165"/>
      <c r="L895" s="76"/>
      <c r="M895" s="189">
        <v>45844</v>
      </c>
      <c r="N895" s="83" t="s">
        <v>233</v>
      </c>
      <c r="O895" s="83"/>
      <c r="P895" s="82" t="str">
        <f>TRIM(BD_LilyaEspinoza[[#This Row],[CONTACTO II]])</f>
        <v/>
      </c>
      <c r="Q895" s="84"/>
      <c r="R895" s="83"/>
      <c r="S895" s="83"/>
      <c r="T895" s="83"/>
      <c r="U895" s="83"/>
      <c r="V895" s="56"/>
    </row>
    <row r="896" spans="1:22" ht="12.75" customHeight="1">
      <c r="A896" s="99">
        <v>73923195</v>
      </c>
      <c r="B896" s="162" t="s">
        <v>8638</v>
      </c>
      <c r="C896" s="99">
        <v>51993624337</v>
      </c>
      <c r="D896" s="141" t="s">
        <v>8639</v>
      </c>
      <c r="E896" s="99" t="s">
        <v>874</v>
      </c>
      <c r="F896" s="646"/>
      <c r="G896" s="162" t="s">
        <v>223</v>
      </c>
      <c r="H896" s="169" t="s">
        <v>245</v>
      </c>
      <c r="I896" s="82"/>
      <c r="J896" s="76"/>
      <c r="K896" s="165"/>
      <c r="L896" s="76"/>
      <c r="M896" s="189"/>
      <c r="N896" s="83" t="s">
        <v>239</v>
      </c>
      <c r="O896" s="83"/>
      <c r="P896" s="82" t="str">
        <f>TRIM(BD_LilyaEspinoza[[#This Row],[CONTACTO II]])</f>
        <v/>
      </c>
      <c r="Q896" s="84"/>
      <c r="R896" s="83"/>
      <c r="S896" s="83"/>
      <c r="T896" s="83"/>
      <c r="U896" s="83"/>
      <c r="V896" s="56"/>
    </row>
    <row r="897" spans="1:22" ht="12.75" customHeight="1">
      <c r="A897" s="99">
        <v>72335498</v>
      </c>
      <c r="B897" s="162" t="s">
        <v>7047</v>
      </c>
      <c r="C897" s="99">
        <v>51975281401</v>
      </c>
      <c r="D897" s="141" t="s">
        <v>7048</v>
      </c>
      <c r="E897" s="99" t="s">
        <v>373</v>
      </c>
      <c r="F897" s="646"/>
      <c r="G897" s="162" t="s">
        <v>224</v>
      </c>
      <c r="H897" s="169" t="s">
        <v>245</v>
      </c>
      <c r="I897" s="82"/>
      <c r="J897" s="76"/>
      <c r="K897" s="165"/>
      <c r="L897" s="91"/>
      <c r="M897" s="189">
        <v>45843</v>
      </c>
      <c r="N897" s="83" t="s">
        <v>233</v>
      </c>
      <c r="O897" s="83"/>
      <c r="P897" s="82"/>
      <c r="Q897" s="84"/>
      <c r="R897" s="83"/>
      <c r="S897" s="83"/>
      <c r="T897" s="83"/>
      <c r="U897" s="83"/>
      <c r="V897" s="56"/>
    </row>
    <row r="898" spans="1:22" ht="12.75" customHeight="1">
      <c r="A898" s="99">
        <v>62015508</v>
      </c>
      <c r="B898" s="162" t="s">
        <v>1882</v>
      </c>
      <c r="C898" s="99">
        <v>51940209309</v>
      </c>
      <c r="D898" s="141" t="s">
        <v>1883</v>
      </c>
      <c r="E898" s="99" t="s">
        <v>373</v>
      </c>
      <c r="F898" s="646"/>
      <c r="G898" s="162" t="s">
        <v>224</v>
      </c>
      <c r="H898" s="169" t="s">
        <v>245</v>
      </c>
      <c r="I898" s="82"/>
      <c r="J898" s="76"/>
      <c r="K898" s="165"/>
      <c r="L898" s="76"/>
      <c r="M898" s="189">
        <v>45843</v>
      </c>
      <c r="N898" s="83" t="s">
        <v>233</v>
      </c>
      <c r="O898" s="83"/>
      <c r="P898" s="82" t="str">
        <f>TRIM(BD_LilyaEspinoza[[#This Row],[CONTACTO II]])</f>
        <v/>
      </c>
      <c r="Q898" s="84"/>
      <c r="R898" s="83"/>
      <c r="S898" s="83"/>
      <c r="T898" s="83"/>
      <c r="U898" s="83"/>
      <c r="V898" s="56"/>
    </row>
    <row r="899" spans="1:22" ht="12.75" customHeight="1">
      <c r="A899" s="99">
        <v>42362005</v>
      </c>
      <c r="B899" s="162" t="s">
        <v>1853</v>
      </c>
      <c r="C899" s="99">
        <v>51992263205</v>
      </c>
      <c r="D899" s="141" t="s">
        <v>1854</v>
      </c>
      <c r="E899" s="99" t="s">
        <v>874</v>
      </c>
      <c r="F899" s="646"/>
      <c r="G899" s="162" t="s">
        <v>223</v>
      </c>
      <c r="H899" s="169" t="s">
        <v>245</v>
      </c>
      <c r="I899" s="82"/>
      <c r="J899" s="76"/>
      <c r="K899" s="165"/>
      <c r="L899" s="76"/>
      <c r="M899" s="189">
        <v>45843</v>
      </c>
      <c r="N899" s="83" t="s">
        <v>233</v>
      </c>
      <c r="O899" s="83"/>
      <c r="P899" s="82" t="str">
        <f>TRIM(BD_LilyaEspinoza[[#This Row],[CONTACTO II]])</f>
        <v/>
      </c>
      <c r="Q899" s="84"/>
      <c r="R899" s="83"/>
      <c r="S899" s="83"/>
      <c r="T899" s="83"/>
      <c r="U899" s="83"/>
      <c r="V899" s="56"/>
    </row>
    <row r="900" spans="1:22" ht="12.75" customHeight="1">
      <c r="A900" s="99">
        <v>61432918</v>
      </c>
      <c r="B900" s="162" t="s">
        <v>4321</v>
      </c>
      <c r="C900" s="99">
        <v>51939814575</v>
      </c>
      <c r="D900" s="99" t="s">
        <v>4322</v>
      </c>
      <c r="E900" s="99" t="s">
        <v>373</v>
      </c>
      <c r="F900" s="646" t="s">
        <v>260</v>
      </c>
      <c r="G900" s="162" t="s">
        <v>223</v>
      </c>
      <c r="H900" s="169" t="s">
        <v>245</v>
      </c>
      <c r="I900" s="82"/>
      <c r="J900" s="76"/>
      <c r="K900" s="165"/>
      <c r="L900" s="76"/>
      <c r="M900" s="189">
        <v>45844</v>
      </c>
      <c r="N900" s="83" t="s">
        <v>233</v>
      </c>
      <c r="O900" s="83"/>
      <c r="P900" s="82" t="str">
        <f>TRIM(BD_LilyaEspinoza[[#This Row],[CONTACTO II]])</f>
        <v/>
      </c>
      <c r="Q900" s="84"/>
      <c r="R900" s="83"/>
      <c r="S900" s="83"/>
      <c r="T900" s="83"/>
      <c r="U900" s="83"/>
      <c r="V900" s="56"/>
    </row>
    <row r="901" spans="1:22" ht="12.75" customHeight="1">
      <c r="A901" s="99">
        <v>42875879</v>
      </c>
      <c r="B901" s="162" t="s">
        <v>1988</v>
      </c>
      <c r="C901" s="99">
        <v>51923166988</v>
      </c>
      <c r="D901" s="99" t="s">
        <v>1989</v>
      </c>
      <c r="E901" s="99" t="s">
        <v>347</v>
      </c>
      <c r="F901" s="646" t="s">
        <v>260</v>
      </c>
      <c r="G901" s="162" t="s">
        <v>223</v>
      </c>
      <c r="H901" s="169" t="s">
        <v>245</v>
      </c>
      <c r="I901" s="82"/>
      <c r="J901" s="76"/>
      <c r="K901" s="165"/>
      <c r="L901" s="76"/>
      <c r="M901" s="189">
        <v>45843</v>
      </c>
      <c r="N901" s="83" t="s">
        <v>233</v>
      </c>
      <c r="O901" s="83"/>
      <c r="P901" s="82" t="str">
        <f>TRIM(BD_LilyaEspinoza[[#This Row],[CONTACTO II]])</f>
        <v/>
      </c>
      <c r="Q901" s="84"/>
      <c r="R901" s="83"/>
      <c r="S901" s="83"/>
      <c r="T901" s="83"/>
      <c r="U901" s="83"/>
      <c r="V901" s="56"/>
    </row>
    <row r="902" spans="1:22" ht="12.75" customHeight="1">
      <c r="A902" s="99">
        <v>76788845</v>
      </c>
      <c r="B902" s="162" t="s">
        <v>9772</v>
      </c>
      <c r="C902" s="99">
        <v>51941892646</v>
      </c>
      <c r="D902" s="99" t="s">
        <v>9773</v>
      </c>
      <c r="E902" s="99" t="s">
        <v>373</v>
      </c>
      <c r="F902" s="646" t="s">
        <v>260</v>
      </c>
      <c r="G902" s="162" t="s">
        <v>223</v>
      </c>
      <c r="H902" s="169" t="s">
        <v>245</v>
      </c>
      <c r="I902" s="82"/>
      <c r="J902" s="76"/>
      <c r="K902" s="165"/>
      <c r="L902" s="76"/>
      <c r="M902" s="189">
        <v>45843</v>
      </c>
      <c r="N902" s="83" t="s">
        <v>241</v>
      </c>
      <c r="O902" s="83"/>
      <c r="P902" s="82" t="str">
        <f>TRIM(BD_LilyaEspinoza[[#This Row],[CONTACTO II]])</f>
        <v/>
      </c>
      <c r="Q902" s="84"/>
      <c r="R902" s="83"/>
      <c r="S902" s="83"/>
      <c r="T902" s="83"/>
      <c r="U902" s="83"/>
      <c r="V902" s="56" t="s">
        <v>9774</v>
      </c>
    </row>
    <row r="903" spans="1:22" ht="12.75" customHeight="1">
      <c r="A903" s="99">
        <v>40697434</v>
      </c>
      <c r="B903" s="162" t="s">
        <v>1486</v>
      </c>
      <c r="C903" s="99">
        <v>51978366870</v>
      </c>
      <c r="D903" s="99" t="s">
        <v>1487</v>
      </c>
      <c r="E903" s="99" t="s">
        <v>347</v>
      </c>
      <c r="F903" s="646" t="s">
        <v>254</v>
      </c>
      <c r="G903" s="162" t="s">
        <v>224</v>
      </c>
      <c r="H903" s="169" t="s">
        <v>245</v>
      </c>
      <c r="I903" s="82"/>
      <c r="J903" s="76"/>
      <c r="K903" s="165"/>
      <c r="L903" s="76"/>
      <c r="M903" s="189">
        <v>45844</v>
      </c>
      <c r="N903" s="83" t="s">
        <v>241</v>
      </c>
      <c r="O903" s="83"/>
      <c r="P903" s="82" t="str">
        <f>TRIM(BD_LilyaEspinoza[[#This Row],[CONTACTO II]])</f>
        <v/>
      </c>
      <c r="Q903" s="84"/>
      <c r="R903" s="83"/>
      <c r="S903" s="83"/>
      <c r="T903" s="83"/>
      <c r="U903" s="83"/>
      <c r="V903" s="56" t="s">
        <v>1488</v>
      </c>
    </row>
    <row r="904" spans="1:22" ht="12.75" customHeight="1">
      <c r="A904" s="99">
        <v>40468940</v>
      </c>
      <c r="B904" s="162" t="s">
        <v>1415</v>
      </c>
      <c r="C904" s="99">
        <v>51969822927</v>
      </c>
      <c r="D904" s="99" t="s">
        <v>1416</v>
      </c>
      <c r="E904" s="99" t="s">
        <v>347</v>
      </c>
      <c r="F904" s="646" t="s">
        <v>254</v>
      </c>
      <c r="G904" s="162" t="s">
        <v>224</v>
      </c>
      <c r="H904" s="169" t="s">
        <v>245</v>
      </c>
      <c r="I904" s="82"/>
      <c r="J904" s="76"/>
      <c r="K904" s="165"/>
      <c r="L904" s="76"/>
      <c r="M904" s="189">
        <v>45844</v>
      </c>
      <c r="N904" s="83" t="s">
        <v>233</v>
      </c>
      <c r="O904" s="83"/>
      <c r="P904" s="82" t="str">
        <f>TRIM(BD_LilyaEspinoza[[#This Row],[CONTACTO II]])</f>
        <v/>
      </c>
      <c r="Q904" s="84"/>
      <c r="R904" s="83"/>
      <c r="S904" s="83"/>
      <c r="T904" s="83"/>
      <c r="U904" s="83"/>
      <c r="V904" s="56"/>
    </row>
    <row r="905" spans="1:22" ht="12.75" customHeight="1">
      <c r="A905" s="99">
        <v>70779007</v>
      </c>
      <c r="B905" s="162" t="s">
        <v>5798</v>
      </c>
      <c r="C905" s="99">
        <v>51910405364</v>
      </c>
      <c r="D905" s="99" t="s">
        <v>5799</v>
      </c>
      <c r="E905" s="99" t="s">
        <v>347</v>
      </c>
      <c r="F905" s="646" t="s">
        <v>254</v>
      </c>
      <c r="G905" s="162" t="s">
        <v>224</v>
      </c>
      <c r="H905" s="169" t="s">
        <v>245</v>
      </c>
      <c r="I905" s="82"/>
      <c r="J905" s="76"/>
      <c r="K905" s="165"/>
      <c r="L905" s="76"/>
      <c r="M905" s="189">
        <v>45844</v>
      </c>
      <c r="N905" s="83" t="s">
        <v>241</v>
      </c>
      <c r="O905" s="83"/>
      <c r="P905" s="82" t="str">
        <f>TRIM(BD_LilyaEspinoza[[#This Row],[CONTACTO II]])</f>
        <v/>
      </c>
      <c r="Q905" s="84"/>
      <c r="R905" s="83"/>
      <c r="S905" s="83"/>
      <c r="T905" s="83"/>
      <c r="U905" s="83"/>
      <c r="V905" s="56" t="s">
        <v>5800</v>
      </c>
    </row>
    <row r="906" spans="1:22" ht="12.75" customHeight="1">
      <c r="A906" s="99">
        <v>70117668</v>
      </c>
      <c r="B906" s="162" t="s">
        <v>5373</v>
      </c>
      <c r="C906" s="99">
        <v>51907761120</v>
      </c>
      <c r="D906" s="99" t="s">
        <v>5374</v>
      </c>
      <c r="E906" s="99" t="s">
        <v>347</v>
      </c>
      <c r="F906" s="646" t="s">
        <v>254</v>
      </c>
      <c r="G906" s="162" t="s">
        <v>224</v>
      </c>
      <c r="H906" s="169" t="s">
        <v>245</v>
      </c>
      <c r="I906" s="82"/>
      <c r="J906" s="76"/>
      <c r="K906" s="165"/>
      <c r="L906" s="76"/>
      <c r="M906" s="189">
        <v>45843</v>
      </c>
      <c r="N906" s="83" t="s">
        <v>233</v>
      </c>
      <c r="O906" s="83"/>
      <c r="P906" s="82" t="str">
        <f>TRIM(BD_LilyaEspinoza[[#This Row],[CONTACTO II]])</f>
        <v/>
      </c>
      <c r="Q906" s="84"/>
      <c r="R906" s="83"/>
      <c r="S906" s="83"/>
      <c r="T906" s="83"/>
      <c r="U906" s="83"/>
      <c r="V906" s="56"/>
    </row>
    <row r="907" spans="1:22" ht="12.75" customHeight="1">
      <c r="A907" s="99">
        <v>10790724</v>
      </c>
      <c r="B907" s="162" t="s">
        <v>1046</v>
      </c>
      <c r="C907" s="99">
        <v>51931908509</v>
      </c>
      <c r="D907" s="99" t="s">
        <v>1047</v>
      </c>
      <c r="E907" s="99" t="s">
        <v>347</v>
      </c>
      <c r="F907" s="646" t="s">
        <v>254</v>
      </c>
      <c r="G907" s="162" t="s">
        <v>224</v>
      </c>
      <c r="H907" s="169" t="s">
        <v>245</v>
      </c>
      <c r="I907" s="82"/>
      <c r="J907" s="76"/>
      <c r="K907" s="165"/>
      <c r="L907" s="76"/>
      <c r="M907" s="189">
        <v>45843</v>
      </c>
      <c r="N907" s="83" t="s">
        <v>233</v>
      </c>
      <c r="O907" s="83"/>
      <c r="P907" s="82" t="str">
        <f>TRIM(BD_LilyaEspinoza[[#This Row],[CONTACTO II]])</f>
        <v/>
      </c>
      <c r="Q907" s="84"/>
      <c r="R907" s="83"/>
      <c r="S907" s="83"/>
      <c r="T907" s="83"/>
      <c r="U907" s="83"/>
      <c r="V907" s="56"/>
    </row>
    <row r="908" spans="1:22" ht="12.75" customHeight="1">
      <c r="A908" s="99">
        <v>45425189</v>
      </c>
      <c r="B908" s="162" t="s">
        <v>2469</v>
      </c>
      <c r="C908" s="99">
        <v>51926797852</v>
      </c>
      <c r="D908" s="99" t="s">
        <v>2470</v>
      </c>
      <c r="E908" s="99" t="s">
        <v>347</v>
      </c>
      <c r="F908" s="646" t="s">
        <v>254</v>
      </c>
      <c r="G908" s="162" t="s">
        <v>224</v>
      </c>
      <c r="H908" s="169" t="s">
        <v>245</v>
      </c>
      <c r="I908" s="82"/>
      <c r="J908" s="76"/>
      <c r="K908" s="165"/>
      <c r="L908" s="76"/>
      <c r="M908" s="189">
        <v>45843</v>
      </c>
      <c r="N908" s="83" t="s">
        <v>241</v>
      </c>
      <c r="O908" s="83"/>
      <c r="P908" s="82" t="str">
        <f>TRIM(BD_LilyaEspinoza[[#This Row],[CONTACTO II]])</f>
        <v/>
      </c>
      <c r="Q908" s="84"/>
      <c r="R908" s="83"/>
      <c r="S908" s="83"/>
      <c r="T908" s="83"/>
      <c r="U908" s="83"/>
      <c r="V908" s="56" t="s">
        <v>1385</v>
      </c>
    </row>
    <row r="909" spans="1:22" ht="12.75" customHeight="1">
      <c r="A909" s="99">
        <v>76110630</v>
      </c>
      <c r="B909" s="162" t="s">
        <v>9550</v>
      </c>
      <c r="C909" s="99">
        <v>51944195639</v>
      </c>
      <c r="D909" s="99" t="s">
        <v>9551</v>
      </c>
      <c r="E909" s="99" t="s">
        <v>347</v>
      </c>
      <c r="F909" s="646" t="s">
        <v>254</v>
      </c>
      <c r="G909" s="162" t="s">
        <v>224</v>
      </c>
      <c r="H909" s="169" t="s">
        <v>245</v>
      </c>
      <c r="I909" s="82"/>
      <c r="J909" s="76"/>
      <c r="K909" s="165"/>
      <c r="L909" s="76"/>
      <c r="M909" s="189">
        <v>45843</v>
      </c>
      <c r="N909" s="83" t="s">
        <v>233</v>
      </c>
      <c r="O909" s="83"/>
      <c r="P909" s="82" t="str">
        <f>TRIM(BD_LilyaEspinoza[[#This Row],[CONTACTO II]])</f>
        <v/>
      </c>
      <c r="Q909" s="84"/>
      <c r="R909" s="83"/>
      <c r="S909" s="83"/>
      <c r="T909" s="83"/>
      <c r="U909" s="83"/>
      <c r="V909" s="56"/>
    </row>
    <row r="910" spans="1:22" ht="12.75" customHeight="1">
      <c r="A910" s="99">
        <v>41040232</v>
      </c>
      <c r="B910" s="162" t="s">
        <v>1567</v>
      </c>
      <c r="C910" s="99">
        <v>51918496885</v>
      </c>
      <c r="D910" s="99" t="s">
        <v>1568</v>
      </c>
      <c r="E910" s="99" t="s">
        <v>347</v>
      </c>
      <c r="F910" s="646" t="s">
        <v>254</v>
      </c>
      <c r="G910" s="162" t="s">
        <v>224</v>
      </c>
      <c r="H910" s="169" t="s">
        <v>245</v>
      </c>
      <c r="I910" s="82"/>
      <c r="J910" s="76"/>
      <c r="K910" s="165"/>
      <c r="L910" s="76"/>
      <c r="M910" s="189">
        <v>45843</v>
      </c>
      <c r="N910" s="83" t="s">
        <v>233</v>
      </c>
      <c r="O910" s="83"/>
      <c r="P910" s="82" t="str">
        <f>TRIM(BD_LilyaEspinoza[[#This Row],[CONTACTO II]])</f>
        <v/>
      </c>
      <c r="Q910" s="84"/>
      <c r="R910" s="83"/>
      <c r="S910" s="83"/>
      <c r="T910" s="83"/>
      <c r="U910" s="83"/>
      <c r="V910" s="56"/>
    </row>
    <row r="911" spans="1:22" ht="12.75" customHeight="1">
      <c r="A911" s="99">
        <v>44944426</v>
      </c>
      <c r="B911" s="162" t="s">
        <v>2378</v>
      </c>
      <c r="C911" s="99">
        <v>51997889418</v>
      </c>
      <c r="D911" s="99" t="s">
        <v>2379</v>
      </c>
      <c r="E911" s="99"/>
      <c r="F911" s="705" t="s">
        <v>240</v>
      </c>
      <c r="G911" s="162" t="s">
        <v>223</v>
      </c>
      <c r="H911" s="169" t="s">
        <v>245</v>
      </c>
      <c r="I911" s="82"/>
      <c r="J911" s="76"/>
      <c r="K911" s="165"/>
      <c r="L911" s="76"/>
      <c r="M911" s="189">
        <v>45844</v>
      </c>
      <c r="N911" s="83" t="s">
        <v>233</v>
      </c>
      <c r="O911" s="83"/>
      <c r="P911" s="82" t="str">
        <f>TRIM(BD_LilyaEspinoza[[#This Row],[CONTACTO II]])</f>
        <v/>
      </c>
      <c r="Q911" s="84"/>
      <c r="R911" s="83"/>
      <c r="S911" s="83"/>
      <c r="T911" s="83"/>
      <c r="U911" s="83"/>
      <c r="V911" s="56"/>
    </row>
    <row r="912" spans="1:22" ht="12.75" customHeight="1">
      <c r="A912" s="99">
        <v>40274169</v>
      </c>
      <c r="B912" s="162" t="s">
        <v>1383</v>
      </c>
      <c r="C912" s="99">
        <v>51940189507</v>
      </c>
      <c r="D912" s="99" t="s">
        <v>1384</v>
      </c>
      <c r="E912" s="99"/>
      <c r="F912" s="705" t="s">
        <v>240</v>
      </c>
      <c r="G912" s="162" t="s">
        <v>225</v>
      </c>
      <c r="H912" s="169" t="s">
        <v>245</v>
      </c>
      <c r="I912" s="82"/>
      <c r="J912" s="76"/>
      <c r="K912" s="165"/>
      <c r="L912" s="76"/>
      <c r="M912" s="189">
        <v>45844</v>
      </c>
      <c r="N912" s="83" t="s">
        <v>241</v>
      </c>
      <c r="O912" s="83"/>
      <c r="P912" s="82" t="str">
        <f>TRIM(BD_LilyaEspinoza[[#This Row],[CONTACTO II]])</f>
        <v/>
      </c>
      <c r="Q912" s="84"/>
      <c r="R912" s="83"/>
      <c r="S912" s="83"/>
      <c r="T912" s="83"/>
      <c r="U912" s="83"/>
      <c r="V912" s="56" t="s">
        <v>1385</v>
      </c>
    </row>
    <row r="913" spans="1:22" ht="12.75" customHeight="1">
      <c r="A913" s="99">
        <v>74140563</v>
      </c>
      <c r="B913" s="162" t="s">
        <v>8816</v>
      </c>
      <c r="C913" s="99">
        <v>51949342681</v>
      </c>
      <c r="D913" s="99" t="s">
        <v>8815</v>
      </c>
      <c r="E913" s="99" t="s">
        <v>347</v>
      </c>
      <c r="F913" s="646"/>
      <c r="G913" s="162" t="s">
        <v>224</v>
      </c>
      <c r="H913" s="169" t="s">
        <v>245</v>
      </c>
      <c r="I913" s="82"/>
      <c r="J913" s="76"/>
      <c r="K913" s="165"/>
      <c r="L913" s="76" t="s">
        <v>274</v>
      </c>
      <c r="M913" s="189">
        <v>45844</v>
      </c>
      <c r="N913" s="83" t="s">
        <v>233</v>
      </c>
      <c r="O913" s="83"/>
      <c r="P913" s="82" t="str">
        <f>TRIM(BD_LilyaEspinoza[[#This Row],[CONTACTO II]])</f>
        <v/>
      </c>
      <c r="Q913" s="84"/>
      <c r="R913" s="83"/>
      <c r="S913" s="83"/>
      <c r="T913" s="83"/>
      <c r="U913" s="83"/>
      <c r="V913" s="56" t="s">
        <v>592</v>
      </c>
    </row>
    <row r="914" spans="1:22" ht="12.75" customHeight="1">
      <c r="A914" s="99">
        <v>42428369</v>
      </c>
      <c r="B914" s="162" t="s">
        <v>1873</v>
      </c>
      <c r="C914" s="99">
        <v>51994009817</v>
      </c>
      <c r="D914" s="99" t="s">
        <v>1874</v>
      </c>
      <c r="E914" s="99" t="s">
        <v>347</v>
      </c>
      <c r="F914" s="646"/>
      <c r="G914" s="162" t="s">
        <v>223</v>
      </c>
      <c r="H914" s="169" t="s">
        <v>245</v>
      </c>
      <c r="I914" s="82"/>
      <c r="J914" s="76"/>
      <c r="K914" s="165"/>
      <c r="L914" s="76" t="s">
        <v>274</v>
      </c>
      <c r="M914" s="189">
        <v>45844</v>
      </c>
      <c r="N914" s="83" t="s">
        <v>233</v>
      </c>
      <c r="O914" s="83"/>
      <c r="P914" s="82" t="str">
        <f>TRIM(BD_LilyaEspinoza[[#This Row],[CONTACTO II]])</f>
        <v/>
      </c>
      <c r="Q914" s="84"/>
      <c r="R914" s="83"/>
      <c r="S914" s="83"/>
      <c r="T914" s="83"/>
      <c r="U914" s="83"/>
      <c r="V914" s="56" t="s">
        <v>592</v>
      </c>
    </row>
    <row r="915" spans="1:22" ht="12.75" customHeight="1">
      <c r="A915" s="99">
        <v>72331838</v>
      </c>
      <c r="B915" s="162" t="s">
        <v>7024</v>
      </c>
      <c r="C915" s="99">
        <v>51914182253</v>
      </c>
      <c r="D915" s="99" t="s">
        <v>7025</v>
      </c>
      <c r="E915" s="99" t="s">
        <v>373</v>
      </c>
      <c r="F915" s="646"/>
      <c r="G915" s="162" t="s">
        <v>223</v>
      </c>
      <c r="H915" s="169" t="s">
        <v>245</v>
      </c>
      <c r="I915" s="82"/>
      <c r="J915" s="76"/>
      <c r="K915" s="165"/>
      <c r="L915" s="76"/>
      <c r="M915" s="189">
        <v>45846</v>
      </c>
      <c r="N915" s="83" t="s">
        <v>233</v>
      </c>
      <c r="O915" s="83"/>
      <c r="P915" s="82" t="str">
        <f>TRIM(BD_LilyaEspinoza[[#This Row],[CONTACTO II]])</f>
        <v/>
      </c>
      <c r="Q915" s="84"/>
      <c r="R915" s="83"/>
      <c r="S915" s="83"/>
      <c r="T915" s="83"/>
      <c r="U915" s="83"/>
      <c r="V915" s="56"/>
    </row>
    <row r="916" spans="1:22" ht="12.75" customHeight="1">
      <c r="A916" s="99">
        <v>43881710</v>
      </c>
      <c r="B916" s="162" t="s">
        <v>2212</v>
      </c>
      <c r="C916" s="99">
        <v>51982481256</v>
      </c>
      <c r="D916" s="99" t="s">
        <v>2213</v>
      </c>
      <c r="E916" s="99" t="s">
        <v>874</v>
      </c>
      <c r="F916" s="646"/>
      <c r="G916" s="162" t="s">
        <v>225</v>
      </c>
      <c r="H916" s="169" t="s">
        <v>245</v>
      </c>
      <c r="I916" s="82"/>
      <c r="J916" s="76"/>
      <c r="K916" s="165"/>
      <c r="L916" s="76"/>
      <c r="M916" s="189">
        <v>45846</v>
      </c>
      <c r="N916" s="83" t="s">
        <v>233</v>
      </c>
      <c r="O916" s="83"/>
      <c r="P916" s="82" t="str">
        <f>TRIM(BD_LilyaEspinoza[[#This Row],[CONTACTO II]])</f>
        <v/>
      </c>
      <c r="Q916" s="84"/>
      <c r="R916" s="83"/>
      <c r="S916" s="83"/>
      <c r="T916" s="83"/>
      <c r="U916" s="83"/>
      <c r="V916" s="56"/>
    </row>
    <row r="917" spans="1:22" ht="12.75" customHeight="1">
      <c r="A917" s="99">
        <v>40580601</v>
      </c>
      <c r="B917" s="162" t="s">
        <v>1452</v>
      </c>
      <c r="C917" s="99">
        <v>51900470409</v>
      </c>
      <c r="D917" s="99" t="s">
        <v>1453</v>
      </c>
      <c r="E917" s="99" t="s">
        <v>373</v>
      </c>
      <c r="F917" s="646"/>
      <c r="G917" s="162" t="s">
        <v>225</v>
      </c>
      <c r="H917" s="169" t="s">
        <v>245</v>
      </c>
      <c r="I917" s="82"/>
      <c r="J917" s="76"/>
      <c r="K917" s="165"/>
      <c r="L917" s="76"/>
      <c r="M917" s="189">
        <v>45846</v>
      </c>
      <c r="N917" s="83" t="s">
        <v>233</v>
      </c>
      <c r="O917" s="83"/>
      <c r="P917" s="82" t="str">
        <f>TRIM(BD_LilyaEspinoza[[#This Row],[CONTACTO II]])</f>
        <v/>
      </c>
      <c r="Q917" s="84"/>
      <c r="R917" s="83"/>
      <c r="S917" s="83"/>
      <c r="T917" s="83"/>
      <c r="U917" s="83"/>
      <c r="V917" s="56"/>
    </row>
    <row r="918" spans="1:22" ht="12.75" customHeight="1">
      <c r="A918" s="632" t="s">
        <v>10540</v>
      </c>
      <c r="B918" s="162" t="s">
        <v>10541</v>
      </c>
      <c r="C918" s="99" t="s">
        <v>10542</v>
      </c>
      <c r="D918" s="141" t="s">
        <v>10543</v>
      </c>
      <c r="E918" s="99" t="s">
        <v>347</v>
      </c>
      <c r="F918" s="646"/>
      <c r="G918" s="162" t="s">
        <v>225</v>
      </c>
      <c r="H918" s="169" t="s">
        <v>245</v>
      </c>
      <c r="I918" s="82"/>
      <c r="J918" s="76"/>
      <c r="K918" s="165"/>
      <c r="L918" s="76"/>
      <c r="M918" s="189">
        <v>45846</v>
      </c>
      <c r="N918" s="83" t="s">
        <v>233</v>
      </c>
      <c r="O918" s="83"/>
      <c r="P918" s="82" t="str">
        <f>TRIM(BD_LilyaEspinoza[[#This Row],[CONTACTO II]])</f>
        <v/>
      </c>
      <c r="Q918" s="84"/>
      <c r="R918" s="83"/>
      <c r="S918" s="83"/>
      <c r="T918" s="83"/>
      <c r="U918" s="83"/>
      <c r="V918" s="56"/>
    </row>
    <row r="919" spans="1:22" ht="12.75" customHeight="1">
      <c r="A919" s="99">
        <v>60825617</v>
      </c>
      <c r="B919" s="162" t="s">
        <v>3322</v>
      </c>
      <c r="C919" s="99">
        <v>51995764157</v>
      </c>
      <c r="D919" s="99" t="s">
        <v>3321</v>
      </c>
      <c r="E919" s="99" t="s">
        <v>347</v>
      </c>
      <c r="F919" s="646" t="s">
        <v>260</v>
      </c>
      <c r="G919" s="162" t="s">
        <v>224</v>
      </c>
      <c r="H919" s="169" t="s">
        <v>245</v>
      </c>
      <c r="I919" s="82"/>
      <c r="J919" s="76"/>
      <c r="K919" s="165" t="s">
        <v>278</v>
      </c>
      <c r="L919" s="91"/>
      <c r="M919" s="189">
        <v>45846</v>
      </c>
      <c r="N919" s="83" t="s">
        <v>233</v>
      </c>
      <c r="O919" s="83"/>
      <c r="P919" s="82"/>
      <c r="Q919" s="84"/>
      <c r="R919" s="83"/>
      <c r="S919" s="83"/>
      <c r="T919" s="83"/>
      <c r="U919" s="83"/>
      <c r="V919" s="56"/>
    </row>
    <row r="920" spans="1:22" ht="12.75" customHeight="1">
      <c r="A920" s="99">
        <v>72559777</v>
      </c>
      <c r="B920" s="162" t="s">
        <v>7280</v>
      </c>
      <c r="C920" s="99">
        <v>51968377760</v>
      </c>
      <c r="D920" s="99" t="s">
        <v>7281</v>
      </c>
      <c r="E920" s="99" t="s">
        <v>347</v>
      </c>
      <c r="F920" s="646" t="s">
        <v>260</v>
      </c>
      <c r="G920" s="162" t="s">
        <v>224</v>
      </c>
      <c r="H920" s="169" t="s">
        <v>245</v>
      </c>
      <c r="I920" s="82"/>
      <c r="J920" s="76"/>
      <c r="K920" s="165" t="s">
        <v>278</v>
      </c>
      <c r="L920" s="91"/>
      <c r="M920" s="189">
        <v>45846</v>
      </c>
      <c r="N920" s="83" t="s">
        <v>231</v>
      </c>
      <c r="O920" s="83" t="s">
        <v>231</v>
      </c>
      <c r="P920" s="82"/>
      <c r="Q920" s="84" t="s">
        <v>324</v>
      </c>
      <c r="R920" s="309" t="s">
        <v>312</v>
      </c>
      <c r="S920" s="83" t="s">
        <v>318</v>
      </c>
      <c r="T920" s="309" t="s">
        <v>323</v>
      </c>
      <c r="U920" s="83"/>
      <c r="V920" s="56"/>
    </row>
    <row r="921" spans="1:22" ht="12.75" customHeight="1">
      <c r="A921" s="99">
        <v>47383280</v>
      </c>
      <c r="B921" s="162" t="s">
        <v>2791</v>
      </c>
      <c r="C921" s="99">
        <v>51957450068</v>
      </c>
      <c r="D921" s="99" t="s">
        <v>2792</v>
      </c>
      <c r="E921" s="99" t="s">
        <v>347</v>
      </c>
      <c r="F921" s="646" t="s">
        <v>254</v>
      </c>
      <c r="G921" s="162" t="s">
        <v>224</v>
      </c>
      <c r="H921" s="169" t="s">
        <v>245</v>
      </c>
      <c r="I921" s="82"/>
      <c r="J921" s="76"/>
      <c r="K921" s="165" t="s">
        <v>280</v>
      </c>
      <c r="L921" s="76"/>
      <c r="M921" s="189">
        <v>45846</v>
      </c>
      <c r="N921" s="83" t="s">
        <v>233</v>
      </c>
      <c r="O921" s="83"/>
      <c r="P921" s="82" t="str">
        <f>TRIM(BD_LilyaEspinoza[[#This Row],[CONTACTO II]])</f>
        <v/>
      </c>
      <c r="Q921" s="84"/>
      <c r="R921" s="83"/>
      <c r="S921" s="83"/>
      <c r="T921" s="83"/>
      <c r="U921" s="83"/>
      <c r="V921" s="56"/>
    </row>
    <row r="922" spans="1:22" ht="12.75" customHeight="1">
      <c r="A922" s="99">
        <v>72602714</v>
      </c>
      <c r="B922" s="162" t="s">
        <v>7454</v>
      </c>
      <c r="C922" s="99">
        <v>51979663305</v>
      </c>
      <c r="D922" s="141" t="s">
        <v>7455</v>
      </c>
      <c r="E922" s="99" t="s">
        <v>451</v>
      </c>
      <c r="F922" s="646"/>
      <c r="G922" s="162" t="s">
        <v>223</v>
      </c>
      <c r="H922" s="169" t="s">
        <v>245</v>
      </c>
      <c r="I922" s="82"/>
      <c r="J922" s="76"/>
      <c r="K922" s="638" t="s">
        <v>271</v>
      </c>
      <c r="L922" s="56"/>
      <c r="M922" s="189">
        <v>45846</v>
      </c>
      <c r="N922" s="83" t="s">
        <v>233</v>
      </c>
      <c r="O922" s="83"/>
      <c r="P922" s="82" t="str">
        <f>TRIM(BD_LilyaEspinoza[[#This Row],[CONTACTO II]])</f>
        <v/>
      </c>
      <c r="Q922" s="84"/>
      <c r="R922" s="83"/>
      <c r="S922" s="83"/>
      <c r="T922" s="83"/>
      <c r="U922" s="83"/>
      <c r="V922" s="56"/>
    </row>
    <row r="923" spans="1:22" ht="12.75" customHeight="1">
      <c r="A923" s="99">
        <v>71028899</v>
      </c>
      <c r="B923" s="162" t="s">
        <v>5917</v>
      </c>
      <c r="C923" s="99">
        <v>51990247614</v>
      </c>
      <c r="D923" s="141" t="s">
        <v>5918</v>
      </c>
      <c r="E923" s="99" t="s">
        <v>451</v>
      </c>
      <c r="F923" s="646"/>
      <c r="G923" s="162" t="s">
        <v>223</v>
      </c>
      <c r="H923" s="169" t="s">
        <v>245</v>
      </c>
      <c r="I923" s="82"/>
      <c r="J923" s="76"/>
      <c r="K923" s="638" t="s">
        <v>271</v>
      </c>
      <c r="L923" s="56"/>
      <c r="M923" s="189">
        <v>45846</v>
      </c>
      <c r="N923" s="83" t="s">
        <v>233</v>
      </c>
      <c r="O923" s="83"/>
      <c r="P923" s="82" t="str">
        <f>TRIM(BD_LilyaEspinoza[[#This Row],[CONTACTO II]])</f>
        <v/>
      </c>
      <c r="Q923" s="84"/>
      <c r="R923" s="83"/>
      <c r="S923" s="83"/>
      <c r="T923" s="83"/>
      <c r="U923" s="83"/>
      <c r="V923" s="56"/>
    </row>
    <row r="924" spans="1:22" ht="12.75" customHeight="1">
      <c r="A924" s="99">
        <v>74779484</v>
      </c>
      <c r="B924" s="162" t="s">
        <v>9039</v>
      </c>
      <c r="C924" s="99">
        <v>51969725821</v>
      </c>
      <c r="D924" s="141" t="s">
        <v>9040</v>
      </c>
      <c r="E924" s="99" t="s">
        <v>451</v>
      </c>
      <c r="F924" s="646"/>
      <c r="G924" s="162" t="s">
        <v>224</v>
      </c>
      <c r="H924" s="169" t="s">
        <v>245</v>
      </c>
      <c r="I924" s="82"/>
      <c r="J924" s="76"/>
      <c r="K924" s="638" t="s">
        <v>271</v>
      </c>
      <c r="L924" s="91"/>
      <c r="M924" s="189">
        <v>45846</v>
      </c>
      <c r="N924" s="83" t="s">
        <v>231</v>
      </c>
      <c r="O924" s="83"/>
      <c r="P924" s="82"/>
      <c r="Q924" s="84"/>
      <c r="R924" s="83"/>
      <c r="S924" s="83"/>
      <c r="T924" s="83"/>
      <c r="U924" s="83"/>
      <c r="V924" s="56"/>
    </row>
    <row r="925" spans="1:22" ht="12.75" customHeight="1">
      <c r="A925" s="99">
        <v>41632081</v>
      </c>
      <c r="B925" s="162" t="s">
        <v>1710</v>
      </c>
      <c r="C925" s="99">
        <v>51987200386</v>
      </c>
      <c r="D925" s="141" t="s">
        <v>1711</v>
      </c>
      <c r="E925" s="99" t="s">
        <v>451</v>
      </c>
      <c r="F925" s="646"/>
      <c r="G925" s="162" t="s">
        <v>223</v>
      </c>
      <c r="H925" s="169" t="s">
        <v>245</v>
      </c>
      <c r="I925" s="82"/>
      <c r="J925" s="76"/>
      <c r="K925" s="165" t="s">
        <v>278</v>
      </c>
      <c r="L925" s="76"/>
      <c r="M925" s="189">
        <v>45847</v>
      </c>
      <c r="N925" s="83" t="s">
        <v>233</v>
      </c>
      <c r="O925" s="83"/>
      <c r="P925" s="82" t="str">
        <f>TRIM(BD_LilyaEspinoza[[#This Row],[CONTACTO II]])</f>
        <v/>
      </c>
      <c r="Q925" s="84"/>
      <c r="R925" s="83"/>
      <c r="S925" s="83"/>
      <c r="T925" s="83"/>
      <c r="U925" s="83"/>
      <c r="V925" s="56"/>
    </row>
    <row r="926" spans="1:22" ht="12.75" customHeight="1">
      <c r="A926" s="99">
        <v>60961349</v>
      </c>
      <c r="B926" s="162" t="s">
        <v>3498</v>
      </c>
      <c r="C926" s="99">
        <v>975657575</v>
      </c>
      <c r="D926" s="99" t="s">
        <v>3499</v>
      </c>
      <c r="E926" s="99"/>
      <c r="F926" s="646"/>
      <c r="G926" s="162" t="s">
        <v>223</v>
      </c>
      <c r="H926" s="169" t="s">
        <v>248</v>
      </c>
      <c r="I926" s="82"/>
      <c r="J926" s="76"/>
      <c r="K926" s="165"/>
      <c r="L926" s="76"/>
      <c r="M926" s="189">
        <v>45847</v>
      </c>
      <c r="N926" s="83" t="s">
        <v>233</v>
      </c>
      <c r="O926" s="83"/>
      <c r="P926" s="82" t="str">
        <f>TRIM(BD_LilyaEspinoza[[#This Row],[CONTACTO II]])</f>
        <v/>
      </c>
      <c r="Q926" s="84"/>
      <c r="R926" s="83"/>
      <c r="S926" s="83"/>
      <c r="T926" s="83"/>
      <c r="U926" s="83"/>
      <c r="V926" s="56"/>
    </row>
    <row r="927" spans="1:22" ht="12.75" customHeight="1">
      <c r="A927" s="99">
        <v>10251192</v>
      </c>
      <c r="B927" s="162" t="s">
        <v>931</v>
      </c>
      <c r="C927" s="99">
        <v>920612151</v>
      </c>
      <c r="D927" s="99" t="s">
        <v>932</v>
      </c>
      <c r="E927" s="99"/>
      <c r="F927" s="646"/>
      <c r="G927" s="162" t="s">
        <v>225</v>
      </c>
      <c r="H927" s="169" t="s">
        <v>248</v>
      </c>
      <c r="I927" s="82"/>
      <c r="J927" s="76"/>
      <c r="K927" s="165"/>
      <c r="L927" s="76"/>
      <c r="M927" s="189">
        <v>45847</v>
      </c>
      <c r="N927" s="83" t="s">
        <v>241</v>
      </c>
      <c r="O927" s="83"/>
      <c r="P927" s="82" t="str">
        <f>TRIM(BD_LilyaEspinoza[[#This Row],[CONTACTO II]])</f>
        <v/>
      </c>
      <c r="Q927" s="84"/>
      <c r="R927" s="83"/>
      <c r="S927" s="83"/>
      <c r="T927" s="83"/>
      <c r="U927" s="83"/>
      <c r="V927" s="56" t="s">
        <v>933</v>
      </c>
    </row>
    <row r="928" spans="1:22" ht="12.75" customHeight="1">
      <c r="A928" s="99">
        <v>74753044</v>
      </c>
      <c r="B928" s="162" t="s">
        <v>9027</v>
      </c>
      <c r="C928" s="99">
        <v>953739608</v>
      </c>
      <c r="D928" s="99" t="s">
        <v>9028</v>
      </c>
      <c r="E928" s="99"/>
      <c r="F928" s="646"/>
      <c r="G928" s="162" t="s">
        <v>224</v>
      </c>
      <c r="H928" s="169" t="s">
        <v>248</v>
      </c>
      <c r="I928" s="82"/>
      <c r="J928" s="76"/>
      <c r="K928" s="165"/>
      <c r="L928" s="76"/>
      <c r="M928" s="189">
        <v>45847</v>
      </c>
      <c r="N928" s="83" t="s">
        <v>233</v>
      </c>
      <c r="O928" s="83"/>
      <c r="P928" s="82" t="str">
        <f>TRIM(BD_LilyaEspinoza[[#This Row],[CONTACTO II]])</f>
        <v/>
      </c>
      <c r="Q928" s="84"/>
      <c r="R928" s="83"/>
      <c r="S928" s="83"/>
      <c r="T928" s="83"/>
      <c r="U928" s="83"/>
      <c r="V928" s="56"/>
    </row>
    <row r="929" spans="1:25" ht="12.75" customHeight="1">
      <c r="A929" s="99">
        <v>72220939</v>
      </c>
      <c r="B929" s="162" t="s">
        <v>6964</v>
      </c>
      <c r="C929" s="99">
        <v>963734054</v>
      </c>
      <c r="D929" s="99" t="s">
        <v>6965</v>
      </c>
      <c r="E929" s="99"/>
      <c r="F929" s="646"/>
      <c r="G929" s="162" t="s">
        <v>223</v>
      </c>
      <c r="H929" s="169" t="s">
        <v>248</v>
      </c>
      <c r="I929" s="82"/>
      <c r="J929" s="76"/>
      <c r="K929" s="165"/>
      <c r="L929" s="76"/>
      <c r="M929" s="189">
        <v>45846</v>
      </c>
      <c r="N929" s="83" t="s">
        <v>233</v>
      </c>
      <c r="O929" s="83"/>
      <c r="P929" s="82" t="str">
        <f>TRIM(BD_LilyaEspinoza[[#This Row],[CONTACTO II]])</f>
        <v/>
      </c>
      <c r="Q929" s="84"/>
      <c r="R929" s="83"/>
      <c r="S929" s="83"/>
      <c r="T929" s="83"/>
      <c r="U929" s="83"/>
      <c r="V929" s="56"/>
    </row>
    <row r="930" spans="1:25" ht="12.75" customHeight="1">
      <c r="A930" s="99">
        <v>61860208</v>
      </c>
      <c r="B930" s="162" t="s">
        <v>4882</v>
      </c>
      <c r="C930" s="99">
        <v>51946784190</v>
      </c>
      <c r="D930" s="99" t="s">
        <v>4883</v>
      </c>
      <c r="E930" s="99" t="s">
        <v>624</v>
      </c>
      <c r="F930" s="646"/>
      <c r="G930" s="162" t="s">
        <v>224</v>
      </c>
      <c r="H930" s="169" t="s">
        <v>245</v>
      </c>
      <c r="I930" s="82"/>
      <c r="J930" s="76"/>
      <c r="K930" s="638" t="s">
        <v>271</v>
      </c>
      <c r="L930" s="91"/>
      <c r="M930" s="189">
        <v>45848</v>
      </c>
      <c r="N930" s="83" t="s">
        <v>233</v>
      </c>
      <c r="O930" s="83"/>
      <c r="P930" s="82"/>
      <c r="Q930" s="84"/>
      <c r="R930" s="83"/>
      <c r="S930" s="83"/>
      <c r="T930" s="83"/>
      <c r="U930" s="83"/>
      <c r="V930" s="56"/>
    </row>
    <row r="931" spans="1:25" ht="12.75" customHeight="1">
      <c r="A931" s="99">
        <v>74719447</v>
      </c>
      <c r="B931" s="162" t="s">
        <v>9005</v>
      </c>
      <c r="C931" s="99">
        <v>51950385494</v>
      </c>
      <c r="D931" s="99" t="s">
        <v>9006</v>
      </c>
      <c r="E931" s="99" t="s">
        <v>347</v>
      </c>
      <c r="F931" s="646"/>
      <c r="G931" s="162" t="s">
        <v>223</v>
      </c>
      <c r="H931" s="169" t="s">
        <v>245</v>
      </c>
      <c r="I931" s="82"/>
      <c r="J931" s="76"/>
      <c r="K931" s="638" t="s">
        <v>271</v>
      </c>
      <c r="L931" s="56"/>
      <c r="M931" s="189">
        <v>45848</v>
      </c>
      <c r="N931" s="83" t="s">
        <v>233</v>
      </c>
      <c r="O931" s="83"/>
      <c r="P931" s="82" t="str">
        <f>TRIM(BD_LilyaEspinoza[[#This Row],[CONTACTO II]])</f>
        <v/>
      </c>
      <c r="Q931" s="84"/>
      <c r="R931" s="83"/>
      <c r="S931" s="83"/>
      <c r="T931" s="83"/>
      <c r="U931" s="83"/>
      <c r="V931" s="56"/>
    </row>
    <row r="932" spans="1:25" ht="12.75" customHeight="1">
      <c r="A932" s="99">
        <v>71159216</v>
      </c>
      <c r="B932" s="162" t="s">
        <v>6021</v>
      </c>
      <c r="C932" s="99">
        <v>51994888096</v>
      </c>
      <c r="D932" s="99" t="s">
        <v>6022</v>
      </c>
      <c r="E932" s="99" t="s">
        <v>347</v>
      </c>
      <c r="F932" s="646"/>
      <c r="G932" s="162" t="s">
        <v>225</v>
      </c>
      <c r="H932" s="169" t="s">
        <v>245</v>
      </c>
      <c r="I932" s="82"/>
      <c r="J932" s="76"/>
      <c r="K932" s="638" t="s">
        <v>271</v>
      </c>
      <c r="L932" s="56"/>
      <c r="M932" s="189">
        <v>45848</v>
      </c>
      <c r="N932" s="83" t="s">
        <v>233</v>
      </c>
      <c r="O932" s="83"/>
      <c r="P932" s="82" t="str">
        <f>TRIM(BD_LilyaEspinoza[[#This Row],[CONTACTO II]])</f>
        <v/>
      </c>
      <c r="Q932" s="84"/>
      <c r="R932" s="83"/>
      <c r="S932" s="83"/>
      <c r="T932" s="83"/>
      <c r="U932" s="83"/>
      <c r="V932" s="56"/>
    </row>
    <row r="933" spans="1:25" ht="12.75" customHeight="1">
      <c r="A933" s="99"/>
      <c r="B933" s="162"/>
      <c r="C933" s="99"/>
      <c r="D933" s="99"/>
      <c r="E933" s="99"/>
      <c r="F933" s="646"/>
      <c r="G933" s="162"/>
      <c r="H933" s="169"/>
      <c r="I933" s="82"/>
      <c r="J933" s="76"/>
      <c r="K933" s="165"/>
      <c r="L933" s="76"/>
      <c r="M933" s="189"/>
      <c r="N933" s="83"/>
      <c r="O933" s="503"/>
      <c r="P933" s="82"/>
      <c r="Q933" s="84"/>
      <c r="R933" s="372"/>
      <c r="S933" s="372"/>
      <c r="T933" s="83"/>
      <c r="U933" s="372"/>
      <c r="V933" s="505"/>
      <c r="W933" s="61"/>
      <c r="X933" s="61"/>
      <c r="Y933" s="61"/>
    </row>
    <row r="934" spans="1:25" ht="12.75" customHeight="1">
      <c r="A934" s="99">
        <v>46900572</v>
      </c>
      <c r="B934" s="162" t="s">
        <v>2716</v>
      </c>
      <c r="C934" s="99">
        <v>51906662325</v>
      </c>
      <c r="D934" s="99" t="s">
        <v>2717</v>
      </c>
      <c r="E934" s="99" t="s">
        <v>347</v>
      </c>
      <c r="F934" s="646"/>
      <c r="G934" s="162" t="s">
        <v>224</v>
      </c>
      <c r="H934" s="169" t="s">
        <v>245</v>
      </c>
      <c r="I934" s="82"/>
      <c r="J934" s="76"/>
      <c r="K934" s="165" t="s">
        <v>280</v>
      </c>
      <c r="L934" s="76" t="s">
        <v>280</v>
      </c>
      <c r="M934" s="189">
        <v>45848</v>
      </c>
      <c r="N934" s="83" t="s">
        <v>233</v>
      </c>
      <c r="O934" s="503"/>
      <c r="P934" s="82" t="str">
        <f>TRIM(BD_LilyaEspinoza[[#This Row],[CONTACTO II]])</f>
        <v/>
      </c>
      <c r="Q934" s="84"/>
      <c r="R934" s="372"/>
      <c r="S934" s="372"/>
      <c r="T934" s="83"/>
      <c r="U934" s="372"/>
      <c r="V934" s="505"/>
      <c r="W934" s="332"/>
      <c r="X934" s="332"/>
    </row>
    <row r="935" spans="1:25" ht="12.75" customHeight="1">
      <c r="A935" s="99">
        <v>9342643</v>
      </c>
      <c r="B935" s="162" t="s">
        <v>715</v>
      </c>
      <c r="C935" s="99">
        <v>51929321868</v>
      </c>
      <c r="D935" s="99" t="s">
        <v>716</v>
      </c>
      <c r="E935" s="99" t="s">
        <v>347</v>
      </c>
      <c r="F935" s="646"/>
      <c r="G935" s="162" t="s">
        <v>224</v>
      </c>
      <c r="H935" s="169" t="s">
        <v>245</v>
      </c>
      <c r="I935" s="82"/>
      <c r="J935" s="76"/>
      <c r="K935" s="165" t="s">
        <v>274</v>
      </c>
      <c r="L935" s="76" t="s">
        <v>274</v>
      </c>
      <c r="M935" s="189">
        <v>45848</v>
      </c>
      <c r="N935" s="83" t="s">
        <v>233</v>
      </c>
      <c r="O935" s="503"/>
      <c r="P935" s="82" t="str">
        <f>TRIM(BD_LilyaEspinoza[[#This Row],[CONTACTO II]])</f>
        <v/>
      </c>
      <c r="Q935" s="84"/>
      <c r="R935" s="372"/>
      <c r="S935" s="372"/>
      <c r="T935" s="83"/>
      <c r="U935" s="372"/>
      <c r="V935" s="62" t="s">
        <v>710</v>
      </c>
      <c r="W935" s="332"/>
      <c r="X935" s="332"/>
    </row>
    <row r="936" spans="1:25" ht="12.75" customHeight="1">
      <c r="A936" s="99"/>
      <c r="B936" s="162"/>
      <c r="C936" s="99"/>
      <c r="D936" s="141"/>
      <c r="E936" s="99"/>
      <c r="F936" s="646"/>
      <c r="G936" s="162" t="s">
        <v>224</v>
      </c>
      <c r="H936" s="169"/>
      <c r="I936" s="82"/>
      <c r="J936" s="76"/>
      <c r="K936" s="165"/>
      <c r="L936" s="76"/>
      <c r="M936" s="189"/>
      <c r="N936" s="83" t="s">
        <v>233</v>
      </c>
      <c r="O936" s="83"/>
      <c r="P936" s="82" t="str">
        <f>TRIM(BD_LilyaEspinoza[[#This Row],[CONTACTO II]])</f>
        <v/>
      </c>
      <c r="Q936" s="84"/>
      <c r="R936" s="83"/>
      <c r="S936" s="83"/>
      <c r="T936" s="83"/>
      <c r="U936" s="83"/>
      <c r="V936" s="56"/>
    </row>
    <row r="937" spans="1:25" ht="12.75" customHeight="1">
      <c r="A937" s="99"/>
      <c r="B937" s="162" t="s">
        <v>12137</v>
      </c>
      <c r="C937" s="99">
        <v>955464406</v>
      </c>
      <c r="D937" s="409" t="s">
        <v>12138</v>
      </c>
      <c r="E937" s="99" t="s">
        <v>373</v>
      </c>
      <c r="F937" s="646"/>
      <c r="G937" s="162" t="s">
        <v>225</v>
      </c>
      <c r="H937" s="169" t="s">
        <v>243</v>
      </c>
      <c r="I937" s="82"/>
      <c r="J937" s="76"/>
      <c r="K937" s="165"/>
      <c r="L937" s="76"/>
      <c r="M937" s="189">
        <v>45849</v>
      </c>
      <c r="N937" s="83" t="s">
        <v>233</v>
      </c>
      <c r="O937" s="83"/>
      <c r="P937" s="82" t="str">
        <f>TRIM(BD_LilyaEspinoza[[#This Row],[CONTACTO II]])</f>
        <v/>
      </c>
      <c r="Q937" s="84"/>
      <c r="R937" s="83"/>
      <c r="S937" s="83"/>
      <c r="T937" s="83"/>
      <c r="U937" s="83"/>
      <c r="V937" s="56"/>
    </row>
    <row r="938" spans="1:25" ht="12.75" customHeight="1">
      <c r="A938" s="99"/>
      <c r="B938" s="162" t="s">
        <v>12139</v>
      </c>
      <c r="C938" s="99">
        <v>944313237</v>
      </c>
      <c r="D938" s="141"/>
      <c r="E938" s="99"/>
      <c r="F938" s="646"/>
      <c r="G938" s="162" t="s">
        <v>224</v>
      </c>
      <c r="H938" s="169" t="s">
        <v>243</v>
      </c>
      <c r="I938" s="82"/>
      <c r="J938" s="76"/>
      <c r="K938" s="165"/>
      <c r="L938" s="76"/>
      <c r="M938" s="189">
        <v>45849</v>
      </c>
      <c r="N938" s="83" t="s">
        <v>233</v>
      </c>
      <c r="O938" s="83"/>
      <c r="P938" s="82" t="str">
        <f>TRIM(BD_LilyaEspinoza[[#This Row],[CONTACTO II]])</f>
        <v/>
      </c>
      <c r="Q938" s="84"/>
      <c r="R938" s="83"/>
      <c r="S938" s="83"/>
      <c r="T938" s="83"/>
      <c r="U938" s="83"/>
      <c r="V938" s="56"/>
    </row>
    <row r="939" spans="1:25" ht="12.75" customHeight="1">
      <c r="A939" s="99">
        <v>71621382</v>
      </c>
      <c r="B939" s="162" t="s">
        <v>6413</v>
      </c>
      <c r="C939" s="99">
        <v>51902463889</v>
      </c>
      <c r="D939" s="141" t="s">
        <v>6412</v>
      </c>
      <c r="E939" s="99" t="s">
        <v>347</v>
      </c>
      <c r="F939" s="646"/>
      <c r="G939" s="162" t="s">
        <v>224</v>
      </c>
      <c r="H939" s="169" t="s">
        <v>245</v>
      </c>
      <c r="I939" s="82"/>
      <c r="J939" s="76"/>
      <c r="K939" s="638" t="s">
        <v>271</v>
      </c>
      <c r="L939" s="91"/>
      <c r="M939" s="189">
        <v>45849</v>
      </c>
      <c r="N939" s="83" t="s">
        <v>233</v>
      </c>
      <c r="O939" s="503"/>
      <c r="P939" s="82"/>
      <c r="Q939" s="84"/>
      <c r="R939" s="372"/>
      <c r="S939" s="372"/>
      <c r="T939" s="83"/>
      <c r="U939" s="372"/>
      <c r="V939" s="505"/>
      <c r="W939" s="332"/>
      <c r="X939" s="332"/>
      <c r="Y939" s="332"/>
    </row>
    <row r="940" spans="1:25" ht="12.75" customHeight="1">
      <c r="A940" s="99">
        <v>70639036</v>
      </c>
      <c r="B940" s="162" t="s">
        <v>5583</v>
      </c>
      <c r="C940" s="99">
        <v>51941490890</v>
      </c>
      <c r="D940" s="141" t="s">
        <v>5584</v>
      </c>
      <c r="E940" s="99" t="s">
        <v>347</v>
      </c>
      <c r="F940" s="646"/>
      <c r="G940" s="162" t="s">
        <v>223</v>
      </c>
      <c r="H940" s="169" t="s">
        <v>245</v>
      </c>
      <c r="I940" s="82"/>
      <c r="J940" s="76"/>
      <c r="K940" s="638" t="s">
        <v>271</v>
      </c>
      <c r="L940" s="56"/>
      <c r="M940" s="189">
        <v>45848</v>
      </c>
      <c r="N940" s="83" t="s">
        <v>233</v>
      </c>
      <c r="O940" s="503"/>
      <c r="P940" s="82" t="str">
        <f>TRIM(BD_PyaPinto[[#This Row],[CONTACTO II]])</f>
        <v>NO CONTESTA</v>
      </c>
      <c r="Q940" s="84"/>
      <c r="R940" s="372"/>
      <c r="S940" s="372"/>
      <c r="T940" s="83"/>
      <c r="U940" s="372"/>
      <c r="V940" s="505"/>
      <c r="W940" s="332"/>
      <c r="X940" s="332"/>
      <c r="Y940" s="332"/>
    </row>
    <row r="941" spans="1:25" ht="12.75" customHeight="1">
      <c r="A941" s="99">
        <v>9863610</v>
      </c>
      <c r="B941" s="162" t="s">
        <v>812</v>
      </c>
      <c r="C941" s="99">
        <v>51966724153</v>
      </c>
      <c r="D941" s="99" t="s">
        <v>813</v>
      </c>
      <c r="E941" s="99" t="s">
        <v>347</v>
      </c>
      <c r="F941" s="646"/>
      <c r="G941" s="162" t="s">
        <v>223</v>
      </c>
      <c r="H941" s="169" t="s">
        <v>245</v>
      </c>
      <c r="I941" s="82"/>
      <c r="J941" s="76"/>
      <c r="K941" s="165" t="s">
        <v>278</v>
      </c>
      <c r="L941" s="76" t="s">
        <v>278</v>
      </c>
      <c r="M941" s="189">
        <v>45849</v>
      </c>
      <c r="N941" s="309" t="s">
        <v>233</v>
      </c>
      <c r="O941" s="503"/>
      <c r="P941" s="82" t="str">
        <f>TRIM(BD_PyaPinto[[#This Row],[CONTACTO II]])</f>
        <v>NO CONTESTA</v>
      </c>
      <c r="Q941" s="84"/>
      <c r="R941" s="372"/>
      <c r="S941" s="372"/>
      <c r="T941" s="83"/>
      <c r="U941" s="372"/>
      <c r="V941" s="505"/>
      <c r="W941" s="332"/>
      <c r="X941" s="332"/>
      <c r="Y941" s="332"/>
    </row>
    <row r="942" spans="1:25" ht="12.75" customHeight="1">
      <c r="A942" s="99">
        <v>70702488</v>
      </c>
      <c r="B942" s="162" t="s">
        <v>5648</v>
      </c>
      <c r="C942" s="99">
        <v>51946271158</v>
      </c>
      <c r="D942" s="99" t="s">
        <v>5649</v>
      </c>
      <c r="E942" s="99" t="s">
        <v>347</v>
      </c>
      <c r="F942" s="646"/>
      <c r="G942" s="162" t="s">
        <v>223</v>
      </c>
      <c r="H942" s="169" t="s">
        <v>245</v>
      </c>
      <c r="I942" s="82"/>
      <c r="J942" s="76"/>
      <c r="K942" s="165" t="s">
        <v>278</v>
      </c>
      <c r="L942" s="76" t="s">
        <v>278</v>
      </c>
      <c r="M942" s="189">
        <v>45849</v>
      </c>
      <c r="N942" s="310" t="s">
        <v>233</v>
      </c>
      <c r="O942" s="503"/>
      <c r="P942" s="82" t="str">
        <f>TRIM(BD_PyaPinto[[#This Row],[CONTACTO II]])</f>
        <v>SE ENVIO INFORMACION</v>
      </c>
      <c r="Q942" s="84"/>
      <c r="R942" s="372"/>
      <c r="S942" s="372"/>
      <c r="T942" s="83"/>
      <c r="U942" s="372"/>
      <c r="V942" s="505"/>
      <c r="W942" s="332"/>
      <c r="X942" s="332"/>
      <c r="Y942" s="332"/>
    </row>
    <row r="943" spans="1:25" ht="12.75" customHeight="1">
      <c r="A943" s="99">
        <v>44158300</v>
      </c>
      <c r="B943" s="162" t="s">
        <v>2254</v>
      </c>
      <c r="C943" s="99">
        <v>51950918553</v>
      </c>
      <c r="D943" s="99" t="s">
        <v>2255</v>
      </c>
      <c r="E943" s="99" t="s">
        <v>347</v>
      </c>
      <c r="F943" s="646"/>
      <c r="G943" s="162" t="s">
        <v>224</v>
      </c>
      <c r="H943" s="169" t="s">
        <v>245</v>
      </c>
      <c r="I943" s="82"/>
      <c r="J943" s="76"/>
      <c r="K943" s="165" t="s">
        <v>280</v>
      </c>
      <c r="L943" s="76" t="s">
        <v>280</v>
      </c>
      <c r="M943" s="189">
        <v>45849</v>
      </c>
      <c r="N943" s="310" t="s">
        <v>233</v>
      </c>
      <c r="O943" s="503"/>
      <c r="P943" s="82" t="str">
        <f>TRIM(BD_PyaPinto[[#This Row],[CONTACTO II]])</f>
        <v/>
      </c>
      <c r="Q943" s="84"/>
      <c r="R943" s="372"/>
      <c r="S943" s="372"/>
      <c r="T943" s="83"/>
      <c r="U943" s="372"/>
      <c r="V943" s="505"/>
      <c r="W943" s="332"/>
      <c r="X943" s="332"/>
      <c r="Y943" s="332"/>
    </row>
    <row r="944" spans="1:25" ht="12.75" customHeight="1">
      <c r="A944" s="99">
        <v>75955368</v>
      </c>
      <c r="B944" s="162" t="s">
        <v>9484</v>
      </c>
      <c r="C944" s="99">
        <v>51927748015</v>
      </c>
      <c r="D944" s="99" t="s">
        <v>9486</v>
      </c>
      <c r="E944" s="99" t="s">
        <v>347</v>
      </c>
      <c r="F944" s="646"/>
      <c r="G944" s="162" t="s">
        <v>225</v>
      </c>
      <c r="H944" s="169" t="s">
        <v>245</v>
      </c>
      <c r="I944" s="82"/>
      <c r="J944" s="76"/>
      <c r="K944" s="165" t="s">
        <v>280</v>
      </c>
      <c r="L944" s="76" t="s">
        <v>280</v>
      </c>
      <c r="M944" s="189">
        <v>45849</v>
      </c>
      <c r="N944" s="310" t="s">
        <v>233</v>
      </c>
      <c r="O944" s="503"/>
      <c r="P944" s="82" t="str">
        <f>TRIM(BD_PyaPinto[[#This Row],[CONTACTO II]])</f>
        <v>MOSTRÓ INTERÉS</v>
      </c>
      <c r="Q944" s="84"/>
      <c r="R944" s="372"/>
      <c r="S944" s="372"/>
      <c r="T944" s="83"/>
      <c r="U944" s="372"/>
      <c r="V944" s="505"/>
      <c r="W944" s="332"/>
      <c r="X944" s="332"/>
      <c r="Y944" s="332"/>
    </row>
    <row r="945" spans="1:25" ht="12.75" customHeight="1">
      <c r="A945" s="99">
        <v>8964688</v>
      </c>
      <c r="B945" s="162" t="s">
        <v>682</v>
      </c>
      <c r="C945" s="99" t="s">
        <v>683</v>
      </c>
      <c r="D945" s="99" t="s">
        <v>684</v>
      </c>
      <c r="E945" s="99" t="s">
        <v>685</v>
      </c>
      <c r="F945" s="646" t="s">
        <v>254</v>
      </c>
      <c r="G945" s="162" t="s">
        <v>225</v>
      </c>
      <c r="H945" s="169" t="s">
        <v>245</v>
      </c>
      <c r="I945" s="82"/>
      <c r="J945" s="76" t="s">
        <v>221</v>
      </c>
      <c r="K945" s="165" t="s">
        <v>274</v>
      </c>
      <c r="L945" s="91"/>
      <c r="M945" s="189">
        <v>45849</v>
      </c>
      <c r="N945" s="309" t="s">
        <v>231</v>
      </c>
      <c r="O945" s="503"/>
      <c r="P945" s="82"/>
      <c r="Q945" s="84"/>
      <c r="R945" s="372"/>
      <c r="S945" s="372"/>
      <c r="T945" s="83"/>
      <c r="U945" s="372"/>
      <c r="V945" s="56" t="s">
        <v>592</v>
      </c>
      <c r="W945" s="332"/>
      <c r="X945" s="332"/>
      <c r="Y945" s="332"/>
    </row>
    <row r="946" spans="1:25" ht="12.75" customHeight="1">
      <c r="A946" s="99">
        <v>61900760</v>
      </c>
      <c r="B946" s="162" t="s">
        <v>4929</v>
      </c>
      <c r="C946" s="99">
        <v>972931093</v>
      </c>
      <c r="D946" s="409" t="s">
        <v>4930</v>
      </c>
      <c r="E946" s="99" t="s">
        <v>295</v>
      </c>
      <c r="F946" s="704" t="s">
        <v>8</v>
      </c>
      <c r="G946" s="162" t="s">
        <v>225</v>
      </c>
      <c r="H946" s="169" t="s">
        <v>245</v>
      </c>
      <c r="I946" s="82"/>
      <c r="J946" s="76" t="s">
        <v>249</v>
      </c>
      <c r="K946" s="165"/>
      <c r="L946" s="91"/>
      <c r="M946" s="189"/>
      <c r="N946" s="83" t="s">
        <v>231</v>
      </c>
      <c r="O946" s="83"/>
      <c r="P946" s="82"/>
      <c r="Q946" s="84"/>
      <c r="R946" s="83"/>
      <c r="S946" s="83"/>
      <c r="T946" s="83"/>
      <c r="U946" s="83"/>
      <c r="V946" s="56"/>
    </row>
    <row r="947" spans="1:25" ht="12.75" customHeight="1">
      <c r="A947" s="99">
        <v>43411257</v>
      </c>
      <c r="B947" s="162" t="s">
        <v>2112</v>
      </c>
      <c r="C947" s="99">
        <v>940645976</v>
      </c>
      <c r="D947" s="99" t="s">
        <v>2113</v>
      </c>
      <c r="E947" s="99" t="s">
        <v>685</v>
      </c>
      <c r="F947" s="646" t="s">
        <v>254</v>
      </c>
      <c r="G947" s="162" t="s">
        <v>225</v>
      </c>
      <c r="H947" s="169" t="s">
        <v>245</v>
      </c>
      <c r="I947" s="82"/>
      <c r="J947" s="76" t="s">
        <v>221</v>
      </c>
      <c r="K947" s="638" t="s">
        <v>271</v>
      </c>
      <c r="L947" s="91"/>
      <c r="M947" s="189">
        <v>45851</v>
      </c>
      <c r="N947" s="592" t="s">
        <v>233</v>
      </c>
      <c r="O947" s="503"/>
      <c r="P947" s="82"/>
      <c r="Q947" s="84" t="s">
        <v>324</v>
      </c>
      <c r="R947" s="310" t="s">
        <v>232</v>
      </c>
      <c r="S947" s="372" t="s">
        <v>318</v>
      </c>
      <c r="T947" s="309" t="s">
        <v>323</v>
      </c>
      <c r="U947" s="372"/>
      <c r="V947" s="505"/>
      <c r="W947" s="332"/>
      <c r="X947" s="332"/>
    </row>
    <row r="948" spans="1:25" ht="12.75" customHeight="1">
      <c r="A948" s="99">
        <v>7530852</v>
      </c>
      <c r="B948" s="162" t="s">
        <v>581</v>
      </c>
      <c r="C948" s="99">
        <v>938904519</v>
      </c>
      <c r="D948" s="99" t="s">
        <v>582</v>
      </c>
      <c r="E948" s="99" t="s">
        <v>347</v>
      </c>
      <c r="F948" s="646"/>
      <c r="G948" s="162" t="s">
        <v>223</v>
      </c>
      <c r="H948" s="169" t="s">
        <v>245</v>
      </c>
      <c r="I948" s="82"/>
      <c r="J948" s="76"/>
      <c r="K948" s="638" t="s">
        <v>271</v>
      </c>
      <c r="L948" s="56" t="s">
        <v>262</v>
      </c>
      <c r="M948" s="189">
        <v>45851</v>
      </c>
      <c r="N948" s="639" t="s">
        <v>233</v>
      </c>
      <c r="O948" s="503"/>
      <c r="P948" s="82" t="str">
        <f>TRIM(BD_PyaPinto[[#This Row],[CONTACTO II]])</f>
        <v>MOSTRÓ INTERÉS</v>
      </c>
      <c r="Q948" s="84"/>
      <c r="R948" s="372"/>
      <c r="S948" s="372"/>
      <c r="T948" s="83"/>
      <c r="U948" s="372"/>
      <c r="V948" s="505"/>
      <c r="W948" s="332"/>
      <c r="X948" s="332"/>
    </row>
    <row r="949" spans="1:25" ht="12.75" customHeight="1">
      <c r="A949" s="99">
        <v>70884868</v>
      </c>
      <c r="B949" s="162" t="s">
        <v>5833</v>
      </c>
      <c r="C949" s="99">
        <v>926698926</v>
      </c>
      <c r="D949" s="99" t="s">
        <v>5834</v>
      </c>
      <c r="E949" s="99" t="s">
        <v>685</v>
      </c>
      <c r="F949" s="646" t="s">
        <v>254</v>
      </c>
      <c r="G949" s="162" t="s">
        <v>225</v>
      </c>
      <c r="H949" s="169" t="s">
        <v>245</v>
      </c>
      <c r="I949" s="82"/>
      <c r="J949" s="76" t="s">
        <v>221</v>
      </c>
      <c r="K949" s="638" t="s">
        <v>271</v>
      </c>
      <c r="L949" s="91"/>
      <c r="M949" s="189">
        <v>45851</v>
      </c>
      <c r="N949" s="639" t="s">
        <v>233</v>
      </c>
      <c r="O949" s="503"/>
      <c r="P949" s="82"/>
      <c r="Q949" s="84"/>
      <c r="R949" s="372"/>
      <c r="S949" s="372"/>
      <c r="T949" s="83"/>
      <c r="U949" s="372"/>
      <c r="V949" s="505"/>
      <c r="W949" s="332"/>
      <c r="X949" s="332"/>
    </row>
    <row r="950" spans="1:25" ht="12.75" customHeight="1">
      <c r="A950" s="99">
        <v>12345678</v>
      </c>
      <c r="B950" s="162" t="s">
        <v>1065</v>
      </c>
      <c r="C950" s="99">
        <v>997701365</v>
      </c>
      <c r="D950" s="99" t="s">
        <v>1066</v>
      </c>
      <c r="E950" s="99" t="s">
        <v>347</v>
      </c>
      <c r="F950" s="646"/>
      <c r="G950" s="162" t="s">
        <v>223</v>
      </c>
      <c r="H950" s="169" t="s">
        <v>245</v>
      </c>
      <c r="I950" s="82"/>
      <c r="J950" s="76"/>
      <c r="K950" s="638" t="s">
        <v>271</v>
      </c>
      <c r="L950" s="56"/>
      <c r="M950" s="189">
        <v>45851</v>
      </c>
      <c r="N950" s="639" t="s">
        <v>233</v>
      </c>
      <c r="O950" s="503"/>
      <c r="P950" s="82"/>
      <c r="Q950" s="84"/>
      <c r="R950" s="372"/>
      <c r="S950" s="372"/>
      <c r="T950" s="83"/>
      <c r="U950" s="372"/>
      <c r="V950" s="505"/>
      <c r="W950" s="332"/>
      <c r="X950" s="332"/>
    </row>
    <row r="951" spans="1:25" ht="12.75" customHeight="1">
      <c r="A951" s="99">
        <v>44523621</v>
      </c>
      <c r="B951" s="162" t="s">
        <v>2307</v>
      </c>
      <c r="C951" s="99">
        <v>951941114</v>
      </c>
      <c r="D951" s="99" t="s">
        <v>2308</v>
      </c>
      <c r="E951" s="99" t="s">
        <v>347</v>
      </c>
      <c r="F951" s="646"/>
      <c r="G951" s="162" t="s">
        <v>223</v>
      </c>
      <c r="H951" s="169" t="s">
        <v>245</v>
      </c>
      <c r="I951" s="82"/>
      <c r="J951" s="76"/>
      <c r="K951" s="638" t="s">
        <v>271</v>
      </c>
      <c r="L951" s="91"/>
      <c r="M951" s="189">
        <v>45851</v>
      </c>
      <c r="N951" s="639" t="s">
        <v>233</v>
      </c>
      <c r="O951" s="503"/>
      <c r="P951" s="82"/>
      <c r="Q951" s="84"/>
      <c r="R951" s="372"/>
      <c r="S951" s="372"/>
      <c r="T951" s="83"/>
      <c r="U951" s="372"/>
      <c r="V951" s="505"/>
      <c r="W951" s="332"/>
      <c r="X951" s="332"/>
    </row>
    <row r="952" spans="1:25" ht="12.75" customHeight="1">
      <c r="A952" s="99">
        <v>40597261</v>
      </c>
      <c r="B952" s="162" t="s">
        <v>1458</v>
      </c>
      <c r="C952" s="99">
        <v>957985306</v>
      </c>
      <c r="D952" s="99" t="s">
        <v>1459</v>
      </c>
      <c r="E952" s="99" t="s">
        <v>347</v>
      </c>
      <c r="F952" s="646"/>
      <c r="G952" s="162" t="s">
        <v>223</v>
      </c>
      <c r="H952" s="169" t="s">
        <v>245</v>
      </c>
      <c r="I952" s="82"/>
      <c r="J952" s="76"/>
      <c r="K952" s="638" t="s">
        <v>271</v>
      </c>
      <c r="L952" s="91"/>
      <c r="M952" s="189">
        <v>45851</v>
      </c>
      <c r="N952" s="639" t="s">
        <v>233</v>
      </c>
      <c r="O952" s="503"/>
      <c r="P952" s="82"/>
      <c r="Q952" s="84"/>
      <c r="R952" s="372"/>
      <c r="S952" s="372"/>
      <c r="T952" s="83"/>
      <c r="U952" s="372"/>
      <c r="V952" s="505"/>
      <c r="W952" s="332"/>
      <c r="X952" s="332"/>
    </row>
    <row r="953" spans="1:25" ht="12.75" customHeight="1">
      <c r="A953" s="99">
        <v>9366558</v>
      </c>
      <c r="B953" s="162" t="s">
        <v>717</v>
      </c>
      <c r="C953" s="99">
        <v>990261790</v>
      </c>
      <c r="D953" s="99" t="s">
        <v>718</v>
      </c>
      <c r="E953" s="99" t="s">
        <v>347</v>
      </c>
      <c r="F953" s="646"/>
      <c r="G953" s="162" t="s">
        <v>223</v>
      </c>
      <c r="H953" s="169" t="s">
        <v>245</v>
      </c>
      <c r="I953" s="82"/>
      <c r="J953" s="76"/>
      <c r="K953" s="638" t="s">
        <v>271</v>
      </c>
      <c r="L953" s="56"/>
      <c r="M953" s="189">
        <v>45851</v>
      </c>
      <c r="N953" s="639" t="s">
        <v>233</v>
      </c>
      <c r="O953" s="503"/>
      <c r="P953" s="82" t="str">
        <f>TRIM(BD_PyaPinto[[#This Row],[CONTACTO II]])</f>
        <v>NO CONTESTA</v>
      </c>
      <c r="Q953" s="84"/>
      <c r="R953" s="372"/>
      <c r="S953" s="372"/>
      <c r="T953" s="83"/>
      <c r="U953" s="372"/>
      <c r="V953" s="505"/>
      <c r="W953" s="332"/>
      <c r="X953" s="332"/>
    </row>
    <row r="954" spans="1:25" ht="12.75" customHeight="1">
      <c r="A954" s="99">
        <v>73397513</v>
      </c>
      <c r="B954" s="162" t="s">
        <v>8336</v>
      </c>
      <c r="C954" s="99">
        <v>981853956</v>
      </c>
      <c r="D954" s="99" t="s">
        <v>8337</v>
      </c>
      <c r="E954" s="99" t="s">
        <v>451</v>
      </c>
      <c r="F954" s="646"/>
      <c r="G954" s="162" t="s">
        <v>223</v>
      </c>
      <c r="H954" s="169" t="s">
        <v>245</v>
      </c>
      <c r="I954" s="82"/>
      <c r="J954" s="76"/>
      <c r="K954" s="638" t="s">
        <v>271</v>
      </c>
      <c r="L954" s="91"/>
      <c r="M954" s="189">
        <v>45851</v>
      </c>
      <c r="N954" s="639" t="s">
        <v>233</v>
      </c>
      <c r="O954" s="503"/>
      <c r="P954" s="82"/>
      <c r="Q954" s="84"/>
      <c r="R954" s="372"/>
      <c r="S954" s="372"/>
      <c r="T954" s="83"/>
      <c r="U954" s="372"/>
      <c r="V954" s="505"/>
      <c r="W954" s="332"/>
      <c r="X954" s="332"/>
    </row>
    <row r="955" spans="1:25" ht="12.75" customHeight="1">
      <c r="A955" s="99">
        <v>10496120</v>
      </c>
      <c r="B955" s="162" t="s">
        <v>987</v>
      </c>
      <c r="C955" s="99">
        <v>969108129</v>
      </c>
      <c r="D955" s="99" t="s">
        <v>988</v>
      </c>
      <c r="E955" s="99" t="s">
        <v>451</v>
      </c>
      <c r="F955" s="646"/>
      <c r="G955" s="162" t="s">
        <v>223</v>
      </c>
      <c r="H955" s="169" t="s">
        <v>245</v>
      </c>
      <c r="I955" s="82"/>
      <c r="J955" s="76"/>
      <c r="K955" s="638" t="s">
        <v>271</v>
      </c>
      <c r="L955" s="56"/>
      <c r="M955" s="189">
        <v>45851</v>
      </c>
      <c r="N955" s="639" t="s">
        <v>233</v>
      </c>
      <c r="O955" s="503"/>
      <c r="P955" s="82" t="str">
        <f>TRIM(BD_PyaPinto[[#This Row],[CONTACTO II]])</f>
        <v>NO CONTESTA</v>
      </c>
      <c r="Q955" s="84"/>
      <c r="R955" s="372"/>
      <c r="S955" s="372"/>
      <c r="T955" s="83"/>
      <c r="U955" s="372"/>
      <c r="V955" s="505"/>
      <c r="W955" s="332"/>
      <c r="X955" s="332"/>
    </row>
    <row r="956" spans="1:25" ht="12.75" customHeight="1">
      <c r="A956" s="99">
        <v>74697438</v>
      </c>
      <c r="B956" s="162" t="s">
        <v>8995</v>
      </c>
      <c r="C956" s="99">
        <v>929587321</v>
      </c>
      <c r="D956" s="99" t="s">
        <v>8996</v>
      </c>
      <c r="E956" s="99" t="s">
        <v>347</v>
      </c>
      <c r="F956" s="646"/>
      <c r="G956" s="162" t="s">
        <v>223</v>
      </c>
      <c r="H956" s="169" t="s">
        <v>245</v>
      </c>
      <c r="I956" s="82"/>
      <c r="J956" s="76"/>
      <c r="K956" s="638" t="s">
        <v>271</v>
      </c>
      <c r="L956" s="91"/>
      <c r="M956" s="189">
        <v>45851</v>
      </c>
      <c r="N956" s="639" t="s">
        <v>233</v>
      </c>
      <c r="O956" s="503"/>
      <c r="P956" s="82" t="str">
        <f>TRIM(BD_PyaPinto[[#This Row],[CONTACTO II]])</f>
        <v>ESPERANDO CONFIRMACIÓN PARA EL EVENTO</v>
      </c>
      <c r="Q956" s="84"/>
      <c r="R956" s="372"/>
      <c r="S956" s="372"/>
      <c r="T956" s="83"/>
      <c r="U956" s="372"/>
      <c r="V956" s="505"/>
      <c r="W956" s="332"/>
      <c r="X956" s="332"/>
    </row>
    <row r="957" spans="1:25" ht="12.75" customHeight="1">
      <c r="A957" s="99">
        <v>73039811</v>
      </c>
      <c r="B957" s="162" t="s">
        <v>7968</v>
      </c>
      <c r="C957" s="99">
        <v>982297417</v>
      </c>
      <c r="D957" s="99" t="s">
        <v>7969</v>
      </c>
      <c r="E957" s="99" t="s">
        <v>347</v>
      </c>
      <c r="F957" s="646"/>
      <c r="G957" s="162" t="s">
        <v>223</v>
      </c>
      <c r="H957" s="169" t="s">
        <v>245</v>
      </c>
      <c r="I957" s="82"/>
      <c r="J957" s="76"/>
      <c r="K957" s="638" t="s">
        <v>271</v>
      </c>
      <c r="L957" s="56"/>
      <c r="M957" s="189">
        <v>45851</v>
      </c>
      <c r="N957" s="639" t="s">
        <v>233</v>
      </c>
      <c r="O957" s="503"/>
      <c r="P957" s="82" t="str">
        <f>TRIM(BD_PyaPinto[[#This Row],[CONTACTO II]])</f>
        <v>NO CONTESTA</v>
      </c>
      <c r="Q957" s="84"/>
      <c r="R957" s="372"/>
      <c r="S957" s="372"/>
      <c r="T957" s="83"/>
      <c r="U957" s="372"/>
      <c r="V957" s="505"/>
      <c r="W957" s="332"/>
      <c r="X957" s="332"/>
    </row>
    <row r="958" spans="1:25" ht="12.75" customHeight="1">
      <c r="A958" s="99">
        <v>43783142</v>
      </c>
      <c r="B958" s="162" t="s">
        <v>2194</v>
      </c>
      <c r="C958" s="99">
        <v>947404423</v>
      </c>
      <c r="D958" s="99" t="s">
        <v>2195</v>
      </c>
      <c r="E958" s="99" t="s">
        <v>347</v>
      </c>
      <c r="F958" s="646"/>
      <c r="G958" s="162" t="s">
        <v>223</v>
      </c>
      <c r="H958" s="169" t="s">
        <v>245</v>
      </c>
      <c r="I958" s="82"/>
      <c r="J958" s="76"/>
      <c r="K958" s="638" t="s">
        <v>271</v>
      </c>
      <c r="L958" s="56"/>
      <c r="M958" s="189">
        <v>45851</v>
      </c>
      <c r="N958" s="639" t="s">
        <v>233</v>
      </c>
      <c r="O958" s="503"/>
      <c r="P958" s="82" t="str">
        <f>TRIM(BD_PyaPinto[[#This Row],[CONTACTO II]])</f>
        <v>NO CONTESTA</v>
      </c>
      <c r="Q958" s="84"/>
      <c r="R958" s="372"/>
      <c r="S958" s="372"/>
      <c r="T958" s="83"/>
      <c r="U958" s="372"/>
      <c r="V958" s="505"/>
      <c r="W958" s="332"/>
      <c r="X958" s="332"/>
    </row>
    <row r="959" spans="1:25" ht="12.75" customHeight="1">
      <c r="A959" s="99">
        <v>41501492</v>
      </c>
      <c r="B959" s="162" t="s">
        <v>1692</v>
      </c>
      <c r="C959" s="99">
        <v>933106302</v>
      </c>
      <c r="D959" s="99" t="s">
        <v>1693</v>
      </c>
      <c r="E959" s="99" t="s">
        <v>347</v>
      </c>
      <c r="F959" s="646"/>
      <c r="G959" s="162" t="s">
        <v>223</v>
      </c>
      <c r="H959" s="169" t="s">
        <v>245</v>
      </c>
      <c r="I959" s="82"/>
      <c r="J959" s="76"/>
      <c r="K959" s="638" t="s">
        <v>271</v>
      </c>
      <c r="L959" s="56"/>
      <c r="M959" s="189">
        <v>45851</v>
      </c>
      <c r="N959" s="639" t="s">
        <v>233</v>
      </c>
      <c r="O959" s="503"/>
      <c r="P959" s="82" t="str">
        <f>TRIM(BD_PyaPinto[[#This Row],[CONTACTO II]])</f>
        <v>NO CONTESTA</v>
      </c>
      <c r="Q959" s="84"/>
      <c r="R959" s="372"/>
      <c r="S959" s="372"/>
      <c r="T959" s="83"/>
      <c r="U959" s="372"/>
      <c r="V959" s="505"/>
      <c r="W959" s="332"/>
      <c r="X959" s="332"/>
    </row>
    <row r="960" spans="1:25" ht="12.75" customHeight="1">
      <c r="A960" s="99">
        <v>70644864</v>
      </c>
      <c r="B960" s="162" t="s">
        <v>5599</v>
      </c>
      <c r="C960" s="99">
        <v>995440627</v>
      </c>
      <c r="D960" s="99" t="s">
        <v>5600</v>
      </c>
      <c r="E960" s="99" t="s">
        <v>347</v>
      </c>
      <c r="F960" s="646"/>
      <c r="G960" s="162" t="s">
        <v>223</v>
      </c>
      <c r="H960" s="169" t="s">
        <v>245</v>
      </c>
      <c r="I960" s="82"/>
      <c r="J960" s="76"/>
      <c r="K960" s="638" t="s">
        <v>271</v>
      </c>
      <c r="L960" s="308"/>
      <c r="M960" s="189">
        <v>45851</v>
      </c>
      <c r="N960" s="639" t="s">
        <v>233</v>
      </c>
      <c r="O960" s="503"/>
      <c r="P960" s="82"/>
      <c r="Q960" s="84"/>
      <c r="R960" s="372"/>
      <c r="S960" s="372"/>
      <c r="T960" s="504"/>
      <c r="U960" s="372"/>
      <c r="V960" s="505"/>
      <c r="W960" s="332"/>
      <c r="X960" s="332"/>
    </row>
    <row r="961" spans="1:24" ht="12.75" customHeight="1">
      <c r="A961" s="99">
        <v>73161960</v>
      </c>
      <c r="B961" s="162" t="s">
        <v>8115</v>
      </c>
      <c r="C961" s="99">
        <v>51986448131</v>
      </c>
      <c r="D961" s="99" t="s">
        <v>8116</v>
      </c>
      <c r="E961" s="99" t="s">
        <v>451</v>
      </c>
      <c r="F961" s="646" t="s">
        <v>260</v>
      </c>
      <c r="G961" s="162" t="s">
        <v>224</v>
      </c>
      <c r="H961" s="169" t="s">
        <v>245</v>
      </c>
      <c r="I961" s="82"/>
      <c r="J961" s="76"/>
      <c r="K961" s="165" t="s">
        <v>278</v>
      </c>
      <c r="L961" s="76" t="s">
        <v>278</v>
      </c>
      <c r="M961" s="189">
        <v>45851</v>
      </c>
      <c r="N961" s="639" t="s">
        <v>233</v>
      </c>
      <c r="O961" s="503"/>
      <c r="P961" s="82" t="str">
        <f>TRIM(BD_PyaPinto[[#This Row],[CONTACTO II]])</f>
        <v>NO CONTESTA</v>
      </c>
      <c r="Q961" s="84"/>
      <c r="R961" s="372"/>
      <c r="S961" s="372"/>
      <c r="T961" s="504"/>
      <c r="U961" s="372"/>
      <c r="V961" s="505"/>
      <c r="W961" s="332"/>
      <c r="X961" s="332"/>
    </row>
    <row r="962" spans="1:24" ht="12.75" customHeight="1">
      <c r="A962" s="99">
        <v>70593974</v>
      </c>
      <c r="B962" s="162" t="s">
        <v>5531</v>
      </c>
      <c r="C962" s="99">
        <v>51932380791</v>
      </c>
      <c r="D962" s="99" t="s">
        <v>5532</v>
      </c>
      <c r="E962" s="99" t="s">
        <v>347</v>
      </c>
      <c r="F962" s="646" t="s">
        <v>260</v>
      </c>
      <c r="G962" s="162" t="s">
        <v>224</v>
      </c>
      <c r="H962" s="169" t="s">
        <v>245</v>
      </c>
      <c r="I962" s="82"/>
      <c r="J962" s="76"/>
      <c r="K962" s="165" t="s">
        <v>278</v>
      </c>
      <c r="L962" s="76" t="s">
        <v>262</v>
      </c>
      <c r="M962" s="189">
        <v>45850</v>
      </c>
      <c r="N962" s="639" t="s">
        <v>233</v>
      </c>
      <c r="O962" s="503"/>
      <c r="P962" s="82" t="str">
        <f>TRIM(BD_PyaPinto[[#This Row],[CONTACTO II]])</f>
        <v>NO CONTESTA</v>
      </c>
      <c r="Q962" s="84"/>
      <c r="R962" s="372"/>
      <c r="S962" s="372"/>
      <c r="T962" s="504"/>
      <c r="U962" s="372"/>
      <c r="V962" s="505"/>
      <c r="W962" s="332"/>
      <c r="X962" s="332"/>
    </row>
    <row r="963" spans="1:24" ht="12.75" customHeight="1">
      <c r="A963" s="99">
        <v>41666749</v>
      </c>
      <c r="B963" s="162" t="s">
        <v>1714</v>
      </c>
      <c r="C963" s="99">
        <v>51977389624</v>
      </c>
      <c r="D963" s="99" t="s">
        <v>1715</v>
      </c>
      <c r="E963" s="99" t="s">
        <v>347</v>
      </c>
      <c r="F963" s="646" t="s">
        <v>260</v>
      </c>
      <c r="G963" s="162" t="s">
        <v>224</v>
      </c>
      <c r="H963" s="169" t="s">
        <v>245</v>
      </c>
      <c r="I963" s="82"/>
      <c r="J963" s="76"/>
      <c r="K963" s="165" t="s">
        <v>278</v>
      </c>
      <c r="L963" s="321" t="s">
        <v>262</v>
      </c>
      <c r="M963" s="1087">
        <v>45850</v>
      </c>
      <c r="N963" s="639" t="s">
        <v>233</v>
      </c>
      <c r="O963" s="503"/>
      <c r="P963" s="82" t="str">
        <f>TRIM(BD_PyaPinto[[#This Row],[CONTACTO II]])</f>
        <v>SI CONFIRMÓ PARA EL EVENTO</v>
      </c>
      <c r="Q963" s="84"/>
      <c r="R963" s="372"/>
      <c r="S963" s="372"/>
      <c r="T963" s="504"/>
      <c r="U963" s="372"/>
      <c r="V963" s="505"/>
      <c r="W963" s="332"/>
      <c r="X963" s="332"/>
    </row>
    <row r="964" spans="1:24" ht="12.75" customHeight="1">
      <c r="A964" s="99">
        <v>77017881</v>
      </c>
      <c r="B964" s="162" t="s">
        <v>9847</v>
      </c>
      <c r="C964" s="99">
        <v>51907246873</v>
      </c>
      <c r="D964" s="99" t="s">
        <v>9848</v>
      </c>
      <c r="E964" s="99" t="s">
        <v>347</v>
      </c>
      <c r="F964" s="646" t="s">
        <v>260</v>
      </c>
      <c r="G964" s="162" t="s">
        <v>225</v>
      </c>
      <c r="H964" s="169" t="s">
        <v>245</v>
      </c>
      <c r="I964" s="82"/>
      <c r="J964" s="76"/>
      <c r="K964" s="165" t="s">
        <v>278</v>
      </c>
      <c r="L964" s="76" t="s">
        <v>278</v>
      </c>
      <c r="M964" s="189">
        <v>45851</v>
      </c>
      <c r="N964" s="639" t="s">
        <v>233</v>
      </c>
      <c r="O964" s="503"/>
      <c r="P964" s="82" t="str">
        <f>TRIM(BD_PyaPinto[[#This Row],[CONTACTO II]])</f>
        <v>NO CONTESTA</v>
      </c>
      <c r="Q964" s="84"/>
      <c r="R964" s="372"/>
      <c r="S964" s="372"/>
      <c r="T964" s="504"/>
      <c r="U964" s="372"/>
      <c r="V964" s="505"/>
      <c r="W964" s="332"/>
      <c r="X964" s="332"/>
    </row>
    <row r="965" spans="1:24" ht="12.75" customHeight="1">
      <c r="A965" s="99">
        <v>70834376</v>
      </c>
      <c r="B965" s="162" t="s">
        <v>5814</v>
      </c>
      <c r="C965" s="99">
        <v>51940746586</v>
      </c>
      <c r="D965" s="99" t="s">
        <v>5815</v>
      </c>
      <c r="E965" s="99" t="s">
        <v>347</v>
      </c>
      <c r="F965" s="646" t="s">
        <v>254</v>
      </c>
      <c r="G965" s="162" t="s">
        <v>224</v>
      </c>
      <c r="H965" s="169" t="s">
        <v>245</v>
      </c>
      <c r="I965" s="82"/>
      <c r="J965" s="76"/>
      <c r="K965" s="165" t="s">
        <v>280</v>
      </c>
      <c r="L965" s="76" t="s">
        <v>280</v>
      </c>
      <c r="M965" s="189">
        <v>45850</v>
      </c>
      <c r="N965" s="639" t="s">
        <v>233</v>
      </c>
      <c r="O965" s="503"/>
      <c r="P965" s="82" t="str">
        <f>TRIM(BD_PyaPinto[[#This Row],[CONTACTO II]])</f>
        <v>NO CONTESTA</v>
      </c>
      <c r="Q965" s="84"/>
      <c r="R965" s="372"/>
      <c r="S965" s="372"/>
      <c r="T965" s="504"/>
      <c r="U965" s="372"/>
      <c r="V965" s="505"/>
      <c r="W965" s="332"/>
      <c r="X965" s="332"/>
    </row>
    <row r="966" spans="1:24" ht="12.75" customHeight="1">
      <c r="A966" s="99">
        <v>74908745</v>
      </c>
      <c r="B966" s="162" t="s">
        <v>9095</v>
      </c>
      <c r="C966" s="99">
        <v>51917225622</v>
      </c>
      <c r="D966" s="99" t="s">
        <v>9096</v>
      </c>
      <c r="E966" s="99" t="s">
        <v>347</v>
      </c>
      <c r="F966" s="646"/>
      <c r="G966" s="162" t="s">
        <v>223</v>
      </c>
      <c r="H966" s="169" t="s">
        <v>245</v>
      </c>
      <c r="I966" s="82"/>
      <c r="J966" s="76"/>
      <c r="K966" s="165" t="s">
        <v>274</v>
      </c>
      <c r="L966" s="76" t="s">
        <v>274</v>
      </c>
      <c r="M966" s="189">
        <v>45850</v>
      </c>
      <c r="N966" s="639" t="s">
        <v>233</v>
      </c>
      <c r="O966" s="503"/>
      <c r="P966" s="82"/>
      <c r="Q966" s="84"/>
      <c r="R966" s="372"/>
      <c r="S966" s="372"/>
      <c r="T966" s="504"/>
      <c r="U966" s="372"/>
      <c r="V966" s="56" t="s">
        <v>351</v>
      </c>
      <c r="W966" s="332"/>
      <c r="X966" s="332"/>
    </row>
    <row r="967" spans="1:24" ht="12.75" customHeight="1">
      <c r="A967" s="99">
        <v>72671352</v>
      </c>
      <c r="B967" s="162" t="s">
        <v>7493</v>
      </c>
      <c r="C967" s="99">
        <v>51962323154</v>
      </c>
      <c r="D967" s="99" t="s">
        <v>7494</v>
      </c>
      <c r="E967" s="99" t="s">
        <v>347</v>
      </c>
      <c r="F967" s="646"/>
      <c r="G967" s="162" t="s">
        <v>223</v>
      </c>
      <c r="H967" s="169" t="s">
        <v>245</v>
      </c>
      <c r="I967" s="82"/>
      <c r="J967" s="76"/>
      <c r="K967" s="165" t="s">
        <v>274</v>
      </c>
      <c r="L967" s="76" t="s">
        <v>274</v>
      </c>
      <c r="M967" s="189">
        <v>45850</v>
      </c>
      <c r="N967" s="639" t="s">
        <v>233</v>
      </c>
      <c r="O967" s="503"/>
      <c r="P967" s="82" t="str">
        <f>TRIM(BD_PyaPinto[[#This Row],[CONTACTO II]])</f>
        <v>MOSTRÓ INTERÉS</v>
      </c>
      <c r="Q967" s="84"/>
      <c r="R967" s="372"/>
      <c r="S967" s="372"/>
      <c r="T967" s="504"/>
      <c r="U967" s="372"/>
      <c r="V967" s="56" t="s">
        <v>710</v>
      </c>
      <c r="W967" s="332"/>
      <c r="X967" s="332"/>
    </row>
    <row r="968" spans="1:24" ht="12.75" customHeight="1">
      <c r="A968" s="317">
        <v>42138511</v>
      </c>
      <c r="B968" s="317" t="s">
        <v>1815</v>
      </c>
      <c r="C968" s="317">
        <v>51927505007</v>
      </c>
      <c r="D968" s="317" t="s">
        <v>1816</v>
      </c>
      <c r="E968" s="317" t="s">
        <v>347</v>
      </c>
      <c r="F968" s="706" t="s">
        <v>254</v>
      </c>
      <c r="G968" s="311" t="s">
        <v>223</v>
      </c>
      <c r="H968" s="155" t="s">
        <v>245</v>
      </c>
      <c r="I968" s="319"/>
      <c r="J968" s="94"/>
      <c r="K968" s="155" t="s">
        <v>271</v>
      </c>
      <c r="L968" s="56"/>
      <c r="M968" s="318">
        <v>45853</v>
      </c>
      <c r="N968" s="639" t="s">
        <v>233</v>
      </c>
      <c r="O968" s="311"/>
      <c r="P968" s="311" t="str">
        <f>TRIM(BD_PyaPinto[[#This Row],[CONTACTO II]])</f>
        <v>NO CONTESTA</v>
      </c>
      <c r="Q968" s="315"/>
      <c r="R968" s="372"/>
      <c r="S968" s="372"/>
      <c r="T968" s="319"/>
      <c r="U968" s="372"/>
      <c r="V968" s="332"/>
      <c r="W968" s="332"/>
      <c r="X968" s="332"/>
    </row>
    <row r="969" spans="1:24" ht="12.75" customHeight="1">
      <c r="A969" s="317">
        <v>10194023</v>
      </c>
      <c r="B969" s="317" t="s">
        <v>911</v>
      </c>
      <c r="C969" s="317">
        <v>51966463455</v>
      </c>
      <c r="D969" s="317" t="s">
        <v>912</v>
      </c>
      <c r="E969" s="317" t="s">
        <v>347</v>
      </c>
      <c r="F969" s="706" t="s">
        <v>254</v>
      </c>
      <c r="G969" s="311" t="s">
        <v>223</v>
      </c>
      <c r="H969" s="155" t="s">
        <v>245</v>
      </c>
      <c r="I969" s="319"/>
      <c r="J969" s="94"/>
      <c r="K969" s="155" t="s">
        <v>271</v>
      </c>
      <c r="L969" s="56"/>
      <c r="M969" s="318">
        <v>45853</v>
      </c>
      <c r="N969" s="639" t="s">
        <v>233</v>
      </c>
      <c r="O969" s="311"/>
      <c r="P969" s="311" t="str">
        <f>TRIM(BD_PyaPinto[[#This Row],[CONTACTO II]])</f>
        <v>NO CONTESTA</v>
      </c>
      <c r="Q969" s="315"/>
      <c r="R969" s="372"/>
      <c r="S969" s="372"/>
      <c r="T969" s="319"/>
      <c r="U969" s="372"/>
      <c r="V969" s="332"/>
      <c r="W969" s="332"/>
      <c r="X969" s="332"/>
    </row>
    <row r="970" spans="1:24" ht="12.75" customHeight="1">
      <c r="A970" s="317">
        <v>41420405</v>
      </c>
      <c r="B970" s="317" t="s">
        <v>1668</v>
      </c>
      <c r="C970" s="317">
        <v>51963713566</v>
      </c>
      <c r="D970" s="317" t="s">
        <v>1669</v>
      </c>
      <c r="E970" s="317" t="s">
        <v>451</v>
      </c>
      <c r="F970" s="706" t="s">
        <v>254</v>
      </c>
      <c r="G970" s="311" t="s">
        <v>223</v>
      </c>
      <c r="H970" s="155" t="s">
        <v>245</v>
      </c>
      <c r="I970" s="319"/>
      <c r="J970" s="94"/>
      <c r="K970" s="155" t="s">
        <v>271</v>
      </c>
      <c r="L970" s="56"/>
      <c r="M970" s="318">
        <v>45853</v>
      </c>
      <c r="N970" s="639" t="s">
        <v>233</v>
      </c>
      <c r="O970" s="311"/>
      <c r="P970" s="311" t="str">
        <f>TRIM(BD_PyaPinto[[#This Row],[CONTACTO II]])</f>
        <v>NO CONTESTA</v>
      </c>
      <c r="Q970" s="315"/>
      <c r="R970" s="372"/>
      <c r="S970" s="372"/>
      <c r="T970" s="319"/>
      <c r="U970" s="372"/>
      <c r="V970" s="332"/>
      <c r="W970" s="332"/>
      <c r="X970" s="332"/>
    </row>
    <row r="971" spans="1:24" ht="12.75" customHeight="1">
      <c r="A971" s="317">
        <v>77913841</v>
      </c>
      <c r="B971" s="317" t="s">
        <v>10038</v>
      </c>
      <c r="C971" s="317">
        <v>51927579339</v>
      </c>
      <c r="D971" s="317" t="s">
        <v>10039</v>
      </c>
      <c r="E971" s="317" t="s">
        <v>624</v>
      </c>
      <c r="F971" s="706" t="s">
        <v>254</v>
      </c>
      <c r="G971" s="311" t="s">
        <v>223</v>
      </c>
      <c r="H971" s="155" t="s">
        <v>245</v>
      </c>
      <c r="I971" s="319"/>
      <c r="J971" s="94"/>
      <c r="K971" s="155" t="s">
        <v>271</v>
      </c>
      <c r="L971" s="91"/>
      <c r="M971" s="318">
        <v>45853</v>
      </c>
      <c r="N971" s="639" t="s">
        <v>233</v>
      </c>
      <c r="O971" s="311"/>
      <c r="P971" s="311"/>
      <c r="Q971" s="315"/>
      <c r="R971" s="372"/>
      <c r="S971" s="372"/>
      <c r="T971" s="319"/>
      <c r="U971" s="372"/>
      <c r="V971" s="332"/>
      <c r="W971" s="332"/>
      <c r="X971" s="332"/>
    </row>
    <row r="972" spans="1:24" ht="12.75" customHeight="1">
      <c r="A972" s="317">
        <v>46451018</v>
      </c>
      <c r="B972" s="317" t="s">
        <v>2643</v>
      </c>
      <c r="C972" s="317">
        <v>51925042674</v>
      </c>
      <c r="D972" s="317" t="s">
        <v>2644</v>
      </c>
      <c r="E972" s="317" t="s">
        <v>347</v>
      </c>
      <c r="F972" s="706" t="s">
        <v>260</v>
      </c>
      <c r="G972" s="311" t="s">
        <v>223</v>
      </c>
      <c r="H972" s="155" t="s">
        <v>245</v>
      </c>
      <c r="I972" s="319"/>
      <c r="J972" s="94"/>
      <c r="K972" s="321" t="s">
        <v>278</v>
      </c>
      <c r="L972" s="321" t="s">
        <v>278</v>
      </c>
      <c r="M972" s="318">
        <v>45852</v>
      </c>
      <c r="N972" s="639" t="s">
        <v>233</v>
      </c>
      <c r="O972" s="311"/>
      <c r="P972" s="311" t="str">
        <f>TRIM(BD_PyaPinto[[#This Row],[CONTACTO II]])</f>
        <v>NO CONTESTA</v>
      </c>
      <c r="Q972" s="315"/>
      <c r="R972" s="372"/>
      <c r="S972" s="372"/>
      <c r="T972" s="319"/>
      <c r="U972" s="372"/>
      <c r="V972" s="332"/>
      <c r="W972" s="332"/>
      <c r="X972" s="332"/>
    </row>
    <row r="973" spans="1:24" ht="12.75" customHeight="1">
      <c r="A973" s="317">
        <v>40837981</v>
      </c>
      <c r="B973" s="317" t="s">
        <v>1522</v>
      </c>
      <c r="C973" s="317">
        <v>51919520413</v>
      </c>
      <c r="D973" s="317" t="s">
        <v>1523</v>
      </c>
      <c r="E973" s="317" t="s">
        <v>347</v>
      </c>
      <c r="F973" s="706" t="s">
        <v>260</v>
      </c>
      <c r="G973" s="590" t="s">
        <v>224</v>
      </c>
      <c r="H973" s="155" t="s">
        <v>245</v>
      </c>
      <c r="I973" s="319"/>
      <c r="J973" s="94"/>
      <c r="K973" s="321" t="s">
        <v>278</v>
      </c>
      <c r="L973" s="321" t="s">
        <v>278</v>
      </c>
      <c r="M973" s="318">
        <v>45852</v>
      </c>
      <c r="N973" s="639" t="s">
        <v>233</v>
      </c>
      <c r="O973" s="311"/>
      <c r="P973" s="311" t="str">
        <f>TRIM(BD_PyaPinto[[#This Row],[CONTACTO II]])</f>
        <v>MOSTRÓ INTERÉS</v>
      </c>
      <c r="Q973" s="315"/>
      <c r="R973" s="372"/>
      <c r="S973" s="372"/>
      <c r="T973" s="319"/>
      <c r="U973" s="372"/>
      <c r="V973" s="332"/>
      <c r="W973" s="332"/>
      <c r="X973" s="332"/>
    </row>
    <row r="974" spans="1:24" ht="12.75" customHeight="1">
      <c r="A974" s="317">
        <v>70285708</v>
      </c>
      <c r="B974" s="317" t="s">
        <v>5394</v>
      </c>
      <c r="C974" s="317">
        <v>51940544181</v>
      </c>
      <c r="D974" s="317" t="s">
        <v>5395</v>
      </c>
      <c r="E974" s="317" t="s">
        <v>347</v>
      </c>
      <c r="F974" s="695" t="s">
        <v>254</v>
      </c>
      <c r="G974" s="590" t="s">
        <v>224</v>
      </c>
      <c r="H974" s="155" t="s">
        <v>245</v>
      </c>
      <c r="I974" s="319"/>
      <c r="J974" s="94"/>
      <c r="K974" s="321" t="s">
        <v>280</v>
      </c>
      <c r="L974" s="321" t="s">
        <v>280</v>
      </c>
      <c r="M974" s="318">
        <v>45853</v>
      </c>
      <c r="N974" s="639" t="s">
        <v>233</v>
      </c>
      <c r="O974" s="311"/>
      <c r="P974" s="311"/>
      <c r="Q974" s="315"/>
      <c r="R974" s="372"/>
      <c r="S974" s="372"/>
      <c r="T974" s="319"/>
      <c r="U974" s="372"/>
      <c r="V974" s="332"/>
      <c r="W974" s="332"/>
      <c r="X974" s="332"/>
    </row>
    <row r="975" spans="1:24" ht="12.75" customHeight="1">
      <c r="A975" s="317">
        <v>10012129</v>
      </c>
      <c r="B975" s="317" t="s">
        <v>850</v>
      </c>
      <c r="C975" s="317">
        <v>51949655654</v>
      </c>
      <c r="D975" s="317" t="s">
        <v>851</v>
      </c>
      <c r="E975" s="317" t="s">
        <v>347</v>
      </c>
      <c r="F975" s="695" t="s">
        <v>254</v>
      </c>
      <c r="G975" s="590" t="s">
        <v>224</v>
      </c>
      <c r="H975" s="155" t="s">
        <v>245</v>
      </c>
      <c r="I975" s="319"/>
      <c r="J975" s="94"/>
      <c r="K975" s="321" t="s">
        <v>280</v>
      </c>
      <c r="L975" s="321" t="s">
        <v>280</v>
      </c>
      <c r="M975" s="318">
        <v>45853</v>
      </c>
      <c r="N975" s="639" t="s">
        <v>233</v>
      </c>
      <c r="O975" s="311"/>
      <c r="P975" s="311"/>
      <c r="Q975" s="315"/>
      <c r="R975" s="372"/>
      <c r="S975" s="372"/>
      <c r="T975" s="319"/>
      <c r="U975" s="372"/>
      <c r="V975" s="332"/>
      <c r="W975" s="332"/>
      <c r="X975" s="332"/>
    </row>
    <row r="976" spans="1:24" ht="12.75" customHeight="1">
      <c r="A976" s="99"/>
      <c r="B976" s="162" t="s">
        <v>12140</v>
      </c>
      <c r="C976" s="99">
        <v>923055602</v>
      </c>
      <c r="D976" s="640" t="s">
        <v>12141</v>
      </c>
      <c r="E976" s="99"/>
      <c r="F976" s="695"/>
      <c r="G976" s="590" t="s">
        <v>225</v>
      </c>
      <c r="H976" s="169" t="s">
        <v>244</v>
      </c>
      <c r="I976" s="82"/>
      <c r="J976" s="76"/>
      <c r="K976" s="321"/>
      <c r="L976" s="321"/>
      <c r="M976" s="189"/>
      <c r="N976" s="310" t="s">
        <v>233</v>
      </c>
      <c r="O976" s="83"/>
      <c r="P976" s="82" t="str">
        <f>TRIM(BD_LilyaEspinoza[[#This Row],[CONTACTO II]])</f>
        <v/>
      </c>
      <c r="Q976" s="84"/>
      <c r="R976" s="83"/>
      <c r="S976" s="83"/>
      <c r="T976" s="83"/>
      <c r="U976" s="83"/>
      <c r="V976" s="56"/>
    </row>
    <row r="977" spans="1:24" ht="12.75" customHeight="1">
      <c r="A977" s="99"/>
      <c r="B977" s="162" t="s">
        <v>12142</v>
      </c>
      <c r="C977" s="99">
        <v>923914918</v>
      </c>
      <c r="D977" s="640" t="s">
        <v>12143</v>
      </c>
      <c r="E977" s="99"/>
      <c r="F977" s="695"/>
      <c r="G977" s="491" t="s">
        <v>224</v>
      </c>
      <c r="H977" s="169" t="s">
        <v>244</v>
      </c>
      <c r="I977" s="82"/>
      <c r="J977" s="76"/>
      <c r="K977" s="321"/>
      <c r="L977" s="321"/>
      <c r="M977" s="189"/>
      <c r="N977" s="310" t="s">
        <v>233</v>
      </c>
      <c r="O977" s="83"/>
      <c r="P977" s="82" t="str">
        <f>TRIM(BD_LilyaEspinoza[[#This Row],[CONTACTO II]])</f>
        <v/>
      </c>
      <c r="Q977" s="84"/>
      <c r="R977" s="83"/>
      <c r="S977" s="83"/>
      <c r="T977" s="83"/>
      <c r="U977" s="83"/>
      <c r="V977" s="56"/>
    </row>
    <row r="978" spans="1:24" s="609" customFormat="1" ht="12.75" customHeight="1">
      <c r="A978" s="99"/>
      <c r="B978" s="162" t="s">
        <v>12144</v>
      </c>
      <c r="C978" s="99">
        <v>992892576</v>
      </c>
      <c r="D978" s="640" t="s">
        <v>12145</v>
      </c>
      <c r="E978" s="99"/>
      <c r="F978" s="695"/>
      <c r="G978" s="491" t="s">
        <v>224</v>
      </c>
      <c r="H978" s="169" t="s">
        <v>244</v>
      </c>
      <c r="I978" s="82"/>
      <c r="J978" s="76"/>
      <c r="K978" s="321"/>
      <c r="L978" s="321"/>
      <c r="M978" s="189"/>
      <c r="N978" s="310" t="s">
        <v>233</v>
      </c>
      <c r="O978" s="83"/>
      <c r="P978" s="82" t="str">
        <f>TRIM(BD_LilyaEspinoza[[#This Row],[CONTACTO II]])</f>
        <v/>
      </c>
      <c r="Q978" s="84"/>
      <c r="R978" s="83"/>
      <c r="S978" s="83"/>
      <c r="T978" s="83"/>
      <c r="U978" s="83"/>
      <c r="V978" s="56"/>
      <c r="W978" s="54"/>
    </row>
    <row r="979" spans="1:24" s="610" customFormat="1" ht="12.75" customHeight="1">
      <c r="A979" s="99"/>
      <c r="B979" s="162" t="s">
        <v>12146</v>
      </c>
      <c r="C979" s="99">
        <v>940236870</v>
      </c>
      <c r="D979" s="141"/>
      <c r="E979" s="99"/>
      <c r="F979" s="695"/>
      <c r="G979" s="590" t="s">
        <v>225</v>
      </c>
      <c r="H979" s="169" t="s">
        <v>244</v>
      </c>
      <c r="I979" s="82"/>
      <c r="J979" s="76"/>
      <c r="K979" s="321"/>
      <c r="L979" s="321"/>
      <c r="M979" s="189"/>
      <c r="N979" s="310" t="s">
        <v>233</v>
      </c>
      <c r="O979" s="83"/>
      <c r="P979" s="82" t="str">
        <f>TRIM(BD_LilyaEspinoza[[#This Row],[CONTACTO II]])</f>
        <v/>
      </c>
      <c r="Q979" s="84"/>
      <c r="R979" s="83"/>
      <c r="S979" s="83"/>
      <c r="T979" s="83"/>
      <c r="U979" s="83"/>
      <c r="V979" s="56"/>
      <c r="W979" s="54"/>
    </row>
    <row r="980" spans="1:24" s="610" customFormat="1" ht="12.75" customHeight="1">
      <c r="A980" s="99"/>
      <c r="B980" s="162" t="s">
        <v>12147</v>
      </c>
      <c r="C980" s="99">
        <v>920078389</v>
      </c>
      <c r="D980" s="141"/>
      <c r="E980" s="99"/>
      <c r="F980" s="695"/>
      <c r="G980" s="491" t="s">
        <v>224</v>
      </c>
      <c r="H980" s="169" t="s">
        <v>244</v>
      </c>
      <c r="I980" s="82"/>
      <c r="J980" s="76"/>
      <c r="K980" s="321"/>
      <c r="L980" s="321"/>
      <c r="M980" s="189"/>
      <c r="N980" s="310" t="s">
        <v>233</v>
      </c>
      <c r="O980" s="83"/>
      <c r="P980" s="82" t="str">
        <f>TRIM(BD_LilyaEspinoza[[#This Row],[CONTACTO II]])</f>
        <v/>
      </c>
      <c r="Q980" s="84"/>
      <c r="R980" s="83"/>
      <c r="S980" s="83"/>
      <c r="T980" s="83"/>
      <c r="U980" s="83"/>
      <c r="V980" s="56"/>
      <c r="W980" s="54"/>
    </row>
    <row r="981" spans="1:24" s="610" customFormat="1" ht="12.75" customHeight="1">
      <c r="A981" s="99"/>
      <c r="B981" s="162" t="s">
        <v>12148</v>
      </c>
      <c r="C981" s="99">
        <v>973115407</v>
      </c>
      <c r="D981" s="141"/>
      <c r="E981" s="99"/>
      <c r="F981" s="695"/>
      <c r="G981" s="491" t="s">
        <v>223</v>
      </c>
      <c r="H981" s="169" t="s">
        <v>244</v>
      </c>
      <c r="I981" s="82"/>
      <c r="J981" s="76"/>
      <c r="K981" s="321"/>
      <c r="L981" s="321"/>
      <c r="M981" s="189"/>
      <c r="N981" s="310" t="s">
        <v>233</v>
      </c>
      <c r="O981" s="83"/>
      <c r="P981" s="82" t="str">
        <f>TRIM(BD_LilyaEspinoza[[#This Row],[CONTACTO II]])</f>
        <v/>
      </c>
      <c r="Q981" s="84"/>
      <c r="R981" s="83"/>
      <c r="S981" s="83"/>
      <c r="T981" s="83"/>
      <c r="U981" s="83"/>
      <c r="V981" s="56"/>
      <c r="W981" s="54"/>
    </row>
    <row r="982" spans="1:24" ht="12.75" customHeight="1">
      <c r="A982" s="99"/>
      <c r="B982" s="162" t="s">
        <v>12149</v>
      </c>
      <c r="C982" s="99">
        <v>938478549</v>
      </c>
      <c r="D982" s="141"/>
      <c r="E982" s="99"/>
      <c r="F982" s="695"/>
      <c r="G982" s="491" t="s">
        <v>224</v>
      </c>
      <c r="H982" s="169" t="s">
        <v>244</v>
      </c>
      <c r="I982" s="82"/>
      <c r="J982" s="76"/>
      <c r="K982" s="321"/>
      <c r="L982" s="321"/>
      <c r="M982" s="189"/>
      <c r="N982" s="310" t="s">
        <v>233</v>
      </c>
      <c r="O982" s="83"/>
      <c r="P982" s="82" t="str">
        <f>TRIM(BD_LilyaEspinoza[[#This Row],[CONTACTO II]])</f>
        <v/>
      </c>
      <c r="Q982" s="84"/>
      <c r="R982" s="83"/>
      <c r="S982" s="83"/>
      <c r="T982" s="83"/>
      <c r="U982" s="83"/>
      <c r="V982" s="56"/>
    </row>
    <row r="983" spans="1:24" ht="12.75" customHeight="1">
      <c r="A983" s="99">
        <v>73844299</v>
      </c>
      <c r="B983" s="162" t="s">
        <v>8589</v>
      </c>
      <c r="C983" s="99">
        <v>937152344</v>
      </c>
      <c r="D983" s="141"/>
      <c r="E983" s="99"/>
      <c r="F983" s="695"/>
      <c r="G983" s="491" t="s">
        <v>224</v>
      </c>
      <c r="H983" s="169" t="s">
        <v>244</v>
      </c>
      <c r="I983" s="82"/>
      <c r="J983" s="76"/>
      <c r="K983" s="391" t="s">
        <v>271</v>
      </c>
      <c r="L983" s="91"/>
      <c r="M983" s="189"/>
      <c r="N983" s="310" t="s">
        <v>233</v>
      </c>
      <c r="O983" s="83"/>
      <c r="P983" s="82"/>
      <c r="Q983" s="84"/>
      <c r="R983" s="83"/>
      <c r="S983" s="83"/>
      <c r="T983" s="83"/>
      <c r="U983" s="83"/>
      <c r="V983" s="56"/>
    </row>
    <row r="984" spans="1:24" ht="12.75" customHeight="1">
      <c r="A984" s="99"/>
      <c r="B984" s="162" t="s">
        <v>12150</v>
      </c>
      <c r="C984" s="99">
        <v>924313730</v>
      </c>
      <c r="D984" s="141"/>
      <c r="E984" s="99"/>
      <c r="F984" s="695"/>
      <c r="G984" s="491" t="s">
        <v>224</v>
      </c>
      <c r="H984" s="169" t="s">
        <v>244</v>
      </c>
      <c r="I984" s="82"/>
      <c r="J984" s="76"/>
      <c r="K984" s="321"/>
      <c r="L984" s="321"/>
      <c r="M984" s="189"/>
      <c r="N984" s="310" t="s">
        <v>233</v>
      </c>
      <c r="O984" s="83"/>
      <c r="P984" s="82" t="str">
        <f>TRIM(BD_LilyaEspinoza[[#This Row],[CONTACTO II]])</f>
        <v/>
      </c>
      <c r="Q984" s="84"/>
      <c r="R984" s="83"/>
      <c r="S984" s="83"/>
      <c r="T984" s="83"/>
      <c r="U984" s="83"/>
      <c r="V984" s="56"/>
    </row>
    <row r="985" spans="1:24" ht="12.75" customHeight="1">
      <c r="A985" s="99"/>
      <c r="B985" s="162" t="s">
        <v>12151</v>
      </c>
      <c r="C985" s="99">
        <v>957503195</v>
      </c>
      <c r="D985" s="141"/>
      <c r="E985" s="99"/>
      <c r="F985" s="695"/>
      <c r="G985" s="491" t="s">
        <v>223</v>
      </c>
      <c r="H985" s="169" t="s">
        <v>244</v>
      </c>
      <c r="I985" s="82"/>
      <c r="J985" s="76"/>
      <c r="K985" s="321"/>
      <c r="L985" s="321"/>
      <c r="M985" s="189"/>
      <c r="N985" s="310" t="s">
        <v>233</v>
      </c>
      <c r="O985" s="83"/>
      <c r="P985" s="82" t="str">
        <f>TRIM(BD_LilyaEspinoza[[#This Row],[CONTACTO II]])</f>
        <v/>
      </c>
      <c r="Q985" s="84"/>
      <c r="R985" s="83"/>
      <c r="S985" s="83"/>
      <c r="T985" s="83"/>
      <c r="U985" s="83"/>
      <c r="V985" s="56"/>
    </row>
    <row r="986" spans="1:24" ht="12.75" customHeight="1">
      <c r="A986" s="99"/>
      <c r="B986" s="162" t="s">
        <v>12152</v>
      </c>
      <c r="C986" s="99">
        <v>914477479</v>
      </c>
      <c r="D986" s="141"/>
      <c r="E986" s="99"/>
      <c r="F986" s="695"/>
      <c r="G986" s="491" t="s">
        <v>223</v>
      </c>
      <c r="H986" s="169" t="s">
        <v>244</v>
      </c>
      <c r="I986" s="82"/>
      <c r="J986" s="76"/>
      <c r="K986" s="321"/>
      <c r="L986" s="321"/>
      <c r="M986" s="189"/>
      <c r="N986" s="310" t="s">
        <v>233</v>
      </c>
      <c r="O986" s="83"/>
      <c r="P986" s="82" t="str">
        <f>TRIM(BD_LilyaEspinoza[[#This Row],[CONTACTO II]])</f>
        <v/>
      </c>
      <c r="Q986" s="84"/>
      <c r="R986" s="83"/>
      <c r="S986" s="83"/>
      <c r="T986" s="83"/>
      <c r="U986" s="83"/>
      <c r="V986" s="56"/>
    </row>
    <row r="987" spans="1:24" ht="12.75" customHeight="1">
      <c r="A987" s="317">
        <v>7869934</v>
      </c>
      <c r="B987" s="317" t="s">
        <v>610</v>
      </c>
      <c r="C987" s="317">
        <v>51920373745</v>
      </c>
      <c r="D987" s="317" t="s">
        <v>611</v>
      </c>
      <c r="E987" s="317" t="s">
        <v>347</v>
      </c>
      <c r="F987" s="697"/>
      <c r="G987" s="125" t="s">
        <v>223</v>
      </c>
      <c r="H987" s="101" t="s">
        <v>245</v>
      </c>
      <c r="I987" s="88"/>
      <c r="J987" s="63"/>
      <c r="K987" s="125" t="s">
        <v>271</v>
      </c>
      <c r="L987" s="125"/>
      <c r="M987" s="318">
        <v>45854</v>
      </c>
      <c r="N987" s="310"/>
      <c r="O987" s="83"/>
      <c r="P987" s="85"/>
      <c r="Q987" s="315"/>
      <c r="R987" s="372"/>
      <c r="S987" s="372"/>
      <c r="T987" s="88"/>
      <c r="U987" s="372"/>
      <c r="V987" s="61"/>
      <c r="W987" s="61"/>
      <c r="X987" s="61"/>
    </row>
    <row r="988" spans="1:24" ht="12.75" customHeight="1">
      <c r="A988" s="317">
        <v>46089320</v>
      </c>
      <c r="B988" s="317" t="s">
        <v>2592</v>
      </c>
      <c r="C988" s="317">
        <v>51914909381</v>
      </c>
      <c r="D988" s="317" t="s">
        <v>2593</v>
      </c>
      <c r="E988" s="317" t="s">
        <v>347</v>
      </c>
      <c r="F988" s="697"/>
      <c r="G988" s="125" t="s">
        <v>223</v>
      </c>
      <c r="H988" s="101" t="s">
        <v>245</v>
      </c>
      <c r="I988" s="88"/>
      <c r="J988" s="63"/>
      <c r="K988" s="125" t="s">
        <v>271</v>
      </c>
      <c r="L988" s="125"/>
      <c r="M988" s="318">
        <v>45854</v>
      </c>
      <c r="N988" s="310"/>
      <c r="O988" s="83"/>
      <c r="P988" s="85"/>
      <c r="Q988" s="315"/>
      <c r="R988" s="372"/>
      <c r="S988" s="372"/>
      <c r="T988" s="88"/>
      <c r="U988" s="372"/>
      <c r="V988" s="61"/>
      <c r="W988" s="61"/>
      <c r="X988" s="61"/>
    </row>
    <row r="989" spans="1:24" ht="12.75" customHeight="1">
      <c r="A989" s="101">
        <v>76633849</v>
      </c>
      <c r="B989" s="100" t="s">
        <v>9737</v>
      </c>
      <c r="C989" s="101">
        <v>51970453371</v>
      </c>
      <c r="D989" s="102" t="s">
        <v>9736</v>
      </c>
      <c r="E989" s="99" t="s">
        <v>347</v>
      </c>
      <c r="F989" s="63"/>
      <c r="G989" s="125" t="s">
        <v>223</v>
      </c>
      <c r="H989" s="101" t="s">
        <v>245</v>
      </c>
      <c r="I989" s="88"/>
      <c r="J989" s="63"/>
      <c r="K989" s="125" t="s">
        <v>271</v>
      </c>
      <c r="L989" s="125"/>
      <c r="M989" s="318">
        <v>45854</v>
      </c>
      <c r="N989" s="310"/>
      <c r="O989" s="83"/>
      <c r="P989" s="85"/>
      <c r="Q989" s="315"/>
      <c r="R989" s="372"/>
      <c r="S989" s="372"/>
      <c r="T989" s="88"/>
      <c r="U989" s="372"/>
      <c r="V989" s="61"/>
      <c r="W989" s="61"/>
      <c r="X989" s="61"/>
    </row>
    <row r="990" spans="1:24" s="610" customFormat="1" ht="12.75" customHeight="1">
      <c r="A990" s="107" t="s">
        <v>10544</v>
      </c>
      <c r="B990" s="108" t="s">
        <v>10545</v>
      </c>
      <c r="C990" s="107" t="s">
        <v>10546</v>
      </c>
      <c r="D990" s="108" t="s">
        <v>10547</v>
      </c>
      <c r="E990" s="99" t="s">
        <v>347</v>
      </c>
      <c r="F990" s="694"/>
      <c r="G990" s="125" t="s">
        <v>224</v>
      </c>
      <c r="H990" s="101" t="s">
        <v>245</v>
      </c>
      <c r="I990" s="88"/>
      <c r="J990" s="63"/>
      <c r="K990" s="125" t="s">
        <v>271</v>
      </c>
      <c r="L990" s="91"/>
      <c r="M990" s="318">
        <v>45854</v>
      </c>
      <c r="N990" s="310"/>
      <c r="O990" s="83"/>
      <c r="P990" s="95"/>
      <c r="Q990" s="315"/>
      <c r="R990" s="372"/>
      <c r="S990" s="372"/>
      <c r="T990" s="88"/>
      <c r="U990" s="372"/>
      <c r="V990" s="61"/>
      <c r="W990" s="61"/>
      <c r="X990" s="61"/>
    </row>
    <row r="991" spans="1:24" ht="12.75" customHeight="1">
      <c r="A991" s="107" t="s">
        <v>10778</v>
      </c>
      <c r="B991" s="108" t="s">
        <v>10779</v>
      </c>
      <c r="C991" s="107" t="s">
        <v>10780</v>
      </c>
      <c r="D991" s="108" t="s">
        <v>10781</v>
      </c>
      <c r="E991" s="99" t="s">
        <v>347</v>
      </c>
      <c r="F991" s="694"/>
      <c r="G991" s="125" t="s">
        <v>223</v>
      </c>
      <c r="H991" s="101" t="s">
        <v>245</v>
      </c>
      <c r="I991" s="88"/>
      <c r="J991" s="63"/>
      <c r="K991" s="125" t="s">
        <v>271</v>
      </c>
      <c r="L991" s="125"/>
      <c r="M991" s="318">
        <v>45854</v>
      </c>
      <c r="N991" s="310"/>
      <c r="O991" s="83"/>
      <c r="P991" s="85"/>
      <c r="Q991" s="315"/>
      <c r="R991" s="372"/>
      <c r="S991" s="372"/>
      <c r="T991" s="88"/>
      <c r="U991" s="372"/>
      <c r="V991" s="61"/>
      <c r="W991" s="61"/>
      <c r="X991" s="61"/>
    </row>
    <row r="992" spans="1:24" ht="12.75" customHeight="1">
      <c r="A992" s="155">
        <v>61333334</v>
      </c>
      <c r="B992" s="150" t="s">
        <v>4037</v>
      </c>
      <c r="C992" s="155">
        <v>51935130983</v>
      </c>
      <c r="D992" s="138" t="s">
        <v>4038</v>
      </c>
      <c r="E992" s="99" t="s">
        <v>451</v>
      </c>
      <c r="F992" s="94"/>
      <c r="G992" s="321" t="s">
        <v>225</v>
      </c>
      <c r="H992" s="155" t="s">
        <v>245</v>
      </c>
      <c r="I992" s="319"/>
      <c r="J992" s="94"/>
      <c r="K992" s="321" t="s">
        <v>278</v>
      </c>
      <c r="L992" s="321" t="s">
        <v>278</v>
      </c>
      <c r="M992" s="318">
        <v>45854</v>
      </c>
      <c r="N992" s="310"/>
      <c r="O992" s="83"/>
      <c r="P992" s="311"/>
      <c r="Q992" s="315"/>
      <c r="R992" s="372"/>
      <c r="S992" s="372"/>
      <c r="T992" s="319"/>
      <c r="U992" s="372"/>
      <c r="V992" s="332"/>
      <c r="W992" s="332"/>
      <c r="X992" s="332"/>
    </row>
    <row r="993" spans="1:24" ht="12.75" customHeight="1">
      <c r="A993" s="155">
        <v>70412323</v>
      </c>
      <c r="B993" s="150" t="s">
        <v>5425</v>
      </c>
      <c r="C993" s="155">
        <v>51900544404</v>
      </c>
      <c r="D993" s="138" t="s">
        <v>5426</v>
      </c>
      <c r="E993" s="99" t="s">
        <v>347</v>
      </c>
      <c r="F993" s="94"/>
      <c r="G993" s="321" t="s">
        <v>223</v>
      </c>
      <c r="H993" s="155" t="s">
        <v>245</v>
      </c>
      <c r="I993" s="319"/>
      <c r="J993" s="94"/>
      <c r="K993" s="321" t="s">
        <v>278</v>
      </c>
      <c r="L993" s="321" t="s">
        <v>278</v>
      </c>
      <c r="M993" s="318">
        <v>45854</v>
      </c>
      <c r="N993" s="310"/>
      <c r="O993" s="83"/>
      <c r="P993" s="311"/>
      <c r="Q993" s="315"/>
      <c r="R993" s="372"/>
      <c r="S993" s="372"/>
      <c r="T993" s="319"/>
      <c r="U993" s="372"/>
      <c r="V993" s="332"/>
      <c r="W993" s="332"/>
      <c r="X993" s="332"/>
    </row>
    <row r="994" spans="1:24" ht="12.75" customHeight="1">
      <c r="A994" s="155">
        <v>40388419</v>
      </c>
      <c r="B994" s="150" t="s">
        <v>1397</v>
      </c>
      <c r="C994" s="155">
        <v>51991332220</v>
      </c>
      <c r="D994" s="138" t="s">
        <v>1398</v>
      </c>
      <c r="E994" s="99" t="s">
        <v>347</v>
      </c>
      <c r="F994" s="94"/>
      <c r="G994" s="321" t="s">
        <v>224</v>
      </c>
      <c r="H994" s="155" t="s">
        <v>245</v>
      </c>
      <c r="I994" s="319"/>
      <c r="J994" s="94"/>
      <c r="K994" s="321" t="s">
        <v>280</v>
      </c>
      <c r="L994" s="321" t="s">
        <v>280</v>
      </c>
      <c r="M994" s="318">
        <v>45854</v>
      </c>
      <c r="N994" s="310"/>
      <c r="O994" s="83"/>
      <c r="P994" s="311"/>
      <c r="Q994" s="315"/>
      <c r="R994" s="372"/>
      <c r="S994" s="372"/>
      <c r="T994" s="319"/>
      <c r="U994" s="372"/>
      <c r="V994" s="332"/>
      <c r="W994" s="332"/>
      <c r="X994" s="332"/>
    </row>
    <row r="995" spans="1:24" ht="12.75" customHeight="1">
      <c r="A995" s="99">
        <v>72874863</v>
      </c>
      <c r="B995" s="186" t="s">
        <v>7723</v>
      </c>
      <c r="C995" s="99">
        <v>51910919041</v>
      </c>
      <c r="D995" s="99" t="s">
        <v>7724</v>
      </c>
      <c r="E995" s="99" t="s">
        <v>685</v>
      </c>
      <c r="F995" s="646" t="s">
        <v>254</v>
      </c>
      <c r="G995" s="162" t="s">
        <v>225</v>
      </c>
      <c r="H995" s="169" t="s">
        <v>245</v>
      </c>
      <c r="I995" s="82"/>
      <c r="J995" s="76" t="s">
        <v>221</v>
      </c>
      <c r="K995" s="165" t="s">
        <v>274</v>
      </c>
      <c r="L995" s="91"/>
      <c r="M995" s="189">
        <v>45853</v>
      </c>
      <c r="N995" s="310" t="s">
        <v>233</v>
      </c>
      <c r="O995" s="83"/>
      <c r="P995" s="82"/>
      <c r="Q995" s="84" t="s">
        <v>324</v>
      </c>
      <c r="R995" s="310" t="s">
        <v>232</v>
      </c>
      <c r="S995" s="372" t="s">
        <v>318</v>
      </c>
      <c r="T995" s="84" t="s">
        <v>323</v>
      </c>
      <c r="U995" s="372"/>
      <c r="V995" s="505"/>
    </row>
    <row r="996" spans="1:24" ht="12.75" customHeight="1">
      <c r="A996" s="99"/>
      <c r="B996" s="186" t="s">
        <v>12153</v>
      </c>
      <c r="C996" s="99">
        <v>982966162</v>
      </c>
      <c r="D996" s="141"/>
      <c r="E996" s="99"/>
      <c r="F996" s="646"/>
      <c r="G996" s="516" t="s">
        <v>223</v>
      </c>
      <c r="H996" s="169" t="s">
        <v>11</v>
      </c>
      <c r="I996" s="82"/>
      <c r="J996" s="76"/>
      <c r="K996" s="165"/>
      <c r="L996" s="76"/>
      <c r="M996" s="189">
        <v>45854</v>
      </c>
      <c r="N996" s="642" t="s">
        <v>233</v>
      </c>
      <c r="O996" s="83"/>
      <c r="P996" s="82"/>
      <c r="Q996" s="84"/>
      <c r="R996" s="83"/>
      <c r="S996" s="83"/>
      <c r="T996" s="83"/>
      <c r="U996" s="83"/>
      <c r="V996" s="56"/>
    </row>
    <row r="997" spans="1:24" ht="12.75" customHeight="1">
      <c r="A997" s="99">
        <v>17043359</v>
      </c>
      <c r="B997" s="186" t="s">
        <v>1111</v>
      </c>
      <c r="C997" s="99">
        <v>51923557641</v>
      </c>
      <c r="D997" s="141" t="s">
        <v>1112</v>
      </c>
      <c r="E997" s="99"/>
      <c r="F997" s="646"/>
      <c r="G997" s="516" t="s">
        <v>223</v>
      </c>
      <c r="H997" s="169" t="s">
        <v>11</v>
      </c>
      <c r="I997" s="82"/>
      <c r="J997" s="76"/>
      <c r="K997" s="165"/>
      <c r="L997" s="76"/>
      <c r="M997" s="189">
        <v>45854</v>
      </c>
      <c r="N997" s="642" t="s">
        <v>233</v>
      </c>
      <c r="O997" s="83"/>
      <c r="P997" s="82"/>
      <c r="Q997" s="84"/>
      <c r="R997" s="83"/>
      <c r="S997" s="83"/>
      <c r="T997" s="83"/>
      <c r="U997" s="83"/>
      <c r="V997" s="56"/>
    </row>
    <row r="998" spans="1:24" ht="12.75" customHeight="1">
      <c r="A998" s="99"/>
      <c r="B998" s="186" t="s">
        <v>12154</v>
      </c>
      <c r="C998" s="99">
        <v>994048654</v>
      </c>
      <c r="D998" s="141" t="s">
        <v>12155</v>
      </c>
      <c r="E998" s="99"/>
      <c r="F998" s="646"/>
      <c r="G998" s="516" t="s">
        <v>223</v>
      </c>
      <c r="H998" s="169" t="s">
        <v>11</v>
      </c>
      <c r="I998" s="82"/>
      <c r="J998" s="76"/>
      <c r="K998" s="165"/>
      <c r="L998" s="76"/>
      <c r="M998" s="189">
        <v>45854</v>
      </c>
      <c r="N998" s="642" t="s">
        <v>233</v>
      </c>
      <c r="O998" s="83"/>
      <c r="P998" s="82"/>
      <c r="Q998" s="84"/>
      <c r="R998" s="83"/>
      <c r="S998" s="83"/>
      <c r="T998" s="83"/>
      <c r="U998" s="83"/>
      <c r="V998" s="56"/>
    </row>
    <row r="999" spans="1:24" ht="12.75" customHeight="1">
      <c r="A999" s="99"/>
      <c r="B999" s="186" t="s">
        <v>12156</v>
      </c>
      <c r="C999" s="99">
        <v>902858274</v>
      </c>
      <c r="D999" s="141"/>
      <c r="E999" s="99"/>
      <c r="F999" s="646"/>
      <c r="G999" s="516" t="s">
        <v>223</v>
      </c>
      <c r="H999" s="169" t="s">
        <v>11</v>
      </c>
      <c r="I999" s="82"/>
      <c r="J999" s="76"/>
      <c r="K999" s="165"/>
      <c r="L999" s="76"/>
      <c r="M999" s="189">
        <v>45854</v>
      </c>
      <c r="N999" s="642" t="s">
        <v>233</v>
      </c>
      <c r="O999" s="83"/>
      <c r="P999" s="82"/>
      <c r="Q999" s="84"/>
      <c r="R999" s="83"/>
      <c r="S999" s="83"/>
      <c r="T999" s="83"/>
      <c r="U999" s="83"/>
      <c r="V999" s="56"/>
    </row>
    <row r="1000" spans="1:24" ht="12.75" customHeight="1">
      <c r="A1000" s="99"/>
      <c r="B1000" s="186" t="s">
        <v>12157</v>
      </c>
      <c r="C1000" s="99">
        <v>957983356</v>
      </c>
      <c r="D1000" s="141" t="s">
        <v>12158</v>
      </c>
      <c r="E1000" s="99"/>
      <c r="F1000" s="646"/>
      <c r="G1000" s="516" t="s">
        <v>223</v>
      </c>
      <c r="H1000" s="169" t="s">
        <v>11</v>
      </c>
      <c r="I1000" s="82"/>
      <c r="J1000" s="76"/>
      <c r="K1000" s="165"/>
      <c r="L1000" s="76"/>
      <c r="M1000" s="189">
        <v>45854</v>
      </c>
      <c r="N1000" s="642" t="s">
        <v>233</v>
      </c>
      <c r="O1000" s="83"/>
      <c r="P1000" s="82"/>
      <c r="Q1000" s="84"/>
      <c r="R1000" s="83"/>
      <c r="S1000" s="83"/>
      <c r="T1000" s="83"/>
      <c r="U1000" s="83"/>
      <c r="V1000" s="56"/>
    </row>
    <row r="1001" spans="1:24" ht="12.75" customHeight="1">
      <c r="A1001" s="99"/>
      <c r="B1001" s="186" t="s">
        <v>11417</v>
      </c>
      <c r="C1001" s="99">
        <v>945308515</v>
      </c>
      <c r="D1001" s="141"/>
      <c r="E1001" s="99"/>
      <c r="F1001" s="646"/>
      <c r="G1001" s="516" t="s">
        <v>223</v>
      </c>
      <c r="H1001" s="169" t="s">
        <v>11</v>
      </c>
      <c r="I1001" s="82"/>
      <c r="J1001" s="76"/>
      <c r="K1001" s="165"/>
      <c r="L1001" s="76"/>
      <c r="M1001" s="189">
        <v>45854</v>
      </c>
      <c r="N1001" s="642" t="s">
        <v>233</v>
      </c>
      <c r="O1001" s="83"/>
      <c r="P1001" s="82"/>
      <c r="Q1001" s="84"/>
      <c r="R1001" s="83"/>
      <c r="S1001" s="83"/>
      <c r="T1001" s="83"/>
      <c r="U1001" s="83"/>
      <c r="V1001" s="56"/>
    </row>
    <row r="1002" spans="1:24" ht="12.75" customHeight="1">
      <c r="A1002" s="99"/>
      <c r="B1002" s="186" t="s">
        <v>12159</v>
      </c>
      <c r="C1002" s="99">
        <v>916128868</v>
      </c>
      <c r="D1002" s="141"/>
      <c r="E1002" s="99"/>
      <c r="F1002" s="646"/>
      <c r="G1002" s="516" t="s">
        <v>223</v>
      </c>
      <c r="H1002" s="169" t="s">
        <v>11</v>
      </c>
      <c r="I1002" s="82"/>
      <c r="J1002" s="76"/>
      <c r="K1002" s="165"/>
      <c r="L1002" s="76"/>
      <c r="M1002" s="189">
        <v>45854</v>
      </c>
      <c r="N1002" s="642" t="s">
        <v>233</v>
      </c>
      <c r="O1002" s="83"/>
      <c r="P1002" s="82"/>
      <c r="Q1002" s="84"/>
      <c r="R1002" s="83"/>
      <c r="S1002" s="83"/>
      <c r="T1002" s="83"/>
      <c r="U1002" s="83"/>
      <c r="V1002" s="56"/>
    </row>
    <row r="1003" spans="1:24" ht="12.75" customHeight="1">
      <c r="A1003" s="99"/>
      <c r="B1003" s="186" t="s">
        <v>12160</v>
      </c>
      <c r="C1003" s="99">
        <v>994136497</v>
      </c>
      <c r="D1003" s="141"/>
      <c r="E1003" s="99"/>
      <c r="F1003" s="646"/>
      <c r="G1003" s="516" t="s">
        <v>223</v>
      </c>
      <c r="H1003" s="169" t="s">
        <v>11</v>
      </c>
      <c r="I1003" s="82"/>
      <c r="J1003" s="76"/>
      <c r="K1003" s="165"/>
      <c r="L1003" s="76"/>
      <c r="M1003" s="189">
        <v>45854</v>
      </c>
      <c r="N1003" s="642" t="s">
        <v>233</v>
      </c>
      <c r="O1003" s="83"/>
      <c r="P1003" s="82"/>
      <c r="Q1003" s="84"/>
      <c r="R1003" s="83"/>
      <c r="S1003" s="83"/>
      <c r="T1003" s="83"/>
      <c r="U1003" s="83"/>
      <c r="V1003" s="56"/>
    </row>
    <row r="1004" spans="1:24" ht="12.75" customHeight="1">
      <c r="A1004" s="99"/>
      <c r="B1004" s="186" t="s">
        <v>12161</v>
      </c>
      <c r="C1004" s="99">
        <v>989656401</v>
      </c>
      <c r="D1004" s="141"/>
      <c r="E1004" s="99"/>
      <c r="F1004" s="646"/>
      <c r="G1004" s="516" t="s">
        <v>223</v>
      </c>
      <c r="H1004" s="169" t="s">
        <v>11</v>
      </c>
      <c r="I1004" s="82"/>
      <c r="J1004" s="76"/>
      <c r="K1004" s="165"/>
      <c r="L1004" s="76"/>
      <c r="M1004" s="189">
        <v>45854</v>
      </c>
      <c r="N1004" s="642" t="s">
        <v>233</v>
      </c>
      <c r="O1004" s="83"/>
      <c r="P1004" s="82"/>
      <c r="Q1004" s="84"/>
      <c r="R1004" s="83"/>
      <c r="S1004" s="83"/>
      <c r="T1004" s="83"/>
      <c r="U1004" s="83"/>
      <c r="V1004" s="56"/>
    </row>
    <row r="1005" spans="1:24" ht="12.75" customHeight="1">
      <c r="A1005" s="99"/>
      <c r="B1005" s="186" t="s">
        <v>12162</v>
      </c>
      <c r="C1005" s="99">
        <v>915880755</v>
      </c>
      <c r="D1005" s="141"/>
      <c r="E1005" s="99"/>
      <c r="F1005" s="646"/>
      <c r="G1005" s="516" t="s">
        <v>223</v>
      </c>
      <c r="H1005" s="169" t="s">
        <v>11</v>
      </c>
      <c r="I1005" s="82"/>
      <c r="J1005" s="76"/>
      <c r="K1005" s="165"/>
      <c r="L1005" s="76"/>
      <c r="M1005" s="189">
        <v>45854</v>
      </c>
      <c r="N1005" s="642" t="s">
        <v>233</v>
      </c>
      <c r="O1005" s="83"/>
      <c r="P1005" s="82"/>
      <c r="Q1005" s="84"/>
      <c r="R1005" s="83"/>
      <c r="S1005" s="83"/>
      <c r="T1005" s="83"/>
      <c r="U1005" s="83"/>
      <c r="V1005" s="56"/>
    </row>
    <row r="1006" spans="1:24" ht="12.75" customHeight="1">
      <c r="A1006" s="99"/>
      <c r="B1006" s="186" t="s">
        <v>12163</v>
      </c>
      <c r="C1006" s="99">
        <v>938852263</v>
      </c>
      <c r="D1006" s="141"/>
      <c r="E1006" s="99"/>
      <c r="F1006" s="646"/>
      <c r="G1006" s="516" t="s">
        <v>223</v>
      </c>
      <c r="H1006" s="169" t="s">
        <v>11</v>
      </c>
      <c r="I1006" s="82"/>
      <c r="J1006" s="76"/>
      <c r="K1006" s="165"/>
      <c r="L1006" s="76"/>
      <c r="M1006" s="189">
        <v>45854</v>
      </c>
      <c r="N1006" s="642" t="s">
        <v>233</v>
      </c>
      <c r="O1006" s="83"/>
      <c r="P1006" s="82"/>
      <c r="Q1006" s="84"/>
      <c r="R1006" s="83"/>
      <c r="S1006" s="83"/>
      <c r="T1006" s="83"/>
      <c r="U1006" s="83"/>
      <c r="V1006" s="56"/>
    </row>
    <row r="1007" spans="1:24" ht="12.75" customHeight="1">
      <c r="A1007" s="99"/>
      <c r="B1007" s="186" t="s">
        <v>12164</v>
      </c>
      <c r="C1007" s="99">
        <v>929094945</v>
      </c>
      <c r="D1007" s="141"/>
      <c r="E1007" s="99"/>
      <c r="F1007" s="646"/>
      <c r="G1007" s="516" t="s">
        <v>223</v>
      </c>
      <c r="H1007" s="169" t="s">
        <v>11</v>
      </c>
      <c r="I1007" s="82"/>
      <c r="J1007" s="76"/>
      <c r="K1007" s="165"/>
      <c r="L1007" s="76"/>
      <c r="M1007" s="189">
        <v>45854</v>
      </c>
      <c r="N1007" s="642" t="s">
        <v>233</v>
      </c>
      <c r="O1007" s="83"/>
      <c r="P1007" s="82"/>
      <c r="Q1007" s="84"/>
      <c r="R1007" s="83"/>
      <c r="S1007" s="83"/>
      <c r="T1007" s="83"/>
      <c r="U1007" s="83"/>
      <c r="V1007" s="56"/>
    </row>
    <row r="1008" spans="1:24" ht="12.75" customHeight="1">
      <c r="A1008" s="99"/>
      <c r="B1008" s="186" t="s">
        <v>12165</v>
      </c>
      <c r="C1008" s="99">
        <v>920903247</v>
      </c>
      <c r="D1008" s="141"/>
      <c r="E1008" s="99"/>
      <c r="F1008" s="646"/>
      <c r="G1008" s="516" t="s">
        <v>223</v>
      </c>
      <c r="H1008" s="169" t="s">
        <v>11</v>
      </c>
      <c r="I1008" s="82"/>
      <c r="J1008" s="76"/>
      <c r="K1008" s="165"/>
      <c r="L1008" s="76"/>
      <c r="M1008" s="189">
        <v>45854</v>
      </c>
      <c r="N1008" s="642" t="s">
        <v>233</v>
      </c>
      <c r="O1008" s="83"/>
      <c r="P1008" s="82"/>
      <c r="Q1008" s="84"/>
      <c r="R1008" s="83"/>
      <c r="S1008" s="83"/>
      <c r="T1008" s="83"/>
      <c r="U1008" s="83"/>
      <c r="V1008" s="56"/>
    </row>
    <row r="1009" spans="1:22" ht="12.75" customHeight="1">
      <c r="A1009" s="99"/>
      <c r="B1009" s="186" t="s">
        <v>12166</v>
      </c>
      <c r="C1009" s="99">
        <v>937534857</v>
      </c>
      <c r="D1009" s="141"/>
      <c r="E1009" s="99"/>
      <c r="F1009" s="646"/>
      <c r="G1009" s="516" t="s">
        <v>223</v>
      </c>
      <c r="H1009" s="169" t="s">
        <v>11</v>
      </c>
      <c r="I1009" s="82"/>
      <c r="J1009" s="76"/>
      <c r="K1009" s="165"/>
      <c r="L1009" s="76"/>
      <c r="M1009" s="189">
        <v>45854</v>
      </c>
      <c r="N1009" s="642" t="s">
        <v>233</v>
      </c>
      <c r="O1009" s="83"/>
      <c r="P1009" s="82"/>
      <c r="Q1009" s="84"/>
      <c r="R1009" s="83"/>
      <c r="S1009" s="83"/>
      <c r="T1009" s="83"/>
      <c r="U1009" s="83"/>
      <c r="V1009" s="56"/>
    </row>
    <row r="1010" spans="1:22" ht="12.75" customHeight="1">
      <c r="A1010" s="99"/>
      <c r="B1010" s="186" t="s">
        <v>12167</v>
      </c>
      <c r="C1010" s="99">
        <v>942091612</v>
      </c>
      <c r="D1010" s="141"/>
      <c r="E1010" s="99"/>
      <c r="F1010" s="646"/>
      <c r="G1010" s="516" t="s">
        <v>223</v>
      </c>
      <c r="H1010" s="169" t="s">
        <v>11</v>
      </c>
      <c r="I1010" s="82"/>
      <c r="J1010" s="76"/>
      <c r="K1010" s="165"/>
      <c r="L1010" s="76"/>
      <c r="M1010" s="189">
        <v>45854</v>
      </c>
      <c r="N1010" s="642" t="s">
        <v>233</v>
      </c>
      <c r="O1010" s="83"/>
      <c r="P1010" s="82"/>
      <c r="Q1010" s="84"/>
      <c r="R1010" s="83"/>
      <c r="S1010" s="83"/>
      <c r="T1010" s="83"/>
      <c r="U1010" s="83"/>
      <c r="V1010" s="56"/>
    </row>
    <row r="1011" spans="1:22" ht="12.75" customHeight="1">
      <c r="A1011" s="99"/>
      <c r="B1011" s="186" t="s">
        <v>12168</v>
      </c>
      <c r="C1011" s="99">
        <v>963019722</v>
      </c>
      <c r="D1011" s="141"/>
      <c r="E1011" s="99"/>
      <c r="F1011" s="646"/>
      <c r="G1011" s="516" t="s">
        <v>223</v>
      </c>
      <c r="H1011" s="169" t="s">
        <v>11</v>
      </c>
      <c r="I1011" s="82"/>
      <c r="J1011" s="76"/>
      <c r="K1011" s="165"/>
      <c r="L1011" s="76"/>
      <c r="M1011" s="189">
        <v>45854</v>
      </c>
      <c r="N1011" s="642" t="s">
        <v>233</v>
      </c>
      <c r="O1011" s="83"/>
      <c r="P1011" s="82"/>
      <c r="Q1011" s="84"/>
      <c r="R1011" s="83"/>
      <c r="S1011" s="83"/>
      <c r="T1011" s="83"/>
      <c r="U1011" s="83"/>
      <c r="V1011" s="56"/>
    </row>
    <row r="1012" spans="1:22" ht="12.75" customHeight="1">
      <c r="A1012" s="99"/>
      <c r="B1012" s="186" t="s">
        <v>10470</v>
      </c>
      <c r="C1012" s="99">
        <v>978528104</v>
      </c>
      <c r="D1012" s="141"/>
      <c r="E1012" s="99"/>
      <c r="F1012" s="646"/>
      <c r="G1012" s="186" t="s">
        <v>224</v>
      </c>
      <c r="H1012" s="169" t="s">
        <v>11</v>
      </c>
      <c r="I1012" s="82"/>
      <c r="J1012" s="76"/>
      <c r="K1012" s="165"/>
      <c r="L1012" s="76"/>
      <c r="M1012" s="189">
        <v>45854</v>
      </c>
      <c r="N1012" s="642" t="s">
        <v>233</v>
      </c>
      <c r="O1012" s="83"/>
      <c r="P1012" s="82"/>
      <c r="Q1012" s="84"/>
      <c r="R1012" s="83"/>
      <c r="S1012" s="83"/>
      <c r="T1012" s="83"/>
      <c r="U1012" s="83"/>
      <c r="V1012" s="56"/>
    </row>
    <row r="1013" spans="1:22" ht="12.75" customHeight="1">
      <c r="A1013" s="99"/>
      <c r="B1013" s="186" t="s">
        <v>10472</v>
      </c>
      <c r="C1013" s="99">
        <v>901534272</v>
      </c>
      <c r="D1013" s="141"/>
      <c r="E1013" s="99"/>
      <c r="F1013" s="646"/>
      <c r="G1013" s="186" t="s">
        <v>224</v>
      </c>
      <c r="H1013" s="169" t="s">
        <v>11</v>
      </c>
      <c r="I1013" s="82"/>
      <c r="J1013" s="76"/>
      <c r="K1013" s="165"/>
      <c r="L1013" s="76"/>
      <c r="M1013" s="189">
        <v>45854</v>
      </c>
      <c r="N1013" s="642" t="s">
        <v>233</v>
      </c>
      <c r="O1013" s="83"/>
      <c r="P1013" s="82"/>
      <c r="Q1013" s="84"/>
      <c r="R1013" s="83"/>
      <c r="S1013" s="83"/>
      <c r="T1013" s="83"/>
      <c r="U1013" s="83"/>
      <c r="V1013" s="56"/>
    </row>
    <row r="1014" spans="1:22" ht="12.75" customHeight="1">
      <c r="A1014" s="99"/>
      <c r="B1014" s="186" t="s">
        <v>10473</v>
      </c>
      <c r="C1014" s="99">
        <v>987199844</v>
      </c>
      <c r="D1014" s="141"/>
      <c r="E1014" s="99"/>
      <c r="F1014" s="646"/>
      <c r="G1014" s="186" t="s">
        <v>224</v>
      </c>
      <c r="H1014" s="169" t="s">
        <v>11</v>
      </c>
      <c r="I1014" s="82"/>
      <c r="J1014" s="76"/>
      <c r="K1014" s="165"/>
      <c r="L1014" s="76"/>
      <c r="M1014" s="189">
        <v>45854</v>
      </c>
      <c r="N1014" s="642" t="s">
        <v>233</v>
      </c>
      <c r="O1014" s="83"/>
      <c r="P1014" s="82"/>
      <c r="Q1014" s="84"/>
      <c r="R1014" s="83"/>
      <c r="S1014" s="83"/>
      <c r="T1014" s="83"/>
      <c r="U1014" s="83"/>
      <c r="V1014" s="56"/>
    </row>
    <row r="1015" spans="1:22" ht="12.75" customHeight="1">
      <c r="A1015" s="99"/>
      <c r="B1015" s="186" t="s">
        <v>12169</v>
      </c>
      <c r="C1015" s="99">
        <v>985365321</v>
      </c>
      <c r="D1015" s="141"/>
      <c r="E1015" s="99"/>
      <c r="F1015" s="646"/>
      <c r="G1015" s="186" t="s">
        <v>224</v>
      </c>
      <c r="H1015" s="169" t="s">
        <v>11</v>
      </c>
      <c r="I1015" s="82"/>
      <c r="J1015" s="76"/>
      <c r="K1015" s="165"/>
      <c r="L1015" s="76"/>
      <c r="M1015" s="189">
        <v>45854</v>
      </c>
      <c r="N1015" s="642" t="s">
        <v>233</v>
      </c>
      <c r="O1015" s="83"/>
      <c r="P1015" s="82"/>
      <c r="Q1015" s="84"/>
      <c r="R1015" s="83"/>
      <c r="S1015" s="83"/>
      <c r="T1015" s="83"/>
      <c r="U1015" s="83"/>
      <c r="V1015" s="56"/>
    </row>
    <row r="1016" spans="1:22" ht="12.75" customHeight="1">
      <c r="A1016" s="99"/>
      <c r="B1016" s="186" t="s">
        <v>12170</v>
      </c>
      <c r="C1016" s="99">
        <v>987530699</v>
      </c>
      <c r="D1016" s="141"/>
      <c r="E1016" s="99"/>
      <c r="F1016" s="646"/>
      <c r="G1016" s="186" t="s">
        <v>224</v>
      </c>
      <c r="H1016" s="169" t="s">
        <v>11</v>
      </c>
      <c r="I1016" s="82"/>
      <c r="J1016" s="76"/>
      <c r="K1016" s="165"/>
      <c r="L1016" s="76"/>
      <c r="M1016" s="189">
        <v>45854</v>
      </c>
      <c r="N1016" s="642" t="s">
        <v>233</v>
      </c>
      <c r="O1016" s="83"/>
      <c r="P1016" s="82"/>
      <c r="Q1016" s="84"/>
      <c r="R1016" s="83"/>
      <c r="S1016" s="83"/>
      <c r="T1016" s="83"/>
      <c r="U1016" s="83"/>
      <c r="V1016" s="56"/>
    </row>
    <row r="1017" spans="1:22" ht="12.75" customHeight="1">
      <c r="A1017" s="99"/>
      <c r="B1017" s="186" t="s">
        <v>12171</v>
      </c>
      <c r="C1017" s="99">
        <v>921110781</v>
      </c>
      <c r="D1017" s="141"/>
      <c r="E1017" s="99"/>
      <c r="F1017" s="646"/>
      <c r="G1017" s="186" t="s">
        <v>224</v>
      </c>
      <c r="H1017" s="169" t="s">
        <v>11</v>
      </c>
      <c r="I1017" s="82"/>
      <c r="J1017" s="76"/>
      <c r="K1017" s="165"/>
      <c r="L1017" s="76"/>
      <c r="M1017" s="189">
        <v>45854</v>
      </c>
      <c r="N1017" s="642" t="s">
        <v>233</v>
      </c>
      <c r="O1017" s="83"/>
      <c r="P1017" s="82"/>
      <c r="Q1017" s="84"/>
      <c r="R1017" s="83"/>
      <c r="S1017" s="83"/>
      <c r="T1017" s="83"/>
      <c r="U1017" s="83"/>
      <c r="V1017" s="56"/>
    </row>
    <row r="1018" spans="1:22" ht="12.75" customHeight="1">
      <c r="A1018" s="99"/>
      <c r="B1018" s="186" t="s">
        <v>12172</v>
      </c>
      <c r="C1018" s="99">
        <v>991998723</v>
      </c>
      <c r="D1018" s="141" t="s">
        <v>12173</v>
      </c>
      <c r="E1018" s="99"/>
      <c r="F1018" s="646"/>
      <c r="G1018" s="186" t="s">
        <v>224</v>
      </c>
      <c r="H1018" s="169" t="s">
        <v>11</v>
      </c>
      <c r="I1018" s="82"/>
      <c r="J1018" s="76"/>
      <c r="K1018" s="165"/>
      <c r="L1018" s="76"/>
      <c r="M1018" s="189">
        <v>45854</v>
      </c>
      <c r="N1018" s="642" t="s">
        <v>233</v>
      </c>
      <c r="O1018" s="83"/>
      <c r="P1018" s="82"/>
      <c r="Q1018" s="84"/>
      <c r="R1018" s="83"/>
      <c r="S1018" s="83"/>
      <c r="T1018" s="83"/>
      <c r="U1018" s="83"/>
      <c r="V1018" s="56"/>
    </row>
    <row r="1019" spans="1:22" ht="12.75" customHeight="1">
      <c r="A1019" s="99"/>
      <c r="B1019" s="186" t="s">
        <v>12174</v>
      </c>
      <c r="C1019" s="99">
        <v>989470934</v>
      </c>
      <c r="D1019" s="141" t="s">
        <v>12175</v>
      </c>
      <c r="E1019" s="99"/>
      <c r="F1019" s="646"/>
      <c r="G1019" s="186" t="s">
        <v>224</v>
      </c>
      <c r="H1019" s="169" t="s">
        <v>11</v>
      </c>
      <c r="I1019" s="82"/>
      <c r="J1019" s="76"/>
      <c r="K1019" s="165"/>
      <c r="L1019" s="76"/>
      <c r="M1019" s="189">
        <v>45854</v>
      </c>
      <c r="N1019" s="642" t="s">
        <v>233</v>
      </c>
      <c r="O1019" s="83"/>
      <c r="P1019" s="82"/>
      <c r="Q1019" s="84"/>
      <c r="R1019" s="83"/>
      <c r="S1019" s="83"/>
      <c r="T1019" s="83"/>
      <c r="U1019" s="83"/>
      <c r="V1019" s="56"/>
    </row>
    <row r="1020" spans="1:22" ht="12.75" customHeight="1">
      <c r="A1020" s="99"/>
      <c r="B1020" s="186" t="s">
        <v>12176</v>
      </c>
      <c r="C1020" s="99">
        <v>997754348</v>
      </c>
      <c r="D1020" s="141" t="s">
        <v>12177</v>
      </c>
      <c r="E1020" s="99"/>
      <c r="F1020" s="646"/>
      <c r="G1020" s="186" t="s">
        <v>224</v>
      </c>
      <c r="H1020" s="169" t="s">
        <v>11</v>
      </c>
      <c r="I1020" s="82"/>
      <c r="J1020" s="76"/>
      <c r="K1020" s="165"/>
      <c r="L1020" s="76"/>
      <c r="M1020" s="189">
        <v>45854</v>
      </c>
      <c r="N1020" s="642" t="s">
        <v>233</v>
      </c>
      <c r="O1020" s="83"/>
      <c r="P1020" s="82"/>
      <c r="Q1020" s="84"/>
      <c r="R1020" s="83"/>
      <c r="S1020" s="83"/>
      <c r="T1020" s="83"/>
      <c r="U1020" s="83"/>
      <c r="V1020" s="56"/>
    </row>
    <row r="1021" spans="1:22" ht="12.75" customHeight="1">
      <c r="A1021" s="99"/>
      <c r="B1021" s="186" t="s">
        <v>12178</v>
      </c>
      <c r="C1021" s="99">
        <v>983488121</v>
      </c>
      <c r="D1021" s="141"/>
      <c r="E1021" s="99"/>
      <c r="F1021" s="646"/>
      <c r="G1021" s="186" t="s">
        <v>224</v>
      </c>
      <c r="H1021" s="169" t="s">
        <v>11</v>
      </c>
      <c r="I1021" s="82"/>
      <c r="J1021" s="76"/>
      <c r="K1021" s="165"/>
      <c r="L1021" s="76"/>
      <c r="M1021" s="189">
        <v>45854</v>
      </c>
      <c r="N1021" s="642" t="s">
        <v>233</v>
      </c>
      <c r="O1021" s="83"/>
      <c r="P1021" s="82"/>
      <c r="Q1021" s="84"/>
      <c r="R1021" s="83"/>
      <c r="S1021" s="83"/>
      <c r="T1021" s="83"/>
      <c r="U1021" s="83"/>
      <c r="V1021" s="56"/>
    </row>
    <row r="1022" spans="1:22" ht="12.75" customHeight="1">
      <c r="A1022" s="99"/>
      <c r="B1022" s="186" t="s">
        <v>12179</v>
      </c>
      <c r="C1022" s="99">
        <v>900107812</v>
      </c>
      <c r="D1022" s="141"/>
      <c r="E1022" s="99"/>
      <c r="F1022" s="646"/>
      <c r="G1022" s="186" t="s">
        <v>224</v>
      </c>
      <c r="H1022" s="169" t="s">
        <v>11</v>
      </c>
      <c r="I1022" s="82"/>
      <c r="J1022" s="76"/>
      <c r="K1022" s="165"/>
      <c r="L1022" s="76"/>
      <c r="M1022" s="189">
        <v>45854</v>
      </c>
      <c r="N1022" s="642" t="s">
        <v>233</v>
      </c>
      <c r="O1022" s="83"/>
      <c r="P1022" s="82"/>
      <c r="Q1022" s="84"/>
      <c r="R1022" s="83"/>
      <c r="S1022" s="83"/>
      <c r="T1022" s="83"/>
      <c r="U1022" s="83"/>
      <c r="V1022" s="56"/>
    </row>
    <row r="1023" spans="1:22" ht="12.75" customHeight="1">
      <c r="A1023" s="99"/>
      <c r="B1023" s="186" t="s">
        <v>12180</v>
      </c>
      <c r="C1023" s="99">
        <v>954809677</v>
      </c>
      <c r="D1023" s="141"/>
      <c r="E1023" s="99"/>
      <c r="F1023" s="646"/>
      <c r="G1023" s="186" t="s">
        <v>224</v>
      </c>
      <c r="H1023" s="169" t="s">
        <v>11</v>
      </c>
      <c r="I1023" s="82"/>
      <c r="J1023" s="76"/>
      <c r="K1023" s="165"/>
      <c r="L1023" s="76"/>
      <c r="M1023" s="189">
        <v>45854</v>
      </c>
      <c r="N1023" s="642" t="s">
        <v>233</v>
      </c>
      <c r="O1023" s="83"/>
      <c r="P1023" s="82"/>
      <c r="Q1023" s="84"/>
      <c r="R1023" s="83"/>
      <c r="S1023" s="83"/>
      <c r="T1023" s="83"/>
      <c r="U1023" s="83"/>
      <c r="V1023" s="56"/>
    </row>
    <row r="1024" spans="1:22" ht="12.75" customHeight="1">
      <c r="A1024" s="99"/>
      <c r="B1024" s="186" t="s">
        <v>12181</v>
      </c>
      <c r="C1024" s="99">
        <v>973398973</v>
      </c>
      <c r="D1024" s="141"/>
      <c r="E1024" s="99"/>
      <c r="F1024" s="646"/>
      <c r="G1024" s="186" t="s">
        <v>224</v>
      </c>
      <c r="H1024" s="169" t="s">
        <v>11</v>
      </c>
      <c r="I1024" s="82"/>
      <c r="J1024" s="76"/>
      <c r="K1024" s="165"/>
      <c r="L1024" s="76"/>
      <c r="M1024" s="189">
        <v>45854</v>
      </c>
      <c r="N1024" s="642" t="s">
        <v>233</v>
      </c>
      <c r="O1024" s="83"/>
      <c r="P1024" s="82"/>
      <c r="Q1024" s="84"/>
      <c r="R1024" s="83"/>
      <c r="S1024" s="83"/>
      <c r="T1024" s="83"/>
      <c r="U1024" s="83"/>
      <c r="V1024" s="56"/>
    </row>
    <row r="1025" spans="1:22" ht="12.75" customHeight="1">
      <c r="A1025" s="99">
        <v>75405012</v>
      </c>
      <c r="B1025" s="186" t="s">
        <v>9274</v>
      </c>
      <c r="C1025" s="99">
        <v>932190011</v>
      </c>
      <c r="D1025" s="648" t="s">
        <v>9275</v>
      </c>
      <c r="E1025" s="99"/>
      <c r="F1025" s="646"/>
      <c r="G1025" s="186" t="s">
        <v>224</v>
      </c>
      <c r="H1025" s="169" t="s">
        <v>11</v>
      </c>
      <c r="I1025" s="82"/>
      <c r="J1025" s="76"/>
      <c r="K1025" s="165"/>
      <c r="L1025" s="91"/>
      <c r="M1025" s="189">
        <v>45854</v>
      </c>
      <c r="N1025" s="642" t="s">
        <v>233</v>
      </c>
      <c r="O1025" s="83"/>
      <c r="P1025" s="82"/>
      <c r="Q1025" s="84"/>
      <c r="R1025" s="83"/>
      <c r="S1025" s="83"/>
      <c r="T1025" s="83"/>
      <c r="U1025" s="83"/>
      <c r="V1025" s="56"/>
    </row>
    <row r="1026" spans="1:22" ht="12.75" customHeight="1">
      <c r="A1026" s="99"/>
      <c r="B1026" s="186" t="s">
        <v>12182</v>
      </c>
      <c r="C1026" s="99">
        <v>992986724</v>
      </c>
      <c r="D1026" s="141"/>
      <c r="E1026" s="99"/>
      <c r="F1026" s="646"/>
      <c r="G1026" s="186" t="s">
        <v>224</v>
      </c>
      <c r="H1026" s="169" t="s">
        <v>11</v>
      </c>
      <c r="I1026" s="82"/>
      <c r="J1026" s="76"/>
      <c r="K1026" s="165"/>
      <c r="L1026" s="76"/>
      <c r="M1026" s="189">
        <v>45854</v>
      </c>
      <c r="N1026" s="642" t="s">
        <v>233</v>
      </c>
      <c r="O1026" s="83"/>
      <c r="P1026" s="82"/>
      <c r="Q1026" s="84"/>
      <c r="R1026" s="83"/>
      <c r="S1026" s="83"/>
      <c r="T1026" s="83"/>
      <c r="U1026" s="83"/>
      <c r="V1026" s="56"/>
    </row>
    <row r="1027" spans="1:22" ht="12.75" customHeight="1">
      <c r="A1027" s="99"/>
      <c r="B1027" s="186" t="s">
        <v>12183</v>
      </c>
      <c r="C1027" s="99">
        <v>915050464</v>
      </c>
      <c r="D1027" s="141"/>
      <c r="E1027" s="99"/>
      <c r="F1027" s="646"/>
      <c r="G1027" s="186" t="s">
        <v>224</v>
      </c>
      <c r="H1027" s="169" t="s">
        <v>11</v>
      </c>
      <c r="I1027" s="82"/>
      <c r="J1027" s="76"/>
      <c r="K1027" s="165"/>
      <c r="L1027" s="76"/>
      <c r="M1027" s="189">
        <v>45854</v>
      </c>
      <c r="N1027" s="642" t="s">
        <v>233</v>
      </c>
      <c r="O1027" s="83"/>
      <c r="P1027" s="82"/>
      <c r="Q1027" s="84"/>
      <c r="R1027" s="83"/>
      <c r="S1027" s="83"/>
      <c r="T1027" s="83"/>
      <c r="U1027" s="83"/>
      <c r="V1027" s="56"/>
    </row>
    <row r="1028" spans="1:22" ht="12.75" customHeight="1">
      <c r="A1028" s="99"/>
      <c r="B1028" s="186" t="s">
        <v>12184</v>
      </c>
      <c r="C1028" s="99">
        <v>979422227</v>
      </c>
      <c r="D1028" s="141"/>
      <c r="E1028" s="99"/>
      <c r="F1028" s="646"/>
      <c r="G1028" s="186" t="s">
        <v>224</v>
      </c>
      <c r="H1028" s="169" t="s">
        <v>11</v>
      </c>
      <c r="I1028" s="82"/>
      <c r="J1028" s="76"/>
      <c r="K1028" s="165"/>
      <c r="L1028" s="76"/>
      <c r="M1028" s="189">
        <v>45854</v>
      </c>
      <c r="N1028" s="642" t="s">
        <v>233</v>
      </c>
      <c r="O1028" s="83"/>
      <c r="P1028" s="82"/>
      <c r="Q1028" s="84"/>
      <c r="R1028" s="83"/>
      <c r="S1028" s="83"/>
      <c r="T1028" s="83"/>
      <c r="U1028" s="83"/>
      <c r="V1028" s="56"/>
    </row>
    <row r="1029" spans="1:22" ht="12.75" customHeight="1">
      <c r="A1029" s="99"/>
      <c r="B1029" s="186" t="s">
        <v>12185</v>
      </c>
      <c r="C1029" s="99">
        <v>901049478</v>
      </c>
      <c r="D1029" s="141"/>
      <c r="E1029" s="99"/>
      <c r="F1029" s="646"/>
      <c r="G1029" s="186" t="s">
        <v>224</v>
      </c>
      <c r="H1029" s="169" t="s">
        <v>11</v>
      </c>
      <c r="I1029" s="82"/>
      <c r="J1029" s="76"/>
      <c r="K1029" s="165"/>
      <c r="L1029" s="76"/>
      <c r="M1029" s="189">
        <v>45854</v>
      </c>
      <c r="N1029" s="642" t="s">
        <v>233</v>
      </c>
      <c r="O1029" s="83"/>
      <c r="P1029" s="82"/>
      <c r="Q1029" s="84"/>
      <c r="R1029" s="83"/>
      <c r="S1029" s="83"/>
      <c r="T1029" s="83"/>
      <c r="U1029" s="83"/>
      <c r="V1029" s="56"/>
    </row>
    <row r="1030" spans="1:22" ht="12.75" customHeight="1">
      <c r="A1030" s="99"/>
      <c r="B1030" s="186" t="s">
        <v>12186</v>
      </c>
      <c r="C1030" s="99">
        <v>986022490</v>
      </c>
      <c r="D1030" s="141"/>
      <c r="E1030" s="99"/>
      <c r="F1030" s="646"/>
      <c r="G1030" s="186" t="s">
        <v>224</v>
      </c>
      <c r="H1030" s="169" t="s">
        <v>11</v>
      </c>
      <c r="I1030" s="82"/>
      <c r="J1030" s="76"/>
      <c r="K1030" s="165"/>
      <c r="L1030" s="76"/>
      <c r="M1030" s="189">
        <v>45854</v>
      </c>
      <c r="N1030" s="642" t="s">
        <v>233</v>
      </c>
      <c r="O1030" s="83"/>
      <c r="P1030" s="82"/>
      <c r="Q1030" s="84"/>
      <c r="R1030" s="83"/>
      <c r="S1030" s="83"/>
      <c r="T1030" s="83"/>
      <c r="U1030" s="83"/>
      <c r="V1030" s="56"/>
    </row>
    <row r="1031" spans="1:22" ht="12.75" customHeight="1">
      <c r="A1031" s="99"/>
      <c r="B1031" s="186" t="s">
        <v>10208</v>
      </c>
      <c r="C1031" s="99">
        <v>985598758</v>
      </c>
      <c r="D1031" s="141"/>
      <c r="E1031" s="99"/>
      <c r="F1031" s="646"/>
      <c r="G1031" s="186" t="s">
        <v>224</v>
      </c>
      <c r="H1031" s="169" t="s">
        <v>11</v>
      </c>
      <c r="I1031" s="82"/>
      <c r="J1031" s="76"/>
      <c r="K1031" s="165"/>
      <c r="L1031" s="76"/>
      <c r="M1031" s="189">
        <v>45854</v>
      </c>
      <c r="N1031" s="642" t="s">
        <v>233</v>
      </c>
      <c r="O1031" s="83"/>
      <c r="P1031" s="82"/>
      <c r="Q1031" s="84"/>
      <c r="R1031" s="83"/>
      <c r="S1031" s="83"/>
      <c r="T1031" s="83"/>
      <c r="U1031" s="83"/>
      <c r="V1031" s="56"/>
    </row>
    <row r="1032" spans="1:22" ht="12.75" customHeight="1">
      <c r="A1032" s="99"/>
      <c r="B1032" s="186" t="s">
        <v>12187</v>
      </c>
      <c r="C1032" s="99">
        <v>976301466</v>
      </c>
      <c r="D1032" s="141"/>
      <c r="E1032" s="99"/>
      <c r="F1032" s="646"/>
      <c r="G1032" s="186" t="s">
        <v>224</v>
      </c>
      <c r="H1032" s="169" t="s">
        <v>11</v>
      </c>
      <c r="I1032" s="82"/>
      <c r="J1032" s="76"/>
      <c r="K1032" s="165"/>
      <c r="L1032" s="76"/>
      <c r="M1032" s="189">
        <v>45854</v>
      </c>
      <c r="N1032" s="642" t="s">
        <v>233</v>
      </c>
      <c r="O1032" s="83"/>
      <c r="P1032" s="82"/>
      <c r="Q1032" s="84"/>
      <c r="R1032" s="83"/>
      <c r="S1032" s="83"/>
      <c r="T1032" s="83"/>
      <c r="U1032" s="83"/>
      <c r="V1032" s="56"/>
    </row>
    <row r="1033" spans="1:22" ht="12.75" customHeight="1">
      <c r="A1033" s="99"/>
      <c r="B1033" s="186" t="s">
        <v>10152</v>
      </c>
      <c r="C1033" s="99">
        <v>914869762</v>
      </c>
      <c r="D1033" s="141"/>
      <c r="E1033" s="99"/>
      <c r="F1033" s="646"/>
      <c r="G1033" s="186" t="s">
        <v>224</v>
      </c>
      <c r="H1033" s="169" t="s">
        <v>11</v>
      </c>
      <c r="I1033" s="82"/>
      <c r="J1033" s="76"/>
      <c r="K1033" s="165"/>
      <c r="L1033" s="76"/>
      <c r="M1033" s="189">
        <v>45854</v>
      </c>
      <c r="N1033" s="642" t="s">
        <v>233</v>
      </c>
      <c r="O1033" s="83"/>
      <c r="P1033" s="82"/>
      <c r="Q1033" s="84"/>
      <c r="R1033" s="83"/>
      <c r="S1033" s="83"/>
      <c r="T1033" s="83"/>
      <c r="U1033" s="83"/>
      <c r="V1033" s="56"/>
    </row>
    <row r="1034" spans="1:22" ht="12.75" customHeight="1">
      <c r="A1034" s="99"/>
      <c r="B1034" s="186" t="s">
        <v>12188</v>
      </c>
      <c r="C1034" s="99">
        <v>942789687</v>
      </c>
      <c r="D1034" s="141"/>
      <c r="E1034" s="99"/>
      <c r="F1034" s="646"/>
      <c r="G1034" s="186" t="s">
        <v>224</v>
      </c>
      <c r="H1034" s="169" t="s">
        <v>11</v>
      </c>
      <c r="I1034" s="82"/>
      <c r="J1034" s="76"/>
      <c r="K1034" s="165"/>
      <c r="L1034" s="76"/>
      <c r="M1034" s="189">
        <v>45854</v>
      </c>
      <c r="N1034" s="642" t="s">
        <v>233</v>
      </c>
      <c r="O1034" s="83"/>
      <c r="P1034" s="82"/>
      <c r="Q1034" s="84"/>
      <c r="R1034" s="83"/>
      <c r="S1034" s="83"/>
      <c r="T1034" s="83"/>
      <c r="U1034" s="83"/>
      <c r="V1034" s="56"/>
    </row>
    <row r="1035" spans="1:22" ht="12.75" customHeight="1">
      <c r="A1035" s="99"/>
      <c r="B1035" s="186" t="s">
        <v>12189</v>
      </c>
      <c r="C1035" s="99">
        <v>960932096</v>
      </c>
      <c r="D1035" s="141"/>
      <c r="E1035" s="99"/>
      <c r="F1035" s="646"/>
      <c r="G1035" s="186" t="s">
        <v>224</v>
      </c>
      <c r="H1035" s="169" t="s">
        <v>11</v>
      </c>
      <c r="I1035" s="82"/>
      <c r="J1035" s="76"/>
      <c r="K1035" s="165"/>
      <c r="L1035" s="76"/>
      <c r="M1035" s="189">
        <v>45854</v>
      </c>
      <c r="N1035" s="642" t="s">
        <v>233</v>
      </c>
      <c r="O1035" s="83"/>
      <c r="P1035" s="82"/>
      <c r="Q1035" s="84"/>
      <c r="R1035" s="83"/>
      <c r="S1035" s="83"/>
      <c r="T1035" s="83"/>
      <c r="U1035" s="83"/>
      <c r="V1035" s="56"/>
    </row>
    <row r="1036" spans="1:22" ht="12.75" customHeight="1">
      <c r="A1036" s="99"/>
      <c r="B1036" s="186" t="s">
        <v>12190</v>
      </c>
      <c r="C1036" s="99">
        <v>972297583</v>
      </c>
      <c r="D1036" s="141"/>
      <c r="E1036" s="99"/>
      <c r="F1036" s="646"/>
      <c r="G1036" s="186" t="s">
        <v>224</v>
      </c>
      <c r="H1036" s="169" t="s">
        <v>11</v>
      </c>
      <c r="I1036" s="82"/>
      <c r="J1036" s="76"/>
      <c r="K1036" s="165"/>
      <c r="L1036" s="91"/>
      <c r="M1036" s="189">
        <v>45854</v>
      </c>
      <c r="N1036" s="642" t="s">
        <v>233</v>
      </c>
      <c r="O1036" s="83"/>
      <c r="P1036" s="82"/>
      <c r="Q1036" s="84"/>
      <c r="R1036" s="83"/>
      <c r="S1036" s="83"/>
      <c r="T1036" s="83"/>
      <c r="U1036" s="83"/>
      <c r="V1036" s="56"/>
    </row>
    <row r="1037" spans="1:22" ht="12.75" customHeight="1">
      <c r="A1037" s="99"/>
      <c r="B1037" s="186" t="s">
        <v>12191</v>
      </c>
      <c r="C1037" s="99">
        <v>982832503</v>
      </c>
      <c r="D1037" s="141"/>
      <c r="E1037" s="99"/>
      <c r="F1037" s="646"/>
      <c r="G1037" s="186" t="s">
        <v>224</v>
      </c>
      <c r="H1037" s="169" t="s">
        <v>11</v>
      </c>
      <c r="I1037" s="82"/>
      <c r="J1037" s="76"/>
      <c r="K1037" s="165"/>
      <c r="L1037" s="76"/>
      <c r="M1037" s="189">
        <v>45854</v>
      </c>
      <c r="N1037" s="642" t="s">
        <v>233</v>
      </c>
      <c r="O1037" s="83"/>
      <c r="P1037" s="82"/>
      <c r="Q1037" s="84"/>
      <c r="R1037" s="83"/>
      <c r="S1037" s="83"/>
      <c r="T1037" s="83"/>
      <c r="U1037" s="83"/>
      <c r="V1037" s="56"/>
    </row>
    <row r="1038" spans="1:22" ht="12.75" customHeight="1">
      <c r="A1038" s="99"/>
      <c r="B1038" s="186" t="s">
        <v>12192</v>
      </c>
      <c r="C1038" s="99">
        <v>958801089</v>
      </c>
      <c r="D1038" s="141"/>
      <c r="E1038" s="99"/>
      <c r="F1038" s="646"/>
      <c r="G1038" s="186" t="s">
        <v>224</v>
      </c>
      <c r="H1038" s="169" t="s">
        <v>11</v>
      </c>
      <c r="I1038" s="82"/>
      <c r="J1038" s="76"/>
      <c r="K1038" s="165"/>
      <c r="L1038" s="76"/>
      <c r="M1038" s="189">
        <v>45854</v>
      </c>
      <c r="N1038" s="642" t="s">
        <v>233</v>
      </c>
      <c r="O1038" s="83"/>
      <c r="P1038" s="82"/>
      <c r="Q1038" s="84"/>
      <c r="R1038" s="83"/>
      <c r="S1038" s="83"/>
      <c r="T1038" s="83"/>
      <c r="U1038" s="83"/>
      <c r="V1038" s="56"/>
    </row>
    <row r="1039" spans="1:22" ht="12.75" customHeight="1">
      <c r="A1039" s="99"/>
      <c r="B1039" s="186" t="s">
        <v>12193</v>
      </c>
      <c r="C1039" s="99">
        <v>934217319</v>
      </c>
      <c r="D1039" s="141"/>
      <c r="E1039" s="99"/>
      <c r="F1039" s="646"/>
      <c r="G1039" s="186" t="s">
        <v>224</v>
      </c>
      <c r="H1039" s="169" t="s">
        <v>11</v>
      </c>
      <c r="I1039" s="82"/>
      <c r="J1039" s="76"/>
      <c r="K1039" s="165"/>
      <c r="L1039" s="76"/>
      <c r="M1039" s="189">
        <v>45854</v>
      </c>
      <c r="N1039" s="642" t="s">
        <v>233</v>
      </c>
      <c r="O1039" s="83"/>
      <c r="P1039" s="82"/>
      <c r="Q1039" s="84"/>
      <c r="R1039" s="83"/>
      <c r="S1039" s="83"/>
      <c r="T1039" s="83"/>
      <c r="U1039" s="83"/>
      <c r="V1039" s="56"/>
    </row>
    <row r="1040" spans="1:22" ht="12.75" customHeight="1">
      <c r="A1040" s="99"/>
      <c r="B1040" s="186" t="s">
        <v>12194</v>
      </c>
      <c r="C1040" s="99">
        <v>997737451</v>
      </c>
      <c r="D1040" s="141"/>
      <c r="E1040" s="99"/>
      <c r="F1040" s="646"/>
      <c r="G1040" s="186" t="s">
        <v>224</v>
      </c>
      <c r="H1040" s="169" t="s">
        <v>11</v>
      </c>
      <c r="I1040" s="82"/>
      <c r="J1040" s="76"/>
      <c r="K1040" s="165"/>
      <c r="L1040" s="76"/>
      <c r="M1040" s="189">
        <v>45854</v>
      </c>
      <c r="N1040" s="642" t="s">
        <v>233</v>
      </c>
      <c r="O1040" s="83"/>
      <c r="P1040" s="82"/>
      <c r="Q1040" s="84"/>
      <c r="R1040" s="83"/>
      <c r="S1040" s="83"/>
      <c r="T1040" s="83"/>
      <c r="U1040" s="83"/>
      <c r="V1040" s="56"/>
    </row>
    <row r="1041" spans="1:22" ht="12.75" customHeight="1">
      <c r="A1041" s="99"/>
      <c r="B1041" s="186" t="s">
        <v>12195</v>
      </c>
      <c r="C1041" s="99">
        <v>978461052</v>
      </c>
      <c r="D1041" s="141" t="s">
        <v>12196</v>
      </c>
      <c r="E1041" s="99"/>
      <c r="F1041" s="646"/>
      <c r="G1041" s="186" t="s">
        <v>224</v>
      </c>
      <c r="H1041" s="169" t="s">
        <v>11</v>
      </c>
      <c r="I1041" s="82"/>
      <c r="J1041" s="76"/>
      <c r="K1041" s="165"/>
      <c r="L1041" s="76"/>
      <c r="M1041" s="189">
        <v>45854</v>
      </c>
      <c r="N1041" s="642" t="s">
        <v>233</v>
      </c>
      <c r="O1041" s="83"/>
      <c r="P1041" s="82"/>
      <c r="Q1041" s="84"/>
      <c r="R1041" s="83"/>
      <c r="S1041" s="83"/>
      <c r="T1041" s="83"/>
      <c r="U1041" s="83"/>
      <c r="V1041" s="56"/>
    </row>
    <row r="1042" spans="1:22" ht="12.75" customHeight="1">
      <c r="A1042" s="99"/>
      <c r="B1042" s="186" t="s">
        <v>12197</v>
      </c>
      <c r="C1042" s="99">
        <v>969969134</v>
      </c>
      <c r="D1042" s="141"/>
      <c r="E1042" s="99"/>
      <c r="F1042" s="646"/>
      <c r="G1042" s="186" t="s">
        <v>224</v>
      </c>
      <c r="H1042" s="169" t="s">
        <v>11</v>
      </c>
      <c r="I1042" s="82"/>
      <c r="J1042" s="76"/>
      <c r="K1042" s="165"/>
      <c r="L1042" s="76"/>
      <c r="M1042" s="189">
        <v>45854</v>
      </c>
      <c r="N1042" s="642" t="s">
        <v>233</v>
      </c>
      <c r="O1042" s="83"/>
      <c r="P1042" s="82"/>
      <c r="Q1042" s="84"/>
      <c r="R1042" s="83"/>
      <c r="S1042" s="83"/>
      <c r="T1042" s="83"/>
      <c r="U1042" s="83"/>
      <c r="V1042" s="56"/>
    </row>
    <row r="1043" spans="1:22" ht="12.75" customHeight="1">
      <c r="A1043" s="99">
        <v>60250299</v>
      </c>
      <c r="B1043" s="186" t="s">
        <v>3052</v>
      </c>
      <c r="C1043" s="99">
        <v>51970250633</v>
      </c>
      <c r="D1043" s="141" t="s">
        <v>3053</v>
      </c>
      <c r="E1043" s="99"/>
      <c r="F1043" s="646"/>
      <c r="G1043" s="186" t="s">
        <v>224</v>
      </c>
      <c r="H1043" s="169" t="s">
        <v>11</v>
      </c>
      <c r="I1043" s="82"/>
      <c r="J1043" s="76"/>
      <c r="K1043" s="165"/>
      <c r="L1043" s="76"/>
      <c r="M1043" s="189">
        <v>45854</v>
      </c>
      <c r="N1043" s="642" t="s">
        <v>233</v>
      </c>
      <c r="O1043" s="83"/>
      <c r="P1043" s="82"/>
      <c r="Q1043" s="84"/>
      <c r="R1043" s="83"/>
      <c r="S1043" s="83"/>
      <c r="T1043" s="83"/>
      <c r="U1043" s="83"/>
      <c r="V1043" s="56"/>
    </row>
    <row r="1044" spans="1:22" ht="12.75" customHeight="1">
      <c r="A1044" s="99">
        <v>74138007</v>
      </c>
      <c r="B1044" s="186" t="s">
        <v>8812</v>
      </c>
      <c r="C1044" s="99">
        <v>51912304979</v>
      </c>
      <c r="D1044" s="141" t="s">
        <v>8813</v>
      </c>
      <c r="E1044" s="99"/>
      <c r="F1044" s="646"/>
      <c r="G1044" s="186" t="s">
        <v>225</v>
      </c>
      <c r="H1044" s="169" t="s">
        <v>11</v>
      </c>
      <c r="I1044" s="82" t="s">
        <v>7</v>
      </c>
      <c r="J1044" s="76"/>
      <c r="K1044" s="165"/>
      <c r="L1044" s="76"/>
      <c r="M1044" s="189">
        <v>45854</v>
      </c>
      <c r="N1044" s="642" t="s">
        <v>233</v>
      </c>
      <c r="O1044" s="83"/>
      <c r="P1044" s="82"/>
      <c r="Q1044" s="84"/>
      <c r="R1044" s="83"/>
      <c r="S1044" s="83"/>
      <c r="T1044" s="83"/>
      <c r="U1044" s="83"/>
      <c r="V1044" s="56"/>
    </row>
    <row r="1045" spans="1:22" ht="12.75" customHeight="1">
      <c r="A1045" s="99">
        <v>61006094</v>
      </c>
      <c r="B1045" s="186" t="s">
        <v>3550</v>
      </c>
      <c r="C1045" s="99">
        <v>51913464843</v>
      </c>
      <c r="D1045" s="141" t="s">
        <v>3551</v>
      </c>
      <c r="E1045" s="99"/>
      <c r="F1045" s="646"/>
      <c r="G1045" s="186" t="s">
        <v>225</v>
      </c>
      <c r="H1045" s="169" t="s">
        <v>11</v>
      </c>
      <c r="I1045" s="82" t="s">
        <v>7</v>
      </c>
      <c r="J1045" s="76"/>
      <c r="K1045" s="165"/>
      <c r="L1045" s="76"/>
      <c r="M1045" s="189">
        <v>45854</v>
      </c>
      <c r="N1045" s="642" t="s">
        <v>233</v>
      </c>
      <c r="O1045" s="83"/>
      <c r="P1045" s="82"/>
      <c r="Q1045" s="84"/>
      <c r="R1045" s="83"/>
      <c r="S1045" s="83"/>
      <c r="T1045" s="83"/>
      <c r="U1045" s="83"/>
      <c r="V1045" s="56"/>
    </row>
    <row r="1046" spans="1:22" ht="12.75" customHeight="1">
      <c r="A1046" s="99">
        <v>92023070</v>
      </c>
      <c r="B1046" s="186" t="s">
        <v>10182</v>
      </c>
      <c r="C1046" s="99">
        <v>51920230707</v>
      </c>
      <c r="D1046" s="141" t="s">
        <v>10183</v>
      </c>
      <c r="E1046" s="99"/>
      <c r="F1046" s="646"/>
      <c r="G1046" s="186" t="s">
        <v>225</v>
      </c>
      <c r="H1046" s="169" t="s">
        <v>11</v>
      </c>
      <c r="I1046" s="82" t="s">
        <v>7</v>
      </c>
      <c r="J1046" s="76"/>
      <c r="K1046" s="165"/>
      <c r="L1046" s="76"/>
      <c r="M1046" s="189">
        <v>45854</v>
      </c>
      <c r="N1046" s="642" t="s">
        <v>233</v>
      </c>
      <c r="O1046" s="83"/>
      <c r="P1046" s="82"/>
      <c r="Q1046" s="84"/>
      <c r="R1046" s="83"/>
      <c r="S1046" s="83"/>
      <c r="T1046" s="83"/>
      <c r="U1046" s="83"/>
      <c r="V1046" s="56"/>
    </row>
    <row r="1047" spans="1:22" ht="12.75" customHeight="1">
      <c r="A1047" s="99">
        <v>60699536</v>
      </c>
      <c r="B1047" s="186" t="s">
        <v>3221</v>
      </c>
      <c r="C1047" s="99">
        <v>51933630551</v>
      </c>
      <c r="D1047" s="141" t="s">
        <v>3222</v>
      </c>
      <c r="E1047" s="99"/>
      <c r="F1047" s="646"/>
      <c r="G1047" s="186" t="s">
        <v>225</v>
      </c>
      <c r="H1047" s="169" t="s">
        <v>11</v>
      </c>
      <c r="I1047" s="82" t="s">
        <v>7</v>
      </c>
      <c r="J1047" s="76"/>
      <c r="K1047" s="165"/>
      <c r="L1047" s="76"/>
      <c r="M1047" s="189">
        <v>45854</v>
      </c>
      <c r="N1047" s="642" t="s">
        <v>233</v>
      </c>
      <c r="O1047" s="83"/>
      <c r="P1047" s="82"/>
      <c r="Q1047" s="84"/>
      <c r="R1047" s="83"/>
      <c r="S1047" s="83"/>
      <c r="T1047" s="83"/>
      <c r="U1047" s="83"/>
      <c r="V1047" s="56"/>
    </row>
    <row r="1048" spans="1:22" ht="12.75" customHeight="1">
      <c r="A1048" s="99">
        <v>76792799</v>
      </c>
      <c r="B1048" s="186" t="s">
        <v>9775</v>
      </c>
      <c r="C1048" s="99">
        <v>51971016487</v>
      </c>
      <c r="D1048" s="141" t="s">
        <v>9776</v>
      </c>
      <c r="E1048" s="99"/>
      <c r="F1048" s="646"/>
      <c r="G1048" s="186" t="s">
        <v>225</v>
      </c>
      <c r="H1048" s="169" t="s">
        <v>11</v>
      </c>
      <c r="I1048" s="82" t="s">
        <v>7</v>
      </c>
      <c r="J1048" s="76"/>
      <c r="K1048" s="165"/>
      <c r="L1048" s="76"/>
      <c r="M1048" s="189">
        <v>45854</v>
      </c>
      <c r="N1048" s="642" t="s">
        <v>233</v>
      </c>
      <c r="O1048" s="83"/>
      <c r="P1048" s="82"/>
      <c r="Q1048" s="84"/>
      <c r="R1048" s="83"/>
      <c r="S1048" s="83"/>
      <c r="T1048" s="83"/>
      <c r="U1048" s="83"/>
      <c r="V1048" s="56"/>
    </row>
    <row r="1049" spans="1:22" ht="12.75" customHeight="1">
      <c r="A1049" s="99">
        <v>60829831</v>
      </c>
      <c r="B1049" s="186" t="s">
        <v>3333</v>
      </c>
      <c r="C1049" s="99">
        <v>51906728646</v>
      </c>
      <c r="D1049" s="141" t="s">
        <v>3334</v>
      </c>
      <c r="E1049" s="99"/>
      <c r="F1049" s="646"/>
      <c r="G1049" s="186" t="s">
        <v>225</v>
      </c>
      <c r="H1049" s="169" t="s">
        <v>11</v>
      </c>
      <c r="I1049" s="82" t="s">
        <v>7</v>
      </c>
      <c r="J1049" s="76"/>
      <c r="K1049" s="165"/>
      <c r="L1049" s="76"/>
      <c r="M1049" s="189">
        <v>45854</v>
      </c>
      <c r="N1049" s="642" t="s">
        <v>233</v>
      </c>
      <c r="O1049" s="83"/>
      <c r="P1049" s="82"/>
      <c r="Q1049" s="84"/>
      <c r="R1049" s="83"/>
      <c r="S1049" s="83"/>
      <c r="T1049" s="83"/>
      <c r="U1049" s="83"/>
      <c r="V1049" s="56"/>
    </row>
    <row r="1050" spans="1:22" ht="12.75" customHeight="1">
      <c r="A1050" s="99">
        <v>77017835</v>
      </c>
      <c r="B1050" s="186" t="s">
        <v>9845</v>
      </c>
      <c r="C1050" s="99">
        <v>51900321484</v>
      </c>
      <c r="D1050" s="141" t="s">
        <v>9846</v>
      </c>
      <c r="E1050" s="99"/>
      <c r="F1050" s="646"/>
      <c r="G1050" s="186" t="s">
        <v>225</v>
      </c>
      <c r="H1050" s="169" t="s">
        <v>11</v>
      </c>
      <c r="I1050" s="82" t="s">
        <v>7</v>
      </c>
      <c r="J1050" s="76"/>
      <c r="K1050" s="165"/>
      <c r="L1050" s="76"/>
      <c r="M1050" s="189">
        <v>45854</v>
      </c>
      <c r="N1050" s="642" t="s">
        <v>233</v>
      </c>
      <c r="O1050" s="83"/>
      <c r="P1050" s="82"/>
      <c r="Q1050" s="84"/>
      <c r="R1050" s="83"/>
      <c r="S1050" s="83"/>
      <c r="T1050" s="83"/>
      <c r="U1050" s="83"/>
      <c r="V1050" s="56"/>
    </row>
    <row r="1051" spans="1:22" ht="12.75" customHeight="1">
      <c r="A1051" s="99">
        <v>61228878</v>
      </c>
      <c r="B1051" s="186" t="s">
        <v>3872</v>
      </c>
      <c r="C1051" s="99">
        <v>51935499765</v>
      </c>
      <c r="D1051" s="141" t="s">
        <v>3873</v>
      </c>
      <c r="E1051" s="99"/>
      <c r="F1051" s="646"/>
      <c r="G1051" s="186" t="s">
        <v>225</v>
      </c>
      <c r="H1051" s="169" t="s">
        <v>11</v>
      </c>
      <c r="I1051" s="82" t="s">
        <v>7</v>
      </c>
      <c r="J1051" s="76"/>
      <c r="K1051" s="165"/>
      <c r="L1051" s="76"/>
      <c r="M1051" s="189">
        <v>45854</v>
      </c>
      <c r="N1051" s="642" t="s">
        <v>233</v>
      </c>
      <c r="O1051" s="83"/>
      <c r="P1051" s="82"/>
      <c r="Q1051" s="84"/>
      <c r="R1051" s="83"/>
      <c r="S1051" s="83"/>
      <c r="T1051" s="83"/>
      <c r="U1051" s="83"/>
      <c r="V1051" s="56"/>
    </row>
    <row r="1052" spans="1:22" ht="12.75" customHeight="1">
      <c r="A1052" s="99">
        <v>74594016</v>
      </c>
      <c r="B1052" s="186" t="s">
        <v>8950</v>
      </c>
      <c r="C1052" s="99">
        <v>51931233620</v>
      </c>
      <c r="D1052" s="141" t="s">
        <v>8949</v>
      </c>
      <c r="E1052" s="99"/>
      <c r="F1052" s="646"/>
      <c r="G1052" s="186" t="s">
        <v>225</v>
      </c>
      <c r="H1052" s="169" t="s">
        <v>11</v>
      </c>
      <c r="I1052" s="82" t="s">
        <v>7</v>
      </c>
      <c r="J1052" s="76" t="s">
        <v>249</v>
      </c>
      <c r="K1052" s="165" t="s">
        <v>262</v>
      </c>
      <c r="L1052" s="321" t="s">
        <v>262</v>
      </c>
      <c r="M1052" s="1087">
        <v>45854</v>
      </c>
      <c r="N1052" s="642" t="s">
        <v>233</v>
      </c>
      <c r="O1052" s="83"/>
      <c r="P1052" s="82" t="s">
        <v>329</v>
      </c>
      <c r="Q1052" s="84"/>
      <c r="R1052" s="83"/>
      <c r="S1052" s="83"/>
      <c r="T1052" s="83"/>
      <c r="U1052" s="83"/>
      <c r="V1052" s="56"/>
    </row>
    <row r="1053" spans="1:22" ht="12.75" customHeight="1">
      <c r="A1053" s="99">
        <v>61148343</v>
      </c>
      <c r="B1053" s="186" t="s">
        <v>3735</v>
      </c>
      <c r="C1053" s="99">
        <v>51937025335</v>
      </c>
      <c r="D1053" s="141" t="s">
        <v>3736</v>
      </c>
      <c r="E1053" s="99"/>
      <c r="F1053" s="646"/>
      <c r="G1053" s="186" t="s">
        <v>225</v>
      </c>
      <c r="H1053" s="169" t="s">
        <v>11</v>
      </c>
      <c r="I1053" s="82" t="s">
        <v>7</v>
      </c>
      <c r="J1053" s="76"/>
      <c r="K1053" s="165"/>
      <c r="L1053" s="76"/>
      <c r="M1053" s="189">
        <v>45854</v>
      </c>
      <c r="N1053" s="642" t="s">
        <v>233</v>
      </c>
      <c r="O1053" s="83"/>
      <c r="P1053" s="82"/>
      <c r="Q1053" s="84"/>
      <c r="R1053" s="83"/>
      <c r="S1053" s="83"/>
      <c r="T1053" s="83"/>
      <c r="U1053" s="83"/>
      <c r="V1053" s="56"/>
    </row>
    <row r="1054" spans="1:22" ht="12.75" customHeight="1">
      <c r="A1054" s="99">
        <v>72499416</v>
      </c>
      <c r="B1054" s="186" t="s">
        <v>7235</v>
      </c>
      <c r="C1054" s="99">
        <v>51931677490</v>
      </c>
      <c r="D1054" s="141" t="s">
        <v>7236</v>
      </c>
      <c r="E1054" s="99"/>
      <c r="F1054" s="646"/>
      <c r="G1054" s="186" t="s">
        <v>225</v>
      </c>
      <c r="H1054" s="169" t="s">
        <v>11</v>
      </c>
      <c r="I1054" s="82" t="s">
        <v>7</v>
      </c>
      <c r="J1054" s="76"/>
      <c r="K1054" s="165"/>
      <c r="L1054" s="76"/>
      <c r="M1054" s="189">
        <v>45854</v>
      </c>
      <c r="N1054" s="642" t="s">
        <v>233</v>
      </c>
      <c r="O1054" s="83"/>
      <c r="P1054" s="82"/>
      <c r="Q1054" s="84"/>
      <c r="R1054" s="83"/>
      <c r="S1054" s="83"/>
      <c r="T1054" s="83"/>
      <c r="U1054" s="83"/>
      <c r="V1054" s="56"/>
    </row>
    <row r="1055" spans="1:22" ht="12.75" customHeight="1">
      <c r="A1055" s="99">
        <v>75046219</v>
      </c>
      <c r="B1055" s="186" t="s">
        <v>9159</v>
      </c>
      <c r="C1055" s="99">
        <v>952111639</v>
      </c>
      <c r="D1055" s="141" t="s">
        <v>9160</v>
      </c>
      <c r="E1055" s="99"/>
      <c r="F1055" s="646"/>
      <c r="G1055" s="186" t="s">
        <v>225</v>
      </c>
      <c r="H1055" s="169" t="s">
        <v>11</v>
      </c>
      <c r="I1055" s="82" t="s">
        <v>7</v>
      </c>
      <c r="J1055" s="76"/>
      <c r="K1055" s="165"/>
      <c r="L1055" s="76"/>
      <c r="M1055" s="189">
        <v>45854</v>
      </c>
      <c r="N1055" s="642" t="s">
        <v>233</v>
      </c>
      <c r="O1055" s="83"/>
      <c r="P1055" s="82"/>
      <c r="Q1055" s="84"/>
      <c r="R1055" s="83"/>
      <c r="S1055" s="83"/>
      <c r="T1055" s="83"/>
      <c r="U1055" s="83"/>
      <c r="V1055" s="56"/>
    </row>
    <row r="1056" spans="1:22" ht="12.75" customHeight="1">
      <c r="A1056" s="99">
        <v>74321262</v>
      </c>
      <c r="B1056" s="186" t="s">
        <v>8882</v>
      </c>
      <c r="C1056" s="99">
        <v>51927015936</v>
      </c>
      <c r="D1056" s="141" t="s">
        <v>8883</v>
      </c>
      <c r="E1056" s="99"/>
      <c r="F1056" s="646"/>
      <c r="G1056" s="186" t="s">
        <v>225</v>
      </c>
      <c r="H1056" s="169" t="s">
        <v>11</v>
      </c>
      <c r="I1056" s="82" t="s">
        <v>7</v>
      </c>
      <c r="J1056" s="76"/>
      <c r="K1056" s="165"/>
      <c r="L1056" s="76"/>
      <c r="M1056" s="189">
        <v>45854</v>
      </c>
      <c r="N1056" s="642" t="s">
        <v>233</v>
      </c>
      <c r="O1056" s="83"/>
      <c r="P1056" s="82"/>
      <c r="Q1056" s="84"/>
      <c r="R1056" s="83"/>
      <c r="S1056" s="83"/>
      <c r="T1056" s="83"/>
      <c r="U1056" s="83"/>
      <c r="V1056" s="56"/>
    </row>
    <row r="1057" spans="1:22" ht="12.75" customHeight="1">
      <c r="A1057" s="99">
        <v>73003497</v>
      </c>
      <c r="B1057" s="186" t="s">
        <v>7957</v>
      </c>
      <c r="C1057" s="99">
        <v>51912490868</v>
      </c>
      <c r="D1057" s="141" t="s">
        <v>7958</v>
      </c>
      <c r="E1057" s="99"/>
      <c r="F1057" s="646"/>
      <c r="G1057" s="186" t="s">
        <v>225</v>
      </c>
      <c r="H1057" s="169" t="s">
        <v>11</v>
      </c>
      <c r="I1057" s="82" t="s">
        <v>7</v>
      </c>
      <c r="J1057" s="76"/>
      <c r="K1057" s="165"/>
      <c r="L1057" s="76"/>
      <c r="M1057" s="189">
        <v>45854</v>
      </c>
      <c r="N1057" s="642" t="s">
        <v>233</v>
      </c>
      <c r="O1057" s="83"/>
      <c r="P1057" s="82"/>
      <c r="Q1057" s="84"/>
      <c r="R1057" s="83"/>
      <c r="S1057" s="83"/>
      <c r="T1057" s="83"/>
      <c r="U1057" s="83"/>
      <c r="V1057" s="56"/>
    </row>
    <row r="1058" spans="1:22" ht="12.75" customHeight="1">
      <c r="A1058" s="99">
        <v>22996662</v>
      </c>
      <c r="B1058" s="186" t="s">
        <v>1174</v>
      </c>
      <c r="C1058" s="99">
        <v>51956946356</v>
      </c>
      <c r="D1058" s="141" t="s">
        <v>1175</v>
      </c>
      <c r="E1058" s="99"/>
      <c r="F1058" s="646"/>
      <c r="G1058" s="186" t="s">
        <v>225</v>
      </c>
      <c r="H1058" s="169" t="s">
        <v>11</v>
      </c>
      <c r="I1058" s="82" t="s">
        <v>7</v>
      </c>
      <c r="J1058" s="76"/>
      <c r="K1058" s="165"/>
      <c r="L1058" s="76"/>
      <c r="M1058" s="189">
        <v>45854</v>
      </c>
      <c r="N1058" s="642" t="s">
        <v>233</v>
      </c>
      <c r="O1058" s="83"/>
      <c r="P1058" s="82"/>
      <c r="Q1058" s="84"/>
      <c r="R1058" s="83"/>
      <c r="S1058" s="83"/>
      <c r="T1058" s="83"/>
      <c r="U1058" s="83"/>
      <c r="V1058" s="56"/>
    </row>
    <row r="1059" spans="1:22" ht="12.75" customHeight="1">
      <c r="A1059" s="99">
        <v>73830116</v>
      </c>
      <c r="B1059" s="186" t="s">
        <v>8570</v>
      </c>
      <c r="C1059" s="99">
        <v>51918618835</v>
      </c>
      <c r="D1059" s="141" t="s">
        <v>8571</v>
      </c>
      <c r="E1059" s="99"/>
      <c r="F1059" s="646"/>
      <c r="G1059" s="186" t="s">
        <v>225</v>
      </c>
      <c r="H1059" s="169" t="s">
        <v>11</v>
      </c>
      <c r="I1059" s="82" t="s">
        <v>7</v>
      </c>
      <c r="J1059" s="76"/>
      <c r="K1059" s="165"/>
      <c r="L1059" s="76"/>
      <c r="M1059" s="189">
        <v>45854</v>
      </c>
      <c r="N1059" s="642" t="s">
        <v>233</v>
      </c>
      <c r="O1059" s="83"/>
      <c r="P1059" s="82"/>
      <c r="Q1059" s="84"/>
      <c r="R1059" s="83"/>
      <c r="S1059" s="83"/>
      <c r="T1059" s="83"/>
      <c r="U1059" s="83"/>
      <c r="V1059" s="56"/>
    </row>
    <row r="1060" spans="1:22" ht="12.75" customHeight="1">
      <c r="A1060" s="99">
        <v>72781599</v>
      </c>
      <c r="B1060" s="186" t="s">
        <v>7558</v>
      </c>
      <c r="C1060" s="99">
        <v>51914147033</v>
      </c>
      <c r="D1060" s="141" t="s">
        <v>7559</v>
      </c>
      <c r="E1060" s="99"/>
      <c r="F1060" s="646"/>
      <c r="G1060" s="186" t="s">
        <v>225</v>
      </c>
      <c r="H1060" s="169" t="s">
        <v>11</v>
      </c>
      <c r="I1060" s="82" t="s">
        <v>7</v>
      </c>
      <c r="J1060" s="76"/>
      <c r="K1060" s="165"/>
      <c r="L1060" s="76"/>
      <c r="M1060" s="189">
        <v>45854</v>
      </c>
      <c r="N1060" s="642" t="s">
        <v>233</v>
      </c>
      <c r="O1060" s="83"/>
      <c r="P1060" s="82"/>
      <c r="Q1060" s="84"/>
      <c r="R1060" s="83"/>
      <c r="S1060" s="83"/>
      <c r="T1060" s="83"/>
      <c r="U1060" s="83"/>
      <c r="V1060" s="56"/>
    </row>
    <row r="1061" spans="1:22" ht="12.75" customHeight="1">
      <c r="A1061" s="99">
        <v>75212259</v>
      </c>
      <c r="B1061" s="186" t="s">
        <v>9215</v>
      </c>
      <c r="C1061" s="99">
        <v>993043052</v>
      </c>
      <c r="D1061" s="141" t="s">
        <v>9216</v>
      </c>
      <c r="E1061" s="99"/>
      <c r="F1061" s="646"/>
      <c r="G1061" s="186" t="s">
        <v>225</v>
      </c>
      <c r="H1061" s="169" t="s">
        <v>11</v>
      </c>
      <c r="I1061" s="82" t="s">
        <v>7</v>
      </c>
      <c r="J1061" s="76"/>
      <c r="K1061" s="165"/>
      <c r="L1061" s="76"/>
      <c r="M1061" s="189">
        <v>45854</v>
      </c>
      <c r="N1061" s="642" t="s">
        <v>233</v>
      </c>
      <c r="O1061" s="83"/>
      <c r="P1061" s="82"/>
      <c r="Q1061" s="84"/>
      <c r="R1061" s="83"/>
      <c r="S1061" s="83"/>
      <c r="T1061" s="83"/>
      <c r="U1061" s="83"/>
      <c r="V1061" s="56"/>
    </row>
    <row r="1062" spans="1:22" ht="12.75" customHeight="1">
      <c r="A1062" s="99">
        <v>70588796</v>
      </c>
      <c r="B1062" s="186" t="s">
        <v>5519</v>
      </c>
      <c r="C1062" s="99">
        <v>51962781887</v>
      </c>
      <c r="D1062" s="141" t="s">
        <v>5520</v>
      </c>
      <c r="E1062" s="99"/>
      <c r="F1062" s="646"/>
      <c r="G1062" s="186" t="s">
        <v>225</v>
      </c>
      <c r="H1062" s="169" t="s">
        <v>11</v>
      </c>
      <c r="I1062" s="82" t="s">
        <v>7</v>
      </c>
      <c r="J1062" s="76"/>
      <c r="K1062" s="165"/>
      <c r="L1062" s="76"/>
      <c r="M1062" s="189">
        <v>45854</v>
      </c>
      <c r="N1062" s="642" t="s">
        <v>233</v>
      </c>
      <c r="O1062" s="83"/>
      <c r="P1062" s="82"/>
      <c r="Q1062" s="84"/>
      <c r="R1062" s="83"/>
      <c r="S1062" s="83"/>
      <c r="T1062" s="83"/>
      <c r="U1062" s="83"/>
      <c r="V1062" s="56"/>
    </row>
    <row r="1063" spans="1:22" ht="12.75" customHeight="1">
      <c r="A1063" s="99">
        <v>74023109</v>
      </c>
      <c r="B1063" s="186" t="s">
        <v>8712</v>
      </c>
      <c r="C1063" s="99">
        <v>51927292754</v>
      </c>
      <c r="D1063" s="141" t="s">
        <v>8713</v>
      </c>
      <c r="E1063" s="99"/>
      <c r="F1063" s="646"/>
      <c r="G1063" s="186" t="s">
        <v>225</v>
      </c>
      <c r="H1063" s="169" t="s">
        <v>11</v>
      </c>
      <c r="I1063" s="82" t="s">
        <v>7</v>
      </c>
      <c r="J1063" s="76"/>
      <c r="K1063" s="165"/>
      <c r="L1063" s="76"/>
      <c r="M1063" s="189">
        <v>45854</v>
      </c>
      <c r="N1063" s="642" t="s">
        <v>233</v>
      </c>
      <c r="O1063" s="83"/>
      <c r="P1063" s="82"/>
      <c r="Q1063" s="84"/>
      <c r="R1063" s="83"/>
      <c r="S1063" s="83"/>
      <c r="T1063" s="83"/>
      <c r="U1063" s="83"/>
      <c r="V1063" s="56"/>
    </row>
    <row r="1064" spans="1:22" ht="12.75" customHeight="1">
      <c r="A1064" s="99">
        <v>76679787</v>
      </c>
      <c r="B1064" s="186" t="s">
        <v>9744</v>
      </c>
      <c r="C1064" s="99">
        <v>51968527436</v>
      </c>
      <c r="D1064" s="141" t="s">
        <v>9745</v>
      </c>
      <c r="E1064" s="99"/>
      <c r="F1064" s="646"/>
      <c r="G1064" s="186" t="s">
        <v>225</v>
      </c>
      <c r="H1064" s="169" t="s">
        <v>11</v>
      </c>
      <c r="I1064" s="82" t="s">
        <v>7</v>
      </c>
      <c r="J1064" s="76"/>
      <c r="K1064" s="165"/>
      <c r="L1064" s="76"/>
      <c r="M1064" s="189">
        <v>45854</v>
      </c>
      <c r="N1064" s="642" t="s">
        <v>233</v>
      </c>
      <c r="O1064" s="83"/>
      <c r="P1064" s="82"/>
      <c r="Q1064" s="84"/>
      <c r="R1064" s="83"/>
      <c r="S1064" s="83"/>
      <c r="T1064" s="83"/>
      <c r="U1064" s="83"/>
      <c r="V1064" s="56"/>
    </row>
    <row r="1065" spans="1:22" ht="12.75" customHeight="1">
      <c r="A1065" s="99">
        <v>75009770</v>
      </c>
      <c r="B1065" s="186" t="s">
        <v>9139</v>
      </c>
      <c r="C1065" s="99">
        <v>51906394561</v>
      </c>
      <c r="D1065" s="141" t="s">
        <v>9140</v>
      </c>
      <c r="E1065" s="99"/>
      <c r="F1065" s="646"/>
      <c r="G1065" s="186" t="s">
        <v>225</v>
      </c>
      <c r="H1065" s="169" t="s">
        <v>11</v>
      </c>
      <c r="I1065" s="82" t="s">
        <v>7</v>
      </c>
      <c r="J1065" s="76"/>
      <c r="K1065" s="165"/>
      <c r="L1065" s="76"/>
      <c r="M1065" s="189">
        <v>45854</v>
      </c>
      <c r="N1065" s="642" t="s">
        <v>233</v>
      </c>
      <c r="O1065" s="83"/>
      <c r="P1065" s="82"/>
      <c r="Q1065" s="84"/>
      <c r="R1065" s="83"/>
      <c r="S1065" s="83"/>
      <c r="T1065" s="83"/>
      <c r="U1065" s="83"/>
      <c r="V1065" s="56"/>
    </row>
    <row r="1066" spans="1:22" ht="12.75" customHeight="1">
      <c r="A1066" s="101">
        <v>9714513</v>
      </c>
      <c r="B1066" s="100" t="s">
        <v>774</v>
      </c>
      <c r="C1066" s="101">
        <v>51995555501</v>
      </c>
      <c r="D1066" s="102" t="s">
        <v>775</v>
      </c>
      <c r="E1066" s="99" t="s">
        <v>347</v>
      </c>
      <c r="F1066" s="63"/>
      <c r="G1066" s="163" t="s">
        <v>223</v>
      </c>
      <c r="H1066" s="101" t="s">
        <v>245</v>
      </c>
      <c r="I1066" s="88"/>
      <c r="J1066" s="63"/>
      <c r="K1066" s="125" t="s">
        <v>271</v>
      </c>
      <c r="L1066" s="66"/>
      <c r="M1066" s="126">
        <v>45855</v>
      </c>
      <c r="N1066" s="642" t="s">
        <v>233</v>
      </c>
      <c r="O1066" s="85"/>
      <c r="P1066" s="85"/>
      <c r="Q1066" s="315"/>
      <c r="R1066" s="372"/>
      <c r="S1066" s="372"/>
      <c r="T1066" s="88"/>
      <c r="U1066" s="372"/>
      <c r="V1066" s="61"/>
    </row>
    <row r="1067" spans="1:22" ht="12.75" customHeight="1">
      <c r="A1067" s="101">
        <v>42573782</v>
      </c>
      <c r="B1067" s="100" t="s">
        <v>1910</v>
      </c>
      <c r="C1067" s="101">
        <v>51921071275</v>
      </c>
      <c r="D1067" s="102" t="s">
        <v>1911</v>
      </c>
      <c r="E1067" s="99" t="s">
        <v>624</v>
      </c>
      <c r="F1067" s="63"/>
      <c r="G1067" s="163" t="s">
        <v>223</v>
      </c>
      <c r="H1067" s="101" t="s">
        <v>245</v>
      </c>
      <c r="I1067" s="88"/>
      <c r="J1067" s="63"/>
      <c r="K1067" s="125" t="s">
        <v>271</v>
      </c>
      <c r="L1067" s="91"/>
      <c r="M1067" s="126">
        <v>45855</v>
      </c>
      <c r="N1067" s="95" t="s">
        <v>233</v>
      </c>
      <c r="O1067" s="85"/>
      <c r="P1067" s="85" t="str">
        <f>TRIM(BD_PyaPinto[[#This Row],[CONTACTO II]])</f>
        <v>NO CONTESTA</v>
      </c>
      <c r="Q1067" s="315"/>
      <c r="R1067" s="372"/>
      <c r="S1067" s="372"/>
      <c r="T1067" s="88"/>
      <c r="U1067" s="372"/>
      <c r="V1067" s="61"/>
    </row>
    <row r="1068" spans="1:22" ht="12.75" customHeight="1">
      <c r="A1068" s="101">
        <v>2446588</v>
      </c>
      <c r="B1068" s="100" t="s">
        <v>425</v>
      </c>
      <c r="C1068" s="101">
        <v>51966601094</v>
      </c>
      <c r="D1068" s="102" t="s">
        <v>426</v>
      </c>
      <c r="E1068" s="99" t="s">
        <v>347</v>
      </c>
      <c r="F1068" s="63"/>
      <c r="G1068" s="100" t="s">
        <v>224</v>
      </c>
      <c r="H1068" s="101" t="s">
        <v>245</v>
      </c>
      <c r="I1068" s="88"/>
      <c r="J1068" s="63"/>
      <c r="K1068" s="125" t="s">
        <v>278</v>
      </c>
      <c r="L1068" s="91"/>
      <c r="M1068" s="126">
        <v>45855</v>
      </c>
      <c r="N1068" s="606" t="s">
        <v>233</v>
      </c>
      <c r="O1068" s="85"/>
      <c r="P1068" s="85" t="str">
        <f>TRIM(BD_PyaPinto[[#This Row],[CONTACTO II]])</f>
        <v>MOSTRÓ INTERÉS</v>
      </c>
      <c r="Q1068" s="315"/>
      <c r="R1068" s="372"/>
      <c r="S1068" s="372"/>
      <c r="T1068" s="88"/>
      <c r="U1068" s="372"/>
      <c r="V1068" s="61"/>
    </row>
    <row r="1069" spans="1:22" ht="12.75" customHeight="1">
      <c r="A1069" s="155">
        <v>77081699</v>
      </c>
      <c r="B1069" s="150" t="s">
        <v>9871</v>
      </c>
      <c r="C1069" s="155">
        <v>51928662384</v>
      </c>
      <c r="D1069" s="138" t="s">
        <v>9872</v>
      </c>
      <c r="E1069" s="137" t="s">
        <v>347</v>
      </c>
      <c r="F1069" s="94"/>
      <c r="G1069" s="150" t="s">
        <v>224</v>
      </c>
      <c r="H1069" s="155" t="s">
        <v>245</v>
      </c>
      <c r="I1069" s="319"/>
      <c r="J1069" s="94"/>
      <c r="K1069" s="321" t="s">
        <v>280</v>
      </c>
      <c r="L1069" s="321" t="s">
        <v>280</v>
      </c>
      <c r="M1069" s="647">
        <v>45855</v>
      </c>
      <c r="N1069" s="606" t="s">
        <v>233</v>
      </c>
      <c r="O1069" s="311"/>
      <c r="P1069" s="311"/>
      <c r="Q1069" s="315"/>
      <c r="R1069" s="372"/>
      <c r="S1069" s="372"/>
      <c r="T1069" s="319"/>
      <c r="U1069" s="372"/>
      <c r="V1069" s="332"/>
    </row>
    <row r="1070" spans="1:22" ht="12.75" customHeight="1">
      <c r="A1070" s="155">
        <v>71262987</v>
      </c>
      <c r="B1070" s="150" t="s">
        <v>6160</v>
      </c>
      <c r="C1070" s="155">
        <v>51997092336</v>
      </c>
      <c r="D1070" s="138" t="s">
        <v>6161</v>
      </c>
      <c r="E1070" s="137" t="s">
        <v>347</v>
      </c>
      <c r="F1070" s="94"/>
      <c r="G1070" s="150" t="s">
        <v>224</v>
      </c>
      <c r="H1070" s="155" t="s">
        <v>245</v>
      </c>
      <c r="I1070" s="319"/>
      <c r="J1070" s="94"/>
      <c r="K1070" s="321" t="s">
        <v>280</v>
      </c>
      <c r="L1070" s="321" t="s">
        <v>280</v>
      </c>
      <c r="M1070" s="647">
        <v>45855</v>
      </c>
      <c r="N1070" s="606" t="s">
        <v>233</v>
      </c>
      <c r="O1070" s="311"/>
      <c r="P1070" s="311"/>
      <c r="Q1070" s="315"/>
      <c r="R1070" s="372"/>
      <c r="S1070" s="372"/>
      <c r="T1070" s="319"/>
      <c r="U1070" s="372"/>
      <c r="V1070" s="332"/>
    </row>
    <row r="1071" spans="1:22" ht="12.75" customHeight="1">
      <c r="A1071" s="155">
        <v>61193943</v>
      </c>
      <c r="B1071" s="150" t="s">
        <v>3819</v>
      </c>
      <c r="C1071" s="155">
        <v>919697679</v>
      </c>
      <c r="D1071" s="147" t="s">
        <v>3820</v>
      </c>
      <c r="E1071" s="156"/>
      <c r="F1071" s="94"/>
      <c r="G1071" s="150" t="s">
        <v>224</v>
      </c>
      <c r="H1071" s="155" t="s">
        <v>248</v>
      </c>
      <c r="I1071" s="319"/>
      <c r="J1071" s="94"/>
      <c r="K1071" s="321"/>
      <c r="L1071" s="320"/>
      <c r="M1071" s="647">
        <v>45855</v>
      </c>
      <c r="N1071" s="606" t="s">
        <v>233</v>
      </c>
      <c r="O1071" s="311"/>
      <c r="P1071" s="311" t="str">
        <f>TRIM(BD_PyaPinto[[#This Row],[CONTACTO II]])</f>
        <v>NO CONTESTA</v>
      </c>
      <c r="Q1071" s="315"/>
      <c r="R1071" s="372"/>
      <c r="S1071" s="372"/>
      <c r="T1071" s="319"/>
      <c r="U1071" s="372"/>
      <c r="V1071" s="332"/>
    </row>
    <row r="1072" spans="1:22" ht="12.75" customHeight="1">
      <c r="A1072" s="155">
        <v>72084850</v>
      </c>
      <c r="B1072" s="150" t="s">
        <v>6921</v>
      </c>
      <c r="C1072" s="155">
        <v>933429203</v>
      </c>
      <c r="D1072" s="147" t="s">
        <v>6922</v>
      </c>
      <c r="E1072" s="156"/>
      <c r="F1072" s="94"/>
      <c r="G1072" s="150" t="s">
        <v>224</v>
      </c>
      <c r="H1072" s="155" t="s">
        <v>248</v>
      </c>
      <c r="I1072" s="319"/>
      <c r="J1072" s="94"/>
      <c r="K1072" s="321"/>
      <c r="L1072" s="320"/>
      <c r="M1072" s="647">
        <v>45855</v>
      </c>
      <c r="N1072" s="606" t="s">
        <v>233</v>
      </c>
      <c r="O1072" s="311"/>
      <c r="P1072" s="311" t="str">
        <f>TRIM(BD_PyaPinto[[#This Row],[CONTACTO II]])</f>
        <v>NO CONTESTA</v>
      </c>
      <c r="Q1072" s="315"/>
      <c r="R1072" s="372"/>
      <c r="S1072" s="372"/>
      <c r="T1072" s="319"/>
      <c r="U1072" s="372"/>
      <c r="V1072" s="332"/>
    </row>
    <row r="1073" spans="1:24" ht="12.75" customHeight="1">
      <c r="A1073" s="155">
        <v>72906594</v>
      </c>
      <c r="B1073" s="150" t="s">
        <v>7742</v>
      </c>
      <c r="C1073" s="155">
        <v>979048914</v>
      </c>
      <c r="D1073" s="147" t="s">
        <v>7743</v>
      </c>
      <c r="E1073" s="156"/>
      <c r="F1073" s="94"/>
      <c r="G1073" s="590" t="s">
        <v>225</v>
      </c>
      <c r="H1073" s="155" t="s">
        <v>248</v>
      </c>
      <c r="I1073" s="319"/>
      <c r="J1073" s="94"/>
      <c r="K1073" s="321"/>
      <c r="L1073" s="320"/>
      <c r="M1073" s="647">
        <v>45855</v>
      </c>
      <c r="N1073" s="606" t="s">
        <v>233</v>
      </c>
      <c r="O1073" s="311"/>
      <c r="P1073" s="311" t="str">
        <f>TRIM(BD_PyaPinto[[#This Row],[CONTACTO II]])</f>
        <v>MOSTRÓ INTERÉS</v>
      </c>
      <c r="Q1073" s="315"/>
      <c r="R1073" s="372"/>
      <c r="S1073" s="372"/>
      <c r="T1073" s="319"/>
      <c r="U1073" s="372"/>
      <c r="V1073" s="332"/>
    </row>
    <row r="1074" spans="1:24" ht="12.75" customHeight="1">
      <c r="A1074" s="155">
        <v>6983916</v>
      </c>
      <c r="B1074" s="150" t="s">
        <v>557</v>
      </c>
      <c r="C1074" s="155">
        <v>936497185</v>
      </c>
      <c r="D1074" s="147" t="s">
        <v>558</v>
      </c>
      <c r="E1074" s="156"/>
      <c r="F1074" s="94"/>
      <c r="G1074" s="590" t="s">
        <v>223</v>
      </c>
      <c r="H1074" s="155" t="s">
        <v>248</v>
      </c>
      <c r="I1074" s="319"/>
      <c r="J1074" s="94"/>
      <c r="K1074" s="321"/>
      <c r="L1074" s="320"/>
      <c r="M1074" s="647">
        <v>45855</v>
      </c>
      <c r="N1074" s="606" t="s">
        <v>233</v>
      </c>
      <c r="O1074" s="311"/>
      <c r="P1074" s="311" t="str">
        <f>TRIM(BD_PyaPinto[[#This Row],[CONTACTO II]])</f>
        <v>NO CONTESTA</v>
      </c>
      <c r="Q1074" s="315"/>
      <c r="R1074" s="372"/>
      <c r="S1074" s="372"/>
      <c r="T1074" s="319"/>
      <c r="U1074" s="372"/>
      <c r="V1074" s="332"/>
    </row>
    <row r="1075" spans="1:24" ht="12.75" customHeight="1">
      <c r="A1075" s="99">
        <v>71673446</v>
      </c>
      <c r="B1075" s="186" t="s">
        <v>6475</v>
      </c>
      <c r="C1075" s="99">
        <v>923285528</v>
      </c>
      <c r="D1075" s="648" t="s">
        <v>6476</v>
      </c>
      <c r="E1075" s="99"/>
      <c r="F1075" s="646"/>
      <c r="G1075" s="590" t="s">
        <v>223</v>
      </c>
      <c r="H1075" s="169" t="s">
        <v>242</v>
      </c>
      <c r="I1075" s="82"/>
      <c r="J1075" s="76"/>
      <c r="K1075" s="165"/>
      <c r="L1075" s="91"/>
      <c r="M1075" s="189">
        <v>45855</v>
      </c>
      <c r="N1075" s="642" t="s">
        <v>231</v>
      </c>
      <c r="O1075" s="83" t="s">
        <v>231</v>
      </c>
      <c r="P1075" s="82"/>
      <c r="Q1075" s="315" t="s">
        <v>324</v>
      </c>
      <c r="R1075" s="310" t="s">
        <v>232</v>
      </c>
      <c r="S1075" s="372" t="s">
        <v>318</v>
      </c>
      <c r="T1075" s="309" t="s">
        <v>323</v>
      </c>
      <c r="U1075" s="83"/>
      <c r="V1075" s="56"/>
      <c r="W1075" s="61"/>
      <c r="X1075" s="61"/>
    </row>
    <row r="1076" spans="1:24" ht="12.75" customHeight="1">
      <c r="A1076" s="99">
        <v>71684356</v>
      </c>
      <c r="B1076" s="162" t="s">
        <v>6563</v>
      </c>
      <c r="C1076" s="99">
        <v>999934498</v>
      </c>
      <c r="D1076" s="648" t="s">
        <v>6564</v>
      </c>
      <c r="E1076" s="99"/>
      <c r="F1076" s="646"/>
      <c r="G1076" s="162" t="s">
        <v>224</v>
      </c>
      <c r="H1076" s="169" t="s">
        <v>242</v>
      </c>
      <c r="I1076" s="82"/>
      <c r="J1076" s="76"/>
      <c r="K1076" s="165"/>
      <c r="L1076" s="91"/>
      <c r="M1076" s="189"/>
      <c r="N1076" s="673" t="s">
        <v>233</v>
      </c>
      <c r="O1076" s="309" t="s">
        <v>329</v>
      </c>
      <c r="P1076" s="82"/>
      <c r="Q1076" s="315"/>
      <c r="R1076" s="310"/>
      <c r="S1076" s="372"/>
      <c r="T1076" s="83"/>
      <c r="U1076" s="83"/>
      <c r="V1076" s="56"/>
      <c r="W1076" s="61"/>
      <c r="X1076" s="61"/>
    </row>
    <row r="1077" spans="1:24" ht="12.75" customHeight="1">
      <c r="A1077" s="317">
        <v>40799382</v>
      </c>
      <c r="B1077" s="317" t="s">
        <v>1513</v>
      </c>
      <c r="C1077" s="317">
        <v>51999577158</v>
      </c>
      <c r="D1077" s="317" t="s">
        <v>1514</v>
      </c>
      <c r="E1077" s="317" t="s">
        <v>347</v>
      </c>
      <c r="F1077" s="469"/>
      <c r="G1077" s="184" t="s">
        <v>223</v>
      </c>
      <c r="H1077" s="155" t="s">
        <v>245</v>
      </c>
      <c r="I1077" s="319"/>
      <c r="J1077" s="94"/>
      <c r="K1077" s="321" t="s">
        <v>271</v>
      </c>
      <c r="L1077" s="321"/>
      <c r="M1077" s="647">
        <v>45856</v>
      </c>
      <c r="N1077" s="673" t="s">
        <v>233</v>
      </c>
      <c r="O1077" s="311"/>
      <c r="P1077" s="311" t="str">
        <f>TRIM(BD_PyaPinto[[#This Row],[CONTACTO II]])</f>
        <v>MOSTRÓ INTERÉS</v>
      </c>
      <c r="Q1077" s="315"/>
      <c r="R1077" s="310"/>
      <c r="S1077" s="372"/>
      <c r="T1077" s="319"/>
      <c r="U1077" s="372"/>
      <c r="V1077" s="332"/>
      <c r="W1077" s="61"/>
      <c r="X1077" s="61"/>
    </row>
    <row r="1078" spans="1:24" ht="12.75" customHeight="1">
      <c r="A1078" s="317">
        <v>40784320</v>
      </c>
      <c r="B1078" s="317" t="s">
        <v>1507</v>
      </c>
      <c r="C1078" s="317">
        <v>51996254495</v>
      </c>
      <c r="D1078" s="317" t="s">
        <v>1508</v>
      </c>
      <c r="E1078" s="317" t="s">
        <v>347</v>
      </c>
      <c r="F1078" s="469"/>
      <c r="G1078" s="184" t="s">
        <v>223</v>
      </c>
      <c r="H1078" s="155" t="s">
        <v>245</v>
      </c>
      <c r="I1078" s="319"/>
      <c r="J1078" s="94"/>
      <c r="K1078" s="321" t="s">
        <v>271</v>
      </c>
      <c r="L1078" s="321"/>
      <c r="M1078" s="647">
        <v>45856</v>
      </c>
      <c r="N1078" s="673" t="s">
        <v>233</v>
      </c>
      <c r="O1078" s="311"/>
      <c r="P1078" s="311" t="str">
        <f>TRIM(BD_PyaPinto[[#This Row],[CONTACTO II]])</f>
        <v>NO CONTESTA</v>
      </c>
      <c r="Q1078" s="315"/>
      <c r="R1078" s="310"/>
      <c r="S1078" s="372"/>
      <c r="T1078" s="319"/>
      <c r="U1078" s="372"/>
      <c r="V1078" s="332"/>
      <c r="W1078" s="332"/>
      <c r="X1078" s="332"/>
    </row>
    <row r="1079" spans="1:24" ht="12.75" customHeight="1">
      <c r="A1079" s="317">
        <v>0</v>
      </c>
      <c r="B1079" s="317" t="s">
        <v>358</v>
      </c>
      <c r="C1079" s="317">
        <v>51974540792</v>
      </c>
      <c r="D1079" s="317" t="s">
        <v>359</v>
      </c>
      <c r="E1079" s="317" t="s">
        <v>347</v>
      </c>
      <c r="F1079" s="469"/>
      <c r="G1079" s="184" t="s">
        <v>223</v>
      </c>
      <c r="H1079" s="155" t="s">
        <v>245</v>
      </c>
      <c r="I1079" s="319"/>
      <c r="J1079" s="94"/>
      <c r="K1079" s="321" t="s">
        <v>271</v>
      </c>
      <c r="L1079" s="321"/>
      <c r="M1079" s="647">
        <v>45856</v>
      </c>
      <c r="N1079" s="673" t="s">
        <v>233</v>
      </c>
      <c r="O1079" s="311"/>
      <c r="P1079" s="311" t="str">
        <f>TRIM(BD_PyaPinto[[#This Row],[CONTACTO II]])</f>
        <v>NO CONTESTA</v>
      </c>
      <c r="Q1079" s="315"/>
      <c r="R1079" s="310"/>
      <c r="S1079" s="372"/>
      <c r="T1079" s="319"/>
      <c r="U1079" s="372"/>
      <c r="V1079" s="332"/>
      <c r="W1079" s="332"/>
      <c r="X1079" s="332"/>
    </row>
    <row r="1080" spans="1:24" ht="12.75" customHeight="1">
      <c r="A1080" s="317">
        <v>73612720</v>
      </c>
      <c r="B1080" s="317" t="s">
        <v>8462</v>
      </c>
      <c r="C1080" s="317">
        <v>51935688680</v>
      </c>
      <c r="D1080" s="317" t="s">
        <v>8463</v>
      </c>
      <c r="E1080" s="317" t="s">
        <v>347</v>
      </c>
      <c r="F1080" s="469"/>
      <c r="G1080" s="184" t="s">
        <v>223</v>
      </c>
      <c r="H1080" s="155" t="s">
        <v>245</v>
      </c>
      <c r="I1080" s="319"/>
      <c r="J1080" s="94"/>
      <c r="K1080" s="321" t="s">
        <v>271</v>
      </c>
      <c r="L1080" s="321"/>
      <c r="M1080" s="647">
        <v>45856</v>
      </c>
      <c r="N1080" s="673" t="s">
        <v>233</v>
      </c>
      <c r="O1080" s="311"/>
      <c r="P1080" s="311" t="str">
        <f>TRIM(BD_PyaPinto[[#This Row],[CONTACTO II]])</f>
        <v>MOSTRÓ INTERÉS</v>
      </c>
      <c r="Q1080" s="315"/>
      <c r="R1080" s="310"/>
      <c r="S1080" s="372"/>
      <c r="T1080" s="319"/>
      <c r="U1080" s="372"/>
      <c r="V1080" s="332"/>
      <c r="W1080" s="332"/>
      <c r="X1080" s="332"/>
    </row>
    <row r="1081" spans="1:24" ht="12.75" customHeight="1">
      <c r="A1081" s="155">
        <v>72837882</v>
      </c>
      <c r="B1081" s="150" t="s">
        <v>7712</v>
      </c>
      <c r="C1081" s="155">
        <v>51901081681</v>
      </c>
      <c r="D1081" s="574" t="s">
        <v>7713</v>
      </c>
      <c r="E1081" s="99" t="s">
        <v>347</v>
      </c>
      <c r="F1081" s="94"/>
      <c r="G1081" s="184" t="s">
        <v>223</v>
      </c>
      <c r="H1081" s="155"/>
      <c r="I1081" s="319"/>
      <c r="J1081" s="94"/>
      <c r="K1081" s="321" t="s">
        <v>278</v>
      </c>
      <c r="L1081" s="321" t="s">
        <v>278</v>
      </c>
      <c r="M1081" s="647">
        <v>45856</v>
      </c>
      <c r="N1081" s="673" t="s">
        <v>233</v>
      </c>
      <c r="O1081" s="311"/>
      <c r="P1081" s="311" t="str">
        <f>TRIM(BD_PyaPinto[[#This Row],[CONTACTO II]])</f>
        <v>NO CONTESTA</v>
      </c>
      <c r="Q1081" s="315"/>
      <c r="R1081" s="310"/>
      <c r="S1081" s="372"/>
      <c r="T1081" s="319"/>
      <c r="U1081" s="372"/>
      <c r="V1081" s="332"/>
      <c r="W1081" s="332"/>
      <c r="X1081" s="332"/>
    </row>
    <row r="1082" spans="1:24" ht="12.75" customHeight="1">
      <c r="A1082" s="155">
        <v>61402800</v>
      </c>
      <c r="B1082" s="150" t="s">
        <v>4226</v>
      </c>
      <c r="C1082" s="155">
        <v>51976615195</v>
      </c>
      <c r="D1082" s="138" t="s">
        <v>4227</v>
      </c>
      <c r="E1082" s="99" t="s">
        <v>451</v>
      </c>
      <c r="F1082" s="94"/>
      <c r="G1082" s="150" t="s">
        <v>225</v>
      </c>
      <c r="H1082" s="155"/>
      <c r="I1082" s="319"/>
      <c r="J1082" s="94"/>
      <c r="K1082" s="321" t="s">
        <v>278</v>
      </c>
      <c r="L1082" s="321" t="s">
        <v>278</v>
      </c>
      <c r="M1082" s="647">
        <v>45856</v>
      </c>
      <c r="N1082" s="673" t="s">
        <v>233</v>
      </c>
      <c r="O1082" s="311"/>
      <c r="P1082" s="311" t="str">
        <f>TRIM(BD_PyaPinto[[#This Row],[CONTACTO II]])</f>
        <v>NO CONTESTA</v>
      </c>
      <c r="Q1082" s="315"/>
      <c r="R1082" s="310"/>
      <c r="S1082" s="372"/>
      <c r="T1082" s="319"/>
      <c r="U1082" s="372"/>
      <c r="V1082" s="332"/>
      <c r="W1082" s="332"/>
      <c r="X1082" s="332"/>
    </row>
    <row r="1083" spans="1:24" ht="12.75" customHeight="1">
      <c r="A1083" s="99"/>
      <c r="B1083" s="186" t="s">
        <v>12198</v>
      </c>
      <c r="C1083" s="99">
        <v>997205104</v>
      </c>
      <c r="D1083" s="141"/>
      <c r="E1083" s="99" t="s">
        <v>12199</v>
      </c>
      <c r="F1083" s="646"/>
      <c r="G1083" s="186" t="s">
        <v>223</v>
      </c>
      <c r="H1083" s="333" t="s">
        <v>244</v>
      </c>
      <c r="I1083" s="82"/>
      <c r="J1083" s="76"/>
      <c r="K1083" s="165"/>
      <c r="L1083" s="76"/>
      <c r="M1083" s="189"/>
      <c r="N1083" s="673" t="s">
        <v>233</v>
      </c>
      <c r="O1083" s="83"/>
      <c r="P1083" s="82" t="str">
        <f>TRIM(BD_LilyaEspinoza[[#This Row],[CONTACTO II]])</f>
        <v/>
      </c>
      <c r="Q1083" s="315"/>
      <c r="R1083" s="310"/>
      <c r="S1083" s="372"/>
      <c r="T1083" s="83"/>
      <c r="U1083" s="83"/>
      <c r="V1083" s="56"/>
      <c r="W1083" s="332"/>
      <c r="X1083" s="332"/>
    </row>
    <row r="1084" spans="1:24" ht="12.75" customHeight="1">
      <c r="A1084" s="99"/>
      <c r="B1084" s="162" t="s">
        <v>12200</v>
      </c>
      <c r="C1084" s="99">
        <v>975588250</v>
      </c>
      <c r="D1084" s="141"/>
      <c r="E1084" s="99" t="s">
        <v>1104</v>
      </c>
      <c r="F1084" s="646"/>
      <c r="G1084" s="186" t="s">
        <v>223</v>
      </c>
      <c r="H1084" s="333" t="s">
        <v>244</v>
      </c>
      <c r="I1084" s="82"/>
      <c r="J1084" s="76"/>
      <c r="K1084" s="165"/>
      <c r="L1084" s="76"/>
      <c r="M1084" s="189"/>
      <c r="N1084" s="673" t="s">
        <v>233</v>
      </c>
      <c r="O1084" s="83"/>
      <c r="P1084" s="82" t="str">
        <f>TRIM(BD_LilyaEspinoza[[#This Row],[CONTACTO II]])</f>
        <v/>
      </c>
      <c r="Q1084" s="315"/>
      <c r="R1084" s="310"/>
      <c r="S1084" s="372"/>
      <c r="T1084" s="83"/>
      <c r="U1084" s="83"/>
      <c r="V1084" s="56"/>
    </row>
    <row r="1085" spans="1:24" ht="12.75" customHeight="1">
      <c r="A1085" s="99"/>
      <c r="B1085" s="186" t="s">
        <v>12201</v>
      </c>
      <c r="C1085" s="99">
        <v>902227993</v>
      </c>
      <c r="D1085" s="141"/>
      <c r="E1085" s="99" t="s">
        <v>1104</v>
      </c>
      <c r="F1085" s="646"/>
      <c r="G1085" s="162" t="s">
        <v>224</v>
      </c>
      <c r="H1085" s="155"/>
      <c r="I1085" s="82"/>
      <c r="J1085" s="76"/>
      <c r="K1085" s="165"/>
      <c r="L1085" s="76"/>
      <c r="M1085" s="189"/>
      <c r="N1085" s="673" t="s">
        <v>233</v>
      </c>
      <c r="O1085" s="83"/>
      <c r="P1085" s="82" t="str">
        <f>TRIM(BD_LilyaEspinoza[[#This Row],[CONTACTO II]])</f>
        <v/>
      </c>
      <c r="Q1085" s="315"/>
      <c r="R1085" s="310"/>
      <c r="S1085" s="372"/>
      <c r="T1085" s="83"/>
      <c r="U1085" s="83"/>
      <c r="V1085" s="56"/>
    </row>
    <row r="1086" spans="1:24" ht="12.75" customHeight="1">
      <c r="A1086" s="99"/>
      <c r="B1086" s="162" t="s">
        <v>12202</v>
      </c>
      <c r="C1086" s="99">
        <v>925927703</v>
      </c>
      <c r="D1086" s="141"/>
      <c r="E1086" s="99" t="s">
        <v>1104</v>
      </c>
      <c r="F1086" s="646"/>
      <c r="G1086" s="162" t="s">
        <v>224</v>
      </c>
      <c r="H1086" s="155"/>
      <c r="I1086" s="82"/>
      <c r="J1086" s="76"/>
      <c r="K1086" s="165"/>
      <c r="L1086" s="76"/>
      <c r="M1086" s="189"/>
      <c r="N1086" s="673" t="s">
        <v>233</v>
      </c>
      <c r="O1086" s="83"/>
      <c r="P1086" s="82" t="str">
        <f>TRIM(BD_LilyaEspinoza[[#This Row],[CONTACTO II]])</f>
        <v/>
      </c>
      <c r="Q1086" s="315"/>
      <c r="R1086" s="310"/>
      <c r="S1086" s="372"/>
      <c r="T1086" s="83"/>
      <c r="U1086" s="83"/>
      <c r="V1086" s="56"/>
    </row>
    <row r="1087" spans="1:24" ht="12.75" customHeight="1">
      <c r="A1087" s="99"/>
      <c r="B1087" s="162" t="s">
        <v>12203</v>
      </c>
      <c r="C1087" s="99">
        <v>929858473</v>
      </c>
      <c r="D1087" s="141"/>
      <c r="E1087" s="99" t="s">
        <v>1104</v>
      </c>
      <c r="F1087" s="646"/>
      <c r="G1087" s="162" t="s">
        <v>224</v>
      </c>
      <c r="H1087" s="155"/>
      <c r="I1087" s="82"/>
      <c r="J1087" s="76"/>
      <c r="K1087" s="165"/>
      <c r="L1087" s="76"/>
      <c r="M1087" s="189"/>
      <c r="N1087" s="673" t="s">
        <v>233</v>
      </c>
      <c r="O1087" s="83"/>
      <c r="P1087" s="82" t="str">
        <f>TRIM(BD_LilyaEspinoza[[#This Row],[CONTACTO II]])</f>
        <v/>
      </c>
      <c r="Q1087" s="315"/>
      <c r="R1087" s="310"/>
      <c r="S1087" s="372"/>
      <c r="T1087" s="83"/>
      <c r="U1087" s="83"/>
      <c r="V1087" s="56"/>
    </row>
    <row r="1088" spans="1:24" ht="12.75" customHeight="1">
      <c r="A1088" s="99"/>
      <c r="B1088" s="186" t="s">
        <v>12204</v>
      </c>
      <c r="C1088" s="99">
        <v>924372556</v>
      </c>
      <c r="D1088" s="141"/>
      <c r="E1088" s="99" t="s">
        <v>1104</v>
      </c>
      <c r="F1088" s="646"/>
      <c r="G1088" s="162" t="s">
        <v>224</v>
      </c>
      <c r="H1088" s="155"/>
      <c r="I1088" s="82"/>
      <c r="J1088" s="76"/>
      <c r="K1088" s="165"/>
      <c r="L1088" s="76"/>
      <c r="M1088" s="189"/>
      <c r="N1088" s="673" t="s">
        <v>233</v>
      </c>
      <c r="O1088" s="83"/>
      <c r="P1088" s="82" t="str">
        <f>TRIM(BD_LilyaEspinoza[[#This Row],[CONTACTO II]])</f>
        <v/>
      </c>
      <c r="Q1088" s="315"/>
      <c r="R1088" s="310"/>
      <c r="S1088" s="372"/>
      <c r="T1088" s="83"/>
      <c r="U1088" s="83"/>
      <c r="V1088" s="56"/>
    </row>
    <row r="1089" spans="1:24" ht="12.75" customHeight="1">
      <c r="A1089" s="99"/>
      <c r="B1089" s="186" t="s">
        <v>12205</v>
      </c>
      <c r="C1089" s="99">
        <v>939452213</v>
      </c>
      <c r="D1089" s="141"/>
      <c r="E1089" s="99" t="s">
        <v>1104</v>
      </c>
      <c r="F1089" s="646"/>
      <c r="G1089" s="162" t="s">
        <v>224</v>
      </c>
      <c r="H1089" s="169"/>
      <c r="I1089" s="82"/>
      <c r="J1089" s="76"/>
      <c r="K1089" s="165"/>
      <c r="L1089" s="76"/>
      <c r="M1089" s="189"/>
      <c r="N1089" s="673" t="s">
        <v>233</v>
      </c>
      <c r="O1089" s="83"/>
      <c r="P1089" s="82" t="str">
        <f>TRIM(BD_LilyaEspinoza[[#This Row],[CONTACTO II]])</f>
        <v/>
      </c>
      <c r="Q1089" s="315"/>
      <c r="R1089" s="310"/>
      <c r="S1089" s="372"/>
      <c r="T1089" s="83"/>
      <c r="U1089" s="83"/>
      <c r="V1089" s="56"/>
    </row>
    <row r="1090" spans="1:24" ht="12.75" customHeight="1">
      <c r="A1090" s="99"/>
      <c r="B1090" s="186" t="s">
        <v>12206</v>
      </c>
      <c r="C1090" s="99">
        <v>994897086</v>
      </c>
      <c r="D1090" s="141"/>
      <c r="E1090" s="99" t="s">
        <v>1104</v>
      </c>
      <c r="F1090" s="646"/>
      <c r="G1090" s="162" t="s">
        <v>224</v>
      </c>
      <c r="H1090" s="169"/>
      <c r="I1090" s="82"/>
      <c r="J1090" s="76"/>
      <c r="K1090" s="165"/>
      <c r="L1090" s="76"/>
      <c r="M1090" s="189"/>
      <c r="N1090" s="673" t="s">
        <v>233</v>
      </c>
      <c r="O1090" s="83"/>
      <c r="P1090" s="82" t="str">
        <f>TRIM(BD_LilyaEspinoza[[#This Row],[CONTACTO II]])</f>
        <v/>
      </c>
      <c r="Q1090" s="315"/>
      <c r="R1090" s="310"/>
      <c r="S1090" s="372"/>
      <c r="T1090" s="83"/>
      <c r="U1090" s="83"/>
      <c r="V1090" s="56"/>
    </row>
    <row r="1091" spans="1:24" ht="12.75" customHeight="1">
      <c r="A1091" s="99">
        <v>61402519</v>
      </c>
      <c r="B1091" s="186" t="s">
        <v>4224</v>
      </c>
      <c r="C1091" s="99" t="s">
        <v>4225</v>
      </c>
      <c r="D1091" s="141"/>
      <c r="E1091" s="99" t="s">
        <v>1104</v>
      </c>
      <c r="F1091" s="646"/>
      <c r="G1091" s="162"/>
      <c r="H1091" s="169"/>
      <c r="I1091" s="82"/>
      <c r="J1091" s="76"/>
      <c r="K1091" s="165"/>
      <c r="L1091" s="76"/>
      <c r="M1091" s="189"/>
      <c r="N1091" s="642"/>
      <c r="O1091" s="83"/>
      <c r="P1091" s="82" t="str">
        <f>TRIM(BD_LilyaEspinoza[[#This Row],[CONTACTO II]])</f>
        <v/>
      </c>
      <c r="Q1091" s="315"/>
      <c r="R1091" s="310"/>
      <c r="S1091" s="372"/>
      <c r="T1091" s="83"/>
      <c r="U1091" s="83"/>
      <c r="V1091" s="56"/>
    </row>
    <row r="1092" spans="1:24" ht="12.75" customHeight="1">
      <c r="A1092" s="99"/>
      <c r="B1092" s="162" t="s">
        <v>12207</v>
      </c>
      <c r="C1092" s="99">
        <v>923990756</v>
      </c>
      <c r="D1092" s="141"/>
      <c r="E1092" s="99" t="s">
        <v>1104</v>
      </c>
      <c r="F1092" s="646"/>
      <c r="G1092" s="186" t="s">
        <v>223</v>
      </c>
      <c r="H1092" s="169"/>
      <c r="I1092" s="82"/>
      <c r="J1092" s="76"/>
      <c r="K1092" s="165"/>
      <c r="L1092" s="76"/>
      <c r="M1092" s="189"/>
      <c r="N1092" s="642"/>
      <c r="O1092" s="83"/>
      <c r="P1092" s="82" t="str">
        <f>TRIM(BD_LilyaEspinoza[[#This Row],[CONTACTO II]])</f>
        <v/>
      </c>
      <c r="Q1092" s="315"/>
      <c r="R1092" s="310"/>
      <c r="S1092" s="372"/>
      <c r="T1092" s="83"/>
      <c r="U1092" s="83"/>
      <c r="V1092" s="56"/>
    </row>
    <row r="1093" spans="1:24" ht="12.75" customHeight="1">
      <c r="A1093" s="99"/>
      <c r="B1093" s="162" t="s">
        <v>12208</v>
      </c>
      <c r="C1093" s="99">
        <v>975750855</v>
      </c>
      <c r="D1093" s="141"/>
      <c r="E1093" s="99"/>
      <c r="F1093" s="646"/>
      <c r="G1093" s="491" t="s">
        <v>225</v>
      </c>
      <c r="H1093" s="169"/>
      <c r="I1093" s="82"/>
      <c r="J1093" s="76"/>
      <c r="K1093" s="165"/>
      <c r="L1093" s="76"/>
      <c r="M1093" s="189"/>
      <c r="N1093" s="642"/>
      <c r="O1093" s="83"/>
      <c r="P1093" s="82" t="str">
        <f>TRIM(BD_LilyaEspinoza[[#This Row],[CONTACTO II]])</f>
        <v/>
      </c>
      <c r="Q1093" s="315"/>
      <c r="R1093" s="310"/>
      <c r="S1093" s="372"/>
      <c r="T1093" s="83"/>
      <c r="U1093" s="83"/>
      <c r="V1093" s="56"/>
    </row>
    <row r="1094" spans="1:24" ht="12.75" customHeight="1">
      <c r="A1094" s="99"/>
      <c r="B1094" s="162" t="s">
        <v>12209</v>
      </c>
      <c r="C1094" s="99">
        <v>987845693</v>
      </c>
      <c r="D1094" s="141"/>
      <c r="E1094" s="99"/>
      <c r="F1094" s="646"/>
      <c r="G1094" s="491" t="s">
        <v>225</v>
      </c>
      <c r="H1094" s="169"/>
      <c r="I1094" s="82"/>
      <c r="J1094" s="76"/>
      <c r="K1094" s="165"/>
      <c r="L1094" s="76"/>
      <c r="M1094" s="189"/>
      <c r="N1094" s="642"/>
      <c r="O1094" s="83"/>
      <c r="P1094" s="82" t="str">
        <f>TRIM(BD_LilyaEspinoza[[#This Row],[CONTACTO II]])</f>
        <v/>
      </c>
      <c r="Q1094" s="315"/>
      <c r="R1094" s="310"/>
      <c r="S1094" s="372"/>
      <c r="T1094" s="83"/>
      <c r="U1094" s="83"/>
      <c r="V1094" s="56"/>
    </row>
    <row r="1095" spans="1:24" ht="12.75" customHeight="1">
      <c r="A1095" s="101">
        <v>73476906</v>
      </c>
      <c r="B1095" s="100" t="s">
        <v>8376</v>
      </c>
      <c r="C1095" s="101">
        <v>51939529840</v>
      </c>
      <c r="D1095" s="102" t="s">
        <v>8377</v>
      </c>
      <c r="E1095" s="99" t="s">
        <v>347</v>
      </c>
      <c r="F1095" s="63"/>
      <c r="G1095" s="590" t="s">
        <v>224</v>
      </c>
      <c r="H1095" s="101" t="s">
        <v>245</v>
      </c>
      <c r="I1095" s="88"/>
      <c r="J1095" s="63"/>
      <c r="K1095" s="125" t="s">
        <v>280</v>
      </c>
      <c r="L1095" s="125" t="s">
        <v>280</v>
      </c>
      <c r="M1095" s="126">
        <v>45859</v>
      </c>
      <c r="N1095" s="642"/>
      <c r="O1095" s="85"/>
      <c r="P1095" s="85" t="str">
        <f>TRIM(BD_PyaPinto[[#This Row],[CONTACTO II]])</f>
        <v>MOSTRÓ INTERÉS</v>
      </c>
      <c r="Q1095" s="315"/>
      <c r="R1095" s="310"/>
      <c r="S1095" s="372"/>
      <c r="T1095" s="88"/>
      <c r="U1095" s="372"/>
      <c r="V1095" s="61"/>
      <c r="W1095" s="61"/>
      <c r="X1095" s="61"/>
    </row>
    <row r="1096" spans="1:24" ht="12.75" customHeight="1">
      <c r="A1096" s="101">
        <v>74121852</v>
      </c>
      <c r="B1096" s="100" t="s">
        <v>8801</v>
      </c>
      <c r="C1096" s="101">
        <v>51936240039</v>
      </c>
      <c r="D1096" s="102" t="s">
        <v>8802</v>
      </c>
      <c r="E1096" s="99" t="s">
        <v>347</v>
      </c>
      <c r="F1096" s="63"/>
      <c r="G1096" s="590" t="s">
        <v>224</v>
      </c>
      <c r="H1096" s="101" t="s">
        <v>245</v>
      </c>
      <c r="I1096" s="88"/>
      <c r="J1096" s="63"/>
      <c r="K1096" s="125" t="s">
        <v>280</v>
      </c>
      <c r="L1096" s="125" t="s">
        <v>280</v>
      </c>
      <c r="M1096" s="126">
        <v>45859</v>
      </c>
      <c r="N1096" s="642"/>
      <c r="O1096" s="85"/>
      <c r="P1096" s="85" t="str">
        <f>TRIM(BD_PyaPinto[[#This Row],[CONTACTO II]])</f>
        <v>NO CONTESTA</v>
      </c>
      <c r="Q1096" s="315"/>
      <c r="R1096" s="310"/>
      <c r="S1096" s="372"/>
      <c r="T1096" s="88"/>
      <c r="U1096" s="372"/>
      <c r="V1096" s="61"/>
      <c r="W1096" s="61"/>
      <c r="X1096" s="61"/>
    </row>
    <row r="1097" spans="1:24" ht="12.75" customHeight="1">
      <c r="A1097" s="101">
        <v>60149912</v>
      </c>
      <c r="B1097" s="124" t="s">
        <v>3021</v>
      </c>
      <c r="C1097" s="101">
        <v>51982591288</v>
      </c>
      <c r="D1097" s="102" t="s">
        <v>3022</v>
      </c>
      <c r="E1097" s="99" t="s">
        <v>347</v>
      </c>
      <c r="F1097" s="63"/>
      <c r="G1097" s="590" t="s">
        <v>224</v>
      </c>
      <c r="H1097" s="101" t="s">
        <v>245</v>
      </c>
      <c r="I1097" s="88"/>
      <c r="J1097" s="63"/>
      <c r="K1097" s="125" t="s">
        <v>280</v>
      </c>
      <c r="L1097" s="125" t="s">
        <v>280</v>
      </c>
      <c r="M1097" s="126">
        <v>45859</v>
      </c>
      <c r="N1097" s="673" t="s">
        <v>241</v>
      </c>
      <c r="O1097" s="85"/>
      <c r="P1097" s="85"/>
      <c r="Q1097" s="315"/>
      <c r="R1097" s="310"/>
      <c r="S1097" s="372"/>
      <c r="T1097" s="88"/>
      <c r="U1097" s="372"/>
      <c r="V1097" s="61" t="s">
        <v>3023</v>
      </c>
      <c r="W1097" s="61"/>
      <c r="X1097" s="61"/>
    </row>
    <row r="1098" spans="1:24" ht="12.75" customHeight="1">
      <c r="A1098" s="155">
        <v>47451000</v>
      </c>
      <c r="B1098" s="150" t="s">
        <v>2803</v>
      </c>
      <c r="C1098" s="155">
        <v>51906107888</v>
      </c>
      <c r="D1098" s="138" t="s">
        <v>2804</v>
      </c>
      <c r="E1098" s="99" t="s">
        <v>347</v>
      </c>
      <c r="F1098" s="94"/>
      <c r="G1098" s="590" t="s">
        <v>224</v>
      </c>
      <c r="H1098" s="155" t="s">
        <v>245</v>
      </c>
      <c r="I1098" s="319"/>
      <c r="J1098" s="94"/>
      <c r="K1098" s="321" t="s">
        <v>278</v>
      </c>
      <c r="L1098" s="321" t="s">
        <v>278</v>
      </c>
      <c r="M1098" s="647">
        <v>45859</v>
      </c>
      <c r="N1098" s="642"/>
      <c r="O1098" s="311"/>
      <c r="P1098" s="311" t="str">
        <f>TRIM(BD_PyaPinto[[#This Row],[CONTACTO II]])</f>
        <v>EVALUANDO OPCIONES</v>
      </c>
      <c r="Q1098" s="315"/>
      <c r="R1098" s="310"/>
      <c r="S1098" s="372"/>
      <c r="T1098" s="319"/>
      <c r="U1098" s="372"/>
      <c r="V1098" s="332"/>
      <c r="W1098" s="332"/>
      <c r="X1098" s="332"/>
    </row>
    <row r="1099" spans="1:24" ht="12.75" customHeight="1">
      <c r="A1099" s="155">
        <v>75447098</v>
      </c>
      <c r="B1099" s="150" t="s">
        <v>9304</v>
      </c>
      <c r="C1099" s="155">
        <v>51908613494</v>
      </c>
      <c r="D1099" s="138" t="s">
        <v>9305</v>
      </c>
      <c r="E1099" s="99" t="s">
        <v>347</v>
      </c>
      <c r="F1099" s="94"/>
      <c r="G1099" s="590" t="s">
        <v>224</v>
      </c>
      <c r="H1099" s="155" t="s">
        <v>245</v>
      </c>
      <c r="I1099" s="319"/>
      <c r="J1099" s="94"/>
      <c r="K1099" s="321" t="s">
        <v>278</v>
      </c>
      <c r="L1099" s="321" t="s">
        <v>278</v>
      </c>
      <c r="M1099" s="647">
        <v>45859</v>
      </c>
      <c r="N1099" s="642"/>
      <c r="O1099" s="311"/>
      <c r="P1099" s="311" t="str">
        <f>TRIM(BD_PyaPinto[[#This Row],[CONTACTO II]])</f>
        <v>NO CONTESTA</v>
      </c>
      <c r="Q1099" s="315"/>
      <c r="R1099" s="310"/>
      <c r="S1099" s="372"/>
      <c r="T1099" s="319"/>
      <c r="U1099" s="372"/>
      <c r="V1099" s="332"/>
      <c r="W1099" s="332"/>
      <c r="X1099" s="332"/>
    </row>
    <row r="1100" spans="1:24" ht="12.75" customHeight="1">
      <c r="A1100" s="155">
        <v>46450995</v>
      </c>
      <c r="B1100" s="150" t="s">
        <v>2641</v>
      </c>
      <c r="C1100" s="155">
        <v>51992905560</v>
      </c>
      <c r="D1100" s="138" t="s">
        <v>2642</v>
      </c>
      <c r="E1100" s="99" t="s">
        <v>347</v>
      </c>
      <c r="F1100" s="94"/>
      <c r="G1100" s="184" t="s">
        <v>223</v>
      </c>
      <c r="H1100" s="155" t="s">
        <v>245</v>
      </c>
      <c r="I1100" s="319"/>
      <c r="J1100" s="94"/>
      <c r="K1100" s="321" t="s">
        <v>278</v>
      </c>
      <c r="L1100" s="321" t="s">
        <v>278</v>
      </c>
      <c r="M1100" s="647">
        <v>45859</v>
      </c>
      <c r="N1100" s="642"/>
      <c r="O1100" s="311"/>
      <c r="P1100" s="311" t="str">
        <f>TRIM(BD_PyaPinto[[#This Row],[CONTACTO II]])</f>
        <v>NO CONTESTA</v>
      </c>
      <c r="Q1100" s="315"/>
      <c r="R1100" s="310"/>
      <c r="S1100" s="372"/>
      <c r="T1100" s="319"/>
      <c r="U1100" s="372"/>
      <c r="V1100" s="332"/>
      <c r="W1100" s="332"/>
      <c r="X1100" s="332"/>
    </row>
    <row r="1101" spans="1:24" ht="12.75" customHeight="1">
      <c r="A1101" s="155">
        <v>74396146</v>
      </c>
      <c r="B1101" s="150" t="s">
        <v>8900</v>
      </c>
      <c r="C1101" s="155">
        <v>51914205424</v>
      </c>
      <c r="D1101" s="138" t="s">
        <v>8901</v>
      </c>
      <c r="E1101" s="99" t="s">
        <v>347</v>
      </c>
      <c r="F1101" s="94"/>
      <c r="G1101" s="184" t="s">
        <v>223</v>
      </c>
      <c r="H1101" s="155" t="s">
        <v>245</v>
      </c>
      <c r="I1101" s="319"/>
      <c r="J1101" s="94"/>
      <c r="K1101" s="321" t="s">
        <v>262</v>
      </c>
      <c r="L1101" s="321" t="s">
        <v>262</v>
      </c>
      <c r="M1101" s="647">
        <v>45859</v>
      </c>
      <c r="N1101" s="642"/>
      <c r="O1101" s="311"/>
      <c r="P1101" s="311" t="str">
        <f>TRIM(BD_PyaPinto[[#This Row],[CONTACTO II]])</f>
        <v>NO CONTESTA</v>
      </c>
      <c r="Q1101" s="315"/>
      <c r="R1101" s="310"/>
      <c r="S1101" s="372"/>
      <c r="T1101" s="319"/>
      <c r="U1101" s="372"/>
      <c r="V1101" s="332"/>
      <c r="W1101" s="332"/>
      <c r="X1101" s="332"/>
    </row>
    <row r="1102" spans="1:24" ht="12.75" customHeight="1">
      <c r="A1102" s="155">
        <v>70665633</v>
      </c>
      <c r="B1102" s="150" t="s">
        <v>5620</v>
      </c>
      <c r="C1102" s="155">
        <v>51928493492</v>
      </c>
      <c r="D1102" s="138" t="s">
        <v>5621</v>
      </c>
      <c r="E1102" s="99" t="s">
        <v>347</v>
      </c>
      <c r="F1102" s="94"/>
      <c r="G1102" s="150" t="s">
        <v>225</v>
      </c>
      <c r="H1102" s="155" t="s">
        <v>245</v>
      </c>
      <c r="I1102" s="319"/>
      <c r="J1102" s="94"/>
      <c r="K1102" s="321" t="s">
        <v>262</v>
      </c>
      <c r="L1102" s="321" t="s">
        <v>262</v>
      </c>
      <c r="M1102" s="647">
        <v>45859</v>
      </c>
      <c r="N1102" s="642"/>
      <c r="O1102" s="311"/>
      <c r="P1102" s="311" t="str">
        <f>TRIM(BD_PyaPinto[[#This Row],[CONTACTO II]])</f>
        <v>EVALUANDO OPCIONES</v>
      </c>
      <c r="Q1102" s="315"/>
      <c r="R1102" s="310"/>
      <c r="S1102" s="372"/>
      <c r="T1102" s="319"/>
      <c r="U1102" s="372"/>
      <c r="V1102" s="332"/>
      <c r="W1102" s="332"/>
      <c r="X1102" s="332"/>
    </row>
    <row r="1103" spans="1:24" ht="12.75" customHeight="1">
      <c r="A1103" s="155">
        <v>72860576</v>
      </c>
      <c r="B1103" s="150" t="s">
        <v>7721</v>
      </c>
      <c r="C1103" s="155">
        <v>51986763600</v>
      </c>
      <c r="D1103" s="138" t="s">
        <v>7722</v>
      </c>
      <c r="E1103" s="99" t="s">
        <v>347</v>
      </c>
      <c r="F1103" s="94"/>
      <c r="G1103" s="184" t="s">
        <v>223</v>
      </c>
      <c r="H1103" s="155" t="s">
        <v>245</v>
      </c>
      <c r="I1103" s="319"/>
      <c r="J1103" s="94"/>
      <c r="K1103" s="321" t="s">
        <v>262</v>
      </c>
      <c r="L1103" s="321" t="s">
        <v>262</v>
      </c>
      <c r="M1103" s="647">
        <v>45859</v>
      </c>
      <c r="N1103" s="642"/>
      <c r="O1103" s="311"/>
      <c r="P1103" s="311" t="str">
        <f>TRIM(BD_PyaPinto[[#This Row],[CONTACTO II]])</f>
        <v>NO CONTESTA</v>
      </c>
      <c r="Q1103" s="315"/>
      <c r="R1103" s="310"/>
      <c r="S1103" s="372"/>
      <c r="T1103" s="319"/>
      <c r="U1103" s="372"/>
      <c r="V1103" s="332"/>
      <c r="W1103" s="332"/>
      <c r="X1103" s="332"/>
    </row>
    <row r="1104" spans="1:24" ht="12.75" customHeight="1">
      <c r="A1104" s="155">
        <v>72070714</v>
      </c>
      <c r="B1104" s="150" t="s">
        <v>6912</v>
      </c>
      <c r="C1104" s="155">
        <v>51934385519</v>
      </c>
      <c r="D1104" s="138" t="s">
        <v>6913</v>
      </c>
      <c r="E1104" s="99" t="s">
        <v>451</v>
      </c>
      <c r="F1104" s="94"/>
      <c r="G1104" s="184" t="s">
        <v>223</v>
      </c>
      <c r="H1104" s="155" t="s">
        <v>245</v>
      </c>
      <c r="I1104" s="319"/>
      <c r="J1104" s="94"/>
      <c r="K1104" s="321" t="s">
        <v>262</v>
      </c>
      <c r="L1104" s="321" t="s">
        <v>262</v>
      </c>
      <c r="M1104" s="647">
        <v>45859</v>
      </c>
      <c r="N1104" s="673" t="s">
        <v>233</v>
      </c>
      <c r="O1104" s="311"/>
      <c r="P1104" s="606" t="s">
        <v>329</v>
      </c>
      <c r="Q1104" s="315"/>
      <c r="R1104" s="310"/>
      <c r="S1104" s="372"/>
      <c r="T1104" s="319"/>
      <c r="U1104" s="372"/>
      <c r="V1104" s="332"/>
      <c r="W1104" s="332"/>
      <c r="X1104" s="332"/>
    </row>
    <row r="1105" spans="1:24" ht="12.75" customHeight="1">
      <c r="A1105" s="155"/>
      <c r="B1105" s="150"/>
      <c r="C1105" s="155"/>
      <c r="D1105" s="138"/>
      <c r="E1105" s="99"/>
      <c r="F1105" s="94"/>
      <c r="G1105" s="150"/>
      <c r="H1105" s="155"/>
      <c r="I1105" s="319"/>
      <c r="J1105" s="94"/>
      <c r="K1105" s="321"/>
      <c r="L1105" s="321"/>
      <c r="M1105" s="647"/>
      <c r="N1105" s="642"/>
      <c r="O1105" s="311"/>
      <c r="P1105" s="311"/>
      <c r="Q1105" s="315"/>
      <c r="R1105" s="310"/>
      <c r="S1105" s="372"/>
      <c r="T1105" s="319"/>
      <c r="U1105" s="372"/>
      <c r="V1105" s="332"/>
      <c r="W1105" s="332"/>
      <c r="X1105" s="332"/>
    </row>
    <row r="1106" spans="1:24" ht="12.75" customHeight="1">
      <c r="A1106" s="155">
        <v>75910642</v>
      </c>
      <c r="B1106" s="150" t="s">
        <v>9461</v>
      </c>
      <c r="C1106" s="155">
        <v>51944135162</v>
      </c>
      <c r="D1106" s="138" t="s">
        <v>9462</v>
      </c>
      <c r="E1106" s="99" t="s">
        <v>347</v>
      </c>
      <c r="F1106" s="94"/>
      <c r="G1106" s="184" t="s">
        <v>223</v>
      </c>
      <c r="H1106" s="155" t="s">
        <v>245</v>
      </c>
      <c r="I1106" s="319"/>
      <c r="J1106" s="94"/>
      <c r="K1106" s="321" t="s">
        <v>262</v>
      </c>
      <c r="L1106" s="321" t="s">
        <v>262</v>
      </c>
      <c r="M1106" s="647">
        <v>45859</v>
      </c>
      <c r="N1106" s="642"/>
      <c r="O1106" s="311"/>
      <c r="P1106" s="311" t="str">
        <f>TRIM(BD_PyaPinto[[#This Row],[CONTACTO II]])</f>
        <v>NO CONTESTA</v>
      </c>
      <c r="Q1106" s="315"/>
      <c r="R1106" s="310"/>
      <c r="S1106" s="372"/>
      <c r="T1106" s="319"/>
      <c r="U1106" s="372"/>
      <c r="V1106" s="332"/>
      <c r="W1106" s="332"/>
      <c r="X1106" s="332"/>
    </row>
    <row r="1107" spans="1:24" ht="12.75" customHeight="1">
      <c r="A1107" s="155">
        <v>10248602</v>
      </c>
      <c r="B1107" s="150" t="s">
        <v>929</v>
      </c>
      <c r="C1107" s="155">
        <v>51977181723</v>
      </c>
      <c r="D1107" s="138" t="s">
        <v>930</v>
      </c>
      <c r="E1107" s="99" t="s">
        <v>347</v>
      </c>
      <c r="F1107" s="94"/>
      <c r="G1107" s="184" t="s">
        <v>223</v>
      </c>
      <c r="H1107" s="155" t="s">
        <v>245</v>
      </c>
      <c r="I1107" s="319"/>
      <c r="J1107" s="94"/>
      <c r="K1107" s="321" t="s">
        <v>262</v>
      </c>
      <c r="L1107" s="321" t="s">
        <v>262</v>
      </c>
      <c r="M1107" s="647">
        <v>45859</v>
      </c>
      <c r="N1107" s="642"/>
      <c r="O1107" s="311"/>
      <c r="P1107" s="311" t="str">
        <f>TRIM(BD_PyaPinto[[#This Row],[CONTACTO II]])</f>
        <v>MOSTRÓ INTERÉS</v>
      </c>
      <c r="Q1107" s="315"/>
      <c r="R1107" s="310"/>
      <c r="S1107" s="372"/>
      <c r="T1107" s="319"/>
      <c r="U1107" s="372"/>
      <c r="V1107" s="332"/>
      <c r="W1107" s="332"/>
      <c r="X1107" s="332"/>
    </row>
    <row r="1108" spans="1:24" ht="12.75" customHeight="1">
      <c r="A1108" s="763">
        <v>61139549</v>
      </c>
      <c r="B1108" s="764" t="s">
        <v>3721</v>
      </c>
      <c r="C1108" s="763">
        <v>34695153841</v>
      </c>
      <c r="D1108" s="765" t="s">
        <v>3722</v>
      </c>
      <c r="E1108" s="99"/>
      <c r="F1108" s="766"/>
      <c r="G1108" s="767" t="s">
        <v>224</v>
      </c>
      <c r="H1108" s="1149" t="s">
        <v>242</v>
      </c>
      <c r="I1108" s="768"/>
      <c r="J1108" s="768"/>
      <c r="K1108" s="768"/>
      <c r="L1108" s="769"/>
      <c r="M1108" s="770"/>
      <c r="N1108" s="771" t="s">
        <v>231</v>
      </c>
      <c r="O1108" s="771" t="s">
        <v>231</v>
      </c>
      <c r="P1108" s="768" t="str">
        <f>TRIM(BD_LilyaEspinoza[[#This Row],[CONTACTO II]])</f>
        <v>MOSTRÓ INTERÉS</v>
      </c>
      <c r="Q1108" s="772" t="s">
        <v>324</v>
      </c>
      <c r="R1108" s="773" t="s">
        <v>234</v>
      </c>
      <c r="S1108" s="769" t="s">
        <v>318</v>
      </c>
      <c r="T1108" s="786" t="s">
        <v>323</v>
      </c>
      <c r="U1108" s="372"/>
      <c r="V1108" s="771"/>
    </row>
    <row r="1109" spans="1:24" ht="12.75" customHeight="1">
      <c r="A1109" s="774">
        <v>72817379</v>
      </c>
      <c r="B1109" s="775" t="s">
        <v>7569</v>
      </c>
      <c r="C1109" s="776">
        <v>930771548</v>
      </c>
      <c r="D1109" s="777"/>
      <c r="E1109" s="99"/>
      <c r="F1109" s="778" t="s">
        <v>8</v>
      </c>
      <c r="G1109" s="767" t="s">
        <v>224</v>
      </c>
      <c r="H1109" s="1149" t="s">
        <v>245</v>
      </c>
      <c r="I1109" s="768"/>
      <c r="J1109" s="768"/>
      <c r="K1109" s="768"/>
      <c r="L1109" s="768"/>
      <c r="M1109" s="770"/>
      <c r="N1109" s="771" t="s">
        <v>231</v>
      </c>
      <c r="O1109" s="771" t="s">
        <v>231</v>
      </c>
      <c r="P1109" s="768" t="str">
        <f>TRIM(BD_LilyaEspinoza[[#This Row],[CONTACTO II]])</f>
        <v>MOSTRÓ INTERÉS</v>
      </c>
      <c r="Q1109" s="772" t="s">
        <v>324</v>
      </c>
      <c r="R1109" s="773" t="s">
        <v>232</v>
      </c>
      <c r="S1109" s="769" t="s">
        <v>318</v>
      </c>
      <c r="T1109" s="786" t="s">
        <v>323</v>
      </c>
      <c r="U1109" s="372"/>
      <c r="V1109" s="771"/>
    </row>
    <row r="1110" spans="1:24" ht="12.75" customHeight="1">
      <c r="A1110" s="774">
        <v>77974579</v>
      </c>
      <c r="B1110" s="775" t="s">
        <v>10052</v>
      </c>
      <c r="C1110" s="776">
        <v>900714054</v>
      </c>
      <c r="D1110" s="777"/>
      <c r="E1110" s="99"/>
      <c r="F1110" s="778" t="s">
        <v>8</v>
      </c>
      <c r="G1110" s="767" t="s">
        <v>224</v>
      </c>
      <c r="H1110" s="1149" t="s">
        <v>245</v>
      </c>
      <c r="I1110" s="768"/>
      <c r="J1110" s="768"/>
      <c r="K1110" s="768"/>
      <c r="L1110" s="768"/>
      <c r="M1110" s="770"/>
      <c r="N1110" s="771" t="s">
        <v>231</v>
      </c>
      <c r="O1110" s="771" t="s">
        <v>231</v>
      </c>
      <c r="P1110" s="768" t="str">
        <f>TRIM(BD_LilyaEspinoza[[#This Row],[CONTACTO II]])</f>
        <v>MOSTRÓ INTERÉS</v>
      </c>
      <c r="Q1110" s="772" t="s">
        <v>324</v>
      </c>
      <c r="R1110" s="773" t="s">
        <v>232</v>
      </c>
      <c r="S1110" s="769" t="s">
        <v>318</v>
      </c>
      <c r="T1110" s="786" t="s">
        <v>323</v>
      </c>
      <c r="U1110" s="372"/>
      <c r="V1110" s="771"/>
    </row>
    <row r="1111" spans="1:24" ht="12.75" customHeight="1">
      <c r="A1111" s="763"/>
      <c r="B1111" s="764" t="s">
        <v>12210</v>
      </c>
      <c r="C1111" s="763">
        <v>940652188</v>
      </c>
      <c r="D1111" s="777"/>
      <c r="E1111" s="99"/>
      <c r="F1111" s="766"/>
      <c r="G1111" s="764" t="s">
        <v>223</v>
      </c>
      <c r="H1111" s="1149" t="s">
        <v>11</v>
      </c>
      <c r="I1111" s="768"/>
      <c r="J1111" s="768"/>
      <c r="K1111" s="768"/>
      <c r="L1111" s="768"/>
      <c r="M1111" s="770">
        <v>45859</v>
      </c>
      <c r="N1111" s="786" t="s">
        <v>233</v>
      </c>
      <c r="O1111" s="771"/>
      <c r="P1111" s="768" t="str">
        <f>TRIM(BD_LilyaEspinoza[[#This Row],[CONTACTO II]])</f>
        <v/>
      </c>
      <c r="Q1111" s="772"/>
      <c r="R1111" s="773"/>
      <c r="S1111" s="769"/>
      <c r="T1111" s="771"/>
      <c r="U1111" s="372"/>
      <c r="V1111" s="771"/>
    </row>
    <row r="1112" spans="1:24" ht="12.75" customHeight="1">
      <c r="A1112" s="99"/>
      <c r="B1112" s="186" t="s">
        <v>12211</v>
      </c>
      <c r="C1112" s="99">
        <v>952486982</v>
      </c>
      <c r="D1112" s="693"/>
      <c r="E1112" s="99"/>
      <c r="F1112" s="646"/>
      <c r="G1112" s="186" t="s">
        <v>223</v>
      </c>
      <c r="H1112" s="1150" t="s">
        <v>11</v>
      </c>
      <c r="I1112" s="82"/>
      <c r="J1112" s="76"/>
      <c r="K1112" s="165"/>
      <c r="L1112" s="76"/>
      <c r="M1112" s="779">
        <v>45859</v>
      </c>
      <c r="N1112" s="786" t="s">
        <v>233</v>
      </c>
      <c r="O1112" s="83"/>
      <c r="P1112" s="82" t="str">
        <f>TRIM(BD_LilyaEspinoza[[#This Row],[CONTACTO II]])</f>
        <v/>
      </c>
      <c r="Q1112" s="315"/>
      <c r="R1112" s="310"/>
      <c r="S1112" s="769"/>
      <c r="T1112" s="83"/>
      <c r="U1112" s="83"/>
      <c r="V1112" s="56"/>
    </row>
    <row r="1113" spans="1:24" ht="12.75" customHeight="1">
      <c r="A1113" s="99"/>
      <c r="B1113" s="186" t="s">
        <v>12212</v>
      </c>
      <c r="C1113" s="99">
        <v>956838373</v>
      </c>
      <c r="D1113" s="693"/>
      <c r="E1113" s="99"/>
      <c r="F1113" s="646"/>
      <c r="G1113" s="186" t="s">
        <v>223</v>
      </c>
      <c r="H1113" s="1150" t="s">
        <v>11</v>
      </c>
      <c r="I1113" s="82"/>
      <c r="J1113" s="76"/>
      <c r="K1113" s="165"/>
      <c r="L1113" s="76"/>
      <c r="M1113" s="779">
        <v>45859</v>
      </c>
      <c r="N1113" s="786" t="s">
        <v>233</v>
      </c>
      <c r="O1113" s="83"/>
      <c r="P1113" s="82" t="str">
        <f>TRIM(BD_LilyaEspinoza[[#This Row],[CONTACTO II]])</f>
        <v/>
      </c>
      <c r="Q1113" s="315"/>
      <c r="R1113" s="310"/>
      <c r="S1113" s="769"/>
      <c r="T1113" s="83"/>
      <c r="U1113" s="83"/>
      <c r="V1113" s="56"/>
    </row>
    <row r="1114" spans="1:24" ht="12.75" customHeight="1">
      <c r="A1114" s="99"/>
      <c r="B1114" s="186" t="s">
        <v>12213</v>
      </c>
      <c r="C1114" s="99">
        <v>962348261</v>
      </c>
      <c r="D1114" s="693"/>
      <c r="E1114" s="99"/>
      <c r="F1114" s="646"/>
      <c r="G1114" s="186" t="s">
        <v>223</v>
      </c>
      <c r="H1114" s="1150" t="s">
        <v>11</v>
      </c>
      <c r="I1114" s="82"/>
      <c r="J1114" s="76"/>
      <c r="K1114" s="165"/>
      <c r="L1114" s="76"/>
      <c r="M1114" s="779">
        <v>45859</v>
      </c>
      <c r="N1114" s="786" t="s">
        <v>233</v>
      </c>
      <c r="O1114" s="83"/>
      <c r="P1114" s="82" t="str">
        <f>TRIM(BD_LilyaEspinoza[[#This Row],[CONTACTO II]])</f>
        <v/>
      </c>
      <c r="Q1114" s="315"/>
      <c r="R1114" s="310"/>
      <c r="S1114" s="769"/>
      <c r="T1114" s="83"/>
      <c r="U1114" s="83"/>
      <c r="V1114" s="56"/>
    </row>
    <row r="1115" spans="1:24" ht="12.75" customHeight="1">
      <c r="A1115" s="99">
        <v>63306826</v>
      </c>
      <c r="B1115" s="186" t="s">
        <v>5324</v>
      </c>
      <c r="C1115" s="99">
        <v>963800572</v>
      </c>
      <c r="D1115" s="693" t="s">
        <v>5325</v>
      </c>
      <c r="E1115" s="99"/>
      <c r="F1115" s="646"/>
      <c r="G1115" s="186" t="s">
        <v>223</v>
      </c>
      <c r="H1115" s="1150" t="s">
        <v>11</v>
      </c>
      <c r="I1115" s="82"/>
      <c r="J1115" s="76"/>
      <c r="K1115" s="165"/>
      <c r="L1115" s="76"/>
      <c r="M1115" s="779">
        <v>45859</v>
      </c>
      <c r="N1115" s="786" t="s">
        <v>233</v>
      </c>
      <c r="O1115" s="83"/>
      <c r="P1115" s="82" t="str">
        <f>TRIM(BD_LilyaEspinoza[[#This Row],[CONTACTO II]])</f>
        <v/>
      </c>
      <c r="Q1115" s="315"/>
      <c r="R1115" s="310"/>
      <c r="S1115" s="769"/>
      <c r="T1115" s="83"/>
      <c r="U1115" s="83"/>
      <c r="V1115" s="56"/>
    </row>
    <row r="1116" spans="1:24" ht="12.75" customHeight="1">
      <c r="A1116" s="99"/>
      <c r="B1116" s="186" t="s">
        <v>12214</v>
      </c>
      <c r="C1116" s="99">
        <v>967387586</v>
      </c>
      <c r="D1116" s="693"/>
      <c r="E1116" s="99"/>
      <c r="F1116" s="646"/>
      <c r="G1116" s="186" t="s">
        <v>223</v>
      </c>
      <c r="H1116" s="1150" t="s">
        <v>11</v>
      </c>
      <c r="I1116" s="82"/>
      <c r="J1116" s="76"/>
      <c r="K1116" s="165"/>
      <c r="L1116" s="76"/>
      <c r="M1116" s="779">
        <v>45859</v>
      </c>
      <c r="N1116" s="786" t="s">
        <v>233</v>
      </c>
      <c r="O1116" s="83"/>
      <c r="P1116" s="82" t="str">
        <f>TRIM(BD_LilyaEspinoza[[#This Row],[CONTACTO II]])</f>
        <v/>
      </c>
      <c r="Q1116" s="315"/>
      <c r="R1116" s="310"/>
      <c r="S1116" s="769"/>
      <c r="T1116" s="83"/>
      <c r="U1116" s="83"/>
      <c r="V1116" s="56"/>
    </row>
    <row r="1117" spans="1:24" ht="12.75" customHeight="1">
      <c r="A1117" s="99"/>
      <c r="B1117" s="186" t="s">
        <v>12215</v>
      </c>
      <c r="C1117" s="99">
        <v>967554731</v>
      </c>
      <c r="D1117" s="693"/>
      <c r="E1117" s="99"/>
      <c r="F1117" s="646"/>
      <c r="G1117" s="186" t="s">
        <v>223</v>
      </c>
      <c r="H1117" s="1150" t="s">
        <v>11</v>
      </c>
      <c r="I1117" s="82"/>
      <c r="J1117" s="76"/>
      <c r="K1117" s="165"/>
      <c r="L1117" s="76"/>
      <c r="M1117" s="779">
        <v>45859</v>
      </c>
      <c r="N1117" s="786" t="s">
        <v>233</v>
      </c>
      <c r="O1117" s="83"/>
      <c r="P1117" s="82" t="str">
        <f>TRIM(BD_LilyaEspinoza[[#This Row],[CONTACTO II]])</f>
        <v/>
      </c>
      <c r="Q1117" s="315"/>
      <c r="R1117" s="310"/>
      <c r="S1117" s="769"/>
      <c r="T1117" s="83"/>
      <c r="U1117" s="83"/>
      <c r="V1117" s="56"/>
    </row>
    <row r="1118" spans="1:24" ht="12.75" customHeight="1">
      <c r="A1118" s="99">
        <v>63273974</v>
      </c>
      <c r="B1118" s="186" t="s">
        <v>5320</v>
      </c>
      <c r="C1118" s="99">
        <v>916382965</v>
      </c>
      <c r="D1118" s="693" t="s">
        <v>5321</v>
      </c>
      <c r="E1118" s="99"/>
      <c r="F1118" s="646"/>
      <c r="G1118" s="186" t="s">
        <v>224</v>
      </c>
      <c r="H1118" s="1150" t="s">
        <v>11</v>
      </c>
      <c r="I1118" s="82"/>
      <c r="J1118" s="76"/>
      <c r="K1118" s="165"/>
      <c r="L1118" s="76"/>
      <c r="M1118" s="779">
        <v>45859</v>
      </c>
      <c r="N1118" s="786" t="s">
        <v>233</v>
      </c>
      <c r="O1118" s="83"/>
      <c r="P1118" s="82" t="str">
        <f>TRIM(BD_LilyaEspinoza[[#This Row],[CONTACTO II]])</f>
        <v/>
      </c>
      <c r="Q1118" s="315"/>
      <c r="R1118" s="310"/>
      <c r="S1118" s="769"/>
      <c r="T1118" s="83"/>
      <c r="U1118" s="83"/>
      <c r="V1118" s="56"/>
    </row>
    <row r="1119" spans="1:24" ht="12.75" customHeight="1">
      <c r="A1119" s="99">
        <v>42982242</v>
      </c>
      <c r="B1119" s="186" t="s">
        <v>2009</v>
      </c>
      <c r="C1119" s="99">
        <v>951359922</v>
      </c>
      <c r="D1119" s="693" t="s">
        <v>2010</v>
      </c>
      <c r="E1119" s="99"/>
      <c r="F1119" s="646"/>
      <c r="G1119" s="186" t="s">
        <v>224</v>
      </c>
      <c r="H1119" s="1150" t="s">
        <v>11</v>
      </c>
      <c r="I1119" s="82" t="s">
        <v>10</v>
      </c>
      <c r="J1119" s="76"/>
      <c r="K1119" s="165"/>
      <c r="L1119" s="76"/>
      <c r="M1119" s="779">
        <v>45859</v>
      </c>
      <c r="N1119" s="786" t="s">
        <v>233</v>
      </c>
      <c r="O1119" s="83"/>
      <c r="P1119" s="82" t="str">
        <f>TRIM(BD_LilyaEspinoza[[#This Row],[CONTACTO II]])</f>
        <v/>
      </c>
      <c r="Q1119" s="84"/>
      <c r="R1119" s="309"/>
      <c r="S1119" s="769"/>
      <c r="T1119" s="83"/>
      <c r="U1119" s="83"/>
      <c r="V1119" s="56"/>
    </row>
    <row r="1120" spans="1:24" ht="12.75" customHeight="1">
      <c r="A1120" s="99">
        <v>60941505</v>
      </c>
      <c r="B1120" s="186" t="s">
        <v>3459</v>
      </c>
      <c r="C1120" s="99">
        <v>956145680</v>
      </c>
      <c r="D1120" s="693" t="s">
        <v>3460</v>
      </c>
      <c r="E1120" s="99"/>
      <c r="F1120" s="646"/>
      <c r="G1120" s="186" t="s">
        <v>224</v>
      </c>
      <c r="H1120" s="1150" t="s">
        <v>11</v>
      </c>
      <c r="I1120" s="82" t="s">
        <v>7</v>
      </c>
      <c r="J1120" s="76"/>
      <c r="K1120" s="165"/>
      <c r="L1120" s="76"/>
      <c r="M1120" s="779">
        <v>45859</v>
      </c>
      <c r="N1120" s="786" t="s">
        <v>233</v>
      </c>
      <c r="O1120" s="83"/>
      <c r="P1120" s="82" t="str">
        <f>TRIM(BD_LilyaEspinoza[[#This Row],[CONTACTO II]])</f>
        <v/>
      </c>
      <c r="Q1120" s="84"/>
      <c r="R1120" s="309"/>
      <c r="S1120" s="769"/>
      <c r="T1120" s="83"/>
      <c r="U1120" s="83"/>
      <c r="V1120" s="56"/>
    </row>
    <row r="1121" spans="1:24" ht="12.75" customHeight="1">
      <c r="A1121" s="99">
        <v>74215189</v>
      </c>
      <c r="B1121" s="186" t="s">
        <v>8836</v>
      </c>
      <c r="C1121" s="99">
        <v>958761079</v>
      </c>
      <c r="D1121" s="693" t="s">
        <v>8837</v>
      </c>
      <c r="E1121" s="99"/>
      <c r="F1121" s="646"/>
      <c r="G1121" s="186" t="s">
        <v>224</v>
      </c>
      <c r="H1121" s="1150" t="s">
        <v>11</v>
      </c>
      <c r="I1121" s="82" t="s">
        <v>10</v>
      </c>
      <c r="J1121" s="76"/>
      <c r="K1121" s="165"/>
      <c r="L1121" s="76"/>
      <c r="M1121" s="779">
        <v>45859</v>
      </c>
      <c r="N1121" s="786" t="s">
        <v>233</v>
      </c>
      <c r="O1121" s="83"/>
      <c r="P1121" s="82" t="str">
        <f>TRIM(BD_LilyaEspinoza[[#This Row],[CONTACTO II]])</f>
        <v/>
      </c>
      <c r="Q1121" s="84"/>
      <c r="R1121" s="309"/>
      <c r="S1121" s="769"/>
      <c r="T1121" s="83"/>
      <c r="U1121" s="83"/>
      <c r="V1121" s="56"/>
    </row>
    <row r="1122" spans="1:24" ht="12.75" customHeight="1">
      <c r="A1122" s="99">
        <v>41884499</v>
      </c>
      <c r="B1122" s="186" t="s">
        <v>1769</v>
      </c>
      <c r="C1122" s="99">
        <v>977340480</v>
      </c>
      <c r="D1122" s="693" t="s">
        <v>1770</v>
      </c>
      <c r="E1122" s="99"/>
      <c r="F1122" s="646"/>
      <c r="G1122" s="186" t="s">
        <v>224</v>
      </c>
      <c r="H1122" s="1150" t="s">
        <v>11</v>
      </c>
      <c r="I1122" s="82" t="s">
        <v>7</v>
      </c>
      <c r="J1122" s="76"/>
      <c r="K1122" s="165"/>
      <c r="L1122" s="76"/>
      <c r="M1122" s="779">
        <v>45859</v>
      </c>
      <c r="N1122" s="786" t="s">
        <v>233</v>
      </c>
      <c r="O1122" s="83"/>
      <c r="P1122" s="82" t="str">
        <f>TRIM(BD_LilyaEspinoza[[#This Row],[CONTACTO II]])</f>
        <v/>
      </c>
      <c r="Q1122" s="84"/>
      <c r="R1122" s="309"/>
      <c r="S1122" s="769"/>
      <c r="T1122" s="83"/>
      <c r="U1122" s="83"/>
      <c r="V1122" s="56"/>
    </row>
    <row r="1123" spans="1:24" ht="12.75" customHeight="1">
      <c r="A1123" s="99">
        <v>60366603</v>
      </c>
      <c r="B1123" s="186" t="s">
        <v>3080</v>
      </c>
      <c r="C1123" s="99">
        <v>986584537</v>
      </c>
      <c r="D1123" s="693" t="s">
        <v>3081</v>
      </c>
      <c r="E1123" s="99"/>
      <c r="F1123" s="646"/>
      <c r="G1123" s="186" t="s">
        <v>224</v>
      </c>
      <c r="H1123" s="1150" t="s">
        <v>11</v>
      </c>
      <c r="I1123" s="82"/>
      <c r="J1123" s="76"/>
      <c r="K1123" s="165"/>
      <c r="L1123" s="76"/>
      <c r="M1123" s="779">
        <v>45859</v>
      </c>
      <c r="N1123" s="309" t="s">
        <v>241</v>
      </c>
      <c r="O1123" s="83"/>
      <c r="P1123" s="82" t="str">
        <f>TRIM(BD_LilyaEspinoza[[#This Row],[CONTACTO II]])</f>
        <v/>
      </c>
      <c r="Q1123" s="84"/>
      <c r="R1123" s="309"/>
      <c r="S1123" s="769"/>
      <c r="T1123" s="83"/>
      <c r="U1123" s="83"/>
      <c r="V1123" s="56" t="s">
        <v>1296</v>
      </c>
    </row>
    <row r="1124" spans="1:24" ht="12.75" customHeight="1">
      <c r="A1124" s="99">
        <v>46551195</v>
      </c>
      <c r="B1124" s="186" t="s">
        <v>2659</v>
      </c>
      <c r="C1124" s="99">
        <v>991332229</v>
      </c>
      <c r="D1124" s="693" t="s">
        <v>2660</v>
      </c>
      <c r="E1124" s="99"/>
      <c r="F1124" s="646"/>
      <c r="G1124" s="186" t="s">
        <v>224</v>
      </c>
      <c r="H1124" s="1150" t="s">
        <v>11</v>
      </c>
      <c r="I1124" s="82" t="s">
        <v>10</v>
      </c>
      <c r="J1124" s="76"/>
      <c r="K1124" s="165"/>
      <c r="L1124" s="76"/>
      <c r="M1124" s="779">
        <v>45859</v>
      </c>
      <c r="N1124" s="786" t="s">
        <v>233</v>
      </c>
      <c r="O1124" s="83"/>
      <c r="P1124" s="82" t="str">
        <f>TRIM(BD_LilyaEspinoza[[#This Row],[CONTACTO II]])</f>
        <v/>
      </c>
      <c r="Q1124" s="84"/>
      <c r="R1124" s="309"/>
      <c r="S1124" s="769"/>
      <c r="T1124" s="83"/>
      <c r="U1124" s="83"/>
      <c r="V1124" s="56"/>
    </row>
    <row r="1125" spans="1:24" ht="12.75" customHeight="1">
      <c r="A1125" s="99"/>
      <c r="B1125" s="186" t="s">
        <v>8164</v>
      </c>
      <c r="C1125" s="99">
        <v>991707406</v>
      </c>
      <c r="D1125" s="693"/>
      <c r="E1125" s="99"/>
      <c r="F1125" s="646"/>
      <c r="G1125" s="186" t="s">
        <v>224</v>
      </c>
      <c r="H1125" s="1150" t="s">
        <v>11</v>
      </c>
      <c r="I1125" s="82"/>
      <c r="J1125" s="76"/>
      <c r="K1125" s="165"/>
      <c r="L1125" s="76"/>
      <c r="M1125" s="779">
        <v>45859</v>
      </c>
      <c r="N1125" s="786" t="s">
        <v>233</v>
      </c>
      <c r="O1125" s="83"/>
      <c r="P1125" s="82" t="str">
        <f>TRIM(BD_LilyaEspinoza[[#This Row],[CONTACTO II]])</f>
        <v/>
      </c>
      <c r="Q1125" s="84"/>
      <c r="R1125" s="309"/>
      <c r="S1125" s="769"/>
      <c r="T1125" s="83"/>
      <c r="U1125" s="83"/>
      <c r="V1125" s="56"/>
    </row>
    <row r="1126" spans="1:24" ht="12.75" customHeight="1">
      <c r="A1126" s="99">
        <v>61532914</v>
      </c>
      <c r="B1126" s="186" t="s">
        <v>4674</v>
      </c>
      <c r="C1126" s="99">
        <v>946327547</v>
      </c>
      <c r="D1126" s="693" t="s">
        <v>4675</v>
      </c>
      <c r="E1126" s="99"/>
      <c r="F1126" s="646"/>
      <c r="G1126" s="186" t="s">
        <v>225</v>
      </c>
      <c r="H1126" s="1150" t="s">
        <v>11</v>
      </c>
      <c r="I1126" s="82"/>
      <c r="J1126" s="76"/>
      <c r="K1126" s="165"/>
      <c r="L1126" s="76"/>
      <c r="M1126" s="779">
        <v>45859</v>
      </c>
      <c r="N1126" s="786" t="s">
        <v>233</v>
      </c>
      <c r="O1126" s="83"/>
      <c r="P1126" s="82" t="str">
        <f>TRIM(BD_LilyaEspinoza[[#This Row],[CONTACTO II]])</f>
        <v/>
      </c>
      <c r="Q1126" s="84"/>
      <c r="R1126" s="309"/>
      <c r="S1126" s="769"/>
      <c r="T1126" s="83"/>
      <c r="U1126" s="83"/>
      <c r="V1126" s="56"/>
    </row>
    <row r="1127" spans="1:24" ht="12.75" customHeight="1">
      <c r="A1127" s="99"/>
      <c r="B1127" s="186" t="s">
        <v>12216</v>
      </c>
      <c r="C1127" s="99">
        <v>923544366</v>
      </c>
      <c r="D1127" s="693"/>
      <c r="E1127" s="99"/>
      <c r="F1127" s="646"/>
      <c r="G1127" s="186" t="s">
        <v>225</v>
      </c>
      <c r="H1127" s="1150" t="s">
        <v>11</v>
      </c>
      <c r="I1127" s="82"/>
      <c r="J1127" s="76"/>
      <c r="K1127" s="165"/>
      <c r="L1127" s="76"/>
      <c r="M1127" s="779">
        <v>45859</v>
      </c>
      <c r="N1127" s="786" t="s">
        <v>233</v>
      </c>
      <c r="O1127" s="83"/>
      <c r="P1127" s="82" t="str">
        <f>TRIM(BD_LilyaEspinoza[[#This Row],[CONTACTO II]])</f>
        <v/>
      </c>
      <c r="Q1127" s="84"/>
      <c r="R1127" s="309"/>
      <c r="S1127" s="769"/>
      <c r="T1127" s="83"/>
      <c r="U1127" s="83"/>
      <c r="V1127" s="56"/>
    </row>
    <row r="1128" spans="1:24" ht="12.75" customHeight="1">
      <c r="A1128" s="99">
        <v>60175228</v>
      </c>
      <c r="B1128" s="186" t="s">
        <v>3034</v>
      </c>
      <c r="C1128" s="99">
        <v>900452253</v>
      </c>
      <c r="D1128" s="693" t="s">
        <v>3035</v>
      </c>
      <c r="E1128" s="99"/>
      <c r="F1128" s="646"/>
      <c r="G1128" s="186" t="s">
        <v>225</v>
      </c>
      <c r="H1128" s="1150" t="s">
        <v>11</v>
      </c>
      <c r="I1128" s="82"/>
      <c r="J1128" s="76"/>
      <c r="K1128" s="165"/>
      <c r="L1128" s="76"/>
      <c r="M1128" s="779">
        <v>45859</v>
      </c>
      <c r="N1128" s="786" t="s">
        <v>233</v>
      </c>
      <c r="O1128" s="83"/>
      <c r="P1128" s="82" t="str">
        <f>TRIM(BD_LilyaEspinoza[[#This Row],[CONTACTO II]])</f>
        <v/>
      </c>
      <c r="Q1128" s="84"/>
      <c r="R1128" s="309"/>
      <c r="S1128" s="769"/>
      <c r="T1128" s="83"/>
      <c r="U1128" s="83"/>
      <c r="V1128" s="56"/>
    </row>
    <row r="1129" spans="1:24" ht="12.75" customHeight="1">
      <c r="A1129" s="99"/>
      <c r="B1129" s="186" t="s">
        <v>12217</v>
      </c>
      <c r="C1129" s="99">
        <v>912617868</v>
      </c>
      <c r="D1129" s="693"/>
      <c r="E1129" s="99"/>
      <c r="F1129" s="646"/>
      <c r="G1129" s="186" t="s">
        <v>225</v>
      </c>
      <c r="H1129" s="1150" t="s">
        <v>11</v>
      </c>
      <c r="I1129" s="82"/>
      <c r="J1129" s="76"/>
      <c r="K1129" s="165"/>
      <c r="L1129" s="76"/>
      <c r="M1129" s="779">
        <v>45859</v>
      </c>
      <c r="N1129" s="786" t="s">
        <v>233</v>
      </c>
      <c r="O1129" s="83"/>
      <c r="P1129" s="82" t="str">
        <f>TRIM(BD_LilyaEspinoza[[#This Row],[CONTACTO II]])</f>
        <v/>
      </c>
      <c r="Q1129" s="84"/>
      <c r="R1129" s="309"/>
      <c r="S1129" s="769"/>
      <c r="T1129" s="83"/>
      <c r="U1129" s="83"/>
      <c r="V1129" s="56"/>
    </row>
    <row r="1130" spans="1:24" ht="12.75" customHeight="1">
      <c r="A1130" s="99">
        <v>61567638</v>
      </c>
      <c r="B1130" s="186" t="s">
        <v>4704</v>
      </c>
      <c r="C1130" s="99">
        <v>917662601</v>
      </c>
      <c r="D1130" s="693" t="s">
        <v>4705</v>
      </c>
      <c r="E1130" s="99"/>
      <c r="F1130" s="646"/>
      <c r="G1130" s="186" t="s">
        <v>225</v>
      </c>
      <c r="H1130" s="1150" t="s">
        <v>11</v>
      </c>
      <c r="I1130" s="82"/>
      <c r="J1130" s="76"/>
      <c r="K1130" s="165"/>
      <c r="L1130" s="76"/>
      <c r="M1130" s="779">
        <v>45859</v>
      </c>
      <c r="N1130" s="786" t="s">
        <v>233</v>
      </c>
      <c r="O1130" s="83"/>
      <c r="P1130" s="82" t="str">
        <f>TRIM(BD_LilyaEspinoza[[#This Row],[CONTACTO II]])</f>
        <v/>
      </c>
      <c r="Q1130" s="84"/>
      <c r="R1130" s="309"/>
      <c r="S1130" s="769"/>
      <c r="T1130" s="83"/>
      <c r="U1130" s="83"/>
      <c r="V1130" s="56"/>
    </row>
    <row r="1131" spans="1:24" ht="12.75" customHeight="1">
      <c r="A1131" s="99">
        <v>72990512</v>
      </c>
      <c r="B1131" s="186" t="s">
        <v>194</v>
      </c>
      <c r="C1131" s="99">
        <v>998064911</v>
      </c>
      <c r="D1131" s="693"/>
      <c r="E1131" s="99"/>
      <c r="F1131" s="704" t="s">
        <v>8</v>
      </c>
      <c r="G1131" s="186" t="s">
        <v>223</v>
      </c>
      <c r="H1131" s="169" t="s">
        <v>243</v>
      </c>
      <c r="I1131" s="82" t="s">
        <v>316</v>
      </c>
      <c r="J1131" s="76" t="s">
        <v>249</v>
      </c>
      <c r="K1131" s="165" t="s">
        <v>271</v>
      </c>
      <c r="L1131" s="76"/>
      <c r="M1131" s="189">
        <v>45857</v>
      </c>
      <c r="N1131" s="83" t="s">
        <v>231</v>
      </c>
      <c r="O1131" s="309" t="s">
        <v>329</v>
      </c>
      <c r="P1131" s="82"/>
      <c r="Q1131" s="84" t="s">
        <v>324</v>
      </c>
      <c r="R1131" s="309" t="s">
        <v>232</v>
      </c>
      <c r="S1131" s="769" t="s">
        <v>318</v>
      </c>
      <c r="T1131" s="309" t="s">
        <v>323</v>
      </c>
      <c r="U1131" s="83"/>
      <c r="V1131" s="56"/>
    </row>
    <row r="1132" spans="1:24" ht="12.75" customHeight="1">
      <c r="A1132" s="101">
        <v>73559051</v>
      </c>
      <c r="B1132" s="100" t="s">
        <v>8430</v>
      </c>
      <c r="C1132" s="101">
        <v>51959809814</v>
      </c>
      <c r="D1132" s="102" t="s">
        <v>8431</v>
      </c>
      <c r="E1132" s="99" t="s">
        <v>347</v>
      </c>
      <c r="F1132" s="63"/>
      <c r="G1132" s="100" t="s">
        <v>225</v>
      </c>
      <c r="H1132" s="101" t="s">
        <v>245</v>
      </c>
      <c r="I1132" s="88"/>
      <c r="J1132" s="63"/>
      <c r="K1132" s="125" t="s">
        <v>274</v>
      </c>
      <c r="L1132" s="66" t="s">
        <v>274</v>
      </c>
      <c r="M1132" s="647">
        <v>45860</v>
      </c>
      <c r="N1132" s="85"/>
      <c r="O1132" s="85"/>
      <c r="P1132" s="85"/>
      <c r="Q1132" s="87"/>
      <c r="R1132" s="88"/>
      <c r="S1132" s="88"/>
      <c r="T1132" s="88"/>
      <c r="U1132" s="372"/>
      <c r="V1132" s="61"/>
      <c r="W1132" s="61"/>
      <c r="X1132" s="61"/>
    </row>
    <row r="1133" spans="1:24" ht="12.75" customHeight="1">
      <c r="A1133" s="101">
        <v>70717011</v>
      </c>
      <c r="B1133" s="100" t="s">
        <v>5695</v>
      </c>
      <c r="C1133" s="101">
        <v>51960676804</v>
      </c>
      <c r="D1133" s="102" t="s">
        <v>5696</v>
      </c>
      <c r="E1133" s="99" t="s">
        <v>347</v>
      </c>
      <c r="F1133" s="63"/>
      <c r="G1133" s="100" t="s">
        <v>225</v>
      </c>
      <c r="H1133" s="101" t="s">
        <v>245</v>
      </c>
      <c r="I1133" s="88"/>
      <c r="J1133" s="63"/>
      <c r="K1133" s="125" t="s">
        <v>274</v>
      </c>
      <c r="L1133" s="66" t="s">
        <v>274</v>
      </c>
      <c r="M1133" s="647">
        <v>45860</v>
      </c>
      <c r="N1133" s="85"/>
      <c r="O1133" s="85"/>
      <c r="P1133" s="85"/>
      <c r="Q1133" s="87"/>
      <c r="R1133" s="88"/>
      <c r="S1133" s="88"/>
      <c r="T1133" s="88"/>
      <c r="U1133" s="372"/>
      <c r="V1133" s="61"/>
      <c r="W1133" s="61"/>
      <c r="X1133" s="61"/>
    </row>
    <row r="1134" spans="1:24" ht="12.75" customHeight="1">
      <c r="A1134" s="101">
        <v>40821670</v>
      </c>
      <c r="B1134" s="100" t="s">
        <v>1520</v>
      </c>
      <c r="C1134" s="101">
        <v>51922320602</v>
      </c>
      <c r="D1134" s="102" t="s">
        <v>1521</v>
      </c>
      <c r="E1134" s="99" t="s">
        <v>451</v>
      </c>
      <c r="F1134" s="63"/>
      <c r="G1134" s="100" t="s">
        <v>224</v>
      </c>
      <c r="H1134" s="101" t="s">
        <v>245</v>
      </c>
      <c r="I1134" s="88"/>
      <c r="J1134" s="63"/>
      <c r="K1134" s="125" t="s">
        <v>278</v>
      </c>
      <c r="L1134" s="125" t="s">
        <v>278</v>
      </c>
      <c r="M1134" s="647">
        <v>45860</v>
      </c>
      <c r="N1134" s="85"/>
      <c r="O1134" s="85"/>
      <c r="P1134" s="85"/>
      <c r="Q1134" s="87"/>
      <c r="R1134" s="88"/>
      <c r="S1134" s="88"/>
      <c r="T1134" s="88"/>
      <c r="U1134" s="372"/>
      <c r="V1134" s="61"/>
      <c r="W1134" s="61"/>
      <c r="X1134" s="61"/>
    </row>
    <row r="1135" spans="1:24" ht="12.75" customHeight="1">
      <c r="A1135" s="101">
        <v>71743991</v>
      </c>
      <c r="B1135" s="100" t="s">
        <v>6614</v>
      </c>
      <c r="C1135" s="101">
        <v>51907359477</v>
      </c>
      <c r="D1135" s="102" t="s">
        <v>6615</v>
      </c>
      <c r="E1135" s="99" t="s">
        <v>347</v>
      </c>
      <c r="F1135" s="63"/>
      <c r="G1135" s="100" t="s">
        <v>224</v>
      </c>
      <c r="H1135" s="101" t="s">
        <v>245</v>
      </c>
      <c r="I1135" s="88"/>
      <c r="J1135" s="63"/>
      <c r="K1135" s="125" t="s">
        <v>280</v>
      </c>
      <c r="L1135" s="125" t="s">
        <v>280</v>
      </c>
      <c r="M1135" s="647">
        <v>45860</v>
      </c>
      <c r="N1135" s="85"/>
      <c r="O1135" s="85"/>
      <c r="P1135" s="85"/>
      <c r="Q1135" s="87"/>
      <c r="R1135" s="88"/>
      <c r="S1135" s="88"/>
      <c r="T1135" s="88"/>
      <c r="U1135" s="372"/>
      <c r="V1135" s="61"/>
      <c r="W1135" s="61"/>
      <c r="X1135" s="61"/>
    </row>
    <row r="1136" spans="1:24" ht="12.75" customHeight="1">
      <c r="A1136" s="796">
        <v>72589298</v>
      </c>
      <c r="B1136" s="798" t="s">
        <v>7333</v>
      </c>
      <c r="C1136" s="800">
        <v>51960495793</v>
      </c>
      <c r="D1136" s="802" t="s">
        <v>7334</v>
      </c>
      <c r="E1136" s="800" t="s">
        <v>451</v>
      </c>
      <c r="F1136" s="804"/>
      <c r="G1136" s="100" t="s">
        <v>224</v>
      </c>
      <c r="H1136" s="101" t="s">
        <v>245</v>
      </c>
      <c r="I1136" s="88"/>
      <c r="J1136" s="63"/>
      <c r="K1136" s="125" t="s">
        <v>262</v>
      </c>
      <c r="L1136" s="321" t="s">
        <v>262</v>
      </c>
      <c r="M1136" s="647">
        <v>45860</v>
      </c>
      <c r="N1136" s="85"/>
      <c r="O1136" s="85"/>
      <c r="P1136" s="85"/>
      <c r="Q1136" s="87"/>
      <c r="R1136" s="88"/>
      <c r="S1136" s="88"/>
      <c r="T1136" s="88"/>
      <c r="U1136" s="372"/>
      <c r="V1136" s="61"/>
      <c r="W1136" s="61"/>
      <c r="X1136" s="61"/>
    </row>
    <row r="1137" spans="1:25" ht="12.75" customHeight="1">
      <c r="A1137" s="796">
        <v>46338971</v>
      </c>
      <c r="B1137" s="798" t="s">
        <v>2625</v>
      </c>
      <c r="C1137" s="800">
        <v>51993907662</v>
      </c>
      <c r="D1137" s="802" t="s">
        <v>2626</v>
      </c>
      <c r="E1137" s="800" t="s">
        <v>347</v>
      </c>
      <c r="F1137" s="804"/>
      <c r="G1137" s="100" t="s">
        <v>224</v>
      </c>
      <c r="H1137" s="101" t="s">
        <v>245</v>
      </c>
      <c r="I1137" s="88"/>
      <c r="J1137" s="63"/>
      <c r="K1137" s="125" t="s">
        <v>262</v>
      </c>
      <c r="L1137" s="321" t="s">
        <v>262</v>
      </c>
      <c r="M1137" s="647">
        <v>45860</v>
      </c>
      <c r="N1137" s="85"/>
      <c r="O1137" s="85"/>
      <c r="P1137" s="85"/>
      <c r="Q1137" s="87"/>
      <c r="R1137" s="88"/>
      <c r="S1137" s="88"/>
      <c r="T1137" s="88"/>
      <c r="U1137" s="372"/>
      <c r="V1137" s="61"/>
      <c r="W1137" s="61"/>
      <c r="X1137" s="61"/>
    </row>
    <row r="1138" spans="1:25" ht="12.75" customHeight="1">
      <c r="A1138" s="99">
        <v>7328855</v>
      </c>
      <c r="B1138" s="186" t="s">
        <v>565</v>
      </c>
      <c r="C1138" s="99">
        <v>902223084</v>
      </c>
      <c r="D1138" s="693"/>
      <c r="E1138" s="99"/>
      <c r="F1138" s="646"/>
      <c r="G1138" s="162" t="s">
        <v>225</v>
      </c>
      <c r="H1138" s="169" t="s">
        <v>243</v>
      </c>
      <c r="I1138" s="82"/>
      <c r="J1138" s="76"/>
      <c r="K1138" s="165"/>
      <c r="L1138" s="76"/>
      <c r="M1138" s="189"/>
      <c r="N1138" s="83" t="s">
        <v>231</v>
      </c>
      <c r="O1138" s="309"/>
      <c r="P1138" s="82"/>
      <c r="Q1138" s="84"/>
      <c r="R1138" s="309"/>
      <c r="S1138" s="769"/>
      <c r="T1138" s="83"/>
      <c r="U1138" s="83"/>
      <c r="V1138" s="56"/>
    </row>
    <row r="1139" spans="1:25" ht="12.75" customHeight="1">
      <c r="A1139" s="99">
        <v>71363298</v>
      </c>
      <c r="B1139" s="186" t="s">
        <v>6248</v>
      </c>
      <c r="C1139" s="99">
        <v>976635921</v>
      </c>
      <c r="D1139" s="648" t="s">
        <v>6249</v>
      </c>
      <c r="E1139" s="110" t="s">
        <v>6250</v>
      </c>
      <c r="F1139" s="646" t="s">
        <v>254</v>
      </c>
      <c r="G1139" s="162" t="s">
        <v>224</v>
      </c>
      <c r="H1139" s="169" t="s">
        <v>245</v>
      </c>
      <c r="I1139" s="82"/>
      <c r="J1139" s="76"/>
      <c r="K1139" s="165"/>
      <c r="L1139" s="76"/>
      <c r="M1139" s="189"/>
      <c r="N1139" s="83" t="s">
        <v>231</v>
      </c>
      <c r="O1139" s="309" t="s">
        <v>231</v>
      </c>
      <c r="P1139" s="82" t="s">
        <v>231</v>
      </c>
      <c r="Q1139" s="84" t="s">
        <v>324</v>
      </c>
      <c r="R1139" s="309" t="s">
        <v>232</v>
      </c>
      <c r="S1139" s="769" t="s">
        <v>318</v>
      </c>
      <c r="T1139" s="309" t="s">
        <v>323</v>
      </c>
      <c r="U1139" s="83"/>
      <c r="V1139" s="56"/>
    </row>
    <row r="1140" spans="1:25" ht="12.75" customHeight="1">
      <c r="A1140" s="155">
        <v>73563558</v>
      </c>
      <c r="B1140" s="150" t="s">
        <v>8440</v>
      </c>
      <c r="C1140" s="155">
        <v>51947504061</v>
      </c>
      <c r="D1140" s="138" t="s">
        <v>8441</v>
      </c>
      <c r="E1140" s="99" t="s">
        <v>624</v>
      </c>
      <c r="F1140" s="94"/>
      <c r="G1140" s="150" t="s">
        <v>223</v>
      </c>
      <c r="H1140" s="155" t="s">
        <v>245</v>
      </c>
      <c r="I1140" s="319"/>
      <c r="J1140" s="94"/>
      <c r="K1140" s="321" t="s">
        <v>280</v>
      </c>
      <c r="L1140" s="321" t="s">
        <v>280</v>
      </c>
      <c r="M1140" s="647">
        <v>45862</v>
      </c>
      <c r="N1140" s="372"/>
      <c r="O1140" s="311"/>
      <c r="P1140" s="311"/>
      <c r="Q1140" s="315"/>
      <c r="R1140" s="310"/>
      <c r="S1140" s="769"/>
      <c r="T1140" s="319"/>
      <c r="U1140" s="372"/>
      <c r="V1140" s="332"/>
      <c r="W1140" s="332"/>
      <c r="X1140" s="332"/>
    </row>
    <row r="1141" spans="1:25" ht="12.75" customHeight="1">
      <c r="A1141" s="155">
        <v>45224382</v>
      </c>
      <c r="B1141" s="150" t="s">
        <v>2435</v>
      </c>
      <c r="C1141" s="155">
        <v>51998112614</v>
      </c>
      <c r="D1141" s="138" t="s">
        <v>2436</v>
      </c>
      <c r="E1141" s="137" t="s">
        <v>347</v>
      </c>
      <c r="F1141" s="94"/>
      <c r="G1141" s="150" t="s">
        <v>224</v>
      </c>
      <c r="H1141" s="155" t="s">
        <v>245</v>
      </c>
      <c r="I1141" s="319"/>
      <c r="J1141" s="94"/>
      <c r="K1141" s="321" t="s">
        <v>280</v>
      </c>
      <c r="L1141" s="321" t="s">
        <v>280</v>
      </c>
      <c r="M1141" s="647">
        <v>45862</v>
      </c>
      <c r="N1141" s="372"/>
      <c r="O1141" s="311"/>
      <c r="P1141" s="311"/>
      <c r="Q1141" s="315"/>
      <c r="R1141" s="310"/>
      <c r="S1141" s="769"/>
      <c r="T1141" s="319"/>
      <c r="U1141" s="372"/>
      <c r="V1141" s="332"/>
      <c r="W1141" s="332"/>
      <c r="X1141" s="332"/>
    </row>
    <row r="1142" spans="1:25" ht="12.75" customHeight="1">
      <c r="A1142" s="99">
        <v>76105721</v>
      </c>
      <c r="B1142" s="162" t="s">
        <v>9545</v>
      </c>
      <c r="C1142" s="99">
        <v>51978391392</v>
      </c>
      <c r="D1142" s="99" t="s">
        <v>9546</v>
      </c>
      <c r="E1142" s="99" t="s">
        <v>451</v>
      </c>
      <c r="F1142" s="646"/>
      <c r="G1142" s="162" t="s">
        <v>223</v>
      </c>
      <c r="H1142" s="155" t="s">
        <v>245</v>
      </c>
      <c r="I1142" s="82"/>
      <c r="J1142" s="76"/>
      <c r="K1142" s="165" t="s">
        <v>278</v>
      </c>
      <c r="L1142" s="76" t="s">
        <v>278</v>
      </c>
      <c r="M1142" s="189">
        <v>45862</v>
      </c>
      <c r="N1142" s="372"/>
      <c r="O1142" s="503"/>
      <c r="P1142" s="82"/>
      <c r="Q1142" s="84"/>
      <c r="R1142" s="310"/>
      <c r="S1142" s="769"/>
      <c r="T1142" s="319"/>
      <c r="U1142" s="372"/>
      <c r="V1142" s="505"/>
    </row>
    <row r="1143" spans="1:25" ht="12.75" customHeight="1">
      <c r="A1143" s="99">
        <v>62049068</v>
      </c>
      <c r="B1143" s="162" t="s">
        <v>5130</v>
      </c>
      <c r="C1143" s="99">
        <v>51910627551</v>
      </c>
      <c r="D1143" s="99" t="s">
        <v>5131</v>
      </c>
      <c r="E1143" s="99" t="s">
        <v>451</v>
      </c>
      <c r="F1143" s="646"/>
      <c r="G1143" s="162" t="s">
        <v>223</v>
      </c>
      <c r="H1143" s="155" t="s">
        <v>245</v>
      </c>
      <c r="I1143" s="82"/>
      <c r="J1143" s="76"/>
      <c r="K1143" s="165" t="s">
        <v>278</v>
      </c>
      <c r="L1143" s="76" t="s">
        <v>278</v>
      </c>
      <c r="M1143" s="189">
        <v>45862</v>
      </c>
      <c r="N1143" s="372"/>
      <c r="O1143" s="503"/>
      <c r="P1143" s="82"/>
      <c r="Q1143" s="84"/>
      <c r="R1143" s="310"/>
      <c r="S1143" s="769"/>
      <c r="T1143" s="319"/>
      <c r="U1143" s="372"/>
      <c r="V1143" s="505" t="s">
        <v>5132</v>
      </c>
    </row>
    <row r="1144" spans="1:25" ht="12.75" customHeight="1">
      <c r="A1144" s="99">
        <v>71114658</v>
      </c>
      <c r="B1144" s="162" t="s">
        <v>5947</v>
      </c>
      <c r="C1144" s="99">
        <v>51952826055</v>
      </c>
      <c r="D1144" s="99" t="s">
        <v>5948</v>
      </c>
      <c r="E1144" s="99" t="s">
        <v>347</v>
      </c>
      <c r="F1144" s="646"/>
      <c r="G1144" s="162" t="s">
        <v>224</v>
      </c>
      <c r="H1144" s="169" t="s">
        <v>245</v>
      </c>
      <c r="I1144" s="82"/>
      <c r="J1144" s="76"/>
      <c r="K1144" s="165" t="s">
        <v>274</v>
      </c>
      <c r="L1144" s="76" t="s">
        <v>274</v>
      </c>
      <c r="M1144" s="189">
        <v>45862</v>
      </c>
      <c r="N1144" s="372"/>
      <c r="O1144" s="503"/>
      <c r="P1144" s="82"/>
      <c r="Q1144" s="84"/>
      <c r="R1144" s="310"/>
      <c r="S1144" s="769"/>
      <c r="T1144" s="319"/>
      <c r="U1144" s="372"/>
      <c r="V1144" s="56" t="s">
        <v>351</v>
      </c>
      <c r="W1144" s="332"/>
      <c r="X1144" s="332"/>
    </row>
    <row r="1145" spans="1:25" ht="12.75" customHeight="1">
      <c r="A1145" s="99">
        <v>60892713</v>
      </c>
      <c r="B1145" s="162" t="s">
        <v>3407</v>
      </c>
      <c r="C1145" s="99">
        <v>51973588386</v>
      </c>
      <c r="D1145" s="99" t="s">
        <v>3408</v>
      </c>
      <c r="E1145" s="99" t="s">
        <v>347</v>
      </c>
      <c r="F1145" s="646"/>
      <c r="G1145" s="162" t="s">
        <v>223</v>
      </c>
      <c r="H1145" s="169" t="s">
        <v>245</v>
      </c>
      <c r="I1145" s="82"/>
      <c r="J1145" s="76"/>
      <c r="K1145" s="165" t="s">
        <v>274</v>
      </c>
      <c r="L1145" s="76" t="s">
        <v>274</v>
      </c>
      <c r="M1145" s="189">
        <v>45862</v>
      </c>
      <c r="N1145" s="372"/>
      <c r="O1145" s="503"/>
      <c r="P1145" s="82"/>
      <c r="Q1145" s="84"/>
      <c r="R1145" s="310"/>
      <c r="S1145" s="769"/>
      <c r="T1145" s="319"/>
      <c r="U1145" s="372"/>
      <c r="V1145" s="56" t="s">
        <v>901</v>
      </c>
      <c r="W1145" s="332"/>
      <c r="X1145" s="332"/>
    </row>
    <row r="1146" spans="1:25" ht="12.75" customHeight="1">
      <c r="A1146" s="832">
        <v>62019225</v>
      </c>
      <c r="B1146" s="812" t="s">
        <v>5039</v>
      </c>
      <c r="C1146" s="833">
        <v>51964579855</v>
      </c>
      <c r="D1146" s="833" t="s">
        <v>5040</v>
      </c>
      <c r="E1146" s="833" t="s">
        <v>451</v>
      </c>
      <c r="F1146" s="834"/>
      <c r="G1146" s="162" t="s">
        <v>223</v>
      </c>
      <c r="H1146" s="169" t="s">
        <v>245</v>
      </c>
      <c r="I1146" s="82"/>
      <c r="J1146" s="76"/>
      <c r="K1146" s="165" t="s">
        <v>262</v>
      </c>
      <c r="L1146" s="321" t="s">
        <v>262</v>
      </c>
      <c r="M1146" s="1087">
        <v>45862</v>
      </c>
      <c r="N1146" s="372"/>
      <c r="O1146" s="503"/>
      <c r="P1146" s="82" t="str">
        <f>TRIM(BD_LilyaEspinoza[[#This Row],[CONTACTO II]])</f>
        <v/>
      </c>
      <c r="Q1146" s="84"/>
      <c r="R1146" s="310"/>
      <c r="S1146" s="769"/>
      <c r="T1146" s="319"/>
      <c r="U1146" s="372"/>
      <c r="V1146" s="505"/>
      <c r="W1146" s="332"/>
      <c r="X1146" s="332"/>
      <c r="Y1146" s="332"/>
    </row>
    <row r="1147" spans="1:25" ht="12.75" customHeight="1">
      <c r="A1147" s="832">
        <v>73730148</v>
      </c>
      <c r="B1147" s="812" t="s">
        <v>8527</v>
      </c>
      <c r="C1147" s="833">
        <v>51966655938</v>
      </c>
      <c r="D1147" s="833" t="s">
        <v>8528</v>
      </c>
      <c r="E1147" s="833" t="s">
        <v>451</v>
      </c>
      <c r="F1147" s="834"/>
      <c r="G1147" s="162" t="s">
        <v>223</v>
      </c>
      <c r="H1147" s="169" t="s">
        <v>245</v>
      </c>
      <c r="I1147" s="82"/>
      <c r="J1147" s="76"/>
      <c r="K1147" s="165" t="s">
        <v>262</v>
      </c>
      <c r="L1147" s="321" t="s">
        <v>262</v>
      </c>
      <c r="M1147" s="1087">
        <v>45862</v>
      </c>
      <c r="N1147" s="372"/>
      <c r="O1147" s="503"/>
      <c r="P1147" s="82" t="str">
        <f>TRIM(BD_LilyaEspinoza[[#This Row],[CONTACTO II]])</f>
        <v/>
      </c>
      <c r="Q1147" s="84"/>
      <c r="R1147" s="310"/>
      <c r="S1147" s="769"/>
      <c r="T1147" s="319"/>
      <c r="U1147" s="372"/>
      <c r="V1147" s="505"/>
      <c r="W1147" s="332"/>
      <c r="X1147" s="332"/>
      <c r="Y1147" s="332"/>
    </row>
    <row r="1148" spans="1:25" ht="12.75" customHeight="1">
      <c r="A1148" s="99">
        <v>77072891</v>
      </c>
      <c r="B1148" s="162" t="s">
        <v>9869</v>
      </c>
      <c r="C1148" s="99">
        <v>947172605</v>
      </c>
      <c r="D1148" s="693" t="s">
        <v>9870</v>
      </c>
      <c r="E1148" s="99" t="s">
        <v>2817</v>
      </c>
      <c r="F1148" s="646"/>
      <c r="G1148" s="162" t="s">
        <v>225</v>
      </c>
      <c r="H1148" s="169" t="s">
        <v>242</v>
      </c>
      <c r="I1148" s="82"/>
      <c r="J1148" s="76"/>
      <c r="K1148" s="165"/>
      <c r="L1148" s="76"/>
      <c r="M1148" s="189"/>
      <c r="N1148" s="83"/>
      <c r="O1148" s="877"/>
      <c r="P1148" s="82" t="str">
        <f>TRIM(BD_LilyaEspinoza[[#This Row],[CONTACTO II]])</f>
        <v/>
      </c>
      <c r="Q1148" s="84"/>
      <c r="R1148" s="310"/>
      <c r="S1148" s="769"/>
      <c r="T1148" s="319"/>
      <c r="U1148" s="83"/>
      <c r="V1148" s="60" t="s">
        <v>2754</v>
      </c>
    </row>
    <row r="1149" spans="1:25" ht="12.75" customHeight="1">
      <c r="A1149" s="99">
        <v>47508385</v>
      </c>
      <c r="B1149" s="162" t="s">
        <v>2815</v>
      </c>
      <c r="C1149" s="99">
        <v>936619718</v>
      </c>
      <c r="D1149" s="141" t="s">
        <v>2816</v>
      </c>
      <c r="E1149" s="99" t="s">
        <v>2817</v>
      </c>
      <c r="F1149" s="646"/>
      <c r="G1149" s="162" t="s">
        <v>224</v>
      </c>
      <c r="H1149" s="169" t="s">
        <v>242</v>
      </c>
      <c r="I1149" s="82"/>
      <c r="J1149" s="76"/>
      <c r="K1149" s="165"/>
      <c r="L1149" s="76"/>
      <c r="M1149" s="189"/>
      <c r="N1149" s="83"/>
      <c r="O1149" s="877"/>
      <c r="P1149" s="311"/>
      <c r="Q1149" s="84"/>
      <c r="R1149" s="310"/>
      <c r="S1149" s="769"/>
      <c r="T1149" s="319"/>
      <c r="U1149" s="83"/>
      <c r="V1149" s="60" t="s">
        <v>2754</v>
      </c>
    </row>
    <row r="1150" spans="1:25" ht="12.75" customHeight="1">
      <c r="A1150" s="857">
        <v>72052578</v>
      </c>
      <c r="B1150" s="798" t="s">
        <v>135</v>
      </c>
      <c r="C1150" s="800">
        <v>51993408414</v>
      </c>
      <c r="D1150" s="860" t="s">
        <v>6715</v>
      </c>
      <c r="E1150" s="800" t="s">
        <v>451</v>
      </c>
      <c r="F1150" s="804"/>
      <c r="G1150" s="856" t="s">
        <v>223</v>
      </c>
      <c r="H1150" s="676" t="s">
        <v>245</v>
      </c>
      <c r="I1150" s="722"/>
      <c r="J1150" s="678"/>
      <c r="K1150" s="679" t="s">
        <v>262</v>
      </c>
      <c r="L1150" s="321" t="s">
        <v>262</v>
      </c>
      <c r="M1150" s="859">
        <v>45863</v>
      </c>
      <c r="O1150" s="877"/>
      <c r="P1150" s="311"/>
      <c r="Q1150" s="315"/>
      <c r="R1150" s="310"/>
      <c r="S1150" s="769"/>
      <c r="T1150" s="319"/>
      <c r="U1150" s="372"/>
      <c r="V1150" s="722"/>
    </row>
    <row r="1151" spans="1:25" ht="12.75" customHeight="1">
      <c r="A1151" s="857">
        <v>41000771</v>
      </c>
      <c r="B1151" s="798" t="s">
        <v>1556</v>
      </c>
      <c r="C1151" s="800">
        <v>51968923308</v>
      </c>
      <c r="D1151" s="798" t="s">
        <v>1557</v>
      </c>
      <c r="E1151" s="800" t="s">
        <v>451</v>
      </c>
      <c r="F1151" s="804"/>
      <c r="G1151" s="856" t="s">
        <v>225</v>
      </c>
      <c r="H1151" s="676" t="s">
        <v>245</v>
      </c>
      <c r="I1151" s="722"/>
      <c r="J1151" s="678"/>
      <c r="K1151" s="679" t="s">
        <v>262</v>
      </c>
      <c r="L1151" s="321" t="s">
        <v>262</v>
      </c>
      <c r="M1151" s="859">
        <v>45863</v>
      </c>
      <c r="O1151" s="877"/>
      <c r="P1151" s="311"/>
      <c r="Q1151" s="315"/>
      <c r="R1151" s="310"/>
      <c r="S1151" s="769"/>
      <c r="T1151" s="319"/>
      <c r="U1151" s="372"/>
      <c r="V1151" s="722"/>
    </row>
    <row r="1152" spans="1:25" ht="12.75" customHeight="1">
      <c r="A1152" s="857">
        <v>72591842</v>
      </c>
      <c r="B1152" s="798" t="s">
        <v>7350</v>
      </c>
      <c r="C1152" s="800">
        <v>51982760920</v>
      </c>
      <c r="D1152" s="798" t="s">
        <v>7351</v>
      </c>
      <c r="E1152" s="800" t="s">
        <v>451</v>
      </c>
      <c r="F1152" s="804"/>
      <c r="G1152" s="856" t="s">
        <v>223</v>
      </c>
      <c r="H1152" s="676" t="s">
        <v>245</v>
      </c>
      <c r="I1152" s="722"/>
      <c r="J1152" s="678"/>
      <c r="K1152" s="679" t="s">
        <v>262</v>
      </c>
      <c r="L1152" s="321" t="s">
        <v>262</v>
      </c>
      <c r="M1152" s="859">
        <v>45863</v>
      </c>
      <c r="O1152" s="877"/>
      <c r="P1152" s="311"/>
      <c r="Q1152" s="315"/>
      <c r="R1152" s="310"/>
      <c r="S1152" s="769"/>
      <c r="T1152" s="319"/>
      <c r="U1152" s="372"/>
      <c r="V1152" s="722"/>
    </row>
    <row r="1153" spans="1:25" ht="12.75" customHeight="1">
      <c r="A1153" s="857">
        <v>46163803</v>
      </c>
      <c r="B1153" s="798" t="s">
        <v>2608</v>
      </c>
      <c r="C1153" s="800">
        <v>51914201053</v>
      </c>
      <c r="D1153" s="798" t="s">
        <v>2609</v>
      </c>
      <c r="E1153" s="800" t="s">
        <v>451</v>
      </c>
      <c r="F1153" s="804"/>
      <c r="G1153" s="856" t="s">
        <v>224</v>
      </c>
      <c r="H1153" s="676" t="s">
        <v>245</v>
      </c>
      <c r="I1153" s="722"/>
      <c r="J1153" s="678"/>
      <c r="K1153" s="679" t="s">
        <v>262</v>
      </c>
      <c r="L1153" s="321" t="s">
        <v>262</v>
      </c>
      <c r="M1153" s="859">
        <v>45863</v>
      </c>
      <c r="O1153" s="877"/>
      <c r="P1153" s="311"/>
      <c r="Q1153" s="315"/>
      <c r="R1153" s="310"/>
      <c r="S1153" s="769"/>
      <c r="T1153" s="319"/>
      <c r="U1153" s="372"/>
      <c r="V1153" s="722"/>
    </row>
    <row r="1154" spans="1:25" ht="12.75" customHeight="1">
      <c r="A1154" s="857">
        <v>10764044</v>
      </c>
      <c r="B1154" s="798" t="s">
        <v>1040</v>
      </c>
      <c r="C1154" s="800">
        <v>51915127512</v>
      </c>
      <c r="D1154" s="798" t="s">
        <v>1041</v>
      </c>
      <c r="E1154" s="800" t="s">
        <v>347</v>
      </c>
      <c r="F1154" s="804"/>
      <c r="G1154" s="856" t="s">
        <v>224</v>
      </c>
      <c r="H1154" s="676" t="s">
        <v>245</v>
      </c>
      <c r="I1154" s="722"/>
      <c r="J1154" s="678"/>
      <c r="K1154" s="679" t="s">
        <v>262</v>
      </c>
      <c r="L1154" s="321" t="s">
        <v>262</v>
      </c>
      <c r="M1154" s="859">
        <v>45863</v>
      </c>
      <c r="O1154" s="877"/>
      <c r="P1154" s="311"/>
      <c r="Q1154" s="315"/>
      <c r="R1154" s="310"/>
      <c r="S1154" s="769"/>
      <c r="T1154" s="319"/>
      <c r="U1154" s="372"/>
      <c r="V1154" s="722"/>
    </row>
    <row r="1155" spans="1:25" ht="12.75" customHeight="1">
      <c r="A1155" s="861">
        <v>43540882</v>
      </c>
      <c r="B1155" s="862" t="s">
        <v>2145</v>
      </c>
      <c r="C1155" s="862">
        <v>51935675238</v>
      </c>
      <c r="D1155" s="862" t="s">
        <v>2146</v>
      </c>
      <c r="E1155" s="862" t="s">
        <v>451</v>
      </c>
      <c r="F1155" s="863"/>
      <c r="G1155" s="870" t="s">
        <v>224</v>
      </c>
      <c r="H1155" s="864" t="s">
        <v>245</v>
      </c>
      <c r="I1155" s="865"/>
      <c r="J1155" s="866"/>
      <c r="K1155" s="858" t="s">
        <v>280</v>
      </c>
      <c r="L1155" s="858" t="s">
        <v>280</v>
      </c>
      <c r="M1155" s="859">
        <v>45863</v>
      </c>
      <c r="O1155" s="877"/>
      <c r="P1155" s="311"/>
      <c r="Q1155" s="315"/>
      <c r="R1155" s="310"/>
      <c r="S1155" s="769"/>
      <c r="T1155" s="319"/>
      <c r="U1155" s="372"/>
    </row>
    <row r="1156" spans="1:25" ht="12.75" customHeight="1">
      <c r="A1156" s="861">
        <v>74822307</v>
      </c>
      <c r="B1156" s="862" t="s">
        <v>9060</v>
      </c>
      <c r="C1156" s="862">
        <v>51984535861</v>
      </c>
      <c r="D1156" s="862" t="s">
        <v>9061</v>
      </c>
      <c r="E1156" s="862" t="s">
        <v>347</v>
      </c>
      <c r="F1156" s="863"/>
      <c r="G1156" s="870" t="s">
        <v>224</v>
      </c>
      <c r="H1156" s="864" t="s">
        <v>245</v>
      </c>
      <c r="I1156" s="865"/>
      <c r="J1156" s="866"/>
      <c r="K1156" s="858" t="s">
        <v>278</v>
      </c>
      <c r="L1156" s="858" t="s">
        <v>278</v>
      </c>
      <c r="M1156" s="859">
        <v>45863</v>
      </c>
      <c r="O1156" s="877"/>
      <c r="P1156" s="311"/>
      <c r="Q1156" s="315"/>
      <c r="R1156" s="310"/>
      <c r="S1156" s="769"/>
      <c r="T1156" s="319"/>
      <c r="U1156" s="372"/>
    </row>
    <row r="1157" spans="1:25" ht="12.75" customHeight="1">
      <c r="A1157" s="54">
        <v>73572367</v>
      </c>
      <c r="B1157" s="54" t="s">
        <v>8454</v>
      </c>
      <c r="C1157" s="54">
        <v>982964719</v>
      </c>
      <c r="D1157" s="872" t="s">
        <v>8455</v>
      </c>
      <c r="G1157" s="150" t="s">
        <v>223</v>
      </c>
      <c r="H1157" s="333" t="s">
        <v>242</v>
      </c>
      <c r="K1157" s="858"/>
      <c r="O1157" s="877"/>
      <c r="P1157" s="311"/>
      <c r="Q1157" s="315"/>
      <c r="R1157" s="310"/>
      <c r="S1157" s="769"/>
      <c r="T1157" s="319"/>
      <c r="U1157" s="372"/>
    </row>
    <row r="1158" spans="1:25" ht="12.75" customHeight="1">
      <c r="A1158" s="93">
        <v>72595602</v>
      </c>
      <c r="B1158" s="875" t="s">
        <v>7386</v>
      </c>
      <c r="C1158" s="174">
        <v>942630490</v>
      </c>
      <c r="D1158" s="659" t="s">
        <v>7387</v>
      </c>
      <c r="E1158" s="176"/>
      <c r="F1158" s="374"/>
      <c r="G1158" s="184" t="s">
        <v>224</v>
      </c>
      <c r="H1158" s="169" t="s">
        <v>11</v>
      </c>
      <c r="I1158" s="375"/>
      <c r="J1158" s="76"/>
      <c r="K1158" s="858"/>
      <c r="L1158" s="321" t="s">
        <v>271</v>
      </c>
      <c r="M1158" s="406">
        <v>45854</v>
      </c>
      <c r="N1158" s="310" t="s">
        <v>233</v>
      </c>
      <c r="O1158" s="877"/>
      <c r="P1158" s="311"/>
      <c r="Q1158" s="84"/>
      <c r="R1158" s="310"/>
      <c r="S1158" s="769"/>
      <c r="T1158" s="319"/>
      <c r="U1158" s="83"/>
      <c r="V1158" s="60"/>
      <c r="W1158" s="682"/>
    </row>
    <row r="1159" spans="1:25" ht="12.75" customHeight="1">
      <c r="A1159" s="99">
        <v>72227705</v>
      </c>
      <c r="B1159" s="186" t="s">
        <v>6968</v>
      </c>
      <c r="C1159" s="99">
        <v>934009741</v>
      </c>
      <c r="D1159" s="648" t="s">
        <v>6969</v>
      </c>
      <c r="E1159" s="99"/>
      <c r="F1159" s="646"/>
      <c r="G1159" s="162" t="s">
        <v>223</v>
      </c>
      <c r="H1159" s="169" t="s">
        <v>242</v>
      </c>
      <c r="I1159" s="82"/>
      <c r="J1159" s="76"/>
      <c r="K1159" s="858" t="s">
        <v>278</v>
      </c>
      <c r="L1159" s="76"/>
      <c r="M1159" s="189"/>
      <c r="N1159" s="372" t="s">
        <v>231</v>
      </c>
      <c r="O1159" s="877" t="s">
        <v>231</v>
      </c>
      <c r="P1159" s="82" t="str">
        <f>TRIM(BD_LilyaEspinoza[[#This Row],[CONTACTO II]])</f>
        <v>MOSTRÓ INTERÉS</v>
      </c>
      <c r="Q1159" s="84" t="s">
        <v>324</v>
      </c>
      <c r="R1159" s="310" t="s">
        <v>234</v>
      </c>
      <c r="S1159" s="769" t="s">
        <v>318</v>
      </c>
      <c r="T1159" s="492" t="s">
        <v>323</v>
      </c>
      <c r="U1159" s="83"/>
      <c r="V1159" s="60"/>
      <c r="W1159" s="682"/>
    </row>
    <row r="1160" spans="1:25" ht="12.75" customHeight="1">
      <c r="A1160" s="101">
        <v>70451034</v>
      </c>
      <c r="B1160" s="100" t="s">
        <v>5445</v>
      </c>
      <c r="C1160" s="101">
        <v>51907955269</v>
      </c>
      <c r="D1160" s="102" t="s">
        <v>5446</v>
      </c>
      <c r="E1160" s="99" t="s">
        <v>347</v>
      </c>
      <c r="F1160" s="63"/>
      <c r="G1160" s="150" t="s">
        <v>225</v>
      </c>
      <c r="H1160" s="101" t="s">
        <v>245</v>
      </c>
      <c r="I1160" s="88"/>
      <c r="J1160" s="63"/>
      <c r="K1160" s="125" t="s">
        <v>278</v>
      </c>
      <c r="L1160" s="125" t="s">
        <v>278</v>
      </c>
      <c r="M1160" s="126">
        <v>45868</v>
      </c>
      <c r="N1160" s="372"/>
      <c r="O1160" s="877"/>
      <c r="P1160" s="311"/>
      <c r="Q1160" s="315"/>
      <c r="R1160" s="310"/>
      <c r="S1160" s="769"/>
      <c r="T1160" s="492"/>
      <c r="U1160" s="372"/>
      <c r="V1160" s="61"/>
      <c r="W1160" s="61"/>
      <c r="X1160" s="61"/>
      <c r="Y1160" s="61"/>
    </row>
    <row r="1161" spans="1:25" ht="12.75" customHeight="1">
      <c r="A1161" s="101">
        <v>75443944</v>
      </c>
      <c r="B1161" s="100" t="s">
        <v>9302</v>
      </c>
      <c r="C1161" s="101">
        <v>51910474359</v>
      </c>
      <c r="D1161" s="102" t="s">
        <v>9303</v>
      </c>
      <c r="E1161" s="99" t="s">
        <v>347</v>
      </c>
      <c r="F1161" s="63"/>
      <c r="G1161" s="150" t="s">
        <v>224</v>
      </c>
      <c r="H1161" s="101" t="s">
        <v>245</v>
      </c>
      <c r="I1161" s="88"/>
      <c r="J1161" s="63"/>
      <c r="K1161" s="125" t="s">
        <v>278</v>
      </c>
      <c r="L1161" s="125" t="s">
        <v>278</v>
      </c>
      <c r="M1161" s="126">
        <v>45868</v>
      </c>
      <c r="N1161" s="372"/>
      <c r="O1161" s="877"/>
      <c r="P1161" s="311"/>
      <c r="Q1161" s="315"/>
      <c r="R1161" s="310"/>
      <c r="S1161" s="769"/>
      <c r="T1161" s="492"/>
      <c r="U1161" s="372"/>
      <c r="V1161" s="61"/>
      <c r="W1161" s="61"/>
      <c r="X1161" s="61"/>
      <c r="Y1161" s="61"/>
    </row>
    <row r="1162" spans="1:25" ht="12.75" customHeight="1">
      <c r="A1162" s="101">
        <v>40530068</v>
      </c>
      <c r="B1162" s="100" t="s">
        <v>1436</v>
      </c>
      <c r="C1162" s="101">
        <v>51965892397</v>
      </c>
      <c r="D1162" s="102" t="s">
        <v>1437</v>
      </c>
      <c r="E1162" s="99" t="s">
        <v>451</v>
      </c>
      <c r="F1162" s="63"/>
      <c r="G1162" s="150" t="s">
        <v>224</v>
      </c>
      <c r="H1162" s="101" t="s">
        <v>245</v>
      </c>
      <c r="I1162" s="88"/>
      <c r="J1162" s="63"/>
      <c r="K1162" s="125" t="s">
        <v>278</v>
      </c>
      <c r="L1162" s="125" t="s">
        <v>278</v>
      </c>
      <c r="M1162" s="126">
        <v>45868</v>
      </c>
      <c r="N1162" s="372"/>
      <c r="O1162" s="877"/>
      <c r="P1162" s="311"/>
      <c r="Q1162" s="315"/>
      <c r="R1162" s="310"/>
      <c r="S1162" s="769"/>
      <c r="T1162" s="492"/>
      <c r="U1162" s="372"/>
      <c r="V1162" s="61"/>
      <c r="W1162" s="61"/>
      <c r="X1162" s="61"/>
      <c r="Y1162" s="61"/>
    </row>
    <row r="1163" spans="1:25" ht="12.75" customHeight="1">
      <c r="A1163" s="101">
        <v>75197324</v>
      </c>
      <c r="B1163" s="100" t="s">
        <v>9207</v>
      </c>
      <c r="C1163" s="101">
        <v>51927774670</v>
      </c>
      <c r="D1163" s="102" t="s">
        <v>9208</v>
      </c>
      <c r="E1163" s="99" t="s">
        <v>347</v>
      </c>
      <c r="F1163" s="63"/>
      <c r="G1163" s="150" t="s">
        <v>224</v>
      </c>
      <c r="H1163" s="101" t="s">
        <v>245</v>
      </c>
      <c r="I1163" s="88"/>
      <c r="J1163" s="63"/>
      <c r="K1163" s="125" t="s">
        <v>278</v>
      </c>
      <c r="L1163" s="125" t="s">
        <v>278</v>
      </c>
      <c r="M1163" s="126">
        <v>45868</v>
      </c>
      <c r="N1163" s="372"/>
      <c r="O1163" s="877"/>
      <c r="P1163" s="311"/>
      <c r="Q1163" s="315"/>
      <c r="R1163" s="310"/>
      <c r="S1163" s="769"/>
      <c r="T1163" s="492"/>
      <c r="U1163" s="372"/>
      <c r="V1163" s="61"/>
      <c r="W1163" s="61"/>
      <c r="X1163" s="61"/>
      <c r="Y1163" s="61"/>
    </row>
    <row r="1164" spans="1:25" ht="12.75" customHeight="1">
      <c r="A1164" s="101">
        <v>71682198</v>
      </c>
      <c r="B1164" s="100" t="s">
        <v>6549</v>
      </c>
      <c r="C1164" s="101">
        <v>51991191112</v>
      </c>
      <c r="D1164" s="102" t="s">
        <v>6550</v>
      </c>
      <c r="E1164" s="99" t="s">
        <v>451</v>
      </c>
      <c r="F1164" s="63"/>
      <c r="G1164" s="150" t="s">
        <v>224</v>
      </c>
      <c r="H1164" s="101" t="s">
        <v>245</v>
      </c>
      <c r="I1164" s="88"/>
      <c r="J1164" s="63"/>
      <c r="K1164" s="125" t="s">
        <v>278</v>
      </c>
      <c r="L1164" s="125" t="s">
        <v>278</v>
      </c>
      <c r="M1164" s="126">
        <v>45868</v>
      </c>
      <c r="N1164" s="372"/>
      <c r="O1164" s="877"/>
      <c r="P1164" s="311"/>
      <c r="Q1164" s="315"/>
      <c r="R1164" s="310"/>
      <c r="S1164" s="769"/>
      <c r="T1164" s="492"/>
      <c r="U1164" s="372"/>
      <c r="V1164" s="61"/>
      <c r="W1164" s="61"/>
      <c r="X1164" s="61"/>
      <c r="Y1164" s="61"/>
    </row>
    <row r="1165" spans="1:25" ht="12.75" customHeight="1">
      <c r="A1165" s="101"/>
      <c r="B1165" s="100"/>
      <c r="C1165" s="101"/>
      <c r="D1165" s="102"/>
      <c r="E1165" s="99"/>
      <c r="F1165" s="63"/>
      <c r="G1165" s="150"/>
      <c r="H1165" s="101"/>
      <c r="I1165" s="88"/>
      <c r="J1165" s="63"/>
      <c r="K1165" s="125"/>
      <c r="L1165" s="125"/>
      <c r="M1165" s="126"/>
      <c r="N1165" s="372"/>
      <c r="O1165" s="877"/>
      <c r="P1165" s="311"/>
      <c r="Q1165" s="315"/>
      <c r="R1165" s="310"/>
      <c r="S1165" s="769"/>
      <c r="T1165" s="492"/>
      <c r="U1165" s="372"/>
      <c r="V1165" s="61"/>
      <c r="W1165" s="61"/>
      <c r="X1165" s="61"/>
      <c r="Y1165" s="61"/>
    </row>
    <row r="1166" spans="1:25" ht="12.75" customHeight="1">
      <c r="A1166" s="101">
        <v>73399919</v>
      </c>
      <c r="B1166" s="100" t="s">
        <v>8349</v>
      </c>
      <c r="C1166" s="101">
        <v>51967542199</v>
      </c>
      <c r="D1166" s="102" t="s">
        <v>8348</v>
      </c>
      <c r="E1166" s="99" t="s">
        <v>451</v>
      </c>
      <c r="F1166" s="63"/>
      <c r="G1166" s="856" t="s">
        <v>223</v>
      </c>
      <c r="H1166" s="101" t="s">
        <v>245</v>
      </c>
      <c r="I1166" s="88"/>
      <c r="J1166" s="63"/>
      <c r="K1166" s="125" t="s">
        <v>278</v>
      </c>
      <c r="L1166" s="125" t="s">
        <v>278</v>
      </c>
      <c r="M1166" s="126">
        <v>45868</v>
      </c>
      <c r="N1166" s="372"/>
      <c r="O1166" s="877"/>
      <c r="P1166" s="311"/>
      <c r="Q1166" s="315"/>
      <c r="R1166" s="310"/>
      <c r="S1166" s="769"/>
      <c r="T1166" s="492"/>
      <c r="U1166" s="372"/>
      <c r="V1166" s="61"/>
      <c r="W1166" s="61"/>
      <c r="X1166" s="61"/>
      <c r="Y1166" s="61"/>
    </row>
    <row r="1167" spans="1:25" ht="12.75" customHeight="1">
      <c r="A1167" s="101">
        <v>41526043</v>
      </c>
      <c r="B1167" s="100" t="s">
        <v>1696</v>
      </c>
      <c r="C1167" s="101">
        <v>51966055075</v>
      </c>
      <c r="D1167" s="102" t="s">
        <v>1697</v>
      </c>
      <c r="E1167" s="99" t="s">
        <v>347</v>
      </c>
      <c r="F1167" s="63"/>
      <c r="G1167" s="150" t="s">
        <v>224</v>
      </c>
      <c r="H1167" s="101" t="s">
        <v>245</v>
      </c>
      <c r="I1167" s="88"/>
      <c r="J1167" s="63"/>
      <c r="K1167" s="125" t="s">
        <v>280</v>
      </c>
      <c r="L1167" s="125" t="s">
        <v>280</v>
      </c>
      <c r="M1167" s="126">
        <v>45868</v>
      </c>
      <c r="N1167" s="372"/>
      <c r="O1167" s="877"/>
      <c r="P1167" s="311"/>
      <c r="Q1167" s="315"/>
      <c r="R1167" s="310"/>
      <c r="S1167" s="769"/>
      <c r="T1167" s="492"/>
      <c r="U1167" s="372"/>
      <c r="V1167" s="61"/>
      <c r="W1167" s="61"/>
      <c r="X1167" s="61"/>
      <c r="Y1167" s="61"/>
    </row>
    <row r="1168" spans="1:25" ht="12.75" customHeight="1">
      <c r="A1168" s="101">
        <v>76800126</v>
      </c>
      <c r="B1168" s="100" t="s">
        <v>9777</v>
      </c>
      <c r="C1168" s="101">
        <v>51954771461</v>
      </c>
      <c r="D1168" s="102" t="s">
        <v>9778</v>
      </c>
      <c r="E1168" s="99" t="s">
        <v>347</v>
      </c>
      <c r="F1168" s="63"/>
      <c r="G1168" s="150" t="s">
        <v>224</v>
      </c>
      <c r="H1168" s="101" t="s">
        <v>245</v>
      </c>
      <c r="I1168" s="88"/>
      <c r="J1168" s="63"/>
      <c r="K1168" s="125" t="s">
        <v>280</v>
      </c>
      <c r="L1168" s="125" t="s">
        <v>280</v>
      </c>
      <c r="M1168" s="126">
        <v>45868</v>
      </c>
      <c r="N1168" s="372"/>
      <c r="O1168" s="877"/>
      <c r="P1168" s="311"/>
      <c r="Q1168" s="315"/>
      <c r="R1168" s="310"/>
      <c r="S1168" s="769"/>
      <c r="T1168" s="492"/>
      <c r="U1168" s="372"/>
      <c r="V1168" s="61"/>
      <c r="W1168" s="61"/>
      <c r="X1168" s="61"/>
      <c r="Y1168" s="61"/>
    </row>
    <row r="1169" spans="1:25" ht="12.75" customHeight="1">
      <c r="A1169" s="101">
        <v>70995438</v>
      </c>
      <c r="B1169" s="100" t="s">
        <v>5907</v>
      </c>
      <c r="C1169" s="101">
        <v>51917153781</v>
      </c>
      <c r="D1169" s="102" t="s">
        <v>5908</v>
      </c>
      <c r="E1169" s="99" t="s">
        <v>347</v>
      </c>
      <c r="F1169" s="63"/>
      <c r="G1169" s="150" t="s">
        <v>224</v>
      </c>
      <c r="H1169" s="101" t="s">
        <v>245</v>
      </c>
      <c r="I1169" s="88"/>
      <c r="J1169" s="63"/>
      <c r="K1169" s="125" t="s">
        <v>280</v>
      </c>
      <c r="L1169" s="125" t="s">
        <v>280</v>
      </c>
      <c r="M1169" s="126">
        <v>45868</v>
      </c>
      <c r="N1169" s="372"/>
      <c r="O1169" s="877"/>
      <c r="P1169" s="311"/>
      <c r="Q1169" s="315"/>
      <c r="R1169" s="310"/>
      <c r="S1169" s="769"/>
      <c r="T1169" s="492"/>
      <c r="U1169" s="372"/>
      <c r="V1169" s="61"/>
      <c r="W1169" s="61"/>
      <c r="X1169" s="61"/>
      <c r="Y1169" s="61"/>
    </row>
    <row r="1170" spans="1:25" ht="12.75" customHeight="1">
      <c r="A1170" s="101"/>
      <c r="B1170" s="100"/>
      <c r="C1170" s="101"/>
      <c r="D1170" s="102"/>
      <c r="E1170" s="99"/>
      <c r="F1170" s="63"/>
      <c r="G1170" s="856"/>
      <c r="H1170" s="101"/>
      <c r="I1170" s="88"/>
      <c r="J1170" s="63"/>
      <c r="K1170" s="125"/>
      <c r="L1170" s="125"/>
      <c r="M1170" s="126"/>
      <c r="N1170" s="310"/>
      <c r="O1170" s="639"/>
      <c r="P1170" s="606"/>
      <c r="Q1170" s="315"/>
      <c r="R1170" s="310"/>
      <c r="S1170" s="769"/>
      <c r="T1170" s="492"/>
      <c r="U1170" s="372"/>
      <c r="V1170" s="61"/>
      <c r="W1170" s="61"/>
      <c r="X1170" s="61"/>
      <c r="Y1170" s="61"/>
    </row>
    <row r="1171" spans="1:25" ht="12.75" customHeight="1">
      <c r="A1171" s="101">
        <v>42868383</v>
      </c>
      <c r="B1171" s="100" t="s">
        <v>1985</v>
      </c>
      <c r="C1171" s="101">
        <v>51952993110</v>
      </c>
      <c r="D1171" s="102" t="s">
        <v>1986</v>
      </c>
      <c r="E1171" s="99" t="s">
        <v>347</v>
      </c>
      <c r="F1171" s="63"/>
      <c r="G1171" s="150" t="s">
        <v>224</v>
      </c>
      <c r="H1171" s="101" t="s">
        <v>245</v>
      </c>
      <c r="I1171" s="88"/>
      <c r="J1171" s="63"/>
      <c r="K1171" s="125" t="s">
        <v>280</v>
      </c>
      <c r="L1171" s="125" t="s">
        <v>280</v>
      </c>
      <c r="M1171" s="126">
        <v>45868</v>
      </c>
      <c r="N1171" s="310" t="s">
        <v>241</v>
      </c>
      <c r="O1171" s="877"/>
      <c r="P1171" s="311"/>
      <c r="Q1171" s="315"/>
      <c r="R1171" s="310"/>
      <c r="S1171" s="769"/>
      <c r="T1171" s="492"/>
      <c r="U1171" s="372"/>
      <c r="V1171" s="937" t="s">
        <v>1987</v>
      </c>
      <c r="W1171" s="61"/>
      <c r="X1171" s="61"/>
      <c r="Y1171" s="61"/>
    </row>
    <row r="1172" spans="1:25" ht="12.75" customHeight="1">
      <c r="A1172" s="101">
        <v>76621272</v>
      </c>
      <c r="B1172" s="100" t="s">
        <v>9731</v>
      </c>
      <c r="C1172" s="101">
        <v>51963101654</v>
      </c>
      <c r="D1172" s="102" t="s">
        <v>9732</v>
      </c>
      <c r="E1172" s="99" t="s">
        <v>347</v>
      </c>
      <c r="F1172" s="63"/>
      <c r="G1172" s="150" t="s">
        <v>224</v>
      </c>
      <c r="H1172" s="101" t="s">
        <v>245</v>
      </c>
      <c r="I1172" s="88"/>
      <c r="J1172" s="63"/>
      <c r="K1172" s="125" t="s">
        <v>280</v>
      </c>
      <c r="L1172" s="125" t="s">
        <v>280</v>
      </c>
      <c r="M1172" s="126">
        <v>45868</v>
      </c>
      <c r="N1172" s="372"/>
      <c r="O1172" s="877"/>
      <c r="P1172" s="311"/>
      <c r="Q1172" s="315"/>
      <c r="R1172" s="310"/>
      <c r="S1172" s="769"/>
      <c r="T1172" s="492"/>
      <c r="U1172" s="372"/>
      <c r="V1172" s="61"/>
      <c r="W1172" s="61"/>
      <c r="X1172" s="61"/>
      <c r="Y1172" s="61"/>
    </row>
    <row r="1173" spans="1:25" ht="12.75" customHeight="1">
      <c r="A1173" s="101">
        <v>72622154</v>
      </c>
      <c r="B1173" s="100" t="s">
        <v>7481</v>
      </c>
      <c r="C1173" s="101">
        <v>51981945809</v>
      </c>
      <c r="D1173" s="102" t="s">
        <v>7482</v>
      </c>
      <c r="E1173" s="99" t="s">
        <v>347</v>
      </c>
      <c r="F1173" s="63"/>
      <c r="G1173" s="870" t="s">
        <v>225</v>
      </c>
      <c r="H1173" s="101" t="s">
        <v>245</v>
      </c>
      <c r="I1173" s="88"/>
      <c r="J1173" s="63"/>
      <c r="K1173" s="125" t="s">
        <v>274</v>
      </c>
      <c r="L1173" s="125" t="s">
        <v>274</v>
      </c>
      <c r="M1173" s="126">
        <v>45868</v>
      </c>
      <c r="N1173" s="310" t="s">
        <v>233</v>
      </c>
      <c r="O1173" s="877" t="s">
        <v>231</v>
      </c>
      <c r="P1173" s="311"/>
      <c r="Q1173" s="315"/>
      <c r="R1173" s="310"/>
      <c r="S1173" s="769"/>
      <c r="T1173" s="492"/>
      <c r="U1173" s="372"/>
      <c r="V1173" s="317" t="s">
        <v>592</v>
      </c>
      <c r="W1173" s="61"/>
      <c r="X1173" s="61"/>
      <c r="Y1173" s="61"/>
    </row>
    <row r="1174" spans="1:25" ht="12.75" customHeight="1">
      <c r="A1174" s="101">
        <v>73156195</v>
      </c>
      <c r="B1174" s="100" t="s">
        <v>8075</v>
      </c>
      <c r="C1174" s="101">
        <v>51939533553</v>
      </c>
      <c r="D1174" s="102" t="s">
        <v>8076</v>
      </c>
      <c r="E1174" s="99" t="s">
        <v>347</v>
      </c>
      <c r="F1174" s="63"/>
      <c r="G1174" s="856" t="s">
        <v>223</v>
      </c>
      <c r="H1174" s="101" t="s">
        <v>245</v>
      </c>
      <c r="I1174" s="88"/>
      <c r="J1174" s="63"/>
      <c r="K1174" s="125" t="s">
        <v>274</v>
      </c>
      <c r="L1174" s="125" t="s">
        <v>274</v>
      </c>
      <c r="M1174" s="126">
        <v>45868</v>
      </c>
      <c r="N1174" s="372"/>
      <c r="O1174" s="877"/>
      <c r="P1174" s="311"/>
      <c r="Q1174" s="315"/>
      <c r="R1174" s="310"/>
      <c r="S1174" s="769"/>
      <c r="T1174" s="492"/>
      <c r="U1174" s="372"/>
      <c r="V1174" s="317" t="s">
        <v>592</v>
      </c>
      <c r="W1174" s="61"/>
      <c r="X1174" s="61"/>
      <c r="Y1174" s="61"/>
    </row>
    <row r="1175" spans="1:25" ht="12.75" customHeight="1">
      <c r="A1175" s="101">
        <v>61771158</v>
      </c>
      <c r="B1175" s="100" t="s">
        <v>4773</v>
      </c>
      <c r="C1175" s="101">
        <v>51967648986</v>
      </c>
      <c r="D1175" s="102" t="s">
        <v>4774</v>
      </c>
      <c r="E1175" s="99" t="s">
        <v>347</v>
      </c>
      <c r="F1175" s="63"/>
      <c r="G1175" s="150" t="s">
        <v>224</v>
      </c>
      <c r="H1175" s="101" t="s">
        <v>245</v>
      </c>
      <c r="I1175" s="88"/>
      <c r="J1175" s="63"/>
      <c r="K1175" s="125" t="s">
        <v>274</v>
      </c>
      <c r="L1175" s="125" t="s">
        <v>274</v>
      </c>
      <c r="M1175" s="126">
        <v>45868</v>
      </c>
      <c r="N1175" s="372"/>
      <c r="O1175" s="877"/>
      <c r="P1175" s="311"/>
      <c r="Q1175" s="315"/>
      <c r="R1175" s="310"/>
      <c r="S1175" s="769"/>
      <c r="T1175" s="492"/>
      <c r="U1175" s="372"/>
      <c r="V1175" s="317" t="s">
        <v>901</v>
      </c>
      <c r="W1175" s="61"/>
      <c r="X1175" s="61"/>
      <c r="Y1175" s="61"/>
    </row>
    <row r="1176" spans="1:25" ht="12.75" customHeight="1">
      <c r="A1176" s="832">
        <v>9600429</v>
      </c>
      <c r="B1176" s="812" t="s">
        <v>757</v>
      </c>
      <c r="C1176" s="833">
        <v>51995422694</v>
      </c>
      <c r="D1176" s="833" t="s">
        <v>758</v>
      </c>
      <c r="E1176" s="833" t="s">
        <v>347</v>
      </c>
      <c r="F1176" s="834"/>
      <c r="G1176" s="812" t="s">
        <v>225</v>
      </c>
      <c r="H1176" s="169" t="s">
        <v>245</v>
      </c>
      <c r="I1176" s="82"/>
      <c r="J1176" s="76"/>
      <c r="K1176" s="165" t="s">
        <v>262</v>
      </c>
      <c r="L1176" s="321" t="s">
        <v>262</v>
      </c>
      <c r="M1176" s="1087">
        <v>45868</v>
      </c>
      <c r="N1176" s="310" t="s">
        <v>233</v>
      </c>
      <c r="O1176" s="877"/>
      <c r="P1176" s="311"/>
      <c r="Q1176" s="84"/>
      <c r="R1176" s="310"/>
      <c r="S1176" s="769"/>
      <c r="T1176" s="492"/>
      <c r="U1176" s="372"/>
      <c r="V1176" s="505"/>
      <c r="W1176" s="332"/>
      <c r="X1176" s="332"/>
      <c r="Y1176" s="332"/>
    </row>
    <row r="1177" spans="1:25" ht="12.75" customHeight="1">
      <c r="A1177" s="832">
        <v>46760112</v>
      </c>
      <c r="B1177" s="812" t="s">
        <v>2700</v>
      </c>
      <c r="C1177" s="833">
        <v>51931102229</v>
      </c>
      <c r="D1177" s="833" t="s">
        <v>2701</v>
      </c>
      <c r="E1177" s="833" t="s">
        <v>451</v>
      </c>
      <c r="F1177" s="834"/>
      <c r="G1177" s="812" t="s">
        <v>223</v>
      </c>
      <c r="H1177" s="169" t="s">
        <v>245</v>
      </c>
      <c r="I1177" s="82"/>
      <c r="J1177" s="76"/>
      <c r="K1177" s="165" t="s">
        <v>262</v>
      </c>
      <c r="L1177" s="321" t="s">
        <v>262</v>
      </c>
      <c r="M1177" s="1087">
        <v>45868</v>
      </c>
      <c r="N1177" s="310" t="s">
        <v>233</v>
      </c>
      <c r="O1177" s="877"/>
      <c r="P1177" s="311"/>
      <c r="Q1177" s="84"/>
      <c r="R1177" s="310"/>
      <c r="S1177" s="769"/>
      <c r="T1177" s="492"/>
      <c r="U1177" s="372"/>
      <c r="V1177" s="505"/>
      <c r="W1177" s="332"/>
      <c r="X1177" s="332"/>
      <c r="Y1177" s="332"/>
    </row>
    <row r="1178" spans="1:25" ht="12.75" customHeight="1">
      <c r="A1178" s="832">
        <v>62018931</v>
      </c>
      <c r="B1178" s="812" t="s">
        <v>5033</v>
      </c>
      <c r="C1178" s="833">
        <v>51914590516</v>
      </c>
      <c r="D1178" s="833" t="s">
        <v>5032</v>
      </c>
      <c r="E1178" s="833" t="s">
        <v>451</v>
      </c>
      <c r="F1178" s="834"/>
      <c r="G1178" s="162" t="s">
        <v>224</v>
      </c>
      <c r="H1178" s="169" t="s">
        <v>245</v>
      </c>
      <c r="I1178" s="82"/>
      <c r="J1178" s="76"/>
      <c r="K1178" s="165" t="s">
        <v>262</v>
      </c>
      <c r="L1178" s="321" t="s">
        <v>262</v>
      </c>
      <c r="M1178" s="1087">
        <v>45868</v>
      </c>
      <c r="N1178" s="310" t="s">
        <v>233</v>
      </c>
      <c r="O1178" s="877"/>
      <c r="P1178" s="311"/>
      <c r="Q1178" s="84"/>
      <c r="R1178" s="310"/>
      <c r="S1178" s="769"/>
      <c r="T1178" s="492"/>
      <c r="U1178" s="372"/>
      <c r="V1178" s="505"/>
      <c r="W1178" s="332"/>
      <c r="X1178" s="332"/>
      <c r="Y1178" s="332"/>
    </row>
    <row r="1179" spans="1:25" ht="12.75" customHeight="1">
      <c r="A1179" s="832">
        <v>74767083</v>
      </c>
      <c r="B1179" s="812" t="s">
        <v>9033</v>
      </c>
      <c r="C1179" s="833">
        <v>51962167838</v>
      </c>
      <c r="D1179" s="833" t="s">
        <v>9034</v>
      </c>
      <c r="E1179" s="833" t="s">
        <v>347</v>
      </c>
      <c r="F1179" s="834"/>
      <c r="G1179" s="162" t="s">
        <v>224</v>
      </c>
      <c r="H1179" s="169" t="s">
        <v>245</v>
      </c>
      <c r="I1179" s="82"/>
      <c r="J1179" s="76"/>
      <c r="K1179" s="165" t="s">
        <v>262</v>
      </c>
      <c r="L1179" s="321" t="s">
        <v>262</v>
      </c>
      <c r="M1179" s="1087">
        <v>45868</v>
      </c>
      <c r="N1179" s="310" t="s">
        <v>233</v>
      </c>
      <c r="O1179" s="877"/>
      <c r="P1179" s="311"/>
      <c r="Q1179" s="84"/>
      <c r="R1179" s="310"/>
      <c r="S1179" s="769"/>
      <c r="T1179" s="492"/>
      <c r="U1179" s="372"/>
      <c r="V1179" s="505"/>
      <c r="W1179" s="332"/>
      <c r="X1179" s="332"/>
      <c r="Y1179" s="332"/>
    </row>
    <row r="1180" spans="1:25" ht="12.75" customHeight="1">
      <c r="A1180" s="832">
        <v>73396150</v>
      </c>
      <c r="B1180" s="812" t="s">
        <v>8333</v>
      </c>
      <c r="C1180" s="833">
        <v>51988348187</v>
      </c>
      <c r="D1180" s="833" t="s">
        <v>8334</v>
      </c>
      <c r="E1180" s="833" t="s">
        <v>451</v>
      </c>
      <c r="F1180" s="834"/>
      <c r="G1180" s="812" t="s">
        <v>225</v>
      </c>
      <c r="H1180" s="169" t="s">
        <v>245</v>
      </c>
      <c r="I1180" s="82"/>
      <c r="J1180" s="76"/>
      <c r="K1180" s="165" t="s">
        <v>262</v>
      </c>
      <c r="L1180" s="321" t="s">
        <v>262</v>
      </c>
      <c r="M1180" s="1087">
        <v>45868</v>
      </c>
      <c r="N1180" s="310" t="s">
        <v>233</v>
      </c>
      <c r="O1180" s="877"/>
      <c r="P1180" s="311"/>
      <c r="Q1180" s="84"/>
      <c r="R1180" s="310"/>
      <c r="S1180" s="769"/>
      <c r="T1180" s="492"/>
      <c r="U1180" s="372"/>
      <c r="V1180" s="505"/>
      <c r="W1180" s="332"/>
      <c r="X1180" s="332"/>
      <c r="Y1180" s="332"/>
    </row>
    <row r="1181" spans="1:25" ht="12.75" customHeight="1">
      <c r="A1181" s="832">
        <v>70890505</v>
      </c>
      <c r="B1181" s="812" t="s">
        <v>5836</v>
      </c>
      <c r="C1181" s="833">
        <v>51929854720</v>
      </c>
      <c r="D1181" s="833" t="s">
        <v>5837</v>
      </c>
      <c r="E1181" s="833" t="s">
        <v>347</v>
      </c>
      <c r="F1181" s="834"/>
      <c r="G1181" s="812" t="s">
        <v>223</v>
      </c>
      <c r="H1181" s="169" t="s">
        <v>245</v>
      </c>
      <c r="I1181" s="82"/>
      <c r="J1181" s="76"/>
      <c r="K1181" s="165" t="s">
        <v>262</v>
      </c>
      <c r="L1181" s="321" t="s">
        <v>262</v>
      </c>
      <c r="M1181" s="1087">
        <v>45868</v>
      </c>
      <c r="N1181" s="310" t="s">
        <v>233</v>
      </c>
      <c r="O1181" s="877"/>
      <c r="P1181" s="606" t="s">
        <v>330</v>
      </c>
      <c r="Q1181" s="84"/>
      <c r="R1181" s="310"/>
      <c r="S1181" s="769"/>
      <c r="T1181" s="492"/>
      <c r="U1181" s="372"/>
      <c r="V1181" s="505"/>
      <c r="W1181" s="332"/>
      <c r="X1181" s="332"/>
      <c r="Y1181" s="332"/>
    </row>
    <row r="1182" spans="1:25" ht="12.75" customHeight="1">
      <c r="A1182" s="832">
        <v>75811225</v>
      </c>
      <c r="B1182" s="812" t="s">
        <v>9430</v>
      </c>
      <c r="C1182" s="833">
        <v>51927897219</v>
      </c>
      <c r="D1182" s="833" t="s">
        <v>9431</v>
      </c>
      <c r="E1182" s="833" t="s">
        <v>347</v>
      </c>
      <c r="F1182" s="834"/>
      <c r="G1182" s="812" t="s">
        <v>225</v>
      </c>
      <c r="H1182" s="169" t="s">
        <v>245</v>
      </c>
      <c r="I1182" s="82"/>
      <c r="J1182" s="76"/>
      <c r="K1182" s="165" t="s">
        <v>262</v>
      </c>
      <c r="L1182" s="321" t="s">
        <v>262</v>
      </c>
      <c r="M1182" s="1087">
        <v>45868</v>
      </c>
      <c r="N1182" s="310" t="s">
        <v>233</v>
      </c>
      <c r="O1182" s="877"/>
      <c r="P1182" s="311"/>
      <c r="Q1182" s="84"/>
      <c r="R1182" s="310"/>
      <c r="S1182" s="769"/>
      <c r="T1182" s="492"/>
      <c r="U1182" s="372"/>
      <c r="V1182" s="505"/>
      <c r="W1182" s="332"/>
      <c r="X1182" s="332"/>
      <c r="Y1182" s="332"/>
    </row>
    <row r="1183" spans="1:25" ht="12.75" customHeight="1">
      <c r="A1183" s="832">
        <v>8274105</v>
      </c>
      <c r="B1183" s="812" t="s">
        <v>647</v>
      </c>
      <c r="C1183" s="833">
        <v>51975947143</v>
      </c>
      <c r="D1183" s="833" t="s">
        <v>648</v>
      </c>
      <c r="E1183" s="833" t="s">
        <v>451</v>
      </c>
      <c r="F1183" s="834"/>
      <c r="G1183" s="812" t="s">
        <v>223</v>
      </c>
      <c r="H1183" s="169" t="s">
        <v>245</v>
      </c>
      <c r="I1183" s="82"/>
      <c r="J1183" s="76"/>
      <c r="K1183" s="165" t="s">
        <v>262</v>
      </c>
      <c r="L1183" s="321" t="s">
        <v>262</v>
      </c>
      <c r="M1183" s="1087">
        <v>45868</v>
      </c>
      <c r="N1183" s="310" t="s">
        <v>233</v>
      </c>
      <c r="O1183" s="877"/>
      <c r="P1183" s="311"/>
      <c r="Q1183" s="84"/>
      <c r="R1183" s="310"/>
      <c r="S1183" s="769"/>
      <c r="T1183" s="492"/>
      <c r="U1183" s="372"/>
      <c r="V1183" s="505"/>
      <c r="W1183" s="332"/>
      <c r="X1183" s="332"/>
      <c r="Y1183" s="332"/>
    </row>
    <row r="1184" spans="1:25" ht="12.75" customHeight="1">
      <c r="A1184" s="888">
        <v>46298774</v>
      </c>
      <c r="B1184" s="813" t="s">
        <v>2621</v>
      </c>
      <c r="C1184" s="889">
        <v>51925945233</v>
      </c>
      <c r="D1184" s="889" t="s">
        <v>2622</v>
      </c>
      <c r="E1184" s="889" t="s">
        <v>347</v>
      </c>
      <c r="F1184" s="890"/>
      <c r="G1184" s="813" t="s">
        <v>223</v>
      </c>
      <c r="H1184" s="169" t="s">
        <v>245</v>
      </c>
      <c r="I1184" s="82"/>
      <c r="J1184" s="76"/>
      <c r="K1184" s="165" t="s">
        <v>262</v>
      </c>
      <c r="L1184" s="321" t="s">
        <v>262</v>
      </c>
      <c r="M1184" s="1087">
        <v>45868</v>
      </c>
      <c r="N1184" s="310" t="s">
        <v>233</v>
      </c>
      <c r="O1184" s="877"/>
      <c r="P1184" s="606" t="s">
        <v>329</v>
      </c>
      <c r="Q1184" s="84"/>
      <c r="R1184" s="310"/>
      <c r="S1184" s="769"/>
      <c r="T1184" s="492"/>
      <c r="U1184" s="372"/>
      <c r="V1184" s="505"/>
      <c r="W1184" s="332"/>
      <c r="X1184" s="332"/>
      <c r="Y1184" s="332"/>
    </row>
    <row r="1185" spans="1:25" ht="12.75" customHeight="1">
      <c r="A1185" s="155">
        <v>61392575</v>
      </c>
      <c r="B1185" s="150" t="s">
        <v>51</v>
      </c>
      <c r="C1185" s="155">
        <v>51958907058</v>
      </c>
      <c r="D1185" s="138" t="s">
        <v>4172</v>
      </c>
      <c r="E1185" s="99" t="s">
        <v>451</v>
      </c>
      <c r="F1185" s="94"/>
      <c r="G1185" s="150" t="s">
        <v>224</v>
      </c>
      <c r="H1185" s="155" t="s">
        <v>245</v>
      </c>
      <c r="I1185" s="319"/>
      <c r="J1185" s="94"/>
      <c r="K1185" s="321" t="s">
        <v>278</v>
      </c>
      <c r="L1185" s="321" t="s">
        <v>278</v>
      </c>
      <c r="M1185" s="647">
        <v>45869</v>
      </c>
      <c r="N1185" s="372" t="s">
        <v>231</v>
      </c>
      <c r="O1185" s="877"/>
      <c r="P1185" s="311"/>
      <c r="Q1185" s="315" t="s">
        <v>324</v>
      </c>
      <c r="R1185" s="310" t="s">
        <v>232</v>
      </c>
      <c r="S1185" s="769" t="s">
        <v>318</v>
      </c>
      <c r="T1185" s="492" t="s">
        <v>323</v>
      </c>
      <c r="U1185" s="372"/>
      <c r="V1185" s="332" t="s">
        <v>4173</v>
      </c>
      <c r="W1185" s="332"/>
      <c r="X1185" s="332"/>
      <c r="Y1185" s="332"/>
    </row>
    <row r="1186" spans="1:25" ht="12.75" customHeight="1">
      <c r="A1186" s="155">
        <v>47223511</v>
      </c>
      <c r="B1186" s="150" t="s">
        <v>2777</v>
      </c>
      <c r="C1186" s="155">
        <v>51975488801</v>
      </c>
      <c r="D1186" s="138" t="s">
        <v>2778</v>
      </c>
      <c r="E1186" s="99" t="s">
        <v>451</v>
      </c>
      <c r="F1186" s="94"/>
      <c r="G1186" s="870" t="s">
        <v>223</v>
      </c>
      <c r="H1186" s="155" t="s">
        <v>245</v>
      </c>
      <c r="I1186" s="319"/>
      <c r="J1186" s="94"/>
      <c r="K1186" s="321" t="s">
        <v>278</v>
      </c>
      <c r="L1186" s="321" t="s">
        <v>278</v>
      </c>
      <c r="M1186" s="647">
        <v>45869</v>
      </c>
      <c r="N1186" s="372"/>
      <c r="O1186" s="877"/>
      <c r="P1186" s="311"/>
      <c r="Q1186" s="315"/>
      <c r="R1186" s="310"/>
      <c r="S1186" s="769"/>
      <c r="T1186" s="492"/>
      <c r="U1186" s="372"/>
      <c r="V1186" s="332"/>
      <c r="W1186" s="332"/>
      <c r="X1186" s="332"/>
      <c r="Y1186" s="332"/>
    </row>
    <row r="1187" spans="1:25" ht="12.75" customHeight="1">
      <c r="A1187" s="155">
        <v>70962270</v>
      </c>
      <c r="B1187" s="150" t="s">
        <v>5880</v>
      </c>
      <c r="C1187" s="155">
        <v>51968597800</v>
      </c>
      <c r="D1187" s="138" t="s">
        <v>5881</v>
      </c>
      <c r="E1187" s="99" t="s">
        <v>347</v>
      </c>
      <c r="F1187" s="94"/>
      <c r="G1187" s="870" t="s">
        <v>223</v>
      </c>
      <c r="H1187" s="155" t="s">
        <v>245</v>
      </c>
      <c r="I1187" s="319"/>
      <c r="J1187" s="94"/>
      <c r="K1187" s="321" t="s">
        <v>278</v>
      </c>
      <c r="L1187" s="321" t="s">
        <v>278</v>
      </c>
      <c r="M1187" s="647">
        <v>45869</v>
      </c>
      <c r="N1187" s="310" t="s">
        <v>233</v>
      </c>
      <c r="O1187" s="877"/>
      <c r="P1187" s="311"/>
      <c r="Q1187" s="315"/>
      <c r="R1187" s="310"/>
      <c r="S1187" s="769"/>
      <c r="T1187" s="492"/>
      <c r="U1187" s="372"/>
      <c r="V1187" s="332"/>
      <c r="W1187" s="332"/>
      <c r="X1187" s="332"/>
      <c r="Y1187" s="332"/>
    </row>
    <row r="1188" spans="1:25" ht="12.75" customHeight="1">
      <c r="A1188" s="155">
        <v>76860533</v>
      </c>
      <c r="B1188" s="150" t="s">
        <v>9801</v>
      </c>
      <c r="C1188" s="155">
        <v>51957703784</v>
      </c>
      <c r="D1188" s="138" t="s">
        <v>9802</v>
      </c>
      <c r="E1188" s="99" t="s">
        <v>347</v>
      </c>
      <c r="F1188" s="94"/>
      <c r="G1188" s="870" t="s">
        <v>225</v>
      </c>
      <c r="H1188" s="155" t="s">
        <v>245</v>
      </c>
      <c r="I1188" s="319"/>
      <c r="J1188" s="94"/>
      <c r="K1188" s="321" t="s">
        <v>274</v>
      </c>
      <c r="L1188" s="321" t="s">
        <v>274</v>
      </c>
      <c r="M1188" s="647">
        <v>45869</v>
      </c>
      <c r="N1188" s="372"/>
      <c r="O1188" s="877"/>
      <c r="P1188" s="311"/>
      <c r="Q1188" s="315"/>
      <c r="R1188" s="310"/>
      <c r="S1188" s="769"/>
      <c r="T1188" s="492"/>
      <c r="U1188" s="372"/>
      <c r="V1188" s="317" t="s">
        <v>592</v>
      </c>
      <c r="W1188" s="332"/>
      <c r="X1188" s="332"/>
      <c r="Y1188" s="332"/>
    </row>
    <row r="1189" spans="1:25" ht="12.75" customHeight="1">
      <c r="A1189" s="897">
        <v>60748711</v>
      </c>
      <c r="B1189" s="898" t="s">
        <v>3248</v>
      </c>
      <c r="C1189" s="899">
        <v>51997310837</v>
      </c>
      <c r="D1189" s="898" t="s">
        <v>3249</v>
      </c>
      <c r="E1189" s="899" t="s">
        <v>347</v>
      </c>
      <c r="F1189" s="900"/>
      <c r="G1189" s="870" t="s">
        <v>223</v>
      </c>
      <c r="H1189" s="155" t="s">
        <v>245</v>
      </c>
      <c r="I1189" s="319"/>
      <c r="J1189" s="94"/>
      <c r="K1189" s="321" t="s">
        <v>262</v>
      </c>
      <c r="L1189" s="321" t="s">
        <v>262</v>
      </c>
      <c r="M1189" s="647">
        <v>45869</v>
      </c>
      <c r="N1189" s="372"/>
      <c r="O1189" s="877"/>
      <c r="P1189" s="311"/>
      <c r="Q1189" s="315"/>
      <c r="R1189" s="310"/>
      <c r="S1189" s="769"/>
      <c r="T1189" s="492"/>
      <c r="U1189" s="372"/>
      <c r="V1189" s="332"/>
      <c r="W1189" s="332"/>
      <c r="X1189" s="332"/>
      <c r="Y1189" s="332"/>
    </row>
    <row r="1190" spans="1:25" ht="12.75" customHeight="1">
      <c r="A1190" s="897">
        <v>73157428</v>
      </c>
      <c r="B1190" s="898" t="s">
        <v>8088</v>
      </c>
      <c r="C1190" s="899">
        <v>51913836920</v>
      </c>
      <c r="D1190" s="898" t="s">
        <v>8089</v>
      </c>
      <c r="E1190" s="899" t="s">
        <v>451</v>
      </c>
      <c r="F1190" s="900"/>
      <c r="G1190" s="150" t="s">
        <v>224</v>
      </c>
      <c r="H1190" s="155" t="s">
        <v>245</v>
      </c>
      <c r="I1190" s="319"/>
      <c r="J1190" s="94"/>
      <c r="K1190" s="321" t="s">
        <v>262</v>
      </c>
      <c r="L1190" s="321" t="s">
        <v>262</v>
      </c>
      <c r="M1190" s="647">
        <v>45869</v>
      </c>
      <c r="N1190" s="310" t="s">
        <v>233</v>
      </c>
      <c r="O1190" s="877"/>
      <c r="P1190" s="606" t="s">
        <v>329</v>
      </c>
      <c r="Q1190" s="315"/>
      <c r="R1190" s="310"/>
      <c r="S1190" s="769"/>
      <c r="T1190" s="492"/>
      <c r="U1190" s="372"/>
      <c r="V1190" s="332"/>
      <c r="W1190" s="332"/>
      <c r="X1190" s="332"/>
      <c r="Y1190" s="332"/>
    </row>
    <row r="1191" spans="1:25" ht="12.75" customHeight="1">
      <c r="A1191" s="155">
        <v>61310610</v>
      </c>
      <c r="B1191" s="150" t="s">
        <v>3989</v>
      </c>
      <c r="C1191" s="155">
        <v>51977872515</v>
      </c>
      <c r="D1191" s="138" t="s">
        <v>3990</v>
      </c>
      <c r="E1191" s="99" t="s">
        <v>347</v>
      </c>
      <c r="F1191" s="94"/>
      <c r="G1191" s="150" t="s">
        <v>224</v>
      </c>
      <c r="H1191" s="155" t="s">
        <v>245</v>
      </c>
      <c r="I1191" s="319"/>
      <c r="J1191" s="94"/>
      <c r="K1191" s="321" t="s">
        <v>278</v>
      </c>
      <c r="L1191" s="321" t="s">
        <v>262</v>
      </c>
      <c r="M1191" s="647">
        <v>45869</v>
      </c>
      <c r="N1191" s="310" t="s">
        <v>233</v>
      </c>
      <c r="O1191" s="877"/>
      <c r="P1191" s="606" t="s">
        <v>329</v>
      </c>
      <c r="Q1191" s="315"/>
      <c r="R1191" s="310"/>
      <c r="S1191" s="769"/>
      <c r="T1191" s="492"/>
      <c r="U1191" s="372"/>
      <c r="V1191" s="332"/>
      <c r="W1191" s="332"/>
      <c r="X1191" s="332"/>
      <c r="Y1191" s="332"/>
    </row>
    <row r="1192" spans="1:25" ht="12.75" customHeight="1">
      <c r="A1192" s="796">
        <v>11111111</v>
      </c>
      <c r="B1192" s="798" t="s">
        <v>1061</v>
      </c>
      <c r="C1192" s="800">
        <v>51977178596</v>
      </c>
      <c r="D1192" s="798" t="s">
        <v>1062</v>
      </c>
      <c r="E1192" s="800" t="s">
        <v>451</v>
      </c>
      <c r="F1192" s="804"/>
      <c r="G1192" s="150" t="s">
        <v>224</v>
      </c>
      <c r="H1192" s="155" t="s">
        <v>245</v>
      </c>
      <c r="I1192" s="88"/>
      <c r="J1192" s="63"/>
      <c r="K1192" s="321" t="s">
        <v>262</v>
      </c>
      <c r="L1192" s="321" t="s">
        <v>262</v>
      </c>
      <c r="M1192" s="126">
        <v>45870</v>
      </c>
      <c r="N1192" s="310" t="s">
        <v>233</v>
      </c>
      <c r="O1192" s="877"/>
      <c r="P1192" s="606" t="s">
        <v>329</v>
      </c>
      <c r="Q1192" s="315"/>
      <c r="R1192" s="310"/>
      <c r="S1192" s="769"/>
      <c r="T1192" s="492"/>
      <c r="U1192" s="88"/>
      <c r="V1192" s="61"/>
      <c r="W1192" s="61"/>
      <c r="X1192" s="61"/>
      <c r="Y1192" s="61"/>
    </row>
    <row r="1193" spans="1:25" ht="12.75" customHeight="1">
      <c r="A1193" s="796">
        <v>6990296</v>
      </c>
      <c r="B1193" s="798" t="s">
        <v>559</v>
      </c>
      <c r="C1193" s="800">
        <v>51977348022</v>
      </c>
      <c r="D1193" s="798" t="s">
        <v>560</v>
      </c>
      <c r="E1193" s="800" t="s">
        <v>347</v>
      </c>
      <c r="F1193" s="804"/>
      <c r="G1193" s="870" t="s">
        <v>225</v>
      </c>
      <c r="H1193" s="155" t="s">
        <v>245</v>
      </c>
      <c r="I1193" s="88"/>
      <c r="J1193" s="63"/>
      <c r="K1193" s="321" t="s">
        <v>262</v>
      </c>
      <c r="L1193" s="321" t="s">
        <v>262</v>
      </c>
      <c r="M1193" s="126">
        <v>45870</v>
      </c>
      <c r="N1193" s="310" t="s">
        <v>233</v>
      </c>
      <c r="O1193" s="877"/>
      <c r="P1193" s="606"/>
      <c r="Q1193" s="315"/>
      <c r="R1193" s="310"/>
      <c r="S1193" s="769"/>
      <c r="T1193" s="492"/>
      <c r="U1193" s="88"/>
      <c r="V1193" s="61"/>
      <c r="W1193" s="61"/>
      <c r="X1193" s="61"/>
      <c r="Y1193" s="61"/>
    </row>
    <row r="1194" spans="1:25" ht="12.75" customHeight="1">
      <c r="A1194" s="796">
        <v>41828387</v>
      </c>
      <c r="B1194" s="798" t="s">
        <v>1757</v>
      </c>
      <c r="C1194" s="800">
        <v>51958793880</v>
      </c>
      <c r="D1194" s="798" t="s">
        <v>1758</v>
      </c>
      <c r="E1194" s="800" t="s">
        <v>451</v>
      </c>
      <c r="F1194" s="804"/>
      <c r="G1194" s="870" t="s">
        <v>223</v>
      </c>
      <c r="H1194" s="155" t="s">
        <v>245</v>
      </c>
      <c r="I1194" s="88"/>
      <c r="J1194" s="63"/>
      <c r="K1194" s="321" t="s">
        <v>262</v>
      </c>
      <c r="L1194" s="321" t="s">
        <v>262</v>
      </c>
      <c r="M1194" s="126">
        <v>45870</v>
      </c>
      <c r="N1194" s="310" t="s">
        <v>233</v>
      </c>
      <c r="O1194" s="877"/>
      <c r="P1194" s="606"/>
      <c r="Q1194" s="315"/>
      <c r="R1194" s="310"/>
      <c r="S1194" s="769"/>
      <c r="T1194" s="492"/>
      <c r="U1194" s="88"/>
      <c r="V1194" s="61"/>
      <c r="W1194" s="61"/>
      <c r="X1194" s="61"/>
      <c r="Y1194" s="61"/>
    </row>
    <row r="1195" spans="1:25" ht="12.75" customHeight="1">
      <c r="A1195" s="796">
        <v>73163667</v>
      </c>
      <c r="B1195" s="798" t="s">
        <v>8138</v>
      </c>
      <c r="C1195" s="800">
        <v>51906964133</v>
      </c>
      <c r="D1195" s="798" t="s">
        <v>8139</v>
      </c>
      <c r="E1195" s="800" t="s">
        <v>451</v>
      </c>
      <c r="F1195" s="804"/>
      <c r="G1195" s="870" t="s">
        <v>225</v>
      </c>
      <c r="H1195" s="155" t="s">
        <v>245</v>
      </c>
      <c r="I1195" s="88"/>
      <c r="J1195" s="63"/>
      <c r="K1195" s="321" t="s">
        <v>262</v>
      </c>
      <c r="L1195" s="321" t="s">
        <v>262</v>
      </c>
      <c r="M1195" s="126">
        <v>45870</v>
      </c>
      <c r="N1195" s="310" t="s">
        <v>233</v>
      </c>
      <c r="O1195" s="877"/>
      <c r="P1195" s="606"/>
      <c r="Q1195" s="315"/>
      <c r="R1195" s="310"/>
      <c r="S1195" s="769"/>
      <c r="T1195" s="492"/>
      <c r="U1195" s="88"/>
      <c r="V1195" s="61"/>
      <c r="W1195" s="61"/>
      <c r="X1195" s="61"/>
      <c r="Y1195" s="61"/>
    </row>
    <row r="1196" spans="1:25" ht="12.75" customHeight="1">
      <c r="A1196" s="796">
        <v>48082339</v>
      </c>
      <c r="B1196" s="798" t="s">
        <v>2884</v>
      </c>
      <c r="C1196" s="800">
        <v>51960425037</v>
      </c>
      <c r="D1196" s="798" t="s">
        <v>2885</v>
      </c>
      <c r="E1196" s="800" t="s">
        <v>347</v>
      </c>
      <c r="F1196" s="804"/>
      <c r="G1196" s="798" t="s">
        <v>225</v>
      </c>
      <c r="H1196" s="101" t="s">
        <v>245</v>
      </c>
      <c r="I1196" s="88"/>
      <c r="J1196" s="63"/>
      <c r="K1196" s="125" t="s">
        <v>280</v>
      </c>
      <c r="L1196" s="125" t="s">
        <v>280</v>
      </c>
      <c r="M1196" s="126">
        <v>45873</v>
      </c>
      <c r="N1196" s="310" t="s">
        <v>233</v>
      </c>
      <c r="O1196" s="877"/>
      <c r="P1196" s="606"/>
      <c r="Q1196" s="315"/>
      <c r="R1196" s="310"/>
      <c r="S1196" s="769"/>
      <c r="T1196" s="492"/>
      <c r="U1196" s="88"/>
      <c r="V1196" s="61"/>
      <c r="W1196" s="61"/>
      <c r="X1196" s="61"/>
      <c r="Y1196" s="61"/>
    </row>
    <row r="1197" spans="1:25" ht="12.75" customHeight="1">
      <c r="A1197" s="796">
        <v>40357509</v>
      </c>
      <c r="B1197" s="798" t="s">
        <v>1395</v>
      </c>
      <c r="C1197" s="800">
        <v>51980928584</v>
      </c>
      <c r="D1197" s="798" t="s">
        <v>1396</v>
      </c>
      <c r="E1197" s="800" t="s">
        <v>347</v>
      </c>
      <c r="F1197" s="804"/>
      <c r="G1197" s="100" t="s">
        <v>224</v>
      </c>
      <c r="H1197" s="101" t="s">
        <v>245</v>
      </c>
      <c r="I1197" s="88"/>
      <c r="J1197" s="63"/>
      <c r="K1197" s="125" t="s">
        <v>280</v>
      </c>
      <c r="L1197" s="125" t="s">
        <v>280</v>
      </c>
      <c r="M1197" s="126">
        <v>45873</v>
      </c>
      <c r="N1197" s="310" t="s">
        <v>233</v>
      </c>
      <c r="O1197" s="877"/>
      <c r="P1197" s="606"/>
      <c r="Q1197" s="315"/>
      <c r="R1197" s="310"/>
      <c r="S1197" s="769"/>
      <c r="T1197" s="492"/>
      <c r="U1197" s="88"/>
      <c r="V1197" s="61"/>
      <c r="W1197" s="61"/>
      <c r="X1197" s="61"/>
      <c r="Y1197" s="61"/>
    </row>
    <row r="1198" spans="1:25" ht="12.75" customHeight="1">
      <c r="A1198" s="796">
        <v>77039905</v>
      </c>
      <c r="B1198" s="798" t="s">
        <v>9860</v>
      </c>
      <c r="C1198" s="800">
        <v>51984202036</v>
      </c>
      <c r="D1198" s="798" t="s">
        <v>9861</v>
      </c>
      <c r="E1198" s="800" t="s">
        <v>347</v>
      </c>
      <c r="F1198" s="804"/>
      <c r="G1198" s="100" t="s">
        <v>224</v>
      </c>
      <c r="H1198" s="101" t="s">
        <v>245</v>
      </c>
      <c r="I1198" s="88"/>
      <c r="J1198" s="63"/>
      <c r="K1198" s="125" t="s">
        <v>280</v>
      </c>
      <c r="L1198" s="125" t="s">
        <v>280</v>
      </c>
      <c r="M1198" s="126">
        <v>45873</v>
      </c>
      <c r="N1198" s="310" t="s">
        <v>233</v>
      </c>
      <c r="O1198" s="877"/>
      <c r="P1198" s="606"/>
      <c r="Q1198" s="315"/>
      <c r="R1198" s="310"/>
      <c r="S1198" s="769"/>
      <c r="T1198" s="492"/>
      <c r="U1198" s="88"/>
      <c r="V1198" s="61"/>
      <c r="W1198" s="61"/>
      <c r="X1198" s="61"/>
      <c r="Y1198" s="61"/>
    </row>
    <row r="1199" spans="1:25" ht="12.75" customHeight="1">
      <c r="A1199" s="796">
        <v>9773107</v>
      </c>
      <c r="B1199" s="798" t="s">
        <v>792</v>
      </c>
      <c r="C1199" s="800">
        <v>51907679770</v>
      </c>
      <c r="D1199" s="798" t="s">
        <v>793</v>
      </c>
      <c r="E1199" s="800" t="s">
        <v>347</v>
      </c>
      <c r="F1199" s="804"/>
      <c r="G1199" s="100" t="s">
        <v>224</v>
      </c>
      <c r="H1199" s="101" t="s">
        <v>245</v>
      </c>
      <c r="I1199" s="88"/>
      <c r="J1199" s="63"/>
      <c r="K1199" s="125" t="s">
        <v>280</v>
      </c>
      <c r="L1199" s="125" t="s">
        <v>280</v>
      </c>
      <c r="M1199" s="126">
        <v>45873</v>
      </c>
      <c r="N1199" s="310" t="s">
        <v>233</v>
      </c>
      <c r="O1199" s="877"/>
      <c r="P1199" s="606"/>
      <c r="Q1199" s="315"/>
      <c r="R1199" s="310"/>
      <c r="S1199" s="769"/>
      <c r="T1199" s="492"/>
      <c r="U1199" s="88"/>
      <c r="V1199" s="61"/>
      <c r="W1199" s="61"/>
      <c r="X1199" s="61"/>
      <c r="Y1199" s="61"/>
    </row>
    <row r="1200" spans="1:25" ht="12.75" customHeight="1">
      <c r="A1200" s="796">
        <v>76395659</v>
      </c>
      <c r="B1200" s="798" t="s">
        <v>9650</v>
      </c>
      <c r="C1200" s="800">
        <v>51936031770</v>
      </c>
      <c r="D1200" s="798" t="s">
        <v>9651</v>
      </c>
      <c r="E1200" s="800" t="s">
        <v>347</v>
      </c>
      <c r="F1200" s="804"/>
      <c r="G1200" s="100" t="s">
        <v>224</v>
      </c>
      <c r="H1200" s="101" t="s">
        <v>245</v>
      </c>
      <c r="I1200" s="88"/>
      <c r="J1200" s="63"/>
      <c r="K1200" s="321" t="s">
        <v>278</v>
      </c>
      <c r="L1200" s="321" t="s">
        <v>278</v>
      </c>
      <c r="M1200" s="126">
        <v>45873</v>
      </c>
      <c r="N1200" s="310" t="s">
        <v>233</v>
      </c>
      <c r="O1200" s="877"/>
      <c r="P1200" s="606"/>
      <c r="Q1200" s="315"/>
      <c r="R1200" s="310"/>
      <c r="S1200" s="769"/>
      <c r="T1200" s="492"/>
      <c r="U1200" s="88"/>
      <c r="V1200" s="61"/>
      <c r="W1200" s="61"/>
      <c r="X1200" s="61"/>
      <c r="Y1200" s="61"/>
    </row>
    <row r="1201" spans="1:25" ht="12.75" customHeight="1">
      <c r="A1201" s="796"/>
      <c r="B1201" s="798" t="s">
        <v>2643</v>
      </c>
      <c r="C1201" s="800">
        <v>51925042674</v>
      </c>
      <c r="D1201" s="798" t="s">
        <v>2644</v>
      </c>
      <c r="E1201" s="800" t="s">
        <v>347</v>
      </c>
      <c r="F1201" s="804"/>
      <c r="G1201" s="870" t="s">
        <v>225</v>
      </c>
      <c r="H1201" s="101" t="s">
        <v>245</v>
      </c>
      <c r="I1201" s="88"/>
      <c r="J1201" s="63"/>
      <c r="K1201" s="321" t="s">
        <v>278</v>
      </c>
      <c r="L1201" s="321" t="s">
        <v>278</v>
      </c>
      <c r="M1201" s="126">
        <v>45873</v>
      </c>
      <c r="N1201" s="310" t="s">
        <v>233</v>
      </c>
      <c r="O1201" s="877"/>
      <c r="P1201" s="606"/>
      <c r="Q1201" s="315"/>
      <c r="R1201" s="310"/>
      <c r="S1201" s="769"/>
      <c r="T1201" s="492"/>
      <c r="U1201" s="88"/>
      <c r="V1201" s="61"/>
      <c r="W1201" s="61"/>
      <c r="X1201" s="61"/>
      <c r="Y1201" s="61"/>
    </row>
    <row r="1202" spans="1:25" ht="12.75" customHeight="1">
      <c r="A1202" s="796">
        <v>73110715</v>
      </c>
      <c r="B1202" s="798" t="s">
        <v>8003</v>
      </c>
      <c r="C1202" s="800">
        <v>51936654292</v>
      </c>
      <c r="D1202" s="798" t="s">
        <v>8004</v>
      </c>
      <c r="E1202" s="800" t="s">
        <v>347</v>
      </c>
      <c r="F1202" s="804"/>
      <c r="G1202" s="100" t="s">
        <v>224</v>
      </c>
      <c r="H1202" s="101" t="s">
        <v>245</v>
      </c>
      <c r="I1202" s="88"/>
      <c r="J1202" s="63"/>
      <c r="K1202" s="321" t="s">
        <v>278</v>
      </c>
      <c r="L1202" s="321" t="s">
        <v>278</v>
      </c>
      <c r="M1202" s="126">
        <v>45873</v>
      </c>
      <c r="N1202" s="310" t="s">
        <v>233</v>
      </c>
      <c r="O1202" s="877"/>
      <c r="P1202" s="606"/>
      <c r="Q1202" s="315"/>
      <c r="R1202" s="310"/>
      <c r="S1202" s="769"/>
      <c r="T1202" s="492"/>
      <c r="U1202" s="88"/>
      <c r="V1202" s="61"/>
      <c r="W1202" s="61"/>
      <c r="X1202" s="61"/>
      <c r="Y1202" s="61"/>
    </row>
    <row r="1203" spans="1:25" ht="12.75" customHeight="1">
      <c r="A1203" s="796">
        <v>70730352</v>
      </c>
      <c r="B1203" s="798" t="s">
        <v>5735</v>
      </c>
      <c r="C1203" s="800">
        <v>51900666961</v>
      </c>
      <c r="D1203" s="798" t="s">
        <v>5736</v>
      </c>
      <c r="E1203" s="800" t="s">
        <v>451</v>
      </c>
      <c r="F1203" s="804"/>
      <c r="G1203" s="870" t="s">
        <v>223</v>
      </c>
      <c r="H1203" s="101" t="s">
        <v>245</v>
      </c>
      <c r="I1203" s="88"/>
      <c r="J1203" s="63"/>
      <c r="K1203" s="321" t="s">
        <v>278</v>
      </c>
      <c r="L1203" s="321" t="s">
        <v>278</v>
      </c>
      <c r="M1203" s="126">
        <v>45873</v>
      </c>
      <c r="N1203" s="310" t="s">
        <v>233</v>
      </c>
      <c r="O1203" s="877"/>
      <c r="P1203" s="606"/>
      <c r="Q1203" s="315"/>
      <c r="R1203" s="310"/>
      <c r="S1203" s="769"/>
      <c r="T1203" s="492"/>
      <c r="U1203" s="88"/>
      <c r="V1203" s="61"/>
      <c r="W1203" s="61"/>
      <c r="X1203" s="61"/>
      <c r="Y1203" s="61"/>
    </row>
    <row r="1204" spans="1:25" ht="12.75" customHeight="1">
      <c r="A1204" s="796">
        <v>71422605</v>
      </c>
      <c r="B1204" s="798" t="s">
        <v>6336</v>
      </c>
      <c r="C1204" s="800">
        <v>51935893244</v>
      </c>
      <c r="D1204" s="798" t="s">
        <v>6337</v>
      </c>
      <c r="E1204" s="800" t="s">
        <v>347</v>
      </c>
      <c r="F1204" s="804"/>
      <c r="G1204" s="870" t="s">
        <v>223</v>
      </c>
      <c r="H1204" s="101" t="s">
        <v>245</v>
      </c>
      <c r="I1204" s="88"/>
      <c r="J1204" s="63"/>
      <c r="K1204" s="321" t="s">
        <v>278</v>
      </c>
      <c r="L1204" s="321" t="s">
        <v>278</v>
      </c>
      <c r="M1204" s="126">
        <v>45873</v>
      </c>
      <c r="N1204" s="310" t="s">
        <v>233</v>
      </c>
      <c r="O1204" s="877"/>
      <c r="P1204" s="606"/>
      <c r="Q1204" s="315"/>
      <c r="R1204" s="310"/>
      <c r="S1204" s="769"/>
      <c r="T1204" s="492"/>
      <c r="U1204" s="88"/>
      <c r="V1204" s="61"/>
      <c r="W1204" s="61"/>
      <c r="X1204" s="61"/>
      <c r="Y1204" s="61"/>
    </row>
    <row r="1205" spans="1:25" ht="12.75" customHeight="1">
      <c r="A1205" s="796">
        <v>61584905</v>
      </c>
      <c r="B1205" s="798" t="s">
        <v>4712</v>
      </c>
      <c r="C1205" s="800">
        <v>51958241481</v>
      </c>
      <c r="D1205" s="798" t="s">
        <v>4713</v>
      </c>
      <c r="E1205" s="800" t="s">
        <v>451</v>
      </c>
      <c r="F1205" s="804"/>
      <c r="G1205" s="870" t="s">
        <v>225</v>
      </c>
      <c r="H1205" s="101" t="s">
        <v>245</v>
      </c>
      <c r="I1205" s="88"/>
      <c r="J1205" s="63"/>
      <c r="K1205" s="321" t="s">
        <v>278</v>
      </c>
      <c r="L1205" s="321" t="s">
        <v>278</v>
      </c>
      <c r="M1205" s="126">
        <v>45873</v>
      </c>
      <c r="N1205" s="310" t="s">
        <v>233</v>
      </c>
      <c r="O1205" s="877"/>
      <c r="P1205" s="606"/>
      <c r="Q1205" s="315"/>
      <c r="R1205" s="310"/>
      <c r="S1205" s="769"/>
      <c r="T1205" s="492"/>
      <c r="U1205" s="88"/>
      <c r="V1205" s="61"/>
      <c r="W1205" s="61"/>
      <c r="X1205" s="61"/>
      <c r="Y1205" s="61"/>
    </row>
    <row r="1206" spans="1:25" ht="12.75" customHeight="1">
      <c r="A1206" s="897">
        <v>71832963</v>
      </c>
      <c r="B1206" s="898" t="s">
        <v>6632</v>
      </c>
      <c r="C1206" s="899">
        <v>51982593864</v>
      </c>
      <c r="D1206" s="870" t="s">
        <v>6633</v>
      </c>
      <c r="E1206" s="899" t="s">
        <v>347</v>
      </c>
      <c r="F1206" s="900"/>
      <c r="G1206" s="898" t="s">
        <v>225</v>
      </c>
      <c r="H1206" s="155" t="s">
        <v>245</v>
      </c>
      <c r="I1206" s="319"/>
      <c r="J1206" s="94"/>
      <c r="K1206" s="321" t="s">
        <v>274</v>
      </c>
      <c r="L1206" s="321" t="s">
        <v>262</v>
      </c>
      <c r="M1206" s="647">
        <v>45873</v>
      </c>
      <c r="N1206" s="310" t="s">
        <v>233</v>
      </c>
      <c r="O1206" s="877"/>
      <c r="P1206" s="606" t="s">
        <v>329</v>
      </c>
      <c r="Q1206" s="315"/>
      <c r="R1206" s="310"/>
      <c r="S1206" s="769"/>
      <c r="T1206" s="492"/>
      <c r="U1206" s="319"/>
      <c r="V1206" s="953" t="s">
        <v>901</v>
      </c>
      <c r="W1206" s="332"/>
      <c r="X1206" s="332"/>
      <c r="Y1206" s="332"/>
    </row>
    <row r="1207" spans="1:25" ht="12.75" customHeight="1">
      <c r="A1207" s="897">
        <v>71640745</v>
      </c>
      <c r="B1207" s="898" t="s">
        <v>6422</v>
      </c>
      <c r="C1207" s="899">
        <v>51957033851</v>
      </c>
      <c r="D1207" s="870" t="s">
        <v>6423</v>
      </c>
      <c r="E1207" s="899" t="s">
        <v>347</v>
      </c>
      <c r="F1207" s="900"/>
      <c r="G1207" s="150" t="s">
        <v>224</v>
      </c>
      <c r="H1207" s="155" t="s">
        <v>245</v>
      </c>
      <c r="I1207" s="319"/>
      <c r="J1207" s="94"/>
      <c r="K1207" s="321" t="s">
        <v>274</v>
      </c>
      <c r="L1207" s="321" t="s">
        <v>274</v>
      </c>
      <c r="M1207" s="647">
        <v>45873</v>
      </c>
      <c r="N1207" s="310" t="s">
        <v>233</v>
      </c>
      <c r="O1207" s="877"/>
      <c r="P1207" s="606"/>
      <c r="Q1207" s="315"/>
      <c r="R1207" s="310"/>
      <c r="S1207" s="769"/>
      <c r="T1207" s="492"/>
      <c r="U1207" s="319"/>
      <c r="V1207" s="953" t="s">
        <v>710</v>
      </c>
      <c r="W1207" s="332"/>
      <c r="X1207" s="332"/>
      <c r="Y1207" s="332"/>
    </row>
    <row r="1208" spans="1:25" ht="12.75" customHeight="1">
      <c r="A1208" s="897">
        <v>73410273</v>
      </c>
      <c r="B1208" s="898" t="s">
        <v>8364</v>
      </c>
      <c r="C1208" s="899">
        <v>51957521352</v>
      </c>
      <c r="D1208" s="898" t="s">
        <v>8365</v>
      </c>
      <c r="E1208" s="899" t="s">
        <v>451</v>
      </c>
      <c r="F1208" s="900"/>
      <c r="G1208" s="954" t="s">
        <v>223</v>
      </c>
      <c r="H1208" s="155" t="s">
        <v>245</v>
      </c>
      <c r="I1208" s="319"/>
      <c r="J1208" s="94"/>
      <c r="K1208" s="321" t="s">
        <v>262</v>
      </c>
      <c r="L1208" s="321" t="s">
        <v>262</v>
      </c>
      <c r="M1208" s="647">
        <v>45873</v>
      </c>
      <c r="N1208" s="310" t="s">
        <v>233</v>
      </c>
      <c r="O1208" s="877"/>
      <c r="P1208" s="606" t="s">
        <v>329</v>
      </c>
      <c r="Q1208" s="315"/>
      <c r="R1208" s="310"/>
      <c r="S1208" s="769"/>
      <c r="T1208" s="492"/>
      <c r="U1208" s="319"/>
      <c r="V1208" s="332"/>
      <c r="W1208" s="332"/>
      <c r="X1208" s="332"/>
      <c r="Y1208" s="332"/>
    </row>
    <row r="1209" spans="1:25" ht="12.75" customHeight="1">
      <c r="A1209" s="897">
        <v>61165253</v>
      </c>
      <c r="B1209" s="898" t="s">
        <v>3747</v>
      </c>
      <c r="C1209" s="899">
        <v>51962108333</v>
      </c>
      <c r="D1209" s="898" t="s">
        <v>3748</v>
      </c>
      <c r="E1209" s="899" t="s">
        <v>347</v>
      </c>
      <c r="F1209" s="900"/>
      <c r="G1209" s="150" t="s">
        <v>224</v>
      </c>
      <c r="H1209" s="155" t="s">
        <v>245</v>
      </c>
      <c r="I1209" s="319"/>
      <c r="J1209" s="94"/>
      <c r="K1209" s="321" t="s">
        <v>262</v>
      </c>
      <c r="L1209" s="321" t="s">
        <v>262</v>
      </c>
      <c r="M1209" s="647">
        <v>45873</v>
      </c>
      <c r="N1209" s="310" t="s">
        <v>233</v>
      </c>
      <c r="O1209" s="877"/>
      <c r="P1209" s="606"/>
      <c r="Q1209" s="315"/>
      <c r="R1209" s="310"/>
      <c r="S1209" s="769"/>
      <c r="T1209" s="492"/>
      <c r="U1209" s="319"/>
      <c r="V1209" s="332"/>
      <c r="W1209" s="332"/>
      <c r="X1209" s="332"/>
      <c r="Y1209" s="332"/>
    </row>
    <row r="1210" spans="1:25" ht="12.75" customHeight="1">
      <c r="A1210" s="897">
        <v>72999946</v>
      </c>
      <c r="B1210" s="898" t="s">
        <v>6428</v>
      </c>
      <c r="C1210" s="899">
        <v>51920062586</v>
      </c>
      <c r="D1210" s="898" t="s">
        <v>7943</v>
      </c>
      <c r="E1210" s="899" t="s">
        <v>451</v>
      </c>
      <c r="F1210" s="900"/>
      <c r="G1210" s="150" t="s">
        <v>224</v>
      </c>
      <c r="H1210" s="155" t="s">
        <v>245</v>
      </c>
      <c r="I1210" s="319"/>
      <c r="J1210" s="94"/>
      <c r="K1210" s="321" t="s">
        <v>262</v>
      </c>
      <c r="L1210" s="321" t="s">
        <v>262</v>
      </c>
      <c r="M1210" s="647">
        <v>45873</v>
      </c>
      <c r="N1210" s="310" t="s">
        <v>233</v>
      </c>
      <c r="O1210" s="877"/>
      <c r="P1210" s="606"/>
      <c r="Q1210" s="315"/>
      <c r="R1210" s="310"/>
      <c r="S1210" s="769"/>
      <c r="T1210" s="492"/>
      <c r="U1210" s="319"/>
      <c r="V1210" s="332"/>
      <c r="W1210" s="332"/>
      <c r="X1210" s="332"/>
      <c r="Y1210" s="332"/>
    </row>
    <row r="1211" spans="1:25" ht="12.75" customHeight="1">
      <c r="A1211" s="897">
        <v>47877306</v>
      </c>
      <c r="B1211" s="898" t="s">
        <v>2860</v>
      </c>
      <c r="C1211" s="899">
        <v>51983850468</v>
      </c>
      <c r="D1211" s="898" t="s">
        <v>2861</v>
      </c>
      <c r="E1211" s="899" t="s">
        <v>451</v>
      </c>
      <c r="F1211" s="900"/>
      <c r="G1211" s="898" t="s">
        <v>225</v>
      </c>
      <c r="H1211" s="155" t="s">
        <v>245</v>
      </c>
      <c r="I1211" s="319"/>
      <c r="J1211" s="94"/>
      <c r="K1211" s="321" t="s">
        <v>262</v>
      </c>
      <c r="L1211" s="321" t="s">
        <v>262</v>
      </c>
      <c r="M1211" s="647">
        <v>45873</v>
      </c>
      <c r="N1211" s="310" t="s">
        <v>233</v>
      </c>
      <c r="O1211" s="877"/>
      <c r="P1211" s="606"/>
      <c r="Q1211" s="315"/>
      <c r="R1211" s="310"/>
      <c r="S1211" s="769"/>
      <c r="T1211" s="492"/>
      <c r="U1211" s="319"/>
      <c r="V1211" s="332"/>
      <c r="W1211" s="332"/>
      <c r="X1211" s="332"/>
      <c r="Y1211" s="332"/>
    </row>
    <row r="1212" spans="1:25" ht="12.75" customHeight="1">
      <c r="A1212" s="897">
        <v>72056188</v>
      </c>
      <c r="B1212" s="898" t="s">
        <v>6755</v>
      </c>
      <c r="C1212" s="899">
        <v>51902495748</v>
      </c>
      <c r="D1212" s="898" t="s">
        <v>6756</v>
      </c>
      <c r="E1212" s="899" t="s">
        <v>451</v>
      </c>
      <c r="F1212" s="900"/>
      <c r="G1212" s="150" t="s">
        <v>224</v>
      </c>
      <c r="H1212" s="155" t="s">
        <v>245</v>
      </c>
      <c r="I1212" s="319"/>
      <c r="J1212" s="94"/>
      <c r="K1212" s="321" t="s">
        <v>262</v>
      </c>
      <c r="L1212" s="321" t="s">
        <v>262</v>
      </c>
      <c r="M1212" s="647">
        <v>45873</v>
      </c>
      <c r="N1212" s="310" t="s">
        <v>233</v>
      </c>
      <c r="O1212" s="877"/>
      <c r="P1212" s="606" t="s">
        <v>329</v>
      </c>
      <c r="Q1212" s="315"/>
      <c r="R1212" s="310"/>
      <c r="S1212" s="769"/>
      <c r="T1212" s="492"/>
      <c r="U1212" s="319"/>
      <c r="V1212" s="332"/>
      <c r="W1212" s="332"/>
      <c r="X1212" s="332"/>
      <c r="Y1212" s="332"/>
    </row>
    <row r="1213" spans="1:25" ht="12.75" customHeight="1">
      <c r="A1213" s="897">
        <v>7881832</v>
      </c>
      <c r="B1213" s="898" t="s">
        <v>616</v>
      </c>
      <c r="C1213" s="899">
        <v>51998192949</v>
      </c>
      <c r="D1213" s="898" t="s">
        <v>617</v>
      </c>
      <c r="E1213" s="899" t="s">
        <v>347</v>
      </c>
      <c r="F1213" s="900"/>
      <c r="G1213" s="954" t="s">
        <v>223</v>
      </c>
      <c r="H1213" s="155" t="s">
        <v>245</v>
      </c>
      <c r="I1213" s="319"/>
      <c r="J1213" s="94"/>
      <c r="K1213" s="321" t="s">
        <v>262</v>
      </c>
      <c r="L1213" s="321" t="s">
        <v>262</v>
      </c>
      <c r="M1213" s="647">
        <v>45873</v>
      </c>
      <c r="N1213" s="310" t="s">
        <v>233</v>
      </c>
      <c r="O1213" s="877"/>
      <c r="P1213" s="606" t="s">
        <v>329</v>
      </c>
      <c r="Q1213" s="315"/>
      <c r="R1213" s="310"/>
      <c r="S1213" s="769"/>
      <c r="T1213" s="492"/>
      <c r="U1213" s="319"/>
      <c r="V1213" s="332"/>
      <c r="W1213" s="332"/>
      <c r="X1213" s="332"/>
      <c r="Y1213" s="332"/>
    </row>
    <row r="1214" spans="1:25" ht="12.75" customHeight="1">
      <c r="A1214" s="897">
        <v>10082792</v>
      </c>
      <c r="B1214" s="898" t="s">
        <v>862</v>
      </c>
      <c r="C1214" s="899">
        <v>51997735524</v>
      </c>
      <c r="D1214" s="898" t="s">
        <v>863</v>
      </c>
      <c r="E1214" s="899" t="s">
        <v>451</v>
      </c>
      <c r="F1214" s="900"/>
      <c r="G1214" s="898" t="s">
        <v>225</v>
      </c>
      <c r="H1214" s="155" t="s">
        <v>245</v>
      </c>
      <c r="I1214" s="319"/>
      <c r="J1214" s="94"/>
      <c r="K1214" s="321" t="s">
        <v>262</v>
      </c>
      <c r="L1214" s="321" t="s">
        <v>262</v>
      </c>
      <c r="M1214" s="647">
        <v>45873</v>
      </c>
      <c r="N1214" s="310" t="s">
        <v>233</v>
      </c>
      <c r="O1214" s="877"/>
      <c r="P1214" s="606"/>
      <c r="Q1214" s="315"/>
      <c r="R1214" s="310"/>
      <c r="S1214" s="769"/>
      <c r="T1214" s="492"/>
      <c r="U1214" s="319"/>
      <c r="V1214" s="332"/>
      <c r="W1214" s="332"/>
      <c r="X1214" s="332"/>
      <c r="Y1214" s="332"/>
    </row>
    <row r="1215" spans="1:25" ht="12.75" customHeight="1">
      <c r="A1215" s="832">
        <v>75580828</v>
      </c>
      <c r="B1215" s="812" t="s">
        <v>9368</v>
      </c>
      <c r="C1215" s="833">
        <v>51941540911</v>
      </c>
      <c r="D1215" s="833" t="s">
        <v>9369</v>
      </c>
      <c r="E1215" s="833" t="s">
        <v>451</v>
      </c>
      <c r="F1215" s="834"/>
      <c r="G1215" s="813" t="s">
        <v>223</v>
      </c>
      <c r="H1215" s="169" t="s">
        <v>245</v>
      </c>
      <c r="I1215" s="82"/>
      <c r="J1215" s="76"/>
      <c r="K1215" s="165" t="s">
        <v>262</v>
      </c>
      <c r="L1215" s="321" t="s">
        <v>262</v>
      </c>
      <c r="M1215" s="1087">
        <v>45873</v>
      </c>
      <c r="N1215" s="310" t="s">
        <v>233</v>
      </c>
      <c r="O1215" s="877"/>
      <c r="P1215" s="606"/>
      <c r="Q1215" s="315"/>
      <c r="R1215" s="310"/>
      <c r="S1215" s="769"/>
      <c r="T1215" s="492"/>
      <c r="U1215" s="504"/>
      <c r="V1215" s="505"/>
      <c r="W1215" s="332"/>
      <c r="X1215" s="332"/>
      <c r="Y1215" s="332"/>
    </row>
    <row r="1216" spans="1:25" ht="12.75" customHeight="1">
      <c r="A1216" s="832">
        <v>10614741</v>
      </c>
      <c r="B1216" s="812" t="s">
        <v>1009</v>
      </c>
      <c r="C1216" s="833">
        <v>980737074</v>
      </c>
      <c r="D1216" s="833" t="s">
        <v>1010</v>
      </c>
      <c r="E1216" s="833" t="s">
        <v>347</v>
      </c>
      <c r="F1216" s="834"/>
      <c r="G1216" s="813" t="s">
        <v>223</v>
      </c>
      <c r="H1216" s="169" t="s">
        <v>248</v>
      </c>
      <c r="I1216" s="82"/>
      <c r="J1216" s="76"/>
      <c r="K1216" s="165" t="s">
        <v>280</v>
      </c>
      <c r="L1216" s="76" t="s">
        <v>280</v>
      </c>
      <c r="M1216" s="189">
        <v>45873</v>
      </c>
      <c r="N1216" s="310" t="s">
        <v>233</v>
      </c>
      <c r="O1216" s="877"/>
      <c r="P1216" s="606"/>
      <c r="Q1216" s="315"/>
      <c r="R1216" s="310"/>
      <c r="S1216" s="769"/>
      <c r="T1216" s="492"/>
      <c r="U1216" s="504"/>
      <c r="V1216" s="505"/>
      <c r="W1216" s="332"/>
      <c r="X1216" s="332"/>
      <c r="Y1216" s="332"/>
    </row>
    <row r="1217" spans="1:25" ht="12.75" customHeight="1">
      <c r="A1217" s="832">
        <v>71674576</v>
      </c>
      <c r="B1217" s="812" t="s">
        <v>6487</v>
      </c>
      <c r="C1217" s="833">
        <v>985371875</v>
      </c>
      <c r="D1217" s="833" t="s">
        <v>6488</v>
      </c>
      <c r="E1217" s="833" t="s">
        <v>347</v>
      </c>
      <c r="F1217" s="834"/>
      <c r="G1217" s="162" t="s">
        <v>224</v>
      </c>
      <c r="H1217" s="169" t="s">
        <v>248</v>
      </c>
      <c r="I1217" s="82"/>
      <c r="J1217" s="76"/>
      <c r="K1217" s="165" t="s">
        <v>280</v>
      </c>
      <c r="L1217" s="76" t="s">
        <v>280</v>
      </c>
      <c r="M1217" s="189">
        <v>45873</v>
      </c>
      <c r="N1217" s="310" t="s">
        <v>233</v>
      </c>
      <c r="O1217" s="877"/>
      <c r="P1217" s="606"/>
      <c r="Q1217" s="315"/>
      <c r="R1217" s="310"/>
      <c r="S1217" s="769"/>
      <c r="T1217" s="492"/>
      <c r="U1217" s="504"/>
      <c r="V1217" s="505"/>
      <c r="W1217" s="332"/>
      <c r="X1217" s="332"/>
      <c r="Y1217" s="332"/>
    </row>
    <row r="1218" spans="1:25" ht="12.75" customHeight="1">
      <c r="A1218" s="832">
        <v>75417378</v>
      </c>
      <c r="B1218" s="812" t="s">
        <v>9280</v>
      </c>
      <c r="C1218" s="833">
        <v>946243761</v>
      </c>
      <c r="D1218" s="833" t="s">
        <v>9281</v>
      </c>
      <c r="E1218" s="833" t="s">
        <v>347</v>
      </c>
      <c r="F1218" s="834"/>
      <c r="G1218" s="812" t="s">
        <v>225</v>
      </c>
      <c r="H1218" s="169" t="s">
        <v>248</v>
      </c>
      <c r="I1218" s="82"/>
      <c r="J1218" s="76"/>
      <c r="K1218" s="165" t="s">
        <v>280</v>
      </c>
      <c r="L1218" s="76" t="s">
        <v>280</v>
      </c>
      <c r="M1218" s="189">
        <v>45873</v>
      </c>
      <c r="N1218" s="310" t="s">
        <v>233</v>
      </c>
      <c r="O1218" s="877"/>
      <c r="P1218" s="606"/>
      <c r="Q1218" s="315"/>
      <c r="R1218" s="310"/>
      <c r="S1218" s="769"/>
      <c r="T1218" s="492"/>
      <c r="U1218" s="504"/>
      <c r="V1218" s="505"/>
      <c r="W1218" s="332"/>
      <c r="X1218" s="332"/>
      <c r="Y1218" s="332"/>
    </row>
    <row r="1219" spans="1:25" ht="12.75" customHeight="1">
      <c r="A1219" s="832">
        <v>77464767</v>
      </c>
      <c r="B1219" s="812" t="s">
        <v>9948</v>
      </c>
      <c r="C1219" s="833">
        <v>939815281</v>
      </c>
      <c r="D1219" s="833" t="s">
        <v>9947</v>
      </c>
      <c r="E1219" s="833" t="s">
        <v>347</v>
      </c>
      <c r="F1219" s="834"/>
      <c r="G1219" s="162" t="s">
        <v>224</v>
      </c>
      <c r="H1219" s="169" t="s">
        <v>248</v>
      </c>
      <c r="I1219" s="82"/>
      <c r="J1219" s="76"/>
      <c r="K1219" s="165" t="s">
        <v>280</v>
      </c>
      <c r="L1219" s="76" t="s">
        <v>280</v>
      </c>
      <c r="M1219" s="189">
        <v>45873</v>
      </c>
      <c r="N1219" s="310" t="s">
        <v>233</v>
      </c>
      <c r="O1219" s="877"/>
      <c r="P1219" s="606"/>
      <c r="Q1219" s="315"/>
      <c r="R1219" s="310"/>
      <c r="S1219" s="769"/>
      <c r="T1219" s="492"/>
      <c r="U1219" s="504"/>
      <c r="V1219" s="505"/>
      <c r="W1219" s="332"/>
      <c r="X1219" s="332"/>
      <c r="Y1219" s="332"/>
    </row>
    <row r="1220" spans="1:25" ht="12.75" customHeight="1">
      <c r="A1220" s="832">
        <v>61152247</v>
      </c>
      <c r="B1220" s="812" t="s">
        <v>3741</v>
      </c>
      <c r="C1220" s="833">
        <v>943585783</v>
      </c>
      <c r="D1220" s="833" t="s">
        <v>3742</v>
      </c>
      <c r="E1220" s="833" t="s">
        <v>347</v>
      </c>
      <c r="F1220" s="834"/>
      <c r="G1220" s="162" t="s">
        <v>224</v>
      </c>
      <c r="H1220" s="169" t="s">
        <v>248</v>
      </c>
      <c r="I1220" s="82"/>
      <c r="J1220" s="76"/>
      <c r="K1220" s="165" t="s">
        <v>280</v>
      </c>
      <c r="L1220" s="76" t="s">
        <v>280</v>
      </c>
      <c r="M1220" s="189">
        <v>45873</v>
      </c>
      <c r="N1220" s="310" t="s">
        <v>233</v>
      </c>
      <c r="O1220" s="877"/>
      <c r="P1220" s="606"/>
      <c r="Q1220" s="315"/>
      <c r="R1220" s="310"/>
      <c r="S1220" s="769"/>
      <c r="T1220" s="492"/>
      <c r="U1220" s="504"/>
      <c r="V1220" s="505"/>
      <c r="W1220" s="332"/>
      <c r="X1220" s="332"/>
      <c r="Y1220" s="332"/>
    </row>
    <row r="1221" spans="1:25" ht="12.75" customHeight="1">
      <c r="A1221" s="832">
        <v>72755785</v>
      </c>
      <c r="B1221" s="812" t="s">
        <v>7542</v>
      </c>
      <c r="C1221" s="833">
        <v>992787660</v>
      </c>
      <c r="D1221" s="833" t="s">
        <v>7543</v>
      </c>
      <c r="E1221" s="833" t="s">
        <v>347</v>
      </c>
      <c r="F1221" s="834"/>
      <c r="G1221" s="162" t="s">
        <v>224</v>
      </c>
      <c r="H1221" s="169" t="s">
        <v>248</v>
      </c>
      <c r="I1221" s="82"/>
      <c r="J1221" s="76"/>
      <c r="K1221" s="165" t="s">
        <v>280</v>
      </c>
      <c r="L1221" s="76" t="s">
        <v>280</v>
      </c>
      <c r="M1221" s="189">
        <v>45873</v>
      </c>
      <c r="N1221" s="310" t="s">
        <v>233</v>
      </c>
      <c r="O1221" s="877"/>
      <c r="P1221" s="606"/>
      <c r="Q1221" s="315"/>
      <c r="R1221" s="310"/>
      <c r="S1221" s="769"/>
      <c r="T1221" s="492"/>
      <c r="U1221" s="504"/>
      <c r="V1221" s="505"/>
      <c r="W1221" s="332"/>
      <c r="X1221" s="332"/>
      <c r="Y1221" s="332"/>
    </row>
    <row r="1222" spans="1:25" ht="12.75" customHeight="1">
      <c r="A1222" s="832">
        <v>10494214</v>
      </c>
      <c r="B1222" s="812" t="s">
        <v>985</v>
      </c>
      <c r="C1222" s="833">
        <v>990447002</v>
      </c>
      <c r="D1222" s="833" t="s">
        <v>986</v>
      </c>
      <c r="E1222" s="833" t="s">
        <v>347</v>
      </c>
      <c r="F1222" s="834"/>
      <c r="G1222" s="812" t="s">
        <v>225</v>
      </c>
      <c r="H1222" s="169" t="s">
        <v>248</v>
      </c>
      <c r="I1222" s="82"/>
      <c r="J1222" s="76"/>
      <c r="K1222" s="165" t="s">
        <v>280</v>
      </c>
      <c r="L1222" s="76" t="s">
        <v>280</v>
      </c>
      <c r="M1222" s="189">
        <v>45873</v>
      </c>
      <c r="N1222" s="310" t="s">
        <v>233</v>
      </c>
      <c r="O1222" s="877"/>
      <c r="P1222" s="606"/>
      <c r="Q1222" s="315"/>
      <c r="R1222" s="310"/>
      <c r="S1222" s="769"/>
      <c r="T1222" s="492"/>
      <c r="U1222" s="504"/>
      <c r="V1222" s="505"/>
      <c r="W1222" s="332"/>
      <c r="X1222" s="332"/>
      <c r="Y1222" s="332"/>
    </row>
    <row r="1223" spans="1:25" ht="12.75" customHeight="1">
      <c r="A1223" s="888">
        <v>76414317</v>
      </c>
      <c r="B1223" s="813" t="s">
        <v>9660</v>
      </c>
      <c r="C1223" s="889">
        <v>983420908</v>
      </c>
      <c r="D1223" s="889" t="s">
        <v>9661</v>
      </c>
      <c r="E1223" s="889" t="s">
        <v>347</v>
      </c>
      <c r="F1223" s="890"/>
      <c r="G1223" s="813" t="s">
        <v>223</v>
      </c>
      <c r="H1223" s="169" t="s">
        <v>248</v>
      </c>
      <c r="I1223" s="82"/>
      <c r="J1223" s="76"/>
      <c r="K1223" s="165" t="s">
        <v>280</v>
      </c>
      <c r="L1223" s="321" t="s">
        <v>262</v>
      </c>
      <c r="M1223" s="1087">
        <v>45873</v>
      </c>
      <c r="N1223" s="310" t="s">
        <v>233</v>
      </c>
      <c r="O1223" s="877"/>
      <c r="P1223" s="606" t="s">
        <v>329</v>
      </c>
      <c r="Q1223" s="315"/>
      <c r="R1223" s="310"/>
      <c r="S1223" s="769"/>
      <c r="T1223" s="492"/>
      <c r="U1223" s="504"/>
      <c r="V1223" s="505"/>
      <c r="W1223" s="332"/>
      <c r="X1223" s="332"/>
      <c r="Y1223" s="332"/>
    </row>
    <row r="1224" spans="1:25" ht="12.75" customHeight="1">
      <c r="A1224" s="99">
        <v>43700023</v>
      </c>
      <c r="B1224" s="812" t="s">
        <v>2167</v>
      </c>
      <c r="C1224" s="99">
        <v>51948564951</v>
      </c>
      <c r="D1224" s="833" t="s">
        <v>2168</v>
      </c>
      <c r="E1224" s="99" t="s">
        <v>347</v>
      </c>
      <c r="F1224" s="834"/>
      <c r="G1224" s="162" t="s">
        <v>224</v>
      </c>
      <c r="H1224" s="169" t="s">
        <v>245</v>
      </c>
      <c r="I1224" s="82"/>
      <c r="J1224" s="76"/>
      <c r="K1224" s="165" t="s">
        <v>278</v>
      </c>
      <c r="L1224" s="76" t="s">
        <v>278</v>
      </c>
      <c r="M1224" s="189">
        <v>45874</v>
      </c>
      <c r="N1224" s="310" t="s">
        <v>233</v>
      </c>
      <c r="O1224" s="877"/>
      <c r="P1224" s="606"/>
      <c r="Q1224" s="315"/>
      <c r="R1224" s="310"/>
      <c r="S1224" s="769"/>
      <c r="T1224" s="492"/>
      <c r="U1224" s="504"/>
      <c r="V1224" s="505"/>
      <c r="W1224" s="332"/>
      <c r="X1224" s="332"/>
      <c r="Y1224" s="332"/>
    </row>
    <row r="1225" spans="1:25" ht="12.75" customHeight="1">
      <c r="A1225" s="832">
        <v>97458050</v>
      </c>
      <c r="B1225" s="812" t="s">
        <v>10200</v>
      </c>
      <c r="C1225" s="833">
        <v>51934612333</v>
      </c>
      <c r="D1225" s="833" t="s">
        <v>9669</v>
      </c>
      <c r="E1225" s="833" t="s">
        <v>347</v>
      </c>
      <c r="F1225" s="834"/>
      <c r="G1225" s="813" t="s">
        <v>223</v>
      </c>
      <c r="H1225" s="169" t="s">
        <v>245</v>
      </c>
      <c r="I1225" s="82"/>
      <c r="J1225" s="76"/>
      <c r="K1225" s="165" t="s">
        <v>280</v>
      </c>
      <c r="L1225" s="76" t="s">
        <v>280</v>
      </c>
      <c r="M1225" s="189">
        <v>45874</v>
      </c>
      <c r="N1225" s="310" t="s">
        <v>233</v>
      </c>
      <c r="O1225" s="877"/>
      <c r="P1225" s="606"/>
      <c r="Q1225" s="315"/>
      <c r="R1225" s="310"/>
      <c r="S1225" s="769"/>
      <c r="T1225" s="492"/>
      <c r="U1225" s="504"/>
      <c r="V1225" s="505"/>
      <c r="W1225" s="332"/>
      <c r="X1225" s="332"/>
      <c r="Y1225" s="332"/>
    </row>
    <row r="1226" spans="1:25" ht="12.75" customHeight="1">
      <c r="A1226" s="832">
        <v>43378437</v>
      </c>
      <c r="B1226" s="812" t="s">
        <v>2102</v>
      </c>
      <c r="C1226" s="833">
        <v>51978166945</v>
      </c>
      <c r="D1226" s="833" t="s">
        <v>2103</v>
      </c>
      <c r="E1226" s="833" t="s">
        <v>347</v>
      </c>
      <c r="F1226" s="834"/>
      <c r="G1226" s="162" t="s">
        <v>224</v>
      </c>
      <c r="H1226" s="169" t="s">
        <v>245</v>
      </c>
      <c r="I1226" s="82"/>
      <c r="J1226" s="76"/>
      <c r="K1226" s="165" t="s">
        <v>280</v>
      </c>
      <c r="L1226" s="76" t="s">
        <v>280</v>
      </c>
      <c r="M1226" s="189">
        <v>45874</v>
      </c>
      <c r="N1226" s="310" t="s">
        <v>233</v>
      </c>
      <c r="O1226" s="877"/>
      <c r="P1226" s="606"/>
      <c r="Q1226" s="315"/>
      <c r="R1226" s="310"/>
      <c r="S1226" s="769"/>
      <c r="T1226" s="492"/>
      <c r="U1226" s="504"/>
      <c r="V1226" s="505"/>
      <c r="W1226" s="332"/>
      <c r="X1226" s="332"/>
      <c r="Y1226" s="332"/>
    </row>
    <row r="1227" spans="1:25" ht="12.75" customHeight="1">
      <c r="A1227" s="832">
        <v>60754395</v>
      </c>
      <c r="B1227" s="812" t="s">
        <v>3254</v>
      </c>
      <c r="C1227" s="833">
        <v>51965203320</v>
      </c>
      <c r="D1227" s="833" t="s">
        <v>3255</v>
      </c>
      <c r="E1227" s="833" t="s">
        <v>347</v>
      </c>
      <c r="F1227" s="834"/>
      <c r="G1227" s="813" t="s">
        <v>223</v>
      </c>
      <c r="H1227" s="169" t="s">
        <v>245</v>
      </c>
      <c r="I1227" s="82"/>
      <c r="J1227" s="76"/>
      <c r="K1227" s="165" t="s">
        <v>262</v>
      </c>
      <c r="L1227" s="321" t="s">
        <v>262</v>
      </c>
      <c r="M1227" s="1087">
        <v>45874</v>
      </c>
      <c r="N1227" s="310" t="s">
        <v>233</v>
      </c>
      <c r="O1227" s="877"/>
      <c r="P1227" s="606" t="s">
        <v>329</v>
      </c>
      <c r="Q1227" s="315"/>
      <c r="R1227" s="310"/>
      <c r="S1227" s="769"/>
      <c r="T1227" s="492"/>
      <c r="U1227" s="504"/>
      <c r="V1227" s="505"/>
      <c r="W1227" s="332"/>
      <c r="X1227" s="332"/>
      <c r="Y1227" s="332"/>
    </row>
    <row r="1228" spans="1:25" ht="12.75" customHeight="1">
      <c r="A1228" s="832">
        <v>40192496</v>
      </c>
      <c r="B1228" s="812" t="s">
        <v>1354</v>
      </c>
      <c r="C1228" s="833">
        <v>51923642561</v>
      </c>
      <c r="D1228" s="833" t="s">
        <v>1355</v>
      </c>
      <c r="E1228" s="833" t="s">
        <v>451</v>
      </c>
      <c r="F1228" s="834"/>
      <c r="G1228" s="162" t="s">
        <v>224</v>
      </c>
      <c r="H1228" s="169" t="s">
        <v>245</v>
      </c>
      <c r="I1228" s="82"/>
      <c r="J1228" s="76"/>
      <c r="K1228" s="165" t="s">
        <v>262</v>
      </c>
      <c r="L1228" s="321" t="s">
        <v>262</v>
      </c>
      <c r="M1228" s="1087">
        <v>45874</v>
      </c>
      <c r="N1228" s="310" t="s">
        <v>233</v>
      </c>
      <c r="O1228" s="877"/>
      <c r="P1228" s="606"/>
      <c r="Q1228" s="315"/>
      <c r="R1228" s="310"/>
      <c r="S1228" s="769"/>
      <c r="T1228" s="492"/>
      <c r="U1228" s="504"/>
      <c r="V1228" s="505"/>
      <c r="W1228" s="332"/>
      <c r="X1228" s="332"/>
      <c r="Y1228" s="332"/>
    </row>
    <row r="1229" spans="1:25" ht="12.75" customHeight="1">
      <c r="A1229" s="832">
        <v>75422858</v>
      </c>
      <c r="B1229" s="812" t="s">
        <v>9286</v>
      </c>
      <c r="C1229" s="833">
        <v>51916222750</v>
      </c>
      <c r="D1229" s="833" t="s">
        <v>9287</v>
      </c>
      <c r="E1229" s="833" t="s">
        <v>347</v>
      </c>
      <c r="F1229" s="834"/>
      <c r="G1229" s="162" t="s">
        <v>225</v>
      </c>
      <c r="H1229" s="169" t="s">
        <v>245</v>
      </c>
      <c r="I1229" s="82"/>
      <c r="J1229" s="76"/>
      <c r="K1229" s="165" t="s">
        <v>262</v>
      </c>
      <c r="L1229" s="321" t="s">
        <v>262</v>
      </c>
      <c r="M1229" s="1087">
        <v>45874</v>
      </c>
      <c r="N1229" s="310" t="s">
        <v>233</v>
      </c>
      <c r="O1229" s="877"/>
      <c r="P1229" s="606"/>
      <c r="Q1229" s="315"/>
      <c r="R1229" s="310"/>
      <c r="S1229" s="769"/>
      <c r="T1229" s="492"/>
      <c r="U1229" s="504"/>
      <c r="V1229" s="505"/>
      <c r="W1229" s="332"/>
      <c r="X1229" s="332"/>
      <c r="Y1229" s="332"/>
    </row>
    <row r="1230" spans="1:25" ht="12.75" customHeight="1">
      <c r="A1230" s="832">
        <v>74018566</v>
      </c>
      <c r="B1230" s="812" t="s">
        <v>8710</v>
      </c>
      <c r="C1230" s="833">
        <v>51953732892</v>
      </c>
      <c r="D1230" s="833" t="s">
        <v>8711</v>
      </c>
      <c r="E1230" s="833" t="s">
        <v>451</v>
      </c>
      <c r="F1230" s="834"/>
      <c r="G1230" s="162" t="s">
        <v>225</v>
      </c>
      <c r="H1230" s="169" t="s">
        <v>245</v>
      </c>
      <c r="I1230" s="82"/>
      <c r="J1230" s="76"/>
      <c r="K1230" s="165" t="s">
        <v>262</v>
      </c>
      <c r="L1230" s="321" t="s">
        <v>262</v>
      </c>
      <c r="M1230" s="1087">
        <v>45874</v>
      </c>
      <c r="N1230" s="310" t="s">
        <v>233</v>
      </c>
      <c r="O1230" s="877"/>
      <c r="P1230" s="606"/>
      <c r="Q1230" s="315"/>
      <c r="R1230" s="310"/>
      <c r="S1230" s="769"/>
      <c r="T1230" s="492"/>
      <c r="U1230" s="504"/>
      <c r="V1230" s="505"/>
      <c r="W1230" s="332"/>
      <c r="X1230" s="332"/>
      <c r="Y1230" s="332"/>
    </row>
    <row r="1231" spans="1:25" ht="12.75" customHeight="1">
      <c r="A1231" s="832">
        <v>73042914</v>
      </c>
      <c r="B1231" s="812" t="s">
        <v>7970</v>
      </c>
      <c r="C1231" s="833">
        <v>51949261135</v>
      </c>
      <c r="D1231" s="833" t="s">
        <v>7971</v>
      </c>
      <c r="E1231" s="833" t="s">
        <v>347</v>
      </c>
      <c r="F1231" s="834"/>
      <c r="G1231" s="162" t="s">
        <v>224</v>
      </c>
      <c r="H1231" s="169" t="s">
        <v>245</v>
      </c>
      <c r="I1231" s="82"/>
      <c r="J1231" s="76"/>
      <c r="K1231" s="165" t="s">
        <v>262</v>
      </c>
      <c r="L1231" s="321" t="s">
        <v>262</v>
      </c>
      <c r="M1231" s="1087">
        <v>45874</v>
      </c>
      <c r="N1231" s="310" t="s">
        <v>233</v>
      </c>
      <c r="O1231" s="877"/>
      <c r="P1231" s="606"/>
      <c r="Q1231" s="315"/>
      <c r="R1231" s="310"/>
      <c r="S1231" s="769"/>
      <c r="T1231" s="492"/>
      <c r="U1231" s="504"/>
      <c r="V1231" s="505"/>
      <c r="W1231" s="332"/>
      <c r="X1231" s="332"/>
      <c r="Y1231" s="332"/>
    </row>
    <row r="1232" spans="1:25" ht="12.75" customHeight="1">
      <c r="A1232" s="832">
        <v>61541852</v>
      </c>
      <c r="B1232" s="812" t="s">
        <v>4689</v>
      </c>
      <c r="C1232" s="833">
        <v>51937690196</v>
      </c>
      <c r="D1232" s="833" t="s">
        <v>4690</v>
      </c>
      <c r="E1232" s="833" t="s">
        <v>451</v>
      </c>
      <c r="F1232" s="834"/>
      <c r="G1232" s="162" t="s">
        <v>224</v>
      </c>
      <c r="H1232" s="169" t="s">
        <v>245</v>
      </c>
      <c r="I1232" s="82"/>
      <c r="J1232" s="76"/>
      <c r="K1232" s="165" t="s">
        <v>262</v>
      </c>
      <c r="L1232" s="321" t="s">
        <v>262</v>
      </c>
      <c r="M1232" s="1087">
        <v>45874</v>
      </c>
      <c r="N1232" s="310" t="s">
        <v>233</v>
      </c>
      <c r="O1232" s="877"/>
      <c r="P1232" s="606"/>
      <c r="Q1232" s="315"/>
      <c r="R1232" s="310"/>
      <c r="S1232" s="769"/>
      <c r="T1232" s="492"/>
      <c r="U1232" s="504"/>
      <c r="V1232" s="505"/>
      <c r="W1232" s="332"/>
      <c r="X1232" s="332"/>
      <c r="Y1232" s="332"/>
    </row>
    <row r="1233" spans="1:25" ht="12.75" customHeight="1">
      <c r="A1233" s="796">
        <v>9616491</v>
      </c>
      <c r="B1233" s="798" t="s">
        <v>760</v>
      </c>
      <c r="C1233" s="800">
        <v>51987972148</v>
      </c>
      <c r="D1233" s="856" t="s">
        <v>761</v>
      </c>
      <c r="E1233" s="800" t="s">
        <v>347</v>
      </c>
      <c r="F1233" s="804"/>
      <c r="G1233" s="100" t="s">
        <v>224</v>
      </c>
      <c r="H1233" s="101" t="s">
        <v>245</v>
      </c>
      <c r="I1233" s="88"/>
      <c r="J1233" s="63"/>
      <c r="K1233" s="125" t="s">
        <v>274</v>
      </c>
      <c r="L1233" s="125" t="s">
        <v>274</v>
      </c>
      <c r="M1233" s="126">
        <v>45876</v>
      </c>
      <c r="N1233" s="310" t="s">
        <v>233</v>
      </c>
      <c r="O1233" s="877"/>
      <c r="P1233" s="606"/>
      <c r="Q1233" s="315"/>
      <c r="R1233" s="310"/>
      <c r="S1233" s="769"/>
      <c r="T1233" s="492"/>
      <c r="U1233" s="88"/>
      <c r="V1233" s="1028" t="s">
        <v>351</v>
      </c>
      <c r="W1233" s="61"/>
      <c r="X1233" s="61"/>
      <c r="Y1233" s="61"/>
    </row>
    <row r="1234" spans="1:25" ht="12.75" customHeight="1">
      <c r="A1234" s="796">
        <v>61176195</v>
      </c>
      <c r="B1234" s="798" t="s">
        <v>3766</v>
      </c>
      <c r="C1234" s="800">
        <v>51913531825</v>
      </c>
      <c r="D1234" s="856" t="s">
        <v>3767</v>
      </c>
      <c r="E1234" s="800" t="s">
        <v>347</v>
      </c>
      <c r="F1234" s="804"/>
      <c r="G1234" s="150" t="s">
        <v>225</v>
      </c>
      <c r="H1234" s="101" t="s">
        <v>245</v>
      </c>
      <c r="I1234" s="88"/>
      <c r="J1234" s="63"/>
      <c r="K1234" s="125" t="s">
        <v>274</v>
      </c>
      <c r="L1234" s="125" t="s">
        <v>274</v>
      </c>
      <c r="M1234" s="126">
        <v>45876</v>
      </c>
      <c r="N1234" s="310" t="s">
        <v>233</v>
      </c>
      <c r="O1234" s="877"/>
      <c r="P1234" s="606"/>
      <c r="Q1234" s="315"/>
      <c r="R1234" s="310"/>
      <c r="S1234" s="769"/>
      <c r="T1234" s="492"/>
      <c r="U1234" s="88"/>
      <c r="V1234" s="1028" t="s">
        <v>592</v>
      </c>
      <c r="W1234" s="61"/>
      <c r="X1234" s="61"/>
      <c r="Y1234" s="61"/>
    </row>
    <row r="1235" spans="1:25" ht="12.75" customHeight="1">
      <c r="A1235" s="796">
        <v>70966053</v>
      </c>
      <c r="B1235" s="798" t="s">
        <v>5887</v>
      </c>
      <c r="C1235" s="800">
        <v>51985015223</v>
      </c>
      <c r="D1235" s="798" t="s">
        <v>5888</v>
      </c>
      <c r="E1235" s="800" t="s">
        <v>347</v>
      </c>
      <c r="F1235" s="1031"/>
      <c r="G1235" s="150" t="s">
        <v>224</v>
      </c>
      <c r="H1235" s="101" t="s">
        <v>245</v>
      </c>
      <c r="I1235" s="88"/>
      <c r="J1235" s="63"/>
      <c r="K1235" s="321" t="s">
        <v>278</v>
      </c>
      <c r="L1235" s="321" t="s">
        <v>278</v>
      </c>
      <c r="M1235" s="126">
        <v>45876</v>
      </c>
      <c r="N1235" s="310" t="s">
        <v>233</v>
      </c>
      <c r="O1235" s="877"/>
      <c r="P1235" s="606"/>
      <c r="Q1235" s="315"/>
      <c r="R1235" s="310"/>
      <c r="S1235" s="769"/>
      <c r="T1235" s="492"/>
      <c r="U1235" s="88"/>
      <c r="V1235" s="61"/>
      <c r="W1235" s="61"/>
      <c r="X1235" s="61"/>
      <c r="Y1235" s="61"/>
    </row>
    <row r="1236" spans="1:25" ht="12.75" customHeight="1">
      <c r="A1236" s="796">
        <v>40511868</v>
      </c>
      <c r="B1236" s="798" t="s">
        <v>1426</v>
      </c>
      <c r="C1236" s="800">
        <v>51944455450</v>
      </c>
      <c r="D1236" s="798" t="s">
        <v>1427</v>
      </c>
      <c r="E1236" s="800" t="s">
        <v>347</v>
      </c>
      <c r="F1236" s="1031"/>
      <c r="G1236" s="150" t="s">
        <v>224</v>
      </c>
      <c r="H1236" s="101" t="s">
        <v>245</v>
      </c>
      <c r="I1236" s="88"/>
      <c r="J1236" s="63"/>
      <c r="K1236" s="321" t="s">
        <v>278</v>
      </c>
      <c r="L1236" s="321" t="s">
        <v>278</v>
      </c>
      <c r="M1236" s="126">
        <v>45876</v>
      </c>
      <c r="N1236" s="310" t="s">
        <v>233</v>
      </c>
      <c r="O1236" s="877"/>
      <c r="P1236" s="606"/>
      <c r="Q1236" s="315"/>
      <c r="R1236" s="310"/>
      <c r="S1236" s="769"/>
      <c r="T1236" s="492"/>
      <c r="U1236" s="88"/>
      <c r="V1236" s="61"/>
      <c r="W1236" s="61"/>
      <c r="X1236" s="61"/>
      <c r="Y1236" s="61"/>
    </row>
    <row r="1237" spans="1:25" ht="12.75" customHeight="1">
      <c r="A1237" s="796">
        <v>40659188</v>
      </c>
      <c r="B1237" s="798" t="s">
        <v>1482</v>
      </c>
      <c r="C1237" s="800">
        <v>51918820355</v>
      </c>
      <c r="D1237" s="798" t="s">
        <v>1483</v>
      </c>
      <c r="E1237" s="800" t="s">
        <v>347</v>
      </c>
      <c r="F1237" s="1031"/>
      <c r="G1237" s="150" t="s">
        <v>224</v>
      </c>
      <c r="H1237" s="101" t="s">
        <v>245</v>
      </c>
      <c r="I1237" s="88"/>
      <c r="J1237" s="63"/>
      <c r="K1237" s="125" t="s">
        <v>280</v>
      </c>
      <c r="L1237" s="125" t="s">
        <v>280</v>
      </c>
      <c r="M1237" s="126">
        <v>45876</v>
      </c>
      <c r="N1237" s="310" t="s">
        <v>233</v>
      </c>
      <c r="O1237" s="877"/>
      <c r="P1237" s="606"/>
      <c r="Q1237" s="315"/>
      <c r="R1237" s="310"/>
      <c r="S1237" s="769"/>
      <c r="T1237" s="492"/>
      <c r="U1237" s="88"/>
      <c r="V1237" s="61"/>
      <c r="W1237" s="61"/>
      <c r="X1237" s="61"/>
      <c r="Y1237" s="61"/>
    </row>
    <row r="1238" spans="1:25" ht="12.75" customHeight="1">
      <c r="A1238" s="796">
        <v>17433937</v>
      </c>
      <c r="B1238" s="798" t="s">
        <v>1115</v>
      </c>
      <c r="C1238" s="800">
        <v>51989813425</v>
      </c>
      <c r="D1238" s="798" t="s">
        <v>1116</v>
      </c>
      <c r="E1238" s="800" t="s">
        <v>347</v>
      </c>
      <c r="F1238" s="1031"/>
      <c r="G1238" s="150" t="s">
        <v>224</v>
      </c>
      <c r="H1238" s="101" t="s">
        <v>245</v>
      </c>
      <c r="I1238" s="88"/>
      <c r="J1238" s="63"/>
      <c r="K1238" s="125" t="s">
        <v>280</v>
      </c>
      <c r="L1238" s="125" t="s">
        <v>280</v>
      </c>
      <c r="M1238" s="126">
        <v>45876</v>
      </c>
      <c r="N1238" s="310" t="s">
        <v>233</v>
      </c>
      <c r="O1238" s="877"/>
      <c r="P1238" s="606"/>
      <c r="Q1238" s="315"/>
      <c r="R1238" s="310"/>
      <c r="S1238" s="769"/>
      <c r="T1238" s="492"/>
      <c r="U1238" s="88"/>
      <c r="V1238" s="61"/>
      <c r="W1238" s="61"/>
      <c r="X1238" s="61"/>
      <c r="Y1238" s="61"/>
    </row>
    <row r="1239" spans="1:25" ht="12.75" customHeight="1">
      <c r="A1239" s="796">
        <v>9432918</v>
      </c>
      <c r="B1239" s="798" t="s">
        <v>729</v>
      </c>
      <c r="C1239" s="800">
        <v>51903563550</v>
      </c>
      <c r="D1239" s="798" t="s">
        <v>730</v>
      </c>
      <c r="E1239" s="800" t="s">
        <v>347</v>
      </c>
      <c r="F1239" s="1031"/>
      <c r="G1239" s="150" t="s">
        <v>224</v>
      </c>
      <c r="H1239" s="101" t="s">
        <v>245</v>
      </c>
      <c r="I1239" s="88"/>
      <c r="J1239" s="63"/>
      <c r="K1239" s="125" t="s">
        <v>280</v>
      </c>
      <c r="L1239" s="125" t="s">
        <v>280</v>
      </c>
      <c r="M1239" s="126">
        <v>45876</v>
      </c>
      <c r="N1239" s="310" t="s">
        <v>233</v>
      </c>
      <c r="O1239" s="877"/>
      <c r="P1239" s="606"/>
      <c r="Q1239" s="315"/>
      <c r="R1239" s="310"/>
      <c r="S1239" s="769"/>
      <c r="T1239" s="492"/>
      <c r="U1239" s="88"/>
      <c r="V1239" s="61"/>
      <c r="W1239" s="61"/>
      <c r="X1239" s="61"/>
      <c r="Y1239" s="61"/>
    </row>
    <row r="1240" spans="1:25" ht="12.75" customHeight="1">
      <c r="A1240" s="796">
        <v>61463319</v>
      </c>
      <c r="B1240" s="798" t="s">
        <v>4415</v>
      </c>
      <c r="C1240" s="800">
        <v>51996379717</v>
      </c>
      <c r="D1240" s="798" t="s">
        <v>4416</v>
      </c>
      <c r="E1240" s="800" t="s">
        <v>451</v>
      </c>
      <c r="F1240" s="1031"/>
      <c r="G1240" s="100" t="s">
        <v>224</v>
      </c>
      <c r="H1240" s="101" t="s">
        <v>245</v>
      </c>
      <c r="I1240" s="88"/>
      <c r="J1240" s="63"/>
      <c r="K1240" s="125" t="s">
        <v>262</v>
      </c>
      <c r="L1240" s="321" t="s">
        <v>262</v>
      </c>
      <c r="M1240" s="126">
        <v>45876</v>
      </c>
      <c r="N1240" s="310" t="s">
        <v>233</v>
      </c>
      <c r="O1240" s="877"/>
      <c r="P1240" s="606" t="s">
        <v>329</v>
      </c>
      <c r="Q1240" s="315"/>
      <c r="R1240" s="310"/>
      <c r="S1240" s="769"/>
      <c r="T1240" s="492"/>
      <c r="U1240" s="88"/>
      <c r="V1240" s="61"/>
      <c r="W1240" s="61"/>
      <c r="X1240" s="61"/>
      <c r="Y1240" s="61"/>
    </row>
    <row r="1241" spans="1:25" ht="12.75" customHeight="1">
      <c r="A1241" s="796">
        <v>41464247</v>
      </c>
      <c r="B1241" s="798" t="s">
        <v>1682</v>
      </c>
      <c r="C1241" s="800">
        <v>51969713958</v>
      </c>
      <c r="D1241" s="798" t="s">
        <v>1683</v>
      </c>
      <c r="E1241" s="800" t="s">
        <v>347</v>
      </c>
      <c r="F1241" s="1031"/>
      <c r="G1241" s="954" t="s">
        <v>223</v>
      </c>
      <c r="H1241" s="101" t="s">
        <v>245</v>
      </c>
      <c r="I1241" s="88"/>
      <c r="J1241" s="63"/>
      <c r="K1241" s="125" t="s">
        <v>262</v>
      </c>
      <c r="L1241" s="321" t="s">
        <v>262</v>
      </c>
      <c r="M1241" s="126">
        <v>45876</v>
      </c>
      <c r="N1241" s="310" t="s">
        <v>233</v>
      </c>
      <c r="O1241" s="877"/>
      <c r="P1241" s="606"/>
      <c r="Q1241" s="315"/>
      <c r="R1241" s="310"/>
      <c r="S1241" s="769"/>
      <c r="T1241" s="492"/>
      <c r="U1241" s="88"/>
      <c r="V1241" s="61"/>
      <c r="W1241" s="61"/>
      <c r="X1241" s="61"/>
      <c r="Y1241" s="61"/>
    </row>
    <row r="1242" spans="1:25" ht="12.75" customHeight="1">
      <c r="A1242" s="796">
        <v>3508862</v>
      </c>
      <c r="B1242" s="798" t="s">
        <v>449</v>
      </c>
      <c r="C1242" s="800">
        <v>51955870128</v>
      </c>
      <c r="D1242" s="798" t="s">
        <v>450</v>
      </c>
      <c r="E1242" s="800" t="s">
        <v>451</v>
      </c>
      <c r="F1242" s="1031"/>
      <c r="G1242" s="954" t="s">
        <v>223</v>
      </c>
      <c r="H1242" s="101" t="s">
        <v>245</v>
      </c>
      <c r="I1242" s="88"/>
      <c r="J1242" s="63"/>
      <c r="K1242" s="125" t="s">
        <v>262</v>
      </c>
      <c r="L1242" s="321" t="s">
        <v>262</v>
      </c>
      <c r="M1242" s="126">
        <v>45876</v>
      </c>
      <c r="N1242" s="310" t="s">
        <v>233</v>
      </c>
      <c r="O1242" s="877"/>
      <c r="P1242" s="606"/>
      <c r="Q1242" s="315"/>
      <c r="R1242" s="310"/>
      <c r="S1242" s="769"/>
      <c r="T1242" s="492"/>
      <c r="U1242" s="88"/>
      <c r="V1242" s="61"/>
      <c r="W1242" s="61"/>
      <c r="X1242" s="61"/>
      <c r="Y1242" s="61"/>
    </row>
    <row r="1243" spans="1:25" ht="12.75" customHeight="1">
      <c r="A1243" s="796">
        <v>42389828</v>
      </c>
      <c r="B1243" s="798" t="s">
        <v>1864</v>
      </c>
      <c r="C1243" s="800">
        <v>51952367679</v>
      </c>
      <c r="D1243" s="798" t="s">
        <v>1865</v>
      </c>
      <c r="E1243" s="800" t="s">
        <v>347</v>
      </c>
      <c r="F1243" s="1031"/>
      <c r="G1243" s="954" t="s">
        <v>223</v>
      </c>
      <c r="H1243" s="101" t="s">
        <v>245</v>
      </c>
      <c r="I1243" s="88"/>
      <c r="J1243" s="63"/>
      <c r="K1243" s="125" t="s">
        <v>262</v>
      </c>
      <c r="L1243" s="321" t="s">
        <v>262</v>
      </c>
      <c r="M1243" s="126">
        <v>45876</v>
      </c>
      <c r="N1243" s="310" t="s">
        <v>241</v>
      </c>
      <c r="O1243" s="877"/>
      <c r="P1243" s="606"/>
      <c r="Q1243" s="315"/>
      <c r="R1243" s="310"/>
      <c r="S1243" s="769"/>
      <c r="T1243" s="492"/>
      <c r="U1243" s="88"/>
      <c r="V1243" s="937" t="s">
        <v>1866</v>
      </c>
      <c r="W1243" s="61"/>
      <c r="X1243" s="61"/>
      <c r="Y1243" s="61"/>
    </row>
    <row r="1244" spans="1:25" ht="12.75" customHeight="1">
      <c r="A1244" s="796">
        <v>72835092</v>
      </c>
      <c r="B1244" s="798" t="s">
        <v>7702</v>
      </c>
      <c r="C1244" s="800">
        <v>51969409692</v>
      </c>
      <c r="D1244" s="798" t="s">
        <v>7703</v>
      </c>
      <c r="E1244" s="800" t="s">
        <v>451</v>
      </c>
      <c r="F1244" s="1031"/>
      <c r="G1244" s="100" t="s">
        <v>224</v>
      </c>
      <c r="H1244" s="101" t="s">
        <v>245</v>
      </c>
      <c r="I1244" s="88"/>
      <c r="J1244" s="63"/>
      <c r="K1244" s="125" t="s">
        <v>262</v>
      </c>
      <c r="L1244" s="321" t="s">
        <v>262</v>
      </c>
      <c r="M1244" s="126">
        <v>45876</v>
      </c>
      <c r="N1244" s="310" t="s">
        <v>233</v>
      </c>
      <c r="O1244" s="639" t="s">
        <v>330</v>
      </c>
      <c r="P1244" s="606" t="s">
        <v>330</v>
      </c>
      <c r="Q1244" s="315"/>
      <c r="R1244" s="310"/>
      <c r="S1244" s="769"/>
      <c r="T1244" s="492"/>
      <c r="U1244" s="88"/>
      <c r="V1244" s="61"/>
      <c r="W1244" s="61"/>
      <c r="X1244" s="61"/>
      <c r="Y1244" s="61"/>
    </row>
    <row r="1245" spans="1:25" ht="12.75" customHeight="1">
      <c r="A1245" s="897">
        <v>61179035</v>
      </c>
      <c r="B1245" s="898" t="s">
        <v>3781</v>
      </c>
      <c r="C1245" s="899">
        <v>978605535</v>
      </c>
      <c r="D1245" s="955" t="s">
        <v>3782</v>
      </c>
      <c r="E1245" s="899" t="s">
        <v>347</v>
      </c>
      <c r="F1245" s="1032"/>
      <c r="G1245" s="150" t="s">
        <v>225</v>
      </c>
      <c r="H1245" s="155" t="s">
        <v>245</v>
      </c>
      <c r="I1245" s="319"/>
      <c r="J1245" s="94"/>
      <c r="K1245" s="321" t="s">
        <v>262</v>
      </c>
      <c r="L1245" s="321" t="s">
        <v>262</v>
      </c>
      <c r="M1245" s="647"/>
      <c r="N1245" s="606" t="s">
        <v>231</v>
      </c>
      <c r="O1245" s="877"/>
      <c r="P1245" s="606" t="s">
        <v>329</v>
      </c>
      <c r="Q1245" s="315"/>
      <c r="R1245" s="310"/>
      <c r="S1245" s="769"/>
      <c r="T1245" s="492"/>
      <c r="U1245" s="319"/>
      <c r="V1245" s="332"/>
    </row>
    <row r="1246" spans="1:25" ht="12.75" customHeight="1">
      <c r="A1246" s="54">
        <v>61527387</v>
      </c>
      <c r="B1246" s="383" t="s">
        <v>80</v>
      </c>
      <c r="C1246" s="208">
        <v>913918673</v>
      </c>
      <c r="D1246" s="872" t="s">
        <v>4641</v>
      </c>
      <c r="E1246" s="137" t="s">
        <v>451</v>
      </c>
      <c r="G1246" s="150" t="s">
        <v>224</v>
      </c>
      <c r="H1246" s="155" t="s">
        <v>242</v>
      </c>
      <c r="K1246" s="321"/>
      <c r="L1246" s="321" t="s">
        <v>262</v>
      </c>
      <c r="M1246" s="1042">
        <v>45876</v>
      </c>
      <c r="N1246" s="672" t="s">
        <v>231</v>
      </c>
      <c r="O1246" s="877" t="s">
        <v>231</v>
      </c>
      <c r="P1246" s="606" t="s">
        <v>329</v>
      </c>
      <c r="Q1246" s="315" t="s">
        <v>324</v>
      </c>
      <c r="R1246" s="310" t="s">
        <v>232</v>
      </c>
      <c r="S1246" s="769" t="s">
        <v>318</v>
      </c>
      <c r="T1246" s="492" t="s">
        <v>323</v>
      </c>
    </row>
    <row r="1247" spans="1:25" ht="12.75" customHeight="1">
      <c r="A1247" s="832" t="s">
        <v>10497</v>
      </c>
      <c r="B1247" s="886" t="s">
        <v>5620</v>
      </c>
      <c r="C1247" s="833">
        <v>928493492</v>
      </c>
      <c r="D1247" s="833" t="s">
        <v>10498</v>
      </c>
      <c r="E1247" s="833"/>
      <c r="F1247" s="1033"/>
      <c r="G1247" s="162" t="s">
        <v>225</v>
      </c>
      <c r="H1247" s="169" t="s">
        <v>242</v>
      </c>
      <c r="I1247" s="82"/>
      <c r="J1247" s="76"/>
      <c r="K1247" s="165" t="s">
        <v>262</v>
      </c>
      <c r="L1247" s="321" t="s">
        <v>262</v>
      </c>
      <c r="M1247" s="1042">
        <v>45876</v>
      </c>
      <c r="N1247" s="310" t="s">
        <v>233</v>
      </c>
      <c r="O1247" s="877"/>
      <c r="P1247" s="606" t="s">
        <v>329</v>
      </c>
      <c r="Q1247" s="315"/>
      <c r="R1247" s="310"/>
      <c r="S1247" s="769"/>
      <c r="T1247" s="492"/>
      <c r="U1247" s="504"/>
      <c r="V1247" s="505"/>
    </row>
    <row r="1248" spans="1:25" ht="12.75" customHeight="1">
      <c r="A1248" s="897">
        <v>10343229</v>
      </c>
      <c r="B1248" s="898" t="s">
        <v>958</v>
      </c>
      <c r="C1248" s="899">
        <v>51912433285</v>
      </c>
      <c r="D1248" s="898" t="s">
        <v>959</v>
      </c>
      <c r="E1248" s="899" t="s">
        <v>347</v>
      </c>
      <c r="F1248" s="1083"/>
      <c r="G1248" s="150" t="s">
        <v>224</v>
      </c>
      <c r="H1248" s="155" t="s">
        <v>245</v>
      </c>
      <c r="I1248" s="319"/>
      <c r="J1248" s="94"/>
      <c r="K1248" s="321" t="s">
        <v>278</v>
      </c>
      <c r="L1248" s="321" t="s">
        <v>278</v>
      </c>
      <c r="M1248" s="647">
        <v>45877</v>
      </c>
      <c r="N1248" s="310" t="s">
        <v>233</v>
      </c>
      <c r="O1248" s="311"/>
      <c r="P1248" s="606"/>
      <c r="Q1248" s="492"/>
      <c r="R1248" s="319"/>
      <c r="S1248" s="319"/>
      <c r="T1248" s="319"/>
      <c r="U1248" s="319"/>
      <c r="V1248" s="332"/>
      <c r="W1248" s="332"/>
      <c r="X1248" s="332"/>
      <c r="Y1248" s="332"/>
    </row>
    <row r="1249" spans="1:25" ht="12.75" customHeight="1">
      <c r="A1249" s="897">
        <v>10200964</v>
      </c>
      <c r="B1249" s="898" t="s">
        <v>917</v>
      </c>
      <c r="C1249" s="899">
        <v>51980668187</v>
      </c>
      <c r="D1249" s="898" t="s">
        <v>918</v>
      </c>
      <c r="E1249" s="899" t="s">
        <v>347</v>
      </c>
      <c r="F1249" s="1083"/>
      <c r="G1249" s="590" t="s">
        <v>225</v>
      </c>
      <c r="H1249" s="155" t="s">
        <v>245</v>
      </c>
      <c r="I1249" s="319"/>
      <c r="J1249" s="94"/>
      <c r="K1249" s="321" t="s">
        <v>278</v>
      </c>
      <c r="L1249" s="321" t="s">
        <v>278</v>
      </c>
      <c r="M1249" s="647">
        <v>45877</v>
      </c>
      <c r="N1249" s="310" t="s">
        <v>233</v>
      </c>
      <c r="O1249" s="311"/>
      <c r="P1249" s="606"/>
      <c r="Q1249" s="492"/>
      <c r="R1249" s="319"/>
      <c r="S1249" s="319"/>
      <c r="T1249" s="319"/>
      <c r="U1249" s="319"/>
      <c r="V1249" s="332"/>
      <c r="W1249" s="332"/>
      <c r="X1249" s="332"/>
      <c r="Y1249" s="332"/>
    </row>
    <row r="1250" spans="1:25" ht="12.75" customHeight="1">
      <c r="A1250" s="832">
        <v>77657726</v>
      </c>
      <c r="B1250" s="812" t="s">
        <v>9984</v>
      </c>
      <c r="C1250" s="833">
        <v>51968296839</v>
      </c>
      <c r="D1250" s="833" t="s">
        <v>9985</v>
      </c>
      <c r="E1250" s="833" t="s">
        <v>347</v>
      </c>
      <c r="F1250" s="1084"/>
      <c r="G1250" s="162" t="s">
        <v>224</v>
      </c>
      <c r="H1250" s="169" t="s">
        <v>245</v>
      </c>
      <c r="I1250" s="82"/>
      <c r="J1250" s="76"/>
      <c r="K1250" s="165" t="s">
        <v>280</v>
      </c>
      <c r="L1250" s="76" t="s">
        <v>280</v>
      </c>
      <c r="M1250" s="189">
        <v>45877</v>
      </c>
      <c r="N1250" s="310" t="s">
        <v>233</v>
      </c>
      <c r="O1250" s="503"/>
      <c r="P1250" s="606"/>
      <c r="Q1250" s="84"/>
      <c r="R1250" s="504"/>
      <c r="S1250" s="504"/>
      <c r="T1250" s="504"/>
      <c r="U1250" s="504"/>
      <c r="V1250" s="505"/>
      <c r="W1250" s="332"/>
      <c r="X1250" s="332"/>
      <c r="Y1250" s="332"/>
    </row>
    <row r="1251" spans="1:25" ht="12.75" customHeight="1">
      <c r="A1251" s="832">
        <v>78353530</v>
      </c>
      <c r="B1251" s="812" t="s">
        <v>10088</v>
      </c>
      <c r="C1251" s="833">
        <v>51959731386</v>
      </c>
      <c r="D1251" s="833" t="s">
        <v>10089</v>
      </c>
      <c r="E1251" s="833" t="s">
        <v>347</v>
      </c>
      <c r="F1251" s="1084"/>
      <c r="G1251" s="162" t="s">
        <v>224</v>
      </c>
      <c r="H1251" s="169" t="s">
        <v>245</v>
      </c>
      <c r="I1251" s="82"/>
      <c r="J1251" s="76"/>
      <c r="K1251" s="165" t="s">
        <v>262</v>
      </c>
      <c r="L1251" s="321" t="s">
        <v>262</v>
      </c>
      <c r="M1251" s="1087">
        <v>45877</v>
      </c>
      <c r="N1251" s="310" t="s">
        <v>233</v>
      </c>
      <c r="O1251" s="503"/>
      <c r="P1251" s="606"/>
      <c r="Q1251" s="84"/>
      <c r="R1251" s="504"/>
      <c r="S1251" s="504"/>
      <c r="T1251" s="504"/>
      <c r="U1251" s="504"/>
      <c r="V1251" s="505"/>
      <c r="W1251" s="332"/>
      <c r="X1251" s="332"/>
      <c r="Y1251" s="332"/>
    </row>
    <row r="1252" spans="1:25" ht="12.75" customHeight="1">
      <c r="A1252" s="832">
        <v>70724965</v>
      </c>
      <c r="B1252" s="812" t="s">
        <v>5725</v>
      </c>
      <c r="C1252" s="833">
        <v>51916437728</v>
      </c>
      <c r="D1252" s="833" t="s">
        <v>5726</v>
      </c>
      <c r="E1252" s="833" t="s">
        <v>451</v>
      </c>
      <c r="F1252" s="1084"/>
      <c r="G1252" s="162" t="s">
        <v>224</v>
      </c>
      <c r="H1252" s="169" t="s">
        <v>245</v>
      </c>
      <c r="I1252" s="82"/>
      <c r="J1252" s="76"/>
      <c r="K1252" s="165" t="s">
        <v>262</v>
      </c>
      <c r="L1252" s="321" t="s">
        <v>262</v>
      </c>
      <c r="M1252" s="1087">
        <v>45877</v>
      </c>
      <c r="N1252" s="310" t="s">
        <v>233</v>
      </c>
      <c r="O1252" s="503"/>
      <c r="P1252" s="606"/>
      <c r="Q1252" s="84"/>
      <c r="R1252" s="504"/>
      <c r="S1252" s="504"/>
      <c r="T1252" s="504"/>
      <c r="U1252" s="504"/>
      <c r="V1252" s="505"/>
      <c r="W1252" s="332"/>
      <c r="X1252" s="332"/>
      <c r="Y1252" s="332"/>
    </row>
    <row r="1253" spans="1:25" ht="12.75" customHeight="1">
      <c r="A1253" s="832">
        <v>73106682</v>
      </c>
      <c r="B1253" s="812" t="s">
        <v>7997</v>
      </c>
      <c r="C1253" s="833">
        <v>51922999619</v>
      </c>
      <c r="D1253" s="833" t="s">
        <v>7998</v>
      </c>
      <c r="E1253" s="833" t="s">
        <v>347</v>
      </c>
      <c r="F1253" s="1084"/>
      <c r="G1253" s="162" t="s">
        <v>225</v>
      </c>
      <c r="H1253" s="169" t="s">
        <v>245</v>
      </c>
      <c r="I1253" s="82"/>
      <c r="J1253" s="76"/>
      <c r="K1253" s="165" t="s">
        <v>262</v>
      </c>
      <c r="L1253" s="321" t="s">
        <v>262</v>
      </c>
      <c r="M1253" s="1087">
        <v>45877</v>
      </c>
      <c r="N1253" s="310" t="s">
        <v>233</v>
      </c>
      <c r="O1253" s="503"/>
      <c r="P1253" s="606"/>
      <c r="Q1253" s="84"/>
      <c r="R1253" s="504"/>
      <c r="S1253" s="504"/>
      <c r="T1253" s="504"/>
      <c r="U1253" s="504"/>
      <c r="V1253" s="505"/>
      <c r="W1253" s="332"/>
      <c r="X1253" s="332"/>
      <c r="Y1253" s="332"/>
    </row>
    <row r="1254" spans="1:25" ht="12.75" customHeight="1">
      <c r="A1254" s="832">
        <v>73159547</v>
      </c>
      <c r="B1254" s="812" t="s">
        <v>8107</v>
      </c>
      <c r="C1254" s="833">
        <v>917098337</v>
      </c>
      <c r="D1254" s="833"/>
      <c r="E1254" s="833"/>
      <c r="F1254" s="1033"/>
      <c r="G1254" s="162" t="s">
        <v>225</v>
      </c>
      <c r="H1254" s="169" t="s">
        <v>245</v>
      </c>
      <c r="I1254" s="82"/>
      <c r="J1254" s="76"/>
      <c r="K1254" s="165"/>
      <c r="L1254" s="76"/>
      <c r="M1254" s="189">
        <v>45880</v>
      </c>
      <c r="N1254" s="310" t="s">
        <v>233</v>
      </c>
      <c r="O1254" s="503"/>
      <c r="P1254" s="606"/>
      <c r="Q1254" s="84"/>
      <c r="R1254" s="309"/>
      <c r="S1254" s="83"/>
      <c r="T1254" s="84"/>
      <c r="U1254" s="504"/>
      <c r="V1254" s="505"/>
    </row>
    <row r="1255" spans="1:25" ht="12.75" customHeight="1">
      <c r="A1255" s="832"/>
      <c r="B1255" s="812" t="s">
        <v>12218</v>
      </c>
      <c r="C1255" s="833">
        <v>972121263</v>
      </c>
      <c r="D1255" s="833"/>
      <c r="E1255" s="833"/>
      <c r="F1255" s="1033"/>
      <c r="G1255" s="162" t="s">
        <v>225</v>
      </c>
      <c r="H1255" s="169"/>
      <c r="I1255" s="82"/>
      <c r="J1255" s="76"/>
      <c r="K1255" s="165"/>
      <c r="L1255" s="76"/>
      <c r="M1255" s="189">
        <v>45880</v>
      </c>
      <c r="N1255" s="310" t="s">
        <v>233</v>
      </c>
      <c r="O1255" s="503"/>
      <c r="P1255" s="606"/>
      <c r="Q1255" s="84"/>
      <c r="R1255" s="309"/>
      <c r="S1255" s="83"/>
      <c r="T1255" s="84"/>
      <c r="U1255" s="504"/>
      <c r="V1255" s="505"/>
    </row>
    <row r="1256" spans="1:25" ht="12.75" customHeight="1">
      <c r="A1256" s="897">
        <v>8087363</v>
      </c>
      <c r="B1256" s="898" t="s">
        <v>631</v>
      </c>
      <c r="C1256" s="899">
        <v>51994023056</v>
      </c>
      <c r="D1256" s="898" t="s">
        <v>632</v>
      </c>
      <c r="E1256" s="899" t="s">
        <v>451</v>
      </c>
      <c r="F1256" s="1032"/>
      <c r="G1256" s="150" t="s">
        <v>223</v>
      </c>
      <c r="H1256" s="155" t="s">
        <v>245</v>
      </c>
      <c r="I1256" s="319"/>
      <c r="J1256" s="94"/>
      <c r="K1256" s="321" t="s">
        <v>280</v>
      </c>
      <c r="L1256" s="321" t="s">
        <v>280</v>
      </c>
      <c r="M1256" s="647">
        <v>45880</v>
      </c>
      <c r="N1256" s="310" t="s">
        <v>233</v>
      </c>
      <c r="O1256" s="311"/>
      <c r="P1256" s="606"/>
      <c r="Q1256" s="492"/>
      <c r="R1256" s="319"/>
      <c r="S1256" s="319"/>
      <c r="T1256" s="319"/>
      <c r="U1256" s="319"/>
      <c r="V1256" s="332"/>
      <c r="W1256" s="332"/>
      <c r="X1256" s="332"/>
      <c r="Y1256" s="332"/>
    </row>
    <row r="1257" spans="1:25" ht="12.75" customHeight="1">
      <c r="A1257" s="897">
        <v>76544723</v>
      </c>
      <c r="B1257" s="898" t="s">
        <v>9698</v>
      </c>
      <c r="C1257" s="899">
        <v>51982148101</v>
      </c>
      <c r="D1257" s="898" t="s">
        <v>9699</v>
      </c>
      <c r="E1257" s="899" t="s">
        <v>451</v>
      </c>
      <c r="F1257" s="1032"/>
      <c r="G1257" s="150" t="s">
        <v>224</v>
      </c>
      <c r="H1257" s="155" t="s">
        <v>245</v>
      </c>
      <c r="I1257" s="319"/>
      <c r="J1257" s="94"/>
      <c r="K1257" s="321" t="s">
        <v>280</v>
      </c>
      <c r="L1257" s="321" t="s">
        <v>280</v>
      </c>
      <c r="M1257" s="647">
        <v>45880</v>
      </c>
      <c r="N1257" s="310" t="s">
        <v>233</v>
      </c>
      <c r="O1257" s="311"/>
      <c r="P1257" s="606"/>
      <c r="Q1257" s="492"/>
      <c r="R1257" s="319"/>
      <c r="S1257" s="319"/>
      <c r="T1257" s="319"/>
      <c r="U1257" s="319"/>
      <c r="V1257" s="332"/>
      <c r="W1257" s="332"/>
      <c r="X1257" s="332"/>
      <c r="Y1257" s="332"/>
    </row>
    <row r="1258" spans="1:25" ht="12.75" customHeight="1">
      <c r="A1258" s="897">
        <v>61103284</v>
      </c>
      <c r="B1258" s="898" t="s">
        <v>3674</v>
      </c>
      <c r="C1258" s="899">
        <v>51935170528</v>
      </c>
      <c r="D1258" s="898" t="s">
        <v>3675</v>
      </c>
      <c r="E1258" s="899" t="s">
        <v>347</v>
      </c>
      <c r="F1258" s="1032"/>
      <c r="G1258" s="150" t="s">
        <v>224</v>
      </c>
      <c r="H1258" s="155" t="s">
        <v>245</v>
      </c>
      <c r="I1258" s="319"/>
      <c r="J1258" s="94"/>
      <c r="K1258" s="321" t="s">
        <v>280</v>
      </c>
      <c r="L1258" s="321" t="s">
        <v>280</v>
      </c>
      <c r="M1258" s="647">
        <v>45880</v>
      </c>
      <c r="N1258" s="310" t="s">
        <v>314</v>
      </c>
      <c r="O1258" s="311"/>
      <c r="P1258" s="606" t="s">
        <v>330</v>
      </c>
      <c r="Q1258" s="492"/>
      <c r="R1258" s="319"/>
      <c r="S1258" s="319"/>
      <c r="T1258" s="319"/>
      <c r="U1258" s="319"/>
      <c r="V1258" s="332"/>
      <c r="W1258" s="332"/>
      <c r="X1258" s="332"/>
      <c r="Y1258" s="332"/>
    </row>
    <row r="1259" spans="1:25" ht="12.75" customHeight="1">
      <c r="A1259" s="832">
        <v>73927075</v>
      </c>
      <c r="B1259" s="812" t="s">
        <v>4792</v>
      </c>
      <c r="C1259" s="833">
        <v>51947928721</v>
      </c>
      <c r="D1259" s="833" t="s">
        <v>8646</v>
      </c>
      <c r="E1259" s="833" t="s">
        <v>451</v>
      </c>
      <c r="F1259" s="1033"/>
      <c r="G1259" s="162" t="s">
        <v>224</v>
      </c>
      <c r="H1259" s="169" t="s">
        <v>245</v>
      </c>
      <c r="I1259" s="82"/>
      <c r="J1259" s="76"/>
      <c r="K1259" s="165" t="s">
        <v>278</v>
      </c>
      <c r="L1259" s="76" t="s">
        <v>278</v>
      </c>
      <c r="M1259" s="189">
        <v>45880</v>
      </c>
      <c r="N1259" s="310" t="s">
        <v>233</v>
      </c>
      <c r="O1259" s="503"/>
      <c r="P1259" s="606"/>
      <c r="Q1259" s="84"/>
      <c r="R1259" s="504"/>
      <c r="S1259" s="504"/>
      <c r="T1259" s="504"/>
      <c r="U1259" s="504"/>
      <c r="V1259" s="505"/>
      <c r="W1259" s="332"/>
      <c r="X1259" s="332"/>
      <c r="Y1259" s="332"/>
    </row>
    <row r="1260" spans="1:25" ht="12.75" customHeight="1">
      <c r="A1260" s="832">
        <v>70831511</v>
      </c>
      <c r="B1260" s="812" t="s">
        <v>5812</v>
      </c>
      <c r="C1260" s="833">
        <v>51928753276</v>
      </c>
      <c r="D1260" s="833" t="s">
        <v>5813</v>
      </c>
      <c r="E1260" s="833" t="s">
        <v>451</v>
      </c>
      <c r="F1260" s="1033"/>
      <c r="G1260" s="162" t="s">
        <v>224</v>
      </c>
      <c r="H1260" s="169" t="s">
        <v>245</v>
      </c>
      <c r="I1260" s="82"/>
      <c r="J1260" s="76"/>
      <c r="K1260" s="165" t="s">
        <v>278</v>
      </c>
      <c r="L1260" s="76" t="s">
        <v>278</v>
      </c>
      <c r="M1260" s="189">
        <v>45880</v>
      </c>
      <c r="N1260" s="310" t="s">
        <v>233</v>
      </c>
      <c r="O1260" s="503"/>
      <c r="P1260" s="606"/>
      <c r="Q1260" s="84"/>
      <c r="R1260" s="504"/>
      <c r="S1260" s="504"/>
      <c r="T1260" s="504"/>
      <c r="U1260" s="504"/>
      <c r="V1260" s="505"/>
      <c r="W1260" s="332"/>
      <c r="X1260" s="332"/>
      <c r="Y1260" s="332"/>
    </row>
    <row r="1261" spans="1:25" ht="12.75" customHeight="1">
      <c r="A1261" s="832">
        <v>74050925</v>
      </c>
      <c r="B1261" s="812" t="s">
        <v>8724</v>
      </c>
      <c r="C1261" s="833">
        <v>51955749653</v>
      </c>
      <c r="D1261" s="833" t="s">
        <v>8725</v>
      </c>
      <c r="E1261" s="833" t="s">
        <v>347</v>
      </c>
      <c r="F1261" s="1033"/>
      <c r="G1261" s="162" t="s">
        <v>224</v>
      </c>
      <c r="H1261" s="169" t="s">
        <v>245</v>
      </c>
      <c r="I1261" s="82"/>
      <c r="J1261" s="76"/>
      <c r="K1261" s="165" t="s">
        <v>278</v>
      </c>
      <c r="L1261" s="76" t="s">
        <v>278</v>
      </c>
      <c r="M1261" s="189">
        <v>45880</v>
      </c>
      <c r="N1261" s="310" t="s">
        <v>233</v>
      </c>
      <c r="O1261" s="503"/>
      <c r="P1261" s="606"/>
      <c r="Q1261" s="84"/>
      <c r="R1261" s="504"/>
      <c r="S1261" s="504"/>
      <c r="T1261" s="504"/>
      <c r="U1261" s="504"/>
      <c r="V1261" s="505"/>
      <c r="W1261" s="332"/>
      <c r="X1261" s="332"/>
      <c r="Y1261" s="332"/>
    </row>
    <row r="1262" spans="1:25" ht="12.75" customHeight="1">
      <c r="A1262" s="832">
        <v>61516924</v>
      </c>
      <c r="B1262" s="812" t="s">
        <v>4617</v>
      </c>
      <c r="C1262" s="833">
        <v>51960588950</v>
      </c>
      <c r="D1262" s="833" t="s">
        <v>4618</v>
      </c>
      <c r="E1262" s="833" t="s">
        <v>451</v>
      </c>
      <c r="F1262" s="1033"/>
      <c r="G1262" s="162" t="s">
        <v>224</v>
      </c>
      <c r="H1262" s="169" t="s">
        <v>245</v>
      </c>
      <c r="I1262" s="82"/>
      <c r="J1262" s="76"/>
      <c r="K1262" s="165" t="s">
        <v>278</v>
      </c>
      <c r="L1262" s="76" t="s">
        <v>278</v>
      </c>
      <c r="M1262" s="189">
        <v>45880</v>
      </c>
      <c r="N1262" s="310" t="s">
        <v>314</v>
      </c>
      <c r="O1262" s="503"/>
      <c r="P1262" s="606" t="s">
        <v>330</v>
      </c>
      <c r="Q1262" s="84"/>
      <c r="R1262" s="504"/>
      <c r="S1262" s="504"/>
      <c r="T1262" s="504"/>
      <c r="U1262" s="504"/>
      <c r="V1262" s="505"/>
      <c r="W1262" s="332"/>
      <c r="X1262" s="332"/>
      <c r="Y1262" s="332"/>
    </row>
    <row r="1263" spans="1:25" ht="12.75" customHeight="1">
      <c r="A1263" s="832">
        <v>72591989</v>
      </c>
      <c r="B1263" s="812" t="s">
        <v>7356</v>
      </c>
      <c r="C1263" s="833">
        <v>51958501063</v>
      </c>
      <c r="D1263" s="833" t="s">
        <v>7354</v>
      </c>
      <c r="E1263" s="833" t="s">
        <v>451</v>
      </c>
      <c r="F1263" s="1033"/>
      <c r="G1263" s="162" t="s">
        <v>224</v>
      </c>
      <c r="H1263" s="169" t="s">
        <v>245</v>
      </c>
      <c r="I1263" s="82"/>
      <c r="J1263" s="76"/>
      <c r="K1263" s="165" t="s">
        <v>278</v>
      </c>
      <c r="L1263" s="76" t="s">
        <v>278</v>
      </c>
      <c r="M1263" s="189">
        <v>45880</v>
      </c>
      <c r="N1263" s="310" t="s">
        <v>233</v>
      </c>
      <c r="O1263" s="503"/>
      <c r="P1263" s="606"/>
      <c r="Q1263" s="84"/>
      <c r="R1263" s="504"/>
      <c r="S1263" s="504"/>
      <c r="T1263" s="504"/>
      <c r="U1263" s="504"/>
      <c r="V1263" s="505"/>
      <c r="W1263" s="332"/>
      <c r="X1263" s="332"/>
      <c r="Y1263" s="332"/>
    </row>
    <row r="1264" spans="1:25" ht="12.75" customHeight="1">
      <c r="A1264" s="897">
        <v>94465023</v>
      </c>
      <c r="B1264" s="898" t="s">
        <v>10190</v>
      </c>
      <c r="C1264" s="899">
        <v>51944650236</v>
      </c>
      <c r="D1264" s="898" t="s">
        <v>10191</v>
      </c>
      <c r="E1264" s="899" t="s">
        <v>451</v>
      </c>
      <c r="F1264" s="1032"/>
      <c r="G1264" s="150" t="s">
        <v>224</v>
      </c>
      <c r="H1264" s="155" t="s">
        <v>245</v>
      </c>
      <c r="I1264" s="319"/>
      <c r="J1264" s="94"/>
      <c r="K1264" s="321" t="s">
        <v>262</v>
      </c>
      <c r="L1264" s="321" t="s">
        <v>262</v>
      </c>
      <c r="M1264" s="647">
        <v>45880</v>
      </c>
      <c r="N1264" s="310" t="s">
        <v>233</v>
      </c>
      <c r="O1264" s="311"/>
      <c r="P1264" s="606"/>
      <c r="Q1264" s="492"/>
      <c r="R1264" s="319"/>
      <c r="S1264" s="319"/>
      <c r="T1264" s="319"/>
      <c r="U1264" s="319"/>
      <c r="V1264" s="332"/>
      <c r="W1264" s="332"/>
      <c r="X1264" s="332"/>
      <c r="Y1264" s="332"/>
    </row>
    <row r="1265" spans="1:25" ht="12.75" customHeight="1">
      <c r="A1265" s="897">
        <v>72983606</v>
      </c>
      <c r="B1265" s="898" t="s">
        <v>7801</v>
      </c>
      <c r="C1265" s="899">
        <v>51966332966</v>
      </c>
      <c r="D1265" s="898" t="s">
        <v>7802</v>
      </c>
      <c r="E1265" s="899" t="s">
        <v>451</v>
      </c>
      <c r="F1265" s="1032"/>
      <c r="G1265" s="150" t="s">
        <v>223</v>
      </c>
      <c r="H1265" s="155" t="s">
        <v>245</v>
      </c>
      <c r="I1265" s="319"/>
      <c r="J1265" s="94"/>
      <c r="K1265" s="321" t="s">
        <v>262</v>
      </c>
      <c r="L1265" s="321" t="s">
        <v>262</v>
      </c>
      <c r="M1265" s="647">
        <v>45880</v>
      </c>
      <c r="N1265" s="310" t="s">
        <v>233</v>
      </c>
      <c r="O1265" s="311"/>
      <c r="P1265" s="606"/>
      <c r="Q1265" s="492"/>
      <c r="R1265" s="319"/>
      <c r="S1265" s="319"/>
      <c r="T1265" s="319"/>
      <c r="U1265" s="319"/>
      <c r="V1265" s="332"/>
      <c r="W1265" s="332"/>
      <c r="X1265" s="332"/>
      <c r="Y1265" s="332"/>
    </row>
    <row r="1266" spans="1:25" ht="12.75" customHeight="1">
      <c r="A1266" s="897">
        <v>44911351</v>
      </c>
      <c r="B1266" s="898" t="s">
        <v>2372</v>
      </c>
      <c r="C1266" s="899">
        <v>51918230663</v>
      </c>
      <c r="D1266" s="898" t="s">
        <v>2373</v>
      </c>
      <c r="E1266" s="899" t="s">
        <v>347</v>
      </c>
      <c r="F1266" s="1032"/>
      <c r="G1266" s="150" t="s">
        <v>225</v>
      </c>
      <c r="H1266" s="155" t="s">
        <v>245</v>
      </c>
      <c r="I1266" s="319"/>
      <c r="J1266" s="94"/>
      <c r="K1266" s="321" t="s">
        <v>262</v>
      </c>
      <c r="L1266" s="321" t="s">
        <v>262</v>
      </c>
      <c r="M1266" s="647">
        <v>45880</v>
      </c>
      <c r="N1266" s="310" t="s">
        <v>233</v>
      </c>
      <c r="O1266" s="311"/>
      <c r="P1266" s="606"/>
      <c r="Q1266" s="492"/>
      <c r="R1266" s="319"/>
      <c r="S1266" s="319"/>
      <c r="T1266" s="319"/>
      <c r="U1266" s="319"/>
      <c r="V1266" s="332"/>
      <c r="W1266" s="332"/>
      <c r="X1266" s="332"/>
      <c r="Y1266" s="332"/>
    </row>
    <row r="1267" spans="1:25" ht="12.75" customHeight="1">
      <c r="A1267" s="897">
        <v>15735927</v>
      </c>
      <c r="B1267" s="898" t="s">
        <v>1079</v>
      </c>
      <c r="C1267" s="899">
        <v>51920343171</v>
      </c>
      <c r="D1267" s="898" t="s">
        <v>1080</v>
      </c>
      <c r="E1267" s="899" t="s">
        <v>347</v>
      </c>
      <c r="F1267" s="1032"/>
      <c r="G1267" s="150" t="s">
        <v>224</v>
      </c>
      <c r="H1267" s="155" t="s">
        <v>245</v>
      </c>
      <c r="I1267" s="319"/>
      <c r="J1267" s="94"/>
      <c r="K1267" s="321" t="s">
        <v>262</v>
      </c>
      <c r="L1267" s="321" t="s">
        <v>262</v>
      </c>
      <c r="M1267" s="647">
        <v>45880</v>
      </c>
      <c r="N1267" s="310" t="s">
        <v>233</v>
      </c>
      <c r="O1267" s="311"/>
      <c r="P1267" s="606"/>
      <c r="Q1267" s="492"/>
      <c r="R1267" s="319"/>
      <c r="S1267" s="319"/>
      <c r="T1267" s="319"/>
      <c r="U1267" s="319"/>
      <c r="V1267" s="332"/>
      <c r="W1267" s="332"/>
      <c r="X1267" s="332"/>
      <c r="Y1267" s="332"/>
    </row>
    <row r="1268" spans="1:25" ht="12.75" customHeight="1">
      <c r="A1268" s="897">
        <v>73631027</v>
      </c>
      <c r="B1268" s="898" t="s">
        <v>8466</v>
      </c>
      <c r="C1268" s="899">
        <v>51940821846</v>
      </c>
      <c r="D1268" s="898" t="s">
        <v>8467</v>
      </c>
      <c r="E1268" s="899" t="s">
        <v>347</v>
      </c>
      <c r="F1268" s="1032"/>
      <c r="G1268" s="150" t="s">
        <v>225</v>
      </c>
      <c r="H1268" s="155" t="s">
        <v>245</v>
      </c>
      <c r="I1268" s="319"/>
      <c r="J1268" s="94"/>
      <c r="K1268" s="321" t="s">
        <v>262</v>
      </c>
      <c r="L1268" s="321" t="s">
        <v>262</v>
      </c>
      <c r="M1268" s="647">
        <v>45880</v>
      </c>
      <c r="N1268" s="310" t="s">
        <v>233</v>
      </c>
      <c r="O1268" s="311"/>
      <c r="P1268" s="606"/>
      <c r="Q1268" s="492"/>
      <c r="R1268" s="319"/>
      <c r="S1268" s="319"/>
      <c r="T1268" s="319"/>
      <c r="U1268" s="319"/>
      <c r="V1268" s="332"/>
      <c r="W1268" s="332"/>
      <c r="X1268" s="332"/>
      <c r="Y1268" s="332"/>
    </row>
    <row r="1269" spans="1:25" ht="12.75" customHeight="1">
      <c r="A1269" s="897">
        <v>25800607</v>
      </c>
      <c r="B1269" s="898" t="s">
        <v>1230</v>
      </c>
      <c r="C1269" s="899">
        <v>51941347750</v>
      </c>
      <c r="D1269" s="898" t="s">
        <v>1231</v>
      </c>
      <c r="E1269" s="899" t="s">
        <v>451</v>
      </c>
      <c r="F1269" s="1032"/>
      <c r="G1269" s="150" t="s">
        <v>224</v>
      </c>
      <c r="H1269" s="155" t="s">
        <v>245</v>
      </c>
      <c r="I1269" s="319"/>
      <c r="J1269" s="94"/>
      <c r="K1269" s="321" t="s">
        <v>262</v>
      </c>
      <c r="L1269" s="321" t="s">
        <v>262</v>
      </c>
      <c r="M1269" s="647">
        <v>45880</v>
      </c>
      <c r="N1269" s="310" t="s">
        <v>233</v>
      </c>
      <c r="O1269" s="311"/>
      <c r="P1269" s="606"/>
      <c r="Q1269" s="492"/>
      <c r="R1269" s="319"/>
      <c r="S1269" s="319"/>
      <c r="T1269" s="319"/>
      <c r="U1269" s="319"/>
      <c r="V1269" s="332"/>
      <c r="W1269" s="332"/>
      <c r="X1269" s="332"/>
      <c r="Y1269" s="332"/>
    </row>
    <row r="1270" spans="1:25" ht="12.75" customHeight="1">
      <c r="A1270" s="897">
        <v>71156496</v>
      </c>
      <c r="B1270" s="898" t="s">
        <v>6011</v>
      </c>
      <c r="C1270" s="899">
        <v>51922161237</v>
      </c>
      <c r="D1270" s="898" t="s">
        <v>6012</v>
      </c>
      <c r="E1270" s="899" t="s">
        <v>347</v>
      </c>
      <c r="F1270" s="1032"/>
      <c r="G1270" s="150" t="s">
        <v>223</v>
      </c>
      <c r="H1270" s="155" t="s">
        <v>245</v>
      </c>
      <c r="I1270" s="319"/>
      <c r="J1270" s="94"/>
      <c r="K1270" s="321" t="s">
        <v>262</v>
      </c>
      <c r="L1270" s="321" t="s">
        <v>262</v>
      </c>
      <c r="M1270" s="647">
        <v>45880</v>
      </c>
      <c r="N1270" s="310" t="s">
        <v>233</v>
      </c>
      <c r="O1270" s="311"/>
      <c r="P1270" s="606" t="s">
        <v>329</v>
      </c>
      <c r="Q1270" s="492"/>
      <c r="R1270" s="319"/>
      <c r="S1270" s="319"/>
      <c r="T1270" s="319"/>
      <c r="U1270" s="319"/>
      <c r="V1270" s="332"/>
      <c r="W1270" s="332"/>
      <c r="X1270" s="332"/>
      <c r="Y1270" s="332"/>
    </row>
    <row r="1271" spans="1:25" ht="12.75" customHeight="1">
      <c r="A1271" s="897">
        <v>70953920</v>
      </c>
      <c r="B1271" s="898" t="s">
        <v>5857</v>
      </c>
      <c r="C1271" s="899">
        <v>51903342685</v>
      </c>
      <c r="D1271" s="898" t="s">
        <v>5858</v>
      </c>
      <c r="E1271" s="899" t="s">
        <v>347</v>
      </c>
      <c r="F1271" s="1032"/>
      <c r="G1271" s="150" t="s">
        <v>224</v>
      </c>
      <c r="H1271" s="155" t="s">
        <v>245</v>
      </c>
      <c r="I1271" s="319"/>
      <c r="J1271" s="94"/>
      <c r="K1271" s="321" t="s">
        <v>262</v>
      </c>
      <c r="L1271" s="321" t="s">
        <v>262</v>
      </c>
      <c r="M1271" s="647">
        <v>45880</v>
      </c>
      <c r="N1271" s="310" t="s">
        <v>233</v>
      </c>
      <c r="O1271" s="311"/>
      <c r="P1271" s="606"/>
      <c r="Q1271" s="492"/>
      <c r="R1271" s="319"/>
      <c r="S1271" s="319"/>
      <c r="T1271" s="319"/>
      <c r="U1271" s="319"/>
      <c r="V1271" s="332"/>
      <c r="W1271" s="332"/>
      <c r="X1271" s="332"/>
      <c r="Y1271" s="332"/>
    </row>
    <row r="1272" spans="1:25" ht="12.75" customHeight="1">
      <c r="A1272" s="897">
        <v>61393820</v>
      </c>
      <c r="B1272" s="898" t="s">
        <v>4189</v>
      </c>
      <c r="C1272" s="899">
        <v>51998251411</v>
      </c>
      <c r="D1272" s="898" t="s">
        <v>4190</v>
      </c>
      <c r="E1272" s="899" t="s">
        <v>451</v>
      </c>
      <c r="F1272" s="1032"/>
      <c r="G1272" s="150" t="s">
        <v>225</v>
      </c>
      <c r="H1272" s="155" t="s">
        <v>245</v>
      </c>
      <c r="I1272" s="319"/>
      <c r="J1272" s="94"/>
      <c r="K1272" s="321" t="s">
        <v>262</v>
      </c>
      <c r="L1272" s="321" t="s">
        <v>262</v>
      </c>
      <c r="M1272" s="647">
        <v>45880</v>
      </c>
      <c r="N1272" s="310" t="s">
        <v>233</v>
      </c>
      <c r="O1272" s="311"/>
      <c r="P1272" s="606" t="s">
        <v>329</v>
      </c>
      <c r="Q1272" s="492"/>
      <c r="R1272" s="319"/>
      <c r="S1272" s="319"/>
      <c r="T1272" s="319"/>
      <c r="U1272" s="319"/>
      <c r="V1272" s="332"/>
      <c r="W1272" s="332"/>
      <c r="X1272" s="332"/>
      <c r="Y1272" s="332"/>
    </row>
    <row r="1273" spans="1:25" ht="12.75" customHeight="1">
      <c r="A1273" s="897">
        <v>72981163</v>
      </c>
      <c r="B1273" s="898" t="s">
        <v>7781</v>
      </c>
      <c r="C1273" s="899">
        <v>51945809233</v>
      </c>
      <c r="D1273" s="898" t="s">
        <v>7782</v>
      </c>
      <c r="E1273" s="899" t="s">
        <v>451</v>
      </c>
      <c r="F1273" s="1032"/>
      <c r="G1273" s="150" t="s">
        <v>224</v>
      </c>
      <c r="H1273" s="155" t="s">
        <v>245</v>
      </c>
      <c r="I1273" s="319"/>
      <c r="J1273" s="94"/>
      <c r="K1273" s="321" t="s">
        <v>262</v>
      </c>
      <c r="L1273" s="321" t="s">
        <v>262</v>
      </c>
      <c r="M1273" s="647">
        <v>45880</v>
      </c>
      <c r="N1273" s="310" t="s">
        <v>233</v>
      </c>
      <c r="O1273" s="311"/>
      <c r="P1273" s="606"/>
      <c r="Q1273" s="492"/>
      <c r="R1273" s="319"/>
      <c r="S1273" s="319"/>
      <c r="T1273" s="319"/>
      <c r="U1273" s="319"/>
      <c r="V1273" s="332"/>
      <c r="W1273" s="332"/>
      <c r="X1273" s="332"/>
      <c r="Y1273" s="332"/>
    </row>
    <row r="1274" spans="1:25" ht="12.75" customHeight="1">
      <c r="A1274" s="897">
        <v>74646360</v>
      </c>
      <c r="B1274" s="898" t="s">
        <v>8972</v>
      </c>
      <c r="C1274" s="899">
        <v>51956738097</v>
      </c>
      <c r="D1274" s="898" t="s">
        <v>8973</v>
      </c>
      <c r="E1274" s="899" t="s">
        <v>451</v>
      </c>
      <c r="F1274" s="1032"/>
      <c r="G1274" s="150" t="s">
        <v>225</v>
      </c>
      <c r="H1274" s="155" t="s">
        <v>245</v>
      </c>
      <c r="I1274" s="319"/>
      <c r="J1274" s="94"/>
      <c r="K1274" s="321" t="s">
        <v>262</v>
      </c>
      <c r="L1274" s="321" t="s">
        <v>262</v>
      </c>
      <c r="M1274" s="647">
        <v>45880</v>
      </c>
      <c r="N1274" s="310" t="s">
        <v>233</v>
      </c>
      <c r="O1274" s="311"/>
      <c r="P1274" s="606"/>
      <c r="Q1274" s="492"/>
      <c r="R1274" s="319"/>
      <c r="S1274" s="319"/>
      <c r="T1274" s="319"/>
      <c r="U1274" s="319"/>
      <c r="V1274" s="332"/>
      <c r="W1274" s="332"/>
      <c r="X1274" s="332"/>
      <c r="Y1274" s="332"/>
    </row>
    <row r="1275" spans="1:25" ht="12.75" customHeight="1">
      <c r="A1275" s="897">
        <v>74231896</v>
      </c>
      <c r="B1275" s="898" t="s">
        <v>8844</v>
      </c>
      <c r="C1275" s="899">
        <v>51933542898</v>
      </c>
      <c r="D1275" s="898" t="s">
        <v>8845</v>
      </c>
      <c r="E1275" s="899" t="s">
        <v>451</v>
      </c>
      <c r="F1275" s="1032"/>
      <c r="G1275" s="150" t="s">
        <v>224</v>
      </c>
      <c r="H1275" s="155" t="s">
        <v>245</v>
      </c>
      <c r="I1275" s="319"/>
      <c r="J1275" s="94"/>
      <c r="K1275" s="321" t="s">
        <v>262</v>
      </c>
      <c r="L1275" s="321" t="s">
        <v>262</v>
      </c>
      <c r="M1275" s="647">
        <v>45880</v>
      </c>
      <c r="N1275" s="310" t="s">
        <v>233</v>
      </c>
      <c r="O1275" s="311"/>
      <c r="P1275" s="606"/>
      <c r="Q1275" s="492"/>
      <c r="R1275" s="319"/>
      <c r="S1275" s="319"/>
      <c r="T1275" s="319"/>
      <c r="U1275" s="319"/>
      <c r="V1275" s="332"/>
      <c r="W1275" s="332"/>
      <c r="X1275" s="332"/>
      <c r="Y1275" s="332"/>
    </row>
    <row r="1276" spans="1:25" ht="12.75" customHeight="1">
      <c r="A1276" s="897">
        <v>9390936</v>
      </c>
      <c r="B1276" s="898" t="s">
        <v>721</v>
      </c>
      <c r="C1276" s="899">
        <v>51945346412</v>
      </c>
      <c r="D1276" s="898" t="s">
        <v>722</v>
      </c>
      <c r="E1276" s="899" t="s">
        <v>451</v>
      </c>
      <c r="F1276" s="1032"/>
      <c r="G1276" s="150" t="s">
        <v>224</v>
      </c>
      <c r="H1276" s="155" t="s">
        <v>245</v>
      </c>
      <c r="I1276" s="319"/>
      <c r="J1276" s="94"/>
      <c r="K1276" s="321" t="s">
        <v>262</v>
      </c>
      <c r="L1276" s="321" t="s">
        <v>262</v>
      </c>
      <c r="M1276" s="647">
        <v>45880</v>
      </c>
      <c r="N1276" s="310" t="s">
        <v>233</v>
      </c>
      <c r="O1276" s="311"/>
      <c r="P1276" s="606"/>
      <c r="Q1276" s="492"/>
      <c r="R1276" s="319"/>
      <c r="S1276" s="319"/>
      <c r="T1276" s="319"/>
      <c r="U1276" s="319"/>
      <c r="V1276" s="332"/>
      <c r="W1276" s="332"/>
      <c r="X1276" s="332"/>
      <c r="Y1276" s="332"/>
    </row>
    <row r="1277" spans="1:25" ht="12.75" customHeight="1">
      <c r="A1277" s="1132">
        <v>73158782</v>
      </c>
      <c r="B1277" s="1011" t="s">
        <v>8101</v>
      </c>
      <c r="C1277" s="1011">
        <v>51915050159</v>
      </c>
      <c r="D1277" s="1011" t="s">
        <v>8102</v>
      </c>
      <c r="E1277" s="1011" t="s">
        <v>451</v>
      </c>
      <c r="F1277" s="1142"/>
      <c r="G1277" s="150" t="s">
        <v>224</v>
      </c>
      <c r="H1277" s="155" t="s">
        <v>245</v>
      </c>
      <c r="I1277" s="82"/>
      <c r="J1277" s="76"/>
      <c r="K1277" s="321" t="s">
        <v>274</v>
      </c>
      <c r="L1277" s="321" t="s">
        <v>274</v>
      </c>
      <c r="M1277" s="647">
        <v>45880</v>
      </c>
      <c r="N1277" s="310" t="s">
        <v>233</v>
      </c>
      <c r="O1277" s="372"/>
      <c r="P1277" s="606"/>
      <c r="Q1277" s="84"/>
      <c r="R1277" s="372"/>
      <c r="S1277" s="83"/>
      <c r="T1277" s="372"/>
      <c r="U1277" s="372"/>
      <c r="V1277" s="1027" t="s">
        <v>592</v>
      </c>
      <c r="W1277" s="91"/>
      <c r="X1277" s="91"/>
      <c r="Y1277" s="91"/>
    </row>
    <row r="1278" spans="1:25" ht="12.75" customHeight="1">
      <c r="A1278" s="1132">
        <v>10679570</v>
      </c>
      <c r="B1278" s="1011" t="s">
        <v>1021</v>
      </c>
      <c r="C1278" s="1011">
        <v>51941807895</v>
      </c>
      <c r="D1278" s="1011" t="s">
        <v>1022</v>
      </c>
      <c r="E1278" s="1011" t="s">
        <v>347</v>
      </c>
      <c r="F1278" s="1142"/>
      <c r="G1278" s="150" t="s">
        <v>224</v>
      </c>
      <c r="H1278" s="155" t="s">
        <v>245</v>
      </c>
      <c r="I1278" s="82"/>
      <c r="J1278" s="76"/>
      <c r="K1278" s="321" t="s">
        <v>274</v>
      </c>
      <c r="L1278" s="321" t="s">
        <v>274</v>
      </c>
      <c r="M1278" s="647">
        <v>45880</v>
      </c>
      <c r="N1278" s="310" t="s">
        <v>233</v>
      </c>
      <c r="O1278" s="372"/>
      <c r="P1278" s="606"/>
      <c r="Q1278" s="84"/>
      <c r="R1278" s="372"/>
      <c r="S1278" s="83"/>
      <c r="T1278" s="372"/>
      <c r="U1278" s="372"/>
      <c r="V1278" s="1027" t="s">
        <v>710</v>
      </c>
      <c r="W1278" s="91"/>
      <c r="X1278" s="91"/>
      <c r="Y1278" s="91"/>
    </row>
    <row r="1279" spans="1:25" ht="12.75" customHeight="1">
      <c r="A1279" s="99">
        <v>47845352</v>
      </c>
      <c r="B1279" s="186" t="s">
        <v>2858</v>
      </c>
      <c r="C1279" s="99">
        <v>982013088</v>
      </c>
      <c r="D1279" s="99" t="s">
        <v>2859</v>
      </c>
      <c r="E1279" s="99"/>
      <c r="F1279" s="646"/>
      <c r="G1279" s="186" t="s">
        <v>223</v>
      </c>
      <c r="H1279" s="169" t="s">
        <v>11</v>
      </c>
      <c r="I1279" s="82"/>
      <c r="J1279" s="76"/>
      <c r="K1279" s="165"/>
      <c r="L1279" s="76"/>
      <c r="M1279" s="647">
        <v>45880</v>
      </c>
      <c r="N1279" s="310"/>
      <c r="O1279" s="503"/>
      <c r="P1279" s="606"/>
      <c r="Q1279" s="84"/>
      <c r="R1279" s="309"/>
      <c r="S1279" s="83"/>
      <c r="T1279" s="504"/>
      <c r="U1279" s="504"/>
      <c r="V1279" s="505"/>
    </row>
    <row r="1280" spans="1:25" ht="12.75" customHeight="1">
      <c r="A1280" s="99">
        <v>48250652</v>
      </c>
      <c r="B1280" s="186" t="s">
        <v>2905</v>
      </c>
      <c r="C1280" s="99">
        <v>946226235</v>
      </c>
      <c r="D1280" s="99" t="s">
        <v>2906</v>
      </c>
      <c r="E1280" s="99"/>
      <c r="F1280" s="646"/>
      <c r="G1280" s="186" t="s">
        <v>223</v>
      </c>
      <c r="H1280" s="169" t="s">
        <v>11</v>
      </c>
      <c r="I1280" s="82"/>
      <c r="J1280" s="76"/>
      <c r="K1280" s="165"/>
      <c r="L1280" s="76"/>
      <c r="M1280" s="647">
        <v>45880</v>
      </c>
      <c r="N1280" s="310"/>
      <c r="O1280" s="503"/>
      <c r="P1280" s="606"/>
      <c r="Q1280" s="84"/>
      <c r="R1280" s="309"/>
      <c r="S1280" s="83"/>
      <c r="T1280" s="504"/>
      <c r="U1280" s="504"/>
      <c r="V1280" s="505"/>
    </row>
    <row r="1281" spans="1:22" ht="12.75" customHeight="1">
      <c r="A1281" s="99">
        <v>48303063</v>
      </c>
      <c r="B1281" s="186" t="s">
        <v>2907</v>
      </c>
      <c r="C1281" s="99">
        <v>925887877</v>
      </c>
      <c r="D1281" s="99" t="s">
        <v>2908</v>
      </c>
      <c r="E1281" s="99"/>
      <c r="F1281" s="646"/>
      <c r="G1281" s="186" t="s">
        <v>223</v>
      </c>
      <c r="H1281" s="169" t="s">
        <v>11</v>
      </c>
      <c r="I1281" s="82"/>
      <c r="J1281" s="76"/>
      <c r="K1281" s="165"/>
      <c r="L1281" s="76"/>
      <c r="M1281" s="647">
        <v>45880</v>
      </c>
      <c r="N1281" s="310"/>
      <c r="O1281" s="503"/>
      <c r="P1281" s="606"/>
      <c r="Q1281" s="84"/>
      <c r="R1281" s="504"/>
      <c r="S1281" s="504"/>
      <c r="T1281" s="504"/>
      <c r="U1281" s="504"/>
      <c r="V1281" s="505"/>
    </row>
    <row r="1282" spans="1:22" ht="12.75" customHeight="1">
      <c r="A1282" s="99">
        <v>48845264</v>
      </c>
      <c r="B1282" s="186" t="s">
        <v>2962</v>
      </c>
      <c r="C1282" s="99">
        <v>900182136</v>
      </c>
      <c r="D1282" s="141" t="s">
        <v>2963</v>
      </c>
      <c r="E1282" s="99"/>
      <c r="F1282" s="646"/>
      <c r="G1282" s="150" t="s">
        <v>225</v>
      </c>
      <c r="H1282" s="169" t="s">
        <v>11</v>
      </c>
      <c r="I1282" s="82"/>
      <c r="J1282" s="76"/>
      <c r="K1282" s="165"/>
      <c r="L1282" s="76"/>
      <c r="M1282" s="647">
        <v>45880</v>
      </c>
      <c r="N1282" s="310"/>
      <c r="O1282" s="83"/>
      <c r="P1282" s="606"/>
      <c r="Q1282" s="84"/>
      <c r="R1282" s="83"/>
      <c r="S1282" s="83"/>
      <c r="T1282" s="83"/>
      <c r="U1282" s="83"/>
      <c r="V1282" s="56"/>
    </row>
    <row r="1283" spans="1:22" ht="12.75" customHeight="1">
      <c r="A1283" s="99">
        <v>54454654</v>
      </c>
      <c r="B1283" s="186" t="s">
        <v>2983</v>
      </c>
      <c r="C1283" s="99">
        <v>925526067</v>
      </c>
      <c r="D1283" s="141" t="s">
        <v>2984</v>
      </c>
      <c r="E1283" s="99"/>
      <c r="F1283" s="646"/>
      <c r="G1283" s="186" t="s">
        <v>2985</v>
      </c>
      <c r="H1283" s="169" t="s">
        <v>11</v>
      </c>
      <c r="I1283" s="82"/>
      <c r="J1283" s="76"/>
      <c r="K1283" s="165"/>
      <c r="L1283" s="76"/>
      <c r="M1283" s="647">
        <v>45880</v>
      </c>
      <c r="N1283" s="310"/>
      <c r="O1283" s="83"/>
      <c r="P1283" s="606"/>
      <c r="Q1283" s="84"/>
      <c r="R1283" s="83"/>
      <c r="S1283" s="83"/>
      <c r="T1283" s="83"/>
      <c r="U1283" s="83"/>
      <c r="V1283" s="56"/>
    </row>
    <row r="1284" spans="1:22" ht="12.75" customHeight="1">
      <c r="A1284" s="99">
        <v>60049140</v>
      </c>
      <c r="B1284" s="186" t="s">
        <v>3004</v>
      </c>
      <c r="C1284" s="99">
        <v>978463449</v>
      </c>
      <c r="D1284" s="141" t="s">
        <v>3005</v>
      </c>
      <c r="E1284" s="99"/>
      <c r="F1284" s="646"/>
      <c r="G1284" s="150" t="s">
        <v>224</v>
      </c>
      <c r="H1284" s="169" t="s">
        <v>11</v>
      </c>
      <c r="I1284" s="82"/>
      <c r="J1284" s="76"/>
      <c r="K1284" s="165"/>
      <c r="L1284" s="76"/>
      <c r="M1284" s="647">
        <v>45880</v>
      </c>
      <c r="N1284" s="310"/>
      <c r="O1284" s="83"/>
      <c r="P1284" s="606"/>
      <c r="Q1284" s="84"/>
      <c r="R1284" s="83"/>
      <c r="S1284" s="83"/>
      <c r="T1284" s="83"/>
      <c r="U1284" s="83"/>
      <c r="V1284" s="56"/>
    </row>
    <row r="1285" spans="1:22" ht="12.75" customHeight="1">
      <c r="A1285" s="99">
        <v>60150215</v>
      </c>
      <c r="B1285" s="186" t="s">
        <v>3024</v>
      </c>
      <c r="C1285" s="99">
        <v>941131678</v>
      </c>
      <c r="D1285" s="141" t="s">
        <v>3025</v>
      </c>
      <c r="E1285" s="99"/>
      <c r="F1285" s="646"/>
      <c r="G1285" s="150" t="s">
        <v>224</v>
      </c>
      <c r="H1285" s="169" t="s">
        <v>11</v>
      </c>
      <c r="I1285" s="82"/>
      <c r="J1285" s="76"/>
      <c r="K1285" s="165"/>
      <c r="L1285" s="76"/>
      <c r="M1285" s="647">
        <v>45880</v>
      </c>
      <c r="N1285" s="310"/>
      <c r="O1285" s="83"/>
      <c r="P1285" s="606"/>
      <c r="Q1285" s="84"/>
      <c r="R1285" s="83"/>
      <c r="S1285" s="83"/>
      <c r="T1285" s="83"/>
      <c r="U1285" s="83"/>
      <c r="V1285" s="56"/>
    </row>
    <row r="1286" spans="1:22" ht="12.75" customHeight="1">
      <c r="A1286" s="99">
        <v>60209971</v>
      </c>
      <c r="B1286" s="186" t="s">
        <v>3042</v>
      </c>
      <c r="C1286" s="99">
        <v>970201561</v>
      </c>
      <c r="D1286" s="141" t="s">
        <v>3043</v>
      </c>
      <c r="E1286" s="99"/>
      <c r="F1286" s="646"/>
      <c r="G1286" s="150" t="s">
        <v>224</v>
      </c>
      <c r="H1286" s="169" t="s">
        <v>11</v>
      </c>
      <c r="I1286" s="82"/>
      <c r="J1286" s="76"/>
      <c r="K1286" s="165"/>
      <c r="L1286" s="76"/>
      <c r="M1286" s="647">
        <v>45880</v>
      </c>
      <c r="N1286" s="310"/>
      <c r="O1286" s="83"/>
      <c r="P1286" s="606"/>
      <c r="Q1286" s="84"/>
      <c r="R1286" s="83"/>
      <c r="S1286" s="83"/>
      <c r="T1286" s="83"/>
      <c r="U1286" s="83"/>
      <c r="V1286" s="56"/>
    </row>
    <row r="1287" spans="1:22" ht="12.75" customHeight="1">
      <c r="A1287" s="99">
        <v>60222639</v>
      </c>
      <c r="B1287" s="186" t="s">
        <v>3044</v>
      </c>
      <c r="C1287" s="99">
        <v>916961043</v>
      </c>
      <c r="D1287" s="141" t="s">
        <v>3045</v>
      </c>
      <c r="E1287" s="99"/>
      <c r="F1287" s="646"/>
      <c r="G1287" s="186" t="s">
        <v>223</v>
      </c>
      <c r="H1287" s="169" t="s">
        <v>11</v>
      </c>
      <c r="I1287" s="82"/>
      <c r="J1287" s="76"/>
      <c r="K1287" s="165"/>
      <c r="L1287" s="76"/>
      <c r="M1287" s="647">
        <v>45880</v>
      </c>
      <c r="N1287" s="310"/>
      <c r="O1287" s="83"/>
      <c r="P1287" s="606"/>
      <c r="Q1287" s="84"/>
      <c r="R1287" s="83"/>
      <c r="S1287" s="83"/>
      <c r="T1287" s="83"/>
      <c r="U1287" s="83"/>
      <c r="V1287" s="56"/>
    </row>
    <row r="1288" spans="1:22" ht="12.75" customHeight="1">
      <c r="A1288" s="99">
        <v>60561203</v>
      </c>
      <c r="B1288" s="186" t="s">
        <v>3152</v>
      </c>
      <c r="C1288" s="99">
        <v>931061949</v>
      </c>
      <c r="D1288" s="141" t="s">
        <v>3153</v>
      </c>
      <c r="E1288" s="99"/>
      <c r="F1288" s="646"/>
      <c r="G1288" s="150" t="s">
        <v>225</v>
      </c>
      <c r="H1288" s="169" t="s">
        <v>11</v>
      </c>
      <c r="I1288" s="82"/>
      <c r="J1288" s="76"/>
      <c r="K1288" s="165"/>
      <c r="L1288" s="76"/>
      <c r="M1288" s="647">
        <v>45880</v>
      </c>
      <c r="N1288" s="310"/>
      <c r="O1288" s="83"/>
      <c r="P1288" s="606"/>
      <c r="Q1288" s="84"/>
      <c r="R1288" s="83"/>
      <c r="S1288" s="83"/>
      <c r="T1288" s="83"/>
      <c r="U1288" s="83"/>
      <c r="V1288" s="56"/>
    </row>
    <row r="1289" spans="1:22" ht="12.75" customHeight="1">
      <c r="A1289" s="99">
        <v>60650008</v>
      </c>
      <c r="B1289" s="186" t="s">
        <v>3181</v>
      </c>
      <c r="C1289" s="99">
        <v>971053910</v>
      </c>
      <c r="D1289" s="141" t="s">
        <v>3182</v>
      </c>
      <c r="E1289" s="99"/>
      <c r="F1289" s="646"/>
      <c r="G1289" s="186" t="s">
        <v>223</v>
      </c>
      <c r="H1289" s="169" t="s">
        <v>11</v>
      </c>
      <c r="I1289" s="82"/>
      <c r="J1289" s="76"/>
      <c r="K1289" s="165"/>
      <c r="L1289" s="76"/>
      <c r="M1289" s="647">
        <v>45880</v>
      </c>
      <c r="N1289" s="310"/>
      <c r="O1289" s="83"/>
      <c r="P1289" s="606"/>
      <c r="Q1289" s="84"/>
      <c r="R1289" s="83"/>
      <c r="S1289" s="83"/>
      <c r="T1289" s="83"/>
      <c r="U1289" s="83"/>
      <c r="V1289" s="56"/>
    </row>
    <row r="1290" spans="1:22" ht="12.75" customHeight="1">
      <c r="A1290" s="99">
        <v>60677751</v>
      </c>
      <c r="B1290" s="186" t="s">
        <v>3204</v>
      </c>
      <c r="C1290" s="99">
        <v>922718539</v>
      </c>
      <c r="D1290" s="141" t="s">
        <v>3205</v>
      </c>
      <c r="E1290" s="99"/>
      <c r="F1290" s="646"/>
      <c r="G1290" s="186" t="s">
        <v>223</v>
      </c>
      <c r="H1290" s="169" t="s">
        <v>11</v>
      </c>
      <c r="I1290" s="82"/>
      <c r="J1290" s="76"/>
      <c r="K1290" s="165"/>
      <c r="L1290" s="76"/>
      <c r="M1290" s="647">
        <v>45880</v>
      </c>
      <c r="N1290" s="310"/>
      <c r="O1290" s="83"/>
      <c r="P1290" s="606"/>
      <c r="Q1290" s="84"/>
      <c r="R1290" s="83"/>
      <c r="S1290" s="83"/>
      <c r="T1290" s="83"/>
      <c r="U1290" s="83"/>
      <c r="V1290" s="56"/>
    </row>
    <row r="1291" spans="1:22" ht="12.75" customHeight="1">
      <c r="A1291" s="99">
        <v>60728451</v>
      </c>
      <c r="B1291" s="186" t="s">
        <v>3232</v>
      </c>
      <c r="C1291" s="99">
        <v>936311078</v>
      </c>
      <c r="D1291" s="141" t="s">
        <v>3233</v>
      </c>
      <c r="E1291" s="99"/>
      <c r="F1291" s="646"/>
      <c r="G1291" s="150" t="s">
        <v>225</v>
      </c>
      <c r="H1291" s="169" t="s">
        <v>11</v>
      </c>
      <c r="I1291" s="82"/>
      <c r="J1291" s="76"/>
      <c r="K1291" s="165"/>
      <c r="L1291" s="76"/>
      <c r="M1291" s="647">
        <v>45880</v>
      </c>
      <c r="N1291" s="310"/>
      <c r="O1291" s="83"/>
      <c r="P1291" s="606"/>
      <c r="Q1291" s="84"/>
      <c r="R1291" s="83"/>
      <c r="S1291" s="83"/>
      <c r="T1291" s="83"/>
      <c r="U1291" s="83"/>
      <c r="V1291" s="56"/>
    </row>
    <row r="1292" spans="1:22" ht="12.75" customHeight="1">
      <c r="A1292" s="99">
        <v>60746470</v>
      </c>
      <c r="B1292" s="186" t="s">
        <v>3246</v>
      </c>
      <c r="C1292" s="99">
        <v>901665465</v>
      </c>
      <c r="D1292" s="141" t="s">
        <v>3247</v>
      </c>
      <c r="E1292" s="99"/>
      <c r="F1292" s="646"/>
      <c r="G1292" s="150" t="s">
        <v>224</v>
      </c>
      <c r="H1292" s="169" t="s">
        <v>11</v>
      </c>
      <c r="I1292" s="82"/>
      <c r="J1292" s="76"/>
      <c r="K1292" s="165"/>
      <c r="L1292" s="76"/>
      <c r="M1292" s="647">
        <v>45880</v>
      </c>
      <c r="N1292" s="310"/>
      <c r="O1292" s="83"/>
      <c r="P1292" s="606"/>
      <c r="Q1292" s="84"/>
      <c r="R1292" s="83"/>
      <c r="S1292" s="83"/>
      <c r="T1292" s="83"/>
      <c r="U1292" s="83"/>
      <c r="V1292" s="56"/>
    </row>
    <row r="1293" spans="1:22" ht="12.75" customHeight="1">
      <c r="A1293" s="99">
        <v>60749334</v>
      </c>
      <c r="B1293" s="186" t="s">
        <v>3250</v>
      </c>
      <c r="C1293" s="99">
        <v>916609264</v>
      </c>
      <c r="D1293" s="141" t="s">
        <v>3251</v>
      </c>
      <c r="E1293" s="99"/>
      <c r="F1293" s="646"/>
      <c r="G1293" s="150" t="s">
        <v>224</v>
      </c>
      <c r="H1293" s="169" t="s">
        <v>11</v>
      </c>
      <c r="I1293" s="82"/>
      <c r="J1293" s="76"/>
      <c r="K1293" s="165"/>
      <c r="L1293" s="76"/>
      <c r="M1293" s="647">
        <v>45880</v>
      </c>
      <c r="N1293" s="310"/>
      <c r="O1293" s="83"/>
      <c r="P1293" s="606"/>
      <c r="Q1293" s="84"/>
      <c r="R1293" s="83"/>
      <c r="S1293" s="83"/>
      <c r="T1293" s="83"/>
      <c r="U1293" s="83"/>
      <c r="V1293" s="56"/>
    </row>
    <row r="1294" spans="1:22" ht="12.75" customHeight="1">
      <c r="A1294" s="99">
        <v>60771202</v>
      </c>
      <c r="B1294" s="186" t="s">
        <v>3269</v>
      </c>
      <c r="C1294" s="99">
        <v>935495642</v>
      </c>
      <c r="D1294" s="141" t="s">
        <v>3270</v>
      </c>
      <c r="E1294" s="99"/>
      <c r="F1294" s="646"/>
      <c r="G1294" s="150" t="s">
        <v>224</v>
      </c>
      <c r="H1294" s="169" t="s">
        <v>11</v>
      </c>
      <c r="I1294" s="82"/>
      <c r="J1294" s="76"/>
      <c r="K1294" s="165"/>
      <c r="L1294" s="76"/>
      <c r="M1294" s="647">
        <v>45880</v>
      </c>
      <c r="N1294" s="310"/>
      <c r="O1294" s="83"/>
      <c r="P1294" s="606"/>
      <c r="Q1294" s="84"/>
      <c r="R1294" s="83"/>
      <c r="S1294" s="83"/>
      <c r="T1294" s="83"/>
      <c r="U1294" s="83"/>
      <c r="V1294" s="56"/>
    </row>
    <row r="1295" spans="1:22" ht="12.75" customHeight="1">
      <c r="A1295" s="99">
        <v>60814558</v>
      </c>
      <c r="B1295" s="186" t="s">
        <v>3310</v>
      </c>
      <c r="C1295" s="99">
        <v>940542498</v>
      </c>
      <c r="D1295" s="141" t="s">
        <v>3311</v>
      </c>
      <c r="E1295" s="99"/>
      <c r="F1295" s="646"/>
      <c r="G1295" s="150" t="s">
        <v>224</v>
      </c>
      <c r="H1295" s="169" t="s">
        <v>11</v>
      </c>
      <c r="I1295" s="82"/>
      <c r="J1295" s="76"/>
      <c r="K1295" s="165"/>
      <c r="L1295" s="76"/>
      <c r="M1295" s="647">
        <v>45880</v>
      </c>
      <c r="N1295" s="310"/>
      <c r="O1295" s="83"/>
      <c r="P1295" s="606"/>
      <c r="Q1295" s="84"/>
      <c r="R1295" s="83"/>
      <c r="S1295" s="83"/>
      <c r="T1295" s="83"/>
      <c r="U1295" s="83"/>
      <c r="V1295" s="56"/>
    </row>
    <row r="1296" spans="1:22" ht="12.75" customHeight="1">
      <c r="A1296" s="99">
        <v>60834501</v>
      </c>
      <c r="B1296" s="186" t="s">
        <v>3335</v>
      </c>
      <c r="C1296" s="99">
        <v>984686533</v>
      </c>
      <c r="D1296" s="141" t="s">
        <v>3336</v>
      </c>
      <c r="E1296" s="99"/>
      <c r="F1296" s="646"/>
      <c r="G1296" s="150" t="s">
        <v>224</v>
      </c>
      <c r="H1296" s="169" t="s">
        <v>11</v>
      </c>
      <c r="I1296" s="82"/>
      <c r="J1296" s="76"/>
      <c r="K1296" s="165"/>
      <c r="L1296" s="76"/>
      <c r="M1296" s="647">
        <v>45880</v>
      </c>
      <c r="N1296" s="310" t="s">
        <v>233</v>
      </c>
      <c r="O1296" s="83"/>
      <c r="P1296" s="606" t="s">
        <v>329</v>
      </c>
      <c r="Q1296" s="84"/>
      <c r="R1296" s="83"/>
      <c r="S1296" s="83"/>
      <c r="T1296" s="83"/>
      <c r="U1296" s="83"/>
      <c r="V1296" s="56"/>
    </row>
    <row r="1297" spans="1:22" ht="12.75" customHeight="1">
      <c r="A1297" s="99">
        <v>60851012</v>
      </c>
      <c r="B1297" s="186" t="s">
        <v>3348</v>
      </c>
      <c r="C1297" s="99">
        <v>984203901</v>
      </c>
      <c r="D1297" s="141" t="s">
        <v>3349</v>
      </c>
      <c r="E1297" s="99"/>
      <c r="F1297" s="646"/>
      <c r="G1297" s="186" t="s">
        <v>223</v>
      </c>
      <c r="H1297" s="169" t="s">
        <v>11</v>
      </c>
      <c r="I1297" s="82"/>
      <c r="J1297" s="76"/>
      <c r="K1297" s="165"/>
      <c r="L1297" s="76"/>
      <c r="M1297" s="647">
        <v>45880</v>
      </c>
      <c r="N1297" s="310"/>
      <c r="O1297" s="83"/>
      <c r="P1297" s="606"/>
      <c r="Q1297" s="84"/>
      <c r="R1297" s="83"/>
      <c r="S1297" s="83"/>
      <c r="T1297" s="83"/>
      <c r="U1297" s="83"/>
      <c r="V1297" s="56"/>
    </row>
    <row r="1298" spans="1:22" ht="12.75" customHeight="1">
      <c r="A1298" s="99">
        <v>60869785</v>
      </c>
      <c r="B1298" s="186" t="s">
        <v>3376</v>
      </c>
      <c r="C1298" s="99">
        <v>907315332</v>
      </c>
      <c r="D1298" s="141" t="s">
        <v>3377</v>
      </c>
      <c r="E1298" s="99"/>
      <c r="F1298" s="646"/>
      <c r="G1298" s="186" t="s">
        <v>223</v>
      </c>
      <c r="H1298" s="169" t="s">
        <v>11</v>
      </c>
      <c r="I1298" s="82"/>
      <c r="J1298" s="76"/>
      <c r="K1298" s="165"/>
      <c r="L1298" s="76"/>
      <c r="M1298" s="647">
        <v>45880</v>
      </c>
      <c r="N1298" s="310"/>
      <c r="O1298" s="83"/>
      <c r="P1298" s="606"/>
      <c r="Q1298" s="84"/>
      <c r="R1298" s="83"/>
      <c r="S1298" s="83"/>
      <c r="T1298" s="83"/>
      <c r="U1298" s="83"/>
      <c r="V1298" s="56"/>
    </row>
    <row r="1299" spans="1:22" ht="12.75" customHeight="1">
      <c r="A1299" s="99">
        <v>60874971</v>
      </c>
      <c r="B1299" s="186" t="s">
        <v>3391</v>
      </c>
      <c r="C1299" s="99">
        <v>921352418</v>
      </c>
      <c r="D1299" s="141" t="s">
        <v>3392</v>
      </c>
      <c r="E1299" s="99"/>
      <c r="F1299" s="646"/>
      <c r="G1299" s="150" t="s">
        <v>224</v>
      </c>
      <c r="H1299" s="169" t="s">
        <v>11</v>
      </c>
      <c r="I1299" s="82"/>
      <c r="J1299" s="76"/>
      <c r="K1299" s="165"/>
      <c r="L1299" s="76"/>
      <c r="M1299" s="647">
        <v>45880</v>
      </c>
      <c r="N1299" s="310"/>
      <c r="O1299" s="83"/>
      <c r="P1299" s="606"/>
      <c r="Q1299" s="84"/>
      <c r="R1299" s="83"/>
      <c r="S1299" s="83"/>
      <c r="T1299" s="83"/>
      <c r="U1299" s="83"/>
      <c r="V1299" s="56"/>
    </row>
    <row r="1300" spans="1:22" ht="12.75" customHeight="1">
      <c r="A1300" s="99">
        <v>60886081</v>
      </c>
      <c r="B1300" s="186" t="s">
        <v>3405</v>
      </c>
      <c r="C1300" s="99">
        <v>977679744</v>
      </c>
      <c r="D1300" s="141" t="s">
        <v>3406</v>
      </c>
      <c r="E1300" s="99"/>
      <c r="F1300" s="646"/>
      <c r="G1300" s="186" t="s">
        <v>223</v>
      </c>
      <c r="H1300" s="169" t="s">
        <v>11</v>
      </c>
      <c r="I1300" s="82"/>
      <c r="J1300" s="76"/>
      <c r="K1300" s="165"/>
      <c r="L1300" s="76"/>
      <c r="M1300" s="647">
        <v>45880</v>
      </c>
      <c r="N1300" s="310"/>
      <c r="O1300" s="83"/>
      <c r="P1300" s="606"/>
      <c r="Q1300" s="84"/>
      <c r="R1300" s="83"/>
      <c r="S1300" s="83"/>
      <c r="T1300" s="83"/>
      <c r="U1300" s="83"/>
      <c r="V1300" s="56"/>
    </row>
    <row r="1301" spans="1:22" ht="12.75" customHeight="1">
      <c r="A1301" s="99">
        <v>60958263</v>
      </c>
      <c r="B1301" s="186" t="s">
        <v>3494</v>
      </c>
      <c r="C1301" s="99">
        <v>955738974</v>
      </c>
      <c r="D1301" s="141" t="s">
        <v>3495</v>
      </c>
      <c r="E1301" s="99"/>
      <c r="F1301" s="646"/>
      <c r="G1301" s="150" t="s">
        <v>224</v>
      </c>
      <c r="H1301" s="169" t="s">
        <v>11</v>
      </c>
      <c r="I1301" s="82"/>
      <c r="J1301" s="76"/>
      <c r="K1301" s="165"/>
      <c r="L1301" s="76"/>
      <c r="M1301" s="647">
        <v>45880</v>
      </c>
      <c r="N1301" s="310"/>
      <c r="O1301" s="83"/>
      <c r="P1301" s="606"/>
      <c r="Q1301" s="84"/>
      <c r="R1301" s="83"/>
      <c r="S1301" s="83"/>
      <c r="T1301" s="83"/>
      <c r="U1301" s="83"/>
      <c r="V1301" s="56"/>
    </row>
    <row r="1302" spans="1:22" ht="12.75" customHeight="1">
      <c r="A1302" s="99">
        <v>60978007</v>
      </c>
      <c r="B1302" s="186" t="s">
        <v>3517</v>
      </c>
      <c r="C1302" s="99">
        <v>956768693</v>
      </c>
      <c r="D1302" s="141" t="s">
        <v>3518</v>
      </c>
      <c r="E1302" s="99"/>
      <c r="F1302" s="646"/>
      <c r="G1302" s="186" t="s">
        <v>223</v>
      </c>
      <c r="H1302" s="169" t="s">
        <v>11</v>
      </c>
      <c r="I1302" s="82"/>
      <c r="J1302" s="76"/>
      <c r="K1302" s="165"/>
      <c r="L1302" s="76"/>
      <c r="M1302" s="647">
        <v>45880</v>
      </c>
      <c r="N1302" s="310"/>
      <c r="O1302" s="83"/>
      <c r="P1302" s="606"/>
      <c r="Q1302" s="84"/>
      <c r="R1302" s="83"/>
      <c r="S1302" s="83"/>
      <c r="T1302" s="83"/>
      <c r="U1302" s="83"/>
      <c r="V1302" s="56"/>
    </row>
    <row r="1303" spans="1:22" ht="12.75" customHeight="1">
      <c r="A1303" s="99">
        <v>61046452</v>
      </c>
      <c r="B1303" s="186" t="s">
        <v>3616</v>
      </c>
      <c r="C1303" s="99">
        <v>953001600</v>
      </c>
      <c r="D1303" s="141" t="s">
        <v>3617</v>
      </c>
      <c r="E1303" s="99"/>
      <c r="F1303" s="646"/>
      <c r="G1303" s="186" t="s">
        <v>223</v>
      </c>
      <c r="H1303" s="169" t="s">
        <v>11</v>
      </c>
      <c r="I1303" s="82"/>
      <c r="J1303" s="76"/>
      <c r="K1303" s="165"/>
      <c r="L1303" s="76"/>
      <c r="M1303" s="647">
        <v>45880</v>
      </c>
      <c r="N1303" s="310"/>
      <c r="O1303" s="83"/>
      <c r="P1303" s="606"/>
      <c r="Q1303" s="84"/>
      <c r="R1303" s="83"/>
      <c r="S1303" s="83"/>
      <c r="T1303" s="83"/>
      <c r="U1303" s="83"/>
      <c r="V1303" s="56"/>
    </row>
    <row r="1304" spans="1:22" ht="12.75" customHeight="1">
      <c r="A1304" s="99">
        <v>61050971</v>
      </c>
      <c r="B1304" s="186" t="s">
        <v>3620</v>
      </c>
      <c r="C1304" s="99">
        <v>942003942</v>
      </c>
      <c r="D1304" s="141" t="s">
        <v>3621</v>
      </c>
      <c r="E1304" s="99"/>
      <c r="F1304" s="646"/>
      <c r="G1304" s="150" t="s">
        <v>224</v>
      </c>
      <c r="H1304" s="169" t="s">
        <v>11</v>
      </c>
      <c r="I1304" s="82"/>
      <c r="J1304" s="76"/>
      <c r="K1304" s="165"/>
      <c r="L1304" s="76"/>
      <c r="M1304" s="647">
        <v>45880</v>
      </c>
      <c r="N1304" s="310"/>
      <c r="O1304" s="83"/>
      <c r="P1304" s="606"/>
      <c r="Q1304" s="84"/>
      <c r="R1304" s="83"/>
      <c r="S1304" s="83"/>
      <c r="T1304" s="83"/>
      <c r="U1304" s="83"/>
      <c r="V1304" s="56"/>
    </row>
    <row r="1305" spans="1:22" ht="12.75" customHeight="1">
      <c r="A1305" s="99">
        <v>61151606</v>
      </c>
      <c r="B1305" s="186" t="s">
        <v>3739</v>
      </c>
      <c r="C1305" s="99">
        <v>926614852</v>
      </c>
      <c r="D1305" s="141" t="s">
        <v>3740</v>
      </c>
      <c r="E1305" s="99"/>
      <c r="F1305" s="646"/>
      <c r="G1305" s="150" t="s">
        <v>225</v>
      </c>
      <c r="H1305" s="169" t="s">
        <v>11</v>
      </c>
      <c r="I1305" s="82"/>
      <c r="J1305" s="76"/>
      <c r="K1305" s="165"/>
      <c r="L1305" s="76"/>
      <c r="M1305" s="647">
        <v>45880</v>
      </c>
      <c r="N1305" s="310"/>
      <c r="O1305" s="83"/>
      <c r="P1305" s="606"/>
      <c r="Q1305" s="84"/>
      <c r="R1305" s="83"/>
      <c r="S1305" s="83"/>
      <c r="T1305" s="83"/>
      <c r="U1305" s="83"/>
      <c r="V1305" s="56"/>
    </row>
    <row r="1306" spans="1:22" ht="12.75" customHeight="1">
      <c r="A1306" s="99">
        <v>61213540</v>
      </c>
      <c r="B1306" s="186" t="s">
        <v>3838</v>
      </c>
      <c r="C1306" s="99">
        <v>999192470</v>
      </c>
      <c r="D1306" s="141" t="s">
        <v>3839</v>
      </c>
      <c r="E1306" s="99"/>
      <c r="F1306" s="646"/>
      <c r="G1306" s="186" t="s">
        <v>223</v>
      </c>
      <c r="H1306" s="169" t="s">
        <v>11</v>
      </c>
      <c r="I1306" s="82"/>
      <c r="J1306" s="76"/>
      <c r="K1306" s="165"/>
      <c r="L1306" s="76"/>
      <c r="M1306" s="647">
        <v>45880</v>
      </c>
      <c r="N1306" s="310"/>
      <c r="O1306" s="83"/>
      <c r="P1306" s="606"/>
      <c r="Q1306" s="84"/>
      <c r="R1306" s="83"/>
      <c r="S1306" s="83"/>
      <c r="T1306" s="83"/>
      <c r="U1306" s="83"/>
      <c r="V1306" s="56"/>
    </row>
    <row r="1307" spans="1:22" ht="12.75" customHeight="1">
      <c r="A1307" s="99">
        <v>61215307</v>
      </c>
      <c r="B1307" s="186" t="s">
        <v>3851</v>
      </c>
      <c r="C1307" s="99">
        <v>902558641</v>
      </c>
      <c r="D1307" s="141" t="s">
        <v>3852</v>
      </c>
      <c r="E1307" s="99"/>
      <c r="F1307" s="646"/>
      <c r="G1307" s="150" t="s">
        <v>224</v>
      </c>
      <c r="H1307" s="169" t="s">
        <v>11</v>
      </c>
      <c r="I1307" s="82"/>
      <c r="J1307" s="76"/>
      <c r="K1307" s="165"/>
      <c r="L1307" s="76"/>
      <c r="M1307" s="647">
        <v>45880</v>
      </c>
      <c r="N1307" s="310"/>
      <c r="O1307" s="83"/>
      <c r="P1307" s="606"/>
      <c r="Q1307" s="84"/>
      <c r="R1307" s="83"/>
      <c r="S1307" s="83"/>
      <c r="T1307" s="83"/>
      <c r="U1307" s="83"/>
      <c r="V1307" s="56"/>
    </row>
    <row r="1308" spans="1:22" ht="12.75" customHeight="1">
      <c r="A1308" s="99">
        <v>61246253</v>
      </c>
      <c r="B1308" s="186" t="s">
        <v>3887</v>
      </c>
      <c r="C1308" s="99">
        <v>965611971</v>
      </c>
      <c r="D1308" s="141" t="s">
        <v>3888</v>
      </c>
      <c r="E1308" s="99"/>
      <c r="F1308" s="646"/>
      <c r="G1308" s="150" t="s">
        <v>225</v>
      </c>
      <c r="H1308" s="169" t="s">
        <v>11</v>
      </c>
      <c r="I1308" s="82"/>
      <c r="J1308" s="76"/>
      <c r="K1308" s="165"/>
      <c r="L1308" s="76"/>
      <c r="M1308" s="647">
        <v>45880</v>
      </c>
      <c r="N1308" s="310"/>
      <c r="O1308" s="83"/>
      <c r="P1308" s="606"/>
      <c r="Q1308" s="84"/>
      <c r="R1308" s="83"/>
      <c r="S1308" s="83"/>
      <c r="T1308" s="83"/>
      <c r="U1308" s="83"/>
      <c r="V1308" s="56"/>
    </row>
    <row r="1309" spans="1:22" ht="12.75" customHeight="1">
      <c r="A1309" s="99">
        <v>61249437</v>
      </c>
      <c r="B1309" s="186" t="s">
        <v>3895</v>
      </c>
      <c r="C1309" s="99">
        <v>983051869</v>
      </c>
      <c r="D1309" s="141" t="s">
        <v>3896</v>
      </c>
      <c r="E1309" s="99"/>
      <c r="F1309" s="646"/>
      <c r="G1309" s="150" t="s">
        <v>224</v>
      </c>
      <c r="H1309" s="169" t="s">
        <v>11</v>
      </c>
      <c r="I1309" s="82"/>
      <c r="J1309" s="76"/>
      <c r="K1309" s="165"/>
      <c r="L1309" s="76"/>
      <c r="M1309" s="647">
        <v>45880</v>
      </c>
      <c r="N1309" s="310"/>
      <c r="O1309" s="83"/>
      <c r="P1309" s="606"/>
      <c r="Q1309" s="84"/>
      <c r="R1309" s="83"/>
      <c r="S1309" s="83"/>
      <c r="T1309" s="83"/>
      <c r="U1309" s="83"/>
      <c r="V1309" s="56"/>
    </row>
    <row r="1310" spans="1:22" ht="12.75" customHeight="1">
      <c r="A1310" s="99">
        <v>61250972</v>
      </c>
      <c r="B1310" s="186" t="s">
        <v>3901</v>
      </c>
      <c r="C1310" s="99">
        <v>986811652</v>
      </c>
      <c r="D1310" s="141" t="s">
        <v>3902</v>
      </c>
      <c r="E1310" s="99"/>
      <c r="F1310" s="646"/>
      <c r="G1310" s="186" t="s">
        <v>223</v>
      </c>
      <c r="H1310" s="169" t="s">
        <v>11</v>
      </c>
      <c r="I1310" s="82"/>
      <c r="J1310" s="76"/>
      <c r="K1310" s="165"/>
      <c r="L1310" s="76"/>
      <c r="M1310" s="647">
        <v>45880</v>
      </c>
      <c r="N1310" s="310"/>
      <c r="O1310" s="83"/>
      <c r="P1310" s="606"/>
      <c r="Q1310" s="84"/>
      <c r="R1310" s="83"/>
      <c r="S1310" s="83"/>
      <c r="T1310" s="83"/>
      <c r="U1310" s="83"/>
      <c r="V1310" s="56"/>
    </row>
    <row r="1311" spans="1:22" ht="12.75" customHeight="1">
      <c r="A1311" s="99"/>
      <c r="B1311" s="186" t="s">
        <v>12219</v>
      </c>
      <c r="C1311" s="99">
        <v>999539994</v>
      </c>
      <c r="D1311" s="141"/>
      <c r="E1311" s="99"/>
      <c r="F1311" s="646"/>
      <c r="G1311" s="186" t="s">
        <v>223</v>
      </c>
      <c r="H1311" s="169" t="s">
        <v>11</v>
      </c>
      <c r="I1311" s="82"/>
      <c r="J1311" s="76"/>
      <c r="K1311" s="165"/>
      <c r="L1311" s="76"/>
      <c r="M1311" s="647">
        <v>45880</v>
      </c>
      <c r="N1311" s="310"/>
      <c r="O1311" s="83"/>
      <c r="P1311" s="606"/>
      <c r="Q1311" s="84"/>
      <c r="R1311" s="83"/>
      <c r="S1311" s="83"/>
      <c r="T1311" s="83"/>
      <c r="U1311" s="83"/>
      <c r="V1311" s="56"/>
    </row>
    <row r="1312" spans="1:22" ht="12.75" customHeight="1">
      <c r="A1312" s="99">
        <v>72342443</v>
      </c>
      <c r="B1312" s="186" t="s">
        <v>7095</v>
      </c>
      <c r="C1312" s="99">
        <v>934183872</v>
      </c>
      <c r="D1312" s="648" t="s">
        <v>7096</v>
      </c>
      <c r="E1312" s="99"/>
      <c r="F1312" s="646"/>
      <c r="G1312" s="162" t="s">
        <v>224</v>
      </c>
      <c r="H1312" s="169"/>
      <c r="I1312" s="82"/>
      <c r="J1312" s="76"/>
      <c r="K1312" s="165"/>
      <c r="L1312" s="76"/>
      <c r="M1312" s="189">
        <v>45877</v>
      </c>
      <c r="N1312" s="310"/>
      <c r="O1312" s="83"/>
      <c r="P1312" s="82" t="s">
        <v>329</v>
      </c>
      <c r="Q1312" s="84"/>
      <c r="R1312" s="83"/>
      <c r="S1312" s="83"/>
      <c r="T1312" s="83"/>
      <c r="U1312" s="83"/>
      <c r="V1312" s="56"/>
    </row>
    <row r="1313" spans="1:22" ht="12.75" customHeight="1">
      <c r="A1313" s="99"/>
      <c r="B1313" s="162"/>
      <c r="C1313" s="99"/>
      <c r="D1313" s="693"/>
      <c r="E1313" s="99"/>
      <c r="F1313" s="646"/>
      <c r="G1313" s="162"/>
      <c r="H1313" s="169"/>
      <c r="I1313" s="82"/>
      <c r="J1313" s="76"/>
      <c r="K1313" s="165"/>
      <c r="L1313" s="76"/>
      <c r="M1313" s="189"/>
      <c r="N1313" s="310"/>
      <c r="O1313" s="83"/>
      <c r="P1313" s="82" t="str">
        <f>TRIM(BD_LilyaEspinoza[[#This Row],[CONTACTO II]])</f>
        <v/>
      </c>
      <c r="Q1313" s="84"/>
      <c r="R1313" s="83"/>
      <c r="S1313" s="83"/>
      <c r="T1313" s="83"/>
      <c r="U1313" s="83"/>
      <c r="V1313" s="56"/>
    </row>
    <row r="1314" spans="1:22" ht="12.75" customHeight="1">
      <c r="A1314" s="99"/>
      <c r="B1314" s="162"/>
      <c r="C1314" s="99"/>
      <c r="D1314" s="693"/>
      <c r="E1314" s="99"/>
      <c r="F1314" s="646"/>
      <c r="G1314" s="162"/>
      <c r="H1314" s="169"/>
      <c r="I1314" s="82"/>
      <c r="J1314" s="76"/>
      <c r="K1314" s="165"/>
      <c r="L1314" s="76"/>
      <c r="M1314" s="189"/>
      <c r="N1314" s="310"/>
      <c r="O1314" s="83"/>
      <c r="P1314" s="82" t="str">
        <f>TRIM(BD_LilyaEspinoza[[#This Row],[CONTACTO II]])</f>
        <v/>
      </c>
      <c r="Q1314" s="84"/>
      <c r="R1314" s="83"/>
      <c r="S1314" s="83"/>
      <c r="T1314" s="83"/>
      <c r="U1314" s="83"/>
      <c r="V1314" s="56"/>
    </row>
    <row r="1315" spans="1:22" ht="12.75" customHeight="1">
      <c r="A1315" s="99"/>
      <c r="B1315" s="162"/>
      <c r="C1315" s="99"/>
      <c r="D1315" s="693"/>
      <c r="E1315" s="99"/>
      <c r="F1315" s="646"/>
      <c r="G1315" s="162"/>
      <c r="H1315" s="169"/>
      <c r="I1315" s="82"/>
      <c r="J1315" s="76"/>
      <c r="K1315" s="165"/>
      <c r="L1315" s="76"/>
      <c r="M1315" s="189"/>
      <c r="N1315" s="310"/>
      <c r="O1315" s="83"/>
      <c r="P1315" s="82" t="str">
        <f>TRIM(BD_LilyaEspinoza[[#This Row],[CONTACTO II]])</f>
        <v/>
      </c>
      <c r="Q1315" s="84"/>
      <c r="R1315" s="83"/>
      <c r="S1315" s="83"/>
      <c r="T1315" s="83"/>
      <c r="U1315" s="83"/>
      <c r="V1315" s="56"/>
    </row>
    <row r="1316" spans="1:22" ht="12.75" customHeight="1">
      <c r="A1316" s="99"/>
      <c r="B1316" s="162"/>
      <c r="C1316" s="99"/>
      <c r="D1316" s="693"/>
      <c r="E1316" s="99"/>
      <c r="F1316" s="646"/>
      <c r="G1316" s="162"/>
      <c r="H1316" s="169"/>
      <c r="I1316" s="82"/>
      <c r="J1316" s="76"/>
      <c r="K1316" s="165"/>
      <c r="L1316" s="76"/>
      <c r="M1316" s="189"/>
      <c r="N1316" s="310"/>
      <c r="O1316" s="83"/>
      <c r="P1316" s="82" t="str">
        <f>TRIM(BD_LilyaEspinoza[[#This Row],[CONTACTO II]])</f>
        <v/>
      </c>
      <c r="Q1316" s="84"/>
      <c r="R1316" s="83"/>
      <c r="S1316" s="83"/>
      <c r="T1316" s="83"/>
      <c r="U1316" s="83"/>
      <c r="V1316" s="56"/>
    </row>
    <row r="1317" spans="1:22" ht="12.75" customHeight="1">
      <c r="A1317" s="99"/>
      <c r="B1317" s="162"/>
      <c r="C1317" s="99"/>
      <c r="D1317" s="693"/>
      <c r="E1317" s="99"/>
      <c r="F1317" s="646"/>
      <c r="G1317" s="162"/>
      <c r="H1317" s="169"/>
      <c r="I1317" s="82"/>
      <c r="J1317" s="76"/>
      <c r="K1317" s="165"/>
      <c r="L1317" s="76"/>
      <c r="M1317" s="189"/>
      <c r="N1317" s="310"/>
      <c r="O1317" s="83"/>
      <c r="P1317" s="82" t="str">
        <f>TRIM(BD_LilyaEspinoza[[#This Row],[CONTACTO II]])</f>
        <v/>
      </c>
      <c r="Q1317" s="84"/>
      <c r="R1317" s="83"/>
      <c r="S1317" s="83"/>
      <c r="T1317" s="83"/>
      <c r="U1317" s="83"/>
      <c r="V1317" s="56"/>
    </row>
    <row r="1318" spans="1:22" ht="12.75" customHeight="1">
      <c r="A1318" s="99"/>
      <c r="B1318" s="162"/>
      <c r="C1318" s="99"/>
      <c r="D1318" s="693"/>
      <c r="E1318" s="99"/>
      <c r="F1318" s="646"/>
      <c r="G1318" s="162"/>
      <c r="H1318" s="169"/>
      <c r="I1318" s="82"/>
      <c r="J1318" s="76"/>
      <c r="K1318" s="165"/>
      <c r="L1318" s="76"/>
      <c r="M1318" s="189"/>
      <c r="N1318" s="310"/>
      <c r="O1318" s="83"/>
      <c r="P1318" s="82" t="str">
        <f>TRIM(BD_LilyaEspinoza[[#This Row],[CONTACTO II]])</f>
        <v/>
      </c>
      <c r="Q1318" s="84"/>
      <c r="R1318" s="83"/>
      <c r="S1318" s="83"/>
      <c r="T1318" s="83"/>
      <c r="U1318" s="83"/>
      <c r="V1318" s="56"/>
    </row>
    <row r="1319" spans="1:22" ht="12.75" customHeight="1">
      <c r="A1319" s="99"/>
      <c r="B1319" s="162"/>
      <c r="C1319" s="99"/>
      <c r="D1319" s="141"/>
      <c r="E1319" s="99"/>
      <c r="F1319" s="646"/>
      <c r="G1319" s="162"/>
      <c r="H1319" s="169"/>
      <c r="I1319" s="82"/>
      <c r="J1319" s="76"/>
      <c r="K1319" s="165"/>
      <c r="L1319" s="76"/>
      <c r="M1319" s="189"/>
      <c r="N1319" s="83"/>
      <c r="O1319" s="83"/>
      <c r="P1319" s="606"/>
      <c r="Q1319" s="84"/>
      <c r="R1319" s="83"/>
      <c r="S1319" s="83"/>
      <c r="T1319" s="83"/>
      <c r="U1319" s="83"/>
      <c r="V1319" s="56"/>
    </row>
    <row r="1320" spans="1:22" ht="12.75" customHeight="1">
      <c r="A1320" s="99"/>
      <c r="B1320" s="162"/>
      <c r="C1320" s="99"/>
      <c r="D1320" s="141"/>
      <c r="E1320" s="99"/>
      <c r="F1320" s="646"/>
      <c r="G1320" s="162"/>
      <c r="H1320" s="169"/>
      <c r="I1320" s="82"/>
      <c r="J1320" s="76"/>
      <c r="K1320" s="165"/>
      <c r="L1320" s="76"/>
      <c r="M1320" s="189"/>
      <c r="N1320" s="83"/>
      <c r="O1320" s="83"/>
      <c r="P1320" s="606"/>
      <c r="Q1320" s="84"/>
      <c r="R1320" s="83"/>
      <c r="S1320" s="83"/>
      <c r="T1320" s="83"/>
      <c r="U1320" s="83"/>
      <c r="V1320" s="56"/>
    </row>
    <row r="1321" spans="1:22" ht="12.75" customHeight="1">
      <c r="A1321" s="99"/>
      <c r="B1321" s="162"/>
      <c r="C1321" s="99"/>
      <c r="D1321" s="141"/>
      <c r="E1321" s="99"/>
      <c r="F1321" s="646"/>
      <c r="G1321" s="162"/>
      <c r="H1321" s="169"/>
      <c r="I1321" s="82"/>
      <c r="J1321" s="76"/>
      <c r="K1321" s="165"/>
      <c r="L1321" s="76"/>
      <c r="M1321" s="189"/>
      <c r="N1321" s="83"/>
      <c r="O1321" s="83"/>
      <c r="P1321" s="606"/>
      <c r="Q1321" s="84"/>
      <c r="R1321" s="83"/>
      <c r="S1321" s="83"/>
      <c r="T1321" s="83"/>
      <c r="U1321" s="83"/>
      <c r="V1321" s="56"/>
    </row>
    <row r="1322" spans="1:22" ht="12.75" customHeight="1">
      <c r="A1322" s="99"/>
      <c r="B1322" s="162"/>
      <c r="C1322" s="99"/>
      <c r="D1322" s="141"/>
      <c r="E1322" s="99"/>
      <c r="F1322" s="646"/>
      <c r="G1322" s="162"/>
      <c r="H1322" s="169"/>
      <c r="I1322" s="82"/>
      <c r="J1322" s="76"/>
      <c r="K1322" s="165"/>
      <c r="L1322" s="76"/>
      <c r="M1322" s="189"/>
      <c r="N1322" s="83"/>
      <c r="O1322" s="83"/>
      <c r="P1322" s="606"/>
      <c r="Q1322" s="84"/>
      <c r="R1322" s="83"/>
      <c r="S1322" s="83"/>
      <c r="T1322" s="83"/>
      <c r="U1322" s="83"/>
      <c r="V1322" s="56"/>
    </row>
    <row r="1323" spans="1:22" ht="12.75" customHeight="1">
      <c r="A1323" s="99"/>
      <c r="B1323" s="162"/>
      <c r="C1323" s="99"/>
      <c r="D1323" s="141"/>
      <c r="E1323" s="99"/>
      <c r="F1323" s="646"/>
      <c r="G1323" s="162"/>
      <c r="H1323" s="169"/>
      <c r="I1323" s="82"/>
      <c r="J1323" s="76"/>
      <c r="K1323" s="165"/>
      <c r="L1323" s="76"/>
      <c r="M1323" s="189"/>
      <c r="N1323" s="83"/>
      <c r="O1323" s="83"/>
      <c r="P1323" s="606"/>
      <c r="Q1323" s="84"/>
      <c r="R1323" s="83"/>
      <c r="S1323" s="83"/>
      <c r="T1323" s="83"/>
      <c r="U1323" s="83"/>
      <c r="V1323" s="56"/>
    </row>
    <row r="1324" spans="1:22" ht="12.75" customHeight="1">
      <c r="A1324" s="99"/>
      <c r="B1324" s="162"/>
      <c r="C1324" s="99"/>
      <c r="D1324" s="141"/>
      <c r="E1324" s="99"/>
      <c r="F1324" s="646"/>
      <c r="G1324" s="162"/>
      <c r="H1324" s="169"/>
      <c r="I1324" s="82"/>
      <c r="J1324" s="76"/>
      <c r="K1324" s="165"/>
      <c r="L1324" s="76"/>
      <c r="M1324" s="189"/>
      <c r="N1324" s="83"/>
      <c r="O1324" s="83"/>
      <c r="P1324" s="606"/>
      <c r="Q1324" s="84"/>
      <c r="R1324" s="83"/>
      <c r="S1324" s="83"/>
      <c r="T1324" s="83"/>
      <c r="U1324" s="83"/>
      <c r="V1324" s="56"/>
    </row>
    <row r="1325" spans="1:22" ht="12.75" customHeight="1">
      <c r="A1325" s="99"/>
      <c r="B1325" s="162"/>
      <c r="C1325" s="99"/>
      <c r="D1325" s="141"/>
      <c r="E1325" s="99"/>
      <c r="F1325" s="646"/>
      <c r="G1325" s="162"/>
      <c r="H1325" s="169"/>
      <c r="I1325" s="82"/>
      <c r="J1325" s="76"/>
      <c r="K1325" s="165"/>
      <c r="L1325" s="76"/>
      <c r="M1325" s="189"/>
      <c r="N1325" s="83"/>
      <c r="O1325" s="83"/>
      <c r="P1325" s="606"/>
      <c r="Q1325" s="84"/>
      <c r="R1325" s="83"/>
      <c r="S1325" s="83"/>
      <c r="T1325" s="83"/>
      <c r="U1325" s="83"/>
      <c r="V1325" s="56"/>
    </row>
    <row r="1326" spans="1:22" ht="12.75" customHeight="1">
      <c r="A1326" s="99"/>
      <c r="B1326" s="162"/>
      <c r="C1326" s="99"/>
      <c r="D1326" s="141"/>
      <c r="E1326" s="99"/>
      <c r="F1326" s="646"/>
      <c r="G1326" s="162"/>
      <c r="H1326" s="169"/>
      <c r="I1326" s="82"/>
      <c r="J1326" s="76"/>
      <c r="K1326" s="165"/>
      <c r="L1326" s="76"/>
      <c r="M1326" s="189"/>
      <c r="N1326" s="83"/>
      <c r="O1326" s="83"/>
      <c r="P1326" s="606"/>
      <c r="Q1326" s="84"/>
      <c r="R1326" s="83"/>
      <c r="S1326" s="83"/>
      <c r="T1326" s="83"/>
      <c r="U1326" s="83"/>
      <c r="V1326" s="56"/>
    </row>
    <row r="1327" spans="1:22" ht="12.75" customHeight="1">
      <c r="A1327" s="99"/>
      <c r="B1327" s="162"/>
      <c r="C1327" s="99"/>
      <c r="D1327" s="141"/>
      <c r="E1327" s="99"/>
      <c r="F1327" s="646"/>
      <c r="G1327" s="162"/>
      <c r="H1327" s="169"/>
      <c r="I1327" s="82"/>
      <c r="J1327" s="76"/>
      <c r="K1327" s="165"/>
      <c r="L1327" s="76"/>
      <c r="M1327" s="189"/>
      <c r="N1327" s="83"/>
      <c r="O1327" s="83"/>
      <c r="P1327" s="606"/>
      <c r="Q1327" s="84"/>
      <c r="R1327" s="83"/>
      <c r="S1327" s="83"/>
      <c r="T1327" s="83"/>
      <c r="U1327" s="83"/>
      <c r="V1327" s="56"/>
    </row>
    <row r="1328" spans="1:22" ht="12.75" customHeight="1">
      <c r="G1328" s="150"/>
      <c r="H1328" s="155"/>
    </row>
    <row r="1329" spans="7:8" ht="12.75" customHeight="1">
      <c r="G1329" s="150"/>
      <c r="H1329" s="155"/>
    </row>
    <row r="1330" spans="7:8" ht="12.75" customHeight="1">
      <c r="G1330" s="150"/>
      <c r="H1330" s="155"/>
    </row>
    <row r="1331" spans="7:8" ht="12.75" customHeight="1">
      <c r="G1331" s="150"/>
      <c r="H1331" s="155"/>
    </row>
    <row r="1332" spans="7:8" ht="12.75" customHeight="1">
      <c r="G1332" s="150"/>
      <c r="H1332" s="155"/>
    </row>
    <row r="1333" spans="7:8" ht="12.75" customHeight="1">
      <c r="H1333" s="155"/>
    </row>
    <row r="1334" spans="7:8" ht="12.75" customHeight="1">
      <c r="H1334" s="155"/>
    </row>
    <row r="1335" spans="7:8" ht="12.75" customHeight="1">
      <c r="H1335" s="155"/>
    </row>
  </sheetData>
  <phoneticPr fontId="31" type="noConversion"/>
  <conditionalFormatting sqref="A1">
    <cfRule type="duplicateValues" dxfId="681" priority="213"/>
    <cfRule type="duplicateValues" dxfId="680" priority="208"/>
    <cfRule type="duplicateValues" dxfId="679" priority="209"/>
    <cfRule type="duplicateValues" dxfId="678" priority="210"/>
    <cfRule type="duplicateValues" dxfId="677" priority="211"/>
    <cfRule type="duplicateValues" dxfId="676" priority="212"/>
    <cfRule type="duplicateValues" dxfId="675" priority="216"/>
    <cfRule type="duplicateValues" dxfId="674" priority="215"/>
    <cfRule type="duplicateValues" dxfId="673" priority="214"/>
    <cfRule type="duplicateValues" dxfId="672" priority="217"/>
  </conditionalFormatting>
  <conditionalFormatting sqref="A2:A893">
    <cfRule type="duplicateValues" dxfId="671" priority="7325"/>
  </conditionalFormatting>
  <conditionalFormatting sqref="A18">
    <cfRule type="duplicateValues" dxfId="670" priority="230"/>
  </conditionalFormatting>
  <conditionalFormatting sqref="A19">
    <cfRule type="duplicateValues" dxfId="669" priority="219"/>
    <cfRule type="duplicateValues" dxfId="668" priority="220"/>
    <cfRule type="duplicateValues" dxfId="667" priority="222"/>
    <cfRule type="duplicateValues" dxfId="666" priority="218"/>
    <cfRule type="duplicateValues" dxfId="665" priority="221"/>
  </conditionalFormatting>
  <conditionalFormatting sqref="A20:A721 A2:A17">
    <cfRule type="duplicateValues" dxfId="664" priority="7309"/>
    <cfRule type="duplicateValues" dxfId="663" priority="7311"/>
    <cfRule type="duplicateValues" dxfId="662" priority="7308"/>
    <cfRule type="duplicateValues" dxfId="661" priority="7310"/>
    <cfRule type="duplicateValues" dxfId="660" priority="7307"/>
    <cfRule type="duplicateValues" dxfId="659" priority="7312"/>
  </conditionalFormatting>
  <conditionalFormatting sqref="A42">
    <cfRule type="duplicateValues" dxfId="658" priority="224"/>
    <cfRule type="duplicateValues" dxfId="657" priority="223"/>
  </conditionalFormatting>
  <conditionalFormatting sqref="A189 A161 A185:A186 A191:A193 A3:A17 A33:A41 A43:A131 A20:A28">
    <cfRule type="duplicateValues" dxfId="656" priority="239"/>
  </conditionalFormatting>
  <conditionalFormatting sqref="A480">
    <cfRule type="duplicateValues" dxfId="655" priority="228"/>
    <cfRule type="duplicateValues" dxfId="654" priority="227"/>
  </conditionalFormatting>
  <conditionalFormatting sqref="A482">
    <cfRule type="duplicateValues" dxfId="653" priority="229"/>
  </conditionalFormatting>
  <conditionalFormatting sqref="A483">
    <cfRule type="duplicateValues" dxfId="652" priority="226"/>
    <cfRule type="duplicateValues" dxfId="651" priority="225"/>
  </conditionalFormatting>
  <conditionalFormatting sqref="A486:A721 A43:A480 A20:A41 A2:A17">
    <cfRule type="duplicateValues" dxfId="650" priority="6428"/>
  </conditionalFormatting>
  <conditionalFormatting sqref="A894:A899">
    <cfRule type="duplicateValues" dxfId="649" priority="7779"/>
  </conditionalFormatting>
  <conditionalFormatting sqref="A900:A902">
    <cfRule type="duplicateValues" dxfId="648" priority="814"/>
  </conditionalFormatting>
  <conditionalFormatting sqref="A903:A910">
    <cfRule type="duplicateValues" dxfId="647" priority="205"/>
  </conditionalFormatting>
  <conditionalFormatting sqref="A911:A912">
    <cfRule type="duplicateValues" dxfId="646" priority="204"/>
  </conditionalFormatting>
  <conditionalFormatting sqref="A913:A914">
    <cfRule type="duplicateValues" dxfId="645" priority="203"/>
  </conditionalFormatting>
  <conditionalFormatting sqref="A915:A917">
    <cfRule type="duplicateValues" dxfId="644" priority="202"/>
  </conditionalFormatting>
  <conditionalFormatting sqref="A919:A920">
    <cfRule type="duplicateValues" dxfId="643" priority="200"/>
  </conditionalFormatting>
  <conditionalFormatting sqref="A921">
    <cfRule type="duplicateValues" dxfId="642" priority="198"/>
  </conditionalFormatting>
  <conditionalFormatting sqref="A926:A929">
    <cfRule type="duplicateValues" dxfId="641" priority="195"/>
  </conditionalFormatting>
  <conditionalFormatting sqref="A930:A931">
    <cfRule type="duplicateValues" dxfId="640" priority="194"/>
  </conditionalFormatting>
  <conditionalFormatting sqref="A932">
    <cfRule type="duplicateValues" dxfId="639" priority="192"/>
  </conditionalFormatting>
  <conditionalFormatting sqref="A933">
    <cfRule type="duplicateValues" dxfId="638" priority="189"/>
    <cfRule type="duplicateValues" dxfId="637" priority="187"/>
  </conditionalFormatting>
  <conditionalFormatting sqref="A934">
    <cfRule type="duplicateValues" dxfId="636" priority="182"/>
    <cfRule type="duplicateValues" dxfId="635" priority="184"/>
  </conditionalFormatting>
  <conditionalFormatting sqref="A935">
    <cfRule type="duplicateValues" dxfId="634" priority="177"/>
    <cfRule type="duplicateValues" dxfId="633" priority="179"/>
  </conditionalFormatting>
  <conditionalFormatting sqref="A939:A940">
    <cfRule type="duplicateValues" dxfId="632" priority="5759"/>
  </conditionalFormatting>
  <conditionalFormatting sqref="A941:A942">
    <cfRule type="duplicateValues" dxfId="631" priority="169"/>
    <cfRule type="duplicateValues" dxfId="630" priority="167"/>
  </conditionalFormatting>
  <conditionalFormatting sqref="A943:A944">
    <cfRule type="duplicateValues" dxfId="629" priority="162"/>
    <cfRule type="duplicateValues" dxfId="628" priority="164"/>
  </conditionalFormatting>
  <conditionalFormatting sqref="A945">
    <cfRule type="duplicateValues" dxfId="627" priority="1837"/>
  </conditionalFormatting>
  <conditionalFormatting sqref="A947:A960">
    <cfRule type="duplicateValues" dxfId="626" priority="4560"/>
  </conditionalFormatting>
  <conditionalFormatting sqref="A961:A963">
    <cfRule type="duplicateValues" dxfId="625" priority="153"/>
    <cfRule type="duplicateValues" dxfId="624" priority="151"/>
  </conditionalFormatting>
  <conditionalFormatting sqref="A964">
    <cfRule type="duplicateValues" dxfId="623" priority="148"/>
    <cfRule type="duplicateValues" dxfId="622" priority="146"/>
  </conditionalFormatting>
  <conditionalFormatting sqref="A965">
    <cfRule type="duplicateValues" dxfId="621" priority="141"/>
    <cfRule type="duplicateValues" dxfId="620" priority="143"/>
  </conditionalFormatting>
  <conditionalFormatting sqref="A966">
    <cfRule type="duplicateValues" dxfId="619" priority="136"/>
    <cfRule type="duplicateValues" dxfId="618" priority="138"/>
  </conditionalFormatting>
  <conditionalFormatting sqref="A967">
    <cfRule type="duplicateValues" dxfId="617" priority="133"/>
    <cfRule type="duplicateValues" dxfId="616" priority="131"/>
  </conditionalFormatting>
  <conditionalFormatting sqref="A968:A971">
    <cfRule type="duplicateValues" dxfId="615" priority="128"/>
  </conditionalFormatting>
  <conditionalFormatting sqref="A972:A973">
    <cfRule type="duplicateValues" dxfId="614" priority="125"/>
  </conditionalFormatting>
  <conditionalFormatting sqref="A974:A975">
    <cfRule type="duplicateValues" dxfId="613" priority="122"/>
  </conditionalFormatting>
  <conditionalFormatting sqref="A987:A989">
    <cfRule type="duplicateValues" dxfId="612" priority="117"/>
    <cfRule type="duplicateValues" dxfId="611" priority="119"/>
  </conditionalFormatting>
  <conditionalFormatting sqref="A990:A991">
    <cfRule type="duplicateValues" dxfId="610" priority="111"/>
    <cfRule type="duplicateValues" dxfId="609" priority="113"/>
  </conditionalFormatting>
  <conditionalFormatting sqref="A992:A993">
    <cfRule type="duplicateValues" dxfId="608" priority="109"/>
    <cfRule type="duplicateValues" dxfId="607" priority="107"/>
  </conditionalFormatting>
  <conditionalFormatting sqref="A994">
    <cfRule type="duplicateValues" dxfId="606" priority="106"/>
  </conditionalFormatting>
  <conditionalFormatting sqref="A995">
    <cfRule type="duplicateValues" dxfId="605" priority="103"/>
    <cfRule type="duplicateValues" dxfId="604" priority="101"/>
  </conditionalFormatting>
  <conditionalFormatting sqref="A1066:A1067">
    <cfRule type="duplicateValues" dxfId="603" priority="98"/>
    <cfRule type="duplicateValues" dxfId="602" priority="96"/>
  </conditionalFormatting>
  <conditionalFormatting sqref="A1068">
    <cfRule type="duplicateValues" dxfId="601" priority="95"/>
    <cfRule type="duplicateValues" dxfId="600" priority="91"/>
  </conditionalFormatting>
  <conditionalFormatting sqref="A1069:A1070">
    <cfRule type="duplicateValues" dxfId="599" priority="90"/>
    <cfRule type="duplicateValues" dxfId="598" priority="86"/>
  </conditionalFormatting>
  <conditionalFormatting sqref="A1071:A1074">
    <cfRule type="duplicateValues" dxfId="597" priority="81"/>
    <cfRule type="duplicateValues" dxfId="596" priority="84"/>
  </conditionalFormatting>
  <conditionalFormatting sqref="A1077:A1080">
    <cfRule type="duplicateValues" dxfId="595" priority="79"/>
  </conditionalFormatting>
  <conditionalFormatting sqref="A1081:A1082">
    <cfRule type="duplicateValues" dxfId="594" priority="76"/>
  </conditionalFormatting>
  <conditionalFormatting sqref="A1095:A1097">
    <cfRule type="duplicateValues" dxfId="593" priority="7336"/>
  </conditionalFormatting>
  <conditionalFormatting sqref="A1098:A1100">
    <cfRule type="duplicateValues" dxfId="592" priority="70"/>
  </conditionalFormatting>
  <conditionalFormatting sqref="A1101:A1107">
    <cfRule type="duplicateValues" dxfId="591" priority="7328"/>
  </conditionalFormatting>
  <conditionalFormatting sqref="A1109">
    <cfRule type="duplicateValues" dxfId="590" priority="62"/>
  </conditionalFormatting>
  <conditionalFormatting sqref="A1110">
    <cfRule type="duplicateValues" dxfId="589" priority="61"/>
  </conditionalFormatting>
  <conditionalFormatting sqref="A1132">
    <cfRule type="duplicateValues" dxfId="588" priority="59"/>
  </conditionalFormatting>
  <conditionalFormatting sqref="A1133">
    <cfRule type="duplicateValues" dxfId="587" priority="56"/>
  </conditionalFormatting>
  <conditionalFormatting sqref="A1134">
    <cfRule type="duplicateValues" dxfId="586" priority="53"/>
  </conditionalFormatting>
  <conditionalFormatting sqref="A1135">
    <cfRule type="duplicateValues" dxfId="585" priority="50"/>
  </conditionalFormatting>
  <conditionalFormatting sqref="A1140:A1141">
    <cfRule type="duplicateValues" dxfId="584" priority="44"/>
    <cfRule type="duplicateValues" dxfId="583" priority="42"/>
  </conditionalFormatting>
  <conditionalFormatting sqref="A1142:A1143">
    <cfRule type="duplicateValues" dxfId="582" priority="7332"/>
  </conditionalFormatting>
  <conditionalFormatting sqref="A1144:A1145">
    <cfRule type="duplicateValues" dxfId="581" priority="34"/>
    <cfRule type="duplicateValues" dxfId="580" priority="30"/>
    <cfRule type="duplicateValues" dxfId="579" priority="32"/>
  </conditionalFormatting>
  <conditionalFormatting sqref="A1158">
    <cfRule type="duplicateValues" dxfId="578" priority="27"/>
  </conditionalFormatting>
  <conditionalFormatting sqref="A1160:A1166">
    <cfRule type="duplicateValues" dxfId="577" priority="5698"/>
  </conditionalFormatting>
  <conditionalFormatting sqref="A1167:A1172">
    <cfRule type="duplicateValues" dxfId="576" priority="22"/>
  </conditionalFormatting>
  <conditionalFormatting sqref="A1173:A1175">
    <cfRule type="duplicateValues" dxfId="575" priority="20"/>
  </conditionalFormatting>
  <conditionalFormatting sqref="A1185:A1187">
    <cfRule type="duplicateValues" dxfId="574" priority="18"/>
    <cfRule type="duplicateValues" dxfId="573" priority="17"/>
    <cfRule type="duplicateValues" dxfId="572" priority="15"/>
  </conditionalFormatting>
  <conditionalFormatting sqref="A1188">
    <cfRule type="duplicateValues" dxfId="571" priority="10"/>
    <cfRule type="duplicateValues" dxfId="570" priority="13"/>
    <cfRule type="duplicateValues" dxfId="569" priority="12"/>
  </conditionalFormatting>
  <conditionalFormatting sqref="A1191">
    <cfRule type="duplicateValues" dxfId="568" priority="8"/>
    <cfRule type="duplicateValues" dxfId="567" priority="7"/>
    <cfRule type="duplicateValues" dxfId="566" priority="5"/>
  </conditionalFormatting>
  <conditionalFormatting sqref="A1224">
    <cfRule type="duplicateValues" dxfId="565" priority="2"/>
    <cfRule type="duplicateValues" dxfId="564" priority="3"/>
    <cfRule type="duplicateValues" dxfId="563" priority="4"/>
  </conditionalFormatting>
  <conditionalFormatting sqref="A1282:A1048576 A1246 A1:A1232">
    <cfRule type="duplicateValues" dxfId="562" priority="5449"/>
  </conditionalFormatting>
  <conditionalFormatting sqref="A1282:A1048576 A1246 A1148:A1149 A1157 A996:A1065 A1075:A1076 A1:A989 A1083:A1094 A1108 A1111:A1131 A1138:A1139 A1159">
    <cfRule type="duplicateValues" dxfId="561" priority="5437"/>
  </conditionalFormatting>
  <conditionalFormatting sqref="A190:D190">
    <cfRule type="duplicateValues" dxfId="560" priority="614"/>
  </conditionalFormatting>
  <conditionalFormatting sqref="B1">
    <cfRule type="duplicateValues" dxfId="559" priority="249"/>
  </conditionalFormatting>
  <conditionalFormatting sqref="B18">
    <cfRule type="duplicateValues" dxfId="558" priority="441"/>
  </conditionalFormatting>
  <conditionalFormatting sqref="B42">
    <cfRule type="duplicateValues" dxfId="557" priority="357"/>
  </conditionalFormatting>
  <conditionalFormatting sqref="B412 B189 B161:B162 B186 B191:B193 B3:B17 B33:B41 B43:B148 B20:B28">
    <cfRule type="duplicateValues" dxfId="556" priority="478"/>
  </conditionalFormatting>
  <conditionalFormatting sqref="B480">
    <cfRule type="duplicateValues" dxfId="555" priority="365"/>
  </conditionalFormatting>
  <conditionalFormatting sqref="B483">
    <cfRule type="duplicateValues" dxfId="554" priority="363"/>
  </conditionalFormatting>
  <conditionalFormatting sqref="B1066:B1067">
    <cfRule type="duplicateValues" dxfId="553" priority="100"/>
  </conditionalFormatting>
  <conditionalFormatting sqref="B1068">
    <cfRule type="duplicateValues" dxfId="552" priority="94"/>
  </conditionalFormatting>
  <conditionalFormatting sqref="B1069:B1070">
    <cfRule type="duplicateValues" dxfId="551" priority="89"/>
  </conditionalFormatting>
  <conditionalFormatting sqref="B1071:B1074">
    <cfRule type="duplicateValues" dxfId="550" priority="83"/>
  </conditionalFormatting>
  <conditionalFormatting sqref="C162">
    <cfRule type="duplicateValues" dxfId="549" priority="509"/>
  </conditionalFormatting>
  <conditionalFormatting sqref="D915:D917">
    <cfRule type="duplicateValues" dxfId="548" priority="201"/>
  </conditionalFormatting>
  <conditionalFormatting sqref="D919:D920">
    <cfRule type="duplicateValues" dxfId="547" priority="199"/>
  </conditionalFormatting>
  <conditionalFormatting sqref="D921">
    <cfRule type="duplicateValues" dxfId="546" priority="197"/>
  </conditionalFormatting>
  <conditionalFormatting sqref="D926:D929">
    <cfRule type="duplicateValues" dxfId="545" priority="196"/>
  </conditionalFormatting>
  <conditionalFormatting sqref="D930:D931">
    <cfRule type="duplicateValues" dxfId="544" priority="193"/>
  </conditionalFormatting>
  <conditionalFormatting sqref="D932">
    <cfRule type="duplicateValues" dxfId="543" priority="191"/>
  </conditionalFormatting>
  <conditionalFormatting sqref="D933">
    <cfRule type="duplicateValues" dxfId="542" priority="186"/>
    <cfRule type="duplicateValues" dxfId="541" priority="190"/>
  </conditionalFormatting>
  <conditionalFormatting sqref="D934">
    <cfRule type="duplicateValues" dxfId="540" priority="181"/>
    <cfRule type="duplicateValues" dxfId="539" priority="185"/>
  </conditionalFormatting>
  <conditionalFormatting sqref="D935">
    <cfRule type="duplicateValues" dxfId="538" priority="180"/>
    <cfRule type="duplicateValues" dxfId="537" priority="176"/>
  </conditionalFormatting>
  <conditionalFormatting sqref="D939:D940">
    <cfRule type="duplicateValues" dxfId="536" priority="5761"/>
  </conditionalFormatting>
  <conditionalFormatting sqref="D941:D942">
    <cfRule type="duplicateValues" dxfId="535" priority="166"/>
    <cfRule type="duplicateValues" dxfId="534" priority="170"/>
  </conditionalFormatting>
  <conditionalFormatting sqref="D943:D944">
    <cfRule type="duplicateValues" dxfId="533" priority="161"/>
    <cfRule type="duplicateValues" dxfId="532" priority="165"/>
  </conditionalFormatting>
  <conditionalFormatting sqref="D945">
    <cfRule type="duplicateValues" dxfId="531" priority="1838"/>
  </conditionalFormatting>
  <conditionalFormatting sqref="D947:D960">
    <cfRule type="duplicateValues" dxfId="530" priority="4562"/>
  </conditionalFormatting>
  <conditionalFormatting sqref="D961:D963">
    <cfRule type="duplicateValues" dxfId="529" priority="154"/>
    <cfRule type="duplicateValues" dxfId="528" priority="150"/>
  </conditionalFormatting>
  <conditionalFormatting sqref="D964">
    <cfRule type="duplicateValues" dxfId="527" priority="149"/>
    <cfRule type="duplicateValues" dxfId="526" priority="145"/>
  </conditionalFormatting>
  <conditionalFormatting sqref="D965">
    <cfRule type="duplicateValues" dxfId="525" priority="140"/>
    <cfRule type="duplicateValues" dxfId="524" priority="144"/>
  </conditionalFormatting>
  <conditionalFormatting sqref="D966">
    <cfRule type="duplicateValues" dxfId="523" priority="135"/>
    <cfRule type="duplicateValues" dxfId="522" priority="139"/>
  </conditionalFormatting>
  <conditionalFormatting sqref="D967">
    <cfRule type="duplicateValues" dxfId="521" priority="134"/>
    <cfRule type="duplicateValues" dxfId="520" priority="130"/>
  </conditionalFormatting>
  <conditionalFormatting sqref="D968:D971">
    <cfRule type="duplicateValues" dxfId="519" priority="129"/>
  </conditionalFormatting>
  <conditionalFormatting sqref="D972:D973">
    <cfRule type="duplicateValues" dxfId="518" priority="126"/>
  </conditionalFormatting>
  <conditionalFormatting sqref="D974:D975">
    <cfRule type="duplicateValues" dxfId="517" priority="123"/>
  </conditionalFormatting>
  <conditionalFormatting sqref="D987:D989">
    <cfRule type="duplicateValues" dxfId="516" priority="116"/>
    <cfRule type="duplicateValues" dxfId="515" priority="120"/>
  </conditionalFormatting>
  <conditionalFormatting sqref="D990:D991">
    <cfRule type="duplicateValues" dxfId="514" priority="114"/>
  </conditionalFormatting>
  <conditionalFormatting sqref="D992:D993">
    <cfRule type="duplicateValues" dxfId="513" priority="110"/>
  </conditionalFormatting>
  <conditionalFormatting sqref="D1066:D1067">
    <cfRule type="duplicateValues" dxfId="512" priority="99"/>
  </conditionalFormatting>
  <conditionalFormatting sqref="D1068">
    <cfRule type="duplicateValues" dxfId="511" priority="93"/>
  </conditionalFormatting>
  <conditionalFormatting sqref="D1069:D1070">
    <cfRule type="duplicateValues" dxfId="510" priority="88"/>
  </conditionalFormatting>
  <conditionalFormatting sqref="D1071:D1074">
    <cfRule type="duplicateValues" dxfId="509" priority="82"/>
  </conditionalFormatting>
  <conditionalFormatting sqref="D1077:D1080">
    <cfRule type="duplicateValues" dxfId="508" priority="80"/>
  </conditionalFormatting>
  <conditionalFormatting sqref="D1081:D1082">
    <cfRule type="duplicateValues" dxfId="507" priority="77"/>
  </conditionalFormatting>
  <conditionalFormatting sqref="D1095:D1097">
    <cfRule type="duplicateValues" dxfId="506" priority="7338"/>
  </conditionalFormatting>
  <conditionalFormatting sqref="D1098:D1100">
    <cfRule type="duplicateValues" dxfId="505" priority="71"/>
  </conditionalFormatting>
  <conditionalFormatting sqref="D1101:D1107">
    <cfRule type="duplicateValues" dxfId="504" priority="7329"/>
  </conditionalFormatting>
  <conditionalFormatting sqref="D1132">
    <cfRule type="duplicateValues" dxfId="503" priority="60"/>
  </conditionalFormatting>
  <conditionalFormatting sqref="D1133">
    <cfRule type="duplicateValues" dxfId="502" priority="57"/>
  </conditionalFormatting>
  <conditionalFormatting sqref="D1134">
    <cfRule type="duplicateValues" dxfId="501" priority="54"/>
  </conditionalFormatting>
  <conditionalFormatting sqref="D1135">
    <cfRule type="duplicateValues" dxfId="500" priority="51"/>
  </conditionalFormatting>
  <conditionalFormatting sqref="D1140:D1141">
    <cfRule type="duplicateValues" dxfId="499" priority="43"/>
  </conditionalFormatting>
  <conditionalFormatting sqref="D1142:D1143">
    <cfRule type="duplicateValues" dxfId="498" priority="7333"/>
  </conditionalFormatting>
  <conditionalFormatting sqref="D1144:D1145">
    <cfRule type="duplicateValues" dxfId="497" priority="35"/>
    <cfRule type="duplicateValues" dxfId="496" priority="31"/>
  </conditionalFormatting>
  <conditionalFormatting sqref="D1160:D1166">
    <cfRule type="duplicateValues" dxfId="495" priority="5699"/>
  </conditionalFormatting>
  <conditionalFormatting sqref="D1167:D1172">
    <cfRule type="duplicateValues" dxfId="494" priority="23"/>
  </conditionalFormatting>
  <conditionalFormatting sqref="D1173:D1175">
    <cfRule type="duplicateValues" dxfId="493" priority="21"/>
  </conditionalFormatting>
  <conditionalFormatting sqref="D1185:D1187">
    <cfRule type="duplicateValues" dxfId="492" priority="16"/>
    <cfRule type="duplicateValues" dxfId="491" priority="19"/>
  </conditionalFormatting>
  <conditionalFormatting sqref="D1188">
    <cfRule type="duplicateValues" dxfId="490" priority="14"/>
    <cfRule type="duplicateValues" dxfId="489" priority="11"/>
  </conditionalFormatting>
  <conditionalFormatting sqref="D1191">
    <cfRule type="duplicateValues" dxfId="488" priority="6"/>
    <cfRule type="duplicateValues" dxfId="487" priority="9"/>
  </conditionalFormatting>
  <conditionalFormatting sqref="Q1:R1247">
    <cfRule type="cellIs" dxfId="486" priority="48" operator="equal">
      <formula>"NO"</formula>
    </cfRule>
  </conditionalFormatting>
  <conditionalFormatting sqref="S230:S231 Q1254:R1255 R1279:R1280">
    <cfRule type="cellIs" dxfId="485" priority="423" operator="equal">
      <formula>"NO"</formula>
    </cfRule>
  </conditionalFormatting>
  <hyperlinks>
    <hyperlink ref="D31" r:id="rId1" xr:uid="{A0B24B0A-AA66-428A-B32F-C9AECB766F1D}"/>
    <hyperlink ref="D37" r:id="rId2" xr:uid="{01333B7F-3380-407C-9124-CBEDA7D9F751}"/>
    <hyperlink ref="D244" r:id="rId3" xr:uid="{0E80E4D7-E33D-4D75-AAC2-1F7BECB2D685}"/>
    <hyperlink ref="D112" r:id="rId4" xr:uid="{41564893-14BD-402E-8122-DB99132D49BD}"/>
    <hyperlink ref="D119" r:id="rId5" xr:uid="{7035CED5-447B-4E01-9637-3782C01EFDBC}"/>
    <hyperlink ref="D101" r:id="rId6" xr:uid="{DEEEF378-86D9-40F2-8E62-37C994A4EBA0}"/>
    <hyperlink ref="D102" r:id="rId7" xr:uid="{B01EDDE6-5FCB-4820-8ABA-CD6841A84A85}"/>
    <hyperlink ref="D100" r:id="rId8" xr:uid="{C8F41D29-52B8-44ED-8870-DDC3D6C93AF5}"/>
    <hyperlink ref="D123" r:id="rId9" xr:uid="{97339F29-3B9C-4326-8DC6-170013C3EAEA}"/>
    <hyperlink ref="D131" r:id="rId10" xr:uid="{E6E36E5C-1215-4ADF-8E48-4D8CAC84E6C2}"/>
    <hyperlink ref="D143" r:id="rId11" xr:uid="{97EF72E5-0F87-4715-A763-71B56A3600D2}"/>
    <hyperlink ref="D269" r:id="rId12" xr:uid="{AD50C132-26A2-4D8D-9B7A-8DA1AD7A66C6}"/>
    <hyperlink ref="D11" r:id="rId13" xr:uid="{1A8E0858-160C-4A14-88DC-835730162C68}"/>
    <hyperlink ref="D12" r:id="rId14" xr:uid="{F3F61E2D-9D5E-4369-9FF5-A8E157ACAE90}"/>
    <hyperlink ref="D348" r:id="rId15" xr:uid="{E5827C06-0D3C-464A-AFBF-11F2F1B0518D}"/>
    <hyperlink ref="D13" r:id="rId16" xr:uid="{5A0E5172-1EC8-4A95-892C-0953088A56D6}"/>
    <hyperlink ref="D305" r:id="rId17" xr:uid="{49463F6B-E9A5-49AF-B665-EF9932ECE758}"/>
    <hyperlink ref="D311" r:id="rId18" xr:uid="{B47BF067-0393-4D48-B99F-C932E66267C1}"/>
    <hyperlink ref="D27" r:id="rId19" xr:uid="{50CFEBB1-24F4-4DC6-914B-41D40917C3E0}"/>
    <hyperlink ref="D328" r:id="rId20" xr:uid="{EC88E187-EE7D-4B67-AF0E-9D4C8A41FE82}"/>
    <hyperlink ref="D329" r:id="rId21" xr:uid="{D6952284-4E76-43F5-8DE8-181A021B48AE}"/>
    <hyperlink ref="D330" r:id="rId22" xr:uid="{EF33A6A6-8FB7-408A-9233-3058416B1E2D}"/>
    <hyperlink ref="D332" r:id="rId23" xr:uid="{C5E30CB8-0DE0-43B6-B32D-6D860BA221D3}"/>
    <hyperlink ref="D28" r:id="rId24" xr:uid="{A1E64A0E-87F6-438B-ACD0-E01E9BC67C23}"/>
    <hyperlink ref="D334" r:id="rId25" xr:uid="{2EABAB4C-23BB-4EB4-8045-C72B4B9D753C}"/>
    <hyperlink ref="D318" r:id="rId26" xr:uid="{9A274112-BEE8-4EE7-A11F-25D29532C17E}"/>
    <hyperlink ref="D373" r:id="rId27" xr:uid="{70B21B78-8FC0-4BEC-B0E3-D303A2A17095}"/>
    <hyperlink ref="D374" r:id="rId28" xr:uid="{EDA04A1E-3020-4D36-9373-78BED79F2859}"/>
    <hyperlink ref="D375" r:id="rId29" xr:uid="{3E194EAF-CA1D-425E-94B4-3C6991ECFCD6}"/>
    <hyperlink ref="D893" r:id="rId30" xr:uid="{BCBC4276-56B2-46A2-B011-C26547F4DB8F}"/>
    <hyperlink ref="D937" r:id="rId31" xr:uid="{CF7EFF8C-EF96-4678-BB79-3BCE089F1E5B}"/>
    <hyperlink ref="D946" r:id="rId32" xr:uid="{42D952C8-CAEC-464E-AAF2-7B24EE8A957C}"/>
    <hyperlink ref="D976" r:id="rId33" xr:uid="{5EBBF866-9647-4384-93FA-3853B2F874D8}"/>
    <hyperlink ref="D977" r:id="rId34" xr:uid="{E433AABC-DE1D-449E-A84C-882ABEBBD4A3}"/>
    <hyperlink ref="D978" r:id="rId35" xr:uid="{14731F8A-56EB-4269-8830-0269A3979506}"/>
    <hyperlink ref="D1075" r:id="rId36" xr:uid="{5DFADE8B-3820-41B4-B691-39711347C26E}"/>
    <hyperlink ref="D1076" r:id="rId37" xr:uid="{3B3B3CE6-6FF4-4C88-A6C6-BC836E41586C}"/>
    <hyperlink ref="D1081" r:id="rId38" xr:uid="{0AFF0C2F-8326-4FBD-91FC-B67D3044D67E}"/>
    <hyperlink ref="D1025" r:id="rId39" xr:uid="{DA1B98F4-3E5D-4391-807A-DF10E3C78C6E}"/>
    <hyperlink ref="D1108" r:id="rId40" xr:uid="{38D9FA9A-DE0F-4445-828C-DD9FD1901211}"/>
    <hyperlink ref="D1139" r:id="rId41" xr:uid="{0FC7A5DE-6914-4EDC-998B-1E70326FA898}"/>
    <hyperlink ref="D1148" r:id="rId42" xr:uid="{774B09B9-EEF6-46F7-AE7A-DD0C986F5638}"/>
    <hyperlink ref="D1157" r:id="rId43" xr:uid="{8EB3302B-1CB4-49ED-AE30-F6474E3176EF}"/>
    <hyperlink ref="D1159" r:id="rId44" xr:uid="{802757A2-AAD4-41C8-8EC1-C361EF730F61}"/>
    <hyperlink ref="D1246" r:id="rId45" xr:uid="{94FE18B6-32FB-4C18-ABB2-3BECDD6B8933}"/>
    <hyperlink ref="D1312" r:id="rId46" xr:uid="{25959B59-FCD1-49F0-9624-7AEBEE986499}"/>
  </hyperlinks>
  <pageMargins left="0.7" right="0.7" top="0.75" bottom="0.75" header="0.3" footer="0.3"/>
  <tableParts count="1">
    <tablePart r:id="rId47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A0B158B7-E025-4B37-A735-B5B45F2B96D8}">
          <x14:formula1>
            <xm:f>DESPLEGABLES!$J$2:$J$12</xm:f>
          </x14:formula1>
          <xm:sqref>K1138:K1139 K1132:L1137 K1148 L1052 K1150:L1156 L409 L467 L469 L963 L1095:L1107 K1140:L1147 K2:K1131 K1277:L1281 K1157:K1276 L1160:L1276</xm:sqref>
        </x14:dataValidation>
        <x14:dataValidation type="list" allowBlank="1" showInputMessage="1" showErrorMessage="1" xr:uid="{CC3D8CE6-8155-419B-BF6F-205232FF4CB3}">
          <x14:formula1>
            <xm:f>DESPLEGABLES!$L$2:$L$13</xm:f>
          </x14:formula1>
          <xm:sqref>L1108:L1131 L1138:L1139 L1158 L1053:L1094 L964:L1051 L468 L410:L466 L2:L408 L470:L962</xm:sqref>
        </x14:dataValidation>
        <x14:dataValidation type="list" allowBlank="1" showInputMessage="1" showErrorMessage="1" xr:uid="{57B071CE-C693-4677-80FD-07724E335FD7}">
          <x14:formula1>
            <xm:f>DESPLEGABLES!$D$16:$D$23</xm:f>
          </x14:formula1>
          <xm:sqref>V935 H2:H1335</xm:sqref>
        </x14:dataValidation>
        <x14:dataValidation type="list" allowBlank="1" showInputMessage="1" showErrorMessage="1" xr:uid="{75D7B4BB-4255-4708-9CF9-0A4814F3B035}">
          <x14:formula1>
            <xm:f>DESPLEGABLES!$A$42:$A$45</xm:f>
          </x14:formula1>
          <xm:sqref>T1254:T1255 T1:T959 T1282:T1048576 T968:T1247</xm:sqref>
        </x14:dataValidation>
        <x14:dataValidation type="list" allowBlank="1" showInputMessage="1" showErrorMessage="1" xr:uid="{DF861AB7-D860-4F12-A715-070B42778715}">
          <x14:formula1>
            <xm:f>DESPLEGABLES!$G$26:$G$32</xm:f>
          </x14:formula1>
          <xm:sqref>N2:N1131 N1138:N1318</xm:sqref>
        </x14:dataValidation>
        <x14:dataValidation type="list" allowBlank="1" showInputMessage="1" showErrorMessage="1" xr:uid="{F73549B1-9C0D-4642-8A57-036652B5BACA}">
          <x14:formula1>
            <xm:f>DESPLEGABLES!$D$41:$D$42</xm:f>
          </x14:formula1>
          <xm:sqref>Q1254:Q1255 Q2:Q1131 Q1138:Q1247</xm:sqref>
        </x14:dataValidation>
        <x14:dataValidation type="list" allowBlank="1" showInputMessage="1" showErrorMessage="1" xr:uid="{319EE89B-AF81-4274-9A1F-75AE125F60CC}">
          <x14:formula1>
            <xm:f>DESPLEGABLES!$A$37:$A$38</xm:f>
          </x14:formula1>
          <xm:sqref>S1254:S1255 S2:S1131 S1279:S1280 S1138:S1247</xm:sqref>
        </x14:dataValidation>
        <x14:dataValidation type="list" allowBlank="1" showInputMessage="1" showErrorMessage="1" xr:uid="{22BC4AA6-B649-485B-939D-A394D1920F86}">
          <x14:formula1>
            <xm:f>DESPLEGABLES!$A$31:$A$34</xm:f>
          </x14:formula1>
          <xm:sqref>R1254:R1255 R2:R1131 R1279:R1280 R1138:R1247</xm:sqref>
        </x14:dataValidation>
        <x14:dataValidation type="list" allowBlank="1" showInputMessage="1" showErrorMessage="1" xr:uid="{41F8A6B4-987B-45EC-84A4-5983EF69F316}">
          <x14:formula1>
            <xm:f>DESPLEGABLES!$A$17:$A$18</xm:f>
          </x14:formula1>
          <xm:sqref>J1150:J1154 J1158 J1146:J1147 J2:J1144</xm:sqref>
        </x14:dataValidation>
        <x14:dataValidation type="list" allowBlank="1" showInputMessage="1" showErrorMessage="1" xr:uid="{297874CD-C2A5-48F3-8E07-3C9818CB1E48}">
          <x14:formula1>
            <xm:f>DESPLEGABLES!$D$35:$D$37</xm:f>
          </x14:formula1>
          <xm:sqref>I1150:I1154 I1158 I1146:I1147 I2:I1144</xm:sqref>
        </x14:dataValidation>
        <x14:dataValidation type="list" allowBlank="1" showInputMessage="1" showErrorMessage="1" xr:uid="{3D5AE1E9-BD9C-4381-AE97-3F6CF6A9F15C}">
          <x14:formula1>
            <xm:f>DESPLEGABLES!$D$2:$D$10</xm:f>
          </x14:formula1>
          <xm:sqref>F1150:F1154 F1158 F1146:F1147 F2:F1144</xm:sqref>
        </x14:dataValidation>
        <x14:dataValidation type="list" allowBlank="1" showInputMessage="1" showErrorMessage="1" xr:uid="{06DBA79F-A2F4-49BF-8AB1-061B97AB434E}">
          <x14:formula1>
            <xm:f>DESPLEGABLES!$A$48:$A$58</xm:f>
          </x14:formula1>
          <xm:sqref>P1149:P1158 O1254:O1255 P1146:P1147 O1279:O1281 O2:P1144 O1145:O1247 P1160:P1327</xm:sqref>
        </x14:dataValidation>
        <x14:dataValidation type="list" allowBlank="1" showInputMessage="1" showErrorMessage="1" xr:uid="{3085B59A-9AFD-43C9-B33B-E5847B73114D}">
          <x14:formula1>
            <xm:f>DESPLEGABLES!$G$2:$G$6</xm:f>
          </x14:formula1>
          <xm:sqref>U1277:U1278 U2:U1191</xm:sqref>
        </x14:dataValidation>
        <x14:dataValidation type="list" allowBlank="1" showInputMessage="1" showErrorMessage="1" xr:uid="{C5818ABB-8AAD-4CED-B227-826246AB0312}">
          <x14:formula1>
            <xm:f>DESPLEGABLES!$A$2:$A$4</xm:f>
          </x14:formula1>
          <xm:sqref>G2:G1332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252A-A40F-45FD-A5FD-AC3F34A2986D}">
  <dimension ref="A1:Y1425"/>
  <sheetViews>
    <sheetView showGridLines="0" zoomScale="62" zoomScaleNormal="62" workbookViewId="0">
      <pane ySplit="1" topLeftCell="A977" activePane="bottomLeft" state="frozen"/>
      <selection pane="bottomLeft" activeCell="A1004" sqref="A1004:XFD1004"/>
    </sheetView>
  </sheetViews>
  <sheetFormatPr baseColWidth="10" defaultColWidth="0" defaultRowHeight="15" customHeight="1"/>
  <cols>
    <col min="1" max="1" width="15.1640625" style="577" customWidth="1"/>
    <col min="2" max="2" width="15.1640625" style="460" customWidth="1"/>
    <col min="3" max="3" width="21.5" style="460" bestFit="1" customWidth="1"/>
    <col min="4" max="4" width="35.83203125" style="460" bestFit="1" customWidth="1"/>
    <col min="5" max="5" width="29" style="460" bestFit="1" customWidth="1"/>
    <col min="6" max="6" width="11.5" style="460" customWidth="1"/>
    <col min="7" max="7" width="22" style="460" customWidth="1"/>
    <col min="8" max="8" width="17" style="460" customWidth="1"/>
    <col min="9" max="10" width="11.5" style="460" customWidth="1"/>
    <col min="11" max="11" width="18.1640625" style="460" customWidth="1"/>
    <col min="12" max="12" width="18" style="460" customWidth="1"/>
    <col min="13" max="13" width="15.83203125" style="460" customWidth="1"/>
    <col min="14" max="14" width="25.1640625" style="460" customWidth="1"/>
    <col min="15" max="15" width="20.6640625" style="460" customWidth="1"/>
    <col min="16" max="16" width="13.5" style="460" customWidth="1"/>
    <col min="17" max="21" width="11.5" style="460" customWidth="1"/>
    <col min="22" max="22" width="36.5" style="460" bestFit="1" customWidth="1"/>
    <col min="23" max="23" width="11.5" customWidth="1"/>
    <col min="24" max="24" width="0" hidden="1" customWidth="1"/>
    <col min="25" max="16384" width="11.5" hidden="1"/>
  </cols>
  <sheetData>
    <row r="1" spans="1:22" s="79" customFormat="1" ht="32.5" customHeight="1">
      <c r="A1" s="410" t="s">
        <v>4</v>
      </c>
      <c r="B1" s="410" t="s">
        <v>5</v>
      </c>
      <c r="C1" s="410" t="s">
        <v>6</v>
      </c>
      <c r="D1" s="411" t="s">
        <v>334</v>
      </c>
      <c r="E1" s="410" t="s">
        <v>335</v>
      </c>
      <c r="F1" s="410" t="s">
        <v>3</v>
      </c>
      <c r="G1" s="410" t="s">
        <v>2</v>
      </c>
      <c r="H1" s="410" t="s">
        <v>235</v>
      </c>
      <c r="I1" s="410" t="s">
        <v>1</v>
      </c>
      <c r="J1" s="410" t="s">
        <v>0</v>
      </c>
      <c r="K1" s="410" t="s">
        <v>336</v>
      </c>
      <c r="L1" s="410" t="s">
        <v>337</v>
      </c>
      <c r="M1" s="410" t="s">
        <v>338</v>
      </c>
      <c r="N1" s="410" t="s">
        <v>303</v>
      </c>
      <c r="O1" s="410" t="s">
        <v>339</v>
      </c>
      <c r="P1" s="412" t="s">
        <v>340</v>
      </c>
      <c r="Q1" s="410" t="s">
        <v>341</v>
      </c>
      <c r="R1" s="410" t="s">
        <v>310</v>
      </c>
      <c r="S1" s="410" t="s">
        <v>317</v>
      </c>
      <c r="T1" s="410" t="s">
        <v>342</v>
      </c>
      <c r="U1" s="410" t="s">
        <v>343</v>
      </c>
      <c r="V1" s="1131" t="s">
        <v>344</v>
      </c>
    </row>
    <row r="2" spans="1:22" s="79" customFormat="1" ht="32.5" customHeight="1">
      <c r="A2" s="169">
        <v>71192234</v>
      </c>
      <c r="B2" s="186" t="s">
        <v>12430</v>
      </c>
      <c r="C2" s="167">
        <v>943274989</v>
      </c>
      <c r="D2" s="178"/>
      <c r="E2" s="179"/>
      <c r="F2" s="76"/>
      <c r="G2" s="150" t="s">
        <v>224</v>
      </c>
      <c r="H2" s="163"/>
      <c r="I2" s="82"/>
      <c r="J2" s="76"/>
      <c r="K2" s="165"/>
      <c r="L2" s="321" t="s">
        <v>262</v>
      </c>
      <c r="M2" s="373">
        <v>45880</v>
      </c>
      <c r="N2" s="440"/>
      <c r="O2" s="440"/>
      <c r="P2" s="437"/>
      <c r="Q2" s="84"/>
      <c r="R2" s="84"/>
      <c r="S2" s="84"/>
      <c r="T2" s="84"/>
      <c r="U2" s="84"/>
      <c r="V2" s="64"/>
    </row>
    <row r="3" spans="1:22" s="79" customFormat="1" ht="32.5" customHeight="1">
      <c r="A3" s="169">
        <v>74919051</v>
      </c>
      <c r="B3" s="186" t="s">
        <v>9105</v>
      </c>
      <c r="C3" s="167">
        <v>947764639</v>
      </c>
      <c r="D3" s="178"/>
      <c r="E3" s="179"/>
      <c r="F3" s="76"/>
      <c r="G3" s="163"/>
      <c r="H3" s="163"/>
      <c r="I3" s="82"/>
      <c r="J3" s="76"/>
      <c r="K3" s="165"/>
      <c r="L3" s="321" t="s">
        <v>262</v>
      </c>
      <c r="M3" s="373">
        <v>45880</v>
      </c>
      <c r="N3" s="616" t="s">
        <v>231</v>
      </c>
      <c r="O3" s="616" t="s">
        <v>231</v>
      </c>
      <c r="P3" s="614" t="s">
        <v>329</v>
      </c>
      <c r="Q3" s="1041" t="s">
        <v>324</v>
      </c>
      <c r="R3" s="91" t="s">
        <v>234</v>
      </c>
      <c r="S3" s="91" t="s">
        <v>318</v>
      </c>
      <c r="T3" s="308" t="s">
        <v>326</v>
      </c>
      <c r="U3" s="308" t="s">
        <v>255</v>
      </c>
      <c r="V3" s="1041" t="s">
        <v>3447</v>
      </c>
    </row>
    <row r="4" spans="1:22" s="79" customFormat="1" ht="32.5" customHeight="1">
      <c r="A4" s="169"/>
      <c r="B4" s="162"/>
      <c r="C4" s="167" t="s">
        <v>6006</v>
      </c>
      <c r="D4" s="178"/>
      <c r="E4" s="179" t="s">
        <v>10960</v>
      </c>
      <c r="F4" s="374"/>
      <c r="G4" s="184" t="s">
        <v>225</v>
      </c>
      <c r="H4" s="163"/>
      <c r="I4" s="82"/>
      <c r="J4" s="76"/>
      <c r="K4" s="165"/>
      <c r="L4" s="321" t="s">
        <v>262</v>
      </c>
      <c r="M4" s="373">
        <v>45880</v>
      </c>
      <c r="N4" s="616" t="s">
        <v>231</v>
      </c>
      <c r="O4" s="616" t="s">
        <v>231</v>
      </c>
      <c r="P4" s="616" t="s">
        <v>231</v>
      </c>
      <c r="Q4" s="84"/>
      <c r="R4" s="84"/>
      <c r="S4" s="84"/>
      <c r="T4" s="84"/>
      <c r="U4" s="84"/>
      <c r="V4" s="64"/>
    </row>
    <row r="5" spans="1:22" s="79" customFormat="1" ht="32.5" customHeight="1">
      <c r="A5" s="169"/>
      <c r="B5" s="186" t="s">
        <v>10961</v>
      </c>
      <c r="C5" s="167">
        <v>932340545</v>
      </c>
      <c r="D5" s="178"/>
      <c r="E5" s="179"/>
      <c r="F5" s="76"/>
      <c r="G5" s="150" t="s">
        <v>224</v>
      </c>
      <c r="H5" s="184" t="s">
        <v>246</v>
      </c>
      <c r="I5" s="82"/>
      <c r="J5" s="76"/>
      <c r="K5" s="165"/>
      <c r="L5" s="321" t="s">
        <v>262</v>
      </c>
      <c r="M5" s="189">
        <v>45880</v>
      </c>
      <c r="N5" s="616" t="s">
        <v>233</v>
      </c>
      <c r="O5" s="440"/>
      <c r="P5" s="437"/>
      <c r="Q5" s="84"/>
      <c r="R5" s="84"/>
      <c r="S5" s="84"/>
      <c r="T5" s="84"/>
      <c r="U5" s="84"/>
      <c r="V5" s="64"/>
    </row>
    <row r="6" spans="1:22" s="79" customFormat="1" ht="32.5" customHeight="1">
      <c r="A6" s="169">
        <v>61454141</v>
      </c>
      <c r="B6" s="186" t="s">
        <v>4375</v>
      </c>
      <c r="C6" s="167">
        <v>920691058</v>
      </c>
      <c r="D6" s="178"/>
      <c r="E6" s="179"/>
      <c r="F6" s="76"/>
      <c r="G6" s="184" t="s">
        <v>225</v>
      </c>
      <c r="H6" s="184" t="s">
        <v>246</v>
      </c>
      <c r="I6" s="82"/>
      <c r="J6" s="76"/>
      <c r="K6" s="165"/>
      <c r="L6" s="321" t="s">
        <v>262</v>
      </c>
      <c r="M6" s="189">
        <v>45880</v>
      </c>
      <c r="N6" s="616" t="s">
        <v>233</v>
      </c>
      <c r="O6" s="440"/>
      <c r="P6" s="437"/>
      <c r="Q6" s="84"/>
      <c r="R6" s="84"/>
      <c r="S6" s="84"/>
      <c r="T6" s="84"/>
      <c r="U6" s="84"/>
      <c r="V6" s="64"/>
    </row>
    <row r="7" spans="1:22" s="79" customFormat="1" ht="32.5" customHeight="1">
      <c r="A7" s="169">
        <v>72062571</v>
      </c>
      <c r="B7" s="186" t="s">
        <v>6828</v>
      </c>
      <c r="C7" s="167">
        <v>986694205</v>
      </c>
      <c r="D7" s="178"/>
      <c r="E7" s="179"/>
      <c r="F7" s="76"/>
      <c r="G7" s="150" t="s">
        <v>224</v>
      </c>
      <c r="H7" s="184" t="s">
        <v>246</v>
      </c>
      <c r="I7" s="82"/>
      <c r="J7" s="76"/>
      <c r="K7" s="165"/>
      <c r="L7" s="321" t="s">
        <v>262</v>
      </c>
      <c r="M7" s="189">
        <v>45880</v>
      </c>
      <c r="N7" s="616" t="s">
        <v>233</v>
      </c>
      <c r="O7" s="616" t="s">
        <v>231</v>
      </c>
      <c r="P7" s="614" t="s">
        <v>329</v>
      </c>
      <c r="Q7" s="84"/>
      <c r="R7" s="84"/>
      <c r="S7" s="84"/>
      <c r="T7" s="84"/>
      <c r="U7" s="84"/>
      <c r="V7" s="64" t="s">
        <v>6829</v>
      </c>
    </row>
    <row r="8" spans="1:22" s="79" customFormat="1" ht="32.5" customHeight="1">
      <c r="A8" s="169"/>
      <c r="B8" s="162" t="s">
        <v>10962</v>
      </c>
      <c r="C8" s="167" t="s">
        <v>10963</v>
      </c>
      <c r="D8" s="178"/>
      <c r="E8" s="179"/>
      <c r="F8" s="76"/>
      <c r="G8" s="163"/>
      <c r="H8" s="163"/>
      <c r="I8" s="82"/>
      <c r="J8" s="76"/>
      <c r="K8" s="165"/>
      <c r="L8" s="321" t="s">
        <v>262</v>
      </c>
      <c r="M8" s="373">
        <v>45880</v>
      </c>
      <c r="N8" s="91" t="s">
        <v>233</v>
      </c>
      <c r="O8" s="440"/>
      <c r="P8" s="437"/>
      <c r="Q8" s="84"/>
      <c r="R8" s="84"/>
      <c r="S8" s="84"/>
      <c r="T8" s="84"/>
      <c r="U8" s="84"/>
      <c r="V8" s="64"/>
    </row>
    <row r="9" spans="1:22" s="79" customFormat="1" ht="32.5" customHeight="1">
      <c r="A9" s="169">
        <v>60934639</v>
      </c>
      <c r="B9" s="186" t="s">
        <v>3446</v>
      </c>
      <c r="C9" s="167">
        <v>991279767</v>
      </c>
      <c r="D9" s="650" t="s">
        <v>1418</v>
      </c>
      <c r="E9" s="179"/>
      <c r="F9" s="374" t="s">
        <v>254</v>
      </c>
      <c r="G9" s="150" t="s">
        <v>224</v>
      </c>
      <c r="H9" s="155" t="s">
        <v>245</v>
      </c>
      <c r="I9" s="82"/>
      <c r="J9" s="76"/>
      <c r="K9" s="165"/>
      <c r="L9" s="321" t="s">
        <v>262</v>
      </c>
      <c r="M9" s="373">
        <v>45877</v>
      </c>
      <c r="N9" s="616" t="s">
        <v>231</v>
      </c>
      <c r="O9" s="616" t="s">
        <v>231</v>
      </c>
      <c r="P9" s="616" t="s">
        <v>231</v>
      </c>
      <c r="Q9" s="1041" t="s">
        <v>324</v>
      </c>
      <c r="R9" s="91" t="s">
        <v>234</v>
      </c>
      <c r="S9" s="91" t="s">
        <v>318</v>
      </c>
      <c r="T9" s="308" t="s">
        <v>326</v>
      </c>
      <c r="U9" s="308" t="s">
        <v>255</v>
      </c>
      <c r="V9" s="64" t="s">
        <v>3447</v>
      </c>
    </row>
    <row r="10" spans="1:22" s="79" customFormat="1" ht="32.5" customHeight="1">
      <c r="A10" s="169">
        <v>73185903</v>
      </c>
      <c r="B10" s="162" t="s">
        <v>8190</v>
      </c>
      <c r="C10" s="167" t="s">
        <v>8191</v>
      </c>
      <c r="D10" s="178"/>
      <c r="E10" s="179"/>
      <c r="F10" s="76"/>
      <c r="G10" s="150" t="s">
        <v>224</v>
      </c>
      <c r="H10" s="155" t="s">
        <v>242</v>
      </c>
      <c r="I10" s="82"/>
      <c r="J10" s="76"/>
      <c r="K10" s="165"/>
      <c r="L10" s="321" t="s">
        <v>262</v>
      </c>
      <c r="M10" s="647">
        <v>45876</v>
      </c>
      <c r="N10" s="616" t="s">
        <v>231</v>
      </c>
      <c r="O10" s="616" t="s">
        <v>231</v>
      </c>
      <c r="P10" s="614" t="s">
        <v>329</v>
      </c>
      <c r="Q10" s="84"/>
      <c r="R10" s="84"/>
      <c r="S10" s="84"/>
      <c r="T10" s="84"/>
      <c r="U10" s="84"/>
      <c r="V10" s="64"/>
    </row>
    <row r="11" spans="1:22" s="79" customFormat="1" ht="32.5" customHeight="1">
      <c r="A11" s="169">
        <v>61330183</v>
      </c>
      <c r="B11" s="186" t="s">
        <v>4019</v>
      </c>
      <c r="C11" s="167">
        <v>968042118</v>
      </c>
      <c r="D11" s="178"/>
      <c r="E11" s="179"/>
      <c r="F11" s="76"/>
      <c r="G11" s="163" t="s">
        <v>223</v>
      </c>
      <c r="H11" s="163" t="s">
        <v>248</v>
      </c>
      <c r="I11" s="82"/>
      <c r="J11" s="76"/>
      <c r="K11" s="165"/>
      <c r="L11" s="321" t="s">
        <v>262</v>
      </c>
      <c r="M11" s="189">
        <v>45877</v>
      </c>
      <c r="N11" s="616" t="s">
        <v>233</v>
      </c>
      <c r="O11" s="440"/>
      <c r="P11" s="437"/>
      <c r="Q11" s="84"/>
      <c r="R11" s="84"/>
      <c r="S11" s="84"/>
      <c r="T11" s="84"/>
      <c r="U11" s="84"/>
      <c r="V11" s="64"/>
    </row>
    <row r="12" spans="1:22" s="79" customFormat="1" ht="32.5" customHeight="1">
      <c r="A12" s="169">
        <v>72591161</v>
      </c>
      <c r="B12" s="186" t="s">
        <v>168</v>
      </c>
      <c r="C12" s="167">
        <v>908502802</v>
      </c>
      <c r="D12" s="178"/>
      <c r="E12" s="179"/>
      <c r="F12" s="76"/>
      <c r="G12" s="150" t="s">
        <v>224</v>
      </c>
      <c r="H12" s="155" t="s">
        <v>242</v>
      </c>
      <c r="I12" s="82"/>
      <c r="J12" s="76"/>
      <c r="K12" s="165"/>
      <c r="L12" s="321" t="s">
        <v>262</v>
      </c>
      <c r="M12" s="647">
        <v>45876</v>
      </c>
      <c r="N12" s="616" t="s">
        <v>231</v>
      </c>
      <c r="O12" s="616" t="s">
        <v>231</v>
      </c>
      <c r="P12" s="616" t="s">
        <v>231</v>
      </c>
      <c r="Q12" s="1041" t="s">
        <v>324</v>
      </c>
      <c r="R12" s="91" t="s">
        <v>232</v>
      </c>
      <c r="S12" s="91" t="s">
        <v>318</v>
      </c>
      <c r="T12" s="308" t="s">
        <v>323</v>
      </c>
      <c r="U12" s="308" t="s">
        <v>255</v>
      </c>
      <c r="V12" s="64"/>
    </row>
    <row r="13" spans="1:22" s="79" customFormat="1" ht="32.5" customHeight="1">
      <c r="A13" s="169">
        <v>73153352</v>
      </c>
      <c r="B13" s="186" t="s">
        <v>8044</v>
      </c>
      <c r="C13" s="167">
        <v>904386445</v>
      </c>
      <c r="D13" s="178"/>
      <c r="E13" s="179"/>
      <c r="F13" s="76"/>
      <c r="G13" s="163" t="s">
        <v>223</v>
      </c>
      <c r="H13" s="155" t="s">
        <v>242</v>
      </c>
      <c r="I13" s="82"/>
      <c r="J13" s="76"/>
      <c r="K13" s="165"/>
      <c r="L13" s="321" t="s">
        <v>262</v>
      </c>
      <c r="M13" s="647">
        <v>45876</v>
      </c>
      <c r="N13" s="616" t="s">
        <v>231</v>
      </c>
      <c r="O13" s="616" t="s">
        <v>231</v>
      </c>
      <c r="P13" s="374" t="s">
        <v>329</v>
      </c>
      <c r="Q13" s="84"/>
      <c r="R13" s="84"/>
      <c r="S13" s="84"/>
      <c r="T13" s="84"/>
      <c r="U13" s="84"/>
      <c r="V13" s="64" t="s">
        <v>8045</v>
      </c>
    </row>
    <row r="14" spans="1:22" s="79" customFormat="1" ht="32.5" customHeight="1">
      <c r="A14" s="169">
        <v>61507953</v>
      </c>
      <c r="B14" s="186" t="s">
        <v>4559</v>
      </c>
      <c r="C14" s="167" t="s">
        <v>4560</v>
      </c>
      <c r="D14" s="178"/>
      <c r="E14" s="179"/>
      <c r="F14" s="76"/>
      <c r="G14" s="163" t="s">
        <v>225</v>
      </c>
      <c r="H14" s="163" t="s">
        <v>248</v>
      </c>
      <c r="I14" s="82"/>
      <c r="J14" s="76"/>
      <c r="K14" s="165"/>
      <c r="L14" s="76" t="s">
        <v>262</v>
      </c>
      <c r="M14" s="373">
        <v>45874</v>
      </c>
      <c r="N14" s="956" t="s">
        <v>233</v>
      </c>
      <c r="O14" s="440" t="s">
        <v>332</v>
      </c>
      <c r="P14" s="437" t="s">
        <v>332</v>
      </c>
      <c r="Q14" s="84"/>
      <c r="R14" s="84"/>
      <c r="S14" s="84"/>
      <c r="T14" s="84"/>
      <c r="U14" s="84"/>
      <c r="V14" s="64" t="s">
        <v>4561</v>
      </c>
    </row>
    <row r="15" spans="1:22" s="79" customFormat="1" ht="32.5" customHeight="1">
      <c r="A15" s="169">
        <v>61179579</v>
      </c>
      <c r="B15" s="186" t="s">
        <v>3783</v>
      </c>
      <c r="C15" s="167" t="s">
        <v>3784</v>
      </c>
      <c r="D15" s="178"/>
      <c r="E15" s="179"/>
      <c r="F15" s="374" t="s">
        <v>254</v>
      </c>
      <c r="G15" s="163"/>
      <c r="H15" s="163"/>
      <c r="I15" s="82"/>
      <c r="J15" s="76"/>
      <c r="K15" s="165"/>
      <c r="L15" s="76" t="s">
        <v>262</v>
      </c>
      <c r="M15" s="373">
        <v>45874</v>
      </c>
      <c r="N15" s="956" t="s">
        <v>233</v>
      </c>
      <c r="O15" s="440" t="s">
        <v>231</v>
      </c>
      <c r="P15" s="437" t="s">
        <v>231</v>
      </c>
      <c r="Q15" s="84"/>
      <c r="R15" s="84"/>
      <c r="S15" s="84"/>
      <c r="T15" s="84"/>
      <c r="U15" s="84"/>
      <c r="V15" s="64"/>
    </row>
    <row r="16" spans="1:22" s="79" customFormat="1" ht="32.5" customHeight="1">
      <c r="A16" s="169"/>
      <c r="B16" s="162"/>
      <c r="C16" s="167" t="s">
        <v>6006</v>
      </c>
      <c r="D16" s="178"/>
      <c r="E16" s="179"/>
      <c r="F16" s="76"/>
      <c r="G16" s="184" t="s">
        <v>225</v>
      </c>
      <c r="H16" s="184" t="s">
        <v>242</v>
      </c>
      <c r="I16" s="82"/>
      <c r="J16" s="76"/>
      <c r="K16" s="165"/>
      <c r="L16" s="76" t="s">
        <v>262</v>
      </c>
      <c r="M16" s="373">
        <v>45870</v>
      </c>
      <c r="N16" s="956" t="s">
        <v>233</v>
      </c>
      <c r="O16" s="440" t="s">
        <v>236</v>
      </c>
      <c r="P16" s="437"/>
      <c r="Q16" s="84"/>
      <c r="R16" s="84"/>
      <c r="S16" s="84"/>
      <c r="T16" s="84"/>
      <c r="U16" s="84"/>
      <c r="V16" s="64"/>
    </row>
    <row r="17" spans="1:22" s="79" customFormat="1" ht="32.5" customHeight="1">
      <c r="A17" s="169">
        <v>61355150</v>
      </c>
      <c r="B17" s="186" t="s">
        <v>42</v>
      </c>
      <c r="C17" s="167">
        <v>918134943</v>
      </c>
      <c r="D17" s="178"/>
      <c r="E17" s="179"/>
      <c r="F17" s="374" t="s">
        <v>273</v>
      </c>
      <c r="G17" s="184" t="s">
        <v>224</v>
      </c>
      <c r="H17" s="155" t="s">
        <v>245</v>
      </c>
      <c r="I17" s="319" t="s">
        <v>316</v>
      </c>
      <c r="J17" s="76"/>
      <c r="K17" s="165"/>
      <c r="L17" s="374" t="s">
        <v>262</v>
      </c>
      <c r="M17" s="373">
        <v>45870</v>
      </c>
      <c r="N17" s="903" t="s">
        <v>231</v>
      </c>
      <c r="O17" s="903" t="s">
        <v>231</v>
      </c>
      <c r="P17" s="903" t="s">
        <v>231</v>
      </c>
      <c r="Q17" s="492" t="s">
        <v>324</v>
      </c>
      <c r="R17" s="394" t="s">
        <v>232</v>
      </c>
      <c r="S17" s="394" t="s">
        <v>318</v>
      </c>
      <c r="T17" s="315" t="s">
        <v>323</v>
      </c>
      <c r="U17" s="315" t="s">
        <v>255</v>
      </c>
      <c r="V17" s="64"/>
    </row>
    <row r="18" spans="1:22" s="79" customFormat="1" ht="32.5" customHeight="1">
      <c r="A18" s="169">
        <v>72839888</v>
      </c>
      <c r="B18" s="162" t="s">
        <v>7714</v>
      </c>
      <c r="C18" s="167">
        <v>902298310</v>
      </c>
      <c r="D18" s="178"/>
      <c r="E18" s="179"/>
      <c r="F18" s="374" t="s">
        <v>254</v>
      </c>
      <c r="G18" s="184" t="s">
        <v>224</v>
      </c>
      <c r="H18" s="184" t="s">
        <v>242</v>
      </c>
      <c r="I18" s="319" t="s">
        <v>316</v>
      </c>
      <c r="J18" s="76"/>
      <c r="K18" s="165"/>
      <c r="L18" s="374" t="s">
        <v>262</v>
      </c>
      <c r="M18" s="189">
        <v>45870</v>
      </c>
      <c r="N18" s="903" t="s">
        <v>233</v>
      </c>
      <c r="O18" s="903" t="s">
        <v>231</v>
      </c>
      <c r="P18" s="437"/>
      <c r="Q18" s="84"/>
      <c r="R18" s="84"/>
      <c r="S18" s="84"/>
      <c r="T18" s="84"/>
      <c r="U18" s="84"/>
      <c r="V18" s="64"/>
    </row>
    <row r="19" spans="1:22" s="79" customFormat="1" ht="32.5" customHeight="1">
      <c r="A19" s="169">
        <v>71364379</v>
      </c>
      <c r="B19" s="186" t="s">
        <v>6253</v>
      </c>
      <c r="C19" s="167">
        <v>963067320</v>
      </c>
      <c r="D19" s="178"/>
      <c r="E19" s="179"/>
      <c r="F19" s="374" t="s">
        <v>254</v>
      </c>
      <c r="G19" s="184" t="s">
        <v>224</v>
      </c>
      <c r="H19" s="184" t="s">
        <v>242</v>
      </c>
      <c r="I19" s="82"/>
      <c r="J19" s="76"/>
      <c r="K19" s="165"/>
      <c r="L19" s="321" t="s">
        <v>262</v>
      </c>
      <c r="M19" s="189">
        <v>45870</v>
      </c>
      <c r="N19" s="903" t="s">
        <v>231</v>
      </c>
      <c r="O19" s="903" t="s">
        <v>231</v>
      </c>
      <c r="P19" s="437" t="s">
        <v>329</v>
      </c>
      <c r="Q19" s="84"/>
      <c r="R19" s="84"/>
      <c r="S19" s="84"/>
      <c r="T19" s="84"/>
      <c r="U19" s="84"/>
      <c r="V19" s="64"/>
    </row>
    <row r="20" spans="1:22" s="79" customFormat="1" ht="32.5" customHeight="1">
      <c r="A20" s="169">
        <v>73280134</v>
      </c>
      <c r="B20" s="186" t="s">
        <v>208</v>
      </c>
      <c r="C20" s="167">
        <v>934629374</v>
      </c>
      <c r="D20" s="178" t="s">
        <v>8240</v>
      </c>
      <c r="E20" s="179"/>
      <c r="F20" s="374" t="s">
        <v>8</v>
      </c>
      <c r="G20" s="184" t="s">
        <v>224</v>
      </c>
      <c r="H20" s="184" t="s">
        <v>242</v>
      </c>
      <c r="I20" s="319" t="s">
        <v>13</v>
      </c>
      <c r="J20" s="76"/>
      <c r="K20" s="165"/>
      <c r="L20" s="321" t="s">
        <v>262</v>
      </c>
      <c r="M20" s="373">
        <v>45869</v>
      </c>
      <c r="N20" s="903" t="s">
        <v>231</v>
      </c>
      <c r="O20" s="903" t="s">
        <v>231</v>
      </c>
      <c r="P20" s="878" t="s">
        <v>329</v>
      </c>
      <c r="Q20" s="492" t="s">
        <v>324</v>
      </c>
      <c r="R20" s="394" t="s">
        <v>232</v>
      </c>
      <c r="S20" s="394" t="s">
        <v>318</v>
      </c>
      <c r="T20" s="315" t="s">
        <v>323</v>
      </c>
      <c r="U20" s="315" t="s">
        <v>255</v>
      </c>
      <c r="V20" s="64"/>
    </row>
    <row r="21" spans="1:22" s="79" customFormat="1" ht="32.5" customHeight="1">
      <c r="A21" s="169">
        <v>71155955</v>
      </c>
      <c r="B21" s="186" t="s">
        <v>6004</v>
      </c>
      <c r="C21" s="167">
        <v>913148015</v>
      </c>
      <c r="D21" s="650" t="s">
        <v>6005</v>
      </c>
      <c r="E21" s="179" t="s">
        <v>6006</v>
      </c>
      <c r="F21" s="76"/>
      <c r="G21" s="163" t="s">
        <v>224</v>
      </c>
      <c r="H21" s="163" t="s">
        <v>242</v>
      </c>
      <c r="I21" s="82"/>
      <c r="J21" s="76"/>
      <c r="K21" s="165"/>
      <c r="L21" s="374" t="s">
        <v>262</v>
      </c>
      <c r="M21" s="189">
        <v>45869</v>
      </c>
      <c r="N21" s="829" t="s">
        <v>233</v>
      </c>
      <c r="O21" s="440" t="s">
        <v>236</v>
      </c>
      <c r="P21" s="82"/>
      <c r="Q21" s="84"/>
      <c r="R21" s="84"/>
      <c r="S21" s="84"/>
      <c r="T21" s="84"/>
      <c r="U21" s="84"/>
      <c r="V21" s="64"/>
    </row>
    <row r="22" spans="1:22" s="79" customFormat="1" ht="32.5" customHeight="1">
      <c r="A22" s="169"/>
      <c r="B22" s="186"/>
      <c r="C22" s="167" t="s">
        <v>10964</v>
      </c>
      <c r="D22" s="650"/>
      <c r="E22" s="179"/>
      <c r="F22" s="76"/>
      <c r="G22" s="163" t="s">
        <v>224</v>
      </c>
      <c r="H22" s="163"/>
      <c r="I22" s="82"/>
      <c r="J22" s="76"/>
      <c r="K22" s="165"/>
      <c r="L22" s="374" t="s">
        <v>271</v>
      </c>
      <c r="M22" s="189"/>
      <c r="N22" s="829" t="s">
        <v>233</v>
      </c>
      <c r="O22" s="440"/>
      <c r="P22" s="82"/>
      <c r="Q22" s="84"/>
      <c r="R22" s="84"/>
      <c r="S22" s="84"/>
      <c r="T22" s="84"/>
      <c r="U22" s="84"/>
      <c r="V22" s="64"/>
    </row>
    <row r="23" spans="1:22" s="79" customFormat="1" ht="32.5" customHeight="1">
      <c r="A23" s="169"/>
      <c r="B23" s="186" t="s">
        <v>10965</v>
      </c>
      <c r="C23" s="167">
        <v>952826055</v>
      </c>
      <c r="D23" s="178"/>
      <c r="E23" s="179"/>
      <c r="F23" s="76" t="s">
        <v>254</v>
      </c>
      <c r="G23" s="163" t="s">
        <v>223</v>
      </c>
      <c r="H23" s="163" t="s">
        <v>242</v>
      </c>
      <c r="I23" s="82"/>
      <c r="J23" s="76"/>
      <c r="K23" s="165"/>
      <c r="L23" s="76"/>
      <c r="M23" s="189"/>
      <c r="N23" s="829" t="s">
        <v>233</v>
      </c>
      <c r="O23" s="440"/>
      <c r="P23" s="82"/>
      <c r="Q23" s="84"/>
      <c r="R23" s="84"/>
      <c r="S23" s="84"/>
      <c r="T23" s="84"/>
      <c r="U23" s="84"/>
      <c r="V23" s="64"/>
    </row>
    <row r="24" spans="1:22" s="79" customFormat="1" ht="32.5" customHeight="1">
      <c r="A24" s="169"/>
      <c r="B24" s="186"/>
      <c r="C24" s="167"/>
      <c r="D24" s="178"/>
      <c r="E24" s="179"/>
      <c r="F24" s="76"/>
      <c r="G24" s="163"/>
      <c r="H24" s="163"/>
      <c r="I24" s="82"/>
      <c r="J24" s="76"/>
      <c r="K24" s="165"/>
      <c r="L24" s="76"/>
      <c r="M24" s="189"/>
      <c r="N24" s="829"/>
      <c r="O24" s="440"/>
      <c r="P24" s="437"/>
      <c r="Q24" s="84"/>
      <c r="R24" s="84"/>
      <c r="S24" s="84"/>
      <c r="T24" s="84"/>
      <c r="U24" s="84"/>
      <c r="V24" s="64"/>
    </row>
    <row r="25" spans="1:22" s="79" customFormat="1" ht="32.5" customHeight="1">
      <c r="A25" s="169">
        <v>61845695</v>
      </c>
      <c r="B25" s="186" t="s">
        <v>4871</v>
      </c>
      <c r="C25" s="167">
        <v>979439393</v>
      </c>
      <c r="D25" s="178"/>
      <c r="E25" s="179"/>
      <c r="F25" s="76"/>
      <c r="G25" s="163" t="s">
        <v>224</v>
      </c>
      <c r="H25" s="163"/>
      <c r="I25" s="82"/>
      <c r="J25" s="76"/>
      <c r="K25" s="165"/>
      <c r="L25" s="374" t="s">
        <v>271</v>
      </c>
      <c r="M25" s="189"/>
      <c r="N25" s="440" t="s">
        <v>237</v>
      </c>
      <c r="O25" s="440" t="s">
        <v>237</v>
      </c>
      <c r="P25" s="315" t="s">
        <v>237</v>
      </c>
      <c r="Q25" s="84"/>
      <c r="R25" s="84"/>
      <c r="S25" s="84"/>
      <c r="T25" s="84"/>
      <c r="U25" s="84"/>
      <c r="V25" s="64"/>
    </row>
    <row r="26" spans="1:22" s="79" customFormat="1" ht="32.5" customHeight="1">
      <c r="A26" s="169">
        <v>61506496</v>
      </c>
      <c r="B26" s="186" t="s">
        <v>4553</v>
      </c>
      <c r="C26" s="167">
        <v>954251630</v>
      </c>
      <c r="D26" s="178"/>
      <c r="E26" s="179"/>
      <c r="F26" s="76" t="s">
        <v>277</v>
      </c>
      <c r="G26" s="163" t="s">
        <v>224</v>
      </c>
      <c r="H26" s="163" t="s">
        <v>242</v>
      </c>
      <c r="I26" s="82"/>
      <c r="J26" s="76"/>
      <c r="K26" s="165"/>
      <c r="L26" s="125" t="s">
        <v>271</v>
      </c>
      <c r="M26" s="189"/>
      <c r="N26" s="440" t="s">
        <v>231</v>
      </c>
      <c r="O26" s="440" t="s">
        <v>231</v>
      </c>
      <c r="P26" s="84" t="s">
        <v>231</v>
      </c>
      <c r="Q26" s="492" t="s">
        <v>324</v>
      </c>
      <c r="R26" s="504" t="s">
        <v>234</v>
      </c>
      <c r="S26" s="504" t="s">
        <v>318</v>
      </c>
      <c r="T26" s="84" t="s">
        <v>326</v>
      </c>
      <c r="U26" s="84" t="s">
        <v>255</v>
      </c>
      <c r="V26" s="60" t="s">
        <v>4554</v>
      </c>
    </row>
    <row r="27" spans="1:22" s="79" customFormat="1" ht="32.5" customHeight="1">
      <c r="A27" s="169">
        <v>72068503</v>
      </c>
      <c r="B27" s="186" t="s">
        <v>6892</v>
      </c>
      <c r="C27" s="167">
        <v>945464773</v>
      </c>
      <c r="D27" s="650" t="s">
        <v>6893</v>
      </c>
      <c r="E27" s="179"/>
      <c r="F27" s="76"/>
      <c r="G27" s="100" t="s">
        <v>223</v>
      </c>
      <c r="H27" s="101" t="s">
        <v>245</v>
      </c>
      <c r="I27" s="82"/>
      <c r="J27" s="76"/>
      <c r="K27" s="165"/>
      <c r="L27" s="125" t="s">
        <v>271</v>
      </c>
      <c r="M27" s="189"/>
      <c r="N27" s="450" t="s">
        <v>233</v>
      </c>
      <c r="O27" s="440"/>
      <c r="P27" s="437"/>
      <c r="Q27" s="84"/>
      <c r="R27" s="84"/>
      <c r="S27" s="84"/>
      <c r="T27" s="84"/>
      <c r="U27" s="84"/>
      <c r="V27" s="64"/>
    </row>
    <row r="28" spans="1:22" s="79" customFormat="1" ht="32.5" customHeight="1">
      <c r="A28" s="169">
        <v>70099277</v>
      </c>
      <c r="B28" s="186" t="s">
        <v>5372</v>
      </c>
      <c r="C28" s="167">
        <v>903176498</v>
      </c>
      <c r="D28" s="178"/>
      <c r="E28" s="179"/>
      <c r="F28" s="374" t="s">
        <v>254</v>
      </c>
      <c r="G28" s="163" t="s">
        <v>224</v>
      </c>
      <c r="H28" s="184" t="s">
        <v>242</v>
      </c>
      <c r="I28" s="375" t="s">
        <v>7</v>
      </c>
      <c r="J28" s="76"/>
      <c r="K28" s="165"/>
      <c r="L28" s="321"/>
      <c r="M28" s="189">
        <v>45853</v>
      </c>
      <c r="N28" s="616" t="str">
        <f>TRIM(BD_PyaPinto[[#This Row],[CONTACTO II]])</f>
        <v>SI CONFIRMÓ PARA EL EVENTO</v>
      </c>
      <c r="O28" s="616" t="str">
        <f>TRIM(BD_PyaPinto[[#This Row],[CONTACTO II]])</f>
        <v>SI CONFIRMÓ PARA EL EVENTO</v>
      </c>
      <c r="P28" s="82"/>
      <c r="Q28" s="492" t="s">
        <v>324</v>
      </c>
      <c r="R28" s="319" t="s">
        <v>232</v>
      </c>
      <c r="S28" s="319" t="s">
        <v>318</v>
      </c>
      <c r="T28" s="492" t="s">
        <v>323</v>
      </c>
      <c r="U28" s="492" t="s">
        <v>255</v>
      </c>
      <c r="V28" s="64"/>
    </row>
    <row r="29" spans="1:22" s="79" customFormat="1" ht="32.5" customHeight="1">
      <c r="A29" s="169">
        <v>42375540</v>
      </c>
      <c r="B29" s="186" t="s">
        <v>1857</v>
      </c>
      <c r="C29" s="167">
        <v>993165586</v>
      </c>
      <c r="D29" s="178"/>
      <c r="E29" s="179"/>
      <c r="F29" s="76" t="s">
        <v>254</v>
      </c>
      <c r="G29" s="402" t="s">
        <v>223</v>
      </c>
      <c r="H29" s="163" t="s">
        <v>242</v>
      </c>
      <c r="I29" s="82"/>
      <c r="J29" s="76"/>
      <c r="K29" s="165"/>
      <c r="L29" s="321" t="s">
        <v>271</v>
      </c>
      <c r="M29" s="189">
        <v>45853</v>
      </c>
      <c r="N29" s="616" t="str">
        <f>TRIM(BD_PyaPinto[[#This Row],[CONTACTO II]])</f>
        <v>NO CONTESTA</v>
      </c>
      <c r="O29" s="616" t="str">
        <f>TRIM(BD_PyaPinto[[#This Row],[CONTACTO II]])</f>
        <v>NO CONTESTA</v>
      </c>
      <c r="P29" s="82"/>
      <c r="Q29" s="84"/>
      <c r="R29" s="84"/>
      <c r="S29" s="84"/>
      <c r="T29" s="84"/>
      <c r="U29" s="84"/>
      <c r="V29" s="64"/>
    </row>
    <row r="30" spans="1:22" s="79" customFormat="1" ht="32.5" customHeight="1">
      <c r="A30" s="169">
        <v>70731653</v>
      </c>
      <c r="B30" s="186" t="s">
        <v>5742</v>
      </c>
      <c r="C30" s="167">
        <v>948520404</v>
      </c>
      <c r="D30" s="178"/>
      <c r="E30" s="137" t="s">
        <v>347</v>
      </c>
      <c r="F30" s="76" t="s">
        <v>254</v>
      </c>
      <c r="G30" s="402" t="s">
        <v>223</v>
      </c>
      <c r="H30" s="163" t="s">
        <v>242</v>
      </c>
      <c r="I30" s="82"/>
      <c r="J30" s="76"/>
      <c r="K30" s="165"/>
      <c r="L30" s="321" t="s">
        <v>271</v>
      </c>
      <c r="M30" s="189">
        <v>45852</v>
      </c>
      <c r="N30" s="616" t="str">
        <f>TRIM(BD_PyaPinto[[#This Row],[CONTACTO II]])</f>
        <v>MOSTRÓ INTERÉS</v>
      </c>
      <c r="O30" s="616" t="str">
        <f>TRIM(BD_PyaPinto[[#This Row],[CONTACTO II]])</f>
        <v>MOSTRÓ INTERÉS</v>
      </c>
      <c r="P30" s="82"/>
      <c r="Q30" s="492" t="s">
        <v>324</v>
      </c>
      <c r="R30" s="319" t="s">
        <v>232</v>
      </c>
      <c r="S30" s="319" t="s">
        <v>318</v>
      </c>
      <c r="T30" s="84" t="s">
        <v>323</v>
      </c>
      <c r="U30" s="492" t="s">
        <v>255</v>
      </c>
      <c r="V30" s="64"/>
    </row>
    <row r="31" spans="1:22" s="79" customFormat="1" ht="32.5" customHeight="1">
      <c r="A31" s="169"/>
      <c r="B31" s="186" t="s">
        <v>10966</v>
      </c>
      <c r="C31" s="167">
        <v>983139506</v>
      </c>
      <c r="D31" s="162" t="s">
        <v>10967</v>
      </c>
      <c r="E31" s="179"/>
      <c r="F31" s="76"/>
      <c r="G31" s="163"/>
      <c r="H31" s="163" t="s">
        <v>243</v>
      </c>
      <c r="I31" s="82"/>
      <c r="J31" s="76"/>
      <c r="K31" s="165"/>
      <c r="L31" s="321" t="s">
        <v>271</v>
      </c>
      <c r="M31" s="189">
        <v>45849</v>
      </c>
      <c r="N31" s="616" t="s">
        <v>233</v>
      </c>
      <c r="O31" s="440"/>
      <c r="P31" s="437"/>
      <c r="Q31" s="84"/>
      <c r="R31" s="84"/>
      <c r="S31" s="84"/>
      <c r="T31" s="84"/>
      <c r="U31" s="84"/>
      <c r="V31" s="64"/>
    </row>
    <row r="32" spans="1:22" s="79" customFormat="1" ht="32.5" customHeight="1">
      <c r="A32" s="169"/>
      <c r="B32" s="186" t="s">
        <v>10968</v>
      </c>
      <c r="C32" s="167">
        <v>999341285</v>
      </c>
      <c r="D32" s="178"/>
      <c r="E32" s="179"/>
      <c r="F32" s="76"/>
      <c r="G32" s="163"/>
      <c r="H32" s="163" t="s">
        <v>243</v>
      </c>
      <c r="I32" s="82"/>
      <c r="J32" s="374" t="s">
        <v>249</v>
      </c>
      <c r="K32" s="165"/>
      <c r="L32" s="76"/>
      <c r="M32" s="373">
        <v>45849</v>
      </c>
      <c r="N32" s="615" t="s">
        <v>237</v>
      </c>
      <c r="O32" s="84"/>
      <c r="P32" s="82"/>
      <c r="Q32" s="84"/>
      <c r="R32" s="84"/>
      <c r="S32" s="84"/>
      <c r="T32" s="84"/>
      <c r="U32" s="84"/>
      <c r="V32" s="64"/>
    </row>
    <row r="33" spans="1:22" s="79" customFormat="1" ht="32.5" customHeight="1">
      <c r="A33" s="169">
        <v>61472194</v>
      </c>
      <c r="B33" s="186" t="s">
        <v>70</v>
      </c>
      <c r="C33" s="167">
        <v>966167041</v>
      </c>
      <c r="D33" s="178"/>
      <c r="E33" s="179"/>
      <c r="F33" s="707" t="s">
        <v>273</v>
      </c>
      <c r="G33" s="163" t="s">
        <v>223</v>
      </c>
      <c r="H33" s="163" t="s">
        <v>242</v>
      </c>
      <c r="I33" s="82"/>
      <c r="J33" s="76"/>
      <c r="K33" s="165"/>
      <c r="L33" s="320" t="s">
        <v>271</v>
      </c>
      <c r="M33" s="189">
        <v>45848</v>
      </c>
      <c r="N33" s="615" t="s">
        <v>231</v>
      </c>
      <c r="O33" s="372" t="s">
        <v>231</v>
      </c>
      <c r="P33" s="82"/>
      <c r="Q33" s="84" t="s">
        <v>324</v>
      </c>
      <c r="R33" s="84" t="s">
        <v>232</v>
      </c>
      <c r="S33" s="84" t="s">
        <v>318</v>
      </c>
      <c r="T33" s="84" t="s">
        <v>323</v>
      </c>
      <c r="U33" s="84" t="s">
        <v>255</v>
      </c>
      <c r="V33" s="64"/>
    </row>
    <row r="34" spans="1:22" s="79" customFormat="1" ht="32.5" customHeight="1">
      <c r="A34" s="169">
        <v>72269404</v>
      </c>
      <c r="B34" s="186" t="s">
        <v>6984</v>
      </c>
      <c r="C34" s="167">
        <v>953352104</v>
      </c>
      <c r="D34" s="178"/>
      <c r="E34" s="179"/>
      <c r="F34" s="76" t="s">
        <v>254</v>
      </c>
      <c r="G34" s="402" t="s">
        <v>224</v>
      </c>
      <c r="H34" s="163" t="s">
        <v>242</v>
      </c>
      <c r="I34" s="82" t="s">
        <v>7</v>
      </c>
      <c r="J34" s="76"/>
      <c r="K34" s="165"/>
      <c r="L34" s="76"/>
      <c r="M34" s="189">
        <v>45848</v>
      </c>
      <c r="N34" s="615" t="s">
        <v>231</v>
      </c>
      <c r="O34" s="615" t="s">
        <v>231</v>
      </c>
      <c r="P34" s="372"/>
      <c r="Q34" s="84" t="s">
        <v>324</v>
      </c>
      <c r="R34" s="84" t="s">
        <v>232</v>
      </c>
      <c r="S34" s="84" t="s">
        <v>318</v>
      </c>
      <c r="T34" s="84" t="s">
        <v>323</v>
      </c>
      <c r="U34" s="84" t="s">
        <v>255</v>
      </c>
      <c r="V34" s="64"/>
    </row>
    <row r="35" spans="1:22" s="79" customFormat="1" ht="32.5" customHeight="1">
      <c r="A35" s="169">
        <v>0.81954990000000005</v>
      </c>
      <c r="B35" s="186" t="s">
        <v>360</v>
      </c>
      <c r="C35" s="167">
        <v>935177607</v>
      </c>
      <c r="D35" s="178"/>
      <c r="E35" s="179"/>
      <c r="F35" s="76"/>
      <c r="G35" s="376" t="s">
        <v>223</v>
      </c>
      <c r="H35" s="163" t="s">
        <v>242</v>
      </c>
      <c r="I35" s="82"/>
      <c r="J35" s="76" t="s">
        <v>249</v>
      </c>
      <c r="K35" s="165"/>
      <c r="L35" s="374" t="s">
        <v>271</v>
      </c>
      <c r="M35" s="189"/>
      <c r="N35" s="436" t="s">
        <v>231</v>
      </c>
      <c r="O35" s="440"/>
      <c r="P35" s="82"/>
      <c r="Q35" s="84"/>
      <c r="R35" s="84"/>
      <c r="S35" s="84"/>
      <c r="T35" s="84"/>
      <c r="U35" s="84"/>
      <c r="V35" s="64"/>
    </row>
    <row r="36" spans="1:22">
      <c r="A36" s="137">
        <v>72704004</v>
      </c>
      <c r="B36" s="173" t="s">
        <v>7514</v>
      </c>
      <c r="C36" s="167">
        <v>960933725</v>
      </c>
      <c r="D36" s="145" t="s">
        <v>7515</v>
      </c>
      <c r="E36" s="134"/>
      <c r="F36" s="76"/>
      <c r="G36" s="165" t="s">
        <v>223</v>
      </c>
      <c r="H36" s="163" t="s">
        <v>245</v>
      </c>
      <c r="I36" s="76"/>
      <c r="J36" s="76" t="s">
        <v>221</v>
      </c>
      <c r="K36" s="134" t="s">
        <v>269</v>
      </c>
      <c r="L36" s="374" t="s">
        <v>271</v>
      </c>
      <c r="M36" s="134"/>
      <c r="N36" s="420" t="s">
        <v>236</v>
      </c>
      <c r="O36" s="420"/>
      <c r="P36" s="419"/>
      <c r="Q36" s="64"/>
      <c r="R36" s="56"/>
      <c r="S36" s="56"/>
      <c r="T36" s="56"/>
      <c r="U36" s="56"/>
      <c r="V36" s="56"/>
    </row>
    <row r="37" spans="1:22" ht="43">
      <c r="A37" s="137">
        <v>77524572</v>
      </c>
      <c r="B37" s="173" t="s">
        <v>9957</v>
      </c>
      <c r="C37" s="134">
        <v>954741421</v>
      </c>
      <c r="D37" s="170" t="s">
        <v>9958</v>
      </c>
      <c r="E37" s="167"/>
      <c r="F37" s="76" t="s">
        <v>254</v>
      </c>
      <c r="G37" s="165" t="s">
        <v>223</v>
      </c>
      <c r="H37" s="163" t="s">
        <v>238</v>
      </c>
      <c r="I37" s="76" t="s">
        <v>316</v>
      </c>
      <c r="J37" s="76" t="s">
        <v>221</v>
      </c>
      <c r="K37" s="134"/>
      <c r="L37" s="374" t="s">
        <v>271</v>
      </c>
      <c r="M37" s="134"/>
      <c r="N37" s="420" t="s">
        <v>231</v>
      </c>
      <c r="O37" s="56" t="s">
        <v>231</v>
      </c>
      <c r="P37" s="56"/>
      <c r="Q37" s="64" t="s">
        <v>445</v>
      </c>
      <c r="R37" s="56" t="s">
        <v>232</v>
      </c>
      <c r="S37" s="56" t="s">
        <v>318</v>
      </c>
      <c r="T37" s="60" t="s">
        <v>323</v>
      </c>
      <c r="U37" s="60" t="s">
        <v>258</v>
      </c>
      <c r="V37" s="56"/>
    </row>
    <row r="38" spans="1:22" ht="56">
      <c r="A38" s="137">
        <v>77804413</v>
      </c>
      <c r="B38" s="173" t="s">
        <v>10025</v>
      </c>
      <c r="C38" s="134">
        <v>944549724</v>
      </c>
      <c r="D38" s="170" t="s">
        <v>10026</v>
      </c>
      <c r="E38" s="134"/>
      <c r="F38" s="419" t="s">
        <v>254</v>
      </c>
      <c r="G38" s="165" t="s">
        <v>223</v>
      </c>
      <c r="H38" s="163" t="s">
        <v>238</v>
      </c>
      <c r="I38" s="76" t="s">
        <v>316</v>
      </c>
      <c r="J38" s="76" t="s">
        <v>221</v>
      </c>
      <c r="K38" s="134"/>
      <c r="L38" s="374" t="s">
        <v>271</v>
      </c>
      <c r="M38" s="134"/>
      <c r="N38" s="420" t="s">
        <v>231</v>
      </c>
      <c r="O38" s="56" t="s">
        <v>231</v>
      </c>
      <c r="P38" s="56"/>
      <c r="Q38" s="64" t="s">
        <v>3344</v>
      </c>
      <c r="R38" s="56" t="s">
        <v>234</v>
      </c>
      <c r="S38" s="56" t="s">
        <v>319</v>
      </c>
      <c r="T38" s="60" t="s">
        <v>6207</v>
      </c>
      <c r="U38" s="60" t="s">
        <v>255</v>
      </c>
      <c r="V38" s="56"/>
    </row>
    <row r="39" spans="1:22">
      <c r="A39" s="137">
        <v>7525972</v>
      </c>
      <c r="B39" s="173" t="s">
        <v>579</v>
      </c>
      <c r="C39" s="134">
        <v>951233434</v>
      </c>
      <c r="D39" s="145" t="s">
        <v>580</v>
      </c>
      <c r="E39" s="134"/>
      <c r="F39" s="76"/>
      <c r="G39" s="165" t="s">
        <v>223</v>
      </c>
      <c r="H39" s="163" t="s">
        <v>243</v>
      </c>
      <c r="I39" s="76"/>
      <c r="J39" s="76" t="s">
        <v>221</v>
      </c>
      <c r="K39" s="134"/>
      <c r="L39" s="374" t="s">
        <v>271</v>
      </c>
      <c r="M39" s="134"/>
      <c r="N39" s="420" t="s">
        <v>236</v>
      </c>
      <c r="O39" s="56"/>
      <c r="P39" s="76"/>
      <c r="Q39" s="64"/>
      <c r="R39" s="56"/>
      <c r="S39" s="56"/>
      <c r="T39" s="56"/>
      <c r="U39" s="56"/>
      <c r="V39" s="56"/>
    </row>
    <row r="40" spans="1:22">
      <c r="A40" s="137">
        <v>72421499</v>
      </c>
      <c r="B40" s="173" t="s">
        <v>7189</v>
      </c>
      <c r="C40" s="134">
        <v>934092100</v>
      </c>
      <c r="D40" s="145" t="s">
        <v>7190</v>
      </c>
      <c r="E40" s="134"/>
      <c r="F40" s="76"/>
      <c r="G40" s="165" t="s">
        <v>223</v>
      </c>
      <c r="H40" s="163" t="s">
        <v>243</v>
      </c>
      <c r="I40" s="76"/>
      <c r="J40" s="76" t="s">
        <v>221</v>
      </c>
      <c r="K40" s="134"/>
      <c r="L40" s="374" t="s">
        <v>271</v>
      </c>
      <c r="M40" s="134"/>
      <c r="N40" s="420" t="s">
        <v>236</v>
      </c>
      <c r="O40" s="420"/>
      <c r="P40" s="419"/>
      <c r="Q40" s="64"/>
      <c r="R40" s="56"/>
      <c r="S40" s="56"/>
      <c r="T40" s="56"/>
      <c r="U40" s="56"/>
      <c r="V40" s="56"/>
    </row>
    <row r="41" spans="1:22">
      <c r="A41" s="578"/>
      <c r="B41" s="173" t="s">
        <v>10969</v>
      </c>
      <c r="C41" s="163">
        <v>918826973</v>
      </c>
      <c r="D41" s="145" t="s">
        <v>10970</v>
      </c>
      <c r="E41" s="134"/>
      <c r="F41" s="76" t="s">
        <v>247</v>
      </c>
      <c r="G41" s="165" t="s">
        <v>223</v>
      </c>
      <c r="H41" s="163" t="s">
        <v>245</v>
      </c>
      <c r="I41" s="660" t="s">
        <v>10971</v>
      </c>
      <c r="J41" s="76" t="s">
        <v>221</v>
      </c>
      <c r="K41" s="134"/>
      <c r="L41" s="374" t="s">
        <v>271</v>
      </c>
      <c r="M41" s="134"/>
      <c r="N41" s="420" t="s">
        <v>236</v>
      </c>
      <c r="O41" s="1134"/>
      <c r="P41" s="419"/>
      <c r="Q41" s="64"/>
      <c r="R41" s="56"/>
      <c r="S41" s="56"/>
      <c r="T41" s="56"/>
      <c r="U41" s="56"/>
      <c r="V41" s="56"/>
    </row>
    <row r="42" spans="1:22">
      <c r="A42" s="578">
        <v>61096345</v>
      </c>
      <c r="B42" s="173" t="s">
        <v>3656</v>
      </c>
      <c r="C42" s="167">
        <v>966488927</v>
      </c>
      <c r="D42" s="145" t="s">
        <v>3657</v>
      </c>
      <c r="E42" s="134"/>
      <c r="F42" s="76" t="s">
        <v>3658</v>
      </c>
      <c r="G42" s="165" t="s">
        <v>223</v>
      </c>
      <c r="H42" s="163" t="s">
        <v>245</v>
      </c>
      <c r="I42" s="76"/>
      <c r="J42" s="76" t="s">
        <v>221</v>
      </c>
      <c r="K42" s="134" t="s">
        <v>259</v>
      </c>
      <c r="L42" s="374" t="s">
        <v>271</v>
      </c>
      <c r="M42" s="134"/>
      <c r="N42" s="420" t="s">
        <v>231</v>
      </c>
      <c r="O42" s="56"/>
      <c r="P42" s="76"/>
      <c r="Q42" s="64"/>
      <c r="R42" s="56"/>
      <c r="S42" s="56"/>
      <c r="T42" s="56"/>
      <c r="U42" s="56"/>
      <c r="V42" s="56"/>
    </row>
    <row r="43" spans="1:22">
      <c r="A43" s="578">
        <v>72818818</v>
      </c>
      <c r="B43" s="173" t="s">
        <v>7581</v>
      </c>
      <c r="C43" s="167">
        <v>993502489</v>
      </c>
      <c r="D43" s="145" t="s">
        <v>7582</v>
      </c>
      <c r="E43" s="134"/>
      <c r="F43" s="76"/>
      <c r="G43" s="165" t="s">
        <v>223</v>
      </c>
      <c r="H43" s="163" t="s">
        <v>245</v>
      </c>
      <c r="I43" s="76"/>
      <c r="J43" s="76" t="s">
        <v>221</v>
      </c>
      <c r="K43" s="134" t="s">
        <v>259</v>
      </c>
      <c r="L43" s="374" t="s">
        <v>271</v>
      </c>
      <c r="M43" s="134"/>
      <c r="N43" s="420" t="s">
        <v>231</v>
      </c>
      <c r="O43" s="56"/>
      <c r="P43" s="76"/>
      <c r="Q43" s="64"/>
      <c r="R43" s="56"/>
      <c r="S43" s="56"/>
      <c r="T43" s="56"/>
      <c r="U43" s="56"/>
      <c r="V43" s="56"/>
    </row>
    <row r="44" spans="1:22">
      <c r="A44" s="578">
        <v>73397513</v>
      </c>
      <c r="B44" s="173" t="s">
        <v>8336</v>
      </c>
      <c r="C44" s="167">
        <v>981853956</v>
      </c>
      <c r="D44" s="145" t="s">
        <v>8337</v>
      </c>
      <c r="E44" s="134"/>
      <c r="F44" s="76"/>
      <c r="G44" s="165" t="s">
        <v>223</v>
      </c>
      <c r="H44" s="163" t="s">
        <v>245</v>
      </c>
      <c r="I44" s="76"/>
      <c r="J44" s="76" t="s">
        <v>221</v>
      </c>
      <c r="K44" s="134" t="s">
        <v>269</v>
      </c>
      <c r="L44" s="374" t="s">
        <v>271</v>
      </c>
      <c r="M44" s="134"/>
      <c r="N44" s="420" t="s">
        <v>231</v>
      </c>
      <c r="O44" s="56"/>
      <c r="P44" s="76"/>
      <c r="Q44" s="64"/>
      <c r="R44" s="56"/>
      <c r="S44" s="56"/>
      <c r="T44" s="56"/>
      <c r="U44" s="56"/>
      <c r="V44" s="56"/>
    </row>
    <row r="45" spans="1:22">
      <c r="A45" s="578">
        <v>70533390</v>
      </c>
      <c r="B45" s="173" t="s">
        <v>5499</v>
      </c>
      <c r="C45" s="175" t="s">
        <v>5500</v>
      </c>
      <c r="D45" s="145" t="s">
        <v>5501</v>
      </c>
      <c r="E45" s="134"/>
      <c r="F45" s="76"/>
      <c r="G45" s="165" t="s">
        <v>223</v>
      </c>
      <c r="H45" s="163" t="s">
        <v>245</v>
      </c>
      <c r="I45" s="76"/>
      <c r="J45" s="76" t="s">
        <v>221</v>
      </c>
      <c r="K45" s="134" t="s">
        <v>259</v>
      </c>
      <c r="L45" s="374" t="s">
        <v>271</v>
      </c>
      <c r="M45" s="134"/>
      <c r="N45" s="420" t="s">
        <v>231</v>
      </c>
      <c r="O45" s="56"/>
      <c r="P45" s="76"/>
      <c r="Q45" s="64"/>
      <c r="R45" s="56"/>
      <c r="S45" s="56"/>
      <c r="T45" s="56"/>
      <c r="U45" s="56"/>
      <c r="V45" s="56"/>
    </row>
    <row r="46" spans="1:22" ht="28">
      <c r="A46" s="578">
        <v>60842571</v>
      </c>
      <c r="B46" s="173" t="s">
        <v>3337</v>
      </c>
      <c r="C46" s="167">
        <v>922605244</v>
      </c>
      <c r="D46" s="145" t="s">
        <v>3338</v>
      </c>
      <c r="E46" s="134"/>
      <c r="F46" s="76" t="s">
        <v>254</v>
      </c>
      <c r="G46" s="165" t="s">
        <v>223</v>
      </c>
      <c r="H46" s="163" t="s">
        <v>245</v>
      </c>
      <c r="I46" s="76"/>
      <c r="J46" s="76" t="s">
        <v>221</v>
      </c>
      <c r="K46" s="134" t="s">
        <v>259</v>
      </c>
      <c r="L46" s="374" t="s">
        <v>271</v>
      </c>
      <c r="M46" s="134"/>
      <c r="N46" s="420" t="s">
        <v>231</v>
      </c>
      <c r="O46" s="56" t="s">
        <v>231</v>
      </c>
      <c r="P46" s="56"/>
      <c r="Q46" s="64" t="s">
        <v>445</v>
      </c>
      <c r="R46" s="56" t="s">
        <v>232</v>
      </c>
      <c r="S46" s="56" t="s">
        <v>318</v>
      </c>
      <c r="T46" s="56" t="s">
        <v>323</v>
      </c>
      <c r="U46" s="56" t="s">
        <v>255</v>
      </c>
      <c r="V46" s="56"/>
    </row>
    <row r="47" spans="1:22">
      <c r="A47" s="579">
        <v>73285825</v>
      </c>
      <c r="B47" s="413" t="s">
        <v>8258</v>
      </c>
      <c r="C47" s="414">
        <v>996191365</v>
      </c>
      <c r="D47" s="415" t="s">
        <v>8259</v>
      </c>
      <c r="E47" s="416"/>
      <c r="F47" s="419"/>
      <c r="G47" s="417" t="s">
        <v>223</v>
      </c>
      <c r="H47" s="418" t="s">
        <v>245</v>
      </c>
      <c r="I47" s="419"/>
      <c r="J47" s="419" t="s">
        <v>221</v>
      </c>
      <c r="K47" s="416" t="s">
        <v>259</v>
      </c>
      <c r="L47" s="614" t="s">
        <v>271</v>
      </c>
      <c r="M47" s="416"/>
      <c r="N47" s="420" t="s">
        <v>231</v>
      </c>
      <c r="O47" s="420" t="s">
        <v>236</v>
      </c>
      <c r="P47" s="419"/>
      <c r="Q47" s="421"/>
      <c r="R47" s="420"/>
      <c r="S47" s="420"/>
      <c r="T47" s="420"/>
      <c r="U47" s="420"/>
      <c r="V47" s="420"/>
    </row>
    <row r="48" spans="1:22" ht="28">
      <c r="A48" s="578">
        <v>61186869</v>
      </c>
      <c r="B48" s="173" t="s">
        <v>3799</v>
      </c>
      <c r="C48" s="167">
        <v>939643384</v>
      </c>
      <c r="D48" s="145" t="s">
        <v>3800</v>
      </c>
      <c r="E48" s="134"/>
      <c r="F48" s="76"/>
      <c r="G48" s="165" t="s">
        <v>223</v>
      </c>
      <c r="H48" s="163" t="s">
        <v>245</v>
      </c>
      <c r="I48" s="76"/>
      <c r="J48" s="76" t="s">
        <v>221</v>
      </c>
      <c r="K48" s="134" t="s">
        <v>259</v>
      </c>
      <c r="L48" s="374" t="s">
        <v>271</v>
      </c>
      <c r="M48" s="134"/>
      <c r="N48" s="420" t="s">
        <v>231</v>
      </c>
      <c r="O48" s="56" t="s">
        <v>231</v>
      </c>
      <c r="P48" s="76"/>
      <c r="Q48" s="64" t="s">
        <v>445</v>
      </c>
      <c r="R48" s="56" t="s">
        <v>232</v>
      </c>
      <c r="S48" s="56" t="s">
        <v>318</v>
      </c>
      <c r="T48" s="56" t="s">
        <v>323</v>
      </c>
      <c r="U48" s="56" t="s">
        <v>255</v>
      </c>
      <c r="V48" s="56"/>
    </row>
    <row r="49" spans="1:22">
      <c r="A49" s="132">
        <v>61170857</v>
      </c>
      <c r="B49" s="173" t="s">
        <v>3753</v>
      </c>
      <c r="C49" s="175" t="s">
        <v>3754</v>
      </c>
      <c r="D49" s="162" t="s">
        <v>3755</v>
      </c>
      <c r="E49" s="134"/>
      <c r="F49" s="76"/>
      <c r="G49" s="165" t="s">
        <v>223</v>
      </c>
      <c r="H49" s="163" t="s">
        <v>245</v>
      </c>
      <c r="I49" s="76"/>
      <c r="J49" s="76" t="s">
        <v>221</v>
      </c>
      <c r="K49" s="134" t="s">
        <v>259</v>
      </c>
      <c r="L49" s="374" t="s">
        <v>271</v>
      </c>
      <c r="M49" s="134"/>
      <c r="N49" s="420" t="s">
        <v>231</v>
      </c>
      <c r="O49" s="56" t="s">
        <v>231</v>
      </c>
      <c r="P49" s="76"/>
      <c r="Q49" s="64"/>
      <c r="R49" s="56"/>
      <c r="S49" s="56"/>
      <c r="T49" s="56"/>
      <c r="U49" s="56"/>
      <c r="V49" s="56"/>
    </row>
    <row r="50" spans="1:22">
      <c r="A50" s="578">
        <v>2879220</v>
      </c>
      <c r="B50" s="173" t="s">
        <v>430</v>
      </c>
      <c r="C50" s="167">
        <v>991887301</v>
      </c>
      <c r="D50" s="145" t="s">
        <v>431</v>
      </c>
      <c r="E50" s="134"/>
      <c r="F50" s="76"/>
      <c r="G50" s="165" t="s">
        <v>223</v>
      </c>
      <c r="H50" s="163" t="s">
        <v>245</v>
      </c>
      <c r="I50" s="76"/>
      <c r="J50" s="76" t="s">
        <v>221</v>
      </c>
      <c r="K50" s="134" t="s">
        <v>259</v>
      </c>
      <c r="L50" s="374" t="s">
        <v>271</v>
      </c>
      <c r="M50" s="134"/>
      <c r="N50" s="420" t="s">
        <v>231</v>
      </c>
      <c r="O50" s="56" t="s">
        <v>231</v>
      </c>
      <c r="P50" s="76"/>
      <c r="Q50" s="64"/>
      <c r="R50" s="56"/>
      <c r="S50" s="56"/>
      <c r="T50" s="56"/>
      <c r="U50" s="56"/>
      <c r="V50" s="56"/>
    </row>
    <row r="51" spans="1:22">
      <c r="A51" s="578">
        <v>74432603</v>
      </c>
      <c r="B51" s="173" t="s">
        <v>8908</v>
      </c>
      <c r="C51" s="167" t="s">
        <v>5206</v>
      </c>
      <c r="D51" s="145"/>
      <c r="E51" s="163"/>
      <c r="F51" s="76" t="s">
        <v>247</v>
      </c>
      <c r="G51" s="165" t="s">
        <v>223</v>
      </c>
      <c r="H51" s="163" t="s">
        <v>245</v>
      </c>
      <c r="I51" s="76"/>
      <c r="J51" s="76" t="s">
        <v>221</v>
      </c>
      <c r="K51" s="134"/>
      <c r="L51" s="614" t="s">
        <v>271</v>
      </c>
      <c r="M51" s="134"/>
      <c r="N51" s="420" t="s">
        <v>231</v>
      </c>
      <c r="O51" s="56" t="s">
        <v>231</v>
      </c>
      <c r="P51" s="56"/>
      <c r="Q51" s="64"/>
      <c r="R51" s="56"/>
      <c r="S51" s="56"/>
      <c r="T51" s="56"/>
      <c r="U51" s="56"/>
      <c r="V51" s="56"/>
    </row>
    <row r="52" spans="1:22">
      <c r="A52" s="578">
        <v>10699425</v>
      </c>
      <c r="B52" s="173" t="s">
        <v>1025</v>
      </c>
      <c r="C52" s="167">
        <v>982056458</v>
      </c>
      <c r="D52" s="145"/>
      <c r="E52" s="134"/>
      <c r="F52" s="76"/>
      <c r="G52" s="165" t="s">
        <v>223</v>
      </c>
      <c r="H52" s="163" t="s">
        <v>245</v>
      </c>
      <c r="I52" s="76"/>
      <c r="J52" s="76" t="s">
        <v>221</v>
      </c>
      <c r="K52" s="134" t="s">
        <v>259</v>
      </c>
      <c r="L52" s="374" t="s">
        <v>271</v>
      </c>
      <c r="M52" s="134"/>
      <c r="N52" s="420" t="s">
        <v>231</v>
      </c>
      <c r="O52" s="420" t="s">
        <v>231</v>
      </c>
      <c r="P52" s="420"/>
      <c r="Q52" s="64"/>
      <c r="R52" s="56"/>
      <c r="S52" s="56"/>
      <c r="T52" s="56"/>
      <c r="U52" s="56"/>
      <c r="V52" s="56"/>
    </row>
    <row r="53" spans="1:22">
      <c r="A53" s="578">
        <v>62025601</v>
      </c>
      <c r="B53" s="173" t="s">
        <v>5081</v>
      </c>
      <c r="C53" s="167">
        <v>913952293</v>
      </c>
      <c r="D53" s="145" t="s">
        <v>5082</v>
      </c>
      <c r="E53" s="134"/>
      <c r="F53" s="76"/>
      <c r="G53" s="165" t="s">
        <v>223</v>
      </c>
      <c r="H53" s="163" t="s">
        <v>245</v>
      </c>
      <c r="I53" s="76"/>
      <c r="J53" s="76" t="s">
        <v>221</v>
      </c>
      <c r="K53" s="134" t="s">
        <v>259</v>
      </c>
      <c r="L53" s="374" t="s">
        <v>271</v>
      </c>
      <c r="M53" s="134"/>
      <c r="N53" s="420" t="s">
        <v>231</v>
      </c>
      <c r="O53" s="56" t="s">
        <v>231</v>
      </c>
      <c r="P53" s="56"/>
      <c r="Q53" s="64"/>
      <c r="R53" s="56"/>
      <c r="S53" s="56"/>
      <c r="T53" s="56"/>
      <c r="U53" s="56"/>
      <c r="V53" s="56"/>
    </row>
    <row r="54" spans="1:22" ht="43">
      <c r="A54" s="137">
        <v>61252778</v>
      </c>
      <c r="B54" s="173" t="s">
        <v>3907</v>
      </c>
      <c r="C54" s="134" t="s">
        <v>3908</v>
      </c>
      <c r="D54" s="1123" t="s">
        <v>3909</v>
      </c>
      <c r="E54" s="167"/>
      <c r="F54" s="76" t="s">
        <v>254</v>
      </c>
      <c r="G54" s="163" t="s">
        <v>224</v>
      </c>
      <c r="H54" s="163" t="s">
        <v>238</v>
      </c>
      <c r="I54" s="76" t="s">
        <v>316</v>
      </c>
      <c r="J54" s="76" t="s">
        <v>221</v>
      </c>
      <c r="K54" s="134"/>
      <c r="L54" s="374" t="s">
        <v>271</v>
      </c>
      <c r="M54" s="134"/>
      <c r="N54" s="420" t="s">
        <v>231</v>
      </c>
      <c r="O54" s="420" t="s">
        <v>231</v>
      </c>
      <c r="P54" s="56"/>
      <c r="Q54" s="64" t="s">
        <v>445</v>
      </c>
      <c r="R54" s="56" t="s">
        <v>232</v>
      </c>
      <c r="S54" s="56" t="s">
        <v>318</v>
      </c>
      <c r="T54" s="60" t="s">
        <v>323</v>
      </c>
      <c r="U54" s="60" t="s">
        <v>258</v>
      </c>
      <c r="V54" s="56"/>
    </row>
    <row r="55" spans="1:22" ht="29">
      <c r="A55" s="578">
        <v>76092820</v>
      </c>
      <c r="B55" s="173" t="s">
        <v>9534</v>
      </c>
      <c r="C55" s="167" t="s">
        <v>9535</v>
      </c>
      <c r="D55" s="177" t="s">
        <v>9536</v>
      </c>
      <c r="E55" s="167"/>
      <c r="F55" s="76" t="s">
        <v>254</v>
      </c>
      <c r="G55" s="163" t="s">
        <v>224</v>
      </c>
      <c r="H55" s="163" t="s">
        <v>238</v>
      </c>
      <c r="I55" s="76" t="s">
        <v>316</v>
      </c>
      <c r="J55" s="76" t="s">
        <v>221</v>
      </c>
      <c r="K55" s="134"/>
      <c r="L55" s="374" t="s">
        <v>271</v>
      </c>
      <c r="M55" s="134"/>
      <c r="N55" s="420" t="s">
        <v>231</v>
      </c>
      <c r="O55" s="56" t="s">
        <v>231</v>
      </c>
      <c r="P55" s="56"/>
      <c r="Q55" s="64" t="s">
        <v>445</v>
      </c>
      <c r="R55" s="56" t="s">
        <v>232</v>
      </c>
      <c r="S55" s="56" t="s">
        <v>318</v>
      </c>
      <c r="T55" s="60" t="s">
        <v>323</v>
      </c>
      <c r="U55" s="60" t="s">
        <v>255</v>
      </c>
      <c r="V55" s="56"/>
    </row>
    <row r="56" spans="1:22" ht="29">
      <c r="A56" s="578">
        <v>72344435</v>
      </c>
      <c r="B56" s="173" t="s">
        <v>7115</v>
      </c>
      <c r="C56" s="167" t="s">
        <v>7116</v>
      </c>
      <c r="D56" s="177"/>
      <c r="E56" s="168" t="s">
        <v>7117</v>
      </c>
      <c r="F56" s="76"/>
      <c r="G56" s="163" t="s">
        <v>224</v>
      </c>
      <c r="H56" s="163" t="s">
        <v>245</v>
      </c>
      <c r="I56" s="76"/>
      <c r="J56" s="76" t="s">
        <v>221</v>
      </c>
      <c r="K56" s="134"/>
      <c r="L56" s="374" t="s">
        <v>271</v>
      </c>
      <c r="M56" s="134"/>
      <c r="N56" s="420" t="s">
        <v>231</v>
      </c>
      <c r="O56" s="60" t="s">
        <v>7118</v>
      </c>
      <c r="P56" s="76"/>
      <c r="Q56" s="64"/>
      <c r="R56" s="56"/>
      <c r="S56" s="56"/>
      <c r="T56" s="56"/>
      <c r="U56" s="56"/>
      <c r="V56" s="56"/>
    </row>
    <row r="57" spans="1:22">
      <c r="A57" s="578"/>
      <c r="B57" s="173" t="s">
        <v>10972</v>
      </c>
      <c r="C57" s="167">
        <v>963696884</v>
      </c>
      <c r="D57" s="145" t="s">
        <v>10973</v>
      </c>
      <c r="E57" s="163" t="s">
        <v>6733</v>
      </c>
      <c r="F57" s="76"/>
      <c r="G57" s="163" t="s">
        <v>224</v>
      </c>
      <c r="H57" s="163" t="s">
        <v>245</v>
      </c>
      <c r="I57" s="76"/>
      <c r="J57" s="76" t="s">
        <v>221</v>
      </c>
      <c r="K57" s="134" t="s">
        <v>256</v>
      </c>
      <c r="L57" s="374" t="s">
        <v>271</v>
      </c>
      <c r="M57" s="134"/>
      <c r="N57" s="420" t="s">
        <v>236</v>
      </c>
      <c r="O57" s="420" t="s">
        <v>231</v>
      </c>
      <c r="P57" s="419"/>
      <c r="Q57" s="64"/>
      <c r="R57" s="56"/>
      <c r="S57" s="56"/>
      <c r="T57" s="56"/>
      <c r="U57" s="56"/>
      <c r="V57" s="56"/>
    </row>
    <row r="58" spans="1:22">
      <c r="A58" s="578" t="s">
        <v>10816</v>
      </c>
      <c r="B58" s="173" t="s">
        <v>10817</v>
      </c>
      <c r="C58" s="167">
        <v>51953745767</v>
      </c>
      <c r="D58" s="145" t="s">
        <v>10818</v>
      </c>
      <c r="E58" s="163" t="s">
        <v>10819</v>
      </c>
      <c r="F58" s="76"/>
      <c r="G58" s="163" t="s">
        <v>224</v>
      </c>
      <c r="H58" s="163" t="s">
        <v>245</v>
      </c>
      <c r="I58" s="76"/>
      <c r="J58" s="76" t="s">
        <v>221</v>
      </c>
      <c r="K58" s="134" t="s">
        <v>256</v>
      </c>
      <c r="L58" s="374" t="s">
        <v>271</v>
      </c>
      <c r="M58" s="134"/>
      <c r="N58" s="420" t="s">
        <v>236</v>
      </c>
      <c r="O58" s="56" t="s">
        <v>231</v>
      </c>
      <c r="P58" s="76"/>
      <c r="Q58" s="64"/>
      <c r="R58" s="56"/>
      <c r="S58" s="56"/>
      <c r="T58" s="56"/>
      <c r="U58" s="56"/>
      <c r="V58" s="56"/>
    </row>
    <row r="59" spans="1:22">
      <c r="A59" s="578">
        <v>74442562</v>
      </c>
      <c r="B59" s="173" t="s">
        <v>8915</v>
      </c>
      <c r="C59" s="167">
        <v>51982909774</v>
      </c>
      <c r="D59" s="145" t="s">
        <v>8916</v>
      </c>
      <c r="E59" s="163"/>
      <c r="F59" s="76"/>
      <c r="G59" s="163" t="s">
        <v>224</v>
      </c>
      <c r="H59" s="163" t="s">
        <v>245</v>
      </c>
      <c r="I59" s="76"/>
      <c r="J59" s="76" t="s">
        <v>221</v>
      </c>
      <c r="K59" s="134" t="s">
        <v>256</v>
      </c>
      <c r="L59" s="374" t="s">
        <v>271</v>
      </c>
      <c r="M59" s="134"/>
      <c r="N59" s="420" t="s">
        <v>231</v>
      </c>
      <c r="O59" s="56"/>
      <c r="P59" s="76"/>
      <c r="Q59" s="64"/>
      <c r="R59" s="56"/>
      <c r="S59" s="56"/>
      <c r="T59" s="56"/>
      <c r="U59" s="56"/>
      <c r="V59" s="56"/>
    </row>
    <row r="60" spans="1:22">
      <c r="A60" s="578"/>
      <c r="B60" s="173" t="s">
        <v>881</v>
      </c>
      <c r="C60" s="167">
        <v>51996950250</v>
      </c>
      <c r="D60" s="145" t="s">
        <v>882</v>
      </c>
      <c r="E60" s="163"/>
      <c r="F60" s="76"/>
      <c r="G60" s="163" t="s">
        <v>224</v>
      </c>
      <c r="H60" s="163" t="s">
        <v>245</v>
      </c>
      <c r="I60" s="76"/>
      <c r="J60" s="76" t="s">
        <v>221</v>
      </c>
      <c r="K60" s="134" t="s">
        <v>256</v>
      </c>
      <c r="L60" s="374" t="s">
        <v>271</v>
      </c>
      <c r="M60" s="134"/>
      <c r="N60" s="420" t="s">
        <v>231</v>
      </c>
      <c r="O60" s="420" t="s">
        <v>231</v>
      </c>
      <c r="P60" s="76"/>
      <c r="Q60" s="64"/>
      <c r="R60" s="56"/>
      <c r="S60" s="56"/>
      <c r="T60" s="56"/>
      <c r="U60" s="56"/>
      <c r="V60" s="56"/>
    </row>
    <row r="61" spans="1:22">
      <c r="A61" s="579">
        <v>60786953</v>
      </c>
      <c r="B61" s="413" t="s">
        <v>3283</v>
      </c>
      <c r="C61" s="416">
        <v>51913453729</v>
      </c>
      <c r="D61" s="415" t="s">
        <v>3284</v>
      </c>
      <c r="E61" s="416" t="s">
        <v>376</v>
      </c>
      <c r="F61" s="708"/>
      <c r="G61" s="418" t="s">
        <v>224</v>
      </c>
      <c r="H61" s="418" t="s">
        <v>245</v>
      </c>
      <c r="I61" s="419"/>
      <c r="J61" s="419" t="s">
        <v>221</v>
      </c>
      <c r="K61" s="416" t="s">
        <v>256</v>
      </c>
      <c r="L61" s="374" t="s">
        <v>271</v>
      </c>
      <c r="M61" s="416"/>
      <c r="N61" s="420" t="s">
        <v>233</v>
      </c>
      <c r="O61" s="420" t="s">
        <v>236</v>
      </c>
      <c r="P61" s="419"/>
      <c r="Q61" s="421"/>
      <c r="R61" s="420"/>
      <c r="S61" s="420"/>
      <c r="T61" s="420"/>
      <c r="U61" s="420"/>
      <c r="V61" s="420"/>
    </row>
    <row r="62" spans="1:22">
      <c r="A62" s="578">
        <v>70175375</v>
      </c>
      <c r="B62" s="173" t="s">
        <v>5379</v>
      </c>
      <c r="C62" s="167" t="s">
        <v>5380</v>
      </c>
      <c r="D62" s="145"/>
      <c r="E62" s="163"/>
      <c r="F62" s="76"/>
      <c r="G62" s="163" t="s">
        <v>224</v>
      </c>
      <c r="H62" s="163"/>
      <c r="I62" s="76"/>
      <c r="J62" s="76" t="s">
        <v>221</v>
      </c>
      <c r="K62" s="134"/>
      <c r="L62" s="374" t="s">
        <v>271</v>
      </c>
      <c r="M62" s="134"/>
      <c r="N62" s="56" t="s">
        <v>231</v>
      </c>
      <c r="O62" s="56"/>
      <c r="P62" s="76"/>
      <c r="Q62" s="64"/>
      <c r="R62" s="56"/>
      <c r="S62" s="56"/>
      <c r="T62" s="56"/>
      <c r="U62" s="56"/>
      <c r="V62" s="56"/>
    </row>
    <row r="63" spans="1:22">
      <c r="A63" s="579">
        <v>76313955</v>
      </c>
      <c r="B63" s="413" t="s">
        <v>9616</v>
      </c>
      <c r="C63" s="414">
        <v>51968804379</v>
      </c>
      <c r="D63" s="415" t="s">
        <v>9617</v>
      </c>
      <c r="E63" s="416" t="s">
        <v>9618</v>
      </c>
      <c r="F63" s="419" t="s">
        <v>240</v>
      </c>
      <c r="G63" s="418" t="s">
        <v>225</v>
      </c>
      <c r="H63" s="418" t="s">
        <v>245</v>
      </c>
      <c r="I63" s="419"/>
      <c r="J63" s="419" t="s">
        <v>221</v>
      </c>
      <c r="K63" s="416"/>
      <c r="L63" s="374" t="s">
        <v>271</v>
      </c>
      <c r="M63" s="416"/>
      <c r="N63" s="420" t="s">
        <v>233</v>
      </c>
      <c r="O63" s="420" t="s">
        <v>236</v>
      </c>
      <c r="P63" s="419"/>
      <c r="Q63" s="421"/>
      <c r="R63" s="420"/>
      <c r="S63" s="420"/>
      <c r="T63" s="420"/>
      <c r="U63" s="420"/>
      <c r="V63" s="420"/>
    </row>
    <row r="64" spans="1:22">
      <c r="A64" s="132">
        <v>73158735</v>
      </c>
      <c r="B64" s="173" t="s">
        <v>8098</v>
      </c>
      <c r="C64" s="175" t="s">
        <v>8099</v>
      </c>
      <c r="D64" s="162" t="s">
        <v>8100</v>
      </c>
      <c r="E64" s="163"/>
      <c r="F64" s="76"/>
      <c r="G64" s="165" t="s">
        <v>223</v>
      </c>
      <c r="H64" s="163" t="s">
        <v>245</v>
      </c>
      <c r="I64" s="76"/>
      <c r="J64" s="76" t="s">
        <v>221</v>
      </c>
      <c r="K64" s="134" t="s">
        <v>259</v>
      </c>
      <c r="L64" s="374" t="s">
        <v>271</v>
      </c>
      <c r="M64" s="134"/>
      <c r="N64" s="56" t="s">
        <v>231</v>
      </c>
      <c r="O64" s="56"/>
      <c r="P64" s="76"/>
      <c r="Q64" s="64"/>
      <c r="R64" s="56"/>
      <c r="S64" s="56"/>
      <c r="T64" s="56"/>
      <c r="U64" s="56"/>
      <c r="V64" s="56"/>
    </row>
    <row r="65" spans="1:22" ht="56">
      <c r="A65" s="578">
        <v>74704769</v>
      </c>
      <c r="B65" s="173" t="s">
        <v>8997</v>
      </c>
      <c r="C65" s="167">
        <v>954524004</v>
      </c>
      <c r="D65" s="145"/>
      <c r="E65" s="134"/>
      <c r="F65" s="76" t="s">
        <v>247</v>
      </c>
      <c r="G65" s="165" t="s">
        <v>223</v>
      </c>
      <c r="H65" s="163" t="s">
        <v>242</v>
      </c>
      <c r="I65" s="76"/>
      <c r="J65" s="76" t="s">
        <v>221</v>
      </c>
      <c r="K65" s="134"/>
      <c r="L65" s="374" t="s">
        <v>271</v>
      </c>
      <c r="M65" s="134"/>
      <c r="N65" s="56" t="s">
        <v>231</v>
      </c>
      <c r="O65" s="56" t="s">
        <v>231</v>
      </c>
      <c r="P65" s="56"/>
      <c r="Q65" s="64" t="s">
        <v>3344</v>
      </c>
      <c r="R65" s="56" t="s">
        <v>312</v>
      </c>
      <c r="S65" s="56" t="s">
        <v>319</v>
      </c>
      <c r="T65" s="60" t="s">
        <v>6207</v>
      </c>
      <c r="U65" s="60" t="s">
        <v>255</v>
      </c>
      <c r="V65" s="56"/>
    </row>
    <row r="66" spans="1:22">
      <c r="A66" s="578">
        <v>46430107</v>
      </c>
      <c r="B66" s="173" t="s">
        <v>2639</v>
      </c>
      <c r="C66" s="167">
        <v>51935450694</v>
      </c>
      <c r="D66" s="145" t="s">
        <v>2640</v>
      </c>
      <c r="E66" s="134"/>
      <c r="F66" s="76"/>
      <c r="G66" s="165" t="s">
        <v>223</v>
      </c>
      <c r="H66" s="163" t="s">
        <v>245</v>
      </c>
      <c r="I66" s="76"/>
      <c r="J66" s="76" t="s">
        <v>221</v>
      </c>
      <c r="K66" s="134" t="s">
        <v>269</v>
      </c>
      <c r="L66" s="374" t="s">
        <v>271</v>
      </c>
      <c r="M66" s="134"/>
      <c r="N66" s="420" t="s">
        <v>231</v>
      </c>
      <c r="O66" s="420"/>
      <c r="P66" s="419"/>
      <c r="Q66" s="64"/>
      <c r="R66" s="56"/>
      <c r="S66" s="56"/>
      <c r="T66" s="56"/>
      <c r="U66" s="56"/>
      <c r="V66" s="56"/>
    </row>
    <row r="67" spans="1:22">
      <c r="A67" s="579">
        <v>46753848</v>
      </c>
      <c r="B67" s="413" t="s">
        <v>2696</v>
      </c>
      <c r="C67" s="416">
        <v>51947785920</v>
      </c>
      <c r="D67" s="415" t="s">
        <v>2697</v>
      </c>
      <c r="E67" s="416" t="s">
        <v>376</v>
      </c>
      <c r="F67" s="419"/>
      <c r="G67" s="418" t="s">
        <v>224</v>
      </c>
      <c r="H67" s="418" t="s">
        <v>245</v>
      </c>
      <c r="I67" s="419"/>
      <c r="J67" s="419" t="s">
        <v>221</v>
      </c>
      <c r="K67" s="416"/>
      <c r="L67" s="374" t="s">
        <v>271</v>
      </c>
      <c r="M67" s="416"/>
      <c r="N67" s="420" t="s">
        <v>233</v>
      </c>
      <c r="O67" s="420" t="s">
        <v>231</v>
      </c>
      <c r="P67" s="419"/>
      <c r="Q67" s="421"/>
      <c r="R67" s="420"/>
      <c r="S67" s="420"/>
      <c r="T67" s="420"/>
      <c r="U67" s="420"/>
      <c r="V67" s="420"/>
    </row>
    <row r="68" spans="1:22">
      <c r="A68" s="578">
        <v>73163569</v>
      </c>
      <c r="B68" s="173" t="s">
        <v>8134</v>
      </c>
      <c r="C68" s="167">
        <v>51933699218</v>
      </c>
      <c r="D68" s="145" t="s">
        <v>8135</v>
      </c>
      <c r="E68" s="134"/>
      <c r="F68" s="76" t="s">
        <v>298</v>
      </c>
      <c r="G68" s="163" t="s">
        <v>224</v>
      </c>
      <c r="H68" s="163" t="s">
        <v>245</v>
      </c>
      <c r="I68" s="76"/>
      <c r="J68" s="76" t="s">
        <v>221</v>
      </c>
      <c r="K68" s="134" t="s">
        <v>259</v>
      </c>
      <c r="L68" s="374" t="s">
        <v>271</v>
      </c>
      <c r="M68" s="134"/>
      <c r="N68" s="56" t="s">
        <v>231</v>
      </c>
      <c r="O68" s="56"/>
      <c r="P68" s="76"/>
      <c r="Q68" s="64"/>
      <c r="R68" s="56"/>
      <c r="S68" s="56"/>
      <c r="T68" s="56"/>
      <c r="U68" s="56"/>
      <c r="V68" s="56"/>
    </row>
    <row r="69" spans="1:22">
      <c r="A69" s="579">
        <v>43355212</v>
      </c>
      <c r="B69" s="413" t="s">
        <v>2096</v>
      </c>
      <c r="C69" s="416">
        <v>51902428904</v>
      </c>
      <c r="D69" s="415" t="s">
        <v>2097</v>
      </c>
      <c r="E69" s="416" t="s">
        <v>376</v>
      </c>
      <c r="F69" s="708" t="s">
        <v>260</v>
      </c>
      <c r="G69" s="418" t="s">
        <v>224</v>
      </c>
      <c r="H69" s="418" t="s">
        <v>245</v>
      </c>
      <c r="I69" s="419"/>
      <c r="J69" s="419" t="s">
        <v>221</v>
      </c>
      <c r="K69" s="416"/>
      <c r="L69" s="374" t="s">
        <v>271</v>
      </c>
      <c r="M69" s="416"/>
      <c r="N69" s="420" t="s">
        <v>233</v>
      </c>
      <c r="O69" s="420" t="s">
        <v>236</v>
      </c>
      <c r="P69" s="419"/>
      <c r="Q69" s="421"/>
      <c r="R69" s="420"/>
      <c r="S69" s="420"/>
      <c r="T69" s="420"/>
      <c r="U69" s="420"/>
      <c r="V69" s="420"/>
    </row>
    <row r="70" spans="1:22" ht="29">
      <c r="A70" s="137">
        <v>77381925</v>
      </c>
      <c r="B70" s="173" t="s">
        <v>9931</v>
      </c>
      <c r="C70" s="167">
        <v>51902719043</v>
      </c>
      <c r="D70" s="145" t="s">
        <v>9932</v>
      </c>
      <c r="E70" s="134"/>
      <c r="F70" s="76" t="s">
        <v>254</v>
      </c>
      <c r="G70" s="165" t="s">
        <v>223</v>
      </c>
      <c r="H70" s="163" t="s">
        <v>245</v>
      </c>
      <c r="I70" s="76"/>
      <c r="J70" s="76" t="s">
        <v>221</v>
      </c>
      <c r="K70" s="134" t="s">
        <v>259</v>
      </c>
      <c r="L70" s="374" t="s">
        <v>271</v>
      </c>
      <c r="M70" s="134"/>
      <c r="N70" s="56" t="s">
        <v>231</v>
      </c>
      <c r="O70" s="56" t="s">
        <v>231</v>
      </c>
      <c r="P70" s="56"/>
      <c r="Q70" s="64" t="s">
        <v>445</v>
      </c>
      <c r="R70" s="56" t="s">
        <v>232</v>
      </c>
      <c r="S70" s="56" t="s">
        <v>318</v>
      </c>
      <c r="T70" s="60" t="s">
        <v>323</v>
      </c>
      <c r="U70" s="60" t="s">
        <v>255</v>
      </c>
      <c r="V70" s="56" t="s">
        <v>3317</v>
      </c>
    </row>
    <row r="71" spans="1:22">
      <c r="A71" s="137">
        <v>72066492</v>
      </c>
      <c r="B71" s="173" t="s">
        <v>6870</v>
      </c>
      <c r="C71" s="167">
        <v>51986665217</v>
      </c>
      <c r="D71" s="145" t="s">
        <v>6871</v>
      </c>
      <c r="E71" s="134"/>
      <c r="F71" s="76"/>
      <c r="G71" s="165" t="s">
        <v>223</v>
      </c>
      <c r="H71" s="163" t="s">
        <v>245</v>
      </c>
      <c r="I71" s="76"/>
      <c r="J71" s="76" t="s">
        <v>221</v>
      </c>
      <c r="K71" s="134" t="s">
        <v>259</v>
      </c>
      <c r="L71" s="374" t="s">
        <v>271</v>
      </c>
      <c r="M71" s="134"/>
      <c r="N71" s="56" t="s">
        <v>231</v>
      </c>
      <c r="O71" s="56"/>
      <c r="P71" s="76"/>
      <c r="Q71" s="64"/>
      <c r="R71" s="56"/>
      <c r="S71" s="56"/>
      <c r="T71" s="56"/>
      <c r="U71" s="56"/>
      <c r="V71" s="56"/>
    </row>
    <row r="72" spans="1:22">
      <c r="A72" s="137">
        <v>76832880</v>
      </c>
      <c r="B72" s="173" t="s">
        <v>9791</v>
      </c>
      <c r="C72" s="167">
        <v>51920206348</v>
      </c>
      <c r="D72" s="145" t="s">
        <v>9792</v>
      </c>
      <c r="E72" s="134"/>
      <c r="F72" s="76"/>
      <c r="G72" s="163" t="s">
        <v>224</v>
      </c>
      <c r="H72" s="163" t="s">
        <v>245</v>
      </c>
      <c r="I72" s="76"/>
      <c r="J72" s="76" t="s">
        <v>221</v>
      </c>
      <c r="K72" s="134" t="s">
        <v>269</v>
      </c>
      <c r="L72" s="374" t="s">
        <v>271</v>
      </c>
      <c r="M72" s="134"/>
      <c r="N72" s="56" t="s">
        <v>236</v>
      </c>
      <c r="O72" s="56"/>
      <c r="P72" s="76"/>
      <c r="Q72" s="64"/>
      <c r="R72" s="56"/>
      <c r="S72" s="56"/>
      <c r="T72" s="56"/>
      <c r="U72" s="56"/>
      <c r="V72" s="56"/>
    </row>
    <row r="73" spans="1:22">
      <c r="A73" s="137">
        <v>61755187</v>
      </c>
      <c r="B73" s="173" t="s">
        <v>4746</v>
      </c>
      <c r="C73" s="167">
        <v>51913474004</v>
      </c>
      <c r="D73" s="145" t="s">
        <v>4747</v>
      </c>
      <c r="E73" s="134"/>
      <c r="F73" s="76"/>
      <c r="G73" s="163" t="s">
        <v>224</v>
      </c>
      <c r="H73" s="163" t="s">
        <v>245</v>
      </c>
      <c r="I73" s="76"/>
      <c r="J73" s="76" t="s">
        <v>221</v>
      </c>
      <c r="K73" s="134" t="s">
        <v>269</v>
      </c>
      <c r="L73" s="374" t="s">
        <v>271</v>
      </c>
      <c r="M73" s="134"/>
      <c r="N73" s="56" t="s">
        <v>231</v>
      </c>
      <c r="O73" s="56" t="s">
        <v>231</v>
      </c>
      <c r="P73" s="56"/>
      <c r="Q73" s="64"/>
      <c r="R73" s="56"/>
      <c r="S73" s="56"/>
      <c r="T73" s="56"/>
      <c r="U73" s="56"/>
      <c r="V73" s="56"/>
    </row>
    <row r="74" spans="1:22">
      <c r="A74" s="137">
        <v>25847119</v>
      </c>
      <c r="B74" s="173" t="s">
        <v>1246</v>
      </c>
      <c r="C74" s="167">
        <v>51989762229</v>
      </c>
      <c r="D74" s="145" t="s">
        <v>1247</v>
      </c>
      <c r="E74" s="134"/>
      <c r="F74" s="76"/>
      <c r="G74" s="163" t="s">
        <v>224</v>
      </c>
      <c r="H74" s="163" t="s">
        <v>245</v>
      </c>
      <c r="I74" s="76"/>
      <c r="J74" s="76" t="s">
        <v>221</v>
      </c>
      <c r="K74" s="134" t="s">
        <v>269</v>
      </c>
      <c r="L74" s="374" t="s">
        <v>271</v>
      </c>
      <c r="M74" s="134"/>
      <c r="N74" s="56" t="s">
        <v>236</v>
      </c>
      <c r="O74" s="56"/>
      <c r="P74" s="76"/>
      <c r="Q74" s="64"/>
      <c r="R74" s="56"/>
      <c r="S74" s="56"/>
      <c r="T74" s="56"/>
      <c r="U74" s="56"/>
      <c r="V74" s="56"/>
    </row>
    <row r="75" spans="1:22">
      <c r="A75" s="578">
        <v>93999570</v>
      </c>
      <c r="B75" s="173" t="s">
        <v>10188</v>
      </c>
      <c r="C75" s="134">
        <v>51939995701</v>
      </c>
      <c r="D75" s="145" t="s">
        <v>10189</v>
      </c>
      <c r="E75" s="134"/>
      <c r="F75" s="76"/>
      <c r="G75" s="165" t="s">
        <v>223</v>
      </c>
      <c r="H75" s="163" t="s">
        <v>245</v>
      </c>
      <c r="I75" s="76"/>
      <c r="J75" s="76" t="s">
        <v>221</v>
      </c>
      <c r="K75" s="134"/>
      <c r="L75" s="374" t="s">
        <v>271</v>
      </c>
      <c r="M75" s="134"/>
      <c r="N75" s="56" t="s">
        <v>231</v>
      </c>
      <c r="O75" s="56"/>
      <c r="P75" s="76"/>
      <c r="Q75" s="64"/>
      <c r="R75" s="56"/>
      <c r="S75" s="56"/>
      <c r="T75" s="56"/>
      <c r="U75" s="56"/>
      <c r="V75" s="56"/>
    </row>
    <row r="76" spans="1:22" ht="56">
      <c r="A76" s="137">
        <v>61099400</v>
      </c>
      <c r="B76" s="173" t="s">
        <v>3666</v>
      </c>
      <c r="C76" s="134">
        <v>957289234</v>
      </c>
      <c r="D76" s="170" t="s">
        <v>3667</v>
      </c>
      <c r="E76" s="167"/>
      <c r="F76" s="76" t="s">
        <v>254</v>
      </c>
      <c r="G76" s="165" t="s">
        <v>223</v>
      </c>
      <c r="H76" s="163" t="s">
        <v>238</v>
      </c>
      <c r="I76" s="76" t="s">
        <v>316</v>
      </c>
      <c r="J76" s="76" t="s">
        <v>221</v>
      </c>
      <c r="K76" s="134"/>
      <c r="L76" s="374" t="s">
        <v>271</v>
      </c>
      <c r="M76" s="134"/>
      <c r="N76" s="56" t="s">
        <v>231</v>
      </c>
      <c r="O76" s="56" t="s">
        <v>231</v>
      </c>
      <c r="P76" s="56"/>
      <c r="Q76" s="64" t="s">
        <v>3344</v>
      </c>
      <c r="R76" s="56" t="s">
        <v>232</v>
      </c>
      <c r="S76" s="56" t="s">
        <v>319</v>
      </c>
      <c r="T76" s="60" t="s">
        <v>3345</v>
      </c>
      <c r="U76" s="60" t="s">
        <v>258</v>
      </c>
      <c r="V76" s="56"/>
    </row>
    <row r="77" spans="1:22" ht="43">
      <c r="A77" s="137">
        <v>70697633</v>
      </c>
      <c r="B77" s="173" t="s">
        <v>5631</v>
      </c>
      <c r="C77" s="134">
        <v>976281888</v>
      </c>
      <c r="D77" s="170" t="s">
        <v>5632</v>
      </c>
      <c r="E77" s="167"/>
      <c r="F77" s="76" t="s">
        <v>257</v>
      </c>
      <c r="G77" s="165" t="s">
        <v>223</v>
      </c>
      <c r="H77" s="163" t="s">
        <v>238</v>
      </c>
      <c r="I77" s="76" t="s">
        <v>316</v>
      </c>
      <c r="J77" s="76" t="s">
        <v>221</v>
      </c>
      <c r="K77" s="134"/>
      <c r="L77" s="374" t="s">
        <v>271</v>
      </c>
      <c r="M77" s="134"/>
      <c r="N77" s="56" t="s">
        <v>231</v>
      </c>
      <c r="O77" s="56" t="s">
        <v>231</v>
      </c>
      <c r="P77" s="56"/>
      <c r="Q77" s="64" t="s">
        <v>445</v>
      </c>
      <c r="R77" s="56" t="s">
        <v>232</v>
      </c>
      <c r="S77" s="56" t="s">
        <v>318</v>
      </c>
      <c r="T77" s="60" t="s">
        <v>323</v>
      </c>
      <c r="U77" s="60" t="s">
        <v>258</v>
      </c>
      <c r="V77" s="56"/>
    </row>
    <row r="78" spans="1:22" ht="43">
      <c r="A78" s="137">
        <v>61313698</v>
      </c>
      <c r="B78" s="173" t="s">
        <v>4002</v>
      </c>
      <c r="C78" s="134" t="s">
        <v>4003</v>
      </c>
      <c r="D78" s="145"/>
      <c r="E78" s="167"/>
      <c r="F78" s="76" t="s">
        <v>254</v>
      </c>
      <c r="G78" s="163" t="s">
        <v>224</v>
      </c>
      <c r="H78" s="163" t="s">
        <v>242</v>
      </c>
      <c r="I78" s="76" t="s">
        <v>316</v>
      </c>
      <c r="J78" s="76" t="s">
        <v>221</v>
      </c>
      <c r="K78" s="134"/>
      <c r="L78" s="374" t="s">
        <v>271</v>
      </c>
      <c r="M78" s="134"/>
      <c r="N78" s="56" t="s">
        <v>231</v>
      </c>
      <c r="O78" s="56" t="s">
        <v>231</v>
      </c>
      <c r="P78" s="56"/>
      <c r="Q78" s="64" t="s">
        <v>445</v>
      </c>
      <c r="R78" s="56" t="s">
        <v>232</v>
      </c>
      <c r="S78" s="56" t="s">
        <v>318</v>
      </c>
      <c r="T78" s="60" t="s">
        <v>323</v>
      </c>
      <c r="U78" s="60" t="s">
        <v>258</v>
      </c>
      <c r="V78" s="56"/>
    </row>
    <row r="79" spans="1:22" ht="29">
      <c r="A79" s="137">
        <v>61187126</v>
      </c>
      <c r="B79" s="173" t="s">
        <v>3804</v>
      </c>
      <c r="C79" s="134">
        <v>979042178</v>
      </c>
      <c r="D79" s="170" t="s">
        <v>3805</v>
      </c>
      <c r="E79" s="168"/>
      <c r="F79" s="76" t="s">
        <v>254</v>
      </c>
      <c r="G79" s="165" t="s">
        <v>223</v>
      </c>
      <c r="H79" s="163" t="s">
        <v>238</v>
      </c>
      <c r="I79" s="76" t="s">
        <v>316</v>
      </c>
      <c r="J79" s="76" t="s">
        <v>221</v>
      </c>
      <c r="K79" s="134"/>
      <c r="L79" s="374" t="s">
        <v>271</v>
      </c>
      <c r="M79" s="134"/>
      <c r="N79" s="56" t="s">
        <v>231</v>
      </c>
      <c r="O79" s="56" t="s">
        <v>231</v>
      </c>
      <c r="P79" s="60"/>
      <c r="Q79" s="64" t="s">
        <v>445</v>
      </c>
      <c r="R79" s="56" t="s">
        <v>232</v>
      </c>
      <c r="S79" s="56" t="s">
        <v>318</v>
      </c>
      <c r="T79" s="60" t="s">
        <v>323</v>
      </c>
      <c r="U79" s="60" t="s">
        <v>255</v>
      </c>
      <c r="V79" s="56" t="s">
        <v>3806</v>
      </c>
    </row>
    <row r="80" spans="1:22" ht="29">
      <c r="A80" s="137">
        <v>61236483</v>
      </c>
      <c r="B80" s="173" t="s">
        <v>3881</v>
      </c>
      <c r="C80" s="134">
        <v>983313941</v>
      </c>
      <c r="D80" s="170" t="s">
        <v>3882</v>
      </c>
      <c r="E80" s="168"/>
      <c r="F80" s="76" t="s">
        <v>254</v>
      </c>
      <c r="G80" s="163" t="s">
        <v>224</v>
      </c>
      <c r="H80" s="163" t="s">
        <v>238</v>
      </c>
      <c r="I80" s="76" t="s">
        <v>316</v>
      </c>
      <c r="J80" s="76" t="s">
        <v>221</v>
      </c>
      <c r="K80" s="134"/>
      <c r="L80" s="374" t="s">
        <v>271</v>
      </c>
      <c r="M80" s="134"/>
      <c r="N80" s="56" t="s">
        <v>231</v>
      </c>
      <c r="O80" s="56" t="s">
        <v>231</v>
      </c>
      <c r="P80" s="56"/>
      <c r="Q80" s="64" t="s">
        <v>445</v>
      </c>
      <c r="R80" s="56" t="s">
        <v>232</v>
      </c>
      <c r="S80" s="56" t="s">
        <v>318</v>
      </c>
      <c r="T80" s="60" t="s">
        <v>323</v>
      </c>
      <c r="U80" s="60" t="s">
        <v>255</v>
      </c>
      <c r="V80" s="56"/>
    </row>
    <row r="81" spans="1:22">
      <c r="A81" s="578"/>
      <c r="B81" s="173" t="s">
        <v>10974</v>
      </c>
      <c r="C81" s="167">
        <v>947392888</v>
      </c>
      <c r="D81" s="178"/>
      <c r="E81" s="179"/>
      <c r="F81" s="76" t="s">
        <v>247</v>
      </c>
      <c r="G81" s="163" t="s">
        <v>224</v>
      </c>
      <c r="H81" s="163" t="s">
        <v>242</v>
      </c>
      <c r="I81" s="1138"/>
      <c r="J81" s="76" t="s">
        <v>221</v>
      </c>
      <c r="K81" s="1139"/>
      <c r="L81" s="374" t="s">
        <v>271</v>
      </c>
      <c r="M81" s="179"/>
      <c r="N81" s="56" t="s">
        <v>231</v>
      </c>
      <c r="O81" s="64"/>
      <c r="P81" s="76"/>
      <c r="Q81" s="64"/>
      <c r="R81" s="64"/>
      <c r="S81" s="64"/>
      <c r="T81" s="64"/>
      <c r="U81" s="64"/>
      <c r="V81" s="56"/>
    </row>
    <row r="82" spans="1:22" ht="43">
      <c r="A82" s="137">
        <v>74009635</v>
      </c>
      <c r="B82" s="173" t="s">
        <v>8686</v>
      </c>
      <c r="C82" s="134">
        <v>976459728</v>
      </c>
      <c r="D82" s="170" t="s">
        <v>8687</v>
      </c>
      <c r="E82" s="167"/>
      <c r="F82" s="76" t="s">
        <v>254</v>
      </c>
      <c r="G82" s="163" t="s">
        <v>224</v>
      </c>
      <c r="H82" s="163" t="s">
        <v>238</v>
      </c>
      <c r="I82" s="76" t="s">
        <v>316</v>
      </c>
      <c r="J82" s="76" t="s">
        <v>221</v>
      </c>
      <c r="K82" s="134"/>
      <c r="L82" s="374" t="s">
        <v>271</v>
      </c>
      <c r="M82" s="134"/>
      <c r="N82" s="56" t="s">
        <v>231</v>
      </c>
      <c r="O82" s="56" t="s">
        <v>231</v>
      </c>
      <c r="P82" s="56"/>
      <c r="Q82" s="64" t="s">
        <v>445</v>
      </c>
      <c r="R82" s="56" t="s">
        <v>232</v>
      </c>
      <c r="S82" s="56" t="s">
        <v>318</v>
      </c>
      <c r="T82" s="60" t="s">
        <v>323</v>
      </c>
      <c r="U82" s="60" t="s">
        <v>258</v>
      </c>
      <c r="V82" s="56"/>
    </row>
    <row r="83" spans="1:22" ht="43">
      <c r="A83" s="137">
        <v>62602341</v>
      </c>
      <c r="B83" s="173" t="s">
        <v>5264</v>
      </c>
      <c r="C83" s="134">
        <v>990814082</v>
      </c>
      <c r="D83" s="145" t="s">
        <v>5265</v>
      </c>
      <c r="E83" s="167"/>
      <c r="F83" s="76" t="s">
        <v>254</v>
      </c>
      <c r="G83" s="163" t="s">
        <v>224</v>
      </c>
      <c r="H83" s="163" t="s">
        <v>238</v>
      </c>
      <c r="I83" s="76" t="s">
        <v>316</v>
      </c>
      <c r="J83" s="76" t="s">
        <v>221</v>
      </c>
      <c r="K83" s="134"/>
      <c r="L83" s="374" t="s">
        <v>271</v>
      </c>
      <c r="M83" s="134"/>
      <c r="N83" s="56" t="s">
        <v>231</v>
      </c>
      <c r="O83" s="56" t="s">
        <v>231</v>
      </c>
      <c r="P83" s="56"/>
      <c r="Q83" s="64" t="s">
        <v>445</v>
      </c>
      <c r="R83" s="56" t="s">
        <v>232</v>
      </c>
      <c r="S83" s="56" t="s">
        <v>318</v>
      </c>
      <c r="T83" s="60" t="s">
        <v>323</v>
      </c>
      <c r="U83" s="60" t="s">
        <v>258</v>
      </c>
      <c r="V83" s="56"/>
    </row>
    <row r="84" spans="1:22" ht="43">
      <c r="A84" s="137">
        <v>71857906</v>
      </c>
      <c r="B84" s="173" t="s">
        <v>6640</v>
      </c>
      <c r="C84" s="134" t="s">
        <v>6641</v>
      </c>
      <c r="D84" s="170" t="s">
        <v>6642</v>
      </c>
      <c r="E84" s="167"/>
      <c r="F84" s="76" t="s">
        <v>254</v>
      </c>
      <c r="G84" s="163" t="s">
        <v>224</v>
      </c>
      <c r="H84" s="163" t="s">
        <v>238</v>
      </c>
      <c r="I84" s="76" t="s">
        <v>10</v>
      </c>
      <c r="J84" s="76" t="s">
        <v>221</v>
      </c>
      <c r="K84" s="134"/>
      <c r="L84" s="374" t="s">
        <v>271</v>
      </c>
      <c r="M84" s="134"/>
      <c r="N84" s="56" t="s">
        <v>231</v>
      </c>
      <c r="O84" s="56" t="s">
        <v>231</v>
      </c>
      <c r="P84" s="56"/>
      <c r="Q84" s="64" t="s">
        <v>445</v>
      </c>
      <c r="R84" s="56" t="s">
        <v>232</v>
      </c>
      <c r="S84" s="56" t="s">
        <v>318</v>
      </c>
      <c r="T84" s="60" t="s">
        <v>323</v>
      </c>
      <c r="U84" s="60" t="s">
        <v>258</v>
      </c>
      <c r="V84" s="56"/>
    </row>
    <row r="85" spans="1:22" ht="43">
      <c r="A85" s="137">
        <v>74311334</v>
      </c>
      <c r="B85" s="173" t="s">
        <v>8875</v>
      </c>
      <c r="C85" s="134">
        <v>907642240</v>
      </c>
      <c r="D85" s="170" t="s">
        <v>8876</v>
      </c>
      <c r="E85" s="167"/>
      <c r="F85" s="76" t="s">
        <v>254</v>
      </c>
      <c r="G85" s="165" t="s">
        <v>223</v>
      </c>
      <c r="H85" s="163" t="s">
        <v>238</v>
      </c>
      <c r="I85" s="76" t="s">
        <v>316</v>
      </c>
      <c r="J85" s="76" t="s">
        <v>221</v>
      </c>
      <c r="K85" s="134"/>
      <c r="L85" s="374" t="s">
        <v>271</v>
      </c>
      <c r="M85" s="134"/>
      <c r="N85" s="56" t="s">
        <v>231</v>
      </c>
      <c r="O85" s="56" t="s">
        <v>231</v>
      </c>
      <c r="P85" s="56"/>
      <c r="Q85" s="64" t="s">
        <v>445</v>
      </c>
      <c r="R85" s="56" t="s">
        <v>232</v>
      </c>
      <c r="S85" s="56" t="s">
        <v>318</v>
      </c>
      <c r="T85" s="60" t="s">
        <v>323</v>
      </c>
      <c r="U85" s="60" t="s">
        <v>258</v>
      </c>
      <c r="V85" s="56"/>
    </row>
    <row r="86" spans="1:22" ht="29">
      <c r="A86" s="137">
        <v>60819548</v>
      </c>
      <c r="B86" s="173" t="s">
        <v>3316</v>
      </c>
      <c r="C86" s="134">
        <v>962702103</v>
      </c>
      <c r="D86" s="145"/>
      <c r="E86" s="167"/>
      <c r="F86" s="76" t="s">
        <v>254</v>
      </c>
      <c r="G86" s="165" t="s">
        <v>223</v>
      </c>
      <c r="H86" s="163" t="s">
        <v>238</v>
      </c>
      <c r="I86" s="76" t="s">
        <v>316</v>
      </c>
      <c r="J86" s="76" t="s">
        <v>221</v>
      </c>
      <c r="K86" s="134"/>
      <c r="L86" s="374" t="s">
        <v>271</v>
      </c>
      <c r="M86" s="134"/>
      <c r="N86" s="56" t="s">
        <v>231</v>
      </c>
      <c r="O86" s="56" t="s">
        <v>231</v>
      </c>
      <c r="P86" s="56"/>
      <c r="Q86" s="64" t="s">
        <v>445</v>
      </c>
      <c r="R86" s="56" t="s">
        <v>232</v>
      </c>
      <c r="S86" s="56" t="s">
        <v>318</v>
      </c>
      <c r="T86" s="60" t="s">
        <v>323</v>
      </c>
      <c r="U86" s="60" t="s">
        <v>255</v>
      </c>
      <c r="V86" s="56" t="s">
        <v>3317</v>
      </c>
    </row>
    <row r="87" spans="1:22">
      <c r="A87" s="578">
        <v>72056188</v>
      </c>
      <c r="B87" s="173" t="s">
        <v>6755</v>
      </c>
      <c r="C87" s="167">
        <v>51902495748</v>
      </c>
      <c r="D87" s="145" t="s">
        <v>6756</v>
      </c>
      <c r="E87" s="134"/>
      <c r="F87" s="76"/>
      <c r="G87" s="163" t="s">
        <v>224</v>
      </c>
      <c r="H87" s="163" t="s">
        <v>245</v>
      </c>
      <c r="I87" s="76"/>
      <c r="J87" s="76" t="s">
        <v>221</v>
      </c>
      <c r="K87" s="134" t="s">
        <v>259</v>
      </c>
      <c r="L87" s="374" t="s">
        <v>271</v>
      </c>
      <c r="M87" s="134"/>
      <c r="N87" s="56" t="s">
        <v>231</v>
      </c>
      <c r="O87" s="56"/>
      <c r="P87" s="76"/>
      <c r="Q87" s="64"/>
      <c r="R87" s="56"/>
      <c r="S87" s="56"/>
      <c r="T87" s="56"/>
      <c r="U87" s="56"/>
      <c r="V87" s="56"/>
    </row>
    <row r="88" spans="1:22" ht="43">
      <c r="A88" s="137">
        <v>76568567</v>
      </c>
      <c r="B88" s="173" t="s">
        <v>9714</v>
      </c>
      <c r="C88" s="134">
        <v>915385449</v>
      </c>
      <c r="D88" s="170" t="s">
        <v>9715</v>
      </c>
      <c r="E88" s="168"/>
      <c r="F88" s="76" t="s">
        <v>257</v>
      </c>
      <c r="G88" s="163" t="s">
        <v>224</v>
      </c>
      <c r="H88" s="163" t="s">
        <v>238</v>
      </c>
      <c r="I88" s="76" t="s">
        <v>10</v>
      </c>
      <c r="J88" s="76" t="s">
        <v>221</v>
      </c>
      <c r="K88" s="134"/>
      <c r="L88" s="374" t="s">
        <v>271</v>
      </c>
      <c r="M88" s="134"/>
      <c r="N88" s="56" t="s">
        <v>231</v>
      </c>
      <c r="O88" s="56" t="s">
        <v>231</v>
      </c>
      <c r="P88" s="56"/>
      <c r="Q88" s="64" t="s">
        <v>445</v>
      </c>
      <c r="R88" s="56" t="s">
        <v>232</v>
      </c>
      <c r="S88" s="56" t="s">
        <v>318</v>
      </c>
      <c r="T88" s="60" t="s">
        <v>323</v>
      </c>
      <c r="U88" s="60" t="s">
        <v>258</v>
      </c>
      <c r="V88" s="56"/>
    </row>
    <row r="89" spans="1:22" ht="43">
      <c r="A89" s="137">
        <v>71673422</v>
      </c>
      <c r="B89" s="173" t="s">
        <v>6473</v>
      </c>
      <c r="C89" s="134">
        <v>978768982</v>
      </c>
      <c r="D89" s="170" t="s">
        <v>6474</v>
      </c>
      <c r="E89" s="167"/>
      <c r="F89" s="76" t="s">
        <v>254</v>
      </c>
      <c r="G89" s="163" t="s">
        <v>225</v>
      </c>
      <c r="H89" s="163" t="s">
        <v>238</v>
      </c>
      <c r="I89" s="76" t="s">
        <v>316</v>
      </c>
      <c r="J89" s="76" t="s">
        <v>221</v>
      </c>
      <c r="K89" s="134"/>
      <c r="L89" s="374" t="s">
        <v>271</v>
      </c>
      <c r="M89" s="134"/>
      <c r="N89" s="56" t="s">
        <v>231</v>
      </c>
      <c r="O89" s="56" t="s">
        <v>231</v>
      </c>
      <c r="P89" s="56"/>
      <c r="Q89" s="64" t="s">
        <v>445</v>
      </c>
      <c r="R89" s="56" t="s">
        <v>232</v>
      </c>
      <c r="S89" s="56" t="s">
        <v>318</v>
      </c>
      <c r="T89" s="60" t="s">
        <v>323</v>
      </c>
      <c r="U89" s="60" t="s">
        <v>258</v>
      </c>
      <c r="V89" s="56"/>
    </row>
    <row r="90" spans="1:22" ht="29">
      <c r="A90" s="137">
        <v>74915062</v>
      </c>
      <c r="B90" s="173" t="s">
        <v>9099</v>
      </c>
      <c r="C90" s="134">
        <v>927244049</v>
      </c>
      <c r="D90" s="170" t="s">
        <v>9100</v>
      </c>
      <c r="E90" s="167"/>
      <c r="F90" s="76" t="s">
        <v>254</v>
      </c>
      <c r="G90" s="163" t="s">
        <v>224</v>
      </c>
      <c r="H90" s="163" t="s">
        <v>238</v>
      </c>
      <c r="I90" s="76" t="s">
        <v>316</v>
      </c>
      <c r="J90" s="76" t="s">
        <v>221</v>
      </c>
      <c r="K90" s="134"/>
      <c r="L90" s="374" t="s">
        <v>271</v>
      </c>
      <c r="M90" s="134"/>
      <c r="N90" s="56" t="s">
        <v>231</v>
      </c>
      <c r="O90" s="56" t="s">
        <v>231</v>
      </c>
      <c r="P90" s="56"/>
      <c r="Q90" s="64" t="s">
        <v>445</v>
      </c>
      <c r="R90" s="56" t="s">
        <v>232</v>
      </c>
      <c r="S90" s="56" t="s">
        <v>318</v>
      </c>
      <c r="T90" s="60" t="s">
        <v>323</v>
      </c>
      <c r="U90" s="60" t="s">
        <v>255</v>
      </c>
      <c r="V90" s="56"/>
    </row>
    <row r="91" spans="1:22" ht="43">
      <c r="A91" s="137">
        <v>70460183</v>
      </c>
      <c r="B91" s="173" t="s">
        <v>5453</v>
      </c>
      <c r="C91" s="134" t="s">
        <v>5454</v>
      </c>
      <c r="D91" s="170" t="s">
        <v>5455</v>
      </c>
      <c r="E91" s="180"/>
      <c r="F91" s="76" t="s">
        <v>257</v>
      </c>
      <c r="G91" s="165" t="s">
        <v>223</v>
      </c>
      <c r="H91" s="163" t="s">
        <v>238</v>
      </c>
      <c r="I91" s="76" t="s">
        <v>316</v>
      </c>
      <c r="J91" s="76" t="s">
        <v>221</v>
      </c>
      <c r="K91" s="134"/>
      <c r="L91" s="374" t="s">
        <v>271</v>
      </c>
      <c r="M91" s="134"/>
      <c r="N91" s="56" t="s">
        <v>231</v>
      </c>
      <c r="O91" s="56" t="s">
        <v>231</v>
      </c>
      <c r="P91" s="56"/>
      <c r="Q91" s="64" t="s">
        <v>445</v>
      </c>
      <c r="R91" s="56" t="s">
        <v>232</v>
      </c>
      <c r="S91" s="56" t="s">
        <v>318</v>
      </c>
      <c r="T91" s="60" t="s">
        <v>323</v>
      </c>
      <c r="U91" s="60" t="s">
        <v>258</v>
      </c>
      <c r="V91" s="56" t="s">
        <v>3317</v>
      </c>
    </row>
    <row r="92" spans="1:22" ht="56">
      <c r="A92" s="137">
        <v>60843273</v>
      </c>
      <c r="B92" s="173" t="s">
        <v>3341</v>
      </c>
      <c r="C92" s="134" t="s">
        <v>3342</v>
      </c>
      <c r="D92" s="170" t="s">
        <v>3343</v>
      </c>
      <c r="E92" s="134"/>
      <c r="F92" s="76" t="s">
        <v>268</v>
      </c>
      <c r="G92" s="165" t="s">
        <v>223</v>
      </c>
      <c r="H92" s="163" t="s">
        <v>238</v>
      </c>
      <c r="I92" s="76" t="s">
        <v>316</v>
      </c>
      <c r="J92" s="76" t="s">
        <v>221</v>
      </c>
      <c r="K92" s="134"/>
      <c r="L92" s="374" t="s">
        <v>271</v>
      </c>
      <c r="M92" s="134"/>
      <c r="N92" s="56" t="s">
        <v>231</v>
      </c>
      <c r="O92" s="56" t="s">
        <v>231</v>
      </c>
      <c r="P92" s="56"/>
      <c r="Q92" s="64" t="s">
        <v>3344</v>
      </c>
      <c r="R92" s="56" t="s">
        <v>232</v>
      </c>
      <c r="S92" s="56" t="s">
        <v>319</v>
      </c>
      <c r="T92" s="60" t="s">
        <v>3345</v>
      </c>
      <c r="U92" s="60" t="s">
        <v>258</v>
      </c>
      <c r="V92" s="56"/>
    </row>
    <row r="93" spans="1:22" ht="29">
      <c r="A93" s="137">
        <v>61165845</v>
      </c>
      <c r="B93" s="173" t="s">
        <v>3749</v>
      </c>
      <c r="C93" s="134">
        <v>942492078</v>
      </c>
      <c r="D93" s="162"/>
      <c r="E93" s="167"/>
      <c r="F93" s="76" t="s">
        <v>254</v>
      </c>
      <c r="G93" s="163" t="s">
        <v>224</v>
      </c>
      <c r="H93" s="163" t="s">
        <v>238</v>
      </c>
      <c r="I93" s="76" t="s">
        <v>10</v>
      </c>
      <c r="J93" s="76" t="s">
        <v>221</v>
      </c>
      <c r="K93" s="134"/>
      <c r="L93" s="374" t="s">
        <v>271</v>
      </c>
      <c r="M93" s="134"/>
      <c r="N93" s="56" t="s">
        <v>231</v>
      </c>
      <c r="O93" s="56" t="s">
        <v>231</v>
      </c>
      <c r="P93" s="56"/>
      <c r="Q93" s="64" t="s">
        <v>445</v>
      </c>
      <c r="R93" s="56" t="s">
        <v>232</v>
      </c>
      <c r="S93" s="56" t="s">
        <v>318</v>
      </c>
      <c r="T93" s="60" t="s">
        <v>323</v>
      </c>
      <c r="U93" s="60" t="s">
        <v>255</v>
      </c>
      <c r="V93" s="56"/>
    </row>
    <row r="94" spans="1:22" ht="29">
      <c r="A94" s="137">
        <v>61313496</v>
      </c>
      <c r="B94" s="173" t="s">
        <v>3999</v>
      </c>
      <c r="C94" s="134">
        <v>966731176</v>
      </c>
      <c r="D94" s="162"/>
      <c r="E94" s="167"/>
      <c r="F94" s="76" t="s">
        <v>254</v>
      </c>
      <c r="G94" s="165" t="s">
        <v>223</v>
      </c>
      <c r="H94" s="163" t="s">
        <v>238</v>
      </c>
      <c r="I94" s="76" t="s">
        <v>316</v>
      </c>
      <c r="J94" s="76" t="s">
        <v>221</v>
      </c>
      <c r="K94" s="134"/>
      <c r="L94" s="374" t="s">
        <v>271</v>
      </c>
      <c r="M94" s="134"/>
      <c r="N94" s="56" t="s">
        <v>231</v>
      </c>
      <c r="O94" s="56" t="s">
        <v>231</v>
      </c>
      <c r="P94" s="56"/>
      <c r="Q94" s="64" t="s">
        <v>445</v>
      </c>
      <c r="R94" s="56" t="s">
        <v>232</v>
      </c>
      <c r="S94" s="56" t="s">
        <v>318</v>
      </c>
      <c r="T94" s="60" t="s">
        <v>323</v>
      </c>
      <c r="U94" s="60" t="s">
        <v>255</v>
      </c>
      <c r="V94" s="56" t="s">
        <v>3317</v>
      </c>
    </row>
    <row r="95" spans="1:22" ht="43">
      <c r="A95" s="137">
        <v>61252956</v>
      </c>
      <c r="B95" s="173" t="s">
        <v>3914</v>
      </c>
      <c r="C95" s="134">
        <v>936868389</v>
      </c>
      <c r="D95" s="162"/>
      <c r="E95" s="167"/>
      <c r="F95" s="76" t="s">
        <v>257</v>
      </c>
      <c r="G95" s="163" t="s">
        <v>225</v>
      </c>
      <c r="H95" s="163" t="s">
        <v>242</v>
      </c>
      <c r="I95" s="76" t="s">
        <v>316</v>
      </c>
      <c r="J95" s="76" t="s">
        <v>221</v>
      </c>
      <c r="K95" s="134"/>
      <c r="L95" s="374" t="s">
        <v>271</v>
      </c>
      <c r="M95" s="134"/>
      <c r="N95" s="56" t="s">
        <v>231</v>
      </c>
      <c r="O95" s="56" t="s">
        <v>231</v>
      </c>
      <c r="P95" s="56"/>
      <c r="Q95" s="64" t="s">
        <v>445</v>
      </c>
      <c r="R95" s="56" t="s">
        <v>232</v>
      </c>
      <c r="S95" s="56" t="s">
        <v>318</v>
      </c>
      <c r="T95" s="60" t="s">
        <v>323</v>
      </c>
      <c r="U95" s="60" t="s">
        <v>258</v>
      </c>
      <c r="V95" s="56"/>
    </row>
    <row r="96" spans="1:22" ht="43">
      <c r="A96" s="137">
        <v>70718402</v>
      </c>
      <c r="B96" s="173" t="s">
        <v>5702</v>
      </c>
      <c r="C96" s="134" t="s">
        <v>5703</v>
      </c>
      <c r="D96" s="1136" t="s">
        <v>5704</v>
      </c>
      <c r="E96" s="168"/>
      <c r="F96" s="76" t="s">
        <v>257</v>
      </c>
      <c r="G96" s="165" t="s">
        <v>223</v>
      </c>
      <c r="H96" s="163" t="s">
        <v>242</v>
      </c>
      <c r="I96" s="76" t="s">
        <v>316</v>
      </c>
      <c r="J96" s="76" t="s">
        <v>221</v>
      </c>
      <c r="K96" s="134"/>
      <c r="L96" s="374" t="s">
        <v>271</v>
      </c>
      <c r="M96" s="134"/>
      <c r="N96" s="56" t="s">
        <v>231</v>
      </c>
      <c r="O96" s="56" t="s">
        <v>231</v>
      </c>
      <c r="P96" s="56"/>
      <c r="Q96" s="64" t="s">
        <v>445</v>
      </c>
      <c r="R96" s="56" t="s">
        <v>232</v>
      </c>
      <c r="S96" s="56" t="s">
        <v>318</v>
      </c>
      <c r="T96" s="60" t="s">
        <v>323</v>
      </c>
      <c r="U96" s="60" t="s">
        <v>258</v>
      </c>
      <c r="V96" s="56"/>
    </row>
    <row r="97" spans="1:22" ht="29">
      <c r="A97" s="137">
        <v>72480699</v>
      </c>
      <c r="B97" s="173" t="s">
        <v>7214</v>
      </c>
      <c r="C97" s="134">
        <v>970563311</v>
      </c>
      <c r="D97" s="170" t="s">
        <v>7215</v>
      </c>
      <c r="E97" s="168"/>
      <c r="F97" s="76" t="s">
        <v>254</v>
      </c>
      <c r="G97" s="163" t="s">
        <v>224</v>
      </c>
      <c r="H97" s="163" t="s">
        <v>238</v>
      </c>
      <c r="I97" s="76" t="s">
        <v>316</v>
      </c>
      <c r="J97" s="76" t="s">
        <v>221</v>
      </c>
      <c r="K97" s="134"/>
      <c r="L97" s="374" t="s">
        <v>271</v>
      </c>
      <c r="M97" s="134"/>
      <c r="N97" s="56" t="s">
        <v>231</v>
      </c>
      <c r="O97" s="56" t="s">
        <v>231</v>
      </c>
      <c r="P97" s="56"/>
      <c r="Q97" s="64" t="s">
        <v>445</v>
      </c>
      <c r="R97" s="56" t="s">
        <v>232</v>
      </c>
      <c r="S97" s="56" t="s">
        <v>318</v>
      </c>
      <c r="T97" s="60" t="s">
        <v>323</v>
      </c>
      <c r="U97" s="60" t="s">
        <v>255</v>
      </c>
      <c r="V97" s="56"/>
    </row>
    <row r="98" spans="1:22" ht="29">
      <c r="A98" s="578">
        <v>70590266</v>
      </c>
      <c r="B98" s="173" t="s">
        <v>5521</v>
      </c>
      <c r="C98" s="167">
        <v>924199270</v>
      </c>
      <c r="D98" s="170" t="s">
        <v>5522</v>
      </c>
      <c r="E98" s="168"/>
      <c r="F98" s="76" t="s">
        <v>254</v>
      </c>
      <c r="G98" s="163" t="s">
        <v>224</v>
      </c>
      <c r="H98" s="163" t="s">
        <v>238</v>
      </c>
      <c r="I98" s="76" t="s">
        <v>10</v>
      </c>
      <c r="J98" s="76" t="s">
        <v>221</v>
      </c>
      <c r="K98" s="134"/>
      <c r="L98" s="374" t="s">
        <v>271</v>
      </c>
      <c r="M98" s="134"/>
      <c r="N98" s="56" t="s">
        <v>231</v>
      </c>
      <c r="O98" s="56" t="s">
        <v>231</v>
      </c>
      <c r="P98" s="56"/>
      <c r="Q98" s="64" t="s">
        <v>445</v>
      </c>
      <c r="R98" s="56" t="s">
        <v>234</v>
      </c>
      <c r="S98" s="56" t="s">
        <v>318</v>
      </c>
      <c r="T98" s="60" t="s">
        <v>323</v>
      </c>
      <c r="U98" s="60" t="s">
        <v>255</v>
      </c>
      <c r="V98" s="56"/>
    </row>
    <row r="99" spans="1:22" ht="43">
      <c r="A99" s="578">
        <v>61008521</v>
      </c>
      <c r="B99" s="173" t="s">
        <v>3554</v>
      </c>
      <c r="C99" s="134" t="s">
        <v>3555</v>
      </c>
      <c r="D99" s="170" t="s">
        <v>3556</v>
      </c>
      <c r="E99" s="168"/>
      <c r="F99" s="76" t="s">
        <v>254</v>
      </c>
      <c r="G99" s="163" t="s">
        <v>224</v>
      </c>
      <c r="H99" s="163" t="s">
        <v>238</v>
      </c>
      <c r="I99" s="76" t="s">
        <v>10</v>
      </c>
      <c r="J99" s="76" t="s">
        <v>221</v>
      </c>
      <c r="K99" s="134"/>
      <c r="L99" s="374" t="s">
        <v>271</v>
      </c>
      <c r="M99" s="134"/>
      <c r="N99" s="56" t="s">
        <v>231</v>
      </c>
      <c r="O99" s="56" t="s">
        <v>231</v>
      </c>
      <c r="P99" s="56"/>
      <c r="Q99" s="64" t="s">
        <v>445</v>
      </c>
      <c r="R99" s="56" t="s">
        <v>232</v>
      </c>
      <c r="S99" s="56" t="s">
        <v>318</v>
      </c>
      <c r="T99" s="60" t="s">
        <v>323</v>
      </c>
      <c r="U99" s="60" t="s">
        <v>258</v>
      </c>
      <c r="V99" s="56"/>
    </row>
    <row r="100" spans="1:22" ht="43">
      <c r="A100" s="578">
        <v>74961427</v>
      </c>
      <c r="B100" s="173" t="s">
        <v>9116</v>
      </c>
      <c r="C100" s="167">
        <v>908661946</v>
      </c>
      <c r="D100" s="177" t="s">
        <v>9117</v>
      </c>
      <c r="E100" s="168"/>
      <c r="F100" s="76" t="s">
        <v>254</v>
      </c>
      <c r="G100" s="163" t="s">
        <v>224</v>
      </c>
      <c r="H100" s="163" t="s">
        <v>238</v>
      </c>
      <c r="I100" s="76" t="s">
        <v>10</v>
      </c>
      <c r="J100" s="76" t="s">
        <v>221</v>
      </c>
      <c r="K100" s="134"/>
      <c r="L100" s="374" t="s">
        <v>271</v>
      </c>
      <c r="M100" s="134"/>
      <c r="N100" s="56" t="s">
        <v>231</v>
      </c>
      <c r="O100" s="56" t="s">
        <v>231</v>
      </c>
      <c r="P100" s="56"/>
      <c r="Q100" s="64" t="s">
        <v>445</v>
      </c>
      <c r="R100" s="56" t="s">
        <v>232</v>
      </c>
      <c r="S100" s="56" t="s">
        <v>318</v>
      </c>
      <c r="T100" s="60" t="s">
        <v>323</v>
      </c>
      <c r="U100" s="60" t="s">
        <v>258</v>
      </c>
      <c r="V100" s="56"/>
    </row>
    <row r="101" spans="1:22" ht="43">
      <c r="A101" s="578">
        <v>76308293</v>
      </c>
      <c r="B101" s="173" t="s">
        <v>9612</v>
      </c>
      <c r="C101" s="167">
        <v>920476001</v>
      </c>
      <c r="D101" s="177" t="s">
        <v>9613</v>
      </c>
      <c r="E101" s="168"/>
      <c r="F101" s="76" t="s">
        <v>254</v>
      </c>
      <c r="G101" s="163" t="s">
        <v>224</v>
      </c>
      <c r="H101" s="163" t="s">
        <v>238</v>
      </c>
      <c r="I101" s="76" t="s">
        <v>10</v>
      </c>
      <c r="J101" s="76" t="s">
        <v>221</v>
      </c>
      <c r="K101" s="134"/>
      <c r="L101" s="374" t="s">
        <v>271</v>
      </c>
      <c r="M101" s="134"/>
      <c r="N101" s="56" t="s">
        <v>231</v>
      </c>
      <c r="O101" s="56" t="s">
        <v>231</v>
      </c>
      <c r="P101" s="56"/>
      <c r="Q101" s="64" t="s">
        <v>445</v>
      </c>
      <c r="R101" s="56" t="s">
        <v>232</v>
      </c>
      <c r="S101" s="56" t="s">
        <v>318</v>
      </c>
      <c r="T101" s="60" t="s">
        <v>323</v>
      </c>
      <c r="U101" s="60" t="s">
        <v>258</v>
      </c>
      <c r="V101" s="56"/>
    </row>
    <row r="102" spans="1:22" ht="29">
      <c r="A102" s="578">
        <v>76369509</v>
      </c>
      <c r="B102" s="173" t="s">
        <v>9637</v>
      </c>
      <c r="C102" s="167">
        <v>938559068</v>
      </c>
      <c r="D102" s="177" t="s">
        <v>9638</v>
      </c>
      <c r="E102" s="168"/>
      <c r="F102" s="76" t="s">
        <v>254</v>
      </c>
      <c r="G102" s="165" t="s">
        <v>223</v>
      </c>
      <c r="H102" s="163" t="s">
        <v>238</v>
      </c>
      <c r="I102" s="76" t="s">
        <v>316</v>
      </c>
      <c r="J102" s="76" t="s">
        <v>221</v>
      </c>
      <c r="K102" s="134"/>
      <c r="L102" s="374" t="s">
        <v>271</v>
      </c>
      <c r="M102" s="134"/>
      <c r="N102" s="56" t="s">
        <v>231</v>
      </c>
      <c r="O102" s="56" t="s">
        <v>231</v>
      </c>
      <c r="P102" s="56"/>
      <c r="Q102" s="64" t="s">
        <v>445</v>
      </c>
      <c r="R102" s="56" t="s">
        <v>232</v>
      </c>
      <c r="S102" s="56" t="s">
        <v>318</v>
      </c>
      <c r="T102" s="60" t="s">
        <v>323</v>
      </c>
      <c r="U102" s="60" t="s">
        <v>255</v>
      </c>
      <c r="V102" s="56"/>
    </row>
    <row r="103" spans="1:22" ht="29">
      <c r="A103" s="578">
        <v>61165913</v>
      </c>
      <c r="B103" s="173" t="s">
        <v>3750</v>
      </c>
      <c r="C103" s="167" t="s">
        <v>3751</v>
      </c>
      <c r="D103" s="177" t="s">
        <v>3752</v>
      </c>
      <c r="E103" s="168"/>
      <c r="F103" s="76" t="s">
        <v>254</v>
      </c>
      <c r="G103" s="165" t="s">
        <v>223</v>
      </c>
      <c r="H103" s="163" t="s">
        <v>238</v>
      </c>
      <c r="I103" s="76" t="s">
        <v>316</v>
      </c>
      <c r="J103" s="76" t="s">
        <v>221</v>
      </c>
      <c r="K103" s="134"/>
      <c r="L103" s="374" t="s">
        <v>271</v>
      </c>
      <c r="M103" s="134"/>
      <c r="N103" s="56" t="s">
        <v>231</v>
      </c>
      <c r="O103" s="56" t="s">
        <v>231</v>
      </c>
      <c r="P103" s="56"/>
      <c r="Q103" s="64" t="s">
        <v>445</v>
      </c>
      <c r="R103" s="56" t="s">
        <v>232</v>
      </c>
      <c r="S103" s="56" t="s">
        <v>318</v>
      </c>
      <c r="T103" s="60" t="s">
        <v>323</v>
      </c>
      <c r="U103" s="60" t="s">
        <v>255</v>
      </c>
      <c r="V103" s="56"/>
    </row>
    <row r="104" spans="1:22" ht="43">
      <c r="A104" s="578">
        <v>60736844</v>
      </c>
      <c r="B104" s="173" t="s">
        <v>3236</v>
      </c>
      <c r="C104" s="167">
        <v>912374922</v>
      </c>
      <c r="D104" s="177"/>
      <c r="E104" s="168"/>
      <c r="F104" s="76" t="s">
        <v>254</v>
      </c>
      <c r="G104" s="163" t="s">
        <v>224</v>
      </c>
      <c r="H104" s="163" t="s">
        <v>238</v>
      </c>
      <c r="I104" s="76" t="s">
        <v>316</v>
      </c>
      <c r="J104" s="76" t="s">
        <v>221</v>
      </c>
      <c r="K104" s="134"/>
      <c r="L104" s="374" t="s">
        <v>271</v>
      </c>
      <c r="M104" s="134"/>
      <c r="N104" s="56" t="s">
        <v>231</v>
      </c>
      <c r="O104" s="56" t="s">
        <v>231</v>
      </c>
      <c r="P104" s="56"/>
      <c r="Q104" s="64" t="s">
        <v>445</v>
      </c>
      <c r="R104" s="56" t="s">
        <v>232</v>
      </c>
      <c r="S104" s="56" t="s">
        <v>318</v>
      </c>
      <c r="T104" s="60" t="s">
        <v>323</v>
      </c>
      <c r="U104" s="60" t="s">
        <v>258</v>
      </c>
      <c r="V104" s="56"/>
    </row>
    <row r="105" spans="1:22" ht="29">
      <c r="A105" s="578">
        <v>70714120</v>
      </c>
      <c r="B105" s="173" t="s">
        <v>5678</v>
      </c>
      <c r="C105" s="167">
        <v>956129972</v>
      </c>
      <c r="D105" s="170" t="s">
        <v>5679</v>
      </c>
      <c r="E105" s="181"/>
      <c r="F105" s="76" t="s">
        <v>254</v>
      </c>
      <c r="G105" s="163" t="s">
        <v>224</v>
      </c>
      <c r="H105" s="163" t="s">
        <v>238</v>
      </c>
      <c r="I105" s="76" t="s">
        <v>316</v>
      </c>
      <c r="J105" s="76" t="s">
        <v>221</v>
      </c>
      <c r="K105" s="134"/>
      <c r="L105" s="374" t="s">
        <v>271</v>
      </c>
      <c r="M105" s="134"/>
      <c r="N105" s="56" t="s">
        <v>231</v>
      </c>
      <c r="O105" s="56" t="s">
        <v>231</v>
      </c>
      <c r="P105" s="56"/>
      <c r="Q105" s="64" t="s">
        <v>445</v>
      </c>
      <c r="R105" s="56" t="s">
        <v>232</v>
      </c>
      <c r="S105" s="56" t="s">
        <v>318</v>
      </c>
      <c r="T105" s="60" t="s">
        <v>323</v>
      </c>
      <c r="U105" s="60" t="s">
        <v>255</v>
      </c>
      <c r="V105" s="56"/>
    </row>
    <row r="106" spans="1:22" ht="43">
      <c r="A106" s="137">
        <v>71679539</v>
      </c>
      <c r="B106" s="173" t="s">
        <v>6533</v>
      </c>
      <c r="C106" s="134" t="s">
        <v>6534</v>
      </c>
      <c r="D106" s="145"/>
      <c r="E106" s="134"/>
      <c r="F106" s="76" t="s">
        <v>254</v>
      </c>
      <c r="G106" s="165" t="s">
        <v>223</v>
      </c>
      <c r="H106" s="163" t="s">
        <v>238</v>
      </c>
      <c r="I106" s="76" t="s">
        <v>316</v>
      </c>
      <c r="J106" s="76" t="s">
        <v>221</v>
      </c>
      <c r="K106" s="134"/>
      <c r="L106" s="374" t="s">
        <v>271</v>
      </c>
      <c r="M106" s="134"/>
      <c r="N106" s="56" t="s">
        <v>231</v>
      </c>
      <c r="O106" s="56" t="s">
        <v>231</v>
      </c>
      <c r="P106" s="56"/>
      <c r="Q106" s="64" t="s">
        <v>445</v>
      </c>
      <c r="R106" s="56" t="s">
        <v>232</v>
      </c>
      <c r="S106" s="56" t="s">
        <v>318</v>
      </c>
      <c r="T106" s="60" t="s">
        <v>323</v>
      </c>
      <c r="U106" s="60" t="s">
        <v>258</v>
      </c>
      <c r="V106" s="56" t="s">
        <v>3317</v>
      </c>
    </row>
    <row r="107" spans="1:22" ht="29">
      <c r="A107" s="137">
        <v>71956306</v>
      </c>
      <c r="B107" s="173" t="s">
        <v>6678</v>
      </c>
      <c r="C107" s="134" t="s">
        <v>6679</v>
      </c>
      <c r="D107" s="145"/>
      <c r="E107" s="134"/>
      <c r="F107" s="76" t="s">
        <v>254</v>
      </c>
      <c r="G107" s="163" t="s">
        <v>224</v>
      </c>
      <c r="H107" s="163" t="s">
        <v>238</v>
      </c>
      <c r="I107" s="76" t="s">
        <v>316</v>
      </c>
      <c r="J107" s="76" t="s">
        <v>221</v>
      </c>
      <c r="K107" s="134"/>
      <c r="L107" s="374" t="s">
        <v>271</v>
      </c>
      <c r="M107" s="134"/>
      <c r="N107" s="56" t="s">
        <v>231</v>
      </c>
      <c r="O107" s="56" t="s">
        <v>231</v>
      </c>
      <c r="P107" s="56"/>
      <c r="Q107" s="64" t="s">
        <v>445</v>
      </c>
      <c r="R107" s="56" t="s">
        <v>232</v>
      </c>
      <c r="S107" s="56" t="s">
        <v>318</v>
      </c>
      <c r="T107" s="60" t="s">
        <v>323</v>
      </c>
      <c r="U107" s="60" t="s">
        <v>255</v>
      </c>
      <c r="V107" s="56"/>
    </row>
    <row r="108" spans="1:22" ht="29">
      <c r="A108" s="137">
        <v>60760775</v>
      </c>
      <c r="B108" s="173" t="s">
        <v>3262</v>
      </c>
      <c r="C108" s="134">
        <v>960888363</v>
      </c>
      <c r="D108" s="145"/>
      <c r="E108" s="134"/>
      <c r="F108" s="76" t="s">
        <v>257</v>
      </c>
      <c r="G108" s="165" t="s">
        <v>223</v>
      </c>
      <c r="H108" s="163" t="s">
        <v>238</v>
      </c>
      <c r="I108" s="76" t="s">
        <v>316</v>
      </c>
      <c r="J108" s="76" t="s">
        <v>221</v>
      </c>
      <c r="K108" s="134"/>
      <c r="L108" s="374" t="s">
        <v>271</v>
      </c>
      <c r="M108" s="134"/>
      <c r="N108" s="56" t="s">
        <v>231</v>
      </c>
      <c r="O108" s="56" t="s">
        <v>231</v>
      </c>
      <c r="P108" s="56"/>
      <c r="Q108" s="64" t="s">
        <v>445</v>
      </c>
      <c r="R108" s="56" t="s">
        <v>232</v>
      </c>
      <c r="S108" s="56" t="s">
        <v>318</v>
      </c>
      <c r="T108" s="60" t="s">
        <v>323</v>
      </c>
      <c r="U108" s="60" t="s">
        <v>255</v>
      </c>
      <c r="V108" s="56"/>
    </row>
    <row r="109" spans="1:22" ht="29">
      <c r="A109" s="137">
        <v>60429701</v>
      </c>
      <c r="B109" s="173" t="s">
        <v>3098</v>
      </c>
      <c r="C109" s="134" t="s">
        <v>3099</v>
      </c>
      <c r="D109" s="145"/>
      <c r="E109" s="134"/>
      <c r="F109" s="76" t="s">
        <v>254</v>
      </c>
      <c r="G109" s="163" t="s">
        <v>224</v>
      </c>
      <c r="H109" s="163" t="s">
        <v>238</v>
      </c>
      <c r="I109" s="76" t="s">
        <v>316</v>
      </c>
      <c r="J109" s="76" t="s">
        <v>221</v>
      </c>
      <c r="K109" s="134" t="s">
        <v>266</v>
      </c>
      <c r="L109" s="374" t="s">
        <v>271</v>
      </c>
      <c r="M109" s="134"/>
      <c r="N109" s="56" t="s">
        <v>231</v>
      </c>
      <c r="O109" s="56" t="s">
        <v>231</v>
      </c>
      <c r="P109" s="56"/>
      <c r="Q109" s="64" t="s">
        <v>445</v>
      </c>
      <c r="R109" s="56" t="s">
        <v>232</v>
      </c>
      <c r="S109" s="56" t="s">
        <v>318</v>
      </c>
      <c r="T109" s="60" t="s">
        <v>323</v>
      </c>
      <c r="U109" s="60" t="s">
        <v>255</v>
      </c>
      <c r="V109" s="56"/>
    </row>
    <row r="110" spans="1:22" ht="29">
      <c r="A110" s="137">
        <v>70702222</v>
      </c>
      <c r="B110" s="173" t="s">
        <v>5646</v>
      </c>
      <c r="C110" s="134" t="s">
        <v>5647</v>
      </c>
      <c r="D110" s="145"/>
      <c r="E110" s="134"/>
      <c r="F110" s="76" t="s">
        <v>254</v>
      </c>
      <c r="G110" s="163" t="s">
        <v>224</v>
      </c>
      <c r="H110" s="163" t="s">
        <v>238</v>
      </c>
      <c r="I110" s="76" t="s">
        <v>316</v>
      </c>
      <c r="J110" s="76" t="s">
        <v>221</v>
      </c>
      <c r="K110" s="134"/>
      <c r="L110" s="374" t="s">
        <v>271</v>
      </c>
      <c r="M110" s="134"/>
      <c r="N110" s="56" t="s">
        <v>231</v>
      </c>
      <c r="O110" s="56" t="s">
        <v>231</v>
      </c>
      <c r="P110" s="56"/>
      <c r="Q110" s="64" t="s">
        <v>445</v>
      </c>
      <c r="R110" s="56" t="s">
        <v>232</v>
      </c>
      <c r="S110" s="56" t="s">
        <v>318</v>
      </c>
      <c r="T110" s="60" t="s">
        <v>323</v>
      </c>
      <c r="U110" s="60" t="s">
        <v>255</v>
      </c>
      <c r="V110" s="56"/>
    </row>
    <row r="111" spans="1:22" ht="29">
      <c r="A111" s="137">
        <v>71173008</v>
      </c>
      <c r="B111" s="173" t="s">
        <v>6066</v>
      </c>
      <c r="C111" s="134" t="s">
        <v>6067</v>
      </c>
      <c r="D111" s="145"/>
      <c r="E111" s="134"/>
      <c r="F111" s="76" t="s">
        <v>254</v>
      </c>
      <c r="G111" s="163" t="s">
        <v>225</v>
      </c>
      <c r="H111" s="163" t="s">
        <v>238</v>
      </c>
      <c r="I111" s="76" t="s">
        <v>316</v>
      </c>
      <c r="J111" s="76" t="s">
        <v>221</v>
      </c>
      <c r="K111" s="134"/>
      <c r="L111" s="374" t="s">
        <v>271</v>
      </c>
      <c r="M111" s="134"/>
      <c r="N111" s="56" t="s">
        <v>231</v>
      </c>
      <c r="O111" s="56" t="s">
        <v>231</v>
      </c>
      <c r="P111" s="56"/>
      <c r="Q111" s="64" t="s">
        <v>445</v>
      </c>
      <c r="R111" s="56" t="s">
        <v>232</v>
      </c>
      <c r="S111" s="56" t="s">
        <v>318</v>
      </c>
      <c r="T111" s="60" t="s">
        <v>323</v>
      </c>
      <c r="U111" s="60" t="s">
        <v>255</v>
      </c>
      <c r="V111" s="56"/>
    </row>
    <row r="112" spans="1:22" ht="43">
      <c r="A112" s="137">
        <v>70722548</v>
      </c>
      <c r="B112" s="173" t="s">
        <v>5715</v>
      </c>
      <c r="C112" s="134" t="s">
        <v>5716</v>
      </c>
      <c r="D112" s="145"/>
      <c r="E112" s="134"/>
      <c r="F112" s="76" t="s">
        <v>257</v>
      </c>
      <c r="G112" s="163" t="s">
        <v>224</v>
      </c>
      <c r="H112" s="163" t="s">
        <v>238</v>
      </c>
      <c r="I112" s="76" t="s">
        <v>316</v>
      </c>
      <c r="J112" s="76" t="s">
        <v>221</v>
      </c>
      <c r="K112" s="134"/>
      <c r="L112" s="374" t="s">
        <v>271</v>
      </c>
      <c r="M112" s="134"/>
      <c r="N112" s="56" t="s">
        <v>231</v>
      </c>
      <c r="O112" s="56" t="s">
        <v>231</v>
      </c>
      <c r="P112" s="56"/>
      <c r="Q112" s="64" t="s">
        <v>445</v>
      </c>
      <c r="R112" s="56" t="s">
        <v>232</v>
      </c>
      <c r="S112" s="56" t="s">
        <v>318</v>
      </c>
      <c r="T112" s="60" t="s">
        <v>323</v>
      </c>
      <c r="U112" s="60" t="s">
        <v>258</v>
      </c>
      <c r="V112" s="56"/>
    </row>
    <row r="113" spans="1:22" ht="29">
      <c r="A113" s="137">
        <v>75868599</v>
      </c>
      <c r="B113" s="173" t="s">
        <v>9453</v>
      </c>
      <c r="C113" s="134" t="s">
        <v>9454</v>
      </c>
      <c r="D113" s="145"/>
      <c r="E113" s="134"/>
      <c r="F113" s="76" t="s">
        <v>254</v>
      </c>
      <c r="G113" s="165" t="s">
        <v>223</v>
      </c>
      <c r="H113" s="163" t="s">
        <v>238</v>
      </c>
      <c r="I113" s="76" t="s">
        <v>316</v>
      </c>
      <c r="J113" s="76" t="s">
        <v>221</v>
      </c>
      <c r="K113" s="134"/>
      <c r="L113" s="374" t="s">
        <v>271</v>
      </c>
      <c r="M113" s="134"/>
      <c r="N113" s="56" t="s">
        <v>231</v>
      </c>
      <c r="O113" s="56" t="s">
        <v>231</v>
      </c>
      <c r="P113" s="56"/>
      <c r="Q113" s="64" t="s">
        <v>445</v>
      </c>
      <c r="R113" s="56" t="s">
        <v>232</v>
      </c>
      <c r="S113" s="56" t="s">
        <v>318</v>
      </c>
      <c r="T113" s="60" t="s">
        <v>323</v>
      </c>
      <c r="U113" s="60" t="s">
        <v>255</v>
      </c>
      <c r="V113" s="56"/>
    </row>
    <row r="114" spans="1:22" ht="43">
      <c r="A114" s="137">
        <v>61330989</v>
      </c>
      <c r="B114" s="173" t="s">
        <v>4023</v>
      </c>
      <c r="C114" s="134" t="s">
        <v>4024</v>
      </c>
      <c r="D114" s="145"/>
      <c r="E114" s="134"/>
      <c r="F114" s="76" t="s">
        <v>254</v>
      </c>
      <c r="G114" s="165" t="s">
        <v>223</v>
      </c>
      <c r="H114" s="163" t="s">
        <v>238</v>
      </c>
      <c r="I114" s="76" t="s">
        <v>316</v>
      </c>
      <c r="J114" s="76" t="s">
        <v>221</v>
      </c>
      <c r="K114" s="134"/>
      <c r="L114" s="374" t="s">
        <v>271</v>
      </c>
      <c r="M114" s="134"/>
      <c r="N114" s="56" t="s">
        <v>231</v>
      </c>
      <c r="O114" s="56" t="s">
        <v>231</v>
      </c>
      <c r="P114" s="56"/>
      <c r="Q114" s="64" t="s">
        <v>445</v>
      </c>
      <c r="R114" s="56" t="s">
        <v>232</v>
      </c>
      <c r="S114" s="56" t="s">
        <v>318</v>
      </c>
      <c r="T114" s="60" t="s">
        <v>323</v>
      </c>
      <c r="U114" s="60" t="s">
        <v>258</v>
      </c>
      <c r="V114" s="56"/>
    </row>
    <row r="115" spans="1:22" ht="43">
      <c r="A115" s="137">
        <v>71187156</v>
      </c>
      <c r="B115" s="173" t="s">
        <v>6128</v>
      </c>
      <c r="C115" s="134" t="s">
        <v>6129</v>
      </c>
      <c r="D115" s="145"/>
      <c r="E115" s="134"/>
      <c r="F115" s="76" t="s">
        <v>254</v>
      </c>
      <c r="G115" s="165" t="s">
        <v>223</v>
      </c>
      <c r="H115" s="163" t="s">
        <v>238</v>
      </c>
      <c r="I115" s="76" t="s">
        <v>316</v>
      </c>
      <c r="J115" s="76" t="s">
        <v>221</v>
      </c>
      <c r="K115" s="134"/>
      <c r="L115" s="374" t="s">
        <v>271</v>
      </c>
      <c r="M115" s="134"/>
      <c r="N115" s="56" t="s">
        <v>231</v>
      </c>
      <c r="O115" s="56" t="s">
        <v>231</v>
      </c>
      <c r="P115" s="56"/>
      <c r="Q115" s="64" t="s">
        <v>445</v>
      </c>
      <c r="R115" s="56" t="s">
        <v>232</v>
      </c>
      <c r="S115" s="56" t="s">
        <v>318</v>
      </c>
      <c r="T115" s="60" t="s">
        <v>323</v>
      </c>
      <c r="U115" s="60" t="s">
        <v>258</v>
      </c>
      <c r="V115" s="56"/>
    </row>
    <row r="116" spans="1:22" ht="56">
      <c r="A116" s="137">
        <v>75610711</v>
      </c>
      <c r="B116" s="173" t="s">
        <v>9383</v>
      </c>
      <c r="C116" s="134" t="s">
        <v>9384</v>
      </c>
      <c r="D116" s="145" t="s">
        <v>9385</v>
      </c>
      <c r="E116" s="134"/>
      <c r="F116" s="76" t="s">
        <v>247</v>
      </c>
      <c r="G116" s="163" t="s">
        <v>224</v>
      </c>
      <c r="H116" s="163" t="s">
        <v>238</v>
      </c>
      <c r="I116" s="76" t="s">
        <v>316</v>
      </c>
      <c r="J116" s="76" t="s">
        <v>221</v>
      </c>
      <c r="K116" s="134"/>
      <c r="L116" s="374" t="s">
        <v>271</v>
      </c>
      <c r="M116" s="134"/>
      <c r="N116" s="56" t="s">
        <v>231</v>
      </c>
      <c r="O116" s="56" t="s">
        <v>231</v>
      </c>
      <c r="P116" s="56"/>
      <c r="Q116" s="64" t="s">
        <v>3344</v>
      </c>
      <c r="R116" s="56" t="s">
        <v>232</v>
      </c>
      <c r="S116" s="56" t="s">
        <v>319</v>
      </c>
      <c r="T116" s="60" t="s">
        <v>3345</v>
      </c>
      <c r="U116" s="60" t="s">
        <v>258</v>
      </c>
      <c r="V116" s="56"/>
    </row>
    <row r="117" spans="1:22" ht="43">
      <c r="A117" s="137">
        <v>61422083</v>
      </c>
      <c r="B117" s="173" t="s">
        <v>4261</v>
      </c>
      <c r="C117" s="134">
        <v>957862908</v>
      </c>
      <c r="D117" s="170" t="s">
        <v>4262</v>
      </c>
      <c r="E117" s="134"/>
      <c r="F117" s="76" t="s">
        <v>257</v>
      </c>
      <c r="G117" s="163" t="s">
        <v>225</v>
      </c>
      <c r="H117" s="163" t="s">
        <v>238</v>
      </c>
      <c r="I117" s="76" t="s">
        <v>316</v>
      </c>
      <c r="J117" s="76" t="s">
        <v>221</v>
      </c>
      <c r="K117" s="134"/>
      <c r="L117" s="374" t="s">
        <v>271</v>
      </c>
      <c r="M117" s="134"/>
      <c r="N117" s="56" t="s">
        <v>231</v>
      </c>
      <c r="O117" s="56" t="s">
        <v>231</v>
      </c>
      <c r="P117" s="56"/>
      <c r="Q117" s="64" t="s">
        <v>445</v>
      </c>
      <c r="R117" s="56" t="s">
        <v>232</v>
      </c>
      <c r="S117" s="56" t="s">
        <v>318</v>
      </c>
      <c r="T117" s="60" t="s">
        <v>323</v>
      </c>
      <c r="U117" s="60" t="s">
        <v>258</v>
      </c>
      <c r="V117" s="56"/>
    </row>
    <row r="118" spans="1:22" ht="29">
      <c r="A118" s="578">
        <v>76094513</v>
      </c>
      <c r="B118" s="173" t="s">
        <v>9539</v>
      </c>
      <c r="C118" s="134">
        <v>994086207</v>
      </c>
      <c r="D118" s="145" t="s">
        <v>9540</v>
      </c>
      <c r="E118" s="134"/>
      <c r="F118" s="76" t="s">
        <v>254</v>
      </c>
      <c r="G118" s="163" t="s">
        <v>224</v>
      </c>
      <c r="H118" s="163" t="s">
        <v>238</v>
      </c>
      <c r="I118" s="76" t="s">
        <v>316</v>
      </c>
      <c r="J118" s="76" t="s">
        <v>221</v>
      </c>
      <c r="K118" s="134"/>
      <c r="L118" s="374" t="s">
        <v>271</v>
      </c>
      <c r="M118" s="134"/>
      <c r="N118" s="56" t="s">
        <v>231</v>
      </c>
      <c r="O118" s="56" t="s">
        <v>231</v>
      </c>
      <c r="P118" s="56"/>
      <c r="Q118" s="64" t="s">
        <v>445</v>
      </c>
      <c r="R118" s="56" t="s">
        <v>312</v>
      </c>
      <c r="S118" s="56" t="s">
        <v>318</v>
      </c>
      <c r="T118" s="60" t="s">
        <v>628</v>
      </c>
      <c r="U118" s="60" t="s">
        <v>255</v>
      </c>
      <c r="V118" s="56"/>
    </row>
    <row r="119" spans="1:22" ht="29">
      <c r="A119" s="137">
        <v>47680054</v>
      </c>
      <c r="B119" s="173" t="s">
        <v>2842</v>
      </c>
      <c r="C119" s="134">
        <v>923663738</v>
      </c>
      <c r="D119" s="145" t="s">
        <v>2843</v>
      </c>
      <c r="E119" s="134"/>
      <c r="F119" s="76" t="s">
        <v>254</v>
      </c>
      <c r="G119" s="163" t="s">
        <v>224</v>
      </c>
      <c r="H119" s="163" t="s">
        <v>238</v>
      </c>
      <c r="I119" s="76" t="s">
        <v>316</v>
      </c>
      <c r="J119" s="76" t="s">
        <v>221</v>
      </c>
      <c r="K119" s="134"/>
      <c r="L119" s="374" t="s">
        <v>271</v>
      </c>
      <c r="M119" s="134"/>
      <c r="N119" s="56" t="s">
        <v>231</v>
      </c>
      <c r="O119" s="56" t="s">
        <v>231</v>
      </c>
      <c r="P119" s="56"/>
      <c r="Q119" s="64" t="s">
        <v>445</v>
      </c>
      <c r="R119" s="56" t="s">
        <v>232</v>
      </c>
      <c r="S119" s="56" t="s">
        <v>318</v>
      </c>
      <c r="T119" s="60" t="s">
        <v>323</v>
      </c>
      <c r="U119" s="60" t="s">
        <v>255</v>
      </c>
      <c r="V119" s="56"/>
    </row>
    <row r="120" spans="1:22" ht="43">
      <c r="A120" s="578">
        <v>71145426</v>
      </c>
      <c r="B120" s="173" t="s">
        <v>5961</v>
      </c>
      <c r="C120" s="134" t="s">
        <v>5962</v>
      </c>
      <c r="D120" s="177" t="s">
        <v>5963</v>
      </c>
      <c r="E120" s="168"/>
      <c r="F120" s="76" t="s">
        <v>257</v>
      </c>
      <c r="G120" s="163" t="s">
        <v>224</v>
      </c>
      <c r="H120" s="163" t="s">
        <v>238</v>
      </c>
      <c r="I120" s="76" t="s">
        <v>10</v>
      </c>
      <c r="J120" s="76" t="s">
        <v>221</v>
      </c>
      <c r="K120" s="134"/>
      <c r="L120" s="321" t="s">
        <v>262</v>
      </c>
      <c r="M120" s="134"/>
      <c r="N120" s="56" t="s">
        <v>231</v>
      </c>
      <c r="O120" s="56" t="s">
        <v>231</v>
      </c>
      <c r="P120" s="60" t="s">
        <v>329</v>
      </c>
      <c r="Q120" s="64" t="s">
        <v>445</v>
      </c>
      <c r="R120" s="60" t="s">
        <v>312</v>
      </c>
      <c r="S120" s="56" t="s">
        <v>318</v>
      </c>
      <c r="T120" s="60" t="s">
        <v>628</v>
      </c>
      <c r="U120" s="60" t="s">
        <v>255</v>
      </c>
      <c r="V120" s="56"/>
    </row>
    <row r="121" spans="1:22" ht="29">
      <c r="A121" s="137">
        <v>60053380</v>
      </c>
      <c r="B121" s="173" t="s">
        <v>3008</v>
      </c>
      <c r="C121" s="134" t="s">
        <v>3009</v>
      </c>
      <c r="D121" s="170" t="s">
        <v>3010</v>
      </c>
      <c r="E121" s="163"/>
      <c r="F121" s="76" t="s">
        <v>254</v>
      </c>
      <c r="G121" s="163" t="s">
        <v>224</v>
      </c>
      <c r="H121" s="163" t="s">
        <v>238</v>
      </c>
      <c r="I121" s="76" t="s">
        <v>10</v>
      </c>
      <c r="J121" s="76" t="s">
        <v>221</v>
      </c>
      <c r="K121" s="134"/>
      <c r="L121" s="374" t="s">
        <v>271</v>
      </c>
      <c r="M121" s="134"/>
      <c r="N121" s="56" t="s">
        <v>231</v>
      </c>
      <c r="O121" s="56" t="s">
        <v>231</v>
      </c>
      <c r="P121" s="56"/>
      <c r="Q121" s="64" t="s">
        <v>445</v>
      </c>
      <c r="R121" s="56" t="s">
        <v>232</v>
      </c>
      <c r="S121" s="56" t="s">
        <v>318</v>
      </c>
      <c r="T121" s="60" t="s">
        <v>323</v>
      </c>
      <c r="U121" s="60" t="s">
        <v>255</v>
      </c>
      <c r="V121" s="56"/>
    </row>
    <row r="122" spans="1:22" ht="29">
      <c r="A122" s="589">
        <v>76837873</v>
      </c>
      <c r="B122" s="173" t="s">
        <v>9797</v>
      </c>
      <c r="C122" s="134">
        <v>932349801</v>
      </c>
      <c r="D122" s="162" t="s">
        <v>9798</v>
      </c>
      <c r="E122" s="163"/>
      <c r="F122" s="76" t="s">
        <v>254</v>
      </c>
      <c r="G122" s="163" t="s">
        <v>224</v>
      </c>
      <c r="H122" s="163" t="s">
        <v>238</v>
      </c>
      <c r="I122" s="76" t="s">
        <v>316</v>
      </c>
      <c r="J122" s="76" t="s">
        <v>221</v>
      </c>
      <c r="K122" s="134"/>
      <c r="L122" s="374" t="s">
        <v>271</v>
      </c>
      <c r="M122" s="134"/>
      <c r="N122" s="56" t="s">
        <v>231</v>
      </c>
      <c r="O122" s="56" t="s">
        <v>231</v>
      </c>
      <c r="P122" s="56"/>
      <c r="Q122" s="64" t="s">
        <v>445</v>
      </c>
      <c r="R122" s="56" t="s">
        <v>232</v>
      </c>
      <c r="S122" s="56" t="s">
        <v>318</v>
      </c>
      <c r="T122" s="60" t="s">
        <v>323</v>
      </c>
      <c r="U122" s="60" t="s">
        <v>255</v>
      </c>
      <c r="V122" s="56"/>
    </row>
    <row r="123" spans="1:22" ht="56">
      <c r="A123" s="578">
        <v>71354279</v>
      </c>
      <c r="B123" s="173" t="s">
        <v>6205</v>
      </c>
      <c r="C123" s="167">
        <v>992476184</v>
      </c>
      <c r="D123" s="177" t="s">
        <v>6206</v>
      </c>
      <c r="E123" s="168"/>
      <c r="F123" s="76" t="s">
        <v>247</v>
      </c>
      <c r="G123" s="163" t="s">
        <v>224</v>
      </c>
      <c r="H123" s="163" t="s">
        <v>238</v>
      </c>
      <c r="I123" s="76" t="s">
        <v>316</v>
      </c>
      <c r="J123" s="76" t="s">
        <v>221</v>
      </c>
      <c r="K123" s="134"/>
      <c r="L123" s="374" t="s">
        <v>271</v>
      </c>
      <c r="M123" s="134"/>
      <c r="N123" s="56" t="s">
        <v>231</v>
      </c>
      <c r="O123" s="56" t="s">
        <v>231</v>
      </c>
      <c r="P123" s="56"/>
      <c r="Q123" s="64" t="s">
        <v>3344</v>
      </c>
      <c r="R123" s="56"/>
      <c r="S123" s="56" t="s">
        <v>319</v>
      </c>
      <c r="T123" s="60" t="s">
        <v>6207</v>
      </c>
      <c r="U123" s="60" t="s">
        <v>255</v>
      </c>
      <c r="V123" s="56"/>
    </row>
    <row r="124" spans="1:22" ht="56">
      <c r="A124" s="137">
        <v>72613654</v>
      </c>
      <c r="B124" s="173" t="s">
        <v>7473</v>
      </c>
      <c r="C124" s="134" t="s">
        <v>7474</v>
      </c>
      <c r="D124" s="170" t="s">
        <v>7475</v>
      </c>
      <c r="E124" s="163"/>
      <c r="F124" s="76" t="s">
        <v>247</v>
      </c>
      <c r="G124" s="163" t="s">
        <v>224</v>
      </c>
      <c r="H124" s="163" t="s">
        <v>238</v>
      </c>
      <c r="I124" s="76" t="s">
        <v>316</v>
      </c>
      <c r="J124" s="76" t="s">
        <v>221</v>
      </c>
      <c r="K124" s="134"/>
      <c r="L124" s="374" t="s">
        <v>271</v>
      </c>
      <c r="M124" s="134"/>
      <c r="N124" s="56" t="s">
        <v>231</v>
      </c>
      <c r="O124" s="56" t="s">
        <v>231</v>
      </c>
      <c r="P124" s="56"/>
      <c r="Q124" s="64" t="s">
        <v>3344</v>
      </c>
      <c r="R124" s="56"/>
      <c r="S124" s="56" t="s">
        <v>319</v>
      </c>
      <c r="T124" s="60" t="s">
        <v>6207</v>
      </c>
      <c r="U124" s="60" t="s">
        <v>255</v>
      </c>
      <c r="V124" s="56"/>
    </row>
    <row r="125" spans="1:22" ht="29">
      <c r="A125" s="137">
        <v>71424829</v>
      </c>
      <c r="B125" s="173" t="s">
        <v>6338</v>
      </c>
      <c r="C125" s="134">
        <v>954561892</v>
      </c>
      <c r="D125" s="170" t="s">
        <v>6339</v>
      </c>
      <c r="E125" s="163"/>
      <c r="F125" s="76" t="s">
        <v>254</v>
      </c>
      <c r="G125" s="165" t="s">
        <v>223</v>
      </c>
      <c r="H125" s="163" t="s">
        <v>238</v>
      </c>
      <c r="I125" s="76" t="s">
        <v>316</v>
      </c>
      <c r="J125" s="76" t="s">
        <v>221</v>
      </c>
      <c r="K125" s="134"/>
      <c r="L125" s="374" t="s">
        <v>271</v>
      </c>
      <c r="M125" s="134"/>
      <c r="N125" s="56" t="s">
        <v>231</v>
      </c>
      <c r="O125" s="56" t="s">
        <v>231</v>
      </c>
      <c r="P125" s="56"/>
      <c r="Q125" s="64" t="s">
        <v>445</v>
      </c>
      <c r="R125" s="56" t="s">
        <v>312</v>
      </c>
      <c r="S125" s="56" t="s">
        <v>318</v>
      </c>
      <c r="T125" s="60" t="s">
        <v>628</v>
      </c>
      <c r="U125" s="60" t="s">
        <v>255</v>
      </c>
      <c r="V125" s="56"/>
    </row>
    <row r="126" spans="1:22" ht="29">
      <c r="A126" s="137">
        <v>71165560</v>
      </c>
      <c r="B126" s="173" t="s">
        <v>6039</v>
      </c>
      <c r="C126" s="182" t="s">
        <v>6040</v>
      </c>
      <c r="D126" s="183" t="s">
        <v>6041</v>
      </c>
      <c r="E126" s="163"/>
      <c r="F126" s="76" t="s">
        <v>254</v>
      </c>
      <c r="G126" s="163" t="s">
        <v>224</v>
      </c>
      <c r="H126" s="163" t="s">
        <v>238</v>
      </c>
      <c r="I126" s="76" t="s">
        <v>10</v>
      </c>
      <c r="J126" s="76" t="s">
        <v>221</v>
      </c>
      <c r="K126" s="134"/>
      <c r="L126" s="374" t="s">
        <v>271</v>
      </c>
      <c r="M126" s="134"/>
      <c r="N126" s="56" t="s">
        <v>231</v>
      </c>
      <c r="O126" s="56" t="s">
        <v>231</v>
      </c>
      <c r="P126" s="56"/>
      <c r="Q126" s="64" t="s">
        <v>445</v>
      </c>
      <c r="R126" s="56" t="s">
        <v>312</v>
      </c>
      <c r="S126" s="56" t="s">
        <v>318</v>
      </c>
      <c r="T126" s="60" t="s">
        <v>628</v>
      </c>
      <c r="U126" s="60" t="s">
        <v>255</v>
      </c>
      <c r="V126" s="56"/>
    </row>
    <row r="127" spans="1:22" ht="29">
      <c r="A127" s="578">
        <v>70770242</v>
      </c>
      <c r="B127" s="173" t="s">
        <v>5791</v>
      </c>
      <c r="C127" s="167">
        <v>994782660</v>
      </c>
      <c r="D127" s="177" t="s">
        <v>5792</v>
      </c>
      <c r="E127" s="167"/>
      <c r="F127" s="76" t="s">
        <v>254</v>
      </c>
      <c r="G127" s="165" t="s">
        <v>223</v>
      </c>
      <c r="H127" s="163" t="s">
        <v>238</v>
      </c>
      <c r="I127" s="76" t="s">
        <v>316</v>
      </c>
      <c r="J127" s="76" t="s">
        <v>221</v>
      </c>
      <c r="K127" s="134"/>
      <c r="L127" s="374" t="s">
        <v>271</v>
      </c>
      <c r="M127" s="134"/>
      <c r="N127" s="56" t="s">
        <v>231</v>
      </c>
      <c r="O127" s="56" t="s">
        <v>231</v>
      </c>
      <c r="P127" s="56"/>
      <c r="Q127" s="64" t="s">
        <v>445</v>
      </c>
      <c r="R127" s="56" t="s">
        <v>312</v>
      </c>
      <c r="S127" s="56" t="s">
        <v>318</v>
      </c>
      <c r="T127" s="60" t="s">
        <v>628</v>
      </c>
      <c r="U127" s="60" t="s">
        <v>255</v>
      </c>
      <c r="V127" s="56"/>
    </row>
    <row r="128" spans="1:22" ht="29">
      <c r="A128" s="137">
        <v>73084913</v>
      </c>
      <c r="B128" s="173" t="s">
        <v>7994</v>
      </c>
      <c r="C128" s="134" t="s">
        <v>7995</v>
      </c>
      <c r="D128" s="1136" t="s">
        <v>7996</v>
      </c>
      <c r="E128" s="134"/>
      <c r="F128" s="76" t="s">
        <v>254</v>
      </c>
      <c r="G128" s="163" t="s">
        <v>224</v>
      </c>
      <c r="H128" s="163" t="s">
        <v>238</v>
      </c>
      <c r="I128" s="76" t="s">
        <v>316</v>
      </c>
      <c r="J128" s="76" t="s">
        <v>221</v>
      </c>
      <c r="K128" s="134"/>
      <c r="L128" s="374" t="s">
        <v>271</v>
      </c>
      <c r="M128" s="134"/>
      <c r="N128" s="56" t="s">
        <v>231</v>
      </c>
      <c r="O128" s="56" t="s">
        <v>231</v>
      </c>
      <c r="P128" s="56"/>
      <c r="Q128" s="64" t="s">
        <v>445</v>
      </c>
      <c r="R128" s="56" t="s">
        <v>312</v>
      </c>
      <c r="S128" s="56" t="s">
        <v>318</v>
      </c>
      <c r="T128" s="60" t="s">
        <v>628</v>
      </c>
      <c r="U128" s="60" t="s">
        <v>255</v>
      </c>
      <c r="V128" s="56"/>
    </row>
    <row r="129" spans="1:22" ht="29">
      <c r="A129" s="137">
        <v>60855803</v>
      </c>
      <c r="B129" s="173" t="s">
        <v>3356</v>
      </c>
      <c r="C129" s="167">
        <v>934621887</v>
      </c>
      <c r="D129" s="170" t="s">
        <v>3357</v>
      </c>
      <c r="E129" s="134"/>
      <c r="F129" s="76" t="s">
        <v>254</v>
      </c>
      <c r="G129" s="163" t="s">
        <v>224</v>
      </c>
      <c r="H129" s="163" t="s">
        <v>238</v>
      </c>
      <c r="I129" s="76" t="s">
        <v>316</v>
      </c>
      <c r="J129" s="76" t="s">
        <v>221</v>
      </c>
      <c r="K129" s="134"/>
      <c r="L129" s="374" t="s">
        <v>271</v>
      </c>
      <c r="M129" s="134"/>
      <c r="N129" s="56" t="s">
        <v>231</v>
      </c>
      <c r="O129" s="56" t="s">
        <v>231</v>
      </c>
      <c r="P129" s="56"/>
      <c r="Q129" s="64" t="s">
        <v>445</v>
      </c>
      <c r="R129" s="56" t="s">
        <v>312</v>
      </c>
      <c r="S129" s="56" t="s">
        <v>318</v>
      </c>
      <c r="T129" s="60" t="s">
        <v>628</v>
      </c>
      <c r="U129" s="60" t="s">
        <v>255</v>
      </c>
      <c r="V129" s="56"/>
    </row>
    <row r="130" spans="1:22" ht="29">
      <c r="A130" s="578">
        <v>61331528</v>
      </c>
      <c r="B130" s="173" t="s">
        <v>4027</v>
      </c>
      <c r="C130" s="167" t="s">
        <v>4028</v>
      </c>
      <c r="D130" s="177" t="s">
        <v>4029</v>
      </c>
      <c r="E130" s="167"/>
      <c r="F130" s="76" t="s">
        <v>254</v>
      </c>
      <c r="G130" s="163" t="s">
        <v>224</v>
      </c>
      <c r="H130" s="163" t="s">
        <v>238</v>
      </c>
      <c r="I130" s="76" t="s">
        <v>316</v>
      </c>
      <c r="J130" s="76" t="s">
        <v>221</v>
      </c>
      <c r="K130" s="134"/>
      <c r="L130" s="374" t="s">
        <v>271</v>
      </c>
      <c r="M130" s="134"/>
      <c r="N130" s="56" t="s">
        <v>231</v>
      </c>
      <c r="O130" s="56" t="s">
        <v>231</v>
      </c>
      <c r="P130" s="56"/>
      <c r="Q130" s="64" t="s">
        <v>445</v>
      </c>
      <c r="R130" s="56" t="s">
        <v>312</v>
      </c>
      <c r="S130" s="56" t="s">
        <v>318</v>
      </c>
      <c r="T130" s="60" t="s">
        <v>628</v>
      </c>
      <c r="U130" s="60" t="s">
        <v>255</v>
      </c>
      <c r="V130" s="56"/>
    </row>
    <row r="131" spans="1:22" ht="29">
      <c r="A131" s="578">
        <v>45564968</v>
      </c>
      <c r="B131" s="173" t="s">
        <v>2502</v>
      </c>
      <c r="C131" s="167">
        <v>901068325</v>
      </c>
      <c r="D131" s="177" t="s">
        <v>2503</v>
      </c>
      <c r="E131" s="167"/>
      <c r="F131" s="76" t="s">
        <v>254</v>
      </c>
      <c r="G131" s="163" t="s">
        <v>224</v>
      </c>
      <c r="H131" s="163" t="s">
        <v>238</v>
      </c>
      <c r="I131" s="76" t="s">
        <v>10</v>
      </c>
      <c r="J131" s="76" t="s">
        <v>221</v>
      </c>
      <c r="K131" s="134"/>
      <c r="L131" s="374" t="s">
        <v>271</v>
      </c>
      <c r="M131" s="134"/>
      <c r="N131" s="56" t="s">
        <v>231</v>
      </c>
      <c r="O131" s="56" t="s">
        <v>231</v>
      </c>
      <c r="P131" s="56"/>
      <c r="Q131" s="64" t="s">
        <v>445</v>
      </c>
      <c r="R131" s="56" t="s">
        <v>312</v>
      </c>
      <c r="S131" s="56" t="s">
        <v>318</v>
      </c>
      <c r="T131" s="60" t="s">
        <v>628</v>
      </c>
      <c r="U131" s="60" t="s">
        <v>255</v>
      </c>
      <c r="V131" s="56"/>
    </row>
    <row r="132" spans="1:22" ht="43">
      <c r="A132" s="578">
        <v>70740376</v>
      </c>
      <c r="B132" s="173" t="s">
        <v>5778</v>
      </c>
      <c r="C132" s="167">
        <v>974400313</v>
      </c>
      <c r="D132" s="177" t="s">
        <v>5779</v>
      </c>
      <c r="E132" s="168"/>
      <c r="F132" s="76" t="s">
        <v>254</v>
      </c>
      <c r="G132" s="163" t="s">
        <v>224</v>
      </c>
      <c r="H132" s="163" t="s">
        <v>238</v>
      </c>
      <c r="I132" s="76" t="s">
        <v>316</v>
      </c>
      <c r="J132" s="76" t="s">
        <v>221</v>
      </c>
      <c r="K132" s="134"/>
      <c r="L132" s="374" t="s">
        <v>271</v>
      </c>
      <c r="M132" s="134"/>
      <c r="N132" s="56" t="s">
        <v>231</v>
      </c>
      <c r="O132" s="56" t="s">
        <v>231</v>
      </c>
      <c r="P132" s="56"/>
      <c r="Q132" s="64" t="s">
        <v>445</v>
      </c>
      <c r="R132" s="56" t="s">
        <v>232</v>
      </c>
      <c r="S132" s="56" t="s">
        <v>318</v>
      </c>
      <c r="T132" s="60" t="s">
        <v>323</v>
      </c>
      <c r="U132" s="60" t="s">
        <v>258</v>
      </c>
      <c r="V132" s="56"/>
    </row>
    <row r="133" spans="1:22" ht="29">
      <c r="A133" s="578">
        <v>60976000</v>
      </c>
      <c r="B133" s="173" t="s">
        <v>3510</v>
      </c>
      <c r="C133" s="167" t="s">
        <v>3511</v>
      </c>
      <c r="D133" s="177" t="s">
        <v>3512</v>
      </c>
      <c r="E133" s="168"/>
      <c r="F133" s="76" t="s">
        <v>254</v>
      </c>
      <c r="G133" s="165" t="s">
        <v>223</v>
      </c>
      <c r="H133" s="163" t="s">
        <v>238</v>
      </c>
      <c r="I133" s="76" t="s">
        <v>316</v>
      </c>
      <c r="J133" s="76" t="s">
        <v>221</v>
      </c>
      <c r="K133" s="134"/>
      <c r="L133" s="374" t="s">
        <v>271</v>
      </c>
      <c r="M133" s="134"/>
      <c r="N133" s="56" t="s">
        <v>231</v>
      </c>
      <c r="O133" s="56" t="s">
        <v>231</v>
      </c>
      <c r="P133" s="56"/>
      <c r="Q133" s="64" t="s">
        <v>445</v>
      </c>
      <c r="R133" s="56" t="s">
        <v>232</v>
      </c>
      <c r="S133" s="56" t="s">
        <v>318</v>
      </c>
      <c r="T133" s="60" t="s">
        <v>323</v>
      </c>
      <c r="U133" s="60" t="s">
        <v>255</v>
      </c>
      <c r="V133" s="56"/>
    </row>
    <row r="134" spans="1:22" ht="29">
      <c r="A134" s="578">
        <v>71360090</v>
      </c>
      <c r="B134" s="173" t="s">
        <v>6237</v>
      </c>
      <c r="C134" s="167" t="s">
        <v>6238</v>
      </c>
      <c r="D134" s="177" t="s">
        <v>6239</v>
      </c>
      <c r="E134" s="167"/>
      <c r="F134" s="76" t="s">
        <v>254</v>
      </c>
      <c r="G134" s="163" t="s">
        <v>224</v>
      </c>
      <c r="H134" s="163" t="s">
        <v>238</v>
      </c>
      <c r="I134" s="76" t="s">
        <v>10</v>
      </c>
      <c r="J134" s="76" t="s">
        <v>221</v>
      </c>
      <c r="K134" s="134"/>
      <c r="L134" s="374" t="s">
        <v>271</v>
      </c>
      <c r="M134" s="134"/>
      <c r="N134" s="56" t="s">
        <v>231</v>
      </c>
      <c r="O134" s="56" t="s">
        <v>231</v>
      </c>
      <c r="P134" s="56"/>
      <c r="Q134" s="64" t="s">
        <v>445</v>
      </c>
      <c r="R134" s="56" t="s">
        <v>312</v>
      </c>
      <c r="S134" s="56" t="s">
        <v>318</v>
      </c>
      <c r="T134" s="60" t="s">
        <v>628</v>
      </c>
      <c r="U134" s="60" t="s">
        <v>255</v>
      </c>
      <c r="V134" s="56"/>
    </row>
    <row r="135" spans="1:22" ht="43">
      <c r="A135" s="578">
        <v>61379039</v>
      </c>
      <c r="B135" s="173" t="s">
        <v>4156</v>
      </c>
      <c r="C135" s="167">
        <v>921243898</v>
      </c>
      <c r="D135" s="177" t="s">
        <v>4157</v>
      </c>
      <c r="E135" s="168"/>
      <c r="F135" s="76" t="s">
        <v>254</v>
      </c>
      <c r="G135" s="163" t="s">
        <v>225</v>
      </c>
      <c r="H135" s="163" t="s">
        <v>238</v>
      </c>
      <c r="I135" s="76" t="s">
        <v>316</v>
      </c>
      <c r="J135" s="76" t="s">
        <v>221</v>
      </c>
      <c r="K135" s="134"/>
      <c r="L135" s="374" t="s">
        <v>271</v>
      </c>
      <c r="M135" s="134"/>
      <c r="N135" s="56" t="s">
        <v>231</v>
      </c>
      <c r="O135" s="56" t="s">
        <v>231</v>
      </c>
      <c r="P135" s="56"/>
      <c r="Q135" s="64" t="s">
        <v>445</v>
      </c>
      <c r="R135" s="56" t="s">
        <v>232</v>
      </c>
      <c r="S135" s="56" t="s">
        <v>318</v>
      </c>
      <c r="T135" s="60" t="s">
        <v>323</v>
      </c>
      <c r="U135" s="60" t="s">
        <v>258</v>
      </c>
      <c r="V135" s="56"/>
    </row>
    <row r="136" spans="1:22" ht="29">
      <c r="A136" s="578">
        <v>72484911</v>
      </c>
      <c r="B136" s="173" t="s">
        <v>7220</v>
      </c>
      <c r="C136" s="134" t="s">
        <v>7221</v>
      </c>
      <c r="D136" s="177" t="s">
        <v>7222</v>
      </c>
      <c r="E136" s="167"/>
      <c r="F136" s="76" t="s">
        <v>254</v>
      </c>
      <c r="G136" s="163" t="s">
        <v>224</v>
      </c>
      <c r="H136" s="163" t="s">
        <v>238</v>
      </c>
      <c r="I136" s="76" t="s">
        <v>316</v>
      </c>
      <c r="J136" s="76" t="s">
        <v>221</v>
      </c>
      <c r="K136" s="134"/>
      <c r="L136" s="374" t="s">
        <v>271</v>
      </c>
      <c r="M136" s="134"/>
      <c r="N136" s="76" t="s">
        <v>231</v>
      </c>
      <c r="O136" s="56" t="s">
        <v>231</v>
      </c>
      <c r="P136" s="56"/>
      <c r="Q136" s="64" t="s">
        <v>445</v>
      </c>
      <c r="R136" s="56" t="s">
        <v>232</v>
      </c>
      <c r="S136" s="56" t="s">
        <v>318</v>
      </c>
      <c r="T136" s="60" t="s">
        <v>323</v>
      </c>
      <c r="U136" s="60" t="s">
        <v>255</v>
      </c>
      <c r="V136" s="56"/>
    </row>
    <row r="137" spans="1:22" ht="29">
      <c r="A137" s="578">
        <v>74960976</v>
      </c>
      <c r="B137" s="173" t="s">
        <v>9114</v>
      </c>
      <c r="C137" s="167">
        <v>912145215</v>
      </c>
      <c r="D137" s="177" t="s">
        <v>9115</v>
      </c>
      <c r="E137" s="168"/>
      <c r="F137" s="76" t="s">
        <v>254</v>
      </c>
      <c r="G137" s="163" t="s">
        <v>224</v>
      </c>
      <c r="H137" s="163" t="s">
        <v>238</v>
      </c>
      <c r="I137" s="76" t="s">
        <v>10</v>
      </c>
      <c r="J137" s="76" t="s">
        <v>221</v>
      </c>
      <c r="K137" s="134"/>
      <c r="L137" s="374" t="s">
        <v>271</v>
      </c>
      <c r="M137" s="134"/>
      <c r="N137" s="56" t="s">
        <v>231</v>
      </c>
      <c r="O137" s="56" t="s">
        <v>231</v>
      </c>
      <c r="P137" s="56"/>
      <c r="Q137" s="64" t="s">
        <v>445</v>
      </c>
      <c r="R137" s="56" t="s">
        <v>232</v>
      </c>
      <c r="S137" s="56" t="s">
        <v>318</v>
      </c>
      <c r="T137" s="60" t="s">
        <v>323</v>
      </c>
      <c r="U137" s="60" t="s">
        <v>255</v>
      </c>
      <c r="V137" s="56"/>
    </row>
    <row r="138" spans="1:22" ht="29">
      <c r="A138" s="578">
        <v>72334572</v>
      </c>
      <c r="B138" s="173" t="s">
        <v>7038</v>
      </c>
      <c r="C138" s="167">
        <v>915342838</v>
      </c>
      <c r="D138" s="177"/>
      <c r="E138" s="168"/>
      <c r="F138" s="76" t="s">
        <v>254</v>
      </c>
      <c r="G138" s="163" t="s">
        <v>225</v>
      </c>
      <c r="H138" s="163" t="s">
        <v>243</v>
      </c>
      <c r="I138" s="76" t="s">
        <v>316</v>
      </c>
      <c r="J138" s="76" t="s">
        <v>221</v>
      </c>
      <c r="K138" s="134"/>
      <c r="L138" s="374" t="s">
        <v>271</v>
      </c>
      <c r="M138" s="134"/>
      <c r="N138" s="56" t="s">
        <v>231</v>
      </c>
      <c r="O138" s="56" t="s">
        <v>231</v>
      </c>
      <c r="P138" s="56"/>
      <c r="Q138" s="64" t="s">
        <v>445</v>
      </c>
      <c r="R138" s="56" t="s">
        <v>232</v>
      </c>
      <c r="S138" s="56" t="s">
        <v>318</v>
      </c>
      <c r="T138" s="60" t="s">
        <v>323</v>
      </c>
      <c r="U138" s="60" t="s">
        <v>255</v>
      </c>
      <c r="V138" s="56"/>
    </row>
    <row r="139" spans="1:22">
      <c r="A139" s="578">
        <v>71149092</v>
      </c>
      <c r="B139" s="173" t="s">
        <v>5980</v>
      </c>
      <c r="C139" s="167" t="s">
        <v>5981</v>
      </c>
      <c r="D139" s="177"/>
      <c r="E139" s="168"/>
      <c r="F139" s="76"/>
      <c r="G139" s="163" t="s">
        <v>224</v>
      </c>
      <c r="H139" s="163" t="s">
        <v>238</v>
      </c>
      <c r="I139" s="76"/>
      <c r="J139" s="76" t="s">
        <v>221</v>
      </c>
      <c r="K139" s="134"/>
      <c r="L139" s="374" t="s">
        <v>271</v>
      </c>
      <c r="M139" s="134"/>
      <c r="N139" s="60" t="s">
        <v>231</v>
      </c>
      <c r="O139" s="56"/>
      <c r="P139" s="76"/>
      <c r="Q139" s="64"/>
      <c r="R139" s="56"/>
      <c r="S139" s="56"/>
      <c r="T139" s="60"/>
      <c r="U139" s="60"/>
      <c r="V139" s="56"/>
    </row>
    <row r="140" spans="1:22" ht="29">
      <c r="A140" s="578">
        <v>71177870</v>
      </c>
      <c r="B140" s="173" t="s">
        <v>6081</v>
      </c>
      <c r="C140" s="167">
        <v>953933327</v>
      </c>
      <c r="D140" s="177" t="s">
        <v>6082</v>
      </c>
      <c r="E140" s="168"/>
      <c r="F140" s="76" t="s">
        <v>254</v>
      </c>
      <c r="G140" s="163" t="s">
        <v>224</v>
      </c>
      <c r="H140" s="163" t="s">
        <v>238</v>
      </c>
      <c r="I140" s="76" t="s">
        <v>13</v>
      </c>
      <c r="J140" s="76" t="s">
        <v>221</v>
      </c>
      <c r="K140" s="134"/>
      <c r="L140" s="374" t="s">
        <v>271</v>
      </c>
      <c r="M140" s="134"/>
      <c r="N140" s="56" t="s">
        <v>231</v>
      </c>
      <c r="O140" s="56" t="s">
        <v>231</v>
      </c>
      <c r="P140" s="76"/>
      <c r="Q140" s="64" t="s">
        <v>445</v>
      </c>
      <c r="R140" s="56" t="s">
        <v>312</v>
      </c>
      <c r="S140" s="56" t="s">
        <v>318</v>
      </c>
      <c r="T140" s="60" t="s">
        <v>628</v>
      </c>
      <c r="U140" s="60" t="s">
        <v>255</v>
      </c>
      <c r="V140" s="56"/>
    </row>
    <row r="141" spans="1:22" ht="29">
      <c r="A141" s="578">
        <v>44017163</v>
      </c>
      <c r="B141" s="173" t="s">
        <v>2222</v>
      </c>
      <c r="C141" s="167" t="s">
        <v>2223</v>
      </c>
      <c r="D141" s="170"/>
      <c r="E141" s="168"/>
      <c r="F141" s="76" t="s">
        <v>254</v>
      </c>
      <c r="G141" s="163" t="s">
        <v>224</v>
      </c>
      <c r="H141" s="163" t="s">
        <v>243</v>
      </c>
      <c r="I141" s="76"/>
      <c r="J141" s="76" t="s">
        <v>221</v>
      </c>
      <c r="K141" s="134"/>
      <c r="L141" s="374" t="s">
        <v>271</v>
      </c>
      <c r="M141" s="134"/>
      <c r="N141" s="56" t="s">
        <v>231</v>
      </c>
      <c r="O141" s="56" t="s">
        <v>231</v>
      </c>
      <c r="P141" s="76"/>
      <c r="Q141" s="64" t="s">
        <v>445</v>
      </c>
      <c r="R141" s="56" t="s">
        <v>232</v>
      </c>
      <c r="S141" s="56" t="s">
        <v>318</v>
      </c>
      <c r="T141" s="60" t="s">
        <v>323</v>
      </c>
      <c r="U141" s="60" t="s">
        <v>255</v>
      </c>
      <c r="V141" s="56"/>
    </row>
    <row r="142" spans="1:22">
      <c r="A142" s="137">
        <v>70739258</v>
      </c>
      <c r="B142" s="173" t="s">
        <v>5776</v>
      </c>
      <c r="C142" s="134">
        <v>995160848</v>
      </c>
      <c r="D142" s="170" t="s">
        <v>5777</v>
      </c>
      <c r="E142" s="134"/>
      <c r="F142" s="76"/>
      <c r="G142" s="163" t="s">
        <v>224</v>
      </c>
      <c r="H142" s="163" t="s">
        <v>243</v>
      </c>
      <c r="I142" s="76"/>
      <c r="J142" s="76" t="s">
        <v>221</v>
      </c>
      <c r="K142" s="134"/>
      <c r="L142" s="374" t="s">
        <v>271</v>
      </c>
      <c r="M142" s="134"/>
      <c r="N142" s="56" t="s">
        <v>231</v>
      </c>
      <c r="O142" s="56"/>
      <c r="P142" s="76"/>
      <c r="Q142" s="64"/>
      <c r="R142" s="56"/>
      <c r="S142" s="56"/>
      <c r="T142" s="56"/>
      <c r="U142" s="56"/>
      <c r="V142" s="56"/>
    </row>
    <row r="143" spans="1:22">
      <c r="A143" s="137">
        <v>70719261</v>
      </c>
      <c r="B143" s="173" t="s">
        <v>5707</v>
      </c>
      <c r="C143" s="134">
        <v>901998948</v>
      </c>
      <c r="D143" s="145" t="s">
        <v>5708</v>
      </c>
      <c r="E143" s="134"/>
      <c r="F143" s="76"/>
      <c r="G143" s="163" t="s">
        <v>224</v>
      </c>
      <c r="H143" s="163" t="s">
        <v>243</v>
      </c>
      <c r="I143" s="76"/>
      <c r="J143" s="76" t="s">
        <v>221</v>
      </c>
      <c r="K143" s="134"/>
      <c r="L143" s="374" t="s">
        <v>271</v>
      </c>
      <c r="M143" s="134"/>
      <c r="N143" s="56" t="s">
        <v>231</v>
      </c>
      <c r="O143" s="56"/>
      <c r="P143" s="76"/>
      <c r="Q143" s="64"/>
      <c r="R143" s="56"/>
      <c r="S143" s="56"/>
      <c r="T143" s="56"/>
      <c r="U143" s="56"/>
      <c r="V143" s="56"/>
    </row>
    <row r="144" spans="1:22">
      <c r="A144" s="137">
        <v>75996334</v>
      </c>
      <c r="B144" s="173" t="s">
        <v>9495</v>
      </c>
      <c r="C144" s="134">
        <v>51962964585</v>
      </c>
      <c r="D144" s="145" t="s">
        <v>9496</v>
      </c>
      <c r="E144" s="134"/>
      <c r="F144" s="76"/>
      <c r="G144" s="165" t="s">
        <v>223</v>
      </c>
      <c r="H144" s="163" t="s">
        <v>243</v>
      </c>
      <c r="I144" s="76"/>
      <c r="J144" s="76" t="s">
        <v>221</v>
      </c>
      <c r="K144" s="134"/>
      <c r="L144" s="374" t="s">
        <v>271</v>
      </c>
      <c r="M144" s="134"/>
      <c r="N144" s="56" t="s">
        <v>231</v>
      </c>
      <c r="O144" s="56"/>
      <c r="P144" s="76"/>
      <c r="Q144" s="64"/>
      <c r="R144" s="56"/>
      <c r="S144" s="56"/>
      <c r="T144" s="56"/>
      <c r="U144" s="56"/>
      <c r="V144" s="56"/>
    </row>
    <row r="145" spans="1:22">
      <c r="A145" s="137">
        <v>70590362</v>
      </c>
      <c r="B145" s="173" t="s">
        <v>5523</v>
      </c>
      <c r="C145" s="134">
        <v>51961695451</v>
      </c>
      <c r="D145" s="145" t="s">
        <v>5524</v>
      </c>
      <c r="E145" s="134"/>
      <c r="F145" s="76"/>
      <c r="G145" s="163" t="s">
        <v>224</v>
      </c>
      <c r="H145" s="163" t="s">
        <v>243</v>
      </c>
      <c r="I145" s="76"/>
      <c r="J145" s="76" t="s">
        <v>221</v>
      </c>
      <c r="K145" s="134"/>
      <c r="L145" s="374" t="s">
        <v>271</v>
      </c>
      <c r="M145" s="134"/>
      <c r="N145" s="56" t="s">
        <v>236</v>
      </c>
      <c r="O145" s="56"/>
      <c r="P145" s="76"/>
      <c r="Q145" s="64"/>
      <c r="R145" s="56"/>
      <c r="S145" s="56"/>
      <c r="T145" s="56"/>
      <c r="U145" s="56"/>
      <c r="V145" s="56"/>
    </row>
    <row r="146" spans="1:22">
      <c r="A146" s="137">
        <v>62541331</v>
      </c>
      <c r="B146" s="173" t="s">
        <v>5230</v>
      </c>
      <c r="C146" s="134">
        <v>948212046</v>
      </c>
      <c r="D146" s="145" t="s">
        <v>5231</v>
      </c>
      <c r="E146" s="134"/>
      <c r="F146" s="76"/>
      <c r="G146" s="165" t="s">
        <v>223</v>
      </c>
      <c r="H146" s="163" t="s">
        <v>243</v>
      </c>
      <c r="I146" s="76"/>
      <c r="J146" s="76" t="s">
        <v>221</v>
      </c>
      <c r="K146" s="134"/>
      <c r="L146" s="374" t="s">
        <v>271</v>
      </c>
      <c r="M146" s="134"/>
      <c r="N146" s="56" t="s">
        <v>236</v>
      </c>
      <c r="O146" s="56"/>
      <c r="P146" s="76"/>
      <c r="Q146" s="64"/>
      <c r="R146" s="56"/>
      <c r="S146" s="56"/>
      <c r="T146" s="56"/>
      <c r="U146" s="56"/>
      <c r="V146" s="56"/>
    </row>
    <row r="147" spans="1:22" ht="29">
      <c r="A147" s="137">
        <v>60790611</v>
      </c>
      <c r="B147" s="173" t="s">
        <v>3285</v>
      </c>
      <c r="C147" s="134">
        <v>970756665</v>
      </c>
      <c r="D147" s="145" t="s">
        <v>3286</v>
      </c>
      <c r="E147" s="134"/>
      <c r="F147" s="76" t="s">
        <v>254</v>
      </c>
      <c r="G147" s="165" t="s">
        <v>223</v>
      </c>
      <c r="H147" s="163" t="s">
        <v>243</v>
      </c>
      <c r="I147" s="76"/>
      <c r="J147" s="76" t="s">
        <v>221</v>
      </c>
      <c r="K147" s="134"/>
      <c r="L147" s="374" t="s">
        <v>271</v>
      </c>
      <c r="M147" s="134"/>
      <c r="N147" s="56" t="s">
        <v>231</v>
      </c>
      <c r="O147" s="56" t="s">
        <v>231</v>
      </c>
      <c r="P147" s="56"/>
      <c r="Q147" s="64" t="s">
        <v>445</v>
      </c>
      <c r="R147" s="56" t="s">
        <v>312</v>
      </c>
      <c r="S147" s="56" t="s">
        <v>318</v>
      </c>
      <c r="T147" s="60" t="s">
        <v>628</v>
      </c>
      <c r="U147" s="60" t="s">
        <v>255</v>
      </c>
      <c r="V147" s="56"/>
    </row>
    <row r="148" spans="1:22" ht="29">
      <c r="A148" s="137">
        <v>61330135</v>
      </c>
      <c r="B148" s="173" t="s">
        <v>4016</v>
      </c>
      <c r="C148" s="134">
        <v>913050153</v>
      </c>
      <c r="D148" s="145" t="s">
        <v>4017</v>
      </c>
      <c r="E148" s="134" t="s">
        <v>4018</v>
      </c>
      <c r="F148" s="76"/>
      <c r="G148" s="165" t="s">
        <v>223</v>
      </c>
      <c r="H148" s="163" t="s">
        <v>243</v>
      </c>
      <c r="I148" s="76"/>
      <c r="J148" s="76" t="s">
        <v>221</v>
      </c>
      <c r="K148" s="134"/>
      <c r="L148" s="374" t="s">
        <v>271</v>
      </c>
      <c r="M148" s="134"/>
      <c r="N148" s="60" t="s">
        <v>241</v>
      </c>
      <c r="O148" s="56"/>
      <c r="P148" s="76"/>
      <c r="Q148" s="64"/>
      <c r="R148" s="56"/>
      <c r="S148" s="56"/>
      <c r="T148" s="56"/>
      <c r="U148" s="56"/>
      <c r="V148" s="56"/>
    </row>
    <row r="149" spans="1:22">
      <c r="A149" s="137">
        <v>9806240</v>
      </c>
      <c r="B149" s="173" t="s">
        <v>798</v>
      </c>
      <c r="C149" s="134">
        <v>51956796489</v>
      </c>
      <c r="D149" s="145" t="s">
        <v>799</v>
      </c>
      <c r="E149" s="134"/>
      <c r="F149" s="76"/>
      <c r="G149" s="163" t="s">
        <v>224</v>
      </c>
      <c r="H149" s="163" t="s">
        <v>243</v>
      </c>
      <c r="I149" s="76"/>
      <c r="J149" s="76" t="s">
        <v>221</v>
      </c>
      <c r="K149" s="134"/>
      <c r="L149" s="374" t="s">
        <v>271</v>
      </c>
      <c r="M149" s="134"/>
      <c r="N149" s="56" t="s">
        <v>236</v>
      </c>
      <c r="O149" s="56"/>
      <c r="P149" s="76"/>
      <c r="Q149" s="64"/>
      <c r="R149" s="56"/>
      <c r="S149" s="56"/>
      <c r="T149" s="56"/>
      <c r="U149" s="56"/>
      <c r="V149" s="56"/>
    </row>
    <row r="150" spans="1:22">
      <c r="A150" s="137">
        <v>70708408</v>
      </c>
      <c r="B150" s="173" t="s">
        <v>5659</v>
      </c>
      <c r="C150" s="134">
        <v>51997334371</v>
      </c>
      <c r="D150" s="145" t="s">
        <v>5660</v>
      </c>
      <c r="E150" s="134"/>
      <c r="F150" s="76"/>
      <c r="G150" s="163" t="s">
        <v>224</v>
      </c>
      <c r="H150" s="163" t="s">
        <v>243</v>
      </c>
      <c r="I150" s="76"/>
      <c r="J150" s="76" t="s">
        <v>221</v>
      </c>
      <c r="K150" s="134"/>
      <c r="L150" s="374" t="s">
        <v>271</v>
      </c>
      <c r="M150" s="134"/>
      <c r="N150" s="56" t="s">
        <v>236</v>
      </c>
      <c r="O150" s="56"/>
      <c r="P150" s="76"/>
      <c r="Q150" s="64"/>
      <c r="R150" s="56"/>
      <c r="S150" s="56"/>
      <c r="T150" s="56"/>
      <c r="U150" s="56"/>
      <c r="V150" s="56"/>
    </row>
    <row r="151" spans="1:22">
      <c r="A151" s="137">
        <v>70534962</v>
      </c>
      <c r="B151" s="173" t="s">
        <v>5502</v>
      </c>
      <c r="C151" s="134">
        <v>965752541</v>
      </c>
      <c r="D151" s="145" t="s">
        <v>5503</v>
      </c>
      <c r="E151" s="134"/>
      <c r="F151" s="76"/>
      <c r="G151" s="163" t="s">
        <v>224</v>
      </c>
      <c r="H151" s="163" t="s">
        <v>243</v>
      </c>
      <c r="I151" s="76"/>
      <c r="J151" s="76" t="s">
        <v>221</v>
      </c>
      <c r="K151" s="134"/>
      <c r="L151" s="374" t="s">
        <v>271</v>
      </c>
      <c r="M151" s="134"/>
      <c r="N151" s="56" t="s">
        <v>236</v>
      </c>
      <c r="O151" s="56"/>
      <c r="P151" s="76"/>
      <c r="Q151" s="64"/>
      <c r="R151" s="56"/>
      <c r="S151" s="56"/>
      <c r="T151" s="56"/>
      <c r="U151" s="56"/>
      <c r="V151" s="56"/>
    </row>
    <row r="152" spans="1:22">
      <c r="A152" s="137">
        <v>78155285</v>
      </c>
      <c r="B152" s="173" t="s">
        <v>10073</v>
      </c>
      <c r="C152" s="134">
        <v>51993183640</v>
      </c>
      <c r="D152" s="145" t="s">
        <v>10074</v>
      </c>
      <c r="E152" s="134"/>
      <c r="F152" s="76"/>
      <c r="G152" s="163" t="s">
        <v>224</v>
      </c>
      <c r="H152" s="163" t="s">
        <v>243</v>
      </c>
      <c r="I152" s="76"/>
      <c r="J152" s="76" t="s">
        <v>221</v>
      </c>
      <c r="K152" s="134"/>
      <c r="L152" s="374" t="s">
        <v>271</v>
      </c>
      <c r="M152" s="134"/>
      <c r="N152" s="56" t="s">
        <v>236</v>
      </c>
      <c r="O152" s="56"/>
      <c r="P152" s="76"/>
      <c r="Q152" s="64"/>
      <c r="R152" s="56"/>
      <c r="S152" s="56"/>
      <c r="T152" s="56"/>
      <c r="U152" s="56"/>
      <c r="V152" s="56"/>
    </row>
    <row r="153" spans="1:22">
      <c r="A153" s="137">
        <v>70716071</v>
      </c>
      <c r="B153" s="173" t="s">
        <v>5690</v>
      </c>
      <c r="C153" s="134">
        <v>51973304304</v>
      </c>
      <c r="D153" s="145" t="s">
        <v>5691</v>
      </c>
      <c r="E153" s="134"/>
      <c r="F153" s="76"/>
      <c r="G153" s="165" t="s">
        <v>223</v>
      </c>
      <c r="H153" s="163" t="s">
        <v>243</v>
      </c>
      <c r="I153" s="76"/>
      <c r="J153" s="76" t="s">
        <v>221</v>
      </c>
      <c r="K153" s="134"/>
      <c r="L153" s="374" t="s">
        <v>271</v>
      </c>
      <c r="M153" s="134"/>
      <c r="N153" s="56" t="s">
        <v>231</v>
      </c>
      <c r="O153" s="56"/>
      <c r="P153" s="76"/>
      <c r="Q153" s="64"/>
      <c r="R153" s="56"/>
      <c r="S153" s="56"/>
      <c r="T153" s="56"/>
      <c r="U153" s="56"/>
      <c r="V153" s="56"/>
    </row>
    <row r="154" spans="1:22">
      <c r="A154" s="137">
        <v>42649987</v>
      </c>
      <c r="B154" s="173" t="s">
        <v>1934</v>
      </c>
      <c r="C154" s="134">
        <v>51979429046</v>
      </c>
      <c r="D154" s="145" t="s">
        <v>1935</v>
      </c>
      <c r="E154" s="134"/>
      <c r="F154" s="76"/>
      <c r="G154" s="163" t="s">
        <v>224</v>
      </c>
      <c r="H154" s="163" t="s">
        <v>243</v>
      </c>
      <c r="I154" s="76"/>
      <c r="J154" s="76" t="s">
        <v>221</v>
      </c>
      <c r="K154" s="134"/>
      <c r="L154" s="374" t="s">
        <v>271</v>
      </c>
      <c r="M154" s="134"/>
      <c r="N154" s="56" t="s">
        <v>236</v>
      </c>
      <c r="O154" s="56"/>
      <c r="P154" s="76"/>
      <c r="Q154" s="64"/>
      <c r="R154" s="56"/>
      <c r="S154" s="56"/>
      <c r="T154" s="56"/>
      <c r="U154" s="56"/>
      <c r="V154" s="56"/>
    </row>
    <row r="155" spans="1:22">
      <c r="A155" s="137">
        <v>6671199</v>
      </c>
      <c r="B155" s="173" t="s">
        <v>517</v>
      </c>
      <c r="C155" s="134">
        <v>51976522775</v>
      </c>
      <c r="D155" s="145" t="s">
        <v>518</v>
      </c>
      <c r="E155" s="134"/>
      <c r="F155" s="76"/>
      <c r="G155" s="163" t="s">
        <v>224</v>
      </c>
      <c r="H155" s="163" t="s">
        <v>243</v>
      </c>
      <c r="I155" s="76"/>
      <c r="J155" s="76" t="s">
        <v>221</v>
      </c>
      <c r="K155" s="134"/>
      <c r="L155" s="374" t="s">
        <v>271</v>
      </c>
      <c r="M155" s="134"/>
      <c r="N155" s="56" t="s">
        <v>236</v>
      </c>
      <c r="O155" s="56"/>
      <c r="P155" s="76"/>
      <c r="Q155" s="64"/>
      <c r="R155" s="56"/>
      <c r="S155" s="56"/>
      <c r="T155" s="56"/>
      <c r="U155" s="56"/>
      <c r="V155" s="56"/>
    </row>
    <row r="156" spans="1:22">
      <c r="A156" s="137">
        <v>41176084</v>
      </c>
      <c r="B156" s="173" t="s">
        <v>1597</v>
      </c>
      <c r="C156" s="134">
        <v>51962819389</v>
      </c>
      <c r="D156" s="145" t="s">
        <v>1598</v>
      </c>
      <c r="E156" s="134"/>
      <c r="F156" s="76"/>
      <c r="G156" s="163" t="s">
        <v>224</v>
      </c>
      <c r="H156" s="163" t="s">
        <v>243</v>
      </c>
      <c r="I156" s="76"/>
      <c r="J156" s="76" t="s">
        <v>221</v>
      </c>
      <c r="K156" s="134"/>
      <c r="L156" s="374" t="s">
        <v>271</v>
      </c>
      <c r="M156" s="134"/>
      <c r="N156" s="56" t="s">
        <v>231</v>
      </c>
      <c r="O156" s="56"/>
      <c r="P156" s="76"/>
      <c r="Q156" s="64"/>
      <c r="R156" s="56"/>
      <c r="S156" s="56"/>
      <c r="T156" s="56"/>
      <c r="U156" s="56"/>
      <c r="V156" s="56"/>
    </row>
    <row r="157" spans="1:22">
      <c r="A157" s="137">
        <v>42050274</v>
      </c>
      <c r="B157" s="173" t="s">
        <v>1797</v>
      </c>
      <c r="C157" s="134">
        <v>51957206985</v>
      </c>
      <c r="D157" s="145" t="s">
        <v>1798</v>
      </c>
      <c r="E157" s="134"/>
      <c r="F157" s="76"/>
      <c r="G157" s="165" t="s">
        <v>223</v>
      </c>
      <c r="H157" s="163" t="s">
        <v>243</v>
      </c>
      <c r="I157" s="76"/>
      <c r="J157" s="76" t="s">
        <v>221</v>
      </c>
      <c r="K157" s="134"/>
      <c r="L157" s="374" t="s">
        <v>271</v>
      </c>
      <c r="M157" s="134"/>
      <c r="N157" s="56" t="s">
        <v>236</v>
      </c>
      <c r="O157" s="56"/>
      <c r="P157" s="76"/>
      <c r="Q157" s="64"/>
      <c r="R157" s="56"/>
      <c r="S157" s="56"/>
      <c r="T157" s="56"/>
      <c r="U157" s="56"/>
      <c r="V157" s="56"/>
    </row>
    <row r="158" spans="1:22">
      <c r="A158" s="137">
        <v>70883239</v>
      </c>
      <c r="B158" s="173" t="s">
        <v>5826</v>
      </c>
      <c r="C158" s="134">
        <v>51903134531</v>
      </c>
      <c r="D158" s="145" t="s">
        <v>5827</v>
      </c>
      <c r="E158" s="134"/>
      <c r="F158" s="76"/>
      <c r="G158" s="163" t="s">
        <v>224</v>
      </c>
      <c r="H158" s="163" t="s">
        <v>243</v>
      </c>
      <c r="I158" s="76"/>
      <c r="J158" s="76" t="s">
        <v>221</v>
      </c>
      <c r="K158" s="134"/>
      <c r="L158" s="374" t="s">
        <v>271</v>
      </c>
      <c r="M158" s="134"/>
      <c r="N158" s="56" t="s">
        <v>236</v>
      </c>
      <c r="O158" s="56"/>
      <c r="P158" s="76"/>
      <c r="Q158" s="64"/>
      <c r="R158" s="56"/>
      <c r="S158" s="56"/>
      <c r="T158" s="56"/>
      <c r="U158" s="56"/>
      <c r="V158" s="56"/>
    </row>
    <row r="159" spans="1:22">
      <c r="A159" s="137">
        <v>10665301</v>
      </c>
      <c r="B159" s="173" t="s">
        <v>1017</v>
      </c>
      <c r="C159" s="134">
        <v>51912202781</v>
      </c>
      <c r="D159" s="145" t="s">
        <v>1018</v>
      </c>
      <c r="E159" s="134"/>
      <c r="F159" s="76"/>
      <c r="G159" s="163" t="s">
        <v>224</v>
      </c>
      <c r="H159" s="163" t="s">
        <v>243</v>
      </c>
      <c r="I159" s="76"/>
      <c r="J159" s="76" t="s">
        <v>221</v>
      </c>
      <c r="K159" s="134"/>
      <c r="L159" s="374" t="s">
        <v>271</v>
      </c>
      <c r="M159" s="134"/>
      <c r="N159" s="56" t="s">
        <v>236</v>
      </c>
      <c r="O159" s="56"/>
      <c r="P159" s="76"/>
      <c r="Q159" s="64"/>
      <c r="R159" s="56"/>
      <c r="S159" s="56"/>
      <c r="T159" s="56"/>
      <c r="U159" s="56"/>
      <c r="V159" s="56"/>
    </row>
    <row r="160" spans="1:22">
      <c r="A160" s="578">
        <v>42547556</v>
      </c>
      <c r="B160" s="173" t="s">
        <v>1901</v>
      </c>
      <c r="C160" s="167">
        <v>51931537530</v>
      </c>
      <c r="D160" s="145" t="s">
        <v>1902</v>
      </c>
      <c r="E160" s="134"/>
      <c r="F160" s="76"/>
      <c r="G160" s="163" t="s">
        <v>224</v>
      </c>
      <c r="H160" s="163" t="s">
        <v>245</v>
      </c>
      <c r="I160" s="76"/>
      <c r="J160" s="76" t="s">
        <v>221</v>
      </c>
      <c r="K160" s="134" t="s">
        <v>269</v>
      </c>
      <c r="L160" s="374" t="s">
        <v>271</v>
      </c>
      <c r="M160" s="134"/>
      <c r="N160" s="56" t="s">
        <v>231</v>
      </c>
      <c r="O160" s="56" t="s">
        <v>231</v>
      </c>
      <c r="P160" s="56"/>
      <c r="Q160" s="64"/>
      <c r="R160" s="56"/>
      <c r="S160" s="56"/>
      <c r="T160" s="56"/>
      <c r="U160" s="56"/>
      <c r="V160" s="56"/>
    </row>
    <row r="161" spans="1:22">
      <c r="A161" s="137">
        <v>61044283</v>
      </c>
      <c r="B161" s="173" t="s">
        <v>3596</v>
      </c>
      <c r="C161" s="134">
        <v>51953669142</v>
      </c>
      <c r="D161" s="145" t="s">
        <v>3597</v>
      </c>
      <c r="E161" s="134"/>
      <c r="F161" s="76"/>
      <c r="G161" s="163" t="s">
        <v>224</v>
      </c>
      <c r="H161" s="163" t="s">
        <v>243</v>
      </c>
      <c r="I161" s="76"/>
      <c r="J161" s="76" t="s">
        <v>221</v>
      </c>
      <c r="K161" s="134"/>
      <c r="L161" s="374" t="s">
        <v>271</v>
      </c>
      <c r="M161" s="134"/>
      <c r="N161" s="56" t="s">
        <v>236</v>
      </c>
      <c r="O161" s="56"/>
      <c r="P161" s="76"/>
      <c r="Q161" s="64"/>
      <c r="R161" s="56"/>
      <c r="S161" s="56"/>
      <c r="T161" s="56"/>
      <c r="U161" s="56"/>
      <c r="V161" s="56"/>
    </row>
    <row r="162" spans="1:22" ht="29">
      <c r="A162" s="137">
        <v>61009242</v>
      </c>
      <c r="B162" s="173" t="s">
        <v>3559</v>
      </c>
      <c r="C162" s="134">
        <v>922560882</v>
      </c>
      <c r="D162" s="145" t="s">
        <v>3560</v>
      </c>
      <c r="E162" s="134"/>
      <c r="F162" s="76" t="s">
        <v>254</v>
      </c>
      <c r="G162" s="163" t="s">
        <v>224</v>
      </c>
      <c r="H162" s="163" t="s">
        <v>243</v>
      </c>
      <c r="I162" s="76"/>
      <c r="J162" s="76" t="s">
        <v>221</v>
      </c>
      <c r="K162" s="134"/>
      <c r="L162" s="374" t="s">
        <v>271</v>
      </c>
      <c r="M162" s="134"/>
      <c r="N162" s="56" t="s">
        <v>231</v>
      </c>
      <c r="O162" s="56" t="s">
        <v>231</v>
      </c>
      <c r="P162" s="56"/>
      <c r="Q162" s="64" t="s">
        <v>445</v>
      </c>
      <c r="R162" s="56" t="s">
        <v>232</v>
      </c>
      <c r="S162" s="56" t="s">
        <v>318</v>
      </c>
      <c r="T162" s="60" t="s">
        <v>323</v>
      </c>
      <c r="U162" s="60" t="s">
        <v>255</v>
      </c>
      <c r="V162" s="56"/>
    </row>
    <row r="163" spans="1:22">
      <c r="A163" s="137">
        <v>75012373</v>
      </c>
      <c r="B163" s="173" t="s">
        <v>9147</v>
      </c>
      <c r="C163" s="134">
        <v>977529341</v>
      </c>
      <c r="D163" s="145" t="s">
        <v>9146</v>
      </c>
      <c r="E163" s="134"/>
      <c r="F163" s="76"/>
      <c r="G163" s="165" t="s">
        <v>223</v>
      </c>
      <c r="H163" s="163" t="s">
        <v>243</v>
      </c>
      <c r="I163" s="76"/>
      <c r="J163" s="76" t="s">
        <v>221</v>
      </c>
      <c r="K163" s="134"/>
      <c r="L163" s="374" t="s">
        <v>271</v>
      </c>
      <c r="M163" s="134"/>
      <c r="N163" s="56" t="s">
        <v>236</v>
      </c>
      <c r="O163" s="56"/>
      <c r="P163" s="76"/>
      <c r="Q163" s="64"/>
      <c r="R163" s="56"/>
      <c r="S163" s="56"/>
      <c r="T163" s="56"/>
      <c r="U163" s="56"/>
      <c r="V163" s="56"/>
    </row>
    <row r="164" spans="1:22">
      <c r="A164" s="137">
        <v>42039365</v>
      </c>
      <c r="B164" s="173" t="s">
        <v>1795</v>
      </c>
      <c r="C164" s="134">
        <v>51904449736</v>
      </c>
      <c r="D164" s="145" t="s">
        <v>1796</v>
      </c>
      <c r="E164" s="134"/>
      <c r="F164" s="76"/>
      <c r="G164" s="163" t="s">
        <v>225</v>
      </c>
      <c r="H164" s="163" t="s">
        <v>243</v>
      </c>
      <c r="I164" s="76"/>
      <c r="J164" s="76" t="s">
        <v>221</v>
      </c>
      <c r="K164" s="134"/>
      <c r="L164" s="374" t="s">
        <v>271</v>
      </c>
      <c r="M164" s="134"/>
      <c r="N164" s="56" t="s">
        <v>236</v>
      </c>
      <c r="O164" s="56"/>
      <c r="P164" s="76"/>
      <c r="Q164" s="64"/>
      <c r="R164" s="56"/>
      <c r="S164" s="56"/>
      <c r="T164" s="56"/>
      <c r="U164" s="56"/>
      <c r="V164" s="56"/>
    </row>
    <row r="165" spans="1:22">
      <c r="A165" s="137">
        <v>40985322</v>
      </c>
      <c r="B165" s="173" t="s">
        <v>1554</v>
      </c>
      <c r="C165" s="134">
        <v>51983401396</v>
      </c>
      <c r="D165" s="145" t="s">
        <v>1555</v>
      </c>
      <c r="E165" s="134"/>
      <c r="F165" s="76"/>
      <c r="G165" s="163" t="s">
        <v>225</v>
      </c>
      <c r="H165" s="163" t="s">
        <v>243</v>
      </c>
      <c r="I165" s="76"/>
      <c r="J165" s="76" t="s">
        <v>221</v>
      </c>
      <c r="K165" s="134"/>
      <c r="L165" s="374" t="s">
        <v>271</v>
      </c>
      <c r="M165" s="134"/>
      <c r="N165" s="56" t="s">
        <v>236</v>
      </c>
      <c r="O165" s="56"/>
      <c r="P165" s="76"/>
      <c r="Q165" s="64"/>
      <c r="R165" s="56"/>
      <c r="S165" s="56"/>
      <c r="T165" s="56"/>
      <c r="U165" s="56"/>
      <c r="V165" s="56"/>
    </row>
    <row r="166" spans="1:22">
      <c r="A166" s="137">
        <v>73258896</v>
      </c>
      <c r="B166" s="173" t="s">
        <v>8222</v>
      </c>
      <c r="C166" s="134">
        <v>51999198291</v>
      </c>
      <c r="D166" s="145" t="s">
        <v>8223</v>
      </c>
      <c r="E166" s="134"/>
      <c r="F166" s="76"/>
      <c r="G166" s="163" t="s">
        <v>225</v>
      </c>
      <c r="H166" s="163" t="s">
        <v>243</v>
      </c>
      <c r="I166" s="76"/>
      <c r="J166" s="76" t="s">
        <v>221</v>
      </c>
      <c r="K166" s="134"/>
      <c r="L166" s="374" t="s">
        <v>271</v>
      </c>
      <c r="M166" s="134"/>
      <c r="N166" s="56" t="s">
        <v>236</v>
      </c>
      <c r="O166" s="56"/>
      <c r="P166" s="76"/>
      <c r="Q166" s="64"/>
      <c r="R166" s="56"/>
      <c r="S166" s="56"/>
      <c r="T166" s="56"/>
      <c r="U166" s="56"/>
      <c r="V166" s="56"/>
    </row>
    <row r="167" spans="1:22">
      <c r="A167" s="137">
        <v>6324084</v>
      </c>
      <c r="B167" s="173" t="s">
        <v>503</v>
      </c>
      <c r="C167" s="134">
        <v>918210887</v>
      </c>
      <c r="D167" s="145" t="s">
        <v>504</v>
      </c>
      <c r="E167" s="134"/>
      <c r="F167" s="76"/>
      <c r="G167" s="163" t="s">
        <v>224</v>
      </c>
      <c r="H167" s="163" t="s">
        <v>243</v>
      </c>
      <c r="I167" s="76"/>
      <c r="J167" s="76" t="s">
        <v>221</v>
      </c>
      <c r="K167" s="134"/>
      <c r="L167" s="374" t="s">
        <v>271</v>
      </c>
      <c r="M167" s="134"/>
      <c r="N167" s="56" t="s">
        <v>236</v>
      </c>
      <c r="O167" s="56"/>
      <c r="P167" s="76"/>
      <c r="Q167" s="64"/>
      <c r="R167" s="56"/>
      <c r="S167" s="56"/>
      <c r="T167" s="56"/>
      <c r="U167" s="56"/>
      <c r="V167" s="56"/>
    </row>
    <row r="168" spans="1:22">
      <c r="A168" s="137">
        <v>42633743</v>
      </c>
      <c r="B168" s="173" t="s">
        <v>1926</v>
      </c>
      <c r="C168" s="134">
        <v>51994474572</v>
      </c>
      <c r="D168" s="145" t="s">
        <v>1927</v>
      </c>
      <c r="E168" s="134"/>
      <c r="F168" s="76"/>
      <c r="G168" s="163" t="s">
        <v>225</v>
      </c>
      <c r="H168" s="163" t="s">
        <v>243</v>
      </c>
      <c r="I168" s="76"/>
      <c r="J168" s="76" t="s">
        <v>221</v>
      </c>
      <c r="K168" s="134"/>
      <c r="L168" s="374" t="s">
        <v>271</v>
      </c>
      <c r="M168" s="134"/>
      <c r="N168" s="56" t="s">
        <v>236</v>
      </c>
      <c r="O168" s="56"/>
      <c r="P168" s="76"/>
      <c r="Q168" s="64"/>
      <c r="R168" s="56"/>
      <c r="S168" s="56"/>
      <c r="T168" s="56"/>
      <c r="U168" s="56"/>
      <c r="V168" s="56"/>
    </row>
    <row r="169" spans="1:22">
      <c r="A169" s="137">
        <v>74987758</v>
      </c>
      <c r="B169" s="173" t="s">
        <v>9130</v>
      </c>
      <c r="C169" s="134">
        <v>51989891043</v>
      </c>
      <c r="D169" s="145" t="s">
        <v>9131</v>
      </c>
      <c r="E169" s="134"/>
      <c r="F169" s="76"/>
      <c r="G169" s="163" t="s">
        <v>225</v>
      </c>
      <c r="H169" s="163" t="s">
        <v>243</v>
      </c>
      <c r="I169" s="76"/>
      <c r="J169" s="76" t="s">
        <v>221</v>
      </c>
      <c r="K169" s="134"/>
      <c r="L169" s="374" t="s">
        <v>271</v>
      </c>
      <c r="M169" s="134"/>
      <c r="N169" s="56" t="s">
        <v>236</v>
      </c>
      <c r="O169" s="56"/>
      <c r="P169" s="76"/>
      <c r="Q169" s="64"/>
      <c r="R169" s="56"/>
      <c r="S169" s="56"/>
      <c r="T169" s="56"/>
      <c r="U169" s="56"/>
      <c r="V169" s="56"/>
    </row>
    <row r="170" spans="1:22" ht="29">
      <c r="A170" s="137">
        <v>62472100</v>
      </c>
      <c r="B170" s="173" t="s">
        <v>5222</v>
      </c>
      <c r="C170" s="134">
        <v>51961605219</v>
      </c>
      <c r="D170" s="145" t="s">
        <v>5223</v>
      </c>
      <c r="E170" s="134"/>
      <c r="F170" s="76"/>
      <c r="G170" s="165" t="s">
        <v>223</v>
      </c>
      <c r="H170" s="163" t="s">
        <v>243</v>
      </c>
      <c r="I170" s="76"/>
      <c r="J170" s="76" t="s">
        <v>221</v>
      </c>
      <c r="K170" s="134"/>
      <c r="L170" s="374" t="s">
        <v>271</v>
      </c>
      <c r="M170" s="134"/>
      <c r="N170" s="60" t="s">
        <v>241</v>
      </c>
      <c r="O170" s="56"/>
      <c r="P170" s="76"/>
      <c r="Q170" s="64"/>
      <c r="R170" s="56"/>
      <c r="S170" s="56"/>
      <c r="T170" s="56"/>
      <c r="U170" s="56"/>
      <c r="V170" s="56"/>
    </row>
    <row r="171" spans="1:22" ht="29">
      <c r="A171" s="137">
        <v>72741997</v>
      </c>
      <c r="B171" s="173" t="s">
        <v>7538</v>
      </c>
      <c r="C171" s="134">
        <v>51984129823</v>
      </c>
      <c r="D171" s="145" t="s">
        <v>7539</v>
      </c>
      <c r="E171" s="134"/>
      <c r="F171" s="76"/>
      <c r="G171" s="165" t="s">
        <v>223</v>
      </c>
      <c r="H171" s="163" t="s">
        <v>243</v>
      </c>
      <c r="I171" s="76"/>
      <c r="J171" s="76" t="s">
        <v>221</v>
      </c>
      <c r="K171" s="134"/>
      <c r="L171" s="374" t="s">
        <v>271</v>
      </c>
      <c r="M171" s="134"/>
      <c r="N171" s="60" t="s">
        <v>241</v>
      </c>
      <c r="O171" s="56"/>
      <c r="P171" s="76"/>
      <c r="Q171" s="64"/>
      <c r="R171" s="56"/>
      <c r="S171" s="56"/>
      <c r="T171" s="56"/>
      <c r="U171" s="56"/>
      <c r="V171" s="56"/>
    </row>
    <row r="172" spans="1:22">
      <c r="A172" s="137">
        <v>76289350</v>
      </c>
      <c r="B172" s="173" t="s">
        <v>9600</v>
      </c>
      <c r="C172" s="134">
        <v>51926948743</v>
      </c>
      <c r="D172" s="145" t="s">
        <v>9601</v>
      </c>
      <c r="E172" s="134"/>
      <c r="F172" s="76"/>
      <c r="G172" s="165" t="s">
        <v>223</v>
      </c>
      <c r="H172" s="163" t="s">
        <v>243</v>
      </c>
      <c r="I172" s="76"/>
      <c r="J172" s="76" t="s">
        <v>221</v>
      </c>
      <c r="K172" s="134"/>
      <c r="L172" s="374" t="s">
        <v>271</v>
      </c>
      <c r="M172" s="134"/>
      <c r="N172" s="56" t="s">
        <v>236</v>
      </c>
      <c r="O172" s="56"/>
      <c r="P172" s="76"/>
      <c r="Q172" s="64"/>
      <c r="R172" s="56"/>
      <c r="S172" s="56"/>
      <c r="T172" s="56"/>
      <c r="U172" s="56"/>
      <c r="V172" s="56"/>
    </row>
    <row r="173" spans="1:22">
      <c r="A173" s="137">
        <v>73779385</v>
      </c>
      <c r="B173" s="173" t="s">
        <v>8557</v>
      </c>
      <c r="C173" s="134">
        <v>51904982289</v>
      </c>
      <c r="D173" s="145" t="s">
        <v>8558</v>
      </c>
      <c r="E173" s="134" t="s">
        <v>8559</v>
      </c>
      <c r="F173" s="76"/>
      <c r="G173" s="163" t="s">
        <v>225</v>
      </c>
      <c r="H173" s="163" t="s">
        <v>243</v>
      </c>
      <c r="I173" s="76"/>
      <c r="J173" s="76" t="s">
        <v>221</v>
      </c>
      <c r="K173" s="134"/>
      <c r="L173" s="374" t="s">
        <v>271</v>
      </c>
      <c r="M173" s="134"/>
      <c r="N173" s="56" t="s">
        <v>236</v>
      </c>
      <c r="O173" s="56"/>
      <c r="P173" s="76"/>
      <c r="Q173" s="64"/>
      <c r="R173" s="56"/>
      <c r="S173" s="56"/>
      <c r="T173" s="56"/>
      <c r="U173" s="56"/>
      <c r="V173" s="56"/>
    </row>
    <row r="174" spans="1:22">
      <c r="A174" s="137">
        <v>60819413</v>
      </c>
      <c r="B174" s="173" t="s">
        <v>3312</v>
      </c>
      <c r="C174" s="134">
        <v>51926796407</v>
      </c>
      <c r="D174" s="145" t="s">
        <v>3313</v>
      </c>
      <c r="E174" s="134"/>
      <c r="F174" s="76"/>
      <c r="G174" s="163" t="s">
        <v>225</v>
      </c>
      <c r="H174" s="163" t="s">
        <v>243</v>
      </c>
      <c r="I174" s="76"/>
      <c r="J174" s="76" t="s">
        <v>221</v>
      </c>
      <c r="K174" s="134"/>
      <c r="L174" s="374" t="s">
        <v>271</v>
      </c>
      <c r="M174" s="134"/>
      <c r="N174" s="56" t="s">
        <v>236</v>
      </c>
      <c r="O174" s="56"/>
      <c r="P174" s="60"/>
      <c r="Q174" s="64"/>
      <c r="R174" s="56"/>
      <c r="S174" s="56"/>
      <c r="T174" s="56"/>
      <c r="U174" s="56"/>
      <c r="V174" s="56"/>
    </row>
    <row r="175" spans="1:22">
      <c r="A175" s="137">
        <v>76644280</v>
      </c>
      <c r="B175" s="173" t="s">
        <v>9742</v>
      </c>
      <c r="C175" s="134">
        <v>927351040</v>
      </c>
      <c r="D175" s="145" t="s">
        <v>9743</v>
      </c>
      <c r="E175" s="134"/>
      <c r="F175" s="76"/>
      <c r="G175" s="163" t="s">
        <v>224</v>
      </c>
      <c r="H175" s="163" t="s">
        <v>243</v>
      </c>
      <c r="I175" s="76"/>
      <c r="J175" s="76" t="s">
        <v>221</v>
      </c>
      <c r="K175" s="134"/>
      <c r="L175" s="374" t="s">
        <v>271</v>
      </c>
      <c r="M175" s="134"/>
      <c r="N175" s="56" t="s">
        <v>236</v>
      </c>
      <c r="O175" s="56"/>
      <c r="P175" s="76"/>
      <c r="Q175" s="64"/>
      <c r="R175" s="56"/>
      <c r="S175" s="56"/>
      <c r="T175" s="56"/>
      <c r="U175" s="56"/>
      <c r="V175" s="56"/>
    </row>
    <row r="176" spans="1:22" ht="29">
      <c r="A176" s="137">
        <v>46384904</v>
      </c>
      <c r="B176" s="173" t="s">
        <v>2633</v>
      </c>
      <c r="C176" s="134">
        <v>971549779</v>
      </c>
      <c r="D176" s="145" t="s">
        <v>2634</v>
      </c>
      <c r="E176" s="134"/>
      <c r="F176" s="76"/>
      <c r="G176" s="163" t="s">
        <v>225</v>
      </c>
      <c r="H176" s="163" t="s">
        <v>243</v>
      </c>
      <c r="I176" s="76" t="s">
        <v>316</v>
      </c>
      <c r="J176" s="76" t="s">
        <v>221</v>
      </c>
      <c r="K176" s="134"/>
      <c r="L176" s="374" t="s">
        <v>271</v>
      </c>
      <c r="M176" s="134"/>
      <c r="N176" s="56" t="s">
        <v>236</v>
      </c>
      <c r="O176" s="60" t="s">
        <v>239</v>
      </c>
      <c r="P176" s="60"/>
      <c r="Q176" s="64"/>
      <c r="R176" s="56"/>
      <c r="S176" s="56"/>
      <c r="T176" s="56"/>
      <c r="U176" s="56"/>
      <c r="V176" s="56"/>
    </row>
    <row r="177" spans="1:22">
      <c r="A177" s="579">
        <v>72986354</v>
      </c>
      <c r="B177" s="413" t="s">
        <v>7825</v>
      </c>
      <c r="C177" s="414">
        <v>51950289149</v>
      </c>
      <c r="D177" s="415" t="s">
        <v>7826</v>
      </c>
      <c r="E177" s="416"/>
      <c r="F177" s="419"/>
      <c r="G177" s="418" t="s">
        <v>224</v>
      </c>
      <c r="H177" s="418" t="s">
        <v>245</v>
      </c>
      <c r="I177" s="419"/>
      <c r="J177" s="419" t="s">
        <v>221</v>
      </c>
      <c r="K177" s="416" t="s">
        <v>259</v>
      </c>
      <c r="L177" s="374" t="s">
        <v>271</v>
      </c>
      <c r="M177" s="416"/>
      <c r="N177" s="420" t="s">
        <v>233</v>
      </c>
      <c r="O177" s="420" t="s">
        <v>236</v>
      </c>
      <c r="P177" s="419"/>
      <c r="Q177" s="421"/>
      <c r="R177" s="420"/>
      <c r="S177" s="420"/>
      <c r="T177" s="420"/>
      <c r="U177" s="420"/>
      <c r="V177" s="420"/>
    </row>
    <row r="178" spans="1:22" ht="56">
      <c r="A178" s="578">
        <v>74806519</v>
      </c>
      <c r="B178" s="173" t="s">
        <v>9051</v>
      </c>
      <c r="C178" s="167" t="s">
        <v>9052</v>
      </c>
      <c r="D178" s="177"/>
      <c r="E178" s="168"/>
      <c r="F178" s="76" t="s">
        <v>247</v>
      </c>
      <c r="G178" s="165" t="s">
        <v>223</v>
      </c>
      <c r="H178" s="163" t="s">
        <v>238</v>
      </c>
      <c r="I178" s="76"/>
      <c r="J178" s="76" t="s">
        <v>221</v>
      </c>
      <c r="K178" s="134"/>
      <c r="L178" s="374" t="s">
        <v>271</v>
      </c>
      <c r="M178" s="134"/>
      <c r="N178" s="56" t="s">
        <v>231</v>
      </c>
      <c r="O178" s="56" t="s">
        <v>231</v>
      </c>
      <c r="P178" s="56"/>
      <c r="Q178" s="64" t="s">
        <v>3344</v>
      </c>
      <c r="R178" s="56" t="s">
        <v>232</v>
      </c>
      <c r="S178" s="56" t="s">
        <v>319</v>
      </c>
      <c r="T178" s="60" t="s">
        <v>3345</v>
      </c>
      <c r="U178" s="60" t="s">
        <v>255</v>
      </c>
      <c r="V178" s="56"/>
    </row>
    <row r="179" spans="1:22" ht="29">
      <c r="A179" s="578">
        <v>61037177</v>
      </c>
      <c r="B179" s="173" t="s">
        <v>3591</v>
      </c>
      <c r="C179" s="167">
        <v>926676822</v>
      </c>
      <c r="D179" s="177" t="s">
        <v>3592</v>
      </c>
      <c r="E179" s="168"/>
      <c r="F179" s="76" t="s">
        <v>254</v>
      </c>
      <c r="G179" s="163" t="s">
        <v>224</v>
      </c>
      <c r="H179" s="163" t="s">
        <v>238</v>
      </c>
      <c r="I179" s="76" t="s">
        <v>316</v>
      </c>
      <c r="J179" s="76" t="s">
        <v>221</v>
      </c>
      <c r="K179" s="134"/>
      <c r="L179" s="374" t="s">
        <v>271</v>
      </c>
      <c r="M179" s="134"/>
      <c r="N179" s="56" t="s">
        <v>231</v>
      </c>
      <c r="O179" s="56" t="s">
        <v>231</v>
      </c>
      <c r="P179" s="56"/>
      <c r="Q179" s="64" t="s">
        <v>445</v>
      </c>
      <c r="R179" s="56" t="s">
        <v>312</v>
      </c>
      <c r="S179" s="56"/>
      <c r="T179" s="60" t="s">
        <v>628</v>
      </c>
      <c r="U179" s="60" t="s">
        <v>255</v>
      </c>
      <c r="V179" s="56"/>
    </row>
    <row r="180" spans="1:22" ht="28">
      <c r="A180" s="578">
        <v>71370431</v>
      </c>
      <c r="B180" s="173" t="s">
        <v>6304</v>
      </c>
      <c r="C180" s="167" t="s">
        <v>6305</v>
      </c>
      <c r="D180" s="145"/>
      <c r="E180" s="163"/>
      <c r="F180" s="76" t="s">
        <v>254</v>
      </c>
      <c r="G180" s="163" t="s">
        <v>224</v>
      </c>
      <c r="H180" s="163" t="s">
        <v>242</v>
      </c>
      <c r="I180" s="76"/>
      <c r="J180" s="76" t="s">
        <v>221</v>
      </c>
      <c r="K180" s="134"/>
      <c r="L180" s="374" t="s">
        <v>271</v>
      </c>
      <c r="M180" s="134"/>
      <c r="N180" s="56" t="s">
        <v>231</v>
      </c>
      <c r="O180" s="56" t="s">
        <v>231</v>
      </c>
      <c r="P180" s="56"/>
      <c r="Q180" s="64" t="s">
        <v>445</v>
      </c>
      <c r="R180" s="56" t="s">
        <v>232</v>
      </c>
      <c r="S180" s="56" t="s">
        <v>318</v>
      </c>
      <c r="T180" s="56" t="s">
        <v>323</v>
      </c>
      <c r="U180" s="56" t="s">
        <v>255</v>
      </c>
      <c r="V180" s="56"/>
    </row>
    <row r="181" spans="1:22" ht="29">
      <c r="A181" s="578">
        <v>61374131</v>
      </c>
      <c r="B181" s="173" t="s">
        <v>4139</v>
      </c>
      <c r="C181" s="167" t="s">
        <v>4140</v>
      </c>
      <c r="D181" s="177"/>
      <c r="E181" s="168"/>
      <c r="F181" s="76" t="s">
        <v>254</v>
      </c>
      <c r="G181" s="163" t="s">
        <v>224</v>
      </c>
      <c r="H181" s="163" t="s">
        <v>245</v>
      </c>
      <c r="I181" s="76" t="s">
        <v>13</v>
      </c>
      <c r="J181" s="76" t="s">
        <v>221</v>
      </c>
      <c r="K181" s="134"/>
      <c r="L181" s="374" t="s">
        <v>271</v>
      </c>
      <c r="M181" s="134"/>
      <c r="N181" s="56" t="s">
        <v>231</v>
      </c>
      <c r="O181" s="56" t="s">
        <v>231</v>
      </c>
      <c r="P181" s="76"/>
      <c r="Q181" s="64" t="s">
        <v>445</v>
      </c>
      <c r="R181" s="56" t="s">
        <v>232</v>
      </c>
      <c r="S181" s="56" t="s">
        <v>318</v>
      </c>
      <c r="T181" s="91" t="s">
        <v>323</v>
      </c>
      <c r="U181" s="60" t="s">
        <v>255</v>
      </c>
      <c r="V181" s="56"/>
    </row>
    <row r="182" spans="1:22">
      <c r="A182" s="578">
        <v>10285784</v>
      </c>
      <c r="B182" s="173" t="s">
        <v>946</v>
      </c>
      <c r="C182" s="167">
        <v>51970779449</v>
      </c>
      <c r="D182" s="177" t="s">
        <v>947</v>
      </c>
      <c r="E182" s="168"/>
      <c r="F182" s="76"/>
      <c r="G182" s="163" t="s">
        <v>224</v>
      </c>
      <c r="H182" s="163" t="s">
        <v>243</v>
      </c>
      <c r="I182" s="76"/>
      <c r="J182" s="76" t="s">
        <v>221</v>
      </c>
      <c r="K182" s="134"/>
      <c r="L182" s="374" t="s">
        <v>271</v>
      </c>
      <c r="M182" s="134"/>
      <c r="N182" s="56" t="s">
        <v>231</v>
      </c>
      <c r="O182" s="56"/>
      <c r="P182" s="76"/>
      <c r="Q182" s="64"/>
      <c r="R182" s="56"/>
      <c r="S182" s="56"/>
      <c r="T182" s="56"/>
      <c r="U182" s="56"/>
      <c r="V182" s="56"/>
    </row>
    <row r="183" spans="1:22">
      <c r="A183" s="578"/>
      <c r="B183" s="173" t="s">
        <v>10975</v>
      </c>
      <c r="C183" s="167">
        <v>900180794</v>
      </c>
      <c r="D183" s="177" t="s">
        <v>10976</v>
      </c>
      <c r="E183" s="168"/>
      <c r="F183" s="76"/>
      <c r="G183" s="165" t="s">
        <v>223</v>
      </c>
      <c r="H183" s="163" t="s">
        <v>245</v>
      </c>
      <c r="I183" s="76" t="s">
        <v>316</v>
      </c>
      <c r="J183" s="76" t="s">
        <v>221</v>
      </c>
      <c r="K183" s="134" t="s">
        <v>256</v>
      </c>
      <c r="L183" s="374" t="s">
        <v>271</v>
      </c>
      <c r="M183" s="134"/>
      <c r="N183" s="56" t="s">
        <v>231</v>
      </c>
      <c r="O183" s="56"/>
      <c r="P183" s="56"/>
      <c r="Q183" s="64"/>
      <c r="R183" s="56"/>
      <c r="S183" s="56"/>
      <c r="T183" s="56"/>
      <c r="U183" s="56"/>
      <c r="V183" s="56"/>
    </row>
    <row r="184" spans="1:22">
      <c r="A184" s="578"/>
      <c r="B184" s="173" t="s">
        <v>10977</v>
      </c>
      <c r="C184" s="167">
        <v>992817242</v>
      </c>
      <c r="D184" s="177" t="s">
        <v>10978</v>
      </c>
      <c r="E184" s="168"/>
      <c r="F184" s="76"/>
      <c r="G184" s="165" t="s">
        <v>223</v>
      </c>
      <c r="H184" s="163" t="s">
        <v>245</v>
      </c>
      <c r="I184" s="76" t="s">
        <v>316</v>
      </c>
      <c r="J184" s="76" t="s">
        <v>221</v>
      </c>
      <c r="K184" s="134" t="s">
        <v>256</v>
      </c>
      <c r="L184" s="374" t="s">
        <v>271</v>
      </c>
      <c r="M184" s="134"/>
      <c r="N184" s="56" t="s">
        <v>236</v>
      </c>
      <c r="O184" s="56"/>
      <c r="P184" s="56"/>
      <c r="Q184" s="64"/>
      <c r="R184" s="56"/>
      <c r="S184" s="56"/>
      <c r="T184" s="56"/>
      <c r="U184" s="56"/>
      <c r="V184" s="56"/>
    </row>
    <row r="185" spans="1:22">
      <c r="A185" s="578">
        <v>61394727</v>
      </c>
      <c r="B185" s="173" t="s">
        <v>4203</v>
      </c>
      <c r="C185" s="163">
        <v>998493118</v>
      </c>
      <c r="D185" s="145" t="s">
        <v>4204</v>
      </c>
      <c r="E185" s="163"/>
      <c r="F185" s="76"/>
      <c r="G185" s="165" t="s">
        <v>223</v>
      </c>
      <c r="H185" s="163" t="s">
        <v>245</v>
      </c>
      <c r="I185" s="76" t="s">
        <v>316</v>
      </c>
      <c r="J185" s="76" t="s">
        <v>221</v>
      </c>
      <c r="K185" s="134" t="s">
        <v>256</v>
      </c>
      <c r="L185" s="374" t="s">
        <v>271</v>
      </c>
      <c r="M185" s="134"/>
      <c r="N185" s="56" t="s">
        <v>231</v>
      </c>
      <c r="O185" s="56"/>
      <c r="P185" s="56"/>
      <c r="Q185" s="64"/>
      <c r="R185" s="56"/>
      <c r="S185" s="56"/>
      <c r="T185" s="56"/>
      <c r="U185" s="56"/>
      <c r="V185" s="56"/>
    </row>
    <row r="186" spans="1:22">
      <c r="A186" s="578"/>
      <c r="B186" s="173" t="s">
        <v>10979</v>
      </c>
      <c r="C186" s="163">
        <v>934175207</v>
      </c>
      <c r="D186" s="170" t="s">
        <v>10980</v>
      </c>
      <c r="E186" s="181"/>
      <c r="F186" s="76"/>
      <c r="G186" s="165" t="s">
        <v>223</v>
      </c>
      <c r="H186" s="163" t="s">
        <v>245</v>
      </c>
      <c r="I186" s="76" t="s">
        <v>316</v>
      </c>
      <c r="J186" s="76" t="s">
        <v>221</v>
      </c>
      <c r="K186" s="134" t="s">
        <v>256</v>
      </c>
      <c r="L186" s="374" t="s">
        <v>271</v>
      </c>
      <c r="M186" s="134"/>
      <c r="N186" s="56" t="s">
        <v>236</v>
      </c>
      <c r="O186" s="56"/>
      <c r="P186" s="56"/>
      <c r="Q186" s="64"/>
      <c r="R186" s="56"/>
      <c r="S186" s="56"/>
      <c r="T186" s="56"/>
      <c r="U186" s="56"/>
      <c r="V186" s="56"/>
    </row>
    <row r="187" spans="1:22">
      <c r="A187" s="578">
        <v>62025740</v>
      </c>
      <c r="B187" s="173" t="s">
        <v>5087</v>
      </c>
      <c r="C187" s="163">
        <v>914454714</v>
      </c>
      <c r="D187" s="145" t="s">
        <v>5088</v>
      </c>
      <c r="E187" s="163"/>
      <c r="F187" s="76"/>
      <c r="G187" s="165" t="s">
        <v>223</v>
      </c>
      <c r="H187" s="163" t="s">
        <v>245</v>
      </c>
      <c r="I187" s="76" t="s">
        <v>316</v>
      </c>
      <c r="J187" s="76" t="s">
        <v>221</v>
      </c>
      <c r="K187" s="134" t="s">
        <v>256</v>
      </c>
      <c r="L187" s="374" t="s">
        <v>271</v>
      </c>
      <c r="M187" s="134"/>
      <c r="N187" s="56" t="s">
        <v>231</v>
      </c>
      <c r="O187" s="56"/>
      <c r="P187" s="56"/>
      <c r="Q187" s="64"/>
      <c r="R187" s="56"/>
      <c r="S187" s="56"/>
      <c r="T187" s="56"/>
      <c r="U187" s="56"/>
      <c r="V187" s="56"/>
    </row>
    <row r="188" spans="1:22">
      <c r="A188" s="578"/>
      <c r="B188" s="173" t="s">
        <v>10981</v>
      </c>
      <c r="C188" s="163">
        <v>51958798015</v>
      </c>
      <c r="D188" s="170" t="s">
        <v>10982</v>
      </c>
      <c r="E188" s="181"/>
      <c r="F188" s="76"/>
      <c r="G188" s="165" t="s">
        <v>223</v>
      </c>
      <c r="H188" s="163" t="s">
        <v>245</v>
      </c>
      <c r="I188" s="76" t="s">
        <v>316</v>
      </c>
      <c r="J188" s="76" t="s">
        <v>221</v>
      </c>
      <c r="K188" s="134" t="s">
        <v>256</v>
      </c>
      <c r="L188" s="374" t="s">
        <v>271</v>
      </c>
      <c r="M188" s="134"/>
      <c r="N188" s="56" t="s">
        <v>236</v>
      </c>
      <c r="O188" s="56"/>
      <c r="P188" s="56"/>
      <c r="Q188" s="64"/>
      <c r="R188" s="56"/>
      <c r="S188" s="56"/>
      <c r="T188" s="56"/>
      <c r="U188" s="56"/>
      <c r="V188" s="56"/>
    </row>
    <row r="189" spans="1:22">
      <c r="A189" s="578"/>
      <c r="B189" s="173" t="s">
        <v>10983</v>
      </c>
      <c r="C189" s="163">
        <v>960081359</v>
      </c>
      <c r="D189" s="170" t="s">
        <v>10984</v>
      </c>
      <c r="E189" s="181"/>
      <c r="F189" s="76"/>
      <c r="G189" s="165" t="s">
        <v>223</v>
      </c>
      <c r="H189" s="163" t="s">
        <v>245</v>
      </c>
      <c r="I189" s="76" t="s">
        <v>316</v>
      </c>
      <c r="J189" s="76" t="s">
        <v>221</v>
      </c>
      <c r="K189" s="134" t="s">
        <v>256</v>
      </c>
      <c r="L189" s="374" t="s">
        <v>271</v>
      </c>
      <c r="M189" s="134"/>
      <c r="N189" s="56" t="s">
        <v>236</v>
      </c>
      <c r="O189" s="56"/>
      <c r="P189" s="56"/>
      <c r="Q189" s="64"/>
      <c r="R189" s="56"/>
      <c r="S189" s="56"/>
      <c r="T189" s="56"/>
      <c r="U189" s="56"/>
      <c r="V189" s="56"/>
    </row>
    <row r="190" spans="1:22">
      <c r="A190" s="578"/>
      <c r="B190" s="173" t="s">
        <v>10985</v>
      </c>
      <c r="C190" s="167">
        <v>952825195</v>
      </c>
      <c r="D190" s="162" t="s">
        <v>10986</v>
      </c>
      <c r="E190" s="167"/>
      <c r="F190" s="76"/>
      <c r="G190" s="165" t="s">
        <v>223</v>
      </c>
      <c r="H190" s="163" t="s">
        <v>245</v>
      </c>
      <c r="I190" s="76" t="s">
        <v>316</v>
      </c>
      <c r="J190" s="76" t="s">
        <v>221</v>
      </c>
      <c r="K190" s="134" t="s">
        <v>256</v>
      </c>
      <c r="L190" s="374" t="s">
        <v>271</v>
      </c>
      <c r="M190" s="134"/>
      <c r="N190" s="56" t="s">
        <v>236</v>
      </c>
      <c r="O190" s="56"/>
      <c r="P190" s="56"/>
      <c r="Q190" s="64"/>
      <c r="R190" s="56"/>
      <c r="S190" s="56"/>
      <c r="T190" s="56"/>
      <c r="U190" s="56"/>
      <c r="V190" s="56"/>
    </row>
    <row r="191" spans="1:22">
      <c r="A191" s="578"/>
      <c r="B191" s="173" t="s">
        <v>10987</v>
      </c>
      <c r="C191" s="167">
        <v>913387682</v>
      </c>
      <c r="D191" s="162" t="s">
        <v>10988</v>
      </c>
      <c r="E191" s="167"/>
      <c r="F191" s="76"/>
      <c r="G191" s="165" t="s">
        <v>223</v>
      </c>
      <c r="H191" s="163" t="s">
        <v>245</v>
      </c>
      <c r="I191" s="76" t="s">
        <v>316</v>
      </c>
      <c r="J191" s="76" t="s">
        <v>221</v>
      </c>
      <c r="K191" s="134" t="s">
        <v>256</v>
      </c>
      <c r="L191" s="374" t="s">
        <v>271</v>
      </c>
      <c r="M191" s="134"/>
      <c r="N191" s="56" t="s">
        <v>236</v>
      </c>
      <c r="O191" s="56"/>
      <c r="P191" s="56"/>
      <c r="Q191" s="64"/>
      <c r="R191" s="56"/>
      <c r="S191" s="56"/>
      <c r="T191" s="56"/>
      <c r="U191" s="56"/>
      <c r="V191" s="56"/>
    </row>
    <row r="192" spans="1:22">
      <c r="A192" s="578"/>
      <c r="B192" s="173" t="s">
        <v>10989</v>
      </c>
      <c r="C192" s="163">
        <v>51930638342</v>
      </c>
      <c r="D192" s="145" t="s">
        <v>10990</v>
      </c>
      <c r="E192" s="163"/>
      <c r="F192" s="76"/>
      <c r="G192" s="163" t="s">
        <v>224</v>
      </c>
      <c r="H192" s="163" t="s">
        <v>245</v>
      </c>
      <c r="I192" s="76" t="s">
        <v>316</v>
      </c>
      <c r="J192" s="76" t="s">
        <v>221</v>
      </c>
      <c r="K192" s="134" t="s">
        <v>256</v>
      </c>
      <c r="L192" s="374" t="s">
        <v>271</v>
      </c>
      <c r="M192" s="134"/>
      <c r="N192" s="56" t="s">
        <v>236</v>
      </c>
      <c r="O192" s="56"/>
      <c r="P192" s="56"/>
      <c r="Q192" s="64"/>
      <c r="R192" s="56"/>
      <c r="S192" s="56"/>
      <c r="T192" s="56"/>
      <c r="U192" s="56"/>
      <c r="V192" s="56"/>
    </row>
    <row r="193" spans="1:22" ht="43">
      <c r="A193" s="578">
        <v>60948097</v>
      </c>
      <c r="B193" s="173" t="s">
        <v>3484</v>
      </c>
      <c r="C193" s="163">
        <v>922784973</v>
      </c>
      <c r="D193" s="145" t="s">
        <v>3485</v>
      </c>
      <c r="E193" s="163"/>
      <c r="F193" s="76" t="s">
        <v>254</v>
      </c>
      <c r="G193" s="163" t="s">
        <v>224</v>
      </c>
      <c r="H193" s="163" t="s">
        <v>245</v>
      </c>
      <c r="I193" s="76" t="s">
        <v>316</v>
      </c>
      <c r="J193" s="76" t="s">
        <v>221</v>
      </c>
      <c r="K193" s="134" t="s">
        <v>256</v>
      </c>
      <c r="L193" s="374" t="s">
        <v>271</v>
      </c>
      <c r="M193" s="134"/>
      <c r="N193" s="56" t="s">
        <v>231</v>
      </c>
      <c r="O193" s="56" t="s">
        <v>231</v>
      </c>
      <c r="P193" s="56"/>
      <c r="Q193" s="64" t="s">
        <v>445</v>
      </c>
      <c r="R193" s="56" t="s">
        <v>232</v>
      </c>
      <c r="S193" s="56" t="s">
        <v>318</v>
      </c>
      <c r="T193" s="60" t="s">
        <v>323</v>
      </c>
      <c r="U193" s="60" t="s">
        <v>258</v>
      </c>
      <c r="V193" s="56" t="s">
        <v>3317</v>
      </c>
    </row>
    <row r="194" spans="1:22">
      <c r="A194" s="578"/>
      <c r="B194" s="173" t="s">
        <v>10991</v>
      </c>
      <c r="C194" s="167">
        <v>991882778</v>
      </c>
      <c r="D194" s="162" t="s">
        <v>10992</v>
      </c>
      <c r="E194" s="167"/>
      <c r="F194" s="76"/>
      <c r="G194" s="163" t="s">
        <v>224</v>
      </c>
      <c r="H194" s="163" t="s">
        <v>245</v>
      </c>
      <c r="I194" s="76" t="s">
        <v>316</v>
      </c>
      <c r="J194" s="76" t="s">
        <v>221</v>
      </c>
      <c r="K194" s="134" t="s">
        <v>256</v>
      </c>
      <c r="L194" s="374" t="s">
        <v>271</v>
      </c>
      <c r="M194" s="134"/>
      <c r="N194" s="56" t="s">
        <v>236</v>
      </c>
      <c r="O194" s="56"/>
      <c r="P194" s="56"/>
      <c r="Q194" s="64"/>
      <c r="R194" s="56"/>
      <c r="S194" s="56"/>
      <c r="T194" s="56"/>
      <c r="U194" s="56"/>
      <c r="V194" s="56"/>
    </row>
    <row r="195" spans="1:22">
      <c r="A195" s="578"/>
      <c r="B195" s="173" t="s">
        <v>10993</v>
      </c>
      <c r="C195" s="167">
        <v>51981534611</v>
      </c>
      <c r="D195" s="145" t="s">
        <v>4143</v>
      </c>
      <c r="E195" s="163"/>
      <c r="F195" s="76"/>
      <c r="G195" s="163" t="s">
        <v>224</v>
      </c>
      <c r="H195" s="163" t="s">
        <v>245</v>
      </c>
      <c r="I195" s="76" t="s">
        <v>316</v>
      </c>
      <c r="J195" s="76" t="s">
        <v>221</v>
      </c>
      <c r="K195" s="134" t="s">
        <v>256</v>
      </c>
      <c r="L195" s="374" t="s">
        <v>271</v>
      </c>
      <c r="M195" s="134"/>
      <c r="N195" s="56" t="s">
        <v>236</v>
      </c>
      <c r="O195" s="56"/>
      <c r="P195" s="76"/>
      <c r="Q195" s="64"/>
      <c r="R195" s="56"/>
      <c r="S195" s="56"/>
      <c r="T195" s="56"/>
      <c r="U195" s="56"/>
      <c r="V195" s="56"/>
    </row>
    <row r="196" spans="1:22">
      <c r="A196" s="578"/>
      <c r="B196" s="173" t="s">
        <v>10994</v>
      </c>
      <c r="C196" s="167">
        <v>994159399</v>
      </c>
      <c r="D196" s="145" t="s">
        <v>7139</v>
      </c>
      <c r="E196" s="163"/>
      <c r="F196" s="76"/>
      <c r="G196" s="163" t="s">
        <v>224</v>
      </c>
      <c r="H196" s="163" t="s">
        <v>245</v>
      </c>
      <c r="I196" s="76" t="s">
        <v>316</v>
      </c>
      <c r="J196" s="76" t="s">
        <v>221</v>
      </c>
      <c r="K196" s="134" t="s">
        <v>256</v>
      </c>
      <c r="L196" s="374" t="s">
        <v>271</v>
      </c>
      <c r="M196" s="134"/>
      <c r="N196" s="56" t="s">
        <v>236</v>
      </c>
      <c r="O196" s="56"/>
      <c r="P196" s="76"/>
      <c r="Q196" s="64"/>
      <c r="R196" s="56"/>
      <c r="S196" s="56"/>
      <c r="T196" s="56"/>
      <c r="U196" s="56"/>
      <c r="V196" s="56"/>
    </row>
    <row r="197" spans="1:22">
      <c r="A197" s="578"/>
      <c r="B197" s="173" t="s">
        <v>10995</v>
      </c>
      <c r="C197" s="167">
        <v>947857324</v>
      </c>
      <c r="D197" s="145" t="s">
        <v>3483</v>
      </c>
      <c r="E197" s="163"/>
      <c r="F197" s="76"/>
      <c r="G197" s="163" t="s">
        <v>224</v>
      </c>
      <c r="H197" s="163" t="s">
        <v>245</v>
      </c>
      <c r="I197" s="76" t="s">
        <v>316</v>
      </c>
      <c r="J197" s="76" t="s">
        <v>221</v>
      </c>
      <c r="K197" s="134" t="s">
        <v>256</v>
      </c>
      <c r="L197" s="374" t="s">
        <v>271</v>
      </c>
      <c r="M197" s="134"/>
      <c r="N197" s="56" t="s">
        <v>231</v>
      </c>
      <c r="O197" s="56"/>
      <c r="P197" s="76"/>
      <c r="Q197" s="64"/>
      <c r="R197" s="56"/>
      <c r="S197" s="56"/>
      <c r="T197" s="56"/>
      <c r="U197" s="56"/>
      <c r="V197" s="56"/>
    </row>
    <row r="198" spans="1:22">
      <c r="A198" s="578"/>
      <c r="B198" s="173" t="s">
        <v>10996</v>
      </c>
      <c r="C198" s="167">
        <v>974447138</v>
      </c>
      <c r="D198" s="145" t="s">
        <v>10997</v>
      </c>
      <c r="E198" s="163"/>
      <c r="F198" s="76"/>
      <c r="G198" s="163" t="s">
        <v>224</v>
      </c>
      <c r="H198" s="163" t="s">
        <v>245</v>
      </c>
      <c r="I198" s="76" t="s">
        <v>316</v>
      </c>
      <c r="J198" s="76" t="s">
        <v>221</v>
      </c>
      <c r="K198" s="134" t="s">
        <v>256</v>
      </c>
      <c r="L198" s="374" t="s">
        <v>271</v>
      </c>
      <c r="M198" s="134"/>
      <c r="N198" s="56" t="s">
        <v>236</v>
      </c>
      <c r="O198" s="56"/>
      <c r="P198" s="76"/>
      <c r="Q198" s="64"/>
      <c r="R198" s="56"/>
      <c r="S198" s="56"/>
      <c r="T198" s="56"/>
      <c r="U198" s="56"/>
      <c r="V198" s="56"/>
    </row>
    <row r="199" spans="1:22">
      <c r="A199" s="578"/>
      <c r="B199" s="173" t="s">
        <v>10998</v>
      </c>
      <c r="C199" s="167">
        <v>933554318</v>
      </c>
      <c r="D199" s="145" t="s">
        <v>10999</v>
      </c>
      <c r="E199" s="163">
        <v>44384902</v>
      </c>
      <c r="F199" s="76"/>
      <c r="G199" s="163" t="s">
        <v>224</v>
      </c>
      <c r="H199" s="163" t="s">
        <v>245</v>
      </c>
      <c r="I199" s="76" t="s">
        <v>316</v>
      </c>
      <c r="J199" s="76" t="s">
        <v>221</v>
      </c>
      <c r="K199" s="134" t="s">
        <v>256</v>
      </c>
      <c r="L199" s="374" t="s">
        <v>271</v>
      </c>
      <c r="M199" s="134"/>
      <c r="N199" s="56" t="s">
        <v>236</v>
      </c>
      <c r="O199" s="56"/>
      <c r="P199" s="76"/>
      <c r="Q199" s="64"/>
      <c r="R199" s="56"/>
      <c r="S199" s="56"/>
      <c r="T199" s="56"/>
      <c r="U199" s="56"/>
      <c r="V199" s="56"/>
    </row>
    <row r="200" spans="1:22" ht="29">
      <c r="A200" s="578"/>
      <c r="B200" s="173" t="s">
        <v>11000</v>
      </c>
      <c r="C200" s="167" t="s">
        <v>11001</v>
      </c>
      <c r="D200" s="145" t="s">
        <v>11002</v>
      </c>
      <c r="E200" s="163"/>
      <c r="F200" s="76"/>
      <c r="G200" s="163" t="s">
        <v>224</v>
      </c>
      <c r="H200" s="163" t="s">
        <v>245</v>
      </c>
      <c r="I200" s="76" t="s">
        <v>316</v>
      </c>
      <c r="J200" s="76" t="s">
        <v>221</v>
      </c>
      <c r="K200" s="134" t="s">
        <v>256</v>
      </c>
      <c r="L200" s="374" t="s">
        <v>271</v>
      </c>
      <c r="M200" s="134"/>
      <c r="N200" s="60" t="s">
        <v>241</v>
      </c>
      <c r="O200" s="56"/>
      <c r="P200" s="76"/>
      <c r="Q200" s="64"/>
      <c r="R200" s="56"/>
      <c r="S200" s="56"/>
      <c r="T200" s="56"/>
      <c r="U200" s="56"/>
      <c r="V200" s="56"/>
    </row>
    <row r="201" spans="1:22">
      <c r="A201" s="578"/>
      <c r="B201" s="173" t="s">
        <v>11003</v>
      </c>
      <c r="C201" s="167">
        <v>986261055</v>
      </c>
      <c r="D201" s="145" t="s">
        <v>11004</v>
      </c>
      <c r="E201" s="163"/>
      <c r="F201" s="76"/>
      <c r="G201" s="163" t="s">
        <v>224</v>
      </c>
      <c r="H201" s="163" t="s">
        <v>245</v>
      </c>
      <c r="I201" s="76" t="s">
        <v>316</v>
      </c>
      <c r="J201" s="76" t="s">
        <v>221</v>
      </c>
      <c r="K201" s="134" t="s">
        <v>256</v>
      </c>
      <c r="L201" s="374" t="s">
        <v>271</v>
      </c>
      <c r="M201" s="134"/>
      <c r="N201" s="56" t="s">
        <v>236</v>
      </c>
      <c r="O201" s="56"/>
      <c r="P201" s="76"/>
      <c r="Q201" s="64"/>
      <c r="R201" s="56"/>
      <c r="S201" s="56"/>
      <c r="T201" s="56"/>
      <c r="U201" s="56"/>
      <c r="V201" s="56"/>
    </row>
    <row r="202" spans="1:22">
      <c r="A202" s="578"/>
      <c r="B202" s="173" t="s">
        <v>11005</v>
      </c>
      <c r="C202" s="167">
        <v>51962393147</v>
      </c>
      <c r="D202" s="145" t="s">
        <v>11006</v>
      </c>
      <c r="E202" s="163"/>
      <c r="F202" s="76"/>
      <c r="G202" s="163" t="s">
        <v>225</v>
      </c>
      <c r="H202" s="163" t="s">
        <v>245</v>
      </c>
      <c r="I202" s="76" t="s">
        <v>316</v>
      </c>
      <c r="J202" s="76" t="s">
        <v>221</v>
      </c>
      <c r="K202" s="134" t="s">
        <v>256</v>
      </c>
      <c r="L202" s="374" t="s">
        <v>271</v>
      </c>
      <c r="M202" s="134"/>
      <c r="N202" s="56" t="s">
        <v>236</v>
      </c>
      <c r="O202" s="56"/>
      <c r="P202" s="76"/>
      <c r="Q202" s="64"/>
      <c r="R202" s="56"/>
      <c r="S202" s="56"/>
      <c r="T202" s="56"/>
      <c r="U202" s="56"/>
      <c r="V202" s="56"/>
    </row>
    <row r="203" spans="1:22">
      <c r="A203" s="578"/>
      <c r="B203" s="173" t="s">
        <v>11007</v>
      </c>
      <c r="C203" s="167" t="s">
        <v>11008</v>
      </c>
      <c r="D203" s="145"/>
      <c r="E203" s="163"/>
      <c r="F203" s="76"/>
      <c r="G203" s="163" t="s">
        <v>225</v>
      </c>
      <c r="H203" s="163" t="s">
        <v>245</v>
      </c>
      <c r="I203" s="76" t="s">
        <v>316</v>
      </c>
      <c r="J203" s="76" t="s">
        <v>221</v>
      </c>
      <c r="K203" s="134" t="s">
        <v>256</v>
      </c>
      <c r="L203" s="374" t="s">
        <v>271</v>
      </c>
      <c r="M203" s="134"/>
      <c r="N203" s="56" t="s">
        <v>231</v>
      </c>
      <c r="O203" s="56"/>
      <c r="P203" s="76"/>
      <c r="Q203" s="64"/>
      <c r="R203" s="56"/>
      <c r="S203" s="56"/>
      <c r="T203" s="56"/>
      <c r="U203" s="56"/>
      <c r="V203" s="56"/>
    </row>
    <row r="204" spans="1:22">
      <c r="A204" s="578"/>
      <c r="B204" s="173" t="s">
        <v>11009</v>
      </c>
      <c r="C204" s="167">
        <v>949746003</v>
      </c>
      <c r="D204" s="145" t="s">
        <v>11010</v>
      </c>
      <c r="E204" s="163"/>
      <c r="F204" s="76"/>
      <c r="G204" s="163" t="s">
        <v>225</v>
      </c>
      <c r="H204" s="163" t="s">
        <v>245</v>
      </c>
      <c r="I204" s="76" t="s">
        <v>316</v>
      </c>
      <c r="J204" s="76" t="s">
        <v>221</v>
      </c>
      <c r="K204" s="134" t="s">
        <v>256</v>
      </c>
      <c r="L204" s="374" t="s">
        <v>271</v>
      </c>
      <c r="M204" s="134"/>
      <c r="N204" s="56" t="s">
        <v>231</v>
      </c>
      <c r="O204" s="56"/>
      <c r="P204" s="76"/>
      <c r="Q204" s="64"/>
      <c r="R204" s="56"/>
      <c r="S204" s="56"/>
      <c r="T204" s="56"/>
      <c r="U204" s="56"/>
      <c r="V204" s="56"/>
    </row>
    <row r="205" spans="1:22">
      <c r="A205" s="169"/>
      <c r="B205" s="162"/>
      <c r="C205" s="167"/>
      <c r="D205" s="145"/>
      <c r="E205" s="163"/>
      <c r="F205" s="76"/>
      <c r="G205" s="163"/>
      <c r="H205" s="163"/>
      <c r="I205" s="82"/>
      <c r="J205" s="76"/>
      <c r="K205" s="165"/>
      <c r="L205" s="374" t="s">
        <v>271</v>
      </c>
      <c r="M205" s="189"/>
      <c r="N205" s="83"/>
      <c r="O205" s="372"/>
      <c r="P205" s="82"/>
      <c r="Q205" s="84"/>
      <c r="R205" s="83"/>
      <c r="S205" s="83"/>
      <c r="T205" s="83"/>
      <c r="U205" s="83"/>
      <c r="V205" s="56"/>
    </row>
    <row r="206" spans="1:22">
      <c r="A206" s="578"/>
      <c r="B206" s="173" t="s">
        <v>11011</v>
      </c>
      <c r="C206" s="167">
        <v>51958374611</v>
      </c>
      <c r="D206" s="145" t="s">
        <v>4180</v>
      </c>
      <c r="E206" s="163"/>
      <c r="F206" s="76"/>
      <c r="G206" s="163" t="s">
        <v>225</v>
      </c>
      <c r="H206" s="163" t="s">
        <v>245</v>
      </c>
      <c r="I206" s="76" t="s">
        <v>316</v>
      </c>
      <c r="J206" s="76" t="s">
        <v>221</v>
      </c>
      <c r="K206" s="134" t="s">
        <v>256</v>
      </c>
      <c r="L206" s="374" t="s">
        <v>271</v>
      </c>
      <c r="M206" s="134"/>
      <c r="N206" s="56" t="s">
        <v>231</v>
      </c>
      <c r="O206" s="56"/>
      <c r="P206" s="76"/>
      <c r="Q206" s="64"/>
      <c r="R206" s="56"/>
      <c r="S206" s="56"/>
      <c r="T206" s="56"/>
      <c r="U206" s="56"/>
      <c r="V206" s="56"/>
    </row>
    <row r="207" spans="1:22">
      <c r="A207" s="578"/>
      <c r="B207" s="173" t="s">
        <v>11012</v>
      </c>
      <c r="C207" s="167">
        <v>51940368502</v>
      </c>
      <c r="D207" s="170" t="s">
        <v>11013</v>
      </c>
      <c r="E207" s="163"/>
      <c r="F207" s="76"/>
      <c r="G207" s="165" t="s">
        <v>223</v>
      </c>
      <c r="H207" s="163" t="s">
        <v>245</v>
      </c>
      <c r="I207" s="76" t="s">
        <v>316</v>
      </c>
      <c r="J207" s="76" t="s">
        <v>221</v>
      </c>
      <c r="K207" s="134" t="s">
        <v>256</v>
      </c>
      <c r="L207" s="374" t="s">
        <v>271</v>
      </c>
      <c r="M207" s="134"/>
      <c r="N207" s="56" t="s">
        <v>236</v>
      </c>
      <c r="O207" s="56"/>
      <c r="P207" s="76"/>
      <c r="Q207" s="64"/>
      <c r="R207" s="56"/>
      <c r="S207" s="56"/>
      <c r="T207" s="56"/>
      <c r="U207" s="56"/>
      <c r="V207" s="56"/>
    </row>
    <row r="208" spans="1:22">
      <c r="A208" s="578">
        <v>73725981</v>
      </c>
      <c r="B208" s="173" t="s">
        <v>8520</v>
      </c>
      <c r="C208" s="167">
        <v>914477479</v>
      </c>
      <c r="D208" s="145" t="s">
        <v>8521</v>
      </c>
      <c r="E208" s="163"/>
      <c r="F208" s="76"/>
      <c r="G208" s="165" t="s">
        <v>223</v>
      </c>
      <c r="H208" s="163" t="s">
        <v>245</v>
      </c>
      <c r="I208" s="76" t="s">
        <v>316</v>
      </c>
      <c r="J208" s="76" t="s">
        <v>221</v>
      </c>
      <c r="K208" s="134" t="s">
        <v>256</v>
      </c>
      <c r="L208" s="374" t="s">
        <v>271</v>
      </c>
      <c r="M208" s="134"/>
      <c r="N208" s="56" t="s">
        <v>236</v>
      </c>
      <c r="O208" s="56"/>
      <c r="P208" s="76"/>
      <c r="Q208" s="64"/>
      <c r="R208" s="56"/>
      <c r="S208" s="56"/>
      <c r="T208" s="56"/>
      <c r="U208" s="56"/>
      <c r="V208" s="56"/>
    </row>
    <row r="209" spans="1:22">
      <c r="A209" s="578"/>
      <c r="B209" s="173" t="s">
        <v>11014</v>
      </c>
      <c r="C209" s="167">
        <v>51991814224</v>
      </c>
      <c r="D209" s="145" t="s">
        <v>11015</v>
      </c>
      <c r="E209" s="163"/>
      <c r="F209" s="76"/>
      <c r="G209" s="165" t="s">
        <v>223</v>
      </c>
      <c r="H209" s="163" t="s">
        <v>245</v>
      </c>
      <c r="I209" s="76" t="s">
        <v>316</v>
      </c>
      <c r="J209" s="76" t="s">
        <v>221</v>
      </c>
      <c r="K209" s="134" t="s">
        <v>256</v>
      </c>
      <c r="L209" s="374" t="s">
        <v>271</v>
      </c>
      <c r="M209" s="134"/>
      <c r="N209" s="56" t="s">
        <v>236</v>
      </c>
      <c r="O209" s="56"/>
      <c r="P209" s="76"/>
      <c r="Q209" s="64"/>
      <c r="R209" s="56"/>
      <c r="S209" s="56"/>
      <c r="T209" s="56"/>
      <c r="U209" s="56"/>
      <c r="V209" s="56"/>
    </row>
    <row r="210" spans="1:22">
      <c r="A210" s="578"/>
      <c r="B210" s="173" t="s">
        <v>11016</v>
      </c>
      <c r="C210" s="167">
        <v>940767253</v>
      </c>
      <c r="D210" s="145" t="s">
        <v>11017</v>
      </c>
      <c r="E210" s="163"/>
      <c r="F210" s="76"/>
      <c r="G210" s="165" t="s">
        <v>223</v>
      </c>
      <c r="H210" s="163" t="s">
        <v>245</v>
      </c>
      <c r="I210" s="76" t="s">
        <v>316</v>
      </c>
      <c r="J210" s="76" t="s">
        <v>221</v>
      </c>
      <c r="K210" s="134" t="s">
        <v>256</v>
      </c>
      <c r="L210" s="374" t="s">
        <v>271</v>
      </c>
      <c r="M210" s="134"/>
      <c r="N210" s="56" t="s">
        <v>236</v>
      </c>
      <c r="O210" s="56"/>
      <c r="P210" s="76"/>
      <c r="Q210" s="64"/>
      <c r="R210" s="56"/>
      <c r="S210" s="56"/>
      <c r="T210" s="56"/>
      <c r="U210" s="56"/>
      <c r="V210" s="56"/>
    </row>
    <row r="211" spans="1:22">
      <c r="A211" s="578"/>
      <c r="B211" s="173" t="s">
        <v>1692</v>
      </c>
      <c r="C211" s="167">
        <v>51933106302</v>
      </c>
      <c r="D211" s="145" t="s">
        <v>1693</v>
      </c>
      <c r="E211" s="163"/>
      <c r="F211" s="76"/>
      <c r="G211" s="165" t="s">
        <v>223</v>
      </c>
      <c r="H211" s="163" t="s">
        <v>245</v>
      </c>
      <c r="I211" s="76" t="s">
        <v>316</v>
      </c>
      <c r="J211" s="76" t="s">
        <v>221</v>
      </c>
      <c r="K211" s="134" t="s">
        <v>256</v>
      </c>
      <c r="L211" s="374" t="s">
        <v>271</v>
      </c>
      <c r="M211" s="134"/>
      <c r="N211" s="56" t="s">
        <v>236</v>
      </c>
      <c r="O211" s="56"/>
      <c r="P211" s="76"/>
      <c r="Q211" s="64"/>
      <c r="R211" s="56"/>
      <c r="S211" s="56"/>
      <c r="T211" s="56"/>
      <c r="U211" s="56"/>
      <c r="V211" s="56"/>
    </row>
    <row r="212" spans="1:22">
      <c r="A212" s="578">
        <v>61264346</v>
      </c>
      <c r="B212" s="173" t="s">
        <v>3929</v>
      </c>
      <c r="C212" s="167">
        <v>51958372223</v>
      </c>
      <c r="D212" s="145" t="s">
        <v>3930</v>
      </c>
      <c r="E212" s="163"/>
      <c r="F212" s="76"/>
      <c r="G212" s="165" t="s">
        <v>223</v>
      </c>
      <c r="H212" s="163" t="s">
        <v>245</v>
      </c>
      <c r="I212" s="76" t="s">
        <v>316</v>
      </c>
      <c r="J212" s="76" t="s">
        <v>221</v>
      </c>
      <c r="K212" s="134" t="s">
        <v>256</v>
      </c>
      <c r="L212" s="374" t="s">
        <v>271</v>
      </c>
      <c r="M212" s="134"/>
      <c r="N212" s="56" t="s">
        <v>236</v>
      </c>
      <c r="O212" s="56"/>
      <c r="P212" s="76"/>
      <c r="Q212" s="64"/>
      <c r="R212" s="56"/>
      <c r="S212" s="56"/>
      <c r="T212" s="56"/>
      <c r="U212" s="56"/>
      <c r="V212" s="56"/>
    </row>
    <row r="213" spans="1:22">
      <c r="A213" s="578">
        <v>71671954</v>
      </c>
      <c r="B213" s="173" t="s">
        <v>6462</v>
      </c>
      <c r="C213" s="167">
        <v>987293999</v>
      </c>
      <c r="D213" s="145" t="s">
        <v>6463</v>
      </c>
      <c r="E213" s="163"/>
      <c r="F213" s="76"/>
      <c r="G213" s="165" t="s">
        <v>223</v>
      </c>
      <c r="H213" s="163" t="s">
        <v>245</v>
      </c>
      <c r="I213" s="76" t="s">
        <v>316</v>
      </c>
      <c r="J213" s="76" t="s">
        <v>221</v>
      </c>
      <c r="K213" s="134" t="s">
        <v>256</v>
      </c>
      <c r="L213" s="374" t="s">
        <v>271</v>
      </c>
      <c r="M213" s="134"/>
      <c r="N213" s="56" t="s">
        <v>231</v>
      </c>
      <c r="O213" s="56"/>
      <c r="P213" s="76"/>
      <c r="Q213" s="64"/>
      <c r="R213" s="56"/>
      <c r="S213" s="56"/>
      <c r="T213" s="56"/>
      <c r="U213" s="56"/>
      <c r="V213" s="56"/>
    </row>
    <row r="214" spans="1:22">
      <c r="A214" s="578"/>
      <c r="B214" s="173" t="s">
        <v>5661</v>
      </c>
      <c r="C214" s="167">
        <v>51955912047</v>
      </c>
      <c r="D214" s="145" t="s">
        <v>11018</v>
      </c>
      <c r="E214" s="163"/>
      <c r="F214" s="76"/>
      <c r="G214" s="165" t="s">
        <v>223</v>
      </c>
      <c r="H214" s="163" t="s">
        <v>245</v>
      </c>
      <c r="I214" s="76" t="s">
        <v>316</v>
      </c>
      <c r="J214" s="76" t="s">
        <v>221</v>
      </c>
      <c r="K214" s="134" t="s">
        <v>256</v>
      </c>
      <c r="L214" s="374" t="s">
        <v>271</v>
      </c>
      <c r="M214" s="134"/>
      <c r="N214" s="56" t="s">
        <v>236</v>
      </c>
      <c r="O214" s="56"/>
      <c r="P214" s="76"/>
      <c r="Q214" s="64"/>
      <c r="R214" s="56"/>
      <c r="S214" s="56"/>
      <c r="T214" s="56"/>
      <c r="U214" s="56"/>
      <c r="V214" s="56"/>
    </row>
    <row r="215" spans="1:22">
      <c r="A215" s="578">
        <v>60763122</v>
      </c>
      <c r="B215" s="173" t="s">
        <v>3263</v>
      </c>
      <c r="C215" s="167">
        <v>51977553175</v>
      </c>
      <c r="D215" s="145" t="s">
        <v>3264</v>
      </c>
      <c r="E215" s="163"/>
      <c r="F215" s="76"/>
      <c r="G215" s="165" t="s">
        <v>223</v>
      </c>
      <c r="H215" s="163" t="s">
        <v>245</v>
      </c>
      <c r="I215" s="76" t="s">
        <v>316</v>
      </c>
      <c r="J215" s="76" t="s">
        <v>221</v>
      </c>
      <c r="K215" s="134" t="s">
        <v>256</v>
      </c>
      <c r="L215" s="374" t="s">
        <v>271</v>
      </c>
      <c r="M215" s="134"/>
      <c r="N215" s="56" t="s">
        <v>236</v>
      </c>
      <c r="O215" s="56"/>
      <c r="P215" s="76"/>
      <c r="Q215" s="64"/>
      <c r="R215" s="56"/>
      <c r="S215" s="56"/>
      <c r="T215" s="56"/>
      <c r="U215" s="56"/>
      <c r="V215" s="56"/>
    </row>
    <row r="216" spans="1:22" ht="28">
      <c r="A216" s="132">
        <v>77402331</v>
      </c>
      <c r="B216" s="173" t="s">
        <v>9935</v>
      </c>
      <c r="C216" s="134" t="s">
        <v>9936</v>
      </c>
      <c r="D216" s="162"/>
      <c r="E216" s="167"/>
      <c r="F216" s="76" t="s">
        <v>254</v>
      </c>
      <c r="G216" s="163" t="s">
        <v>224</v>
      </c>
      <c r="H216" s="163" t="s">
        <v>242</v>
      </c>
      <c r="I216" s="76"/>
      <c r="J216" s="76" t="s">
        <v>221</v>
      </c>
      <c r="K216" s="134"/>
      <c r="L216" s="374" t="s">
        <v>271</v>
      </c>
      <c r="M216" s="134"/>
      <c r="N216" s="56" t="s">
        <v>231</v>
      </c>
      <c r="O216" s="56" t="s">
        <v>231</v>
      </c>
      <c r="P216" s="56"/>
      <c r="Q216" s="64" t="s">
        <v>445</v>
      </c>
      <c r="R216" s="56" t="s">
        <v>232</v>
      </c>
      <c r="S216" s="56" t="s">
        <v>318</v>
      </c>
      <c r="T216" s="56" t="s">
        <v>323</v>
      </c>
      <c r="U216" s="56" t="s">
        <v>255</v>
      </c>
      <c r="V216" s="56"/>
    </row>
    <row r="217" spans="1:22">
      <c r="A217" s="578"/>
      <c r="B217" s="173" t="s">
        <v>11019</v>
      </c>
      <c r="C217" s="167">
        <v>982733624</v>
      </c>
      <c r="D217" s="145" t="s">
        <v>11020</v>
      </c>
      <c r="E217" s="163"/>
      <c r="F217" s="76"/>
      <c r="G217" s="163" t="s">
        <v>224</v>
      </c>
      <c r="H217" s="163" t="s">
        <v>245</v>
      </c>
      <c r="I217" s="76"/>
      <c r="J217" s="76" t="s">
        <v>221</v>
      </c>
      <c r="K217" s="134" t="s">
        <v>256</v>
      </c>
      <c r="L217" s="374" t="s">
        <v>271</v>
      </c>
      <c r="M217" s="134"/>
      <c r="N217" s="56" t="s">
        <v>236</v>
      </c>
      <c r="O217" s="56"/>
      <c r="P217" s="76"/>
      <c r="Q217" s="64"/>
      <c r="R217" s="56"/>
      <c r="S217" s="56"/>
      <c r="T217" s="56"/>
      <c r="U217" s="56"/>
      <c r="V217" s="56"/>
    </row>
    <row r="218" spans="1:22">
      <c r="A218" s="578"/>
      <c r="B218" s="173" t="s">
        <v>11021</v>
      </c>
      <c r="C218" s="167">
        <v>51989777187</v>
      </c>
      <c r="D218" s="145" t="s">
        <v>3877</v>
      </c>
      <c r="E218" s="163"/>
      <c r="F218" s="76"/>
      <c r="G218" s="163" t="s">
        <v>224</v>
      </c>
      <c r="H218" s="163" t="s">
        <v>245</v>
      </c>
      <c r="I218" s="76"/>
      <c r="J218" s="76" t="s">
        <v>221</v>
      </c>
      <c r="K218" s="134" t="s">
        <v>256</v>
      </c>
      <c r="L218" s="374" t="s">
        <v>271</v>
      </c>
      <c r="M218" s="134"/>
      <c r="N218" s="56" t="s">
        <v>236</v>
      </c>
      <c r="O218" s="56"/>
      <c r="P218" s="76"/>
      <c r="Q218" s="64"/>
      <c r="R218" s="56"/>
      <c r="S218" s="56"/>
      <c r="T218" s="56"/>
      <c r="U218" s="56"/>
      <c r="V218" s="56"/>
    </row>
    <row r="219" spans="1:22">
      <c r="A219" s="578"/>
      <c r="B219" s="173" t="s">
        <v>11022</v>
      </c>
      <c r="C219" s="167">
        <v>51993765732</v>
      </c>
      <c r="D219" s="145" t="s">
        <v>11023</v>
      </c>
      <c r="E219" s="163"/>
      <c r="F219" s="698"/>
      <c r="G219" s="163" t="s">
        <v>224</v>
      </c>
      <c r="H219" s="163" t="s">
        <v>245</v>
      </c>
      <c r="I219" s="76"/>
      <c r="J219" s="76" t="s">
        <v>221</v>
      </c>
      <c r="K219" s="134" t="s">
        <v>256</v>
      </c>
      <c r="L219" s="374" t="s">
        <v>271</v>
      </c>
      <c r="M219" s="134"/>
      <c r="N219" s="56" t="s">
        <v>236</v>
      </c>
      <c r="O219" s="56"/>
      <c r="P219" s="76"/>
      <c r="Q219" s="64"/>
      <c r="R219" s="56"/>
      <c r="S219" s="56"/>
      <c r="T219" s="56"/>
      <c r="U219" s="56"/>
      <c r="V219" s="56"/>
    </row>
    <row r="220" spans="1:22">
      <c r="A220" s="132">
        <v>61394388</v>
      </c>
      <c r="B220" s="173" t="s">
        <v>4198</v>
      </c>
      <c r="C220" s="167">
        <v>51962509872</v>
      </c>
      <c r="D220" s="162" t="s">
        <v>4199</v>
      </c>
      <c r="E220" s="134"/>
      <c r="F220" s="76"/>
      <c r="G220" s="163" t="s">
        <v>224</v>
      </c>
      <c r="H220" s="163" t="s">
        <v>245</v>
      </c>
      <c r="I220" s="76"/>
      <c r="J220" s="76" t="s">
        <v>221</v>
      </c>
      <c r="K220" s="134" t="s">
        <v>259</v>
      </c>
      <c r="L220" s="374" t="s">
        <v>271</v>
      </c>
      <c r="M220" s="134"/>
      <c r="N220" s="56" t="s">
        <v>231</v>
      </c>
      <c r="O220" s="56" t="s">
        <v>231</v>
      </c>
      <c r="P220" s="56"/>
      <c r="Q220" s="64"/>
      <c r="R220" s="56"/>
      <c r="S220" s="56"/>
      <c r="T220" s="56"/>
      <c r="U220" s="56"/>
      <c r="V220" s="56"/>
    </row>
    <row r="221" spans="1:22" ht="29">
      <c r="A221" s="578">
        <v>60919999</v>
      </c>
      <c r="B221" s="173" t="s">
        <v>3435</v>
      </c>
      <c r="C221" s="167">
        <v>912621973</v>
      </c>
      <c r="D221" s="145" t="s">
        <v>3436</v>
      </c>
      <c r="E221" s="163"/>
      <c r="F221" s="76"/>
      <c r="G221" s="163" t="s">
        <v>224</v>
      </c>
      <c r="H221" s="163" t="s">
        <v>245</v>
      </c>
      <c r="I221" s="76"/>
      <c r="J221" s="76" t="s">
        <v>221</v>
      </c>
      <c r="K221" s="134" t="s">
        <v>256</v>
      </c>
      <c r="L221" s="374" t="s">
        <v>271</v>
      </c>
      <c r="M221" s="134"/>
      <c r="N221" s="60" t="s">
        <v>241</v>
      </c>
      <c r="O221" s="56"/>
      <c r="P221" s="76"/>
      <c r="Q221" s="64"/>
      <c r="R221" s="56"/>
      <c r="S221" s="56"/>
      <c r="T221" s="56"/>
      <c r="U221" s="56"/>
      <c r="V221" s="56"/>
    </row>
    <row r="222" spans="1:22" ht="29">
      <c r="A222" s="578">
        <v>72339184</v>
      </c>
      <c r="B222" s="173" t="s">
        <v>7081</v>
      </c>
      <c r="C222" s="167">
        <v>51959837838</v>
      </c>
      <c r="D222" s="145" t="s">
        <v>7082</v>
      </c>
      <c r="E222" s="163"/>
      <c r="F222" s="76"/>
      <c r="G222" s="163" t="s">
        <v>224</v>
      </c>
      <c r="H222" s="163" t="s">
        <v>245</v>
      </c>
      <c r="I222" s="76"/>
      <c r="J222" s="76" t="s">
        <v>221</v>
      </c>
      <c r="K222" s="134" t="s">
        <v>256</v>
      </c>
      <c r="L222" s="374" t="s">
        <v>271</v>
      </c>
      <c r="M222" s="134"/>
      <c r="N222" s="60" t="s">
        <v>241</v>
      </c>
      <c r="O222" s="56"/>
      <c r="P222" s="76"/>
      <c r="Q222" s="64"/>
      <c r="R222" s="56"/>
      <c r="S222" s="56"/>
      <c r="T222" s="56"/>
      <c r="U222" s="56"/>
      <c r="V222" s="56"/>
    </row>
    <row r="223" spans="1:22" ht="29">
      <c r="A223" s="578">
        <v>70721208</v>
      </c>
      <c r="B223" s="173" t="s">
        <v>5711</v>
      </c>
      <c r="C223" s="167">
        <v>51945820628</v>
      </c>
      <c r="D223" s="170" t="s">
        <v>5712</v>
      </c>
      <c r="E223" s="163"/>
      <c r="F223" s="76" t="s">
        <v>254</v>
      </c>
      <c r="G223" s="163" t="s">
        <v>224</v>
      </c>
      <c r="H223" s="163" t="s">
        <v>245</v>
      </c>
      <c r="I223" s="76"/>
      <c r="J223" s="76" t="s">
        <v>221</v>
      </c>
      <c r="K223" s="134" t="s">
        <v>256</v>
      </c>
      <c r="L223" s="374" t="s">
        <v>271</v>
      </c>
      <c r="M223" s="134"/>
      <c r="N223" s="56" t="s">
        <v>236</v>
      </c>
      <c r="O223" s="56"/>
      <c r="P223" s="76"/>
      <c r="Q223" s="64" t="s">
        <v>445</v>
      </c>
      <c r="R223" s="56" t="s">
        <v>232</v>
      </c>
      <c r="S223" s="56" t="s">
        <v>318</v>
      </c>
      <c r="T223" s="60" t="s">
        <v>323</v>
      </c>
      <c r="U223" s="60" t="s">
        <v>255</v>
      </c>
      <c r="V223" s="56"/>
    </row>
    <row r="224" spans="1:22">
      <c r="A224" s="578">
        <v>61996073</v>
      </c>
      <c r="B224" s="173" t="s">
        <v>5008</v>
      </c>
      <c r="C224" s="167">
        <v>51924279123</v>
      </c>
      <c r="D224" s="145" t="s">
        <v>5009</v>
      </c>
      <c r="E224" s="163"/>
      <c r="F224" s="76"/>
      <c r="G224" s="163" t="s">
        <v>224</v>
      </c>
      <c r="H224" s="163" t="s">
        <v>245</v>
      </c>
      <c r="I224" s="76"/>
      <c r="J224" s="76" t="s">
        <v>221</v>
      </c>
      <c r="K224" s="134" t="s">
        <v>256</v>
      </c>
      <c r="L224" s="374" t="s">
        <v>271</v>
      </c>
      <c r="M224" s="134"/>
      <c r="N224" s="56" t="s">
        <v>236</v>
      </c>
      <c r="O224" s="56"/>
      <c r="P224" s="76"/>
      <c r="Q224" s="64"/>
      <c r="R224" s="56"/>
      <c r="S224" s="56"/>
      <c r="T224" s="56"/>
      <c r="U224" s="56"/>
      <c r="V224" s="56"/>
    </row>
    <row r="225" spans="1:22">
      <c r="A225" s="578"/>
      <c r="B225" s="173" t="s">
        <v>11024</v>
      </c>
      <c r="C225" s="167">
        <v>51957671435</v>
      </c>
      <c r="D225" s="145" t="s">
        <v>11025</v>
      </c>
      <c r="E225" s="163"/>
      <c r="F225" s="76"/>
      <c r="G225" s="163" t="s">
        <v>224</v>
      </c>
      <c r="H225" s="163" t="s">
        <v>245</v>
      </c>
      <c r="I225" s="76"/>
      <c r="J225" s="76" t="s">
        <v>221</v>
      </c>
      <c r="K225" s="134" t="s">
        <v>256</v>
      </c>
      <c r="L225" s="374" t="s">
        <v>271</v>
      </c>
      <c r="M225" s="134"/>
      <c r="N225" s="56" t="s">
        <v>236</v>
      </c>
      <c r="O225" s="56"/>
      <c r="P225" s="76"/>
      <c r="Q225" s="64"/>
      <c r="R225" s="56"/>
      <c r="S225" s="56"/>
      <c r="T225" s="56"/>
      <c r="U225" s="56"/>
      <c r="V225" s="56"/>
    </row>
    <row r="226" spans="1:22">
      <c r="A226" s="578">
        <v>61362991</v>
      </c>
      <c r="B226" s="173" t="s">
        <v>4114</v>
      </c>
      <c r="C226" s="167">
        <v>51915233381</v>
      </c>
      <c r="D226" s="145" t="s">
        <v>4115</v>
      </c>
      <c r="E226" s="163"/>
      <c r="F226" s="76"/>
      <c r="G226" s="163" t="s">
        <v>224</v>
      </c>
      <c r="H226" s="163" t="s">
        <v>245</v>
      </c>
      <c r="I226" s="76"/>
      <c r="J226" s="76" t="s">
        <v>221</v>
      </c>
      <c r="K226" s="134" t="s">
        <v>256</v>
      </c>
      <c r="L226" s="374" t="s">
        <v>271</v>
      </c>
      <c r="M226" s="134"/>
      <c r="N226" s="56" t="s">
        <v>236</v>
      </c>
      <c r="O226" s="56"/>
      <c r="P226" s="76"/>
      <c r="Q226" s="64"/>
      <c r="R226" s="56"/>
      <c r="S226" s="56"/>
      <c r="T226" s="56"/>
      <c r="U226" s="56"/>
      <c r="V226" s="56"/>
    </row>
    <row r="227" spans="1:22">
      <c r="A227" s="578">
        <v>72833723</v>
      </c>
      <c r="B227" s="173" t="s">
        <v>7692</v>
      </c>
      <c r="C227" s="167">
        <v>51957788544</v>
      </c>
      <c r="D227" s="145" t="s">
        <v>7693</v>
      </c>
      <c r="E227" s="163"/>
      <c r="F227" s="76"/>
      <c r="G227" s="163" t="s">
        <v>224</v>
      </c>
      <c r="H227" s="163" t="s">
        <v>245</v>
      </c>
      <c r="I227" s="76"/>
      <c r="J227" s="76" t="s">
        <v>221</v>
      </c>
      <c r="K227" s="134" t="s">
        <v>256</v>
      </c>
      <c r="L227" s="374" t="s">
        <v>271</v>
      </c>
      <c r="M227" s="134"/>
      <c r="N227" s="56" t="s">
        <v>236</v>
      </c>
      <c r="O227" s="56"/>
      <c r="P227" s="76"/>
      <c r="Q227" s="64"/>
      <c r="R227" s="56"/>
      <c r="S227" s="56"/>
      <c r="T227" s="56"/>
      <c r="U227" s="56"/>
      <c r="V227" s="56"/>
    </row>
    <row r="228" spans="1:22">
      <c r="A228" s="578"/>
      <c r="B228" s="173" t="s">
        <v>11026</v>
      </c>
      <c r="C228" s="167">
        <v>51923272409</v>
      </c>
      <c r="D228" s="145" t="s">
        <v>11027</v>
      </c>
      <c r="E228" s="163"/>
      <c r="F228" s="76"/>
      <c r="G228" s="163" t="s">
        <v>225</v>
      </c>
      <c r="H228" s="163" t="s">
        <v>245</v>
      </c>
      <c r="I228" s="76" t="s">
        <v>316</v>
      </c>
      <c r="J228" s="76" t="s">
        <v>221</v>
      </c>
      <c r="K228" s="134" t="s">
        <v>256</v>
      </c>
      <c r="L228" s="374" t="s">
        <v>271</v>
      </c>
      <c r="M228" s="134"/>
      <c r="N228" s="56" t="s">
        <v>236</v>
      </c>
      <c r="O228" s="56"/>
      <c r="P228" s="76"/>
      <c r="Q228" s="64"/>
      <c r="R228" s="56"/>
      <c r="S228" s="56"/>
      <c r="T228" s="56"/>
      <c r="U228" s="56"/>
      <c r="V228" s="56"/>
    </row>
    <row r="229" spans="1:22">
      <c r="A229" s="578"/>
      <c r="B229" s="173" t="s">
        <v>11028</v>
      </c>
      <c r="C229" s="167">
        <v>975070925</v>
      </c>
      <c r="D229" s="145" t="s">
        <v>11029</v>
      </c>
      <c r="E229" s="163"/>
      <c r="F229" s="76"/>
      <c r="G229" s="163" t="s">
        <v>225</v>
      </c>
      <c r="H229" s="163" t="s">
        <v>245</v>
      </c>
      <c r="I229" s="76" t="s">
        <v>316</v>
      </c>
      <c r="J229" s="76" t="s">
        <v>221</v>
      </c>
      <c r="K229" s="134" t="s">
        <v>256</v>
      </c>
      <c r="L229" s="374" t="s">
        <v>271</v>
      </c>
      <c r="M229" s="134"/>
      <c r="N229" s="56" t="s">
        <v>236</v>
      </c>
      <c r="O229" s="56"/>
      <c r="P229" s="76"/>
      <c r="Q229" s="64"/>
      <c r="R229" s="56"/>
      <c r="S229" s="56"/>
      <c r="T229" s="56"/>
      <c r="U229" s="56"/>
      <c r="V229" s="56"/>
    </row>
    <row r="230" spans="1:22" ht="29">
      <c r="A230" s="578">
        <v>73409597</v>
      </c>
      <c r="B230" s="173" t="s">
        <v>8362</v>
      </c>
      <c r="C230" s="167">
        <v>51972252022</v>
      </c>
      <c r="D230" s="145" t="s">
        <v>8363</v>
      </c>
      <c r="E230" s="163"/>
      <c r="F230" s="76"/>
      <c r="G230" s="163" t="s">
        <v>225</v>
      </c>
      <c r="H230" s="163" t="s">
        <v>245</v>
      </c>
      <c r="I230" s="76" t="s">
        <v>316</v>
      </c>
      <c r="J230" s="76" t="s">
        <v>221</v>
      </c>
      <c r="K230" s="134" t="s">
        <v>256</v>
      </c>
      <c r="L230" s="374" t="s">
        <v>271</v>
      </c>
      <c r="M230" s="134"/>
      <c r="N230" s="60" t="s">
        <v>241</v>
      </c>
      <c r="O230" s="56"/>
      <c r="P230" s="76"/>
      <c r="Q230" s="64"/>
      <c r="R230" s="56"/>
      <c r="S230" s="56"/>
      <c r="T230" s="56"/>
      <c r="U230" s="56"/>
      <c r="V230" s="56"/>
    </row>
    <row r="231" spans="1:22">
      <c r="A231" s="578"/>
      <c r="B231" s="173" t="s">
        <v>11030</v>
      </c>
      <c r="C231" s="167">
        <v>51952873353</v>
      </c>
      <c r="D231" s="145" t="s">
        <v>11031</v>
      </c>
      <c r="E231" s="163"/>
      <c r="F231" s="76"/>
      <c r="G231" s="163" t="s">
        <v>225</v>
      </c>
      <c r="H231" s="163" t="s">
        <v>245</v>
      </c>
      <c r="I231" s="76" t="s">
        <v>316</v>
      </c>
      <c r="J231" s="76" t="s">
        <v>221</v>
      </c>
      <c r="K231" s="134" t="s">
        <v>256</v>
      </c>
      <c r="L231" s="374" t="s">
        <v>271</v>
      </c>
      <c r="M231" s="134"/>
      <c r="N231" s="56" t="s">
        <v>236</v>
      </c>
      <c r="O231" s="56"/>
      <c r="P231" s="76"/>
      <c r="Q231" s="64"/>
      <c r="R231" s="56"/>
      <c r="S231" s="56"/>
      <c r="T231" s="56"/>
      <c r="U231" s="56"/>
      <c r="V231" s="56"/>
    </row>
    <row r="232" spans="1:22">
      <c r="A232" s="578"/>
      <c r="B232" s="173" t="s">
        <v>11032</v>
      </c>
      <c r="C232" s="167">
        <v>51959833985</v>
      </c>
      <c r="D232" s="145" t="s">
        <v>11033</v>
      </c>
      <c r="E232" s="163"/>
      <c r="F232" s="76"/>
      <c r="G232" s="163" t="s">
        <v>225</v>
      </c>
      <c r="H232" s="163" t="s">
        <v>245</v>
      </c>
      <c r="I232" s="76" t="s">
        <v>316</v>
      </c>
      <c r="J232" s="76" t="s">
        <v>221</v>
      </c>
      <c r="K232" s="134" t="s">
        <v>256</v>
      </c>
      <c r="L232" s="374" t="s">
        <v>271</v>
      </c>
      <c r="M232" s="134"/>
      <c r="N232" s="56" t="s">
        <v>236</v>
      </c>
      <c r="O232" s="56"/>
      <c r="P232" s="76"/>
      <c r="Q232" s="64"/>
      <c r="R232" s="56"/>
      <c r="S232" s="56"/>
      <c r="T232" s="56"/>
      <c r="U232" s="56"/>
      <c r="V232" s="56"/>
    </row>
    <row r="233" spans="1:22">
      <c r="A233" s="578"/>
      <c r="B233" s="173" t="s">
        <v>5591</v>
      </c>
      <c r="C233" s="167">
        <v>51961706879</v>
      </c>
      <c r="D233" s="145" t="s">
        <v>11034</v>
      </c>
      <c r="E233" s="163"/>
      <c r="F233" s="76"/>
      <c r="G233" s="163" t="s">
        <v>225</v>
      </c>
      <c r="H233" s="163" t="s">
        <v>245</v>
      </c>
      <c r="I233" s="76" t="s">
        <v>316</v>
      </c>
      <c r="J233" s="76" t="s">
        <v>221</v>
      </c>
      <c r="K233" s="134" t="s">
        <v>256</v>
      </c>
      <c r="L233" s="374" t="s">
        <v>271</v>
      </c>
      <c r="M233" s="134"/>
      <c r="N233" s="56" t="s">
        <v>236</v>
      </c>
      <c r="O233" s="56"/>
      <c r="P233" s="76"/>
      <c r="Q233" s="64"/>
      <c r="R233" s="56"/>
      <c r="S233" s="56"/>
      <c r="T233" s="56"/>
      <c r="U233" s="56"/>
      <c r="V233" s="56"/>
    </row>
    <row r="234" spans="1:22">
      <c r="A234" s="578"/>
      <c r="B234" s="173" t="s">
        <v>11035</v>
      </c>
      <c r="C234" s="167" t="s">
        <v>11036</v>
      </c>
      <c r="D234" s="145" t="s">
        <v>11037</v>
      </c>
      <c r="E234" s="163"/>
      <c r="F234" s="76"/>
      <c r="G234" s="163" t="s">
        <v>225</v>
      </c>
      <c r="H234" s="163" t="s">
        <v>245</v>
      </c>
      <c r="I234" s="76" t="s">
        <v>316</v>
      </c>
      <c r="J234" s="76" t="s">
        <v>221</v>
      </c>
      <c r="K234" s="134" t="s">
        <v>256</v>
      </c>
      <c r="L234" s="374" t="s">
        <v>271</v>
      </c>
      <c r="M234" s="134"/>
      <c r="N234" s="56" t="s">
        <v>236</v>
      </c>
      <c r="O234" s="56"/>
      <c r="P234" s="76"/>
      <c r="Q234" s="64"/>
      <c r="R234" s="56"/>
      <c r="S234" s="56"/>
      <c r="T234" s="56"/>
      <c r="U234" s="56"/>
      <c r="V234" s="56"/>
    </row>
    <row r="235" spans="1:22">
      <c r="A235" s="578"/>
      <c r="B235" s="173" t="s">
        <v>11038</v>
      </c>
      <c r="C235" s="167">
        <v>51906169939</v>
      </c>
      <c r="D235" s="145" t="s">
        <v>11039</v>
      </c>
      <c r="E235" s="163"/>
      <c r="F235" s="76"/>
      <c r="G235" s="163" t="s">
        <v>225</v>
      </c>
      <c r="H235" s="163" t="s">
        <v>245</v>
      </c>
      <c r="I235" s="76" t="s">
        <v>316</v>
      </c>
      <c r="J235" s="76" t="s">
        <v>221</v>
      </c>
      <c r="K235" s="134" t="s">
        <v>256</v>
      </c>
      <c r="L235" s="374" t="s">
        <v>271</v>
      </c>
      <c r="M235" s="134"/>
      <c r="N235" s="56" t="s">
        <v>236</v>
      </c>
      <c r="O235" s="56"/>
      <c r="P235" s="76"/>
      <c r="Q235" s="64"/>
      <c r="R235" s="56"/>
      <c r="S235" s="56"/>
      <c r="T235" s="56"/>
      <c r="U235" s="56"/>
      <c r="V235" s="56"/>
    </row>
    <row r="236" spans="1:22">
      <c r="A236" s="578">
        <v>73457643</v>
      </c>
      <c r="B236" s="173" t="s">
        <v>8374</v>
      </c>
      <c r="C236" s="134">
        <v>51902578310</v>
      </c>
      <c r="D236" s="145" t="s">
        <v>8375</v>
      </c>
      <c r="E236" s="134" t="s">
        <v>376</v>
      </c>
      <c r="F236" s="698"/>
      <c r="G236" s="163" t="s">
        <v>224</v>
      </c>
      <c r="H236" s="163" t="s">
        <v>245</v>
      </c>
      <c r="I236" s="76"/>
      <c r="J236" s="76" t="s">
        <v>221</v>
      </c>
      <c r="K236" s="134" t="s">
        <v>256</v>
      </c>
      <c r="L236" s="374" t="s">
        <v>271</v>
      </c>
      <c r="M236" s="134"/>
      <c r="N236" s="56" t="s">
        <v>236</v>
      </c>
      <c r="O236" s="56"/>
      <c r="P236" s="76"/>
      <c r="Q236" s="64"/>
      <c r="R236" s="56"/>
      <c r="S236" s="56"/>
      <c r="T236" s="56"/>
      <c r="U236" s="56"/>
      <c r="V236" s="56"/>
    </row>
    <row r="237" spans="1:22">
      <c r="A237" s="578"/>
      <c r="B237" s="173" t="s">
        <v>11040</v>
      </c>
      <c r="C237" s="134">
        <v>51992310702</v>
      </c>
      <c r="D237" s="145" t="s">
        <v>1336</v>
      </c>
      <c r="E237" s="134" t="s">
        <v>376</v>
      </c>
      <c r="F237" s="698"/>
      <c r="G237" s="163" t="s">
        <v>224</v>
      </c>
      <c r="H237" s="163" t="s">
        <v>245</v>
      </c>
      <c r="I237" s="76"/>
      <c r="J237" s="76" t="s">
        <v>221</v>
      </c>
      <c r="K237" s="134" t="s">
        <v>256</v>
      </c>
      <c r="L237" s="374" t="s">
        <v>271</v>
      </c>
      <c r="M237" s="134"/>
      <c r="N237" s="56" t="s">
        <v>239</v>
      </c>
      <c r="O237" s="56"/>
      <c r="P237" s="76"/>
      <c r="Q237" s="64"/>
      <c r="R237" s="56"/>
      <c r="S237" s="56"/>
      <c r="T237" s="56"/>
      <c r="U237" s="56"/>
      <c r="V237" s="56"/>
    </row>
    <row r="238" spans="1:22">
      <c r="A238" s="578"/>
      <c r="B238" s="173" t="s">
        <v>11041</v>
      </c>
      <c r="C238" s="134">
        <v>51941461136</v>
      </c>
      <c r="D238" s="145" t="s">
        <v>11042</v>
      </c>
      <c r="E238" s="134" t="s">
        <v>376</v>
      </c>
      <c r="F238" s="698"/>
      <c r="G238" s="163" t="s">
        <v>224</v>
      </c>
      <c r="H238" s="163" t="s">
        <v>245</v>
      </c>
      <c r="I238" s="76"/>
      <c r="J238" s="76" t="s">
        <v>221</v>
      </c>
      <c r="K238" s="134" t="s">
        <v>256</v>
      </c>
      <c r="L238" s="374" t="s">
        <v>271</v>
      </c>
      <c r="M238" s="134"/>
      <c r="N238" s="56" t="s">
        <v>231</v>
      </c>
      <c r="O238" s="56"/>
      <c r="P238" s="76"/>
      <c r="Q238" s="64"/>
      <c r="R238" s="56"/>
      <c r="S238" s="56"/>
      <c r="T238" s="56"/>
      <c r="U238" s="56"/>
      <c r="V238" s="56"/>
    </row>
    <row r="239" spans="1:22" ht="29">
      <c r="A239" s="578"/>
      <c r="B239" s="173" t="s">
        <v>11043</v>
      </c>
      <c r="C239" s="134">
        <v>51958235336</v>
      </c>
      <c r="D239" s="145" t="s">
        <v>11044</v>
      </c>
      <c r="E239" s="134" t="s">
        <v>376</v>
      </c>
      <c r="F239" s="698"/>
      <c r="G239" s="163" t="s">
        <v>224</v>
      </c>
      <c r="H239" s="163" t="s">
        <v>245</v>
      </c>
      <c r="I239" s="76"/>
      <c r="J239" s="76" t="s">
        <v>221</v>
      </c>
      <c r="K239" s="134" t="s">
        <v>256</v>
      </c>
      <c r="L239" s="374" t="s">
        <v>271</v>
      </c>
      <c r="M239" s="134"/>
      <c r="N239" s="60" t="s">
        <v>241</v>
      </c>
      <c r="O239" s="56"/>
      <c r="P239" s="76"/>
      <c r="Q239" s="64"/>
      <c r="R239" s="56"/>
      <c r="S239" s="56"/>
      <c r="T239" s="56"/>
      <c r="U239" s="56"/>
      <c r="V239" s="56"/>
    </row>
    <row r="240" spans="1:22">
      <c r="A240" s="578"/>
      <c r="B240" s="173" t="s">
        <v>11045</v>
      </c>
      <c r="C240" s="134">
        <v>51908595068</v>
      </c>
      <c r="D240" s="145" t="s">
        <v>7770</v>
      </c>
      <c r="E240" s="134" t="s">
        <v>376</v>
      </c>
      <c r="F240" s="698"/>
      <c r="G240" s="163" t="s">
        <v>224</v>
      </c>
      <c r="H240" s="163" t="s">
        <v>245</v>
      </c>
      <c r="I240" s="76"/>
      <c r="J240" s="76" t="s">
        <v>221</v>
      </c>
      <c r="K240" s="134" t="s">
        <v>256</v>
      </c>
      <c r="L240" s="374" t="s">
        <v>271</v>
      </c>
      <c r="M240" s="134"/>
      <c r="N240" s="56" t="s">
        <v>231</v>
      </c>
      <c r="O240" s="56"/>
      <c r="P240" s="76"/>
      <c r="Q240" s="64"/>
      <c r="R240" s="56"/>
      <c r="S240" s="56"/>
      <c r="T240" s="56"/>
      <c r="U240" s="56"/>
      <c r="V240" s="56"/>
    </row>
    <row r="241" spans="1:22" ht="29">
      <c r="A241" s="578"/>
      <c r="B241" s="173" t="s">
        <v>11046</v>
      </c>
      <c r="C241" s="134">
        <v>51936792517</v>
      </c>
      <c r="D241" s="145" t="s">
        <v>11047</v>
      </c>
      <c r="E241" s="134" t="s">
        <v>11048</v>
      </c>
      <c r="F241" s="614" t="s">
        <v>240</v>
      </c>
      <c r="G241" s="165" t="s">
        <v>223</v>
      </c>
      <c r="H241" s="163" t="s">
        <v>245</v>
      </c>
      <c r="I241" s="60"/>
      <c r="J241" s="76" t="s">
        <v>221</v>
      </c>
      <c r="K241" s="134" t="s">
        <v>256</v>
      </c>
      <c r="L241" s="374" t="s">
        <v>271</v>
      </c>
      <c r="M241" s="134"/>
      <c r="N241" s="60" t="s">
        <v>241</v>
      </c>
      <c r="O241" s="56"/>
      <c r="P241" s="76"/>
      <c r="Q241" s="64"/>
      <c r="R241" s="56"/>
      <c r="S241" s="56"/>
      <c r="T241" s="56"/>
      <c r="U241" s="56"/>
      <c r="V241" s="56"/>
    </row>
    <row r="242" spans="1:22">
      <c r="A242" s="578"/>
      <c r="B242" s="173" t="s">
        <v>3568</v>
      </c>
      <c r="C242" s="134">
        <v>51921146328</v>
      </c>
      <c r="D242" s="145" t="s">
        <v>6182</v>
      </c>
      <c r="E242" s="134" t="s">
        <v>5764</v>
      </c>
      <c r="F242" s="374" t="s">
        <v>268</v>
      </c>
      <c r="G242" s="165" t="s">
        <v>223</v>
      </c>
      <c r="H242" s="163" t="s">
        <v>245</v>
      </c>
      <c r="I242" s="56"/>
      <c r="J242" s="76" t="s">
        <v>221</v>
      </c>
      <c r="K242" s="134" t="s">
        <v>256</v>
      </c>
      <c r="L242" s="374" t="s">
        <v>271</v>
      </c>
      <c r="M242" s="134"/>
      <c r="N242" s="56" t="s">
        <v>236</v>
      </c>
      <c r="O242" s="56"/>
      <c r="P242" s="76"/>
      <c r="Q242" s="64"/>
      <c r="R242" s="56"/>
      <c r="S242" s="56"/>
      <c r="T242" s="56"/>
      <c r="U242" s="56"/>
      <c r="V242" s="56"/>
    </row>
    <row r="243" spans="1:22">
      <c r="A243" s="578">
        <v>71983816</v>
      </c>
      <c r="B243" s="173" t="s">
        <v>6690</v>
      </c>
      <c r="C243" s="167" t="s">
        <v>6691</v>
      </c>
      <c r="D243" s="145"/>
      <c r="E243" s="163"/>
      <c r="F243" s="76"/>
      <c r="G243" s="163" t="s">
        <v>224</v>
      </c>
      <c r="H243" s="163" t="s">
        <v>238</v>
      </c>
      <c r="I243" s="76"/>
      <c r="J243" s="76" t="s">
        <v>221</v>
      </c>
      <c r="K243" s="134"/>
      <c r="L243" s="374" t="s">
        <v>271</v>
      </c>
      <c r="M243" s="134"/>
      <c r="N243" s="56" t="s">
        <v>231</v>
      </c>
      <c r="O243" s="56"/>
      <c r="P243" s="76"/>
      <c r="Q243" s="64"/>
      <c r="R243" s="56"/>
      <c r="S243" s="56"/>
      <c r="T243" s="56"/>
      <c r="U243" s="56"/>
      <c r="V243" s="56"/>
    </row>
    <row r="244" spans="1:22">
      <c r="A244" s="578">
        <v>61374502</v>
      </c>
      <c r="B244" s="173"/>
      <c r="C244" s="167" t="s">
        <v>4141</v>
      </c>
      <c r="D244" s="145"/>
      <c r="E244" s="163"/>
      <c r="F244" s="76"/>
      <c r="G244" s="163" t="s">
        <v>224</v>
      </c>
      <c r="H244" s="163" t="s">
        <v>238</v>
      </c>
      <c r="I244" s="76"/>
      <c r="J244" s="76" t="s">
        <v>221</v>
      </c>
      <c r="K244" s="134"/>
      <c r="L244" s="374" t="s">
        <v>271</v>
      </c>
      <c r="M244" s="134"/>
      <c r="N244" s="56" t="s">
        <v>236</v>
      </c>
      <c r="O244" s="56"/>
      <c r="P244" s="76"/>
      <c r="Q244" s="64"/>
      <c r="R244" s="56"/>
      <c r="S244" s="56"/>
      <c r="T244" s="56"/>
      <c r="U244" s="56"/>
      <c r="V244" s="56"/>
    </row>
    <row r="245" spans="1:22">
      <c r="A245" s="578">
        <v>61136615</v>
      </c>
      <c r="B245" s="173" t="s">
        <v>3714</v>
      </c>
      <c r="C245" s="167" t="s">
        <v>3715</v>
      </c>
      <c r="D245" s="145"/>
      <c r="E245" s="163"/>
      <c r="F245" s="76"/>
      <c r="G245" s="163" t="s">
        <v>224</v>
      </c>
      <c r="H245" s="163" t="s">
        <v>238</v>
      </c>
      <c r="I245" s="76"/>
      <c r="J245" s="76" t="s">
        <v>221</v>
      </c>
      <c r="K245" s="134"/>
      <c r="L245" s="374" t="s">
        <v>271</v>
      </c>
      <c r="M245" s="134"/>
      <c r="N245" s="56" t="s">
        <v>231</v>
      </c>
      <c r="O245" s="56" t="s">
        <v>231</v>
      </c>
      <c r="P245" s="76"/>
      <c r="Q245" s="64"/>
      <c r="R245" s="56"/>
      <c r="S245" s="56"/>
      <c r="T245" s="56"/>
      <c r="U245" s="56"/>
      <c r="V245" s="56"/>
    </row>
    <row r="246" spans="1:22" ht="29">
      <c r="A246" s="578">
        <v>61294215</v>
      </c>
      <c r="B246" s="173" t="s">
        <v>3971</v>
      </c>
      <c r="C246" s="167" t="s">
        <v>3972</v>
      </c>
      <c r="D246" s="145"/>
      <c r="E246" s="163"/>
      <c r="F246" s="76"/>
      <c r="G246" s="163" t="s">
        <v>225</v>
      </c>
      <c r="H246" s="163" t="s">
        <v>238</v>
      </c>
      <c r="I246" s="76"/>
      <c r="J246" s="76" t="s">
        <v>221</v>
      </c>
      <c r="K246" s="134"/>
      <c r="L246" s="374" t="s">
        <v>271</v>
      </c>
      <c r="M246" s="134"/>
      <c r="N246" s="60" t="s">
        <v>241</v>
      </c>
      <c r="O246" s="56"/>
      <c r="P246" s="76"/>
      <c r="Q246" s="64"/>
      <c r="R246" s="56"/>
      <c r="S246" s="56"/>
      <c r="T246" s="56"/>
      <c r="U246" s="56"/>
      <c r="V246" s="56"/>
    </row>
    <row r="247" spans="1:22">
      <c r="A247" s="578"/>
      <c r="B247" s="173" t="s">
        <v>11049</v>
      </c>
      <c r="C247" s="134">
        <v>51975451429</v>
      </c>
      <c r="D247" s="145" t="s">
        <v>11050</v>
      </c>
      <c r="E247" s="167" t="s">
        <v>11051</v>
      </c>
      <c r="F247" s="614" t="s">
        <v>240</v>
      </c>
      <c r="G247" s="163" t="s">
        <v>225</v>
      </c>
      <c r="H247" s="163" t="s">
        <v>245</v>
      </c>
      <c r="I247" s="660" t="s">
        <v>11052</v>
      </c>
      <c r="J247" s="76" t="s">
        <v>221</v>
      </c>
      <c r="K247" s="134"/>
      <c r="L247" s="374" t="s">
        <v>271</v>
      </c>
      <c r="M247" s="134"/>
      <c r="N247" s="56" t="s">
        <v>236</v>
      </c>
      <c r="O247" s="56"/>
      <c r="P247" s="76"/>
      <c r="Q247" s="64"/>
      <c r="R247" s="56"/>
      <c r="S247" s="56"/>
      <c r="T247" s="56"/>
      <c r="U247" s="56"/>
      <c r="V247" s="56"/>
    </row>
    <row r="248" spans="1:22">
      <c r="A248" s="578"/>
      <c r="B248" s="173" t="s">
        <v>11053</v>
      </c>
      <c r="C248" s="134">
        <v>51991610473</v>
      </c>
      <c r="D248" s="145" t="s">
        <v>11054</v>
      </c>
      <c r="E248" s="167" t="s">
        <v>11055</v>
      </c>
      <c r="F248" s="614" t="s">
        <v>240</v>
      </c>
      <c r="G248" s="163" t="s">
        <v>225</v>
      </c>
      <c r="H248" s="163" t="s">
        <v>245</v>
      </c>
      <c r="I248" s="660" t="s">
        <v>11056</v>
      </c>
      <c r="J248" s="76" t="s">
        <v>221</v>
      </c>
      <c r="K248" s="134"/>
      <c r="L248" s="374" t="s">
        <v>271</v>
      </c>
      <c r="M248" s="134"/>
      <c r="N248" s="56" t="s">
        <v>236</v>
      </c>
      <c r="O248" s="56"/>
      <c r="P248" s="76"/>
      <c r="Q248" s="64"/>
      <c r="R248" s="56"/>
      <c r="S248" s="56"/>
      <c r="T248" s="56"/>
      <c r="U248" s="56"/>
      <c r="V248" s="56"/>
    </row>
    <row r="249" spans="1:22">
      <c r="A249" s="578"/>
      <c r="B249" s="173" t="s">
        <v>519</v>
      </c>
      <c r="C249" s="134">
        <v>51986663527</v>
      </c>
      <c r="D249" s="145" t="s">
        <v>520</v>
      </c>
      <c r="E249" s="167" t="s">
        <v>11057</v>
      </c>
      <c r="F249" s="614" t="s">
        <v>240</v>
      </c>
      <c r="G249" s="163" t="s">
        <v>225</v>
      </c>
      <c r="H249" s="163" t="s">
        <v>245</v>
      </c>
      <c r="I249" s="660" t="s">
        <v>11058</v>
      </c>
      <c r="J249" s="76" t="s">
        <v>221</v>
      </c>
      <c r="K249" s="134"/>
      <c r="L249" s="374" t="s">
        <v>271</v>
      </c>
      <c r="M249" s="134"/>
      <c r="N249" s="56" t="s">
        <v>231</v>
      </c>
      <c r="O249" s="56"/>
      <c r="P249" s="76"/>
      <c r="Q249" s="64"/>
      <c r="R249" s="56"/>
      <c r="S249" s="56"/>
      <c r="T249" s="56"/>
      <c r="U249" s="56"/>
      <c r="V249" s="56"/>
    </row>
    <row r="250" spans="1:22">
      <c r="A250" s="578"/>
      <c r="B250" s="173" t="s">
        <v>11059</v>
      </c>
      <c r="C250" s="134">
        <v>51947237120</v>
      </c>
      <c r="D250" s="145" t="s">
        <v>2347</v>
      </c>
      <c r="E250" s="167" t="s">
        <v>11060</v>
      </c>
      <c r="F250" s="614" t="s">
        <v>240</v>
      </c>
      <c r="G250" s="163" t="s">
        <v>225</v>
      </c>
      <c r="H250" s="163" t="s">
        <v>245</v>
      </c>
      <c r="I250" s="660" t="s">
        <v>11061</v>
      </c>
      <c r="J250" s="76" t="s">
        <v>221</v>
      </c>
      <c r="K250" s="134"/>
      <c r="L250" s="374" t="s">
        <v>271</v>
      </c>
      <c r="M250" s="134"/>
      <c r="N250" s="56" t="s">
        <v>231</v>
      </c>
      <c r="O250" s="56"/>
      <c r="P250" s="76"/>
      <c r="Q250" s="64"/>
      <c r="R250" s="56"/>
      <c r="S250" s="56"/>
      <c r="T250" s="56"/>
      <c r="U250" s="56"/>
      <c r="V250" s="56"/>
    </row>
    <row r="251" spans="1:22" ht="29">
      <c r="A251" s="578" t="s">
        <v>10886</v>
      </c>
      <c r="B251" s="173" t="s">
        <v>10887</v>
      </c>
      <c r="C251" s="134">
        <v>51987804841</v>
      </c>
      <c r="D251" s="145" t="s">
        <v>10888</v>
      </c>
      <c r="E251" s="167" t="s">
        <v>10889</v>
      </c>
      <c r="F251" s="614" t="s">
        <v>240</v>
      </c>
      <c r="G251" s="165" t="s">
        <v>223</v>
      </c>
      <c r="H251" s="163" t="s">
        <v>245</v>
      </c>
      <c r="I251" s="660"/>
      <c r="J251" s="76" t="s">
        <v>221</v>
      </c>
      <c r="K251" s="134"/>
      <c r="L251" s="374" t="s">
        <v>271</v>
      </c>
      <c r="M251" s="134"/>
      <c r="N251" s="60" t="s">
        <v>241</v>
      </c>
      <c r="O251" s="56"/>
      <c r="P251" s="76"/>
      <c r="Q251" s="64"/>
      <c r="R251" s="56"/>
      <c r="S251" s="56"/>
      <c r="T251" s="56"/>
      <c r="U251" s="56"/>
      <c r="V251" s="56"/>
    </row>
    <row r="252" spans="1:22" ht="29">
      <c r="A252" s="578"/>
      <c r="B252" s="173" t="s">
        <v>11062</v>
      </c>
      <c r="C252" s="134">
        <v>51991788418</v>
      </c>
      <c r="D252" s="145" t="s">
        <v>11063</v>
      </c>
      <c r="E252" s="134"/>
      <c r="F252" s="76" t="s">
        <v>268</v>
      </c>
      <c r="G252" s="163" t="s">
        <v>225</v>
      </c>
      <c r="H252" s="163" t="s">
        <v>245</v>
      </c>
      <c r="I252" s="660" t="s">
        <v>11064</v>
      </c>
      <c r="J252" s="76" t="s">
        <v>221</v>
      </c>
      <c r="K252" s="134"/>
      <c r="L252" s="374" t="s">
        <v>271</v>
      </c>
      <c r="M252" s="134"/>
      <c r="N252" s="60" t="s">
        <v>241</v>
      </c>
      <c r="O252" s="56"/>
      <c r="P252" s="76"/>
      <c r="Q252" s="64"/>
      <c r="R252" s="56"/>
      <c r="S252" s="56"/>
      <c r="T252" s="56"/>
      <c r="U252" s="56"/>
      <c r="V252" s="56"/>
    </row>
    <row r="253" spans="1:22">
      <c r="A253" s="578"/>
      <c r="B253" s="173" t="s">
        <v>7721</v>
      </c>
      <c r="C253" s="163">
        <v>51986763600</v>
      </c>
      <c r="D253" s="145" t="s">
        <v>7722</v>
      </c>
      <c r="E253" s="134" t="s">
        <v>11065</v>
      </c>
      <c r="F253" s="76" t="s">
        <v>247</v>
      </c>
      <c r="G253" s="165" t="s">
        <v>223</v>
      </c>
      <c r="H253" s="163" t="s">
        <v>245</v>
      </c>
      <c r="I253" s="660" t="s">
        <v>11066</v>
      </c>
      <c r="J253" s="76" t="s">
        <v>221</v>
      </c>
      <c r="K253" s="134"/>
      <c r="L253" s="374" t="s">
        <v>271</v>
      </c>
      <c r="M253" s="134"/>
      <c r="N253" s="56" t="s">
        <v>236</v>
      </c>
      <c r="O253" s="660"/>
      <c r="P253" s="76"/>
      <c r="Q253" s="64"/>
      <c r="R253" s="56"/>
      <c r="S253" s="56"/>
      <c r="T253" s="56"/>
      <c r="U253" s="56"/>
      <c r="V253" s="56"/>
    </row>
    <row r="254" spans="1:22">
      <c r="A254" s="578"/>
      <c r="B254" s="173" t="s">
        <v>11067</v>
      </c>
      <c r="C254" s="163">
        <v>51981290147</v>
      </c>
      <c r="D254" s="145" t="s">
        <v>10944</v>
      </c>
      <c r="E254" s="134" t="s">
        <v>11068</v>
      </c>
      <c r="F254" s="76" t="s">
        <v>247</v>
      </c>
      <c r="G254" s="163" t="s">
        <v>224</v>
      </c>
      <c r="H254" s="163" t="s">
        <v>245</v>
      </c>
      <c r="I254" s="660" t="s">
        <v>11069</v>
      </c>
      <c r="J254" s="76" t="s">
        <v>221</v>
      </c>
      <c r="K254" s="134"/>
      <c r="L254" s="374" t="s">
        <v>271</v>
      </c>
      <c r="M254" s="134"/>
      <c r="N254" s="56" t="s">
        <v>231</v>
      </c>
      <c r="O254" s="660" t="s">
        <v>2677</v>
      </c>
      <c r="P254" s="76"/>
      <c r="Q254" s="64"/>
      <c r="R254" s="56"/>
      <c r="S254" s="56"/>
      <c r="T254" s="56"/>
      <c r="U254" s="56"/>
      <c r="V254" s="56"/>
    </row>
    <row r="255" spans="1:22" ht="43">
      <c r="A255" s="578">
        <v>70738769</v>
      </c>
      <c r="B255" s="173" t="s">
        <v>5773</v>
      </c>
      <c r="C255" s="167">
        <v>936558705</v>
      </c>
      <c r="D255" s="145"/>
      <c r="E255" s="163"/>
      <c r="F255" s="76" t="s">
        <v>254</v>
      </c>
      <c r="G255" s="165" t="s">
        <v>223</v>
      </c>
      <c r="H255" s="163" t="s">
        <v>242</v>
      </c>
      <c r="I255" s="76" t="s">
        <v>316</v>
      </c>
      <c r="J255" s="76" t="s">
        <v>221</v>
      </c>
      <c r="K255" s="134"/>
      <c r="L255" s="374" t="s">
        <v>271</v>
      </c>
      <c r="M255" s="134"/>
      <c r="N255" s="56" t="s">
        <v>231</v>
      </c>
      <c r="O255" s="56" t="s">
        <v>231</v>
      </c>
      <c r="P255" s="76"/>
      <c r="Q255" s="64" t="s">
        <v>445</v>
      </c>
      <c r="R255" s="56" t="s">
        <v>232</v>
      </c>
      <c r="S255" s="56" t="s">
        <v>318</v>
      </c>
      <c r="T255" s="60" t="s">
        <v>323</v>
      </c>
      <c r="U255" s="60" t="s">
        <v>258</v>
      </c>
      <c r="V255" s="56"/>
    </row>
    <row r="256" spans="1:22" ht="43">
      <c r="A256" s="578">
        <v>74097200</v>
      </c>
      <c r="B256" s="1151" t="s">
        <v>8740</v>
      </c>
      <c r="C256" s="167">
        <v>956351614</v>
      </c>
      <c r="D256" s="145"/>
      <c r="E256" s="163"/>
      <c r="F256" s="76" t="s">
        <v>247</v>
      </c>
      <c r="G256" s="163" t="s">
        <v>225</v>
      </c>
      <c r="H256" s="163" t="s">
        <v>242</v>
      </c>
      <c r="I256" s="76" t="s">
        <v>316</v>
      </c>
      <c r="J256" s="76" t="s">
        <v>221</v>
      </c>
      <c r="K256" s="134"/>
      <c r="L256" s="374" t="s">
        <v>271</v>
      </c>
      <c r="M256" s="134"/>
      <c r="N256" s="56" t="s">
        <v>231</v>
      </c>
      <c r="O256" s="56" t="s">
        <v>231</v>
      </c>
      <c r="P256" s="76"/>
      <c r="Q256" s="64" t="s">
        <v>3344</v>
      </c>
      <c r="R256" s="64" t="s">
        <v>232</v>
      </c>
      <c r="S256" s="56" t="s">
        <v>319</v>
      </c>
      <c r="T256" s="60" t="s">
        <v>3345</v>
      </c>
      <c r="U256" s="60" t="s">
        <v>258</v>
      </c>
      <c r="V256" s="56"/>
    </row>
    <row r="257" spans="1:22">
      <c r="A257" s="578">
        <v>47147107</v>
      </c>
      <c r="B257" s="173" t="s">
        <v>2760</v>
      </c>
      <c r="C257" s="167" t="s">
        <v>2761</v>
      </c>
      <c r="D257" s="145"/>
      <c r="E257" s="163"/>
      <c r="F257" s="76" t="s">
        <v>247</v>
      </c>
      <c r="G257" s="165" t="s">
        <v>223</v>
      </c>
      <c r="H257" s="163" t="s">
        <v>242</v>
      </c>
      <c r="I257" s="76" t="s">
        <v>316</v>
      </c>
      <c r="J257" s="76" t="s">
        <v>221</v>
      </c>
      <c r="K257" s="134"/>
      <c r="L257" s="374" t="s">
        <v>271</v>
      </c>
      <c r="M257" s="134"/>
      <c r="N257" s="56" t="s">
        <v>231</v>
      </c>
      <c r="O257" s="56"/>
      <c r="P257" s="76"/>
      <c r="Q257" s="64"/>
      <c r="R257" s="56"/>
      <c r="S257" s="56"/>
      <c r="T257" s="56"/>
      <c r="U257" s="56"/>
      <c r="V257" s="56"/>
    </row>
    <row r="258" spans="1:22">
      <c r="A258" s="578">
        <v>9390228</v>
      </c>
      <c r="B258" s="173" t="s">
        <v>719</v>
      </c>
      <c r="C258" s="134">
        <v>51969231098</v>
      </c>
      <c r="D258" s="145" t="s">
        <v>720</v>
      </c>
      <c r="E258" s="134"/>
      <c r="F258" s="76"/>
      <c r="G258" s="163" t="s">
        <v>224</v>
      </c>
      <c r="H258" s="163" t="s">
        <v>245</v>
      </c>
      <c r="I258" s="76"/>
      <c r="J258" s="76" t="s">
        <v>221</v>
      </c>
      <c r="K258" s="134"/>
      <c r="L258" s="374" t="s">
        <v>271</v>
      </c>
      <c r="M258" s="134"/>
      <c r="N258" s="56" t="s">
        <v>236</v>
      </c>
      <c r="O258" s="56"/>
      <c r="P258" s="76"/>
      <c r="Q258" s="64"/>
      <c r="R258" s="56"/>
      <c r="S258" s="56"/>
      <c r="T258" s="56"/>
      <c r="U258" s="56"/>
      <c r="V258" s="56"/>
    </row>
    <row r="259" spans="1:22">
      <c r="A259" s="578">
        <v>42008365</v>
      </c>
      <c r="B259" s="173" t="s">
        <v>1787</v>
      </c>
      <c r="C259" s="134">
        <v>51937693775</v>
      </c>
      <c r="D259" s="145" t="s">
        <v>1788</v>
      </c>
      <c r="E259" s="134"/>
      <c r="F259" s="76"/>
      <c r="G259" s="163" t="s">
        <v>224</v>
      </c>
      <c r="H259" s="163" t="s">
        <v>245</v>
      </c>
      <c r="I259" s="76"/>
      <c r="J259" s="76" t="s">
        <v>221</v>
      </c>
      <c r="K259" s="134"/>
      <c r="L259" s="374" t="s">
        <v>271</v>
      </c>
      <c r="M259" s="134"/>
      <c r="N259" s="56" t="s">
        <v>236</v>
      </c>
      <c r="O259" s="56"/>
      <c r="P259" s="76"/>
      <c r="Q259" s="64"/>
      <c r="R259" s="56"/>
      <c r="S259" s="56"/>
      <c r="T259" s="56"/>
      <c r="U259" s="56"/>
      <c r="V259" s="56"/>
    </row>
    <row r="260" spans="1:22">
      <c r="A260" s="578">
        <v>41540511</v>
      </c>
      <c r="B260" s="173" t="s">
        <v>1700</v>
      </c>
      <c r="C260" s="134">
        <v>51926839109</v>
      </c>
      <c r="D260" s="145" t="s">
        <v>1701</v>
      </c>
      <c r="E260" s="134"/>
      <c r="F260" s="76"/>
      <c r="G260" s="163" t="s">
        <v>224</v>
      </c>
      <c r="H260" s="163" t="s">
        <v>245</v>
      </c>
      <c r="I260" s="76"/>
      <c r="J260" s="76" t="s">
        <v>221</v>
      </c>
      <c r="K260" s="134"/>
      <c r="L260" s="374" t="s">
        <v>271</v>
      </c>
      <c r="M260" s="134"/>
      <c r="N260" s="56" t="s">
        <v>231</v>
      </c>
      <c r="O260" s="56"/>
      <c r="P260" s="76"/>
      <c r="Q260" s="64"/>
      <c r="R260" s="56"/>
      <c r="S260" s="56"/>
      <c r="T260" s="56"/>
      <c r="U260" s="56"/>
      <c r="V260" s="56"/>
    </row>
    <row r="261" spans="1:22">
      <c r="A261" s="578">
        <v>44393310</v>
      </c>
      <c r="B261" s="173" t="s">
        <v>2288</v>
      </c>
      <c r="C261" s="134">
        <v>51949005486</v>
      </c>
      <c r="D261" s="145" t="s">
        <v>2289</v>
      </c>
      <c r="E261" s="134"/>
      <c r="F261" s="76"/>
      <c r="G261" s="163" t="s">
        <v>224</v>
      </c>
      <c r="H261" s="163" t="s">
        <v>245</v>
      </c>
      <c r="I261" s="76"/>
      <c r="J261" s="76" t="s">
        <v>221</v>
      </c>
      <c r="K261" s="134"/>
      <c r="L261" s="374" t="s">
        <v>271</v>
      </c>
      <c r="M261" s="134"/>
      <c r="N261" s="56" t="s">
        <v>231</v>
      </c>
      <c r="O261" s="56"/>
      <c r="P261" s="76"/>
      <c r="Q261" s="64"/>
      <c r="R261" s="56"/>
      <c r="S261" s="56"/>
      <c r="T261" s="56"/>
      <c r="U261" s="56"/>
      <c r="V261" s="56"/>
    </row>
    <row r="262" spans="1:22" ht="29">
      <c r="A262" s="578"/>
      <c r="B262" s="173" t="s">
        <v>11070</v>
      </c>
      <c r="C262" s="163">
        <v>51974369640</v>
      </c>
      <c r="D262" s="145" t="s">
        <v>11071</v>
      </c>
      <c r="E262" s="167"/>
      <c r="F262" s="76"/>
      <c r="G262" s="163" t="s">
        <v>224</v>
      </c>
      <c r="H262" s="163" t="s">
        <v>245</v>
      </c>
      <c r="I262" s="660"/>
      <c r="J262" s="76" t="s">
        <v>221</v>
      </c>
      <c r="K262" s="134"/>
      <c r="L262" s="374" t="s">
        <v>271</v>
      </c>
      <c r="M262" s="134"/>
      <c r="N262" s="60" t="s">
        <v>241</v>
      </c>
      <c r="O262" s="56"/>
      <c r="P262" s="76"/>
      <c r="Q262" s="64"/>
      <c r="R262" s="56"/>
      <c r="S262" s="56"/>
      <c r="T262" s="56"/>
      <c r="U262" s="56"/>
      <c r="V262" s="56"/>
    </row>
    <row r="263" spans="1:22">
      <c r="A263" s="578">
        <v>71414542</v>
      </c>
      <c r="B263" s="173" t="s">
        <v>6329</v>
      </c>
      <c r="C263" s="167"/>
      <c r="D263" s="145"/>
      <c r="E263" s="163"/>
      <c r="F263" s="76"/>
      <c r="G263" s="163" t="s">
        <v>224</v>
      </c>
      <c r="H263" s="163"/>
      <c r="I263" s="76"/>
      <c r="J263" s="76" t="s">
        <v>221</v>
      </c>
      <c r="K263" s="134"/>
      <c r="L263" s="374" t="s">
        <v>271</v>
      </c>
      <c r="M263" s="134"/>
      <c r="N263" s="56" t="s">
        <v>231</v>
      </c>
      <c r="O263" s="56"/>
      <c r="P263" s="76"/>
      <c r="Q263" s="64"/>
      <c r="R263" s="56"/>
      <c r="S263" s="56"/>
      <c r="T263" s="56"/>
      <c r="U263" s="56"/>
      <c r="V263" s="56"/>
    </row>
    <row r="264" spans="1:22">
      <c r="A264" s="578"/>
      <c r="B264" s="173" t="s">
        <v>11072</v>
      </c>
      <c r="C264" s="163">
        <v>51980965531</v>
      </c>
      <c r="D264" s="145" t="s">
        <v>11073</v>
      </c>
      <c r="E264" s="163"/>
      <c r="F264" s="76" t="s">
        <v>247</v>
      </c>
      <c r="G264" s="163" t="s">
        <v>224</v>
      </c>
      <c r="H264" s="163" t="s">
        <v>245</v>
      </c>
      <c r="I264" s="646"/>
      <c r="J264" s="76" t="s">
        <v>221</v>
      </c>
      <c r="K264" s="134"/>
      <c r="L264" s="374" t="s">
        <v>271</v>
      </c>
      <c r="M264" s="134"/>
      <c r="N264" s="56" t="s">
        <v>236</v>
      </c>
      <c r="O264" s="56"/>
      <c r="P264" s="76"/>
      <c r="Q264" s="64"/>
      <c r="R264" s="56"/>
      <c r="S264" s="56"/>
      <c r="T264" s="56"/>
      <c r="U264" s="56"/>
      <c r="V264" s="56"/>
    </row>
    <row r="265" spans="1:22">
      <c r="A265" s="578"/>
      <c r="B265" s="173" t="s">
        <v>11074</v>
      </c>
      <c r="C265" s="163">
        <v>51995709843</v>
      </c>
      <c r="D265" s="145" t="s">
        <v>7203</v>
      </c>
      <c r="E265" s="163"/>
      <c r="F265" s="76" t="s">
        <v>247</v>
      </c>
      <c r="G265" s="163" t="s">
        <v>224</v>
      </c>
      <c r="H265" s="163" t="s">
        <v>245</v>
      </c>
      <c r="I265" s="646"/>
      <c r="J265" s="76" t="s">
        <v>221</v>
      </c>
      <c r="K265" s="134"/>
      <c r="L265" s="374" t="s">
        <v>271</v>
      </c>
      <c r="M265" s="134"/>
      <c r="N265" s="56" t="s">
        <v>236</v>
      </c>
      <c r="O265" s="56"/>
      <c r="P265" s="76"/>
      <c r="Q265" s="64"/>
      <c r="R265" s="56"/>
      <c r="S265" s="56"/>
      <c r="T265" s="56"/>
      <c r="U265" s="56"/>
      <c r="V265" s="56"/>
    </row>
    <row r="266" spans="1:22">
      <c r="A266" s="578"/>
      <c r="B266" s="173" t="s">
        <v>11075</v>
      </c>
      <c r="C266" s="134">
        <v>51920290700</v>
      </c>
      <c r="D266" s="145" t="s">
        <v>11076</v>
      </c>
      <c r="E266" s="134"/>
      <c r="F266" s="614" t="s">
        <v>240</v>
      </c>
      <c r="G266" s="163" t="s">
        <v>225</v>
      </c>
      <c r="H266" s="163" t="s">
        <v>245</v>
      </c>
      <c r="I266" s="660"/>
      <c r="J266" s="76" t="s">
        <v>221</v>
      </c>
      <c r="K266" s="134"/>
      <c r="L266" s="374" t="s">
        <v>271</v>
      </c>
      <c r="M266" s="134"/>
      <c r="N266" s="56" t="s">
        <v>231</v>
      </c>
      <c r="O266" s="56"/>
      <c r="P266" s="76"/>
      <c r="Q266" s="64"/>
      <c r="R266" s="56"/>
      <c r="S266" s="56"/>
      <c r="T266" s="56"/>
      <c r="U266" s="56"/>
      <c r="V266" s="56"/>
    </row>
    <row r="267" spans="1:22">
      <c r="A267" s="578"/>
      <c r="B267" s="173" t="s">
        <v>11077</v>
      </c>
      <c r="C267" s="134">
        <v>51944613821</v>
      </c>
      <c r="D267" s="145" t="s">
        <v>11078</v>
      </c>
      <c r="E267" s="134"/>
      <c r="F267" s="614" t="s">
        <v>240</v>
      </c>
      <c r="G267" s="163" t="s">
        <v>225</v>
      </c>
      <c r="H267" s="163" t="s">
        <v>245</v>
      </c>
      <c r="I267" s="660"/>
      <c r="J267" s="76" t="s">
        <v>221</v>
      </c>
      <c r="K267" s="134"/>
      <c r="L267" s="374" t="s">
        <v>271</v>
      </c>
      <c r="M267" s="134"/>
      <c r="N267" s="56" t="s">
        <v>236</v>
      </c>
      <c r="O267" s="56"/>
      <c r="P267" s="76"/>
      <c r="Q267" s="64"/>
      <c r="R267" s="56"/>
      <c r="S267" s="56"/>
      <c r="T267" s="56"/>
      <c r="U267" s="56"/>
      <c r="V267" s="56"/>
    </row>
    <row r="268" spans="1:22">
      <c r="A268" s="578"/>
      <c r="B268" s="173" t="s">
        <v>11079</v>
      </c>
      <c r="C268" s="134">
        <v>51950399159</v>
      </c>
      <c r="D268" s="145" t="s">
        <v>11080</v>
      </c>
      <c r="E268" s="134"/>
      <c r="F268" s="614" t="s">
        <v>240</v>
      </c>
      <c r="G268" s="163" t="s">
        <v>225</v>
      </c>
      <c r="H268" s="163" t="s">
        <v>245</v>
      </c>
      <c r="I268" s="660"/>
      <c r="J268" s="76" t="s">
        <v>221</v>
      </c>
      <c r="K268" s="134"/>
      <c r="L268" s="374" t="s">
        <v>271</v>
      </c>
      <c r="M268" s="134"/>
      <c r="N268" s="56" t="s">
        <v>236</v>
      </c>
      <c r="O268" s="56"/>
      <c r="P268" s="76"/>
      <c r="Q268" s="64"/>
      <c r="R268" s="56"/>
      <c r="S268" s="56"/>
      <c r="T268" s="56"/>
      <c r="U268" s="56"/>
      <c r="V268" s="56"/>
    </row>
    <row r="269" spans="1:22" ht="43">
      <c r="A269" s="578">
        <v>71162284</v>
      </c>
      <c r="B269" s="173" t="s">
        <v>6026</v>
      </c>
      <c r="C269" s="134">
        <v>51978317349</v>
      </c>
      <c r="D269" s="145" t="s">
        <v>6027</v>
      </c>
      <c r="E269" s="134"/>
      <c r="F269" s="76" t="s">
        <v>257</v>
      </c>
      <c r="G269" s="163" t="s">
        <v>224</v>
      </c>
      <c r="H269" s="163" t="s">
        <v>245</v>
      </c>
      <c r="I269" s="76"/>
      <c r="J269" s="76" t="s">
        <v>221</v>
      </c>
      <c r="K269" s="134"/>
      <c r="L269" s="374" t="s">
        <v>271</v>
      </c>
      <c r="M269" s="134"/>
      <c r="N269" s="56" t="s">
        <v>231</v>
      </c>
      <c r="O269" s="56" t="s">
        <v>231</v>
      </c>
      <c r="P269" s="76"/>
      <c r="Q269" s="64" t="s">
        <v>445</v>
      </c>
      <c r="R269" s="56" t="s">
        <v>232</v>
      </c>
      <c r="S269" s="56" t="s">
        <v>318</v>
      </c>
      <c r="T269" s="56" t="s">
        <v>323</v>
      </c>
      <c r="U269" s="60" t="s">
        <v>258</v>
      </c>
      <c r="V269" s="56"/>
    </row>
    <row r="270" spans="1:22" ht="29">
      <c r="A270" s="578"/>
      <c r="B270" s="173" t="s">
        <v>11081</v>
      </c>
      <c r="C270" s="134">
        <v>51992491320</v>
      </c>
      <c r="D270" s="145" t="s">
        <v>11082</v>
      </c>
      <c r="E270" s="134" t="s">
        <v>11083</v>
      </c>
      <c r="F270" s="614" t="s">
        <v>240</v>
      </c>
      <c r="G270" s="163" t="s">
        <v>225</v>
      </c>
      <c r="H270" s="163" t="s">
        <v>245</v>
      </c>
      <c r="I270" s="76"/>
      <c r="J270" s="76" t="s">
        <v>221</v>
      </c>
      <c r="K270" s="134"/>
      <c r="L270" s="374" t="s">
        <v>271</v>
      </c>
      <c r="M270" s="134"/>
      <c r="N270" s="60" t="s">
        <v>241</v>
      </c>
      <c r="O270" s="56"/>
      <c r="P270" s="76"/>
      <c r="Q270" s="64"/>
      <c r="R270" s="56"/>
      <c r="S270" s="56"/>
      <c r="T270" s="56"/>
      <c r="U270" s="56"/>
      <c r="V270" s="56"/>
    </row>
    <row r="271" spans="1:22" ht="29">
      <c r="A271" s="137">
        <v>75452153</v>
      </c>
      <c r="B271" s="173" t="s">
        <v>9314</v>
      </c>
      <c r="C271" s="134">
        <v>51968233899</v>
      </c>
      <c r="D271" s="145" t="s">
        <v>9315</v>
      </c>
      <c r="E271" s="134" t="s">
        <v>9316</v>
      </c>
      <c r="F271" s="698" t="s">
        <v>254</v>
      </c>
      <c r="G271" s="165" t="s">
        <v>223</v>
      </c>
      <c r="H271" s="163" t="s">
        <v>245</v>
      </c>
      <c r="I271" s="76"/>
      <c r="J271" s="76" t="s">
        <v>221</v>
      </c>
      <c r="K271" s="134"/>
      <c r="L271" s="374" t="s">
        <v>271</v>
      </c>
      <c r="M271" s="134"/>
      <c r="N271" s="56" t="s">
        <v>231</v>
      </c>
      <c r="O271" s="56" t="s">
        <v>231</v>
      </c>
      <c r="P271" s="76"/>
      <c r="Q271" s="64" t="s">
        <v>445</v>
      </c>
      <c r="R271" s="56" t="s">
        <v>232</v>
      </c>
      <c r="S271" s="56" t="s">
        <v>318</v>
      </c>
      <c r="T271" s="56" t="s">
        <v>323</v>
      </c>
      <c r="U271" s="60" t="s">
        <v>255</v>
      </c>
      <c r="V271" s="56"/>
    </row>
    <row r="272" spans="1:22">
      <c r="A272" s="137"/>
      <c r="B272" s="173" t="s">
        <v>11084</v>
      </c>
      <c r="C272" s="143">
        <v>968357691</v>
      </c>
      <c r="D272" s="170"/>
      <c r="E272" s="134"/>
      <c r="F272" s="76"/>
      <c r="G272" s="163" t="s">
        <v>225</v>
      </c>
      <c r="H272" s="163" t="s">
        <v>242</v>
      </c>
      <c r="I272" s="76"/>
      <c r="J272" s="76" t="s">
        <v>221</v>
      </c>
      <c r="K272" s="134"/>
      <c r="L272" s="374" t="s">
        <v>271</v>
      </c>
      <c r="M272" s="134"/>
      <c r="N272" s="56" t="s">
        <v>231</v>
      </c>
      <c r="O272" s="56"/>
      <c r="P272" s="76"/>
      <c r="Q272" s="64"/>
      <c r="R272" s="56"/>
      <c r="S272" s="56"/>
      <c r="T272" s="56"/>
      <c r="U272" s="56"/>
      <c r="V272" s="56"/>
    </row>
    <row r="273" spans="1:22" ht="29">
      <c r="A273" s="137">
        <v>61426982</v>
      </c>
      <c r="B273" s="1151" t="s">
        <v>4302</v>
      </c>
      <c r="C273" s="167">
        <v>51981013817</v>
      </c>
      <c r="D273" s="145" t="s">
        <v>4303</v>
      </c>
      <c r="E273" s="134"/>
      <c r="F273" s="76"/>
      <c r="G273" s="163" t="s">
        <v>225</v>
      </c>
      <c r="H273" s="163" t="s">
        <v>245</v>
      </c>
      <c r="I273" s="76" t="s">
        <v>316</v>
      </c>
      <c r="J273" s="76" t="s">
        <v>221</v>
      </c>
      <c r="K273" s="134" t="s">
        <v>269</v>
      </c>
      <c r="L273" s="374" t="s">
        <v>271</v>
      </c>
      <c r="M273" s="134"/>
      <c r="N273" s="56" t="s">
        <v>231</v>
      </c>
      <c r="O273" s="56" t="s">
        <v>231</v>
      </c>
      <c r="P273" s="76"/>
      <c r="Q273" s="64" t="s">
        <v>445</v>
      </c>
      <c r="R273" s="56" t="s">
        <v>232</v>
      </c>
      <c r="S273" s="56" t="s">
        <v>318</v>
      </c>
      <c r="T273" s="60" t="s">
        <v>323</v>
      </c>
      <c r="U273" s="60" t="s">
        <v>255</v>
      </c>
      <c r="V273" s="56"/>
    </row>
    <row r="274" spans="1:22">
      <c r="A274" s="459">
        <v>79952234</v>
      </c>
      <c r="B274" s="413" t="s">
        <v>10123</v>
      </c>
      <c r="C274" s="414">
        <v>51955307128</v>
      </c>
      <c r="D274" s="415" t="s">
        <v>10124</v>
      </c>
      <c r="E274" s="416"/>
      <c r="F274" s="419"/>
      <c r="G274" s="418" t="s">
        <v>225</v>
      </c>
      <c r="H274" s="418" t="s">
        <v>245</v>
      </c>
      <c r="I274" s="419"/>
      <c r="J274" s="419" t="s">
        <v>221</v>
      </c>
      <c r="K274" s="416" t="s">
        <v>269</v>
      </c>
      <c r="L274" s="614" t="s">
        <v>271</v>
      </c>
      <c r="M274" s="416"/>
      <c r="N274" s="420" t="s">
        <v>233</v>
      </c>
      <c r="O274" s="420" t="s">
        <v>236</v>
      </c>
      <c r="P274" s="419"/>
      <c r="Q274" s="421"/>
      <c r="R274" s="420"/>
      <c r="S274" s="420"/>
      <c r="T274" s="420"/>
      <c r="U274" s="420"/>
      <c r="V274" s="420"/>
    </row>
    <row r="275" spans="1:22" ht="29">
      <c r="A275" s="137">
        <v>61011442</v>
      </c>
      <c r="B275" s="173" t="s">
        <v>3566</v>
      </c>
      <c r="C275" s="134">
        <v>908701390</v>
      </c>
      <c r="D275" s="170" t="s">
        <v>3567</v>
      </c>
      <c r="E275" s="134"/>
      <c r="F275" s="76" t="s">
        <v>254</v>
      </c>
      <c r="G275" s="163" t="s">
        <v>225</v>
      </c>
      <c r="H275" s="163" t="s">
        <v>238</v>
      </c>
      <c r="I275" s="76" t="s">
        <v>316</v>
      </c>
      <c r="J275" s="76" t="s">
        <v>221</v>
      </c>
      <c r="K275" s="134"/>
      <c r="L275" s="374" t="s">
        <v>271</v>
      </c>
      <c r="M275" s="134"/>
      <c r="N275" s="56" t="s">
        <v>231</v>
      </c>
      <c r="O275" s="56" t="s">
        <v>231</v>
      </c>
      <c r="P275" s="56"/>
      <c r="Q275" s="64" t="s">
        <v>445</v>
      </c>
      <c r="R275" s="56" t="s">
        <v>232</v>
      </c>
      <c r="S275" s="56" t="s">
        <v>318</v>
      </c>
      <c r="T275" s="60" t="s">
        <v>323</v>
      </c>
      <c r="U275" s="60" t="s">
        <v>255</v>
      </c>
      <c r="V275" s="56"/>
    </row>
    <row r="276" spans="1:22">
      <c r="A276" s="459">
        <v>47785704</v>
      </c>
      <c r="B276" s="413" t="s">
        <v>2854</v>
      </c>
      <c r="C276" s="414">
        <v>51940054593</v>
      </c>
      <c r="D276" s="415" t="s">
        <v>2855</v>
      </c>
      <c r="E276" s="416"/>
      <c r="F276" s="419"/>
      <c r="G276" s="418" t="s">
        <v>225</v>
      </c>
      <c r="H276" s="418" t="s">
        <v>245</v>
      </c>
      <c r="I276" s="419"/>
      <c r="J276" s="419" t="s">
        <v>221</v>
      </c>
      <c r="K276" s="416" t="s">
        <v>259</v>
      </c>
      <c r="L276" s="614" t="s">
        <v>271</v>
      </c>
      <c r="M276" s="416"/>
      <c r="N276" s="420" t="s">
        <v>233</v>
      </c>
      <c r="O276" s="420" t="s">
        <v>236</v>
      </c>
      <c r="P276" s="419"/>
      <c r="Q276" s="421"/>
      <c r="R276" s="420"/>
      <c r="S276" s="420"/>
      <c r="T276" s="420"/>
      <c r="U276" s="420"/>
      <c r="V276" s="420"/>
    </row>
    <row r="277" spans="1:22">
      <c r="A277" s="459">
        <v>61497365</v>
      </c>
      <c r="B277" s="413" t="s">
        <v>4524</v>
      </c>
      <c r="C277" s="414">
        <v>51972122396</v>
      </c>
      <c r="D277" s="415" t="s">
        <v>4525</v>
      </c>
      <c r="E277" s="416"/>
      <c r="F277" s="419"/>
      <c r="G277" s="418" t="s">
        <v>225</v>
      </c>
      <c r="H277" s="418" t="s">
        <v>245</v>
      </c>
      <c r="I277" s="419"/>
      <c r="J277" s="419" t="s">
        <v>221</v>
      </c>
      <c r="K277" s="416" t="s">
        <v>259</v>
      </c>
      <c r="L277" s="614" t="s">
        <v>271</v>
      </c>
      <c r="M277" s="416"/>
      <c r="N277" s="420" t="s">
        <v>233</v>
      </c>
      <c r="O277" s="420" t="s">
        <v>231</v>
      </c>
      <c r="P277" s="419"/>
      <c r="Q277" s="421"/>
      <c r="R277" s="420"/>
      <c r="S277" s="420"/>
      <c r="T277" s="420"/>
      <c r="U277" s="420"/>
      <c r="V277" s="420"/>
    </row>
    <row r="278" spans="1:22">
      <c r="A278" s="579">
        <v>71934932</v>
      </c>
      <c r="B278" s="413" t="s">
        <v>6668</v>
      </c>
      <c r="C278" s="416">
        <v>51931129056</v>
      </c>
      <c r="D278" s="415" t="s">
        <v>6669</v>
      </c>
      <c r="E278" s="416"/>
      <c r="F278" s="419" t="s">
        <v>240</v>
      </c>
      <c r="G278" s="418" t="s">
        <v>225</v>
      </c>
      <c r="H278" s="418" t="s">
        <v>245</v>
      </c>
      <c r="I278" s="419"/>
      <c r="J278" s="419" t="s">
        <v>221</v>
      </c>
      <c r="K278" s="416"/>
      <c r="L278" s="614" t="s">
        <v>271</v>
      </c>
      <c r="M278" s="416"/>
      <c r="N278" s="420" t="s">
        <v>233</v>
      </c>
      <c r="O278" s="420" t="s">
        <v>236</v>
      </c>
      <c r="P278" s="419"/>
      <c r="Q278" s="421"/>
      <c r="R278" s="420"/>
      <c r="S278" s="420"/>
      <c r="T278" s="420"/>
      <c r="U278" s="420"/>
      <c r="V278" s="420"/>
    </row>
    <row r="279" spans="1:22" ht="29">
      <c r="A279" s="578"/>
      <c r="B279" s="173" t="s">
        <v>11085</v>
      </c>
      <c r="C279" s="134">
        <v>51920042235</v>
      </c>
      <c r="D279" s="145" t="s">
        <v>11086</v>
      </c>
      <c r="E279" s="134" t="s">
        <v>11087</v>
      </c>
      <c r="F279" s="614" t="s">
        <v>240</v>
      </c>
      <c r="G279" s="163" t="s">
        <v>225</v>
      </c>
      <c r="H279" s="163" t="s">
        <v>245</v>
      </c>
      <c r="I279" s="76"/>
      <c r="J279" s="76" t="s">
        <v>221</v>
      </c>
      <c r="K279" s="134"/>
      <c r="L279" s="374" t="s">
        <v>271</v>
      </c>
      <c r="M279" s="134"/>
      <c r="N279" s="60" t="s">
        <v>241</v>
      </c>
      <c r="O279" s="60" t="s">
        <v>239</v>
      </c>
      <c r="P279" s="76"/>
      <c r="Q279" s="64"/>
      <c r="R279" s="56"/>
      <c r="S279" s="56"/>
      <c r="T279" s="56"/>
      <c r="U279" s="56"/>
      <c r="V279" s="56"/>
    </row>
    <row r="280" spans="1:22">
      <c r="A280" s="579"/>
      <c r="B280" s="413" t="s">
        <v>11088</v>
      </c>
      <c r="C280" s="416">
        <v>51947717713</v>
      </c>
      <c r="D280" s="415" t="s">
        <v>11089</v>
      </c>
      <c r="E280" s="416"/>
      <c r="F280" s="419" t="s">
        <v>240</v>
      </c>
      <c r="G280" s="418" t="s">
        <v>225</v>
      </c>
      <c r="H280" s="418" t="s">
        <v>245</v>
      </c>
      <c r="I280" s="419"/>
      <c r="J280" s="419" t="s">
        <v>221</v>
      </c>
      <c r="K280" s="416"/>
      <c r="L280" s="614" t="s">
        <v>271</v>
      </c>
      <c r="M280" s="416"/>
      <c r="N280" s="420" t="s">
        <v>233</v>
      </c>
      <c r="O280" s="420" t="s">
        <v>231</v>
      </c>
      <c r="P280" s="419"/>
      <c r="Q280" s="421"/>
      <c r="R280" s="420"/>
      <c r="S280" s="420"/>
      <c r="T280" s="420"/>
      <c r="U280" s="420"/>
      <c r="V280" s="420"/>
    </row>
    <row r="281" spans="1:22">
      <c r="A281" s="579"/>
      <c r="B281" s="413" t="s">
        <v>11090</v>
      </c>
      <c r="C281" s="416">
        <v>51913567298</v>
      </c>
      <c r="D281" s="415" t="s">
        <v>11091</v>
      </c>
      <c r="E281" s="423" t="s">
        <v>473</v>
      </c>
      <c r="F281" s="419" t="s">
        <v>240</v>
      </c>
      <c r="G281" s="418" t="s">
        <v>225</v>
      </c>
      <c r="H281" s="418" t="s">
        <v>245</v>
      </c>
      <c r="I281" s="419"/>
      <c r="J281" s="419" t="s">
        <v>221</v>
      </c>
      <c r="K281" s="416"/>
      <c r="L281" s="614" t="s">
        <v>271</v>
      </c>
      <c r="M281" s="416"/>
      <c r="N281" s="420" t="s">
        <v>233</v>
      </c>
      <c r="O281" s="420" t="s">
        <v>231</v>
      </c>
      <c r="P281" s="419"/>
      <c r="Q281" s="421"/>
      <c r="R281" s="420"/>
      <c r="S281" s="420"/>
      <c r="T281" s="420"/>
      <c r="U281" s="420"/>
      <c r="V281" s="420"/>
    </row>
    <row r="282" spans="1:22">
      <c r="A282" s="579"/>
      <c r="B282" s="413" t="s">
        <v>11092</v>
      </c>
      <c r="C282" s="416">
        <v>51922374914</v>
      </c>
      <c r="D282" s="415" t="s">
        <v>11093</v>
      </c>
      <c r="E282" s="416"/>
      <c r="F282" s="419" t="s">
        <v>240</v>
      </c>
      <c r="G282" s="418" t="s">
        <v>225</v>
      </c>
      <c r="H282" s="418" t="s">
        <v>245</v>
      </c>
      <c r="I282" s="419"/>
      <c r="J282" s="419" t="s">
        <v>221</v>
      </c>
      <c r="K282" s="416"/>
      <c r="L282" s="614" t="s">
        <v>271</v>
      </c>
      <c r="M282" s="416"/>
      <c r="N282" s="420" t="s">
        <v>233</v>
      </c>
      <c r="O282" s="420" t="s">
        <v>236</v>
      </c>
      <c r="P282" s="419"/>
      <c r="Q282" s="421"/>
      <c r="R282" s="420"/>
      <c r="S282" s="420"/>
      <c r="T282" s="420"/>
      <c r="U282" s="420"/>
      <c r="V282" s="420"/>
    </row>
    <row r="283" spans="1:22" ht="29">
      <c r="A283" s="578">
        <v>70433179</v>
      </c>
      <c r="B283" s="173" t="s">
        <v>5435</v>
      </c>
      <c r="C283" s="167">
        <v>952306316</v>
      </c>
      <c r="D283" s="177" t="s">
        <v>5436</v>
      </c>
      <c r="E283" s="167"/>
      <c r="F283" s="76" t="s">
        <v>254</v>
      </c>
      <c r="G283" s="163" t="s">
        <v>225</v>
      </c>
      <c r="H283" s="163" t="s">
        <v>238</v>
      </c>
      <c r="I283" s="76" t="s">
        <v>316</v>
      </c>
      <c r="J283" s="76" t="s">
        <v>221</v>
      </c>
      <c r="K283" s="134"/>
      <c r="L283" s="374" t="s">
        <v>271</v>
      </c>
      <c r="M283" s="134"/>
      <c r="N283" s="56" t="s">
        <v>231</v>
      </c>
      <c r="O283" s="56" t="s">
        <v>231</v>
      </c>
      <c r="P283" s="56"/>
      <c r="Q283" s="64" t="s">
        <v>445</v>
      </c>
      <c r="R283" s="56" t="s">
        <v>232</v>
      </c>
      <c r="S283" s="56" t="s">
        <v>318</v>
      </c>
      <c r="T283" s="60" t="s">
        <v>323</v>
      </c>
      <c r="U283" s="60" t="s">
        <v>255</v>
      </c>
      <c r="V283" s="56"/>
    </row>
    <row r="284" spans="1:22">
      <c r="A284" s="1135"/>
      <c r="B284" s="173" t="s">
        <v>11094</v>
      </c>
      <c r="C284" s="179">
        <v>902304166</v>
      </c>
      <c r="D284" s="178"/>
      <c r="E284" s="179"/>
      <c r="F284" s="1137"/>
      <c r="G284" s="165" t="s">
        <v>223</v>
      </c>
      <c r="H284" s="163" t="s">
        <v>242</v>
      </c>
      <c r="I284" s="1138"/>
      <c r="J284" s="76" t="s">
        <v>221</v>
      </c>
      <c r="K284" s="1139"/>
      <c r="L284" s="374" t="s">
        <v>271</v>
      </c>
      <c r="M284" s="179"/>
      <c r="N284" s="56" t="s">
        <v>231</v>
      </c>
      <c r="O284" s="1138"/>
      <c r="P284" s="1140"/>
      <c r="Q284" s="1138"/>
      <c r="R284" s="1138"/>
      <c r="S284" s="1138"/>
      <c r="T284" s="1138"/>
      <c r="U284" s="1138"/>
      <c r="V284" s="56"/>
    </row>
    <row r="285" spans="1:22">
      <c r="A285" s="459">
        <v>61264902</v>
      </c>
      <c r="B285" s="413" t="s">
        <v>3933</v>
      </c>
      <c r="C285" s="416">
        <v>51956689848</v>
      </c>
      <c r="D285" s="415" t="s">
        <v>3934</v>
      </c>
      <c r="E285" s="416" t="s">
        <v>376</v>
      </c>
      <c r="F285" s="708" t="s">
        <v>260</v>
      </c>
      <c r="G285" s="417" t="s">
        <v>223</v>
      </c>
      <c r="H285" s="418" t="s">
        <v>245</v>
      </c>
      <c r="I285" s="419"/>
      <c r="J285" s="419" t="s">
        <v>221</v>
      </c>
      <c r="K285" s="416"/>
      <c r="L285" s="614" t="s">
        <v>271</v>
      </c>
      <c r="M285" s="416"/>
      <c r="N285" s="420" t="s">
        <v>233</v>
      </c>
      <c r="O285" s="420"/>
      <c r="P285" s="419"/>
      <c r="Q285" s="421"/>
      <c r="R285" s="420"/>
      <c r="S285" s="420"/>
      <c r="T285" s="420"/>
      <c r="U285" s="420"/>
      <c r="V285" s="420" t="s">
        <v>3935</v>
      </c>
    </row>
    <row r="286" spans="1:22">
      <c r="A286" s="459">
        <v>70620827</v>
      </c>
      <c r="B286" s="413" t="s">
        <v>5545</v>
      </c>
      <c r="C286" s="416">
        <v>51908797197</v>
      </c>
      <c r="D286" s="415" t="s">
        <v>5546</v>
      </c>
      <c r="E286" s="416" t="s">
        <v>376</v>
      </c>
      <c r="F286" s="708" t="s">
        <v>260</v>
      </c>
      <c r="G286" s="417" t="s">
        <v>223</v>
      </c>
      <c r="H286" s="418" t="s">
        <v>245</v>
      </c>
      <c r="I286" s="419"/>
      <c r="J286" s="419" t="s">
        <v>221</v>
      </c>
      <c r="K286" s="416"/>
      <c r="L286" s="614" t="s">
        <v>271</v>
      </c>
      <c r="M286" s="416"/>
      <c r="N286" s="420" t="s">
        <v>233</v>
      </c>
      <c r="O286" s="420" t="s">
        <v>236</v>
      </c>
      <c r="P286" s="419"/>
      <c r="Q286" s="421"/>
      <c r="R286" s="420"/>
      <c r="S286" s="420"/>
      <c r="T286" s="420"/>
      <c r="U286" s="420"/>
      <c r="V286" s="420"/>
    </row>
    <row r="287" spans="1:22" ht="29">
      <c r="A287" s="459">
        <v>43186211</v>
      </c>
      <c r="B287" s="413" t="s">
        <v>2069</v>
      </c>
      <c r="C287" s="414">
        <v>51959185958</v>
      </c>
      <c r="D287" s="415" t="s">
        <v>2070</v>
      </c>
      <c r="E287" s="423" t="s">
        <v>473</v>
      </c>
      <c r="F287" s="419" t="s">
        <v>240</v>
      </c>
      <c r="G287" s="418" t="s">
        <v>225</v>
      </c>
      <c r="H287" s="418" t="s">
        <v>245</v>
      </c>
      <c r="I287" s="419"/>
      <c r="J287" s="419" t="s">
        <v>221</v>
      </c>
      <c r="K287" s="416"/>
      <c r="L287" s="614" t="s">
        <v>271</v>
      </c>
      <c r="M287" s="416"/>
      <c r="N287" s="424" t="s">
        <v>241</v>
      </c>
      <c r="O287" s="425" t="s">
        <v>241</v>
      </c>
      <c r="P287" s="425"/>
      <c r="Q287" s="421"/>
      <c r="R287" s="420"/>
      <c r="S287" s="420"/>
      <c r="T287" s="420"/>
      <c r="U287" s="420"/>
      <c r="V287" s="420" t="s">
        <v>1097</v>
      </c>
    </row>
    <row r="288" spans="1:22">
      <c r="A288" s="459">
        <v>42754508</v>
      </c>
      <c r="B288" s="413" t="s">
        <v>1953</v>
      </c>
      <c r="C288" s="414">
        <v>51976342155</v>
      </c>
      <c r="D288" s="415" t="s">
        <v>1954</v>
      </c>
      <c r="E288" s="416" t="s">
        <v>507</v>
      </c>
      <c r="F288" s="419" t="s">
        <v>240</v>
      </c>
      <c r="G288" s="418" t="s">
        <v>225</v>
      </c>
      <c r="H288" s="418" t="s">
        <v>245</v>
      </c>
      <c r="I288" s="419"/>
      <c r="J288" s="419" t="s">
        <v>221</v>
      </c>
      <c r="K288" s="416"/>
      <c r="L288" s="614" t="s">
        <v>271</v>
      </c>
      <c r="M288" s="416"/>
      <c r="N288" s="420" t="s">
        <v>233</v>
      </c>
      <c r="O288" s="420" t="s">
        <v>236</v>
      </c>
      <c r="P288" s="419"/>
      <c r="Q288" s="421"/>
      <c r="R288" s="420"/>
      <c r="S288" s="420"/>
      <c r="T288" s="420"/>
      <c r="U288" s="420"/>
      <c r="V288" s="420"/>
    </row>
    <row r="289" spans="1:23" ht="29">
      <c r="A289" s="459">
        <v>46344139</v>
      </c>
      <c r="B289" s="413" t="s">
        <v>2629</v>
      </c>
      <c r="C289" s="414">
        <v>51952837585</v>
      </c>
      <c r="D289" s="415" t="s">
        <v>2630</v>
      </c>
      <c r="E289" s="416" t="s">
        <v>507</v>
      </c>
      <c r="F289" s="419" t="s">
        <v>240</v>
      </c>
      <c r="G289" s="417" t="s">
        <v>223</v>
      </c>
      <c r="H289" s="418" t="s">
        <v>245</v>
      </c>
      <c r="I289" s="419"/>
      <c r="J289" s="419" t="s">
        <v>221</v>
      </c>
      <c r="K289" s="416"/>
      <c r="L289" s="614" t="s">
        <v>271</v>
      </c>
      <c r="M289" s="416"/>
      <c r="N289" s="420" t="s">
        <v>233</v>
      </c>
      <c r="O289" s="424" t="s">
        <v>239</v>
      </c>
      <c r="P289" s="419"/>
      <c r="Q289" s="421"/>
      <c r="R289" s="420"/>
      <c r="S289" s="420"/>
      <c r="T289" s="420"/>
      <c r="U289" s="420"/>
      <c r="V289" s="420"/>
    </row>
    <row r="290" spans="1:23" ht="29">
      <c r="A290" s="137">
        <v>44944209</v>
      </c>
      <c r="B290" s="173" t="s">
        <v>2376</v>
      </c>
      <c r="C290" s="167">
        <v>51964557280</v>
      </c>
      <c r="D290" s="145" t="s">
        <v>2377</v>
      </c>
      <c r="E290" s="134" t="s">
        <v>507</v>
      </c>
      <c r="F290" s="614" t="s">
        <v>240</v>
      </c>
      <c r="G290" s="163" t="s">
        <v>225</v>
      </c>
      <c r="H290" s="163" t="s">
        <v>245</v>
      </c>
      <c r="I290" s="76"/>
      <c r="J290" s="76" t="s">
        <v>221</v>
      </c>
      <c r="K290" s="134"/>
      <c r="L290" s="374" t="s">
        <v>271</v>
      </c>
      <c r="M290" s="134"/>
      <c r="N290" s="60" t="s">
        <v>241</v>
      </c>
      <c r="O290" s="56"/>
      <c r="P290" s="76"/>
      <c r="Q290" s="64"/>
      <c r="R290" s="56"/>
      <c r="S290" s="56"/>
      <c r="T290" s="56"/>
      <c r="U290" s="56"/>
      <c r="V290" s="56"/>
    </row>
    <row r="291" spans="1:23" ht="29">
      <c r="A291" s="137">
        <v>77068751</v>
      </c>
      <c r="B291" s="173" t="s">
        <v>9866</v>
      </c>
      <c r="C291" s="134">
        <v>51931708242</v>
      </c>
      <c r="D291" s="145" t="s">
        <v>9867</v>
      </c>
      <c r="E291" s="143" t="s">
        <v>9868</v>
      </c>
      <c r="F291" s="76"/>
      <c r="G291" s="163" t="s">
        <v>225</v>
      </c>
      <c r="H291" s="163" t="s">
        <v>243</v>
      </c>
      <c r="I291" s="76"/>
      <c r="J291" s="76" t="s">
        <v>221</v>
      </c>
      <c r="K291" s="134"/>
      <c r="L291" s="374" t="s">
        <v>271</v>
      </c>
      <c r="M291" s="134"/>
      <c r="N291" s="56" t="s">
        <v>231</v>
      </c>
      <c r="O291" s="56"/>
      <c r="P291" s="76"/>
      <c r="Q291" s="64"/>
      <c r="R291" s="56"/>
      <c r="S291" s="56"/>
      <c r="T291" s="56"/>
      <c r="U291" s="56"/>
      <c r="V291" s="56"/>
    </row>
    <row r="292" spans="1:23" ht="29">
      <c r="A292" s="579">
        <v>43153285</v>
      </c>
      <c r="B292" s="413" t="s">
        <v>2061</v>
      </c>
      <c r="C292" s="416">
        <v>51914047270</v>
      </c>
      <c r="D292" s="415" t="s">
        <v>2062</v>
      </c>
      <c r="E292" s="416" t="s">
        <v>376</v>
      </c>
      <c r="F292" s="419"/>
      <c r="G292" s="418" t="s">
        <v>224</v>
      </c>
      <c r="H292" s="418" t="s">
        <v>245</v>
      </c>
      <c r="I292" s="419"/>
      <c r="J292" s="419" t="s">
        <v>221</v>
      </c>
      <c r="K292" s="416"/>
      <c r="L292" s="614" t="s">
        <v>271</v>
      </c>
      <c r="M292" s="416"/>
      <c r="N292" s="420" t="s">
        <v>233</v>
      </c>
      <c r="O292" s="424" t="s">
        <v>239</v>
      </c>
      <c r="P292" s="419"/>
      <c r="Q292" s="421"/>
      <c r="R292" s="420"/>
      <c r="S292" s="420"/>
      <c r="T292" s="420"/>
      <c r="U292" s="420"/>
      <c r="V292" s="420"/>
    </row>
    <row r="293" spans="1:23">
      <c r="A293" s="579">
        <v>61001378</v>
      </c>
      <c r="B293" s="413" t="s">
        <v>3544</v>
      </c>
      <c r="C293" s="416">
        <v>51900688427</v>
      </c>
      <c r="D293" s="415" t="s">
        <v>3545</v>
      </c>
      <c r="E293" s="416" t="s">
        <v>376</v>
      </c>
      <c r="F293" s="419"/>
      <c r="G293" s="418" t="s">
        <v>224</v>
      </c>
      <c r="H293" s="418" t="s">
        <v>245</v>
      </c>
      <c r="I293" s="419"/>
      <c r="J293" s="419" t="s">
        <v>221</v>
      </c>
      <c r="K293" s="416"/>
      <c r="L293" s="614" t="s">
        <v>271</v>
      </c>
      <c r="M293" s="416"/>
      <c r="N293" s="420" t="s">
        <v>233</v>
      </c>
      <c r="O293" s="420" t="s">
        <v>236</v>
      </c>
      <c r="P293" s="419"/>
      <c r="Q293" s="421"/>
      <c r="R293" s="420"/>
      <c r="S293" s="420"/>
      <c r="T293" s="420"/>
      <c r="U293" s="420"/>
      <c r="V293" s="420"/>
    </row>
    <row r="294" spans="1:23">
      <c r="A294" s="578">
        <v>75784250</v>
      </c>
      <c r="B294" s="173" t="s">
        <v>9423</v>
      </c>
      <c r="C294" s="134">
        <v>51958806526</v>
      </c>
      <c r="D294" s="145" t="s">
        <v>9424</v>
      </c>
      <c r="E294" s="134" t="s">
        <v>376</v>
      </c>
      <c r="F294" s="76"/>
      <c r="G294" s="163" t="s">
        <v>224</v>
      </c>
      <c r="H294" s="163" t="s">
        <v>245</v>
      </c>
      <c r="I294" s="76"/>
      <c r="J294" s="76" t="s">
        <v>221</v>
      </c>
      <c r="K294" s="134"/>
      <c r="L294" s="374" t="s">
        <v>271</v>
      </c>
      <c r="M294" s="134"/>
      <c r="N294" s="56" t="s">
        <v>231</v>
      </c>
      <c r="O294" s="56"/>
      <c r="P294" s="76"/>
      <c r="Q294" s="64"/>
      <c r="R294" s="56"/>
      <c r="S294" s="56"/>
      <c r="T294" s="56"/>
      <c r="U294" s="56"/>
      <c r="V294" s="56"/>
    </row>
    <row r="295" spans="1:23" ht="29">
      <c r="A295" s="578">
        <v>70624192</v>
      </c>
      <c r="B295" s="173" t="s">
        <v>5551</v>
      </c>
      <c r="C295" s="167">
        <v>900180794</v>
      </c>
      <c r="D295" s="145"/>
      <c r="E295" s="163"/>
      <c r="F295" s="76" t="s">
        <v>254</v>
      </c>
      <c r="G295" s="165" t="s">
        <v>223</v>
      </c>
      <c r="H295" s="163" t="s">
        <v>238</v>
      </c>
      <c r="I295" s="76"/>
      <c r="J295" s="76" t="s">
        <v>221</v>
      </c>
      <c r="K295" s="134"/>
      <c r="L295" s="374" t="s">
        <v>271</v>
      </c>
      <c r="M295" s="134"/>
      <c r="N295" s="56" t="s">
        <v>231</v>
      </c>
      <c r="O295" s="56" t="s">
        <v>231</v>
      </c>
      <c r="P295" s="56"/>
      <c r="Q295" s="64" t="s">
        <v>445</v>
      </c>
      <c r="R295" s="56" t="s">
        <v>232</v>
      </c>
      <c r="S295" s="56" t="s">
        <v>318</v>
      </c>
      <c r="T295" s="56" t="s">
        <v>323</v>
      </c>
      <c r="U295" s="60" t="s">
        <v>255</v>
      </c>
      <c r="V295" s="56"/>
    </row>
    <row r="296" spans="1:23" ht="29">
      <c r="A296" s="578">
        <v>8029604</v>
      </c>
      <c r="B296" s="173" t="s">
        <v>627</v>
      </c>
      <c r="C296" s="167">
        <v>920290700</v>
      </c>
      <c r="D296" s="145"/>
      <c r="E296" s="163"/>
      <c r="F296" s="76" t="s">
        <v>254</v>
      </c>
      <c r="G296" s="163" t="s">
        <v>225</v>
      </c>
      <c r="H296" s="163" t="s">
        <v>238</v>
      </c>
      <c r="I296" s="76"/>
      <c r="J296" s="76" t="s">
        <v>221</v>
      </c>
      <c r="K296" s="134"/>
      <c r="L296" s="374" t="s">
        <v>271</v>
      </c>
      <c r="M296" s="134"/>
      <c r="N296" s="56" t="s">
        <v>231</v>
      </c>
      <c r="O296" s="56" t="s">
        <v>231</v>
      </c>
      <c r="P296" s="56"/>
      <c r="Q296" s="64" t="s">
        <v>445</v>
      </c>
      <c r="R296" s="64" t="s">
        <v>312</v>
      </c>
      <c r="S296" s="56" t="s">
        <v>318</v>
      </c>
      <c r="T296" s="56" t="s">
        <v>628</v>
      </c>
      <c r="U296" s="60" t="s">
        <v>255</v>
      </c>
      <c r="V296" s="56"/>
    </row>
    <row r="297" spans="1:23" ht="29">
      <c r="A297" s="578">
        <v>78332094</v>
      </c>
      <c r="B297" s="173" t="s">
        <v>10084</v>
      </c>
      <c r="C297" s="167" t="s">
        <v>10085</v>
      </c>
      <c r="D297" s="145"/>
      <c r="E297" s="163"/>
      <c r="F297" s="76" t="s">
        <v>254</v>
      </c>
      <c r="G297" s="163" t="s">
        <v>224</v>
      </c>
      <c r="H297" s="163"/>
      <c r="I297" s="76"/>
      <c r="J297" s="76" t="s">
        <v>221</v>
      </c>
      <c r="K297" s="134"/>
      <c r="L297" s="374" t="s">
        <v>271</v>
      </c>
      <c r="M297" s="134"/>
      <c r="N297" s="56" t="s">
        <v>231</v>
      </c>
      <c r="O297" s="56" t="s">
        <v>231</v>
      </c>
      <c r="P297" s="56"/>
      <c r="Q297" s="64" t="s">
        <v>445</v>
      </c>
      <c r="R297" s="56" t="s">
        <v>232</v>
      </c>
      <c r="S297" s="56" t="s">
        <v>318</v>
      </c>
      <c r="T297" s="56" t="s">
        <v>323</v>
      </c>
      <c r="U297" s="60" t="s">
        <v>255</v>
      </c>
      <c r="V297" s="56"/>
    </row>
    <row r="298" spans="1:23">
      <c r="A298" s="578"/>
      <c r="B298" s="173" t="s">
        <v>11095</v>
      </c>
      <c r="C298" s="134">
        <v>51976302170</v>
      </c>
      <c r="D298" s="145" t="s">
        <v>11096</v>
      </c>
      <c r="E298" s="167" t="s">
        <v>11097</v>
      </c>
      <c r="F298" s="614" t="s">
        <v>240</v>
      </c>
      <c r="G298" s="163" t="s">
        <v>225</v>
      </c>
      <c r="H298" s="163" t="s">
        <v>245</v>
      </c>
      <c r="I298" s="660" t="s">
        <v>11098</v>
      </c>
      <c r="J298" s="76" t="s">
        <v>221</v>
      </c>
      <c r="K298" s="134"/>
      <c r="L298" s="374" t="s">
        <v>271</v>
      </c>
      <c r="M298" s="134"/>
      <c r="N298" s="56" t="s">
        <v>231</v>
      </c>
      <c r="O298" s="56"/>
      <c r="P298" s="76"/>
      <c r="Q298" s="64"/>
      <c r="R298" s="56"/>
      <c r="S298" s="56"/>
      <c r="T298" s="56"/>
      <c r="U298" s="56"/>
      <c r="V298" s="56"/>
    </row>
    <row r="299" spans="1:23">
      <c r="A299" s="580">
        <v>43040385</v>
      </c>
      <c r="B299" s="413" t="s">
        <v>2019</v>
      </c>
      <c r="C299" s="414">
        <v>51984742193</v>
      </c>
      <c r="D299" s="415" t="s">
        <v>2020</v>
      </c>
      <c r="E299" s="416" t="s">
        <v>2021</v>
      </c>
      <c r="F299" s="419" t="s">
        <v>240</v>
      </c>
      <c r="G299" s="418" t="s">
        <v>225</v>
      </c>
      <c r="H299" s="418" t="s">
        <v>245</v>
      </c>
      <c r="I299" s="419"/>
      <c r="J299" s="419" t="s">
        <v>221</v>
      </c>
      <c r="K299" s="416"/>
      <c r="L299" s="614" t="s">
        <v>271</v>
      </c>
      <c r="M299" s="416"/>
      <c r="N299" s="420" t="s">
        <v>233</v>
      </c>
      <c r="O299" s="420" t="s">
        <v>236</v>
      </c>
      <c r="P299" s="419"/>
      <c r="Q299" s="421"/>
      <c r="R299" s="420"/>
      <c r="S299" s="420"/>
      <c r="T299" s="420"/>
      <c r="U299" s="420"/>
      <c r="V299" s="420"/>
      <c r="W299" s="15"/>
    </row>
    <row r="300" spans="1:23" ht="29">
      <c r="A300" s="132">
        <v>33579119</v>
      </c>
      <c r="B300" s="173" t="s">
        <v>1313</v>
      </c>
      <c r="C300" s="167">
        <v>51988989660</v>
      </c>
      <c r="D300" s="145" t="s">
        <v>1314</v>
      </c>
      <c r="E300" s="134" t="s">
        <v>1315</v>
      </c>
      <c r="F300" s="614" t="s">
        <v>240</v>
      </c>
      <c r="G300" s="163" t="s">
        <v>225</v>
      </c>
      <c r="H300" s="163" t="s">
        <v>245</v>
      </c>
      <c r="I300" s="76"/>
      <c r="J300" s="76" t="s">
        <v>221</v>
      </c>
      <c r="K300" s="134"/>
      <c r="L300" s="374" t="s">
        <v>271</v>
      </c>
      <c r="M300" s="134"/>
      <c r="N300" s="60" t="s">
        <v>241</v>
      </c>
      <c r="O300" s="60" t="s">
        <v>241</v>
      </c>
      <c r="P300" s="76"/>
      <c r="Q300" s="64"/>
      <c r="R300" s="56"/>
      <c r="S300" s="56"/>
      <c r="T300" s="56"/>
      <c r="U300" s="56"/>
      <c r="V300" s="56" t="s">
        <v>1316</v>
      </c>
    </row>
    <row r="301" spans="1:23">
      <c r="A301" s="578">
        <v>75871146</v>
      </c>
      <c r="B301" s="173" t="s">
        <v>9457</v>
      </c>
      <c r="C301" s="167" t="s">
        <v>9458</v>
      </c>
      <c r="D301" s="145"/>
      <c r="E301" s="134"/>
      <c r="F301" s="76"/>
      <c r="G301" s="163" t="s">
        <v>224</v>
      </c>
      <c r="H301" s="163" t="s">
        <v>238</v>
      </c>
      <c r="I301" s="76"/>
      <c r="J301" s="76" t="s">
        <v>221</v>
      </c>
      <c r="K301" s="134"/>
      <c r="L301" s="374" t="s">
        <v>271</v>
      </c>
      <c r="M301" s="134"/>
      <c r="N301" s="56" t="s">
        <v>231</v>
      </c>
      <c r="O301" s="56"/>
      <c r="P301" s="76"/>
      <c r="Q301" s="64"/>
      <c r="R301" s="56"/>
      <c r="S301" s="56"/>
      <c r="T301" s="56"/>
      <c r="U301" s="56"/>
      <c r="V301" s="56"/>
    </row>
    <row r="302" spans="1:23">
      <c r="A302" s="132">
        <v>43091052</v>
      </c>
      <c r="B302" s="173" t="s">
        <v>2041</v>
      </c>
      <c r="C302" s="167">
        <v>51924618417</v>
      </c>
      <c r="D302" s="170" t="s">
        <v>2042</v>
      </c>
      <c r="E302" s="134"/>
      <c r="F302" s="76"/>
      <c r="G302" s="165" t="s">
        <v>223</v>
      </c>
      <c r="H302" s="163" t="s">
        <v>245</v>
      </c>
      <c r="I302" s="76"/>
      <c r="J302" s="76" t="s">
        <v>221</v>
      </c>
      <c r="K302" s="134" t="s">
        <v>269</v>
      </c>
      <c r="L302" s="374" t="s">
        <v>271</v>
      </c>
      <c r="M302" s="134"/>
      <c r="N302" s="56" t="s">
        <v>236</v>
      </c>
      <c r="O302" s="56"/>
      <c r="P302" s="76"/>
      <c r="Q302" s="64"/>
      <c r="R302" s="56"/>
      <c r="S302" s="56"/>
      <c r="T302" s="56"/>
      <c r="U302" s="56"/>
      <c r="V302" s="56"/>
    </row>
    <row r="303" spans="1:23">
      <c r="A303" s="580">
        <v>74605034</v>
      </c>
      <c r="B303" s="413" t="s">
        <v>8951</v>
      </c>
      <c r="C303" s="414">
        <v>51973499968</v>
      </c>
      <c r="D303" s="415" t="s">
        <v>8952</v>
      </c>
      <c r="E303" s="416"/>
      <c r="F303" s="419"/>
      <c r="G303" s="417" t="s">
        <v>223</v>
      </c>
      <c r="H303" s="418" t="s">
        <v>245</v>
      </c>
      <c r="I303" s="419"/>
      <c r="J303" s="419" t="s">
        <v>221</v>
      </c>
      <c r="K303" s="416" t="s">
        <v>259</v>
      </c>
      <c r="L303" s="614" t="s">
        <v>271</v>
      </c>
      <c r="M303" s="416"/>
      <c r="N303" s="420" t="s">
        <v>233</v>
      </c>
      <c r="O303" s="420" t="s">
        <v>236</v>
      </c>
      <c r="P303" s="419"/>
      <c r="Q303" s="421"/>
      <c r="R303" s="420"/>
      <c r="S303" s="420"/>
      <c r="T303" s="420"/>
      <c r="U303" s="420"/>
      <c r="V303" s="420"/>
    </row>
    <row r="304" spans="1:23">
      <c r="A304" s="580">
        <v>61057604</v>
      </c>
      <c r="B304" s="413" t="s">
        <v>3624</v>
      </c>
      <c r="C304" s="414">
        <v>51923402978</v>
      </c>
      <c r="D304" s="415" t="s">
        <v>3625</v>
      </c>
      <c r="E304" s="416"/>
      <c r="F304" s="419"/>
      <c r="G304" s="418" t="s">
        <v>225</v>
      </c>
      <c r="H304" s="418" t="s">
        <v>245</v>
      </c>
      <c r="I304" s="419"/>
      <c r="J304" s="419" t="s">
        <v>221</v>
      </c>
      <c r="K304" s="416" t="s">
        <v>259</v>
      </c>
      <c r="L304" s="614" t="s">
        <v>271</v>
      </c>
      <c r="M304" s="416"/>
      <c r="N304" s="420" t="s">
        <v>233</v>
      </c>
      <c r="O304" s="420" t="s">
        <v>236</v>
      </c>
      <c r="P304" s="419"/>
      <c r="Q304" s="421"/>
      <c r="R304" s="420"/>
      <c r="S304" s="420"/>
      <c r="T304" s="420"/>
      <c r="U304" s="420"/>
      <c r="V304" s="420"/>
    </row>
    <row r="305" spans="1:22">
      <c r="A305" s="581">
        <v>10811852</v>
      </c>
      <c r="B305" s="413" t="s">
        <v>1051</v>
      </c>
      <c r="C305" s="416">
        <v>51994757951</v>
      </c>
      <c r="D305" s="415" t="s">
        <v>1052</v>
      </c>
      <c r="E305" s="416" t="s">
        <v>376</v>
      </c>
      <c r="F305" s="419"/>
      <c r="G305" s="418" t="s">
        <v>224</v>
      </c>
      <c r="H305" s="418" t="s">
        <v>245</v>
      </c>
      <c r="I305" s="419"/>
      <c r="J305" s="419" t="s">
        <v>221</v>
      </c>
      <c r="K305" s="416"/>
      <c r="L305" s="614" t="s">
        <v>271</v>
      </c>
      <c r="M305" s="416"/>
      <c r="N305" s="420" t="s">
        <v>233</v>
      </c>
      <c r="O305" s="420" t="s">
        <v>236</v>
      </c>
      <c r="P305" s="419"/>
      <c r="Q305" s="421"/>
      <c r="R305" s="420"/>
      <c r="S305" s="420"/>
      <c r="T305" s="420"/>
      <c r="U305" s="420"/>
      <c r="V305" s="420"/>
    </row>
    <row r="306" spans="1:22" ht="29">
      <c r="A306" s="578">
        <v>74315134</v>
      </c>
      <c r="B306" s="173" t="s">
        <v>8877</v>
      </c>
      <c r="C306" s="167">
        <v>921098926</v>
      </c>
      <c r="D306" s="145"/>
      <c r="E306" s="134" t="s">
        <v>8878</v>
      </c>
      <c r="F306" s="76" t="s">
        <v>247</v>
      </c>
      <c r="G306" s="163" t="s">
        <v>224</v>
      </c>
      <c r="H306" s="163" t="s">
        <v>242</v>
      </c>
      <c r="I306" s="76"/>
      <c r="J306" s="76" t="s">
        <v>221</v>
      </c>
      <c r="K306" s="134"/>
      <c r="L306" s="374" t="s">
        <v>271</v>
      </c>
      <c r="M306" s="134"/>
      <c r="N306" s="60" t="s">
        <v>241</v>
      </c>
      <c r="O306" s="56"/>
      <c r="P306" s="76"/>
      <c r="Q306" s="64"/>
      <c r="R306" s="56"/>
      <c r="S306" s="56"/>
      <c r="T306" s="56"/>
      <c r="U306" s="56"/>
      <c r="V306" s="56"/>
    </row>
    <row r="307" spans="1:22">
      <c r="A307" s="578">
        <v>45189468</v>
      </c>
      <c r="B307" s="173" t="s">
        <v>2427</v>
      </c>
      <c r="C307" s="167">
        <v>51923504370</v>
      </c>
      <c r="D307" s="145" t="s">
        <v>2428</v>
      </c>
      <c r="E307" s="134"/>
      <c r="F307" s="76"/>
      <c r="G307" s="165" t="s">
        <v>223</v>
      </c>
      <c r="H307" s="163" t="s">
        <v>245</v>
      </c>
      <c r="I307" s="76"/>
      <c r="J307" s="76" t="s">
        <v>221</v>
      </c>
      <c r="K307" s="134" t="s">
        <v>259</v>
      </c>
      <c r="L307" s="374" t="s">
        <v>271</v>
      </c>
      <c r="M307" s="134"/>
      <c r="N307" s="56" t="s">
        <v>236</v>
      </c>
      <c r="O307" s="56"/>
      <c r="P307" s="76"/>
      <c r="Q307" s="64"/>
      <c r="R307" s="56"/>
      <c r="S307" s="56"/>
      <c r="T307" s="56"/>
      <c r="U307" s="56"/>
      <c r="V307" s="56"/>
    </row>
    <row r="308" spans="1:22">
      <c r="A308" s="578">
        <v>42733176</v>
      </c>
      <c r="B308" s="173" t="s">
        <v>1949</v>
      </c>
      <c r="C308" s="167">
        <v>51993772794</v>
      </c>
      <c r="D308" s="145" t="s">
        <v>1950</v>
      </c>
      <c r="E308" s="134"/>
      <c r="F308" s="76"/>
      <c r="G308" s="163" t="s">
        <v>224</v>
      </c>
      <c r="H308" s="163" t="s">
        <v>245</v>
      </c>
      <c r="I308" s="76"/>
      <c r="J308" s="76" t="s">
        <v>221</v>
      </c>
      <c r="K308" s="134" t="s">
        <v>259</v>
      </c>
      <c r="L308" s="374" t="s">
        <v>271</v>
      </c>
      <c r="M308" s="134"/>
      <c r="N308" s="56" t="s">
        <v>231</v>
      </c>
      <c r="O308" s="56"/>
      <c r="P308" s="76"/>
      <c r="Q308" s="64"/>
      <c r="R308" s="56"/>
      <c r="S308" s="56"/>
      <c r="T308" s="56"/>
      <c r="U308" s="56"/>
      <c r="V308" s="56"/>
    </row>
    <row r="309" spans="1:22">
      <c r="A309" s="578">
        <v>71668890</v>
      </c>
      <c r="B309" s="173" t="s">
        <v>6428</v>
      </c>
      <c r="C309" s="167">
        <v>51977667631</v>
      </c>
      <c r="D309" s="145" t="s">
        <v>6429</v>
      </c>
      <c r="E309" s="134"/>
      <c r="F309" s="76"/>
      <c r="G309" s="165" t="s">
        <v>223</v>
      </c>
      <c r="H309" s="163" t="s">
        <v>245</v>
      </c>
      <c r="I309" s="76"/>
      <c r="J309" s="76" t="s">
        <v>221</v>
      </c>
      <c r="K309" s="134" t="s">
        <v>259</v>
      </c>
      <c r="L309" s="374" t="s">
        <v>271</v>
      </c>
      <c r="M309" s="134"/>
      <c r="N309" s="56" t="s">
        <v>231</v>
      </c>
      <c r="O309" s="56"/>
      <c r="P309" s="76"/>
      <c r="Q309" s="64"/>
      <c r="R309" s="56"/>
      <c r="S309" s="56"/>
      <c r="T309" s="56"/>
      <c r="U309" s="56"/>
      <c r="V309" s="56"/>
    </row>
    <row r="310" spans="1:22">
      <c r="A310" s="578">
        <v>71178980</v>
      </c>
      <c r="B310" s="173" t="s">
        <v>6089</v>
      </c>
      <c r="C310" s="167">
        <v>51977840601</v>
      </c>
      <c r="D310" s="145" t="s">
        <v>6090</v>
      </c>
      <c r="E310" s="134"/>
      <c r="F310" s="76"/>
      <c r="G310" s="163" t="s">
        <v>225</v>
      </c>
      <c r="H310" s="163" t="s">
        <v>245</v>
      </c>
      <c r="I310" s="76"/>
      <c r="J310" s="76" t="s">
        <v>221</v>
      </c>
      <c r="K310" s="134" t="s">
        <v>259</v>
      </c>
      <c r="L310" s="374" t="s">
        <v>271</v>
      </c>
      <c r="M310" s="134"/>
      <c r="N310" s="56" t="s">
        <v>231</v>
      </c>
      <c r="O310" s="56"/>
      <c r="P310" s="76"/>
      <c r="Q310" s="64"/>
      <c r="R310" s="56"/>
      <c r="S310" s="56"/>
      <c r="T310" s="56"/>
      <c r="U310" s="56"/>
      <c r="V310" s="56"/>
    </row>
    <row r="311" spans="1:22">
      <c r="A311" s="578">
        <v>61493842</v>
      </c>
      <c r="B311" s="173" t="s">
        <v>4500</v>
      </c>
      <c r="C311" s="167">
        <v>51950520964</v>
      </c>
      <c r="D311" s="145" t="s">
        <v>4501</v>
      </c>
      <c r="E311" s="134"/>
      <c r="F311" s="76"/>
      <c r="G311" s="165" t="s">
        <v>223</v>
      </c>
      <c r="H311" s="163" t="s">
        <v>245</v>
      </c>
      <c r="I311" s="76"/>
      <c r="J311" s="76" t="s">
        <v>221</v>
      </c>
      <c r="K311" s="134" t="s">
        <v>259</v>
      </c>
      <c r="L311" s="374" t="s">
        <v>271</v>
      </c>
      <c r="M311" s="134"/>
      <c r="N311" s="56" t="s">
        <v>236</v>
      </c>
      <c r="O311" s="56"/>
      <c r="P311" s="76"/>
      <c r="Q311" s="64"/>
      <c r="R311" s="56"/>
      <c r="S311" s="56"/>
      <c r="T311" s="56"/>
      <c r="U311" s="56"/>
      <c r="V311" s="56"/>
    </row>
    <row r="312" spans="1:22">
      <c r="A312" s="578">
        <v>62641005</v>
      </c>
      <c r="B312" s="173" t="s">
        <v>5275</v>
      </c>
      <c r="C312" s="167">
        <v>51997671745</v>
      </c>
      <c r="D312" s="145" t="s">
        <v>5276</v>
      </c>
      <c r="E312" s="134"/>
      <c r="F312" s="76" t="s">
        <v>257</v>
      </c>
      <c r="G312" s="165" t="s">
        <v>223</v>
      </c>
      <c r="H312" s="163" t="s">
        <v>245</v>
      </c>
      <c r="I312" s="76"/>
      <c r="J312" s="76" t="s">
        <v>221</v>
      </c>
      <c r="K312" s="134" t="s">
        <v>259</v>
      </c>
      <c r="L312" s="374" t="s">
        <v>271</v>
      </c>
      <c r="M312" s="134"/>
      <c r="N312" s="56" t="s">
        <v>231</v>
      </c>
      <c r="O312" s="56" t="s">
        <v>231</v>
      </c>
      <c r="P312" s="76"/>
      <c r="Q312" s="64"/>
      <c r="R312" s="56"/>
      <c r="S312" s="56"/>
      <c r="T312" s="56"/>
      <c r="U312" s="56"/>
      <c r="V312" s="56"/>
    </row>
    <row r="313" spans="1:22">
      <c r="A313" s="578">
        <v>60790707</v>
      </c>
      <c r="B313" s="173" t="s">
        <v>3287</v>
      </c>
      <c r="C313" s="167">
        <v>51986519541</v>
      </c>
      <c r="D313" s="145" t="s">
        <v>3288</v>
      </c>
      <c r="E313" s="134"/>
      <c r="F313" s="76" t="s">
        <v>254</v>
      </c>
      <c r="G313" s="163" t="s">
        <v>224</v>
      </c>
      <c r="H313" s="163" t="s">
        <v>245</v>
      </c>
      <c r="I313" s="76"/>
      <c r="J313" s="76" t="s">
        <v>221</v>
      </c>
      <c r="K313" s="134" t="s">
        <v>259</v>
      </c>
      <c r="L313" s="374" t="s">
        <v>271</v>
      </c>
      <c r="M313" s="134"/>
      <c r="N313" s="56" t="s">
        <v>231</v>
      </c>
      <c r="O313" s="56"/>
      <c r="P313" s="76"/>
      <c r="Q313" s="64"/>
      <c r="R313" s="56"/>
      <c r="S313" s="56"/>
      <c r="T313" s="56"/>
      <c r="U313" s="56"/>
      <c r="V313" s="56"/>
    </row>
    <row r="314" spans="1:22">
      <c r="A314" s="578">
        <v>43504900</v>
      </c>
      <c r="B314" s="173" t="s">
        <v>2137</v>
      </c>
      <c r="C314" s="167">
        <v>51989422099</v>
      </c>
      <c r="D314" s="145" t="s">
        <v>2138</v>
      </c>
      <c r="E314" s="134"/>
      <c r="F314" s="76"/>
      <c r="G314" s="163" t="s">
        <v>224</v>
      </c>
      <c r="H314" s="163" t="s">
        <v>245</v>
      </c>
      <c r="I314" s="76"/>
      <c r="J314" s="76" t="s">
        <v>221</v>
      </c>
      <c r="K314" s="134" t="s">
        <v>259</v>
      </c>
      <c r="L314" s="374" t="s">
        <v>271</v>
      </c>
      <c r="M314" s="134"/>
      <c r="N314" s="56" t="s">
        <v>236</v>
      </c>
      <c r="O314" s="56"/>
      <c r="P314" s="76"/>
      <c r="Q314" s="64"/>
      <c r="R314" s="56"/>
      <c r="S314" s="56"/>
      <c r="T314" s="56"/>
      <c r="U314" s="56"/>
      <c r="V314" s="56"/>
    </row>
    <row r="315" spans="1:22">
      <c r="A315" s="578">
        <v>41233499</v>
      </c>
      <c r="B315" s="173" t="s">
        <v>1620</v>
      </c>
      <c r="C315" s="167">
        <v>51986960981</v>
      </c>
      <c r="D315" s="145" t="s">
        <v>1621</v>
      </c>
      <c r="E315" s="134"/>
      <c r="F315" s="76"/>
      <c r="G315" s="165" t="s">
        <v>223</v>
      </c>
      <c r="H315" s="163" t="s">
        <v>245</v>
      </c>
      <c r="I315" s="76"/>
      <c r="J315" s="76" t="s">
        <v>221</v>
      </c>
      <c r="K315" s="134" t="s">
        <v>259</v>
      </c>
      <c r="L315" s="374" t="s">
        <v>271</v>
      </c>
      <c r="M315" s="134"/>
      <c r="N315" s="56" t="s">
        <v>236</v>
      </c>
      <c r="O315" s="56"/>
      <c r="P315" s="76"/>
      <c r="Q315" s="64"/>
      <c r="R315" s="56"/>
      <c r="S315" s="56"/>
      <c r="T315" s="56"/>
      <c r="U315" s="56"/>
      <c r="V315" s="56"/>
    </row>
    <row r="316" spans="1:22">
      <c r="A316" s="578">
        <v>16022414</v>
      </c>
      <c r="B316" s="173" t="s">
        <v>1085</v>
      </c>
      <c r="C316" s="167">
        <v>51936587467</v>
      </c>
      <c r="D316" s="145" t="s">
        <v>1086</v>
      </c>
      <c r="E316" s="134"/>
      <c r="F316" s="76"/>
      <c r="G316" s="163" t="s">
        <v>224</v>
      </c>
      <c r="H316" s="163" t="s">
        <v>245</v>
      </c>
      <c r="I316" s="76"/>
      <c r="J316" s="76" t="s">
        <v>221</v>
      </c>
      <c r="K316" s="134" t="s">
        <v>259</v>
      </c>
      <c r="L316" s="374" t="s">
        <v>271</v>
      </c>
      <c r="M316" s="134"/>
      <c r="N316" s="56" t="s">
        <v>236</v>
      </c>
      <c r="O316" s="56"/>
      <c r="P316" s="76"/>
      <c r="Q316" s="64"/>
      <c r="R316" s="56"/>
      <c r="S316" s="56"/>
      <c r="T316" s="56"/>
      <c r="U316" s="56"/>
      <c r="V316" s="56"/>
    </row>
    <row r="317" spans="1:22">
      <c r="A317" s="578"/>
      <c r="B317" s="173"/>
      <c r="C317" s="167"/>
      <c r="D317" s="145"/>
      <c r="E317" s="134"/>
      <c r="F317" s="76"/>
      <c r="G317" s="163"/>
      <c r="H317" s="163"/>
      <c r="I317" s="76"/>
      <c r="J317" s="76"/>
      <c r="K317" s="134"/>
      <c r="L317" s="374"/>
      <c r="M317" s="134"/>
      <c r="N317" s="56"/>
      <c r="O317" s="56"/>
      <c r="P317" s="76"/>
      <c r="Q317" s="64"/>
      <c r="R317" s="56"/>
      <c r="S317" s="56"/>
      <c r="T317" s="56"/>
      <c r="U317" s="56"/>
      <c r="V317" s="56"/>
    </row>
    <row r="318" spans="1:22">
      <c r="A318" s="578">
        <v>72069841</v>
      </c>
      <c r="B318" s="173" t="s">
        <v>6906</v>
      </c>
      <c r="C318" s="167">
        <v>51975473375</v>
      </c>
      <c r="D318" s="145" t="s">
        <v>6907</v>
      </c>
      <c r="E318" s="134"/>
      <c r="F318" s="76"/>
      <c r="G318" s="163" t="s">
        <v>224</v>
      </c>
      <c r="H318" s="163" t="s">
        <v>245</v>
      </c>
      <c r="I318" s="76"/>
      <c r="J318" s="76" t="s">
        <v>221</v>
      </c>
      <c r="K318" s="134" t="s">
        <v>259</v>
      </c>
      <c r="L318" s="374" t="s">
        <v>271</v>
      </c>
      <c r="M318" s="134"/>
      <c r="N318" s="56" t="s">
        <v>236</v>
      </c>
      <c r="O318" s="56"/>
      <c r="P318" s="76"/>
      <c r="Q318" s="64"/>
      <c r="R318" s="56"/>
      <c r="S318" s="56"/>
      <c r="T318" s="56"/>
      <c r="U318" s="56"/>
      <c r="V318" s="56"/>
    </row>
    <row r="319" spans="1:22">
      <c r="A319" s="578">
        <v>71367275</v>
      </c>
      <c r="B319" s="173" t="s">
        <v>6270</v>
      </c>
      <c r="C319" s="167">
        <v>51932174879</v>
      </c>
      <c r="D319" s="145" t="s">
        <v>6271</v>
      </c>
      <c r="E319" s="134"/>
      <c r="F319" s="76"/>
      <c r="G319" s="163" t="s">
        <v>225</v>
      </c>
      <c r="H319" s="163" t="s">
        <v>245</v>
      </c>
      <c r="I319" s="76"/>
      <c r="J319" s="76" t="s">
        <v>221</v>
      </c>
      <c r="K319" s="134" t="s">
        <v>259</v>
      </c>
      <c r="L319" s="374" t="s">
        <v>271</v>
      </c>
      <c r="M319" s="134"/>
      <c r="N319" s="56" t="s">
        <v>231</v>
      </c>
      <c r="O319" s="56"/>
      <c r="P319" s="76"/>
      <c r="Q319" s="64"/>
      <c r="R319" s="56"/>
      <c r="S319" s="56"/>
      <c r="T319" s="56"/>
      <c r="U319" s="56"/>
      <c r="V319" s="56"/>
    </row>
    <row r="320" spans="1:22">
      <c r="A320" s="578">
        <v>41177430</v>
      </c>
      <c r="B320" s="173" t="s">
        <v>1599</v>
      </c>
      <c r="C320" s="167">
        <v>51960566977</v>
      </c>
      <c r="D320" s="145" t="s">
        <v>1600</v>
      </c>
      <c r="E320" s="134"/>
      <c r="F320" s="76"/>
      <c r="G320" s="165" t="s">
        <v>223</v>
      </c>
      <c r="H320" s="163" t="s">
        <v>245</v>
      </c>
      <c r="I320" s="76"/>
      <c r="J320" s="76" t="s">
        <v>221</v>
      </c>
      <c r="K320" s="134" t="s">
        <v>259</v>
      </c>
      <c r="L320" s="374" t="s">
        <v>271</v>
      </c>
      <c r="M320" s="134"/>
      <c r="N320" s="56" t="s">
        <v>236</v>
      </c>
      <c r="O320" s="56"/>
      <c r="P320" s="76"/>
      <c r="Q320" s="64"/>
      <c r="R320" s="56"/>
      <c r="S320" s="56"/>
      <c r="T320" s="56"/>
      <c r="U320" s="56"/>
      <c r="V320" s="56"/>
    </row>
    <row r="321" spans="1:22">
      <c r="A321" s="579">
        <v>61495163</v>
      </c>
      <c r="B321" s="413" t="s">
        <v>4514</v>
      </c>
      <c r="C321" s="414">
        <v>51946115603</v>
      </c>
      <c r="D321" s="415" t="s">
        <v>4515</v>
      </c>
      <c r="E321" s="416"/>
      <c r="F321" s="419"/>
      <c r="G321" s="418" t="s">
        <v>225</v>
      </c>
      <c r="H321" s="418" t="s">
        <v>245</v>
      </c>
      <c r="I321" s="419"/>
      <c r="J321" s="419" t="s">
        <v>221</v>
      </c>
      <c r="K321" s="416" t="s">
        <v>259</v>
      </c>
      <c r="L321" s="614" t="s">
        <v>271</v>
      </c>
      <c r="M321" s="416"/>
      <c r="N321" s="420" t="s">
        <v>233</v>
      </c>
      <c r="O321" s="420" t="s">
        <v>239</v>
      </c>
      <c r="P321" s="419"/>
      <c r="Q321" s="421"/>
      <c r="R321" s="420"/>
      <c r="S321" s="420"/>
      <c r="T321" s="420"/>
      <c r="U321" s="420"/>
      <c r="V321" s="420"/>
    </row>
    <row r="322" spans="1:22">
      <c r="A322" s="578">
        <v>74183503</v>
      </c>
      <c r="B322" s="173" t="s">
        <v>8830</v>
      </c>
      <c r="C322" s="167">
        <v>51947984717</v>
      </c>
      <c r="D322" s="145" t="s">
        <v>8831</v>
      </c>
      <c r="E322" s="134"/>
      <c r="F322" s="76"/>
      <c r="G322" s="165" t="s">
        <v>223</v>
      </c>
      <c r="H322" s="163" t="s">
        <v>245</v>
      </c>
      <c r="I322" s="76"/>
      <c r="J322" s="76" t="s">
        <v>221</v>
      </c>
      <c r="K322" s="134" t="s">
        <v>259</v>
      </c>
      <c r="L322" s="374" t="s">
        <v>271</v>
      </c>
      <c r="M322" s="134"/>
      <c r="N322" s="56" t="s">
        <v>236</v>
      </c>
      <c r="O322" s="56"/>
      <c r="P322" s="76"/>
      <c r="Q322" s="64"/>
      <c r="R322" s="56"/>
      <c r="S322" s="56"/>
      <c r="T322" s="56"/>
      <c r="U322" s="56"/>
      <c r="V322" s="56"/>
    </row>
    <row r="323" spans="1:22">
      <c r="A323" s="132">
        <v>76310294</v>
      </c>
      <c r="B323" s="173" t="s">
        <v>9614</v>
      </c>
      <c r="C323" s="134">
        <v>51933359969</v>
      </c>
      <c r="D323" s="145" t="s">
        <v>9615</v>
      </c>
      <c r="E323" s="134"/>
      <c r="F323" s="56"/>
      <c r="G323" s="165" t="s">
        <v>223</v>
      </c>
      <c r="H323" s="163" t="s">
        <v>245</v>
      </c>
      <c r="I323" s="76"/>
      <c r="J323" s="76" t="s">
        <v>221</v>
      </c>
      <c r="K323" s="134" t="s">
        <v>269</v>
      </c>
      <c r="L323" s="374" t="s">
        <v>271</v>
      </c>
      <c r="M323" s="134"/>
      <c r="N323" s="56" t="s">
        <v>236</v>
      </c>
      <c r="O323" s="56"/>
      <c r="P323" s="76"/>
      <c r="Q323" s="64"/>
      <c r="R323" s="56"/>
      <c r="S323" s="56"/>
      <c r="T323" s="56"/>
      <c r="U323" s="56"/>
      <c r="V323" s="56"/>
    </row>
    <row r="324" spans="1:22">
      <c r="A324" s="578">
        <v>42740132</v>
      </c>
      <c r="B324" s="173" t="s">
        <v>1951</v>
      </c>
      <c r="C324" s="167">
        <v>51906848542</v>
      </c>
      <c r="D324" s="145" t="s">
        <v>1952</v>
      </c>
      <c r="E324" s="134"/>
      <c r="F324" s="76"/>
      <c r="G324" s="165" t="s">
        <v>223</v>
      </c>
      <c r="H324" s="163" t="s">
        <v>245</v>
      </c>
      <c r="I324" s="76"/>
      <c r="J324" s="76" t="s">
        <v>221</v>
      </c>
      <c r="K324" s="134" t="s">
        <v>269</v>
      </c>
      <c r="L324" s="374" t="s">
        <v>271</v>
      </c>
      <c r="M324" s="134"/>
      <c r="N324" s="56" t="s">
        <v>236</v>
      </c>
      <c r="O324" s="56"/>
      <c r="P324" s="76"/>
      <c r="Q324" s="64"/>
      <c r="R324" s="56"/>
      <c r="S324" s="56"/>
      <c r="T324" s="56"/>
      <c r="U324" s="56"/>
      <c r="V324" s="56"/>
    </row>
    <row r="325" spans="1:22">
      <c r="A325" s="578">
        <v>46788784</v>
      </c>
      <c r="B325" s="173" t="s">
        <v>2706</v>
      </c>
      <c r="C325" s="167">
        <v>51942284316</v>
      </c>
      <c r="D325" s="145" t="s">
        <v>2707</v>
      </c>
      <c r="E325" s="134"/>
      <c r="F325" s="76"/>
      <c r="G325" s="163" t="s">
        <v>224</v>
      </c>
      <c r="H325" s="163" t="s">
        <v>245</v>
      </c>
      <c r="I325" s="76"/>
      <c r="J325" s="76" t="s">
        <v>221</v>
      </c>
      <c r="K325" s="134" t="s">
        <v>269</v>
      </c>
      <c r="L325" s="374" t="s">
        <v>271</v>
      </c>
      <c r="M325" s="134"/>
      <c r="N325" s="56" t="s">
        <v>241</v>
      </c>
      <c r="O325" s="56"/>
      <c r="P325" s="76"/>
      <c r="Q325" s="64"/>
      <c r="R325" s="56"/>
      <c r="S325" s="56"/>
      <c r="T325" s="56"/>
      <c r="U325" s="56"/>
      <c r="V325" s="56"/>
    </row>
    <row r="326" spans="1:22">
      <c r="A326" s="578">
        <v>8084085</v>
      </c>
      <c r="B326" s="173" t="s">
        <v>629</v>
      </c>
      <c r="C326" s="167">
        <v>51934921710</v>
      </c>
      <c r="D326" s="145" t="s">
        <v>630</v>
      </c>
      <c r="E326" s="134"/>
      <c r="F326" s="76"/>
      <c r="G326" s="165" t="s">
        <v>223</v>
      </c>
      <c r="H326" s="163" t="s">
        <v>245</v>
      </c>
      <c r="I326" s="76"/>
      <c r="J326" s="76" t="s">
        <v>221</v>
      </c>
      <c r="K326" s="134" t="s">
        <v>269</v>
      </c>
      <c r="L326" s="374" t="s">
        <v>271</v>
      </c>
      <c r="M326" s="134"/>
      <c r="N326" s="56" t="s">
        <v>236</v>
      </c>
      <c r="O326" s="56"/>
      <c r="P326" s="76"/>
      <c r="Q326" s="64"/>
      <c r="R326" s="56"/>
      <c r="S326" s="56"/>
      <c r="T326" s="56"/>
      <c r="U326" s="56"/>
      <c r="V326" s="56"/>
    </row>
    <row r="327" spans="1:22">
      <c r="A327" s="578">
        <v>9842603</v>
      </c>
      <c r="B327" s="173" t="s">
        <v>802</v>
      </c>
      <c r="C327" s="167">
        <v>51998131914</v>
      </c>
      <c r="D327" s="145" t="s">
        <v>803</v>
      </c>
      <c r="E327" s="134"/>
      <c r="F327" s="76"/>
      <c r="G327" s="163" t="s">
        <v>224</v>
      </c>
      <c r="H327" s="163" t="s">
        <v>245</v>
      </c>
      <c r="I327" s="76"/>
      <c r="J327" s="76" t="s">
        <v>221</v>
      </c>
      <c r="K327" s="134" t="s">
        <v>269</v>
      </c>
      <c r="L327" s="374" t="s">
        <v>271</v>
      </c>
      <c r="M327" s="134"/>
      <c r="N327" s="56" t="s">
        <v>236</v>
      </c>
      <c r="O327" s="56"/>
      <c r="P327" s="76"/>
      <c r="Q327" s="64"/>
      <c r="R327" s="56"/>
      <c r="S327" s="56"/>
      <c r="T327" s="56"/>
      <c r="U327" s="56"/>
      <c r="V327" s="56"/>
    </row>
    <row r="328" spans="1:22">
      <c r="A328" s="578">
        <v>72837882</v>
      </c>
      <c r="B328" s="173" t="s">
        <v>7712</v>
      </c>
      <c r="C328" s="167">
        <v>51901081681</v>
      </c>
      <c r="D328" s="145" t="s">
        <v>7713</v>
      </c>
      <c r="E328" s="134"/>
      <c r="F328" s="76"/>
      <c r="G328" s="165" t="s">
        <v>223</v>
      </c>
      <c r="H328" s="163" t="s">
        <v>245</v>
      </c>
      <c r="I328" s="76"/>
      <c r="J328" s="76" t="s">
        <v>221</v>
      </c>
      <c r="K328" s="134" t="s">
        <v>269</v>
      </c>
      <c r="L328" s="374" t="s">
        <v>271</v>
      </c>
      <c r="M328" s="134"/>
      <c r="N328" s="56" t="s">
        <v>231</v>
      </c>
      <c r="O328" s="56"/>
      <c r="P328" s="76"/>
      <c r="Q328" s="64"/>
      <c r="R328" s="56"/>
      <c r="S328" s="56"/>
      <c r="T328" s="56"/>
      <c r="U328" s="56"/>
      <c r="V328" s="56"/>
    </row>
    <row r="329" spans="1:22">
      <c r="A329" s="578">
        <v>25563048</v>
      </c>
      <c r="B329" s="173" t="s">
        <v>1205</v>
      </c>
      <c r="C329" s="167">
        <v>51924098536</v>
      </c>
      <c r="D329" s="145" t="s">
        <v>1206</v>
      </c>
      <c r="E329" s="134"/>
      <c r="F329" s="76"/>
      <c r="G329" s="165" t="s">
        <v>223</v>
      </c>
      <c r="H329" s="163" t="s">
        <v>245</v>
      </c>
      <c r="I329" s="76"/>
      <c r="J329" s="76" t="s">
        <v>221</v>
      </c>
      <c r="K329" s="134" t="s">
        <v>269</v>
      </c>
      <c r="L329" s="374" t="s">
        <v>271</v>
      </c>
      <c r="M329" s="134"/>
      <c r="N329" s="56" t="s">
        <v>236</v>
      </c>
      <c r="O329" s="56"/>
      <c r="P329" s="76"/>
      <c r="Q329" s="64"/>
      <c r="R329" s="56"/>
      <c r="S329" s="56"/>
      <c r="T329" s="56"/>
      <c r="U329" s="56"/>
      <c r="V329" s="56"/>
    </row>
    <row r="330" spans="1:22">
      <c r="A330" s="578">
        <v>70967370</v>
      </c>
      <c r="B330" s="173" t="s">
        <v>5893</v>
      </c>
      <c r="C330" s="167">
        <v>51967394894</v>
      </c>
      <c r="D330" s="145" t="s">
        <v>5894</v>
      </c>
      <c r="E330" s="134"/>
      <c r="F330" s="76"/>
      <c r="G330" s="163" t="s">
        <v>224</v>
      </c>
      <c r="H330" s="163" t="s">
        <v>245</v>
      </c>
      <c r="I330" s="76"/>
      <c r="J330" s="76" t="s">
        <v>221</v>
      </c>
      <c r="K330" s="134" t="s">
        <v>269</v>
      </c>
      <c r="L330" s="374" t="s">
        <v>271</v>
      </c>
      <c r="M330" s="134"/>
      <c r="N330" s="56" t="s">
        <v>231</v>
      </c>
      <c r="O330" s="56"/>
      <c r="P330" s="76"/>
      <c r="Q330" s="64"/>
      <c r="R330" s="56"/>
      <c r="S330" s="56"/>
      <c r="T330" s="56"/>
      <c r="U330" s="56"/>
      <c r="V330" s="56"/>
    </row>
    <row r="331" spans="1:22">
      <c r="A331" s="578">
        <v>62051508</v>
      </c>
      <c r="B331" s="173" t="s">
        <v>5158</v>
      </c>
      <c r="C331" s="167">
        <v>51937233652</v>
      </c>
      <c r="D331" s="145" t="s">
        <v>5159</v>
      </c>
      <c r="E331" s="134"/>
      <c r="F331" s="76"/>
      <c r="G331" s="165" t="s">
        <v>223</v>
      </c>
      <c r="H331" s="163" t="s">
        <v>245</v>
      </c>
      <c r="I331" s="76"/>
      <c r="J331" s="76" t="s">
        <v>221</v>
      </c>
      <c r="K331" s="134" t="s">
        <v>269</v>
      </c>
      <c r="L331" s="374" t="s">
        <v>271</v>
      </c>
      <c r="M331" s="134"/>
      <c r="N331" s="56" t="s">
        <v>236</v>
      </c>
      <c r="O331" s="56"/>
      <c r="P331" s="76"/>
      <c r="Q331" s="64"/>
      <c r="R331" s="56"/>
      <c r="S331" s="56"/>
      <c r="T331" s="56"/>
      <c r="U331" s="56"/>
      <c r="V331" s="56"/>
    </row>
    <row r="332" spans="1:22">
      <c r="A332" s="578"/>
      <c r="B332" s="173"/>
      <c r="C332" s="167"/>
      <c r="D332" s="145"/>
      <c r="E332" s="134"/>
      <c r="F332" s="76"/>
      <c r="G332" s="163"/>
      <c r="H332" s="163"/>
      <c r="I332" s="76"/>
      <c r="J332" s="76"/>
      <c r="K332" s="134"/>
      <c r="L332" s="374"/>
      <c r="M332" s="134"/>
      <c r="N332" s="56"/>
      <c r="O332" s="56"/>
      <c r="P332" s="76"/>
      <c r="Q332" s="64"/>
      <c r="R332" s="56"/>
      <c r="S332" s="56"/>
      <c r="T332" s="56"/>
      <c r="U332" s="56"/>
      <c r="V332" s="56"/>
    </row>
    <row r="333" spans="1:22">
      <c r="A333" s="578">
        <v>9762523</v>
      </c>
      <c r="B333" s="173" t="s">
        <v>788</v>
      </c>
      <c r="C333" s="167">
        <v>51951241271</v>
      </c>
      <c r="D333" s="145" t="s">
        <v>789</v>
      </c>
      <c r="E333" s="134"/>
      <c r="F333" s="76"/>
      <c r="G333" s="163" t="s">
        <v>224</v>
      </c>
      <c r="H333" s="163" t="s">
        <v>245</v>
      </c>
      <c r="I333" s="76"/>
      <c r="J333" s="76" t="s">
        <v>221</v>
      </c>
      <c r="K333" s="134" t="s">
        <v>269</v>
      </c>
      <c r="L333" s="374" t="s">
        <v>271</v>
      </c>
      <c r="M333" s="134"/>
      <c r="N333" s="56" t="s">
        <v>236</v>
      </c>
      <c r="O333" s="56"/>
      <c r="P333" s="76"/>
      <c r="Q333" s="64"/>
      <c r="R333" s="56"/>
      <c r="S333" s="56"/>
      <c r="T333" s="56"/>
      <c r="U333" s="56"/>
      <c r="V333" s="56"/>
    </row>
    <row r="334" spans="1:22">
      <c r="A334" s="578">
        <v>47557592</v>
      </c>
      <c r="B334" s="173" t="s">
        <v>2824</v>
      </c>
      <c r="C334" s="167">
        <v>51989913759</v>
      </c>
      <c r="D334" s="145" t="s">
        <v>2825</v>
      </c>
      <c r="E334" s="134"/>
      <c r="F334" s="76" t="s">
        <v>2826</v>
      </c>
      <c r="G334" s="165" t="s">
        <v>223</v>
      </c>
      <c r="H334" s="163" t="s">
        <v>245</v>
      </c>
      <c r="I334" s="76"/>
      <c r="J334" s="76" t="s">
        <v>221</v>
      </c>
      <c r="K334" s="134" t="s">
        <v>269</v>
      </c>
      <c r="L334" s="374" t="s">
        <v>271</v>
      </c>
      <c r="M334" s="134"/>
      <c r="N334" s="56" t="s">
        <v>231</v>
      </c>
      <c r="O334" s="56"/>
      <c r="P334" s="76"/>
      <c r="Q334" s="64"/>
      <c r="R334" s="56"/>
      <c r="S334" s="56"/>
      <c r="T334" s="56"/>
      <c r="U334" s="56"/>
      <c r="V334" s="56"/>
    </row>
    <row r="335" spans="1:22">
      <c r="A335" s="578">
        <v>43670304</v>
      </c>
      <c r="B335" s="173" t="s">
        <v>2165</v>
      </c>
      <c r="C335" s="167">
        <v>51942314418</v>
      </c>
      <c r="D335" s="145" t="s">
        <v>2166</v>
      </c>
      <c r="E335" s="134"/>
      <c r="F335" s="76"/>
      <c r="G335" s="163" t="s">
        <v>224</v>
      </c>
      <c r="H335" s="163" t="s">
        <v>245</v>
      </c>
      <c r="I335" s="76"/>
      <c r="J335" s="76" t="s">
        <v>221</v>
      </c>
      <c r="K335" s="134" t="s">
        <v>269</v>
      </c>
      <c r="L335" s="374" t="s">
        <v>271</v>
      </c>
      <c r="M335" s="134"/>
      <c r="N335" s="56" t="s">
        <v>241</v>
      </c>
      <c r="O335" s="56"/>
      <c r="P335" s="76"/>
      <c r="Q335" s="64"/>
      <c r="R335" s="56"/>
      <c r="S335" s="56"/>
      <c r="T335" s="56"/>
      <c r="U335" s="56"/>
      <c r="V335" s="56"/>
    </row>
    <row r="336" spans="1:22">
      <c r="A336" s="578">
        <v>41454178</v>
      </c>
      <c r="B336" s="173" t="s">
        <v>1678</v>
      </c>
      <c r="C336" s="167">
        <v>51945460996</v>
      </c>
      <c r="D336" s="145" t="s">
        <v>1679</v>
      </c>
      <c r="E336" s="134"/>
      <c r="F336" s="76"/>
      <c r="G336" s="163" t="s">
        <v>224</v>
      </c>
      <c r="H336" s="163" t="s">
        <v>245</v>
      </c>
      <c r="I336" s="76"/>
      <c r="J336" s="76" t="s">
        <v>221</v>
      </c>
      <c r="K336" s="134" t="s">
        <v>269</v>
      </c>
      <c r="L336" s="374" t="s">
        <v>271</v>
      </c>
      <c r="M336" s="134"/>
      <c r="N336" s="56" t="s">
        <v>231</v>
      </c>
      <c r="O336" s="56"/>
      <c r="P336" s="76"/>
      <c r="Q336" s="64"/>
      <c r="R336" s="56"/>
      <c r="S336" s="56"/>
      <c r="T336" s="56"/>
      <c r="U336" s="56"/>
      <c r="V336" s="56"/>
    </row>
    <row r="337" spans="1:22">
      <c r="A337" s="578">
        <v>8140134</v>
      </c>
      <c r="B337" s="173" t="s">
        <v>639</v>
      </c>
      <c r="C337" s="167">
        <v>51990790377</v>
      </c>
      <c r="D337" s="145" t="s">
        <v>640</v>
      </c>
      <c r="E337" s="134"/>
      <c r="F337" s="76"/>
      <c r="G337" s="163" t="s">
        <v>224</v>
      </c>
      <c r="H337" s="163" t="s">
        <v>245</v>
      </c>
      <c r="I337" s="76"/>
      <c r="J337" s="76" t="s">
        <v>221</v>
      </c>
      <c r="K337" s="134" t="s">
        <v>269</v>
      </c>
      <c r="L337" s="374" t="s">
        <v>271</v>
      </c>
      <c r="M337" s="134"/>
      <c r="N337" s="56" t="s">
        <v>236</v>
      </c>
      <c r="O337" s="56"/>
      <c r="P337" s="76"/>
      <c r="Q337" s="64"/>
      <c r="R337" s="56"/>
      <c r="S337" s="56"/>
      <c r="T337" s="56"/>
      <c r="U337" s="56"/>
      <c r="V337" s="56"/>
    </row>
    <row r="338" spans="1:22">
      <c r="A338" s="578">
        <v>44023693</v>
      </c>
      <c r="B338" s="173" t="s">
        <v>2226</v>
      </c>
      <c r="C338" s="167">
        <v>51990950447</v>
      </c>
      <c r="D338" s="145" t="s">
        <v>2227</v>
      </c>
      <c r="E338" s="134"/>
      <c r="F338" s="76"/>
      <c r="G338" s="163" t="s">
        <v>224</v>
      </c>
      <c r="H338" s="163" t="s">
        <v>245</v>
      </c>
      <c r="I338" s="76"/>
      <c r="J338" s="76" t="s">
        <v>221</v>
      </c>
      <c r="K338" s="134" t="s">
        <v>269</v>
      </c>
      <c r="L338" s="374" t="s">
        <v>271</v>
      </c>
      <c r="M338" s="134"/>
      <c r="N338" s="56" t="s">
        <v>236</v>
      </c>
      <c r="O338" s="56"/>
      <c r="P338" s="76"/>
      <c r="Q338" s="64"/>
      <c r="R338" s="56"/>
      <c r="S338" s="56"/>
      <c r="T338" s="56"/>
      <c r="U338" s="56"/>
      <c r="V338" s="56"/>
    </row>
    <row r="339" spans="1:22">
      <c r="A339" s="578">
        <v>62361866</v>
      </c>
      <c r="B339" s="173" t="s">
        <v>5198</v>
      </c>
      <c r="C339" s="167">
        <v>51902285062</v>
      </c>
      <c r="D339" s="145" t="s">
        <v>5199</v>
      </c>
      <c r="E339" s="134"/>
      <c r="F339" s="76"/>
      <c r="G339" s="163" t="s">
        <v>224</v>
      </c>
      <c r="H339" s="163" t="s">
        <v>245</v>
      </c>
      <c r="I339" s="76"/>
      <c r="J339" s="76" t="s">
        <v>221</v>
      </c>
      <c r="K339" s="134" t="s">
        <v>269</v>
      </c>
      <c r="L339" s="374" t="s">
        <v>271</v>
      </c>
      <c r="M339" s="134"/>
      <c r="N339" s="56" t="s">
        <v>231</v>
      </c>
      <c r="O339" s="56"/>
      <c r="P339" s="76"/>
      <c r="Q339" s="64"/>
      <c r="R339" s="56"/>
      <c r="S339" s="56"/>
      <c r="T339" s="56"/>
      <c r="U339" s="56"/>
      <c r="V339" s="56"/>
    </row>
    <row r="340" spans="1:22">
      <c r="A340" s="578">
        <v>71180698</v>
      </c>
      <c r="B340" s="162" t="s">
        <v>6095</v>
      </c>
      <c r="C340" s="167">
        <v>51901262742</v>
      </c>
      <c r="D340" s="145" t="s">
        <v>6096</v>
      </c>
      <c r="E340" s="134"/>
      <c r="F340" s="76"/>
      <c r="G340" s="163" t="s">
        <v>224</v>
      </c>
      <c r="H340" s="163" t="s">
        <v>245</v>
      </c>
      <c r="I340" s="76"/>
      <c r="J340" s="76" t="s">
        <v>221</v>
      </c>
      <c r="K340" s="134" t="s">
        <v>269</v>
      </c>
      <c r="L340" s="374" t="s">
        <v>271</v>
      </c>
      <c r="M340" s="134"/>
      <c r="N340" s="56" t="s">
        <v>236</v>
      </c>
      <c r="O340" s="56"/>
      <c r="P340" s="76"/>
      <c r="Q340" s="64"/>
      <c r="R340" s="56"/>
      <c r="S340" s="56"/>
      <c r="T340" s="56"/>
      <c r="U340" s="56"/>
      <c r="V340" s="56"/>
    </row>
    <row r="341" spans="1:22">
      <c r="A341" s="578">
        <v>61042264</v>
      </c>
      <c r="B341" s="162" t="s">
        <v>3593</v>
      </c>
      <c r="C341" s="167">
        <v>51927853295</v>
      </c>
      <c r="D341" s="145" t="s">
        <v>3594</v>
      </c>
      <c r="E341" s="134"/>
      <c r="F341" s="76"/>
      <c r="G341" s="163" t="s">
        <v>224</v>
      </c>
      <c r="H341" s="163" t="s">
        <v>245</v>
      </c>
      <c r="I341" s="76"/>
      <c r="J341" s="76" t="s">
        <v>221</v>
      </c>
      <c r="K341" s="134" t="s">
        <v>269</v>
      </c>
      <c r="L341" s="374" t="s">
        <v>271</v>
      </c>
      <c r="M341" s="134"/>
      <c r="N341" s="56" t="s">
        <v>236</v>
      </c>
      <c r="O341" s="56"/>
      <c r="P341" s="76"/>
      <c r="Q341" s="64"/>
      <c r="R341" s="56"/>
      <c r="S341" s="56"/>
      <c r="T341" s="56"/>
      <c r="U341" s="56"/>
      <c r="V341" s="56"/>
    </row>
    <row r="342" spans="1:22">
      <c r="A342" s="578">
        <v>10585430</v>
      </c>
      <c r="B342" s="162" t="s">
        <v>997</v>
      </c>
      <c r="C342" s="167">
        <v>51983256940</v>
      </c>
      <c r="D342" s="145" t="s">
        <v>998</v>
      </c>
      <c r="E342" s="134"/>
      <c r="F342" s="76"/>
      <c r="G342" s="165" t="s">
        <v>223</v>
      </c>
      <c r="H342" s="163" t="s">
        <v>245</v>
      </c>
      <c r="I342" s="76"/>
      <c r="J342" s="76" t="s">
        <v>221</v>
      </c>
      <c r="K342" s="134" t="s">
        <v>269</v>
      </c>
      <c r="L342" s="374" t="s">
        <v>271</v>
      </c>
      <c r="M342" s="134"/>
      <c r="N342" s="56" t="s">
        <v>236</v>
      </c>
      <c r="O342" s="56"/>
      <c r="P342" s="76"/>
      <c r="Q342" s="64"/>
      <c r="R342" s="56"/>
      <c r="S342" s="56"/>
      <c r="T342" s="56"/>
      <c r="U342" s="56"/>
      <c r="V342" s="56"/>
    </row>
    <row r="343" spans="1:22">
      <c r="A343" s="578"/>
      <c r="B343" s="162" t="s">
        <v>11099</v>
      </c>
      <c r="C343" s="175" t="s">
        <v>11100</v>
      </c>
      <c r="D343" s="145" t="s">
        <v>11101</v>
      </c>
      <c r="E343" s="134"/>
      <c r="F343" s="76"/>
      <c r="G343" s="163" t="s">
        <v>224</v>
      </c>
      <c r="H343" s="163" t="s">
        <v>245</v>
      </c>
      <c r="I343" s="76"/>
      <c r="J343" s="76" t="s">
        <v>221</v>
      </c>
      <c r="K343" s="134" t="s">
        <v>269</v>
      </c>
      <c r="L343" s="374" t="s">
        <v>271</v>
      </c>
      <c r="M343" s="134"/>
      <c r="N343" s="56" t="s">
        <v>236</v>
      </c>
      <c r="O343" s="56"/>
      <c r="P343" s="76"/>
      <c r="Q343" s="64"/>
      <c r="R343" s="56"/>
      <c r="S343" s="56"/>
      <c r="T343" s="56"/>
      <c r="U343" s="56"/>
      <c r="V343" s="56"/>
    </row>
    <row r="344" spans="1:22">
      <c r="A344" s="578"/>
      <c r="B344" s="162" t="s">
        <v>11102</v>
      </c>
      <c r="C344" s="175" t="s">
        <v>11103</v>
      </c>
      <c r="D344" s="145" t="s">
        <v>5608</v>
      </c>
      <c r="E344" s="134"/>
      <c r="F344" s="76"/>
      <c r="G344" s="163" t="s">
        <v>224</v>
      </c>
      <c r="H344" s="163" t="s">
        <v>245</v>
      </c>
      <c r="I344" s="76"/>
      <c r="J344" s="76" t="s">
        <v>221</v>
      </c>
      <c r="K344" s="134" t="s">
        <v>269</v>
      </c>
      <c r="L344" s="374" t="s">
        <v>271</v>
      </c>
      <c r="M344" s="134"/>
      <c r="N344" s="56" t="s">
        <v>231</v>
      </c>
      <c r="O344" s="56"/>
      <c r="P344" s="76"/>
      <c r="Q344" s="64"/>
      <c r="R344" s="56"/>
      <c r="S344" s="56"/>
      <c r="T344" s="56"/>
      <c r="U344" s="56"/>
      <c r="V344" s="56"/>
    </row>
    <row r="345" spans="1:22">
      <c r="A345" s="578"/>
      <c r="B345" s="162"/>
      <c r="C345" s="175"/>
      <c r="D345" s="145"/>
      <c r="E345" s="134"/>
      <c r="F345" s="76"/>
      <c r="G345" s="165"/>
      <c r="H345" s="163"/>
      <c r="I345" s="76"/>
      <c r="J345" s="76"/>
      <c r="K345" s="134"/>
      <c r="L345" s="374"/>
      <c r="M345" s="134"/>
      <c r="N345" s="56"/>
      <c r="O345" s="56"/>
      <c r="P345" s="76"/>
      <c r="Q345" s="64"/>
      <c r="R345" s="56"/>
      <c r="S345" s="56"/>
      <c r="T345" s="56"/>
      <c r="U345" s="56"/>
      <c r="V345" s="56"/>
    </row>
    <row r="346" spans="1:22">
      <c r="A346" s="578"/>
      <c r="B346" s="162" t="s">
        <v>11104</v>
      </c>
      <c r="C346" s="175" t="s">
        <v>11105</v>
      </c>
      <c r="D346" s="145" t="s">
        <v>11106</v>
      </c>
      <c r="E346" s="134"/>
      <c r="F346" s="76"/>
      <c r="G346" s="165" t="s">
        <v>223</v>
      </c>
      <c r="H346" s="163" t="s">
        <v>245</v>
      </c>
      <c r="I346" s="76"/>
      <c r="J346" s="76" t="s">
        <v>221</v>
      </c>
      <c r="K346" s="134" t="s">
        <v>269</v>
      </c>
      <c r="L346" s="374" t="s">
        <v>271</v>
      </c>
      <c r="M346" s="134"/>
      <c r="N346" s="56" t="s">
        <v>231</v>
      </c>
      <c r="O346" s="56"/>
      <c r="P346" s="76"/>
      <c r="Q346" s="64"/>
      <c r="R346" s="56"/>
      <c r="S346" s="56"/>
      <c r="T346" s="56"/>
      <c r="U346" s="56"/>
      <c r="V346" s="56"/>
    </row>
    <row r="347" spans="1:22">
      <c r="A347" s="578"/>
      <c r="B347" s="162" t="s">
        <v>11107</v>
      </c>
      <c r="C347" s="175" t="s">
        <v>11108</v>
      </c>
      <c r="D347" s="145" t="s">
        <v>11109</v>
      </c>
      <c r="E347" s="134"/>
      <c r="F347" s="76"/>
      <c r="G347" s="163" t="s">
        <v>224</v>
      </c>
      <c r="H347" s="163" t="s">
        <v>245</v>
      </c>
      <c r="I347" s="76"/>
      <c r="J347" s="76" t="s">
        <v>221</v>
      </c>
      <c r="K347" s="134" t="s">
        <v>269</v>
      </c>
      <c r="L347" s="374" t="s">
        <v>271</v>
      </c>
      <c r="M347" s="134"/>
      <c r="N347" s="56" t="s">
        <v>236</v>
      </c>
      <c r="O347" s="56"/>
      <c r="P347" s="76"/>
      <c r="Q347" s="64"/>
      <c r="R347" s="56"/>
      <c r="S347" s="56"/>
      <c r="T347" s="56"/>
      <c r="U347" s="56"/>
      <c r="V347" s="56"/>
    </row>
    <row r="348" spans="1:22">
      <c r="A348" s="578">
        <v>73363934</v>
      </c>
      <c r="B348" s="162" t="s">
        <v>8307</v>
      </c>
      <c r="C348" s="175" t="s">
        <v>8308</v>
      </c>
      <c r="D348" s="145" t="s">
        <v>8309</v>
      </c>
      <c r="E348" s="134"/>
      <c r="F348" s="76"/>
      <c r="G348" s="165" t="s">
        <v>223</v>
      </c>
      <c r="H348" s="163" t="s">
        <v>245</v>
      </c>
      <c r="I348" s="76"/>
      <c r="J348" s="76" t="s">
        <v>221</v>
      </c>
      <c r="K348" s="134" t="s">
        <v>259</v>
      </c>
      <c r="L348" s="374" t="s">
        <v>271</v>
      </c>
      <c r="M348" s="134"/>
      <c r="N348" s="56" t="s">
        <v>231</v>
      </c>
      <c r="O348" s="56"/>
      <c r="P348" s="76"/>
      <c r="Q348" s="64"/>
      <c r="R348" s="56"/>
      <c r="S348" s="56"/>
      <c r="T348" s="56"/>
      <c r="U348" s="56"/>
      <c r="V348" s="56"/>
    </row>
    <row r="349" spans="1:22" ht="29">
      <c r="A349" s="137">
        <v>70490387</v>
      </c>
      <c r="B349" s="162" t="s">
        <v>5472</v>
      </c>
      <c r="C349" s="167">
        <v>51946891211</v>
      </c>
      <c r="D349" s="145" t="s">
        <v>5473</v>
      </c>
      <c r="E349" s="134"/>
      <c r="F349" s="76" t="s">
        <v>254</v>
      </c>
      <c r="G349" s="163" t="s">
        <v>225</v>
      </c>
      <c r="H349" s="163" t="s">
        <v>245</v>
      </c>
      <c r="I349" s="76"/>
      <c r="J349" s="76" t="s">
        <v>221</v>
      </c>
      <c r="K349" s="134" t="s">
        <v>259</v>
      </c>
      <c r="L349" s="374" t="s">
        <v>271</v>
      </c>
      <c r="M349" s="134"/>
      <c r="N349" s="56" t="s">
        <v>231</v>
      </c>
      <c r="O349" s="56" t="s">
        <v>231</v>
      </c>
      <c r="P349" s="56"/>
      <c r="Q349" s="64" t="s">
        <v>445</v>
      </c>
      <c r="R349" s="56" t="s">
        <v>232</v>
      </c>
      <c r="S349" s="56" t="s">
        <v>318</v>
      </c>
      <c r="T349" s="56" t="s">
        <v>323</v>
      </c>
      <c r="U349" s="60" t="s">
        <v>255</v>
      </c>
      <c r="V349" s="56"/>
    </row>
    <row r="350" spans="1:22">
      <c r="A350" s="578">
        <v>62025052</v>
      </c>
      <c r="B350" s="162" t="s">
        <v>5076</v>
      </c>
      <c r="C350" s="175" t="s">
        <v>5077</v>
      </c>
      <c r="D350" s="145" t="s">
        <v>5078</v>
      </c>
      <c r="E350" s="134"/>
      <c r="F350" s="76"/>
      <c r="G350" s="165" t="s">
        <v>223</v>
      </c>
      <c r="H350" s="163" t="s">
        <v>245</v>
      </c>
      <c r="I350" s="76"/>
      <c r="J350" s="76" t="s">
        <v>221</v>
      </c>
      <c r="K350" s="134" t="s">
        <v>259</v>
      </c>
      <c r="L350" s="374" t="s">
        <v>271</v>
      </c>
      <c r="M350" s="134"/>
      <c r="N350" s="56" t="s">
        <v>236</v>
      </c>
      <c r="O350" s="56"/>
      <c r="P350" s="76"/>
      <c r="Q350" s="64"/>
      <c r="R350" s="56"/>
      <c r="S350" s="56"/>
      <c r="T350" s="56"/>
      <c r="U350" s="56"/>
      <c r="V350" s="56"/>
    </row>
    <row r="351" spans="1:22">
      <c r="A351" s="578">
        <v>72064982</v>
      </c>
      <c r="B351" s="162" t="s">
        <v>6852</v>
      </c>
      <c r="C351" s="175" t="s">
        <v>6853</v>
      </c>
      <c r="D351" s="145" t="s">
        <v>6854</v>
      </c>
      <c r="E351" s="134"/>
      <c r="F351" s="76"/>
      <c r="G351" s="163" t="s">
        <v>225</v>
      </c>
      <c r="H351" s="163" t="s">
        <v>245</v>
      </c>
      <c r="I351" s="76"/>
      <c r="J351" s="76" t="s">
        <v>221</v>
      </c>
      <c r="K351" s="134" t="s">
        <v>259</v>
      </c>
      <c r="L351" s="374" t="s">
        <v>271</v>
      </c>
      <c r="M351" s="134"/>
      <c r="N351" s="56" t="s">
        <v>231</v>
      </c>
      <c r="O351" s="56"/>
      <c r="P351" s="76"/>
      <c r="Q351" s="64"/>
      <c r="R351" s="56"/>
      <c r="S351" s="56"/>
      <c r="T351" s="56"/>
      <c r="U351" s="56"/>
      <c r="V351" s="56"/>
    </row>
    <row r="352" spans="1:22">
      <c r="A352" s="578">
        <v>74014158</v>
      </c>
      <c r="B352" s="162" t="s">
        <v>8694</v>
      </c>
      <c r="C352" s="175" t="s">
        <v>8695</v>
      </c>
      <c r="D352" s="145" t="s">
        <v>8696</v>
      </c>
      <c r="E352" s="134"/>
      <c r="F352" s="76"/>
      <c r="G352" s="165" t="s">
        <v>223</v>
      </c>
      <c r="H352" s="163" t="s">
        <v>245</v>
      </c>
      <c r="I352" s="76"/>
      <c r="J352" s="76" t="s">
        <v>221</v>
      </c>
      <c r="K352" s="134" t="s">
        <v>259</v>
      </c>
      <c r="L352" s="374" t="s">
        <v>271</v>
      </c>
      <c r="M352" s="134"/>
      <c r="N352" s="56" t="s">
        <v>236</v>
      </c>
      <c r="O352" s="56"/>
      <c r="P352" s="76"/>
      <c r="Q352" s="64"/>
      <c r="R352" s="56"/>
      <c r="S352" s="56"/>
      <c r="T352" s="56"/>
      <c r="U352" s="56"/>
      <c r="V352" s="56"/>
    </row>
    <row r="353" spans="1:22">
      <c r="A353" s="578">
        <v>70722924</v>
      </c>
      <c r="B353" s="162" t="s">
        <v>5717</v>
      </c>
      <c r="C353" s="167">
        <v>51914601358</v>
      </c>
      <c r="D353" s="145" t="s">
        <v>5718</v>
      </c>
      <c r="E353" s="134"/>
      <c r="F353" s="76"/>
      <c r="G353" s="163" t="s">
        <v>224</v>
      </c>
      <c r="H353" s="163" t="s">
        <v>245</v>
      </c>
      <c r="I353" s="76"/>
      <c r="J353" s="76" t="s">
        <v>221</v>
      </c>
      <c r="K353" s="134" t="s">
        <v>259</v>
      </c>
      <c r="L353" s="614" t="s">
        <v>271</v>
      </c>
      <c r="M353" s="134"/>
      <c r="N353" s="56" t="s">
        <v>236</v>
      </c>
      <c r="O353" s="56"/>
      <c r="P353" s="76"/>
      <c r="Q353" s="64"/>
      <c r="R353" s="56"/>
      <c r="S353" s="56"/>
      <c r="T353" s="56"/>
      <c r="U353" s="56"/>
      <c r="V353" s="56"/>
    </row>
    <row r="354" spans="1:22">
      <c r="A354" s="578">
        <v>70551083</v>
      </c>
      <c r="B354" s="162" t="s">
        <v>5508</v>
      </c>
      <c r="C354" s="175" t="s">
        <v>5509</v>
      </c>
      <c r="D354" s="145" t="s">
        <v>5510</v>
      </c>
      <c r="E354" s="134"/>
      <c r="F354" s="76"/>
      <c r="G354" s="163" t="s">
        <v>224</v>
      </c>
      <c r="H354" s="163" t="s">
        <v>245</v>
      </c>
      <c r="I354" s="76"/>
      <c r="J354" s="76" t="s">
        <v>221</v>
      </c>
      <c r="K354" s="134" t="s">
        <v>259</v>
      </c>
      <c r="L354" s="614" t="s">
        <v>271</v>
      </c>
      <c r="M354" s="134"/>
      <c r="N354" s="56" t="s">
        <v>231</v>
      </c>
      <c r="O354" s="56"/>
      <c r="P354" s="76"/>
      <c r="Q354" s="64"/>
      <c r="R354" s="56"/>
      <c r="S354" s="56"/>
      <c r="T354" s="56"/>
      <c r="U354" s="56"/>
      <c r="V354" s="56"/>
    </row>
    <row r="355" spans="1:22" ht="29">
      <c r="A355" s="578">
        <v>60943203</v>
      </c>
      <c r="B355" s="162" t="s">
        <v>3466</v>
      </c>
      <c r="C355" s="167">
        <v>986719213</v>
      </c>
      <c r="D355" s="145"/>
      <c r="E355" s="134"/>
      <c r="F355" s="76" t="s">
        <v>254</v>
      </c>
      <c r="G355" s="165" t="s">
        <v>223</v>
      </c>
      <c r="H355" s="163" t="s">
        <v>242</v>
      </c>
      <c r="I355" s="76"/>
      <c r="J355" s="76" t="s">
        <v>221</v>
      </c>
      <c r="K355" s="134"/>
      <c r="L355" s="614" t="s">
        <v>271</v>
      </c>
      <c r="M355" s="134"/>
      <c r="N355" s="56" t="s">
        <v>231</v>
      </c>
      <c r="O355" s="56" t="s">
        <v>231</v>
      </c>
      <c r="P355" s="76"/>
      <c r="Q355" s="64" t="s">
        <v>445</v>
      </c>
      <c r="R355" s="56" t="s">
        <v>234</v>
      </c>
      <c r="S355" s="56" t="s">
        <v>318</v>
      </c>
      <c r="T355" s="60" t="s">
        <v>3467</v>
      </c>
      <c r="U355" s="56" t="s">
        <v>255</v>
      </c>
      <c r="V355" s="56"/>
    </row>
    <row r="356" spans="1:22" ht="29">
      <c r="A356" s="141">
        <v>41313030</v>
      </c>
      <c r="B356" s="134" t="s">
        <v>1636</v>
      </c>
      <c r="C356" s="134">
        <v>51975759030</v>
      </c>
      <c r="D356" s="145" t="s">
        <v>1637</v>
      </c>
      <c r="E356" s="134" t="s">
        <v>1638</v>
      </c>
      <c r="F356" s="614" t="s">
        <v>240</v>
      </c>
      <c r="G356" s="163" t="s">
        <v>225</v>
      </c>
      <c r="H356" s="163" t="s">
        <v>245</v>
      </c>
      <c r="I356" s="76"/>
      <c r="J356" s="76" t="s">
        <v>221</v>
      </c>
      <c r="K356" s="134"/>
      <c r="L356" s="614" t="s">
        <v>271</v>
      </c>
      <c r="M356" s="134"/>
      <c r="N356" s="60" t="s">
        <v>241</v>
      </c>
      <c r="O356" s="56"/>
      <c r="P356" s="76"/>
      <c r="Q356" s="64"/>
      <c r="R356" s="56"/>
      <c r="S356" s="56"/>
      <c r="T356" s="56"/>
      <c r="U356" s="56"/>
      <c r="V356" s="56"/>
    </row>
    <row r="357" spans="1:22">
      <c r="A357" s="141">
        <v>75418988</v>
      </c>
      <c r="B357" s="134" t="s">
        <v>9282</v>
      </c>
      <c r="C357" s="134">
        <v>51937151774</v>
      </c>
      <c r="D357" s="145" t="s">
        <v>9283</v>
      </c>
      <c r="E357" s="143" t="s">
        <v>473</v>
      </c>
      <c r="F357" s="614" t="s">
        <v>240</v>
      </c>
      <c r="G357" s="165" t="s">
        <v>223</v>
      </c>
      <c r="H357" s="163" t="s">
        <v>245</v>
      </c>
      <c r="I357" s="76"/>
      <c r="J357" s="76" t="s">
        <v>221</v>
      </c>
      <c r="K357" s="134"/>
      <c r="L357" s="614" t="s">
        <v>271</v>
      </c>
      <c r="M357" s="134"/>
      <c r="N357" s="56" t="s">
        <v>236</v>
      </c>
      <c r="O357" s="56"/>
      <c r="P357" s="76"/>
      <c r="Q357" s="64"/>
      <c r="R357" s="56"/>
      <c r="S357" s="56"/>
      <c r="T357" s="56"/>
      <c r="U357" s="56"/>
      <c r="V357" s="56"/>
    </row>
    <row r="358" spans="1:22">
      <c r="A358" s="141">
        <v>74416843</v>
      </c>
      <c r="B358" s="134" t="s">
        <v>8906</v>
      </c>
      <c r="C358" s="134">
        <v>51927126577</v>
      </c>
      <c r="D358" s="145" t="s">
        <v>8907</v>
      </c>
      <c r="E358" s="134" t="s">
        <v>507</v>
      </c>
      <c r="F358" s="614" t="s">
        <v>240</v>
      </c>
      <c r="G358" s="163" t="s">
        <v>225</v>
      </c>
      <c r="H358" s="163" t="s">
        <v>245</v>
      </c>
      <c r="I358" s="76"/>
      <c r="J358" s="76" t="s">
        <v>221</v>
      </c>
      <c r="K358" s="134"/>
      <c r="L358" s="614" t="s">
        <v>271</v>
      </c>
      <c r="M358" s="134"/>
      <c r="N358" s="56" t="s">
        <v>231</v>
      </c>
      <c r="O358" s="56"/>
      <c r="P358" s="76"/>
      <c r="Q358" s="64"/>
      <c r="R358" s="56"/>
      <c r="S358" s="56"/>
      <c r="T358" s="56"/>
      <c r="U358" s="56"/>
      <c r="V358" s="56"/>
    </row>
    <row r="359" spans="1:22">
      <c r="A359" s="578">
        <v>72833252</v>
      </c>
      <c r="B359" s="162" t="s">
        <v>7689</v>
      </c>
      <c r="C359" s="167">
        <v>51967730991</v>
      </c>
      <c r="D359" s="145" t="s">
        <v>7690</v>
      </c>
      <c r="E359" s="134"/>
      <c r="F359" s="76"/>
      <c r="G359" s="163" t="s">
        <v>224</v>
      </c>
      <c r="H359" s="163" t="s">
        <v>245</v>
      </c>
      <c r="I359" s="76"/>
      <c r="J359" s="76" t="s">
        <v>221</v>
      </c>
      <c r="K359" s="134" t="s">
        <v>259</v>
      </c>
      <c r="L359" s="614" t="s">
        <v>271</v>
      </c>
      <c r="M359" s="134"/>
      <c r="N359" s="56" t="s">
        <v>231</v>
      </c>
      <c r="O359" s="56"/>
      <c r="P359" s="76"/>
      <c r="Q359" s="64"/>
      <c r="R359" s="56"/>
      <c r="S359" s="56"/>
      <c r="T359" s="56"/>
      <c r="U359" s="56"/>
      <c r="V359" s="56"/>
    </row>
    <row r="360" spans="1:22">
      <c r="A360" s="578">
        <v>61961486</v>
      </c>
      <c r="B360" s="162" t="s">
        <v>4982</v>
      </c>
      <c r="C360" s="167">
        <v>51952486982</v>
      </c>
      <c r="D360" s="145" t="s">
        <v>4983</v>
      </c>
      <c r="E360" s="134"/>
      <c r="F360" s="76"/>
      <c r="G360" s="165" t="s">
        <v>223</v>
      </c>
      <c r="H360" s="163" t="s">
        <v>245</v>
      </c>
      <c r="I360" s="76"/>
      <c r="J360" s="76" t="s">
        <v>221</v>
      </c>
      <c r="K360" s="134" t="s">
        <v>259</v>
      </c>
      <c r="L360" s="614" t="s">
        <v>271</v>
      </c>
      <c r="M360" s="134"/>
      <c r="N360" s="56" t="s">
        <v>231</v>
      </c>
      <c r="O360" s="56"/>
      <c r="P360" s="76"/>
      <c r="Q360" s="64"/>
      <c r="R360" s="56"/>
      <c r="S360" s="56"/>
      <c r="T360" s="56"/>
      <c r="U360" s="56"/>
      <c r="V360" s="56"/>
    </row>
    <row r="361" spans="1:22">
      <c r="A361" s="578">
        <v>6924444</v>
      </c>
      <c r="B361" s="162" t="s">
        <v>555</v>
      </c>
      <c r="C361" s="167">
        <v>51937469834</v>
      </c>
      <c r="D361" s="145" t="s">
        <v>556</v>
      </c>
      <c r="E361" s="134"/>
      <c r="F361" s="76"/>
      <c r="G361" s="165" t="s">
        <v>223</v>
      </c>
      <c r="H361" s="163" t="s">
        <v>245</v>
      </c>
      <c r="I361" s="76"/>
      <c r="J361" s="76" t="s">
        <v>221</v>
      </c>
      <c r="K361" s="134" t="s">
        <v>269</v>
      </c>
      <c r="L361" s="614" t="s">
        <v>271</v>
      </c>
      <c r="M361" s="134"/>
      <c r="N361" s="56" t="s">
        <v>236</v>
      </c>
      <c r="O361" s="56"/>
      <c r="P361" s="76"/>
      <c r="Q361" s="64"/>
      <c r="R361" s="56"/>
      <c r="S361" s="56"/>
      <c r="T361" s="56"/>
      <c r="U361" s="56"/>
      <c r="V361" s="56"/>
    </row>
    <row r="362" spans="1:22">
      <c r="A362" s="578">
        <v>74865834</v>
      </c>
      <c r="B362" s="162" t="s">
        <v>9081</v>
      </c>
      <c r="C362" s="167">
        <v>51935732071</v>
      </c>
      <c r="D362" s="145" t="s">
        <v>9082</v>
      </c>
      <c r="E362" s="134"/>
      <c r="F362" s="76"/>
      <c r="G362" s="165" t="s">
        <v>223</v>
      </c>
      <c r="H362" s="163" t="s">
        <v>245</v>
      </c>
      <c r="I362" s="76"/>
      <c r="J362" s="76" t="s">
        <v>221</v>
      </c>
      <c r="K362" s="134" t="s">
        <v>269</v>
      </c>
      <c r="L362" s="614" t="s">
        <v>271</v>
      </c>
      <c r="M362" s="134"/>
      <c r="N362" s="56" t="s">
        <v>236</v>
      </c>
      <c r="O362" s="56"/>
      <c r="P362" s="76"/>
      <c r="Q362" s="64"/>
      <c r="R362" s="56"/>
      <c r="S362" s="56"/>
      <c r="T362" s="56"/>
      <c r="U362" s="56"/>
      <c r="V362" s="56"/>
    </row>
    <row r="363" spans="1:22">
      <c r="A363" s="578">
        <v>44284712</v>
      </c>
      <c r="B363" s="162" t="s">
        <v>2266</v>
      </c>
      <c r="C363" s="167">
        <v>51925823801</v>
      </c>
      <c r="D363" s="145" t="s">
        <v>2267</v>
      </c>
      <c r="E363" s="134"/>
      <c r="F363" s="76"/>
      <c r="G363" s="165" t="s">
        <v>223</v>
      </c>
      <c r="H363" s="163" t="s">
        <v>245</v>
      </c>
      <c r="I363" s="76"/>
      <c r="J363" s="76" t="s">
        <v>221</v>
      </c>
      <c r="K363" s="134" t="s">
        <v>269</v>
      </c>
      <c r="L363" s="614" t="s">
        <v>271</v>
      </c>
      <c r="M363" s="134"/>
      <c r="N363" s="56" t="s">
        <v>236</v>
      </c>
      <c r="O363" s="56"/>
      <c r="P363" s="76"/>
      <c r="Q363" s="64"/>
      <c r="R363" s="56"/>
      <c r="S363" s="56"/>
      <c r="T363" s="56"/>
      <c r="U363" s="56"/>
      <c r="V363" s="56"/>
    </row>
    <row r="364" spans="1:22">
      <c r="A364" s="578">
        <v>77021285</v>
      </c>
      <c r="B364" s="162" t="s">
        <v>9851</v>
      </c>
      <c r="C364" s="167">
        <v>51947766596</v>
      </c>
      <c r="D364" s="145" t="s">
        <v>9852</v>
      </c>
      <c r="E364" s="134"/>
      <c r="F364" s="76"/>
      <c r="G364" s="165" t="s">
        <v>223</v>
      </c>
      <c r="H364" s="163" t="s">
        <v>245</v>
      </c>
      <c r="I364" s="76"/>
      <c r="J364" s="76" t="s">
        <v>221</v>
      </c>
      <c r="K364" s="134" t="s">
        <v>269</v>
      </c>
      <c r="L364" s="614" t="s">
        <v>271</v>
      </c>
      <c r="M364" s="134"/>
      <c r="N364" s="56" t="s">
        <v>236</v>
      </c>
      <c r="O364" s="56"/>
      <c r="P364" s="76"/>
      <c r="Q364" s="64"/>
      <c r="R364" s="56"/>
      <c r="S364" s="56"/>
      <c r="T364" s="56"/>
      <c r="U364" s="56"/>
      <c r="V364" s="56"/>
    </row>
    <row r="365" spans="1:22" ht="29">
      <c r="A365" s="132">
        <v>40215071</v>
      </c>
      <c r="B365" s="162" t="s">
        <v>1360</v>
      </c>
      <c r="C365" s="167">
        <v>51936240962</v>
      </c>
      <c r="D365" s="162" t="s">
        <v>1361</v>
      </c>
      <c r="E365" s="134" t="s">
        <v>1362</v>
      </c>
      <c r="F365" s="614" t="s">
        <v>240</v>
      </c>
      <c r="G365" s="163" t="s">
        <v>225</v>
      </c>
      <c r="H365" s="163" t="s">
        <v>245</v>
      </c>
      <c r="I365" s="76"/>
      <c r="J365" s="76" t="s">
        <v>221</v>
      </c>
      <c r="K365" s="134"/>
      <c r="L365" s="614" t="s">
        <v>271</v>
      </c>
      <c r="M365" s="134"/>
      <c r="N365" s="56" t="s">
        <v>231</v>
      </c>
      <c r="O365" s="60" t="s">
        <v>241</v>
      </c>
      <c r="P365" s="76"/>
      <c r="Q365" s="64"/>
      <c r="R365" s="56"/>
      <c r="S365" s="56"/>
      <c r="T365" s="56"/>
      <c r="U365" s="56"/>
      <c r="V365" s="56"/>
    </row>
    <row r="366" spans="1:22">
      <c r="A366" s="902">
        <v>61903569</v>
      </c>
      <c r="B366" s="162" t="s">
        <v>4933</v>
      </c>
      <c r="C366" s="171" t="s">
        <v>4934</v>
      </c>
      <c r="D366" s="162" t="s">
        <v>4935</v>
      </c>
      <c r="E366" s="143"/>
      <c r="F366" s="76"/>
      <c r="G366" s="163" t="s">
        <v>224</v>
      </c>
      <c r="H366" s="163" t="s">
        <v>245</v>
      </c>
      <c r="I366" s="76"/>
      <c r="J366" s="76" t="s">
        <v>221</v>
      </c>
      <c r="K366" s="134" t="s">
        <v>259</v>
      </c>
      <c r="L366" s="614" t="s">
        <v>271</v>
      </c>
      <c r="M366" s="134"/>
      <c r="N366" s="56" t="s">
        <v>236</v>
      </c>
      <c r="O366" s="56"/>
      <c r="P366" s="76"/>
      <c r="Q366" s="64"/>
      <c r="R366" s="56"/>
      <c r="S366" s="56"/>
      <c r="T366" s="56"/>
      <c r="U366" s="56"/>
      <c r="V366" s="56"/>
    </row>
    <row r="367" spans="1:22" ht="29">
      <c r="A367" s="578"/>
      <c r="B367" s="162" t="s">
        <v>11110</v>
      </c>
      <c r="C367" s="175" t="s">
        <v>11111</v>
      </c>
      <c r="D367" s="162" t="s">
        <v>11112</v>
      </c>
      <c r="E367" s="134"/>
      <c r="F367" s="76"/>
      <c r="G367" s="163" t="s">
        <v>224</v>
      </c>
      <c r="H367" s="163" t="s">
        <v>245</v>
      </c>
      <c r="I367" s="76"/>
      <c r="J367" s="76" t="s">
        <v>221</v>
      </c>
      <c r="K367" s="134" t="s">
        <v>269</v>
      </c>
      <c r="L367" s="614" t="s">
        <v>271</v>
      </c>
      <c r="M367" s="134"/>
      <c r="N367" s="60" t="s">
        <v>241</v>
      </c>
      <c r="O367" s="56"/>
      <c r="P367" s="76"/>
      <c r="Q367" s="64"/>
      <c r="R367" s="56"/>
      <c r="S367" s="56"/>
      <c r="T367" s="56"/>
      <c r="U367" s="56"/>
      <c r="V367" s="56"/>
    </row>
    <row r="368" spans="1:22">
      <c r="A368" s="578">
        <v>76243688</v>
      </c>
      <c r="B368" s="162" t="s">
        <v>9588</v>
      </c>
      <c r="C368" s="175" t="s">
        <v>9589</v>
      </c>
      <c r="D368" s="162"/>
      <c r="E368" s="134"/>
      <c r="F368" s="76"/>
      <c r="G368" s="163" t="s">
        <v>225</v>
      </c>
      <c r="H368" s="163" t="s">
        <v>245</v>
      </c>
      <c r="I368" s="76"/>
      <c r="J368" s="76" t="s">
        <v>221</v>
      </c>
      <c r="K368" s="134"/>
      <c r="L368" s="614" t="s">
        <v>271</v>
      </c>
      <c r="M368" s="134"/>
      <c r="N368" s="60" t="s">
        <v>231</v>
      </c>
      <c r="O368" s="60" t="s">
        <v>231</v>
      </c>
      <c r="P368" s="76"/>
      <c r="Q368" s="64"/>
      <c r="R368" s="56"/>
      <c r="S368" s="56"/>
      <c r="T368" s="56"/>
      <c r="U368" s="56"/>
      <c r="V368" s="56"/>
    </row>
    <row r="369" spans="1:22">
      <c r="A369" s="578">
        <v>76510339</v>
      </c>
      <c r="B369" s="162" t="s">
        <v>9695</v>
      </c>
      <c r="C369" s="175" t="s">
        <v>9696</v>
      </c>
      <c r="D369" s="162"/>
      <c r="E369" s="134"/>
      <c r="F369" s="76"/>
      <c r="G369" s="165" t="s">
        <v>223</v>
      </c>
      <c r="H369" s="163" t="s">
        <v>245</v>
      </c>
      <c r="I369" s="76"/>
      <c r="J369" s="76" t="s">
        <v>221</v>
      </c>
      <c r="K369" s="134"/>
      <c r="L369" s="614" t="s">
        <v>271</v>
      </c>
      <c r="M369" s="134"/>
      <c r="N369" s="60" t="s">
        <v>231</v>
      </c>
      <c r="O369" s="60"/>
      <c r="P369" s="76"/>
      <c r="Q369" s="64"/>
      <c r="R369" s="56"/>
      <c r="S369" s="56"/>
      <c r="T369" s="56"/>
      <c r="U369" s="56"/>
      <c r="V369" s="56"/>
    </row>
    <row r="370" spans="1:22">
      <c r="A370" s="578">
        <v>9277926</v>
      </c>
      <c r="B370" s="162" t="s">
        <v>700</v>
      </c>
      <c r="C370" s="167">
        <v>51997408637</v>
      </c>
      <c r="D370" s="145" t="s">
        <v>701</v>
      </c>
      <c r="E370" s="134"/>
      <c r="F370" s="76"/>
      <c r="G370" s="163" t="s">
        <v>225</v>
      </c>
      <c r="H370" s="163" t="s">
        <v>245</v>
      </c>
      <c r="I370" s="76"/>
      <c r="J370" s="76" t="s">
        <v>221</v>
      </c>
      <c r="K370" s="134" t="s">
        <v>259</v>
      </c>
      <c r="L370" s="614" t="s">
        <v>271</v>
      </c>
      <c r="M370" s="134"/>
      <c r="N370" s="56" t="s">
        <v>231</v>
      </c>
      <c r="O370" s="56" t="s">
        <v>231</v>
      </c>
      <c r="P370" s="56"/>
      <c r="Q370" s="64"/>
      <c r="R370" s="56"/>
      <c r="S370" s="56"/>
      <c r="T370" s="56"/>
      <c r="U370" s="56"/>
      <c r="V370" s="56"/>
    </row>
    <row r="371" spans="1:22">
      <c r="A371" s="579">
        <v>10272486</v>
      </c>
      <c r="B371" s="427" t="s">
        <v>942</v>
      </c>
      <c r="C371" s="414">
        <v>51975032946</v>
      </c>
      <c r="D371" s="415" t="s">
        <v>943</v>
      </c>
      <c r="E371" s="416"/>
      <c r="F371" s="419"/>
      <c r="G371" s="418" t="s">
        <v>224</v>
      </c>
      <c r="H371" s="418" t="s">
        <v>245</v>
      </c>
      <c r="I371" s="419"/>
      <c r="J371" s="419" t="s">
        <v>221</v>
      </c>
      <c r="K371" s="416" t="s">
        <v>259</v>
      </c>
      <c r="L371" s="614" t="s">
        <v>271</v>
      </c>
      <c r="M371" s="416"/>
      <c r="N371" s="420" t="s">
        <v>233</v>
      </c>
      <c r="O371" s="420" t="s">
        <v>236</v>
      </c>
      <c r="P371" s="419"/>
      <c r="Q371" s="421"/>
      <c r="R371" s="420"/>
      <c r="S371" s="420"/>
      <c r="T371" s="420"/>
      <c r="U371" s="420"/>
      <c r="V371" s="420"/>
    </row>
    <row r="372" spans="1:22">
      <c r="A372" s="579">
        <v>40844428</v>
      </c>
      <c r="B372" s="427" t="s">
        <v>1524</v>
      </c>
      <c r="C372" s="414">
        <v>51980298480</v>
      </c>
      <c r="D372" s="415" t="s">
        <v>1525</v>
      </c>
      <c r="E372" s="416"/>
      <c r="F372" s="419"/>
      <c r="G372" s="418" t="s">
        <v>224</v>
      </c>
      <c r="H372" s="418" t="s">
        <v>245</v>
      </c>
      <c r="I372" s="419"/>
      <c r="J372" s="419" t="s">
        <v>221</v>
      </c>
      <c r="K372" s="416" t="s">
        <v>259</v>
      </c>
      <c r="L372" s="614" t="s">
        <v>271</v>
      </c>
      <c r="M372" s="416"/>
      <c r="N372" s="420" t="s">
        <v>233</v>
      </c>
      <c r="O372" s="420" t="s">
        <v>236</v>
      </c>
      <c r="P372" s="419"/>
      <c r="Q372" s="421"/>
      <c r="R372" s="420"/>
      <c r="S372" s="420"/>
      <c r="T372" s="420"/>
      <c r="U372" s="420"/>
      <c r="V372" s="420"/>
    </row>
    <row r="373" spans="1:22">
      <c r="A373" s="432">
        <v>912327</v>
      </c>
      <c r="B373" s="416" t="s">
        <v>399</v>
      </c>
      <c r="C373" s="416">
        <v>915269388</v>
      </c>
      <c r="D373" s="415" t="s">
        <v>400</v>
      </c>
      <c r="E373" s="416"/>
      <c r="F373" s="420"/>
      <c r="G373" s="417" t="s">
        <v>223</v>
      </c>
      <c r="H373" s="418" t="s">
        <v>245</v>
      </c>
      <c r="I373" s="419"/>
      <c r="J373" s="419" t="s">
        <v>221</v>
      </c>
      <c r="K373" s="416" t="s">
        <v>269</v>
      </c>
      <c r="L373" s="614" t="s">
        <v>271</v>
      </c>
      <c r="M373" s="416"/>
      <c r="N373" s="420" t="s">
        <v>233</v>
      </c>
      <c r="O373" s="420" t="s">
        <v>236</v>
      </c>
      <c r="P373" s="419"/>
      <c r="Q373" s="421"/>
      <c r="R373" s="420"/>
      <c r="S373" s="420"/>
      <c r="T373" s="420"/>
      <c r="U373" s="420"/>
      <c r="V373" s="420"/>
    </row>
    <row r="374" spans="1:22">
      <c r="A374" s="579">
        <v>74434146</v>
      </c>
      <c r="B374" s="427" t="s">
        <v>8911</v>
      </c>
      <c r="C374" s="414">
        <v>910384376</v>
      </c>
      <c r="D374" s="415" t="s">
        <v>8912</v>
      </c>
      <c r="E374" s="416"/>
      <c r="F374" s="419"/>
      <c r="G374" s="417" t="s">
        <v>223</v>
      </c>
      <c r="H374" s="418" t="s">
        <v>245</v>
      </c>
      <c r="I374" s="419"/>
      <c r="J374" s="419" t="s">
        <v>221</v>
      </c>
      <c r="K374" s="416" t="s">
        <v>269</v>
      </c>
      <c r="L374" s="614" t="s">
        <v>271</v>
      </c>
      <c r="M374" s="416"/>
      <c r="N374" s="420" t="s">
        <v>233</v>
      </c>
      <c r="O374" s="420" t="s">
        <v>236</v>
      </c>
      <c r="P374" s="419"/>
      <c r="Q374" s="421"/>
      <c r="R374" s="420"/>
      <c r="S374" s="420"/>
      <c r="T374" s="420"/>
      <c r="U374" s="420"/>
      <c r="V374" s="420"/>
    </row>
    <row r="375" spans="1:22">
      <c r="A375" s="578">
        <v>77687630</v>
      </c>
      <c r="B375" s="162" t="s">
        <v>9998</v>
      </c>
      <c r="C375" s="167">
        <v>51912798752</v>
      </c>
      <c r="D375" s="145" t="s">
        <v>9999</v>
      </c>
      <c r="E375" s="134"/>
      <c r="F375" s="76"/>
      <c r="G375" s="165" t="s">
        <v>223</v>
      </c>
      <c r="H375" s="163" t="s">
        <v>245</v>
      </c>
      <c r="I375" s="76"/>
      <c r="J375" s="76" t="s">
        <v>221</v>
      </c>
      <c r="K375" s="134" t="s">
        <v>269</v>
      </c>
      <c r="L375" s="614" t="s">
        <v>271</v>
      </c>
      <c r="M375" s="134"/>
      <c r="N375" s="56" t="s">
        <v>236</v>
      </c>
      <c r="O375" s="56"/>
      <c r="P375" s="76"/>
      <c r="Q375" s="64"/>
      <c r="R375" s="56"/>
      <c r="S375" s="56"/>
      <c r="T375" s="56"/>
      <c r="U375" s="56"/>
      <c r="V375" s="56"/>
    </row>
    <row r="376" spans="1:22">
      <c r="A376" s="579">
        <v>45370529</v>
      </c>
      <c r="B376" s="427" t="s">
        <v>2453</v>
      </c>
      <c r="C376" s="414">
        <v>978121372</v>
      </c>
      <c r="D376" s="415" t="s">
        <v>2454</v>
      </c>
      <c r="E376" s="416"/>
      <c r="F376" s="419"/>
      <c r="G376" s="417" t="s">
        <v>223</v>
      </c>
      <c r="H376" s="418" t="s">
        <v>245</v>
      </c>
      <c r="I376" s="419"/>
      <c r="J376" s="419" t="s">
        <v>221</v>
      </c>
      <c r="K376" s="416" t="s">
        <v>269</v>
      </c>
      <c r="L376" s="614" t="s">
        <v>271</v>
      </c>
      <c r="M376" s="416"/>
      <c r="N376" s="420" t="s">
        <v>233</v>
      </c>
      <c r="O376" s="420" t="s">
        <v>236</v>
      </c>
      <c r="P376" s="419"/>
      <c r="Q376" s="421"/>
      <c r="R376" s="420"/>
      <c r="S376" s="420"/>
      <c r="T376" s="420"/>
      <c r="U376" s="420"/>
      <c r="V376" s="420"/>
    </row>
    <row r="377" spans="1:22">
      <c r="A377" s="579">
        <v>77148744</v>
      </c>
      <c r="B377" s="427" t="s">
        <v>9888</v>
      </c>
      <c r="C377" s="414">
        <v>986147186</v>
      </c>
      <c r="D377" s="415" t="s">
        <v>9889</v>
      </c>
      <c r="E377" s="416"/>
      <c r="F377" s="419"/>
      <c r="G377" s="417" t="s">
        <v>223</v>
      </c>
      <c r="H377" s="418" t="s">
        <v>245</v>
      </c>
      <c r="I377" s="419"/>
      <c r="J377" s="419" t="s">
        <v>221</v>
      </c>
      <c r="K377" s="416" t="s">
        <v>269</v>
      </c>
      <c r="L377" s="614" t="s">
        <v>271</v>
      </c>
      <c r="M377" s="416"/>
      <c r="N377" s="420" t="s">
        <v>233</v>
      </c>
      <c r="O377" s="420" t="s">
        <v>236</v>
      </c>
      <c r="P377" s="419"/>
      <c r="Q377" s="421"/>
      <c r="R377" s="420"/>
      <c r="S377" s="420"/>
      <c r="T377" s="420"/>
      <c r="U377" s="420"/>
      <c r="V377" s="420"/>
    </row>
    <row r="378" spans="1:22">
      <c r="A378" s="579">
        <v>43869188</v>
      </c>
      <c r="B378" s="427" t="s">
        <v>2208</v>
      </c>
      <c r="C378" s="414">
        <v>930375371</v>
      </c>
      <c r="D378" s="415" t="s">
        <v>2209</v>
      </c>
      <c r="E378" s="416"/>
      <c r="F378" s="419"/>
      <c r="G378" s="417" t="s">
        <v>223</v>
      </c>
      <c r="H378" s="418" t="s">
        <v>245</v>
      </c>
      <c r="I378" s="419"/>
      <c r="J378" s="419" t="s">
        <v>221</v>
      </c>
      <c r="K378" s="416" t="s">
        <v>269</v>
      </c>
      <c r="L378" s="614" t="s">
        <v>271</v>
      </c>
      <c r="M378" s="416"/>
      <c r="N378" s="420" t="s">
        <v>233</v>
      </c>
      <c r="O378" s="420" t="s">
        <v>236</v>
      </c>
      <c r="P378" s="419"/>
      <c r="Q378" s="421"/>
      <c r="R378" s="420"/>
      <c r="S378" s="420"/>
      <c r="T378" s="420"/>
      <c r="U378" s="420"/>
      <c r="V378" s="420"/>
    </row>
    <row r="379" spans="1:22">
      <c r="A379" s="579">
        <v>40106717</v>
      </c>
      <c r="B379" s="427" t="s">
        <v>1342</v>
      </c>
      <c r="C379" s="414">
        <v>968269161</v>
      </c>
      <c r="D379" s="415" t="s">
        <v>1343</v>
      </c>
      <c r="E379" s="416"/>
      <c r="F379" s="419"/>
      <c r="G379" s="417" t="s">
        <v>223</v>
      </c>
      <c r="H379" s="418" t="s">
        <v>245</v>
      </c>
      <c r="I379" s="419"/>
      <c r="J379" s="419" t="s">
        <v>221</v>
      </c>
      <c r="K379" s="416" t="s">
        <v>269</v>
      </c>
      <c r="L379" s="614" t="s">
        <v>271</v>
      </c>
      <c r="M379" s="416"/>
      <c r="N379" s="420" t="s">
        <v>233</v>
      </c>
      <c r="O379" s="420" t="s">
        <v>236</v>
      </c>
      <c r="P379" s="419"/>
      <c r="Q379" s="421"/>
      <c r="R379" s="420"/>
      <c r="S379" s="420"/>
      <c r="T379" s="420"/>
      <c r="U379" s="420"/>
      <c r="V379" s="420"/>
    </row>
    <row r="380" spans="1:22" ht="28">
      <c r="A380" s="578">
        <v>71188858</v>
      </c>
      <c r="B380" s="162" t="s">
        <v>6135</v>
      </c>
      <c r="C380" s="167">
        <v>912386399</v>
      </c>
      <c r="D380" s="170" t="s">
        <v>6136</v>
      </c>
      <c r="E380" s="163"/>
      <c r="F380" s="76" t="s">
        <v>257</v>
      </c>
      <c r="G380" s="163" t="s">
        <v>224</v>
      </c>
      <c r="H380" s="163" t="s">
        <v>245</v>
      </c>
      <c r="I380" s="76" t="s">
        <v>10</v>
      </c>
      <c r="J380" s="76" t="s">
        <v>221</v>
      </c>
      <c r="K380" s="134"/>
      <c r="L380" s="614" t="s">
        <v>271</v>
      </c>
      <c r="M380" s="134"/>
      <c r="N380" s="56" t="s">
        <v>231</v>
      </c>
      <c r="O380" s="56" t="s">
        <v>231</v>
      </c>
      <c r="P380" s="56"/>
      <c r="Q380" s="64" t="s">
        <v>445</v>
      </c>
      <c r="R380" s="56" t="s">
        <v>232</v>
      </c>
      <c r="S380" s="56" t="s">
        <v>318</v>
      </c>
      <c r="T380" s="56" t="s">
        <v>323</v>
      </c>
      <c r="U380" s="56" t="s">
        <v>255</v>
      </c>
      <c r="V380" s="56"/>
    </row>
    <row r="381" spans="1:22">
      <c r="A381" s="579">
        <v>72600475</v>
      </c>
      <c r="B381" s="427" t="s">
        <v>7437</v>
      </c>
      <c r="C381" s="414">
        <v>939427844</v>
      </c>
      <c r="D381" s="415" t="s">
        <v>7438</v>
      </c>
      <c r="E381" s="416"/>
      <c r="F381" s="419"/>
      <c r="G381" s="417" t="s">
        <v>223</v>
      </c>
      <c r="H381" s="418" t="s">
        <v>245</v>
      </c>
      <c r="I381" s="419"/>
      <c r="J381" s="419" t="s">
        <v>221</v>
      </c>
      <c r="K381" s="416" t="s">
        <v>259</v>
      </c>
      <c r="L381" s="614" t="s">
        <v>271</v>
      </c>
      <c r="M381" s="416"/>
      <c r="N381" s="420" t="s">
        <v>233</v>
      </c>
      <c r="O381" s="420" t="s">
        <v>236</v>
      </c>
      <c r="P381" s="419"/>
      <c r="Q381" s="421"/>
      <c r="R381" s="420"/>
      <c r="S381" s="420"/>
      <c r="T381" s="420"/>
      <c r="U381" s="420"/>
      <c r="V381" s="420"/>
    </row>
    <row r="382" spans="1:22">
      <c r="A382" s="579">
        <v>41073355</v>
      </c>
      <c r="B382" s="427" t="s">
        <v>1581</v>
      </c>
      <c r="C382" s="414">
        <v>994808733</v>
      </c>
      <c r="D382" s="415" t="s">
        <v>1582</v>
      </c>
      <c r="E382" s="416"/>
      <c r="F382" s="419"/>
      <c r="G382" s="417" t="s">
        <v>223</v>
      </c>
      <c r="H382" s="418" t="s">
        <v>245</v>
      </c>
      <c r="I382" s="419"/>
      <c r="J382" s="419" t="s">
        <v>221</v>
      </c>
      <c r="K382" s="416" t="s">
        <v>259</v>
      </c>
      <c r="L382" s="614" t="s">
        <v>271</v>
      </c>
      <c r="M382" s="416"/>
      <c r="N382" s="420" t="s">
        <v>233</v>
      </c>
      <c r="O382" s="420" t="s">
        <v>236</v>
      </c>
      <c r="P382" s="419"/>
      <c r="Q382" s="421"/>
      <c r="R382" s="420"/>
      <c r="S382" s="420"/>
      <c r="T382" s="420"/>
      <c r="U382" s="420"/>
      <c r="V382" s="420"/>
    </row>
    <row r="383" spans="1:22">
      <c r="A383" s="579">
        <v>60855258</v>
      </c>
      <c r="B383" s="427" t="s">
        <v>3354</v>
      </c>
      <c r="C383" s="414">
        <v>922119859</v>
      </c>
      <c r="D383" s="415" t="s">
        <v>3355</v>
      </c>
      <c r="E383" s="416"/>
      <c r="F383" s="419"/>
      <c r="G383" s="417" t="s">
        <v>223</v>
      </c>
      <c r="H383" s="418" t="s">
        <v>245</v>
      </c>
      <c r="I383" s="419"/>
      <c r="J383" s="419" t="s">
        <v>221</v>
      </c>
      <c r="K383" s="416" t="s">
        <v>269</v>
      </c>
      <c r="L383" s="614" t="s">
        <v>271</v>
      </c>
      <c r="M383" s="416"/>
      <c r="N383" s="420" t="s">
        <v>233</v>
      </c>
      <c r="O383" s="420" t="s">
        <v>236</v>
      </c>
      <c r="P383" s="419"/>
      <c r="Q383" s="421"/>
      <c r="R383" s="420"/>
      <c r="S383" s="420"/>
      <c r="T383" s="420"/>
      <c r="U383" s="420"/>
      <c r="V383" s="420"/>
    </row>
    <row r="384" spans="1:22">
      <c r="A384" s="579">
        <v>6812526</v>
      </c>
      <c r="B384" s="427" t="s">
        <v>549</v>
      </c>
      <c r="C384" s="414">
        <v>902112427</v>
      </c>
      <c r="D384" s="415" t="s">
        <v>550</v>
      </c>
      <c r="E384" s="416"/>
      <c r="F384" s="419"/>
      <c r="G384" s="417" t="s">
        <v>223</v>
      </c>
      <c r="H384" s="418" t="s">
        <v>245</v>
      </c>
      <c r="I384" s="419"/>
      <c r="J384" s="419" t="s">
        <v>221</v>
      </c>
      <c r="K384" s="416" t="s">
        <v>269</v>
      </c>
      <c r="L384" s="614" t="s">
        <v>271</v>
      </c>
      <c r="M384" s="416"/>
      <c r="N384" s="420" t="s">
        <v>233</v>
      </c>
      <c r="O384" s="420" t="s">
        <v>231</v>
      </c>
      <c r="P384" s="419"/>
      <c r="Q384" s="421"/>
      <c r="R384" s="420"/>
      <c r="S384" s="420"/>
      <c r="T384" s="420"/>
      <c r="U384" s="420"/>
      <c r="V384" s="420"/>
    </row>
    <row r="385" spans="1:22">
      <c r="A385" s="579">
        <v>73160780</v>
      </c>
      <c r="B385" s="427" t="s">
        <v>8109</v>
      </c>
      <c r="C385" s="414">
        <v>923467639</v>
      </c>
      <c r="D385" s="415" t="s">
        <v>8110</v>
      </c>
      <c r="E385" s="416"/>
      <c r="F385" s="419"/>
      <c r="G385" s="417" t="s">
        <v>223</v>
      </c>
      <c r="H385" s="418" t="s">
        <v>245</v>
      </c>
      <c r="I385" s="419"/>
      <c r="J385" s="419" t="s">
        <v>221</v>
      </c>
      <c r="K385" s="416" t="s">
        <v>269</v>
      </c>
      <c r="L385" s="614" t="s">
        <v>271</v>
      </c>
      <c r="M385" s="416"/>
      <c r="N385" s="420" t="s">
        <v>233</v>
      </c>
      <c r="O385" s="420" t="s">
        <v>236</v>
      </c>
      <c r="P385" s="419"/>
      <c r="Q385" s="421"/>
      <c r="R385" s="420"/>
      <c r="S385" s="420"/>
      <c r="T385" s="420"/>
      <c r="U385" s="420"/>
      <c r="V385" s="420"/>
    </row>
    <row r="386" spans="1:22">
      <c r="A386" s="579">
        <v>42497249</v>
      </c>
      <c r="B386" s="427" t="s">
        <v>1890</v>
      </c>
      <c r="C386" s="414">
        <v>923467639</v>
      </c>
      <c r="D386" s="415" t="s">
        <v>1891</v>
      </c>
      <c r="E386" s="416"/>
      <c r="F386" s="419"/>
      <c r="G386" s="418" t="s">
        <v>224</v>
      </c>
      <c r="H386" s="418" t="s">
        <v>245</v>
      </c>
      <c r="I386" s="419"/>
      <c r="J386" s="419" t="s">
        <v>221</v>
      </c>
      <c r="K386" s="416" t="s">
        <v>269</v>
      </c>
      <c r="L386" s="614" t="s">
        <v>271</v>
      </c>
      <c r="M386" s="416"/>
      <c r="N386" s="420" t="s">
        <v>233</v>
      </c>
      <c r="O386" s="420" t="s">
        <v>236</v>
      </c>
      <c r="P386" s="419"/>
      <c r="Q386" s="421"/>
      <c r="R386" s="420"/>
      <c r="S386" s="420"/>
      <c r="T386" s="420"/>
      <c r="U386" s="420"/>
      <c r="V386" s="420"/>
    </row>
    <row r="387" spans="1:22">
      <c r="A387" s="578">
        <v>6736704</v>
      </c>
      <c r="B387" s="162" t="s">
        <v>519</v>
      </c>
      <c r="C387" s="167">
        <v>51986663527</v>
      </c>
      <c r="D387" s="145" t="s">
        <v>520</v>
      </c>
      <c r="E387" s="134" t="s">
        <v>507</v>
      </c>
      <c r="F387" s="614" t="s">
        <v>240</v>
      </c>
      <c r="G387" s="163" t="s">
        <v>225</v>
      </c>
      <c r="H387" s="163" t="s">
        <v>245</v>
      </c>
      <c r="I387" s="76"/>
      <c r="J387" s="76" t="s">
        <v>221</v>
      </c>
      <c r="K387" s="134"/>
      <c r="L387" s="614" t="s">
        <v>271</v>
      </c>
      <c r="M387" s="134"/>
      <c r="N387" s="56" t="s">
        <v>236</v>
      </c>
      <c r="O387" s="56"/>
      <c r="P387" s="76"/>
      <c r="Q387" s="64"/>
      <c r="R387" s="56"/>
      <c r="S387" s="56"/>
      <c r="T387" s="56"/>
      <c r="U387" s="56"/>
      <c r="V387" s="56"/>
    </row>
    <row r="388" spans="1:22">
      <c r="A388" s="578">
        <v>72164624</v>
      </c>
      <c r="B388" s="162" t="s">
        <v>6938</v>
      </c>
      <c r="C388" s="167" t="s">
        <v>6939</v>
      </c>
      <c r="D388" s="145"/>
      <c r="E388" s="163"/>
      <c r="F388" s="76"/>
      <c r="G388" s="163" t="s">
        <v>225</v>
      </c>
      <c r="H388" s="163" t="s">
        <v>245</v>
      </c>
      <c r="I388" s="76"/>
      <c r="J388" s="76" t="s">
        <v>221</v>
      </c>
      <c r="K388" s="134"/>
      <c r="L388" s="614" t="s">
        <v>271</v>
      </c>
      <c r="M388" s="134"/>
      <c r="N388" s="56" t="s">
        <v>231</v>
      </c>
      <c r="O388" s="56"/>
      <c r="P388" s="76"/>
      <c r="Q388" s="64"/>
      <c r="R388" s="56"/>
      <c r="S388" s="56"/>
      <c r="T388" s="56"/>
      <c r="U388" s="56"/>
      <c r="V388" s="56"/>
    </row>
    <row r="389" spans="1:22" ht="29">
      <c r="A389" s="578">
        <v>72232249</v>
      </c>
      <c r="B389" s="162" t="s">
        <v>6972</v>
      </c>
      <c r="C389" s="167">
        <v>973379820</v>
      </c>
      <c r="D389" s="170" t="s">
        <v>6973</v>
      </c>
      <c r="E389" s="163"/>
      <c r="F389" s="76"/>
      <c r="G389" s="163" t="s">
        <v>225</v>
      </c>
      <c r="H389" s="163"/>
      <c r="I389" s="76"/>
      <c r="J389" s="76" t="s">
        <v>221</v>
      </c>
      <c r="K389" s="134"/>
      <c r="L389" s="614" t="s">
        <v>271</v>
      </c>
      <c r="M389" s="134"/>
      <c r="N389" s="60" t="s">
        <v>241</v>
      </c>
      <c r="O389" s="60" t="s">
        <v>241</v>
      </c>
      <c r="P389" s="60"/>
      <c r="Q389" s="64"/>
      <c r="R389" s="56"/>
      <c r="S389" s="56"/>
      <c r="T389" s="56"/>
      <c r="U389" s="56"/>
      <c r="V389" s="56" t="s">
        <v>6974</v>
      </c>
    </row>
    <row r="390" spans="1:22" ht="29">
      <c r="A390" s="578">
        <v>71106233</v>
      </c>
      <c r="B390" s="162" t="s">
        <v>5943</v>
      </c>
      <c r="C390" s="167">
        <v>977839029</v>
      </c>
      <c r="D390" s="145"/>
      <c r="E390" s="163"/>
      <c r="F390" s="76"/>
      <c r="G390" s="163" t="s">
        <v>225</v>
      </c>
      <c r="H390" s="163"/>
      <c r="I390" s="76"/>
      <c r="J390" s="76" t="s">
        <v>221</v>
      </c>
      <c r="K390" s="134"/>
      <c r="L390" s="614" t="s">
        <v>271</v>
      </c>
      <c r="M390" s="134"/>
      <c r="N390" s="60" t="s">
        <v>241</v>
      </c>
      <c r="O390" s="60" t="s">
        <v>241</v>
      </c>
      <c r="P390" s="60"/>
      <c r="Q390" s="64"/>
      <c r="R390" s="56"/>
      <c r="S390" s="56"/>
      <c r="T390" s="56"/>
      <c r="U390" s="56"/>
      <c r="V390" s="56" t="s">
        <v>5944</v>
      </c>
    </row>
    <row r="391" spans="1:22">
      <c r="A391" s="579">
        <v>76534725</v>
      </c>
      <c r="B391" s="427" t="s">
        <v>9697</v>
      </c>
      <c r="C391" s="414">
        <v>955298158</v>
      </c>
      <c r="D391" s="415"/>
      <c r="E391" s="418"/>
      <c r="F391" s="419"/>
      <c r="G391" s="418" t="s">
        <v>224</v>
      </c>
      <c r="H391" s="418"/>
      <c r="I391" s="419"/>
      <c r="J391" s="419" t="s">
        <v>221</v>
      </c>
      <c r="K391" s="416"/>
      <c r="L391" s="614" t="s">
        <v>271</v>
      </c>
      <c r="M391" s="416"/>
      <c r="N391" s="420" t="s">
        <v>233</v>
      </c>
      <c r="O391" s="420" t="s">
        <v>236</v>
      </c>
      <c r="P391" s="419"/>
      <c r="Q391" s="421"/>
      <c r="R391" s="420"/>
      <c r="S391" s="420"/>
      <c r="T391" s="420"/>
      <c r="U391" s="420"/>
      <c r="V391" s="420"/>
    </row>
    <row r="392" spans="1:22">
      <c r="A392" s="579"/>
      <c r="B392" s="427"/>
      <c r="C392" s="414"/>
      <c r="D392" s="415"/>
      <c r="E392" s="416"/>
      <c r="F392" s="419"/>
      <c r="G392" s="417"/>
      <c r="H392" s="418"/>
      <c r="I392" s="419"/>
      <c r="J392" s="419"/>
      <c r="K392" s="416"/>
      <c r="L392" s="614"/>
      <c r="M392" s="416"/>
      <c r="N392" s="420"/>
      <c r="O392" s="420"/>
      <c r="P392" s="419"/>
      <c r="Q392" s="421"/>
      <c r="R392" s="420"/>
      <c r="S392" s="420"/>
      <c r="T392" s="420"/>
      <c r="U392" s="420"/>
      <c r="V392" s="420"/>
    </row>
    <row r="393" spans="1:22" ht="29">
      <c r="A393" s="579">
        <v>42919038</v>
      </c>
      <c r="B393" s="427" t="s">
        <v>1998</v>
      </c>
      <c r="C393" s="414">
        <v>960904896</v>
      </c>
      <c r="D393" s="415" t="s">
        <v>1999</v>
      </c>
      <c r="E393" s="416" t="s">
        <v>2000</v>
      </c>
      <c r="F393" s="419"/>
      <c r="G393" s="417" t="s">
        <v>223</v>
      </c>
      <c r="H393" s="418" t="s">
        <v>245</v>
      </c>
      <c r="I393" s="419"/>
      <c r="J393" s="419" t="s">
        <v>221</v>
      </c>
      <c r="K393" s="416" t="s">
        <v>259</v>
      </c>
      <c r="L393" s="614" t="s">
        <v>271</v>
      </c>
      <c r="M393" s="416"/>
      <c r="N393" s="420" t="s">
        <v>233</v>
      </c>
      <c r="O393" s="424" t="s">
        <v>241</v>
      </c>
      <c r="P393" s="419"/>
      <c r="Q393" s="421"/>
      <c r="R393" s="420"/>
      <c r="S393" s="420"/>
      <c r="T393" s="420"/>
      <c r="U393" s="420"/>
      <c r="V393" s="420"/>
    </row>
    <row r="394" spans="1:22">
      <c r="A394" s="579">
        <v>61104520</v>
      </c>
      <c r="B394" s="427" t="s">
        <v>3682</v>
      </c>
      <c r="C394" s="414">
        <v>981359356</v>
      </c>
      <c r="D394" s="415" t="s">
        <v>3683</v>
      </c>
      <c r="E394" s="416"/>
      <c r="F394" s="419"/>
      <c r="G394" s="418" t="s">
        <v>224</v>
      </c>
      <c r="H394" s="418" t="s">
        <v>245</v>
      </c>
      <c r="I394" s="419"/>
      <c r="J394" s="419" t="s">
        <v>221</v>
      </c>
      <c r="K394" s="416" t="s">
        <v>259</v>
      </c>
      <c r="L394" s="614" t="s">
        <v>271</v>
      </c>
      <c r="M394" s="416"/>
      <c r="N394" s="420" t="s">
        <v>233</v>
      </c>
      <c r="O394" s="420" t="s">
        <v>239</v>
      </c>
      <c r="P394" s="419"/>
      <c r="Q394" s="421"/>
      <c r="R394" s="420"/>
      <c r="S394" s="420"/>
      <c r="T394" s="420"/>
      <c r="U394" s="420"/>
      <c r="V394" s="420"/>
    </row>
    <row r="395" spans="1:22">
      <c r="A395" s="579">
        <v>45099061</v>
      </c>
      <c r="B395" s="427" t="s">
        <v>2406</v>
      </c>
      <c r="C395" s="414">
        <v>972227497</v>
      </c>
      <c r="D395" s="427" t="s">
        <v>2407</v>
      </c>
      <c r="E395" s="428"/>
      <c r="F395" s="584"/>
      <c r="G395" s="418" t="s">
        <v>224</v>
      </c>
      <c r="H395" s="418" t="s">
        <v>245</v>
      </c>
      <c r="I395" s="419"/>
      <c r="J395" s="419" t="s">
        <v>221</v>
      </c>
      <c r="K395" s="416" t="s">
        <v>259</v>
      </c>
      <c r="L395" s="614" t="s">
        <v>271</v>
      </c>
      <c r="M395" s="416"/>
      <c r="N395" s="420" t="s">
        <v>233</v>
      </c>
      <c r="O395" s="420"/>
      <c r="P395" s="419"/>
      <c r="Q395" s="421"/>
      <c r="R395" s="420"/>
      <c r="S395" s="420"/>
      <c r="T395" s="420"/>
      <c r="U395" s="420"/>
      <c r="V395" s="420"/>
    </row>
    <row r="396" spans="1:22" ht="29">
      <c r="A396" s="579">
        <v>48353094</v>
      </c>
      <c r="B396" s="427" t="s">
        <v>2913</v>
      </c>
      <c r="C396" s="414">
        <v>948114351</v>
      </c>
      <c r="D396" s="427" t="s">
        <v>2914</v>
      </c>
      <c r="E396" s="428" t="s">
        <v>1362</v>
      </c>
      <c r="F396" s="584" t="s">
        <v>254</v>
      </c>
      <c r="G396" s="418" t="s">
        <v>224</v>
      </c>
      <c r="H396" s="418" t="s">
        <v>245</v>
      </c>
      <c r="I396" s="419"/>
      <c r="J396" s="419" t="s">
        <v>221</v>
      </c>
      <c r="K396" s="416"/>
      <c r="L396" s="614" t="s">
        <v>271</v>
      </c>
      <c r="M396" s="416"/>
      <c r="N396" s="420" t="s">
        <v>233</v>
      </c>
      <c r="O396" s="424" t="s">
        <v>241</v>
      </c>
      <c r="P396" s="419"/>
      <c r="Q396" s="421"/>
      <c r="R396" s="420"/>
      <c r="S396" s="420"/>
      <c r="T396" s="420"/>
      <c r="U396" s="420"/>
      <c r="V396" s="420"/>
    </row>
    <row r="397" spans="1:22">
      <c r="A397" s="579">
        <v>47880959</v>
      </c>
      <c r="B397" s="427" t="s">
        <v>2864</v>
      </c>
      <c r="C397" s="414">
        <v>933948168</v>
      </c>
      <c r="D397" s="427" t="s">
        <v>2865</v>
      </c>
      <c r="E397" s="428"/>
      <c r="F397" s="614" t="s">
        <v>240</v>
      </c>
      <c r="G397" s="418" t="s">
        <v>225</v>
      </c>
      <c r="H397" s="418" t="s">
        <v>245</v>
      </c>
      <c r="I397" s="419"/>
      <c r="J397" s="419" t="s">
        <v>221</v>
      </c>
      <c r="K397" s="416"/>
      <c r="L397" s="614" t="s">
        <v>271</v>
      </c>
      <c r="M397" s="416"/>
      <c r="N397" s="420" t="s">
        <v>233</v>
      </c>
      <c r="O397" s="420"/>
      <c r="P397" s="419"/>
      <c r="Q397" s="421"/>
      <c r="R397" s="420"/>
      <c r="S397" s="420"/>
      <c r="T397" s="420"/>
      <c r="U397" s="420"/>
      <c r="V397" s="420"/>
    </row>
    <row r="398" spans="1:22">
      <c r="A398" s="579">
        <v>60582900</v>
      </c>
      <c r="B398" s="427" t="s">
        <v>3162</v>
      </c>
      <c r="C398" s="414" t="s">
        <v>3163</v>
      </c>
      <c r="D398" s="427" t="s">
        <v>3164</v>
      </c>
      <c r="E398" s="428">
        <v>60582900</v>
      </c>
      <c r="F398" s="584"/>
      <c r="G398" s="418" t="s">
        <v>224</v>
      </c>
      <c r="H398" s="418" t="s">
        <v>245</v>
      </c>
      <c r="I398" s="419"/>
      <c r="J398" s="419" t="s">
        <v>221</v>
      </c>
      <c r="K398" s="416" t="s">
        <v>259</v>
      </c>
      <c r="L398" s="614" t="s">
        <v>271</v>
      </c>
      <c r="M398" s="416"/>
      <c r="N398" s="420" t="s">
        <v>233</v>
      </c>
      <c r="O398" s="420"/>
      <c r="P398" s="419"/>
      <c r="Q398" s="421"/>
      <c r="R398" s="420"/>
      <c r="S398" s="420"/>
      <c r="T398" s="420"/>
      <c r="U398" s="420"/>
      <c r="V398" s="420"/>
    </row>
    <row r="399" spans="1:22" ht="28">
      <c r="A399" s="137">
        <v>74655357</v>
      </c>
      <c r="B399" s="134" t="s">
        <v>8976</v>
      </c>
      <c r="C399" s="134">
        <v>965299448</v>
      </c>
      <c r="D399" s="145"/>
      <c r="E399" s="134"/>
      <c r="F399" s="76" t="s">
        <v>257</v>
      </c>
      <c r="G399" s="163" t="s">
        <v>224</v>
      </c>
      <c r="H399" s="163" t="s">
        <v>243</v>
      </c>
      <c r="I399" s="76"/>
      <c r="J399" s="76" t="s">
        <v>221</v>
      </c>
      <c r="K399" s="134"/>
      <c r="L399" s="614" t="s">
        <v>271</v>
      </c>
      <c r="M399" s="134"/>
      <c r="N399" s="56" t="s">
        <v>231</v>
      </c>
      <c r="O399" s="56" t="s">
        <v>231</v>
      </c>
      <c r="P399" s="56"/>
      <c r="Q399" s="64" t="s">
        <v>445</v>
      </c>
      <c r="R399" s="56" t="s">
        <v>232</v>
      </c>
      <c r="S399" s="56" t="s">
        <v>318</v>
      </c>
      <c r="T399" s="56" t="s">
        <v>323</v>
      </c>
      <c r="U399" s="56" t="s">
        <v>255</v>
      </c>
      <c r="V399" s="56"/>
    </row>
    <row r="400" spans="1:22" ht="28">
      <c r="A400" s="141">
        <v>48117733</v>
      </c>
      <c r="B400" s="134" t="s">
        <v>2886</v>
      </c>
      <c r="C400" s="134">
        <v>925026796</v>
      </c>
      <c r="D400" s="145" t="s">
        <v>2887</v>
      </c>
      <c r="E400" s="134"/>
      <c r="F400" s="76" t="s">
        <v>254</v>
      </c>
      <c r="G400" s="165" t="s">
        <v>223</v>
      </c>
      <c r="H400" s="163" t="s">
        <v>243</v>
      </c>
      <c r="I400" s="76"/>
      <c r="J400" s="76" t="s">
        <v>221</v>
      </c>
      <c r="K400" s="134"/>
      <c r="L400" s="614" t="s">
        <v>271</v>
      </c>
      <c r="M400" s="134"/>
      <c r="N400" s="56" t="s">
        <v>231</v>
      </c>
      <c r="O400" s="56" t="s">
        <v>231</v>
      </c>
      <c r="P400" s="56"/>
      <c r="Q400" s="64" t="s">
        <v>445</v>
      </c>
      <c r="R400" s="56" t="s">
        <v>232</v>
      </c>
      <c r="S400" s="56" t="s">
        <v>318</v>
      </c>
      <c r="T400" s="56" t="s">
        <v>323</v>
      </c>
      <c r="U400" s="56" t="s">
        <v>255</v>
      </c>
      <c r="V400" s="56"/>
    </row>
    <row r="401" spans="1:22">
      <c r="A401" s="579">
        <v>9535967</v>
      </c>
      <c r="B401" s="427" t="s">
        <v>741</v>
      </c>
      <c r="C401" s="414">
        <v>51992623337</v>
      </c>
      <c r="D401" s="415" t="s">
        <v>742</v>
      </c>
      <c r="E401" s="416"/>
      <c r="F401" s="419"/>
      <c r="G401" s="418" t="s">
        <v>224</v>
      </c>
      <c r="H401" s="418" t="s">
        <v>245</v>
      </c>
      <c r="I401" s="419"/>
      <c r="J401" s="419" t="s">
        <v>221</v>
      </c>
      <c r="K401" s="416" t="s">
        <v>259</v>
      </c>
      <c r="L401" s="614" t="s">
        <v>271</v>
      </c>
      <c r="M401" s="416"/>
      <c r="N401" s="420" t="s">
        <v>233</v>
      </c>
      <c r="O401" s="420"/>
      <c r="P401" s="419"/>
      <c r="Q401" s="421"/>
      <c r="R401" s="420"/>
      <c r="S401" s="420"/>
      <c r="T401" s="420"/>
      <c r="U401" s="420"/>
      <c r="V401" s="420"/>
    </row>
    <row r="402" spans="1:22">
      <c r="A402" s="579">
        <v>61394338</v>
      </c>
      <c r="B402" s="427" t="s">
        <v>4196</v>
      </c>
      <c r="C402" s="414">
        <v>51940105010</v>
      </c>
      <c r="D402" s="415" t="s">
        <v>4197</v>
      </c>
      <c r="E402" s="416"/>
      <c r="F402" s="419"/>
      <c r="G402" s="417" t="s">
        <v>223</v>
      </c>
      <c r="H402" s="418" t="s">
        <v>245</v>
      </c>
      <c r="I402" s="419"/>
      <c r="J402" s="419" t="s">
        <v>221</v>
      </c>
      <c r="K402" s="416" t="s">
        <v>259</v>
      </c>
      <c r="L402" s="614" t="s">
        <v>271</v>
      </c>
      <c r="M402" s="416"/>
      <c r="N402" s="420" t="s">
        <v>233</v>
      </c>
      <c r="O402" s="420"/>
      <c r="P402" s="419"/>
      <c r="Q402" s="421"/>
      <c r="R402" s="420"/>
      <c r="S402" s="420"/>
      <c r="T402" s="420"/>
      <c r="U402" s="420"/>
      <c r="V402" s="420"/>
    </row>
    <row r="403" spans="1:22">
      <c r="A403" s="579">
        <v>61844633</v>
      </c>
      <c r="B403" s="427" t="s">
        <v>4865</v>
      </c>
      <c r="C403" s="414">
        <v>951538709</v>
      </c>
      <c r="D403" s="415" t="s">
        <v>4866</v>
      </c>
      <c r="E403" s="416"/>
      <c r="F403" s="419"/>
      <c r="G403" s="418" t="s">
        <v>224</v>
      </c>
      <c r="H403" s="418" t="s">
        <v>245</v>
      </c>
      <c r="I403" s="419"/>
      <c r="J403" s="419" t="s">
        <v>221</v>
      </c>
      <c r="K403" s="416" t="s">
        <v>259</v>
      </c>
      <c r="L403" s="614" t="s">
        <v>271</v>
      </c>
      <c r="M403" s="416"/>
      <c r="N403" s="420" t="s">
        <v>233</v>
      </c>
      <c r="O403" s="420"/>
      <c r="P403" s="419"/>
      <c r="Q403" s="421"/>
      <c r="R403" s="420"/>
      <c r="S403" s="420"/>
      <c r="T403" s="420"/>
      <c r="U403" s="420"/>
      <c r="V403" s="420"/>
    </row>
    <row r="404" spans="1:22">
      <c r="A404" s="579">
        <v>80187366</v>
      </c>
      <c r="B404" s="427" t="s">
        <v>10127</v>
      </c>
      <c r="C404" s="414">
        <v>51910772491</v>
      </c>
      <c r="D404" s="415" t="s">
        <v>10128</v>
      </c>
      <c r="E404" s="416"/>
      <c r="F404" s="419"/>
      <c r="G404" s="417" t="s">
        <v>223</v>
      </c>
      <c r="H404" s="418" t="s">
        <v>245</v>
      </c>
      <c r="I404" s="419"/>
      <c r="J404" s="419" t="s">
        <v>221</v>
      </c>
      <c r="K404" s="416" t="s">
        <v>259</v>
      </c>
      <c r="L404" s="614" t="s">
        <v>271</v>
      </c>
      <c r="M404" s="416"/>
      <c r="N404" s="420" t="s">
        <v>233</v>
      </c>
      <c r="O404" s="420"/>
      <c r="P404" s="419"/>
      <c r="Q404" s="421"/>
      <c r="R404" s="420"/>
      <c r="S404" s="420"/>
      <c r="T404" s="420"/>
      <c r="U404" s="420"/>
      <c r="V404" s="420"/>
    </row>
    <row r="405" spans="1:22">
      <c r="A405" s="579">
        <v>61333366</v>
      </c>
      <c r="B405" s="427" t="s">
        <v>4039</v>
      </c>
      <c r="C405" s="414">
        <v>51922592886</v>
      </c>
      <c r="D405" s="415" t="s">
        <v>4040</v>
      </c>
      <c r="E405" s="416"/>
      <c r="F405" s="419"/>
      <c r="G405" s="417" t="s">
        <v>223</v>
      </c>
      <c r="H405" s="418" t="s">
        <v>245</v>
      </c>
      <c r="I405" s="419"/>
      <c r="J405" s="419" t="s">
        <v>221</v>
      </c>
      <c r="K405" s="416" t="s">
        <v>259</v>
      </c>
      <c r="L405" s="614" t="s">
        <v>271</v>
      </c>
      <c r="M405" s="416"/>
      <c r="N405" s="420" t="s">
        <v>233</v>
      </c>
      <c r="O405" s="420" t="s">
        <v>231</v>
      </c>
      <c r="P405" s="419"/>
      <c r="Q405" s="421"/>
      <c r="R405" s="420"/>
      <c r="S405" s="420"/>
      <c r="T405" s="420"/>
      <c r="U405" s="420"/>
      <c r="V405" s="420"/>
    </row>
    <row r="406" spans="1:22">
      <c r="A406" s="579">
        <v>41132274</v>
      </c>
      <c r="B406" s="427" t="s">
        <v>1593</v>
      </c>
      <c r="C406" s="414">
        <v>51939642678</v>
      </c>
      <c r="D406" s="415" t="s">
        <v>1594</v>
      </c>
      <c r="E406" s="416"/>
      <c r="F406" s="419"/>
      <c r="G406" s="417" t="s">
        <v>223</v>
      </c>
      <c r="H406" s="418" t="s">
        <v>245</v>
      </c>
      <c r="I406" s="419"/>
      <c r="J406" s="419" t="s">
        <v>221</v>
      </c>
      <c r="K406" s="416" t="s">
        <v>259</v>
      </c>
      <c r="L406" s="614" t="s">
        <v>271</v>
      </c>
      <c r="M406" s="416"/>
      <c r="N406" s="420" t="s">
        <v>233</v>
      </c>
      <c r="O406" s="420"/>
      <c r="P406" s="419"/>
      <c r="Q406" s="421"/>
      <c r="R406" s="420"/>
      <c r="S406" s="420"/>
      <c r="T406" s="420"/>
      <c r="U406" s="420"/>
      <c r="V406" s="420"/>
    </row>
    <row r="407" spans="1:22">
      <c r="A407" s="579">
        <v>7485034</v>
      </c>
      <c r="B407" s="427" t="s">
        <v>568</v>
      </c>
      <c r="C407" s="414">
        <v>51954184058</v>
      </c>
      <c r="D407" s="415" t="s">
        <v>569</v>
      </c>
      <c r="E407" s="416"/>
      <c r="F407" s="419"/>
      <c r="G407" s="418" t="s">
        <v>225</v>
      </c>
      <c r="H407" s="418" t="s">
        <v>245</v>
      </c>
      <c r="I407" s="419"/>
      <c r="J407" s="419" t="s">
        <v>221</v>
      </c>
      <c r="K407" s="416" t="s">
        <v>259</v>
      </c>
      <c r="L407" s="614" t="s">
        <v>271</v>
      </c>
      <c r="M407" s="416"/>
      <c r="N407" s="420" t="s">
        <v>233</v>
      </c>
      <c r="O407" s="420"/>
      <c r="P407" s="419"/>
      <c r="Q407" s="421"/>
      <c r="R407" s="420"/>
      <c r="S407" s="420"/>
      <c r="T407" s="420"/>
      <c r="U407" s="420"/>
      <c r="V407" s="420"/>
    </row>
    <row r="408" spans="1:22">
      <c r="A408" s="579">
        <v>61951470</v>
      </c>
      <c r="B408" s="427" t="s">
        <v>4977</v>
      </c>
      <c r="C408" s="414">
        <v>51924804815</v>
      </c>
      <c r="D408" s="415" t="s">
        <v>4978</v>
      </c>
      <c r="E408" s="416"/>
      <c r="F408" s="419"/>
      <c r="G408" s="418" t="s">
        <v>225</v>
      </c>
      <c r="H408" s="418" t="s">
        <v>245</v>
      </c>
      <c r="I408" s="419"/>
      <c r="J408" s="419" t="s">
        <v>221</v>
      </c>
      <c r="K408" s="416" t="s">
        <v>259</v>
      </c>
      <c r="L408" s="614" t="s">
        <v>271</v>
      </c>
      <c r="M408" s="416"/>
      <c r="N408" s="420" t="s">
        <v>233</v>
      </c>
      <c r="O408" s="420"/>
      <c r="P408" s="419"/>
      <c r="Q408" s="421"/>
      <c r="R408" s="420"/>
      <c r="S408" s="420"/>
      <c r="T408" s="420"/>
      <c r="U408" s="420"/>
      <c r="V408" s="420"/>
    </row>
    <row r="409" spans="1:22">
      <c r="A409" s="579">
        <v>62587516</v>
      </c>
      <c r="B409" s="427" t="s">
        <v>5258</v>
      </c>
      <c r="C409" s="414">
        <v>51956501402</v>
      </c>
      <c r="D409" s="415" t="s">
        <v>5259</v>
      </c>
      <c r="E409" s="416"/>
      <c r="F409" s="419"/>
      <c r="G409" s="418" t="s">
        <v>225</v>
      </c>
      <c r="H409" s="418" t="s">
        <v>245</v>
      </c>
      <c r="I409" s="419"/>
      <c r="J409" s="419" t="s">
        <v>221</v>
      </c>
      <c r="K409" s="416" t="s">
        <v>259</v>
      </c>
      <c r="L409" s="614" t="s">
        <v>271</v>
      </c>
      <c r="M409" s="416"/>
      <c r="N409" s="420" t="s">
        <v>233</v>
      </c>
      <c r="O409" s="420"/>
      <c r="P409" s="419"/>
      <c r="Q409" s="421"/>
      <c r="R409" s="420"/>
      <c r="S409" s="420"/>
      <c r="T409" s="420"/>
      <c r="U409" s="420"/>
      <c r="V409" s="420"/>
    </row>
    <row r="410" spans="1:22">
      <c r="A410" s="579">
        <v>41117072</v>
      </c>
      <c r="B410" s="427" t="s">
        <v>1589</v>
      </c>
      <c r="C410" s="414">
        <v>51960119403</v>
      </c>
      <c r="D410" s="415" t="s">
        <v>1590</v>
      </c>
      <c r="E410" s="416"/>
      <c r="F410" s="419"/>
      <c r="G410" s="418" t="s">
        <v>224</v>
      </c>
      <c r="H410" s="418" t="s">
        <v>245</v>
      </c>
      <c r="I410" s="419"/>
      <c r="J410" s="419" t="s">
        <v>221</v>
      </c>
      <c r="K410" s="416" t="s">
        <v>259</v>
      </c>
      <c r="L410" s="614" t="s">
        <v>271</v>
      </c>
      <c r="M410" s="416"/>
      <c r="N410" s="420" t="s">
        <v>233</v>
      </c>
      <c r="O410" s="420"/>
      <c r="P410" s="419"/>
      <c r="Q410" s="421"/>
      <c r="R410" s="420"/>
      <c r="S410" s="420"/>
      <c r="T410" s="420"/>
      <c r="U410" s="420"/>
      <c r="V410" s="420"/>
    </row>
    <row r="411" spans="1:22">
      <c r="A411" s="579">
        <v>60382923</v>
      </c>
      <c r="B411" s="427" t="s">
        <v>3088</v>
      </c>
      <c r="C411" s="414">
        <v>51953224780</v>
      </c>
      <c r="D411" s="415" t="s">
        <v>3089</v>
      </c>
      <c r="E411" s="416"/>
      <c r="F411" s="419"/>
      <c r="G411" s="418" t="s">
        <v>225</v>
      </c>
      <c r="H411" s="418" t="s">
        <v>245</v>
      </c>
      <c r="I411" s="419"/>
      <c r="J411" s="419" t="s">
        <v>221</v>
      </c>
      <c r="K411" s="416" t="s">
        <v>259</v>
      </c>
      <c r="L411" s="614" t="s">
        <v>271</v>
      </c>
      <c r="M411" s="416"/>
      <c r="N411" s="420" t="s">
        <v>233</v>
      </c>
      <c r="O411" s="420"/>
      <c r="P411" s="419"/>
      <c r="Q411" s="421"/>
      <c r="R411" s="420"/>
      <c r="S411" s="420"/>
      <c r="T411" s="420"/>
      <c r="U411" s="420"/>
      <c r="V411" s="420"/>
    </row>
    <row r="412" spans="1:22">
      <c r="A412" s="578">
        <v>10051831</v>
      </c>
      <c r="B412" s="162" t="s">
        <v>856</v>
      </c>
      <c r="C412" s="167">
        <v>51940129455</v>
      </c>
      <c r="D412" s="145" t="s">
        <v>857</v>
      </c>
      <c r="E412" s="134"/>
      <c r="F412" s="76"/>
      <c r="G412" s="163" t="s">
        <v>224</v>
      </c>
      <c r="H412" s="163" t="s">
        <v>245</v>
      </c>
      <c r="I412" s="76"/>
      <c r="J412" s="76" t="s">
        <v>221</v>
      </c>
      <c r="K412" s="134" t="s">
        <v>259</v>
      </c>
      <c r="L412" s="614" t="s">
        <v>271</v>
      </c>
      <c r="M412" s="134"/>
      <c r="N412" s="56" t="s">
        <v>231</v>
      </c>
      <c r="O412" s="56" t="s">
        <v>231</v>
      </c>
      <c r="P412" s="76"/>
      <c r="Q412" s="64"/>
      <c r="R412" s="56"/>
      <c r="S412" s="56"/>
      <c r="T412" s="56"/>
      <c r="U412" s="56"/>
      <c r="V412" s="56"/>
    </row>
    <row r="413" spans="1:22">
      <c r="A413" s="579">
        <v>47398781</v>
      </c>
      <c r="B413" s="427" t="s">
        <v>2797</v>
      </c>
      <c r="C413" s="414">
        <v>51979796684</v>
      </c>
      <c r="D413" s="415" t="s">
        <v>2798</v>
      </c>
      <c r="E413" s="416" t="s">
        <v>507</v>
      </c>
      <c r="F413" s="419" t="s">
        <v>240</v>
      </c>
      <c r="G413" s="418" t="s">
        <v>225</v>
      </c>
      <c r="H413" s="418" t="s">
        <v>245</v>
      </c>
      <c r="I413" s="419"/>
      <c r="J413" s="419" t="s">
        <v>221</v>
      </c>
      <c r="K413" s="416"/>
      <c r="L413" s="614" t="s">
        <v>271</v>
      </c>
      <c r="M413" s="416"/>
      <c r="N413" s="420" t="s">
        <v>233</v>
      </c>
      <c r="O413" s="420"/>
      <c r="P413" s="419"/>
      <c r="Q413" s="421"/>
      <c r="R413" s="420"/>
      <c r="S413" s="420"/>
      <c r="T413" s="420"/>
      <c r="U413" s="420"/>
      <c r="V413" s="420"/>
    </row>
    <row r="414" spans="1:22">
      <c r="A414" s="579">
        <v>44722362</v>
      </c>
      <c r="B414" s="427" t="s">
        <v>2339</v>
      </c>
      <c r="C414" s="414">
        <v>51920335662</v>
      </c>
      <c r="D414" s="415" t="s">
        <v>2340</v>
      </c>
      <c r="E414" s="416" t="s">
        <v>507</v>
      </c>
      <c r="F414" s="419" t="s">
        <v>240</v>
      </c>
      <c r="G414" s="418" t="s">
        <v>225</v>
      </c>
      <c r="H414" s="418" t="s">
        <v>245</v>
      </c>
      <c r="I414" s="419"/>
      <c r="J414" s="419" t="s">
        <v>221</v>
      </c>
      <c r="K414" s="416"/>
      <c r="L414" s="614" t="s">
        <v>271</v>
      </c>
      <c r="M414" s="416"/>
      <c r="N414" s="420" t="s">
        <v>233</v>
      </c>
      <c r="O414" s="420"/>
      <c r="P414" s="419"/>
      <c r="Q414" s="421"/>
      <c r="R414" s="420"/>
      <c r="S414" s="420"/>
      <c r="T414" s="420"/>
      <c r="U414" s="420"/>
      <c r="V414" s="420"/>
    </row>
    <row r="415" spans="1:22">
      <c r="A415" s="578">
        <v>61180209</v>
      </c>
      <c r="B415" s="162" t="s">
        <v>3785</v>
      </c>
      <c r="C415" s="167">
        <v>51977863134</v>
      </c>
      <c r="D415" s="145" t="s">
        <v>3786</v>
      </c>
      <c r="E415" s="134" t="s">
        <v>376</v>
      </c>
      <c r="F415" s="56" t="s">
        <v>254</v>
      </c>
      <c r="G415" s="165" t="s">
        <v>223</v>
      </c>
      <c r="H415" s="163" t="s">
        <v>245</v>
      </c>
      <c r="I415" s="76"/>
      <c r="J415" s="76" t="s">
        <v>221</v>
      </c>
      <c r="K415" s="134"/>
      <c r="L415" s="614" t="s">
        <v>271</v>
      </c>
      <c r="M415" s="134"/>
      <c r="N415" s="56" t="s">
        <v>236</v>
      </c>
      <c r="O415" s="56"/>
      <c r="P415" s="76"/>
      <c r="Q415" s="64"/>
      <c r="R415" s="56"/>
      <c r="S415" s="56"/>
      <c r="T415" s="56"/>
      <c r="U415" s="56"/>
      <c r="V415" s="56"/>
    </row>
    <row r="416" spans="1:22">
      <c r="A416" s="579">
        <v>76582055</v>
      </c>
      <c r="B416" s="427" t="s">
        <v>9718</v>
      </c>
      <c r="C416" s="414">
        <v>51934724664</v>
      </c>
      <c r="D416" s="415" t="s">
        <v>9719</v>
      </c>
      <c r="E416" s="416" t="s">
        <v>376</v>
      </c>
      <c r="F416" s="420" t="s">
        <v>254</v>
      </c>
      <c r="G416" s="417" t="s">
        <v>223</v>
      </c>
      <c r="H416" s="418" t="s">
        <v>245</v>
      </c>
      <c r="I416" s="419"/>
      <c r="J416" s="419" t="s">
        <v>221</v>
      </c>
      <c r="K416" s="416"/>
      <c r="L416" s="614" t="s">
        <v>271</v>
      </c>
      <c r="M416" s="416"/>
      <c r="N416" s="420" t="s">
        <v>233</v>
      </c>
      <c r="O416" s="420"/>
      <c r="P416" s="419"/>
      <c r="Q416" s="421"/>
      <c r="R416" s="420"/>
      <c r="S416" s="420"/>
      <c r="T416" s="420"/>
      <c r="U416" s="420"/>
      <c r="V416" s="420"/>
    </row>
    <row r="417" spans="1:22">
      <c r="A417" s="579">
        <v>77663060</v>
      </c>
      <c r="B417" s="427" t="s">
        <v>9988</v>
      </c>
      <c r="C417" s="414">
        <v>51961758982</v>
      </c>
      <c r="D417" s="415" t="s">
        <v>9989</v>
      </c>
      <c r="E417" s="416" t="s">
        <v>376</v>
      </c>
      <c r="F417" s="420" t="s">
        <v>254</v>
      </c>
      <c r="G417" s="418" t="s">
        <v>224</v>
      </c>
      <c r="H417" s="418" t="s">
        <v>245</v>
      </c>
      <c r="I417" s="419"/>
      <c r="J417" s="419" t="s">
        <v>221</v>
      </c>
      <c r="K417" s="416"/>
      <c r="L417" s="614" t="s">
        <v>271</v>
      </c>
      <c r="M417" s="416"/>
      <c r="N417" s="420" t="s">
        <v>233</v>
      </c>
      <c r="O417" s="420" t="s">
        <v>231</v>
      </c>
      <c r="P417" s="419"/>
      <c r="Q417" s="421"/>
      <c r="R417" s="420"/>
      <c r="S417" s="420"/>
      <c r="T417" s="420"/>
      <c r="U417" s="420"/>
      <c r="V417" s="420"/>
    </row>
    <row r="418" spans="1:22">
      <c r="A418" s="580">
        <v>62047920</v>
      </c>
      <c r="B418" s="427" t="s">
        <v>5121</v>
      </c>
      <c r="C418" s="429" t="s">
        <v>5122</v>
      </c>
      <c r="D418" s="427" t="s">
        <v>5123</v>
      </c>
      <c r="E418" s="416"/>
      <c r="F418" s="419"/>
      <c r="G418" s="418" t="s">
        <v>225</v>
      </c>
      <c r="H418" s="418" t="s">
        <v>245</v>
      </c>
      <c r="I418" s="419"/>
      <c r="J418" s="419" t="s">
        <v>221</v>
      </c>
      <c r="K418" s="416" t="s">
        <v>259</v>
      </c>
      <c r="L418" s="614" t="s">
        <v>271</v>
      </c>
      <c r="M418" s="416"/>
      <c r="N418" s="420" t="s">
        <v>233</v>
      </c>
      <c r="O418" s="420"/>
      <c r="P418" s="419"/>
      <c r="Q418" s="421"/>
      <c r="R418" s="420"/>
      <c r="S418" s="420"/>
      <c r="T418" s="420"/>
      <c r="U418" s="420"/>
      <c r="V418" s="420"/>
    </row>
    <row r="419" spans="1:22">
      <c r="A419" s="580">
        <v>42712730</v>
      </c>
      <c r="B419" s="427" t="s">
        <v>1944</v>
      </c>
      <c r="C419" s="429" t="s">
        <v>1945</v>
      </c>
      <c r="D419" s="427" t="s">
        <v>1946</v>
      </c>
      <c r="E419" s="416"/>
      <c r="F419" s="419"/>
      <c r="G419" s="418" t="s">
        <v>225</v>
      </c>
      <c r="H419" s="418" t="s">
        <v>245</v>
      </c>
      <c r="I419" s="419"/>
      <c r="J419" s="419" t="s">
        <v>221</v>
      </c>
      <c r="K419" s="416" t="s">
        <v>259</v>
      </c>
      <c r="L419" s="614" t="s">
        <v>271</v>
      </c>
      <c r="M419" s="416"/>
      <c r="N419" s="420" t="s">
        <v>233</v>
      </c>
      <c r="O419" s="420"/>
      <c r="P419" s="419"/>
      <c r="Q419" s="421"/>
      <c r="R419" s="420"/>
      <c r="S419" s="420"/>
      <c r="T419" s="420"/>
      <c r="U419" s="420"/>
      <c r="V419" s="420"/>
    </row>
    <row r="420" spans="1:22">
      <c r="A420" s="578">
        <v>42033744</v>
      </c>
      <c r="B420" s="162" t="s">
        <v>1791</v>
      </c>
      <c r="C420" s="167">
        <v>930230958</v>
      </c>
      <c r="D420" s="145"/>
      <c r="E420" s="134" t="s">
        <v>1792</v>
      </c>
      <c r="F420" s="76"/>
      <c r="G420" s="163" t="s">
        <v>224</v>
      </c>
      <c r="H420" s="163" t="s">
        <v>242</v>
      </c>
      <c r="I420" s="76"/>
      <c r="J420" s="76" t="s">
        <v>221</v>
      </c>
      <c r="K420" s="134"/>
      <c r="L420" s="614" t="s">
        <v>271</v>
      </c>
      <c r="M420" s="134"/>
      <c r="N420" s="56" t="s">
        <v>231</v>
      </c>
      <c r="O420" s="56"/>
      <c r="P420" s="76"/>
      <c r="Q420" s="64"/>
      <c r="R420" s="56"/>
      <c r="S420" s="56"/>
      <c r="T420" s="56"/>
      <c r="U420" s="56"/>
      <c r="V420" s="56"/>
    </row>
    <row r="421" spans="1:22">
      <c r="A421" s="579">
        <v>73725643</v>
      </c>
      <c r="B421" s="427" t="s">
        <v>8513</v>
      </c>
      <c r="C421" s="414">
        <v>51922750233</v>
      </c>
      <c r="D421" s="415" t="s">
        <v>8514</v>
      </c>
      <c r="E421" s="416"/>
      <c r="F421" s="419"/>
      <c r="G421" s="417" t="s">
        <v>223</v>
      </c>
      <c r="H421" s="418" t="s">
        <v>245</v>
      </c>
      <c r="I421" s="419"/>
      <c r="J421" s="419" t="s">
        <v>221</v>
      </c>
      <c r="K421" s="416" t="s">
        <v>259</v>
      </c>
      <c r="L421" s="614" t="s">
        <v>271</v>
      </c>
      <c r="M421" s="416"/>
      <c r="N421" s="420" t="s">
        <v>233</v>
      </c>
      <c r="O421" s="420"/>
      <c r="P421" s="419"/>
      <c r="Q421" s="421"/>
      <c r="R421" s="420"/>
      <c r="S421" s="420"/>
      <c r="T421" s="420"/>
      <c r="U421" s="420"/>
      <c r="V421" s="420"/>
    </row>
    <row r="422" spans="1:22" ht="29">
      <c r="A422" s="579">
        <v>60462023</v>
      </c>
      <c r="B422" s="427" t="s">
        <v>3110</v>
      </c>
      <c r="C422" s="414">
        <v>51939734750</v>
      </c>
      <c r="D422" s="415" t="s">
        <v>3111</v>
      </c>
      <c r="E422" s="423" t="s">
        <v>473</v>
      </c>
      <c r="F422" s="419" t="s">
        <v>1638</v>
      </c>
      <c r="G422" s="418" t="s">
        <v>225</v>
      </c>
      <c r="H422" s="418" t="s">
        <v>245</v>
      </c>
      <c r="I422" s="419"/>
      <c r="J422" s="419" t="s">
        <v>221</v>
      </c>
      <c r="K422" s="416"/>
      <c r="L422" s="614" t="s">
        <v>271</v>
      </c>
      <c r="M422" s="416"/>
      <c r="N422" s="420" t="s">
        <v>233</v>
      </c>
      <c r="O422" s="424" t="s">
        <v>241</v>
      </c>
      <c r="P422" s="419"/>
      <c r="Q422" s="421"/>
      <c r="R422" s="420"/>
      <c r="S422" s="420"/>
      <c r="T422" s="420"/>
      <c r="U422" s="420"/>
      <c r="V422" s="420"/>
    </row>
    <row r="423" spans="1:22" ht="29">
      <c r="A423" s="579">
        <v>40821463</v>
      </c>
      <c r="B423" s="427" t="s">
        <v>1517</v>
      </c>
      <c r="C423" s="414">
        <v>51973516290</v>
      </c>
      <c r="D423" s="415" t="s">
        <v>1518</v>
      </c>
      <c r="E423" s="416" t="s">
        <v>1519</v>
      </c>
      <c r="F423" s="420" t="s">
        <v>254</v>
      </c>
      <c r="G423" s="418" t="s">
        <v>224</v>
      </c>
      <c r="H423" s="418" t="s">
        <v>245</v>
      </c>
      <c r="I423" s="419"/>
      <c r="J423" s="419" t="s">
        <v>221</v>
      </c>
      <c r="K423" s="416"/>
      <c r="L423" s="614" t="s">
        <v>271</v>
      </c>
      <c r="M423" s="416"/>
      <c r="N423" s="420" t="s">
        <v>233</v>
      </c>
      <c r="O423" s="424" t="s">
        <v>241</v>
      </c>
      <c r="P423" s="419"/>
      <c r="Q423" s="421"/>
      <c r="R423" s="420"/>
      <c r="S423" s="420"/>
      <c r="T423" s="420"/>
      <c r="U423" s="420"/>
      <c r="V423" s="420"/>
    </row>
    <row r="424" spans="1:22">
      <c r="A424" s="132">
        <v>43751028</v>
      </c>
      <c r="B424" s="162" t="s">
        <v>2185</v>
      </c>
      <c r="C424" s="167">
        <v>51963806888</v>
      </c>
      <c r="D424" s="145" t="s">
        <v>2186</v>
      </c>
      <c r="E424" s="134" t="s">
        <v>507</v>
      </c>
      <c r="F424" s="614" t="s">
        <v>240</v>
      </c>
      <c r="G424" s="163" t="s">
        <v>225</v>
      </c>
      <c r="H424" s="163" t="s">
        <v>245</v>
      </c>
      <c r="I424" s="76"/>
      <c r="J424" s="76" t="s">
        <v>221</v>
      </c>
      <c r="K424" s="134"/>
      <c r="L424" s="614" t="s">
        <v>271</v>
      </c>
      <c r="M424" s="134"/>
      <c r="N424" s="56" t="s">
        <v>239</v>
      </c>
      <c r="O424" s="56"/>
      <c r="P424" s="76"/>
      <c r="Q424" s="64"/>
      <c r="R424" s="56"/>
      <c r="S424" s="56"/>
      <c r="T424" s="56"/>
      <c r="U424" s="56"/>
      <c r="V424" s="56"/>
    </row>
    <row r="425" spans="1:22">
      <c r="A425" s="578">
        <v>61187233</v>
      </c>
      <c r="B425" s="162" t="s">
        <v>3809</v>
      </c>
      <c r="C425" s="175" t="s">
        <v>3810</v>
      </c>
      <c r="D425" s="145" t="s">
        <v>3811</v>
      </c>
      <c r="E425" s="134"/>
      <c r="F425" s="76"/>
      <c r="G425" s="163" t="s">
        <v>225</v>
      </c>
      <c r="H425" s="163" t="s">
        <v>245</v>
      </c>
      <c r="I425" s="76"/>
      <c r="J425" s="76" t="s">
        <v>221</v>
      </c>
      <c r="K425" s="134" t="s">
        <v>259</v>
      </c>
      <c r="L425" s="614" t="s">
        <v>271</v>
      </c>
      <c r="M425" s="134"/>
      <c r="N425" s="56" t="s">
        <v>231</v>
      </c>
      <c r="O425" s="56" t="s">
        <v>231</v>
      </c>
      <c r="P425" s="56"/>
      <c r="Q425" s="64"/>
      <c r="R425" s="56"/>
      <c r="S425" s="56"/>
      <c r="T425" s="56"/>
      <c r="U425" s="56"/>
      <c r="V425" s="56"/>
    </row>
    <row r="426" spans="1:22">
      <c r="A426" s="578"/>
      <c r="B426" s="162"/>
      <c r="C426" s="167"/>
      <c r="D426" s="145"/>
      <c r="E426" s="163"/>
      <c r="F426" s="76"/>
      <c r="G426" s="165"/>
      <c r="H426" s="163"/>
      <c r="I426" s="76"/>
      <c r="J426" s="76"/>
      <c r="K426" s="134"/>
      <c r="L426" s="614"/>
      <c r="M426" s="134"/>
      <c r="N426" s="56"/>
      <c r="O426" s="56"/>
      <c r="P426" s="56"/>
      <c r="Q426" s="64"/>
      <c r="R426" s="56"/>
      <c r="S426" s="56"/>
      <c r="T426" s="56"/>
      <c r="U426" s="56"/>
      <c r="V426" s="56"/>
    </row>
    <row r="427" spans="1:22">
      <c r="A427" s="579">
        <v>61795319</v>
      </c>
      <c r="B427" s="427" t="s">
        <v>4834</v>
      </c>
      <c r="C427" s="414">
        <v>51906736698</v>
      </c>
      <c r="D427" s="415" t="s">
        <v>4835</v>
      </c>
      <c r="E427" s="416"/>
      <c r="F427" s="419"/>
      <c r="G427" s="418" t="s">
        <v>224</v>
      </c>
      <c r="H427" s="418" t="s">
        <v>245</v>
      </c>
      <c r="I427" s="419"/>
      <c r="J427" s="419" t="s">
        <v>221</v>
      </c>
      <c r="K427" s="416" t="s">
        <v>259</v>
      </c>
      <c r="L427" s="614" t="s">
        <v>271</v>
      </c>
      <c r="M427" s="416"/>
      <c r="N427" s="420" t="s">
        <v>233</v>
      </c>
      <c r="O427" s="420"/>
      <c r="P427" s="419"/>
      <c r="Q427" s="421"/>
      <c r="R427" s="420"/>
      <c r="S427" s="420"/>
      <c r="T427" s="420"/>
      <c r="U427" s="420"/>
      <c r="V427" s="420"/>
    </row>
    <row r="428" spans="1:22" ht="28">
      <c r="A428" s="141">
        <v>73057644</v>
      </c>
      <c r="B428" s="134" t="s">
        <v>7983</v>
      </c>
      <c r="C428" s="134">
        <v>924025886</v>
      </c>
      <c r="D428" s="162"/>
      <c r="E428" s="167"/>
      <c r="F428" s="76" t="s">
        <v>254</v>
      </c>
      <c r="G428" s="163" t="s">
        <v>225</v>
      </c>
      <c r="H428" s="163" t="s">
        <v>242</v>
      </c>
      <c r="I428" s="76"/>
      <c r="J428" s="76" t="s">
        <v>221</v>
      </c>
      <c r="K428" s="134"/>
      <c r="L428" s="614" t="s">
        <v>271</v>
      </c>
      <c r="M428" s="134"/>
      <c r="N428" s="56" t="s">
        <v>231</v>
      </c>
      <c r="O428" s="56" t="s">
        <v>231</v>
      </c>
      <c r="P428" s="56"/>
      <c r="Q428" s="64" t="s">
        <v>445</v>
      </c>
      <c r="R428" s="56" t="s">
        <v>232</v>
      </c>
      <c r="S428" s="56" t="s">
        <v>318</v>
      </c>
      <c r="T428" s="56" t="s">
        <v>323</v>
      </c>
      <c r="U428" s="56" t="s">
        <v>255</v>
      </c>
      <c r="V428" s="56"/>
    </row>
    <row r="429" spans="1:22">
      <c r="A429" s="579">
        <v>41833454</v>
      </c>
      <c r="B429" s="427" t="s">
        <v>1761</v>
      </c>
      <c r="C429" s="414">
        <v>51948470818</v>
      </c>
      <c r="D429" s="415" t="s">
        <v>1762</v>
      </c>
      <c r="E429" s="416"/>
      <c r="F429" s="419"/>
      <c r="G429" s="418" t="s">
        <v>225</v>
      </c>
      <c r="H429" s="418" t="s">
        <v>245</v>
      </c>
      <c r="I429" s="419"/>
      <c r="J429" s="419" t="s">
        <v>221</v>
      </c>
      <c r="K429" s="416" t="s">
        <v>259</v>
      </c>
      <c r="L429" s="614" t="s">
        <v>271</v>
      </c>
      <c r="M429" s="416"/>
      <c r="N429" s="420" t="s">
        <v>233</v>
      </c>
      <c r="O429" s="420"/>
      <c r="P429" s="419"/>
      <c r="Q429" s="421"/>
      <c r="R429" s="420"/>
      <c r="S429" s="420"/>
      <c r="T429" s="420"/>
      <c r="U429" s="420"/>
      <c r="V429" s="420"/>
    </row>
    <row r="430" spans="1:22">
      <c r="A430" s="578">
        <v>10184272</v>
      </c>
      <c r="B430" s="162" t="s">
        <v>907</v>
      </c>
      <c r="C430" s="167">
        <v>51991297263</v>
      </c>
      <c r="D430" s="145" t="s">
        <v>908</v>
      </c>
      <c r="E430" s="134"/>
      <c r="F430" s="76"/>
      <c r="G430" s="163" t="s">
        <v>225</v>
      </c>
      <c r="H430" s="163" t="s">
        <v>245</v>
      </c>
      <c r="I430" s="76"/>
      <c r="J430" s="76" t="s">
        <v>221</v>
      </c>
      <c r="K430" s="134" t="s">
        <v>259</v>
      </c>
      <c r="L430" s="614" t="s">
        <v>271</v>
      </c>
      <c r="M430" s="134"/>
      <c r="N430" s="56" t="s">
        <v>231</v>
      </c>
      <c r="O430" s="56" t="s">
        <v>231</v>
      </c>
      <c r="P430" s="76"/>
      <c r="Q430" s="64"/>
      <c r="R430" s="56"/>
      <c r="S430" s="56"/>
      <c r="T430" s="56"/>
      <c r="U430" s="56"/>
      <c r="V430" s="56"/>
    </row>
    <row r="431" spans="1:22">
      <c r="A431" s="579">
        <v>60828276</v>
      </c>
      <c r="B431" s="427" t="s">
        <v>3331</v>
      </c>
      <c r="C431" s="414">
        <v>51934493312</v>
      </c>
      <c r="D431" s="415" t="s">
        <v>3332</v>
      </c>
      <c r="E431" s="416"/>
      <c r="F431" s="708" t="s">
        <v>260</v>
      </c>
      <c r="G431" s="417" t="s">
        <v>223</v>
      </c>
      <c r="H431" s="418" t="s">
        <v>245</v>
      </c>
      <c r="I431" s="419"/>
      <c r="J431" s="419" t="s">
        <v>221</v>
      </c>
      <c r="K431" s="416"/>
      <c r="L431" s="614" t="s">
        <v>271</v>
      </c>
      <c r="M431" s="416"/>
      <c r="N431" s="420" t="s">
        <v>233</v>
      </c>
      <c r="O431" s="420"/>
      <c r="P431" s="419"/>
      <c r="Q431" s="421"/>
      <c r="R431" s="420"/>
      <c r="S431" s="420"/>
      <c r="T431" s="420"/>
      <c r="U431" s="420"/>
      <c r="V431" s="420"/>
    </row>
    <row r="432" spans="1:22" ht="29">
      <c r="A432" s="132">
        <v>25761621</v>
      </c>
      <c r="B432" s="162" t="s">
        <v>1213</v>
      </c>
      <c r="C432" s="167">
        <v>51997631867</v>
      </c>
      <c r="D432" s="162" t="s">
        <v>1214</v>
      </c>
      <c r="E432" s="134" t="s">
        <v>1215</v>
      </c>
      <c r="F432" s="56" t="s">
        <v>254</v>
      </c>
      <c r="G432" s="163" t="s">
        <v>224</v>
      </c>
      <c r="H432" s="163" t="s">
        <v>245</v>
      </c>
      <c r="I432" s="76"/>
      <c r="J432" s="76" t="s">
        <v>221</v>
      </c>
      <c r="K432" s="134"/>
      <c r="L432" s="614" t="s">
        <v>271</v>
      </c>
      <c r="M432" s="134"/>
      <c r="N432" s="60" t="s">
        <v>241</v>
      </c>
      <c r="O432" s="60" t="s">
        <v>241</v>
      </c>
      <c r="P432" s="76"/>
      <c r="Q432" s="64"/>
      <c r="R432" s="56"/>
      <c r="S432" s="56"/>
      <c r="T432" s="56"/>
      <c r="U432" s="56"/>
      <c r="V432" s="56"/>
    </row>
    <row r="433" spans="1:22" ht="56">
      <c r="A433" s="578">
        <v>61516503</v>
      </c>
      <c r="B433" s="186" t="s">
        <v>4602</v>
      </c>
      <c r="C433" s="167">
        <v>986748229</v>
      </c>
      <c r="D433" s="162"/>
      <c r="E433" s="163"/>
      <c r="F433" s="76" t="s">
        <v>257</v>
      </c>
      <c r="G433" s="163" t="s">
        <v>224</v>
      </c>
      <c r="H433" s="163" t="s">
        <v>242</v>
      </c>
      <c r="I433" s="76"/>
      <c r="J433" s="76" t="s">
        <v>221</v>
      </c>
      <c r="K433" s="134"/>
      <c r="L433" s="614" t="s">
        <v>271</v>
      </c>
      <c r="M433" s="134"/>
      <c r="N433" s="56" t="s">
        <v>231</v>
      </c>
      <c r="O433" s="56" t="s">
        <v>231</v>
      </c>
      <c r="P433" s="76"/>
      <c r="Q433" s="64" t="s">
        <v>445</v>
      </c>
      <c r="R433" s="56" t="s">
        <v>232</v>
      </c>
      <c r="S433" s="56" t="s">
        <v>318</v>
      </c>
      <c r="T433" s="308" t="s">
        <v>323</v>
      </c>
      <c r="U433" s="56" t="s">
        <v>255</v>
      </c>
      <c r="V433" s="56"/>
    </row>
    <row r="434" spans="1:22">
      <c r="A434" s="579">
        <v>72992752</v>
      </c>
      <c r="B434" s="427" t="s">
        <v>7881</v>
      </c>
      <c r="C434" s="414">
        <v>937528170</v>
      </c>
      <c r="D434" s="427"/>
      <c r="E434" s="418" t="s">
        <v>5015</v>
      </c>
      <c r="F434" s="419"/>
      <c r="G434" s="418" t="s">
        <v>224</v>
      </c>
      <c r="H434" s="418" t="s">
        <v>243</v>
      </c>
      <c r="I434" s="419"/>
      <c r="J434" s="419" t="s">
        <v>221</v>
      </c>
      <c r="K434" s="416"/>
      <c r="L434" s="614" t="s">
        <v>271</v>
      </c>
      <c r="M434" s="416"/>
      <c r="N434" s="420" t="s">
        <v>233</v>
      </c>
      <c r="O434" s="420"/>
      <c r="P434" s="419"/>
      <c r="Q434" s="421"/>
      <c r="R434" s="420"/>
      <c r="S434" s="420"/>
      <c r="T434" s="420"/>
      <c r="U434" s="420"/>
      <c r="V434" s="420"/>
    </row>
    <row r="435" spans="1:22">
      <c r="A435" s="579">
        <v>62011217</v>
      </c>
      <c r="B435" s="427" t="s">
        <v>5014</v>
      </c>
      <c r="C435" s="414">
        <v>932568302</v>
      </c>
      <c r="D435" s="415"/>
      <c r="E435" s="418" t="s">
        <v>5015</v>
      </c>
      <c r="F435" s="419"/>
      <c r="G435" s="418" t="s">
        <v>224</v>
      </c>
      <c r="H435" s="418" t="s">
        <v>243</v>
      </c>
      <c r="I435" s="419"/>
      <c r="J435" s="419" t="s">
        <v>221</v>
      </c>
      <c r="K435" s="416"/>
      <c r="L435" s="614" t="s">
        <v>271</v>
      </c>
      <c r="M435" s="416"/>
      <c r="N435" s="420" t="s">
        <v>233</v>
      </c>
      <c r="O435" s="420"/>
      <c r="P435" s="419"/>
      <c r="Q435" s="421"/>
      <c r="R435" s="420"/>
      <c r="S435" s="420"/>
      <c r="T435" s="420"/>
      <c r="U435" s="420"/>
      <c r="V435" s="420"/>
    </row>
    <row r="436" spans="1:22">
      <c r="A436" s="579">
        <v>74779484</v>
      </c>
      <c r="B436" s="427" t="s">
        <v>9039</v>
      </c>
      <c r="C436" s="414">
        <v>51969725821</v>
      </c>
      <c r="D436" s="415" t="s">
        <v>9040</v>
      </c>
      <c r="E436" s="416"/>
      <c r="F436" s="419"/>
      <c r="G436" s="418" t="s">
        <v>224</v>
      </c>
      <c r="H436" s="418" t="s">
        <v>245</v>
      </c>
      <c r="I436" s="419"/>
      <c r="J436" s="419" t="s">
        <v>221</v>
      </c>
      <c r="K436" s="416" t="s">
        <v>259</v>
      </c>
      <c r="L436" s="614" t="s">
        <v>271</v>
      </c>
      <c r="M436" s="416"/>
      <c r="N436" s="420" t="s">
        <v>233</v>
      </c>
      <c r="O436" s="420"/>
      <c r="P436" s="419"/>
      <c r="Q436" s="421"/>
      <c r="R436" s="420"/>
      <c r="S436" s="420"/>
      <c r="T436" s="420"/>
      <c r="U436" s="420"/>
      <c r="V436" s="420"/>
    </row>
    <row r="437" spans="1:22" ht="29">
      <c r="A437" s="578">
        <v>63035379</v>
      </c>
      <c r="B437" s="162" t="s">
        <v>5310</v>
      </c>
      <c r="C437" s="167">
        <v>51919449356</v>
      </c>
      <c r="D437" s="145" t="s">
        <v>5311</v>
      </c>
      <c r="E437" s="134"/>
      <c r="F437" s="76"/>
      <c r="G437" s="165" t="s">
        <v>223</v>
      </c>
      <c r="H437" s="163" t="s">
        <v>245</v>
      </c>
      <c r="I437" s="76"/>
      <c r="J437" s="76" t="s">
        <v>221</v>
      </c>
      <c r="K437" s="134" t="s">
        <v>259</v>
      </c>
      <c r="L437" s="614" t="s">
        <v>271</v>
      </c>
      <c r="M437" s="134"/>
      <c r="N437" s="308" t="s">
        <v>241</v>
      </c>
      <c r="O437" s="60" t="s">
        <v>241</v>
      </c>
      <c r="P437" s="308"/>
      <c r="Q437" s="64"/>
      <c r="R437" s="56"/>
      <c r="S437" s="56"/>
      <c r="T437" s="56"/>
      <c r="U437" s="56"/>
      <c r="V437" s="56"/>
    </row>
    <row r="438" spans="1:22">
      <c r="A438" s="578">
        <v>46780936</v>
      </c>
      <c r="B438" s="162" t="s">
        <v>2682</v>
      </c>
      <c r="C438" s="167">
        <v>51954986806</v>
      </c>
      <c r="D438" s="145" t="s">
        <v>2683</v>
      </c>
      <c r="E438" s="134"/>
      <c r="F438" s="76"/>
      <c r="G438" s="163" t="s">
        <v>225</v>
      </c>
      <c r="H438" s="163" t="s">
        <v>245</v>
      </c>
      <c r="I438" s="76"/>
      <c r="J438" s="76" t="s">
        <v>221</v>
      </c>
      <c r="K438" s="134" t="s">
        <v>259</v>
      </c>
      <c r="L438" s="614" t="s">
        <v>271</v>
      </c>
      <c r="M438" s="134"/>
      <c r="N438" s="56" t="s">
        <v>236</v>
      </c>
      <c r="O438" s="56"/>
      <c r="P438" s="76"/>
      <c r="Q438" s="64"/>
      <c r="R438" s="56"/>
      <c r="S438" s="56"/>
      <c r="T438" s="56"/>
      <c r="U438" s="56"/>
      <c r="V438" s="56"/>
    </row>
    <row r="439" spans="1:22">
      <c r="A439" s="578">
        <v>9426178</v>
      </c>
      <c r="B439" s="162" t="s">
        <v>727</v>
      </c>
      <c r="C439" s="167">
        <v>51993406652</v>
      </c>
      <c r="D439" s="145" t="s">
        <v>728</v>
      </c>
      <c r="E439" s="134"/>
      <c r="F439" s="76"/>
      <c r="G439" s="165" t="s">
        <v>223</v>
      </c>
      <c r="H439" s="163" t="s">
        <v>245</v>
      </c>
      <c r="I439" s="76"/>
      <c r="J439" s="76" t="s">
        <v>221</v>
      </c>
      <c r="K439" s="134" t="s">
        <v>259</v>
      </c>
      <c r="L439" s="614" t="s">
        <v>271</v>
      </c>
      <c r="M439" s="134"/>
      <c r="N439" s="56" t="s">
        <v>231</v>
      </c>
      <c r="O439" s="56" t="s">
        <v>231</v>
      </c>
      <c r="P439" s="56"/>
      <c r="Q439" s="64"/>
      <c r="R439" s="56"/>
      <c r="S439" s="56"/>
      <c r="T439" s="56"/>
      <c r="U439" s="56"/>
      <c r="V439" s="56"/>
    </row>
    <row r="440" spans="1:22">
      <c r="A440" s="582" t="s">
        <v>10786</v>
      </c>
      <c r="B440" s="427" t="s">
        <v>10787</v>
      </c>
      <c r="C440" s="430" t="s">
        <v>10788</v>
      </c>
      <c r="D440" s="415" t="s">
        <v>10789</v>
      </c>
      <c r="E440" s="416" t="s">
        <v>376</v>
      </c>
      <c r="F440" s="419"/>
      <c r="G440" s="417" t="s">
        <v>223</v>
      </c>
      <c r="H440" s="418" t="s">
        <v>245</v>
      </c>
      <c r="I440" s="419"/>
      <c r="J440" s="419" t="s">
        <v>221</v>
      </c>
      <c r="K440" s="416" t="s">
        <v>259</v>
      </c>
      <c r="L440" s="614" t="s">
        <v>271</v>
      </c>
      <c r="M440" s="416"/>
      <c r="N440" s="420" t="s">
        <v>233</v>
      </c>
      <c r="O440" s="420"/>
      <c r="P440" s="419"/>
      <c r="Q440" s="421"/>
      <c r="R440" s="420"/>
      <c r="S440" s="420"/>
      <c r="T440" s="420"/>
      <c r="U440" s="420"/>
      <c r="V440" s="420"/>
    </row>
    <row r="441" spans="1:22">
      <c r="A441" s="579">
        <v>72929806</v>
      </c>
      <c r="B441" s="427" t="s">
        <v>7754</v>
      </c>
      <c r="C441" s="414">
        <v>922477551</v>
      </c>
      <c r="D441" s="415" t="s">
        <v>7755</v>
      </c>
      <c r="E441" s="416" t="s">
        <v>7756</v>
      </c>
      <c r="F441" s="419" t="s">
        <v>6808</v>
      </c>
      <c r="G441" s="418" t="s">
        <v>225</v>
      </c>
      <c r="H441" s="418" t="s">
        <v>243</v>
      </c>
      <c r="I441" s="419"/>
      <c r="J441" s="419" t="s">
        <v>221</v>
      </c>
      <c r="K441" s="416"/>
      <c r="L441" s="614" t="s">
        <v>271</v>
      </c>
      <c r="M441" s="416"/>
      <c r="N441" s="420" t="s">
        <v>233</v>
      </c>
      <c r="O441" s="420"/>
      <c r="P441" s="419"/>
      <c r="Q441" s="421"/>
      <c r="R441" s="420"/>
      <c r="S441" s="420"/>
      <c r="T441" s="420"/>
      <c r="U441" s="420"/>
      <c r="V441" s="420"/>
    </row>
    <row r="442" spans="1:22">
      <c r="A442" s="578">
        <v>60826133</v>
      </c>
      <c r="B442" s="162" t="s">
        <v>3326</v>
      </c>
      <c r="C442" s="167"/>
      <c r="D442" s="145"/>
      <c r="E442" s="163"/>
      <c r="F442" s="76"/>
      <c r="G442" s="163" t="s">
        <v>225</v>
      </c>
      <c r="H442" s="163" t="s">
        <v>243</v>
      </c>
      <c r="I442" s="76"/>
      <c r="J442" s="76" t="s">
        <v>221</v>
      </c>
      <c r="K442" s="134" t="s">
        <v>259</v>
      </c>
      <c r="L442" s="614" t="s">
        <v>271</v>
      </c>
      <c r="M442" s="134"/>
      <c r="N442" s="56" t="s">
        <v>231</v>
      </c>
      <c r="O442" s="56" t="s">
        <v>231</v>
      </c>
      <c r="P442" s="56"/>
      <c r="Q442" s="64"/>
      <c r="R442" s="56"/>
      <c r="S442" s="56"/>
      <c r="T442" s="56"/>
      <c r="U442" s="56"/>
      <c r="V442" s="56"/>
    </row>
    <row r="443" spans="1:22">
      <c r="A443" s="581">
        <v>72995880</v>
      </c>
      <c r="B443" s="427" t="s">
        <v>7919</v>
      </c>
      <c r="C443" s="416">
        <v>51992418981</v>
      </c>
      <c r="D443" s="415" t="s">
        <v>7920</v>
      </c>
      <c r="E443" s="423"/>
      <c r="F443" s="419"/>
      <c r="G443" s="417" t="s">
        <v>223</v>
      </c>
      <c r="H443" s="418" t="s">
        <v>245</v>
      </c>
      <c r="I443" s="419"/>
      <c r="J443" s="419" t="s">
        <v>221</v>
      </c>
      <c r="K443" s="416" t="s">
        <v>259</v>
      </c>
      <c r="L443" s="614" t="s">
        <v>271</v>
      </c>
      <c r="M443" s="416"/>
      <c r="N443" s="420" t="s">
        <v>233</v>
      </c>
      <c r="O443" s="420"/>
      <c r="P443" s="419"/>
      <c r="Q443" s="421"/>
      <c r="R443" s="420"/>
      <c r="S443" s="420"/>
      <c r="T443" s="420"/>
      <c r="U443" s="420"/>
      <c r="V443" s="420"/>
    </row>
    <row r="444" spans="1:22">
      <c r="A444" s="581">
        <v>74259973</v>
      </c>
      <c r="B444" s="427" t="s">
        <v>8858</v>
      </c>
      <c r="C444" s="416">
        <v>51998152889</v>
      </c>
      <c r="D444" s="415" t="s">
        <v>8859</v>
      </c>
      <c r="E444" s="431"/>
      <c r="F444" s="419"/>
      <c r="G444" s="418" t="s">
        <v>224</v>
      </c>
      <c r="H444" s="418" t="s">
        <v>245</v>
      </c>
      <c r="I444" s="419"/>
      <c r="J444" s="419" t="s">
        <v>221</v>
      </c>
      <c r="K444" s="416" t="s">
        <v>259</v>
      </c>
      <c r="L444" s="614" t="s">
        <v>271</v>
      </c>
      <c r="M444" s="416"/>
      <c r="N444" s="420" t="s">
        <v>233</v>
      </c>
      <c r="O444" s="420"/>
      <c r="P444" s="419"/>
      <c r="Q444" s="421"/>
      <c r="R444" s="420"/>
      <c r="S444" s="420"/>
      <c r="T444" s="420"/>
      <c r="U444" s="420"/>
      <c r="V444" s="420"/>
    </row>
    <row r="445" spans="1:22" ht="56">
      <c r="A445" s="902">
        <v>73351634</v>
      </c>
      <c r="B445" s="186" t="s">
        <v>8300</v>
      </c>
      <c r="C445" s="134">
        <v>51938310544</v>
      </c>
      <c r="D445" s="145" t="s">
        <v>8301</v>
      </c>
      <c r="E445" s="185"/>
      <c r="F445" s="76"/>
      <c r="G445" s="163" t="s">
        <v>224</v>
      </c>
      <c r="H445" s="163" t="s">
        <v>245</v>
      </c>
      <c r="I445" s="76"/>
      <c r="J445" s="76" t="s">
        <v>221</v>
      </c>
      <c r="K445" s="134" t="s">
        <v>259</v>
      </c>
      <c r="L445" s="614" t="s">
        <v>271</v>
      </c>
      <c r="M445" s="134"/>
      <c r="N445" s="56" t="s">
        <v>231</v>
      </c>
      <c r="O445" s="56" t="s">
        <v>231</v>
      </c>
      <c r="P445" s="76"/>
      <c r="Q445" s="64" t="s">
        <v>8302</v>
      </c>
      <c r="R445" s="60" t="s">
        <v>312</v>
      </c>
      <c r="S445" s="60" t="s">
        <v>319</v>
      </c>
      <c r="T445" s="60" t="s">
        <v>6207</v>
      </c>
      <c r="U445" s="56" t="s">
        <v>255</v>
      </c>
      <c r="V445" s="56"/>
    </row>
    <row r="446" spans="1:22">
      <c r="A446" s="580">
        <v>72239237</v>
      </c>
      <c r="B446" s="427" t="s">
        <v>6975</v>
      </c>
      <c r="C446" s="429" t="s">
        <v>6976</v>
      </c>
      <c r="D446" s="427" t="s">
        <v>6977</v>
      </c>
      <c r="E446" s="432"/>
      <c r="F446" s="419"/>
      <c r="G446" s="418" t="s">
        <v>224</v>
      </c>
      <c r="H446" s="418" t="s">
        <v>245</v>
      </c>
      <c r="I446" s="419"/>
      <c r="J446" s="419" t="s">
        <v>221</v>
      </c>
      <c r="K446" s="416" t="s">
        <v>259</v>
      </c>
      <c r="L446" s="614" t="s">
        <v>271</v>
      </c>
      <c r="M446" s="416"/>
      <c r="N446" s="420" t="s">
        <v>233</v>
      </c>
      <c r="O446" s="420"/>
      <c r="P446" s="419"/>
      <c r="Q446" s="421"/>
      <c r="R446" s="420"/>
      <c r="S446" s="420"/>
      <c r="T446" s="420"/>
      <c r="U446" s="420"/>
      <c r="V446" s="420"/>
    </row>
    <row r="447" spans="1:22">
      <c r="A447" s="580">
        <v>75404424</v>
      </c>
      <c r="B447" s="427" t="s">
        <v>9272</v>
      </c>
      <c r="C447" s="414">
        <v>51978172429</v>
      </c>
      <c r="D447" s="427" t="s">
        <v>9273</v>
      </c>
      <c r="E447" s="432" t="s">
        <v>347</v>
      </c>
      <c r="F447" s="420" t="s">
        <v>254</v>
      </c>
      <c r="G447" s="418" t="s">
        <v>224</v>
      </c>
      <c r="H447" s="418" t="s">
        <v>245</v>
      </c>
      <c r="I447" s="419"/>
      <c r="J447" s="419" t="s">
        <v>221</v>
      </c>
      <c r="K447" s="416"/>
      <c r="L447" s="614" t="s">
        <v>271</v>
      </c>
      <c r="M447" s="416"/>
      <c r="N447" s="420" t="s">
        <v>233</v>
      </c>
      <c r="O447" s="420"/>
      <c r="P447" s="419"/>
      <c r="Q447" s="421"/>
      <c r="R447" s="420"/>
      <c r="S447" s="420"/>
      <c r="T447" s="420"/>
      <c r="U447" s="420"/>
      <c r="V447" s="420"/>
    </row>
    <row r="448" spans="1:22">
      <c r="A448" s="582" t="s">
        <v>10680</v>
      </c>
      <c r="B448" s="427" t="s">
        <v>10681</v>
      </c>
      <c r="C448" s="430" t="s">
        <v>10682</v>
      </c>
      <c r="D448" s="415" t="s">
        <v>10683</v>
      </c>
      <c r="E448" s="433"/>
      <c r="F448" s="464" t="s">
        <v>1392</v>
      </c>
      <c r="G448" s="417" t="s">
        <v>223</v>
      </c>
      <c r="H448" s="418" t="s">
        <v>244</v>
      </c>
      <c r="I448" s="419"/>
      <c r="J448" s="419" t="s">
        <v>221</v>
      </c>
      <c r="K448" s="416"/>
      <c r="L448" s="614" t="s">
        <v>271</v>
      </c>
      <c r="M448" s="416"/>
      <c r="N448" s="420" t="s">
        <v>233</v>
      </c>
      <c r="O448" s="420"/>
      <c r="P448" s="419"/>
      <c r="Q448" s="421"/>
      <c r="R448" s="420"/>
      <c r="S448" s="420"/>
      <c r="T448" s="420"/>
      <c r="U448" s="420"/>
      <c r="V448" s="420"/>
    </row>
    <row r="449" spans="1:22">
      <c r="A449" s="579">
        <v>61421125</v>
      </c>
      <c r="B449" s="427" t="s">
        <v>4246</v>
      </c>
      <c r="C449" s="414">
        <v>936386527</v>
      </c>
      <c r="D449" s="415"/>
      <c r="E449" s="416"/>
      <c r="F449" s="419"/>
      <c r="G449" s="417" t="s">
        <v>223</v>
      </c>
      <c r="H449" s="418" t="s">
        <v>244</v>
      </c>
      <c r="I449" s="419"/>
      <c r="J449" s="419" t="s">
        <v>221</v>
      </c>
      <c r="K449" s="416"/>
      <c r="L449" s="614" t="s">
        <v>271</v>
      </c>
      <c r="M449" s="416"/>
      <c r="N449" s="420" t="s">
        <v>233</v>
      </c>
      <c r="O449" s="420"/>
      <c r="P449" s="419"/>
      <c r="Q449" s="421"/>
      <c r="R449" s="420"/>
      <c r="S449" s="420"/>
      <c r="T449" s="420"/>
      <c r="U449" s="420"/>
      <c r="V449" s="420"/>
    </row>
    <row r="450" spans="1:22">
      <c r="A450" s="579">
        <v>72595667</v>
      </c>
      <c r="B450" s="427" t="s">
        <v>7388</v>
      </c>
      <c r="C450" s="414">
        <v>918967368</v>
      </c>
      <c r="D450" s="415"/>
      <c r="E450" s="416"/>
      <c r="F450" s="419"/>
      <c r="G450" s="418" t="s">
        <v>225</v>
      </c>
      <c r="H450" s="418" t="s">
        <v>244</v>
      </c>
      <c r="I450" s="419"/>
      <c r="J450" s="419" t="s">
        <v>221</v>
      </c>
      <c r="K450" s="416"/>
      <c r="L450" s="614" t="s">
        <v>271</v>
      </c>
      <c r="M450" s="416"/>
      <c r="N450" s="420" t="s">
        <v>233</v>
      </c>
      <c r="O450" s="420"/>
      <c r="P450" s="419"/>
      <c r="Q450" s="421"/>
      <c r="R450" s="420"/>
      <c r="S450" s="420"/>
      <c r="T450" s="420"/>
      <c r="U450" s="420"/>
      <c r="V450" s="420"/>
    </row>
    <row r="451" spans="1:22">
      <c r="A451" s="579">
        <v>78560395</v>
      </c>
      <c r="B451" s="427" t="s">
        <v>10103</v>
      </c>
      <c r="C451" s="414">
        <v>987858734</v>
      </c>
      <c r="D451" s="415"/>
      <c r="E451" s="416"/>
      <c r="F451" s="419"/>
      <c r="G451" s="418" t="s">
        <v>225</v>
      </c>
      <c r="H451" s="418" t="s">
        <v>244</v>
      </c>
      <c r="I451" s="419"/>
      <c r="J451" s="419" t="s">
        <v>221</v>
      </c>
      <c r="K451" s="416"/>
      <c r="L451" s="614" t="s">
        <v>271</v>
      </c>
      <c r="M451" s="416"/>
      <c r="N451" s="420" t="s">
        <v>233</v>
      </c>
      <c r="O451" s="420"/>
      <c r="P451" s="419"/>
      <c r="Q451" s="421"/>
      <c r="R451" s="420"/>
      <c r="S451" s="420"/>
      <c r="T451" s="420"/>
      <c r="U451" s="420"/>
      <c r="V451" s="420"/>
    </row>
    <row r="452" spans="1:22">
      <c r="A452" s="579">
        <v>72593617</v>
      </c>
      <c r="B452" s="427" t="s">
        <v>7372</v>
      </c>
      <c r="C452" s="414">
        <v>933173523</v>
      </c>
      <c r="D452" s="415"/>
      <c r="E452" s="416"/>
      <c r="F452" s="419"/>
      <c r="G452" s="418" t="s">
        <v>225</v>
      </c>
      <c r="H452" s="418" t="s">
        <v>244</v>
      </c>
      <c r="I452" s="419"/>
      <c r="J452" s="419" t="s">
        <v>221</v>
      </c>
      <c r="K452" s="416"/>
      <c r="L452" s="614" t="s">
        <v>271</v>
      </c>
      <c r="M452" s="416"/>
      <c r="N452" s="420" t="s">
        <v>233</v>
      </c>
      <c r="O452" s="420"/>
      <c r="P452" s="419"/>
      <c r="Q452" s="421"/>
      <c r="R452" s="420"/>
      <c r="S452" s="420"/>
      <c r="T452" s="420"/>
      <c r="U452" s="420"/>
      <c r="V452" s="420"/>
    </row>
    <row r="453" spans="1:22" ht="29">
      <c r="A453" s="578">
        <v>61821100</v>
      </c>
      <c r="B453" s="162" t="s">
        <v>4846</v>
      </c>
      <c r="C453" s="167" t="s">
        <v>4847</v>
      </c>
      <c r="D453" s="145" t="s">
        <v>4848</v>
      </c>
      <c r="E453" s="163"/>
      <c r="F453" s="76"/>
      <c r="G453" s="184" t="s">
        <v>224</v>
      </c>
      <c r="H453" s="163" t="s">
        <v>245</v>
      </c>
      <c r="I453" s="76"/>
      <c r="J453" s="76" t="s">
        <v>221</v>
      </c>
      <c r="K453" s="134"/>
      <c r="L453" s="436" t="s">
        <v>271</v>
      </c>
      <c r="M453" s="134"/>
      <c r="N453" s="56" t="s">
        <v>231</v>
      </c>
      <c r="O453" s="56" t="s">
        <v>231</v>
      </c>
      <c r="P453" s="91"/>
      <c r="Q453" s="64" t="s">
        <v>445</v>
      </c>
      <c r="R453" s="56" t="s">
        <v>232</v>
      </c>
      <c r="S453" s="56" t="s">
        <v>318</v>
      </c>
      <c r="T453" s="60" t="s">
        <v>323</v>
      </c>
      <c r="U453" s="56" t="s">
        <v>255</v>
      </c>
      <c r="V453" s="56"/>
    </row>
    <row r="454" spans="1:22">
      <c r="A454" s="578">
        <v>72876150</v>
      </c>
      <c r="B454" s="162" t="s">
        <v>7725</v>
      </c>
      <c r="C454" s="167" t="s">
        <v>7726</v>
      </c>
      <c r="D454" s="145"/>
      <c r="E454" s="163"/>
      <c r="F454" s="76"/>
      <c r="G454" s="184" t="s">
        <v>224</v>
      </c>
      <c r="H454" s="163"/>
      <c r="I454" s="76"/>
      <c r="J454" s="76" t="s">
        <v>221</v>
      </c>
      <c r="K454" s="134"/>
      <c r="L454" s="436" t="s">
        <v>271</v>
      </c>
      <c r="M454" s="134"/>
      <c r="N454" s="56" t="s">
        <v>231</v>
      </c>
      <c r="O454" s="56" t="s">
        <v>231</v>
      </c>
      <c r="P454" s="56"/>
      <c r="Q454" s="64"/>
      <c r="R454" s="56"/>
      <c r="S454" s="56"/>
      <c r="T454" s="56"/>
      <c r="U454" s="56"/>
      <c r="V454" s="56"/>
    </row>
    <row r="455" spans="1:22">
      <c r="A455" s="579">
        <v>44600700</v>
      </c>
      <c r="B455" s="427" t="s">
        <v>2317</v>
      </c>
      <c r="C455" s="414">
        <v>51981463340</v>
      </c>
      <c r="D455" s="415" t="s">
        <v>2318</v>
      </c>
      <c r="E455" s="416" t="s">
        <v>376</v>
      </c>
      <c r="F455" s="419" t="s">
        <v>260</v>
      </c>
      <c r="G455" s="426" t="s">
        <v>224</v>
      </c>
      <c r="H455" s="418" t="s">
        <v>245</v>
      </c>
      <c r="I455" s="419"/>
      <c r="J455" s="419" t="s">
        <v>221</v>
      </c>
      <c r="K455" s="416"/>
      <c r="L455" s="614" t="s">
        <v>271</v>
      </c>
      <c r="M455" s="416"/>
      <c r="N455" s="420" t="s">
        <v>233</v>
      </c>
      <c r="O455" s="420"/>
      <c r="P455" s="419"/>
      <c r="Q455" s="421"/>
      <c r="R455" s="420"/>
      <c r="S455" s="420"/>
      <c r="T455" s="420"/>
      <c r="U455" s="420"/>
      <c r="V455" s="420"/>
    </row>
    <row r="456" spans="1:22">
      <c r="A456" s="579">
        <v>70373298</v>
      </c>
      <c r="B456" s="427" t="s">
        <v>5415</v>
      </c>
      <c r="C456" s="414">
        <v>51975268810</v>
      </c>
      <c r="D456" s="415" t="s">
        <v>5416</v>
      </c>
      <c r="E456" s="416" t="s">
        <v>376</v>
      </c>
      <c r="F456" s="419" t="s">
        <v>260</v>
      </c>
      <c r="G456" s="426" t="s">
        <v>224</v>
      </c>
      <c r="H456" s="418" t="s">
        <v>245</v>
      </c>
      <c r="I456" s="419"/>
      <c r="J456" s="419" t="s">
        <v>221</v>
      </c>
      <c r="K456" s="416"/>
      <c r="L456" s="614" t="s">
        <v>271</v>
      </c>
      <c r="M456" s="416"/>
      <c r="N456" s="420" t="s">
        <v>233</v>
      </c>
      <c r="O456" s="420"/>
      <c r="P456" s="419"/>
      <c r="Q456" s="421"/>
      <c r="R456" s="420"/>
      <c r="S456" s="420"/>
      <c r="T456" s="420"/>
      <c r="U456" s="420"/>
      <c r="V456" s="420"/>
    </row>
    <row r="457" spans="1:22">
      <c r="A457" s="579">
        <v>71613434</v>
      </c>
      <c r="B457" s="427" t="s">
        <v>6409</v>
      </c>
      <c r="C457" s="414">
        <v>51963364680</v>
      </c>
      <c r="D457" s="415" t="s">
        <v>6410</v>
      </c>
      <c r="E457" s="416" t="s">
        <v>507</v>
      </c>
      <c r="F457" s="419" t="s">
        <v>240</v>
      </c>
      <c r="G457" s="418" t="s">
        <v>225</v>
      </c>
      <c r="H457" s="418" t="s">
        <v>245</v>
      </c>
      <c r="I457" s="419"/>
      <c r="J457" s="419" t="s">
        <v>221</v>
      </c>
      <c r="K457" s="416"/>
      <c r="L457" s="614" t="s">
        <v>271</v>
      </c>
      <c r="M457" s="416"/>
      <c r="N457" s="420" t="s">
        <v>233</v>
      </c>
      <c r="O457" s="420"/>
      <c r="P457" s="419"/>
      <c r="Q457" s="421"/>
      <c r="R457" s="420"/>
      <c r="S457" s="420"/>
      <c r="T457" s="420"/>
      <c r="U457" s="420"/>
      <c r="V457" s="420"/>
    </row>
    <row r="458" spans="1:22">
      <c r="A458" s="579"/>
      <c r="B458" s="427" t="s">
        <v>11113</v>
      </c>
      <c r="C458" s="414">
        <v>51961728096</v>
      </c>
      <c r="D458" s="415" t="s">
        <v>11114</v>
      </c>
      <c r="E458" s="416" t="s">
        <v>507</v>
      </c>
      <c r="F458" s="419" t="s">
        <v>240</v>
      </c>
      <c r="G458" s="418" t="s">
        <v>225</v>
      </c>
      <c r="H458" s="418" t="s">
        <v>245</v>
      </c>
      <c r="I458" s="419"/>
      <c r="J458" s="419" t="s">
        <v>221</v>
      </c>
      <c r="K458" s="416"/>
      <c r="L458" s="614" t="s">
        <v>271</v>
      </c>
      <c r="M458" s="416"/>
      <c r="N458" s="420" t="s">
        <v>233</v>
      </c>
      <c r="O458" s="420"/>
      <c r="P458" s="419"/>
      <c r="Q458" s="421"/>
      <c r="R458" s="420"/>
      <c r="S458" s="420"/>
      <c r="T458" s="420"/>
      <c r="U458" s="420"/>
      <c r="V458" s="420"/>
    </row>
    <row r="459" spans="1:22">
      <c r="A459" s="579">
        <v>73148953</v>
      </c>
      <c r="B459" s="427" t="s">
        <v>8024</v>
      </c>
      <c r="C459" s="414">
        <v>51964943153</v>
      </c>
      <c r="D459" s="415" t="s">
        <v>8025</v>
      </c>
      <c r="E459" s="416" t="s">
        <v>1097</v>
      </c>
      <c r="F459" s="419" t="s">
        <v>240</v>
      </c>
      <c r="G459" s="418" t="s">
        <v>225</v>
      </c>
      <c r="H459" s="418" t="s">
        <v>245</v>
      </c>
      <c r="I459" s="419"/>
      <c r="J459" s="419" t="s">
        <v>221</v>
      </c>
      <c r="K459" s="416"/>
      <c r="L459" s="614" t="s">
        <v>271</v>
      </c>
      <c r="M459" s="416"/>
      <c r="N459" s="420" t="s">
        <v>233</v>
      </c>
      <c r="O459" s="420"/>
      <c r="P459" s="419"/>
      <c r="Q459" s="421"/>
      <c r="R459" s="420"/>
      <c r="S459" s="420"/>
      <c r="T459" s="420"/>
      <c r="U459" s="420"/>
      <c r="V459" s="420"/>
    </row>
    <row r="460" spans="1:22">
      <c r="A460" s="580">
        <v>125877</v>
      </c>
      <c r="B460" s="427" t="s">
        <v>374</v>
      </c>
      <c r="C460" s="414">
        <v>51947468123</v>
      </c>
      <c r="D460" s="427" t="s">
        <v>375</v>
      </c>
      <c r="E460" s="416" t="s">
        <v>376</v>
      </c>
      <c r="F460" s="419" t="s">
        <v>377</v>
      </c>
      <c r="G460" s="426" t="s">
        <v>224</v>
      </c>
      <c r="H460" s="418" t="s">
        <v>245</v>
      </c>
      <c r="I460" s="419"/>
      <c r="J460" s="419" t="s">
        <v>221</v>
      </c>
      <c r="K460" s="416"/>
      <c r="L460" s="614" t="s">
        <v>271</v>
      </c>
      <c r="M460" s="416"/>
      <c r="N460" s="420" t="s">
        <v>233</v>
      </c>
      <c r="O460" s="420"/>
      <c r="P460" s="419"/>
      <c r="Q460" s="421"/>
      <c r="R460" s="420"/>
      <c r="S460" s="420"/>
      <c r="T460" s="420"/>
      <c r="U460" s="420"/>
      <c r="V460" s="420"/>
    </row>
    <row r="461" spans="1:22">
      <c r="A461" s="580">
        <v>70639369</v>
      </c>
      <c r="B461" s="427" t="s">
        <v>5585</v>
      </c>
      <c r="C461" s="414">
        <v>51904650665</v>
      </c>
      <c r="D461" s="427" t="s">
        <v>5586</v>
      </c>
      <c r="E461" s="416" t="s">
        <v>376</v>
      </c>
      <c r="F461" s="419" t="s">
        <v>377</v>
      </c>
      <c r="G461" s="426" t="s">
        <v>224</v>
      </c>
      <c r="H461" s="418" t="s">
        <v>245</v>
      </c>
      <c r="I461" s="419"/>
      <c r="J461" s="419" t="s">
        <v>221</v>
      </c>
      <c r="K461" s="416"/>
      <c r="L461" s="614" t="s">
        <v>271</v>
      </c>
      <c r="M461" s="416"/>
      <c r="N461" s="420" t="s">
        <v>233</v>
      </c>
      <c r="O461" s="420"/>
      <c r="P461" s="419"/>
      <c r="Q461" s="421"/>
      <c r="R461" s="420"/>
      <c r="S461" s="420"/>
      <c r="T461" s="420"/>
      <c r="U461" s="420"/>
      <c r="V461" s="420"/>
    </row>
    <row r="462" spans="1:22">
      <c r="A462" s="579"/>
      <c r="B462" s="427" t="s">
        <v>11115</v>
      </c>
      <c r="C462" s="414">
        <v>900482897</v>
      </c>
      <c r="D462" s="415"/>
      <c r="E462" s="418"/>
      <c r="F462" s="419" t="s">
        <v>11116</v>
      </c>
      <c r="G462" s="426" t="s">
        <v>224</v>
      </c>
      <c r="H462" s="418" t="s">
        <v>242</v>
      </c>
      <c r="I462" s="419"/>
      <c r="J462" s="419" t="s">
        <v>221</v>
      </c>
      <c r="K462" s="416"/>
      <c r="L462" s="614" t="s">
        <v>271</v>
      </c>
      <c r="M462" s="416"/>
      <c r="N462" s="420" t="s">
        <v>233</v>
      </c>
      <c r="O462" s="420"/>
      <c r="P462" s="419"/>
      <c r="Q462" s="421"/>
      <c r="R462" s="420"/>
      <c r="S462" s="420"/>
      <c r="T462" s="420"/>
      <c r="U462" s="420"/>
      <c r="V462" s="420"/>
    </row>
    <row r="463" spans="1:22" ht="28">
      <c r="A463" s="578">
        <v>61225684</v>
      </c>
      <c r="B463" s="162" t="s">
        <v>3866</v>
      </c>
      <c r="C463" s="167">
        <v>933058082</v>
      </c>
      <c r="D463" s="145" t="s">
        <v>12</v>
      </c>
      <c r="E463" s="163"/>
      <c r="F463" s="76" t="s">
        <v>377</v>
      </c>
      <c r="G463" s="163" t="s">
        <v>225</v>
      </c>
      <c r="H463" s="163" t="s">
        <v>243</v>
      </c>
      <c r="I463" s="76"/>
      <c r="J463" s="76" t="s">
        <v>221</v>
      </c>
      <c r="K463" s="134"/>
      <c r="L463" s="436" t="s">
        <v>271</v>
      </c>
      <c r="M463" s="134"/>
      <c r="N463" s="56" t="s">
        <v>231</v>
      </c>
      <c r="O463" s="56" t="s">
        <v>231</v>
      </c>
      <c r="P463" s="76"/>
      <c r="Q463" s="64" t="s">
        <v>445</v>
      </c>
      <c r="R463" s="56" t="s">
        <v>232</v>
      </c>
      <c r="S463" s="56" t="s">
        <v>318</v>
      </c>
      <c r="T463" s="56" t="s">
        <v>323</v>
      </c>
      <c r="U463" s="56" t="s">
        <v>255</v>
      </c>
      <c r="V463" s="56"/>
    </row>
    <row r="464" spans="1:22">
      <c r="A464" s="579">
        <v>72261091</v>
      </c>
      <c r="B464" s="427" t="s">
        <v>6978</v>
      </c>
      <c r="C464" s="414">
        <v>51933333752</v>
      </c>
      <c r="D464" s="415" t="s">
        <v>6979</v>
      </c>
      <c r="E464" s="416" t="s">
        <v>376</v>
      </c>
      <c r="F464" s="419" t="s">
        <v>260</v>
      </c>
      <c r="G464" s="426" t="s">
        <v>224</v>
      </c>
      <c r="H464" s="418" t="s">
        <v>245</v>
      </c>
      <c r="I464" s="419"/>
      <c r="J464" s="419" t="s">
        <v>221</v>
      </c>
      <c r="K464" s="416"/>
      <c r="L464" s="614" t="s">
        <v>271</v>
      </c>
      <c r="M464" s="416"/>
      <c r="N464" s="420" t="s">
        <v>233</v>
      </c>
      <c r="O464" s="420"/>
      <c r="P464" s="419"/>
      <c r="Q464" s="421"/>
      <c r="R464" s="420"/>
      <c r="S464" s="420"/>
      <c r="T464" s="420"/>
      <c r="U464" s="420"/>
      <c r="V464" s="420"/>
    </row>
    <row r="465" spans="1:22" ht="29">
      <c r="A465" s="578">
        <v>70568743</v>
      </c>
      <c r="B465" s="162" t="s">
        <v>5513</v>
      </c>
      <c r="C465" s="167">
        <v>51933098727</v>
      </c>
      <c r="D465" s="145" t="s">
        <v>5514</v>
      </c>
      <c r="E465" s="134" t="s">
        <v>376</v>
      </c>
      <c r="F465" s="76" t="s">
        <v>377</v>
      </c>
      <c r="G465" s="184" t="s">
        <v>224</v>
      </c>
      <c r="H465" s="163" t="s">
        <v>245</v>
      </c>
      <c r="I465" s="76"/>
      <c r="J465" s="76" t="s">
        <v>221</v>
      </c>
      <c r="K465" s="134"/>
      <c r="L465" s="614" t="s">
        <v>271</v>
      </c>
      <c r="M465" s="134"/>
      <c r="N465" s="60" t="s">
        <v>241</v>
      </c>
      <c r="O465" s="56"/>
      <c r="P465" s="76"/>
      <c r="Q465" s="64"/>
      <c r="R465" s="56"/>
      <c r="S465" s="56"/>
      <c r="T465" s="56"/>
      <c r="U465" s="56"/>
      <c r="V465" s="56" t="s">
        <v>2653</v>
      </c>
    </row>
    <row r="466" spans="1:22">
      <c r="A466" s="579">
        <v>75169029</v>
      </c>
      <c r="B466" s="427" t="s">
        <v>9189</v>
      </c>
      <c r="C466" s="414">
        <v>51974353249</v>
      </c>
      <c r="D466" s="415" t="s">
        <v>9190</v>
      </c>
      <c r="E466" s="416" t="s">
        <v>376</v>
      </c>
      <c r="F466" s="419" t="s">
        <v>377</v>
      </c>
      <c r="G466" s="417" t="s">
        <v>223</v>
      </c>
      <c r="H466" s="418" t="s">
        <v>245</v>
      </c>
      <c r="I466" s="419"/>
      <c r="J466" s="419" t="s">
        <v>221</v>
      </c>
      <c r="K466" s="416"/>
      <c r="L466" s="436" t="s">
        <v>271</v>
      </c>
      <c r="M466" s="416"/>
      <c r="N466" s="420" t="s">
        <v>233</v>
      </c>
      <c r="O466" s="420"/>
      <c r="P466" s="419"/>
      <c r="Q466" s="421"/>
      <c r="R466" s="420"/>
      <c r="S466" s="420"/>
      <c r="T466" s="420"/>
      <c r="U466" s="420"/>
      <c r="V466" s="420"/>
    </row>
    <row r="467" spans="1:22">
      <c r="A467" s="579">
        <v>7750605</v>
      </c>
      <c r="B467" s="427" t="s">
        <v>601</v>
      </c>
      <c r="C467" s="414">
        <v>51981346425</v>
      </c>
      <c r="D467" s="415" t="s">
        <v>602</v>
      </c>
      <c r="E467" s="416" t="s">
        <v>507</v>
      </c>
      <c r="F467" s="419"/>
      <c r="G467" s="417" t="s">
        <v>223</v>
      </c>
      <c r="H467" s="418" t="s">
        <v>245</v>
      </c>
      <c r="I467" s="419"/>
      <c r="J467" s="419" t="s">
        <v>221</v>
      </c>
      <c r="K467" s="416"/>
      <c r="L467" s="436" t="s">
        <v>271</v>
      </c>
      <c r="M467" s="416"/>
      <c r="N467" s="420" t="s">
        <v>233</v>
      </c>
      <c r="O467" s="420"/>
      <c r="P467" s="419"/>
      <c r="Q467" s="421"/>
      <c r="R467" s="420"/>
      <c r="S467" s="420"/>
      <c r="T467" s="420"/>
      <c r="U467" s="420"/>
      <c r="V467" s="420"/>
    </row>
    <row r="468" spans="1:22">
      <c r="A468" s="579">
        <v>72214033</v>
      </c>
      <c r="B468" s="427" t="s">
        <v>6960</v>
      </c>
      <c r="C468" s="414">
        <v>51932716233</v>
      </c>
      <c r="D468" s="415" t="s">
        <v>6961</v>
      </c>
      <c r="E468" s="416" t="s">
        <v>376</v>
      </c>
      <c r="F468" s="419" t="s">
        <v>260</v>
      </c>
      <c r="G468" s="426" t="s">
        <v>224</v>
      </c>
      <c r="H468" s="418" t="s">
        <v>245</v>
      </c>
      <c r="I468" s="419"/>
      <c r="J468" s="419" t="s">
        <v>221</v>
      </c>
      <c r="K468" s="416"/>
      <c r="L468" s="436" t="s">
        <v>271</v>
      </c>
      <c r="M468" s="416"/>
      <c r="N468" s="420" t="s">
        <v>233</v>
      </c>
      <c r="O468" s="420"/>
      <c r="P468" s="419"/>
      <c r="Q468" s="421"/>
      <c r="R468" s="420"/>
      <c r="S468" s="420"/>
      <c r="T468" s="420"/>
      <c r="U468" s="420"/>
      <c r="V468" s="420"/>
    </row>
    <row r="469" spans="1:22">
      <c r="A469" s="579">
        <v>71345341</v>
      </c>
      <c r="B469" s="427" t="s">
        <v>6189</v>
      </c>
      <c r="C469" s="414">
        <v>51917284203</v>
      </c>
      <c r="D469" s="415" t="s">
        <v>6190</v>
      </c>
      <c r="E469" s="416" t="s">
        <v>376</v>
      </c>
      <c r="F469" s="419" t="s">
        <v>377</v>
      </c>
      <c r="G469" s="417" t="s">
        <v>223</v>
      </c>
      <c r="H469" s="418" t="s">
        <v>245</v>
      </c>
      <c r="I469" s="419"/>
      <c r="J469" s="419" t="s">
        <v>221</v>
      </c>
      <c r="K469" s="416"/>
      <c r="L469" s="436" t="s">
        <v>271</v>
      </c>
      <c r="M469" s="416"/>
      <c r="N469" s="420" t="s">
        <v>233</v>
      </c>
      <c r="O469" s="420"/>
      <c r="P469" s="419"/>
      <c r="Q469" s="421"/>
      <c r="R469" s="420"/>
      <c r="S469" s="420"/>
      <c r="T469" s="420"/>
      <c r="U469" s="420"/>
      <c r="V469" s="420"/>
    </row>
    <row r="470" spans="1:22">
      <c r="A470" s="579">
        <v>60495304</v>
      </c>
      <c r="B470" s="427" t="s">
        <v>3126</v>
      </c>
      <c r="C470" s="414">
        <v>51907841075</v>
      </c>
      <c r="D470" s="415" t="s">
        <v>3127</v>
      </c>
      <c r="E470" s="416" t="s">
        <v>376</v>
      </c>
      <c r="F470" s="419" t="s">
        <v>377</v>
      </c>
      <c r="G470" s="426" t="s">
        <v>224</v>
      </c>
      <c r="H470" s="418" t="s">
        <v>245</v>
      </c>
      <c r="I470" s="419"/>
      <c r="J470" s="419" t="s">
        <v>221</v>
      </c>
      <c r="K470" s="416"/>
      <c r="L470" s="436" t="s">
        <v>271</v>
      </c>
      <c r="M470" s="416"/>
      <c r="N470" s="420" t="s">
        <v>233</v>
      </c>
      <c r="O470" s="420"/>
      <c r="P470" s="419"/>
      <c r="Q470" s="421"/>
      <c r="R470" s="420"/>
      <c r="S470" s="420"/>
      <c r="T470" s="420"/>
      <c r="U470" s="420"/>
      <c r="V470" s="420"/>
    </row>
    <row r="471" spans="1:22">
      <c r="A471" s="579">
        <v>47478760</v>
      </c>
      <c r="B471" s="427" t="s">
        <v>2811</v>
      </c>
      <c r="C471" s="414">
        <v>51918819314</v>
      </c>
      <c r="D471" s="415" t="s">
        <v>2812</v>
      </c>
      <c r="E471" s="416" t="s">
        <v>507</v>
      </c>
      <c r="F471" s="419" t="s">
        <v>240</v>
      </c>
      <c r="G471" s="417" t="s">
        <v>223</v>
      </c>
      <c r="H471" s="418" t="s">
        <v>245</v>
      </c>
      <c r="I471" s="419"/>
      <c r="J471" s="419" t="s">
        <v>221</v>
      </c>
      <c r="K471" s="416"/>
      <c r="L471" s="436" t="s">
        <v>271</v>
      </c>
      <c r="M471" s="416"/>
      <c r="N471" s="420" t="s">
        <v>233</v>
      </c>
      <c r="O471" s="420"/>
      <c r="P471" s="419"/>
      <c r="Q471" s="421"/>
      <c r="R471" s="420"/>
      <c r="S471" s="420"/>
      <c r="T471" s="420"/>
      <c r="U471" s="420"/>
      <c r="V471" s="420"/>
    </row>
    <row r="472" spans="1:22" ht="29">
      <c r="A472" s="578">
        <v>61279125</v>
      </c>
      <c r="B472" s="162" t="s">
        <v>3946</v>
      </c>
      <c r="C472" s="134">
        <v>902473201</v>
      </c>
      <c r="D472" s="145"/>
      <c r="E472" s="163"/>
      <c r="F472" s="76"/>
      <c r="G472" s="165" t="s">
        <v>223</v>
      </c>
      <c r="H472" s="163" t="s">
        <v>238</v>
      </c>
      <c r="I472" s="76"/>
      <c r="J472" s="76" t="s">
        <v>221</v>
      </c>
      <c r="K472" s="134"/>
      <c r="L472" s="436" t="s">
        <v>271</v>
      </c>
      <c r="M472" s="134"/>
      <c r="N472" s="56" t="s">
        <v>231</v>
      </c>
      <c r="O472" s="56" t="s">
        <v>231</v>
      </c>
      <c r="P472" s="76"/>
      <c r="Q472" s="64" t="s">
        <v>3947</v>
      </c>
      <c r="R472" s="56" t="s">
        <v>234</v>
      </c>
      <c r="S472" s="56" t="s">
        <v>318</v>
      </c>
      <c r="T472" s="60" t="s">
        <v>3467</v>
      </c>
      <c r="U472" s="56" t="s">
        <v>255</v>
      </c>
      <c r="V472" s="56" t="s">
        <v>3948</v>
      </c>
    </row>
    <row r="473" spans="1:22">
      <c r="A473" s="579">
        <v>61177683</v>
      </c>
      <c r="B473" s="427" t="s">
        <v>3773</v>
      </c>
      <c r="C473" s="414">
        <v>992755893</v>
      </c>
      <c r="D473" s="415" t="s">
        <v>3774</v>
      </c>
      <c r="E473" s="418"/>
      <c r="F473" s="614" t="s">
        <v>268</v>
      </c>
      <c r="G473" s="426" t="s">
        <v>224</v>
      </c>
      <c r="H473" s="418" t="s">
        <v>242</v>
      </c>
      <c r="I473" s="419"/>
      <c r="J473" s="419" t="s">
        <v>221</v>
      </c>
      <c r="K473" s="416"/>
      <c r="L473" s="436" t="s">
        <v>271</v>
      </c>
      <c r="M473" s="416"/>
      <c r="N473" s="420" t="s">
        <v>233</v>
      </c>
      <c r="O473" s="420"/>
      <c r="P473" s="419"/>
      <c r="Q473" s="421"/>
      <c r="R473" s="420"/>
      <c r="S473" s="420"/>
      <c r="T473" s="420"/>
      <c r="U473" s="420"/>
      <c r="V473" s="420"/>
    </row>
    <row r="474" spans="1:22">
      <c r="A474" s="579">
        <v>60952900</v>
      </c>
      <c r="B474" s="427" t="s">
        <v>3490</v>
      </c>
      <c r="C474" s="414">
        <v>939138872</v>
      </c>
      <c r="D474" s="415" t="s">
        <v>3491</v>
      </c>
      <c r="E474" s="418"/>
      <c r="F474" s="419" t="s">
        <v>377</v>
      </c>
      <c r="G474" s="417" t="s">
        <v>223</v>
      </c>
      <c r="H474" s="418" t="s">
        <v>242</v>
      </c>
      <c r="I474" s="419"/>
      <c r="J474" s="419" t="s">
        <v>221</v>
      </c>
      <c r="K474" s="416"/>
      <c r="L474" s="436" t="s">
        <v>271</v>
      </c>
      <c r="M474" s="416"/>
      <c r="N474" s="420" t="s">
        <v>233</v>
      </c>
      <c r="O474" s="420"/>
      <c r="P474" s="419"/>
      <c r="Q474" s="421"/>
      <c r="R474" s="420"/>
      <c r="S474" s="420"/>
      <c r="T474" s="420"/>
      <c r="U474" s="420"/>
      <c r="V474" s="420"/>
    </row>
    <row r="475" spans="1:22">
      <c r="A475" s="579">
        <v>10348347</v>
      </c>
      <c r="B475" s="427" t="s">
        <v>964</v>
      </c>
      <c r="C475" s="414">
        <v>51992873834</v>
      </c>
      <c r="D475" s="415" t="s">
        <v>965</v>
      </c>
      <c r="E475" s="416" t="s">
        <v>376</v>
      </c>
      <c r="F475" s="419"/>
      <c r="G475" s="417" t="s">
        <v>223</v>
      </c>
      <c r="H475" s="418" t="s">
        <v>245</v>
      </c>
      <c r="I475" s="419"/>
      <c r="J475" s="419" t="s">
        <v>221</v>
      </c>
      <c r="K475" s="416"/>
      <c r="L475" s="436" t="s">
        <v>271</v>
      </c>
      <c r="M475" s="416"/>
      <c r="N475" s="420" t="s">
        <v>233</v>
      </c>
      <c r="O475" s="420"/>
      <c r="P475" s="419"/>
      <c r="Q475" s="421"/>
      <c r="R475" s="420"/>
      <c r="S475" s="420"/>
      <c r="T475" s="420"/>
      <c r="U475" s="420"/>
      <c r="V475" s="420"/>
    </row>
    <row r="476" spans="1:22">
      <c r="A476" s="578">
        <v>21543606</v>
      </c>
      <c r="B476" s="162" t="s">
        <v>1156</v>
      </c>
      <c r="C476" s="167">
        <v>51904866438</v>
      </c>
      <c r="D476" s="145" t="s">
        <v>1157</v>
      </c>
      <c r="E476" s="134" t="s">
        <v>507</v>
      </c>
      <c r="F476" s="614" t="s">
        <v>240</v>
      </c>
      <c r="G476" s="165" t="s">
        <v>223</v>
      </c>
      <c r="H476" s="163" t="s">
        <v>245</v>
      </c>
      <c r="I476" s="76"/>
      <c r="J476" s="76" t="s">
        <v>221</v>
      </c>
      <c r="K476" s="134"/>
      <c r="L476" s="614" t="s">
        <v>271</v>
      </c>
      <c r="M476" s="134"/>
      <c r="N476" s="56" t="s">
        <v>237</v>
      </c>
      <c r="O476" s="56"/>
      <c r="P476" s="76"/>
      <c r="Q476" s="64"/>
      <c r="R476" s="56"/>
      <c r="S476" s="56"/>
      <c r="T476" s="56"/>
      <c r="U476" s="56"/>
      <c r="V476" s="56"/>
    </row>
    <row r="477" spans="1:22">
      <c r="A477" s="579">
        <v>76382519</v>
      </c>
      <c r="B477" s="427" t="s">
        <v>9641</v>
      </c>
      <c r="C477" s="414">
        <v>51983386457</v>
      </c>
      <c r="D477" s="415" t="s">
        <v>9642</v>
      </c>
      <c r="E477" s="416" t="s">
        <v>376</v>
      </c>
      <c r="F477" s="419" t="s">
        <v>260</v>
      </c>
      <c r="G477" s="426" t="s">
        <v>224</v>
      </c>
      <c r="H477" s="418" t="s">
        <v>245</v>
      </c>
      <c r="I477" s="419"/>
      <c r="J477" s="419" t="s">
        <v>221</v>
      </c>
      <c r="K477" s="416"/>
      <c r="L477" s="436" t="s">
        <v>271</v>
      </c>
      <c r="M477" s="416"/>
      <c r="N477" s="420" t="s">
        <v>233</v>
      </c>
      <c r="O477" s="420"/>
      <c r="P477" s="419"/>
      <c r="Q477" s="421"/>
      <c r="R477" s="420"/>
      <c r="S477" s="420"/>
      <c r="T477" s="420"/>
      <c r="U477" s="420"/>
      <c r="V477" s="420"/>
    </row>
    <row r="478" spans="1:22">
      <c r="A478" s="579">
        <v>45785874</v>
      </c>
      <c r="B478" s="427" t="s">
        <v>2543</v>
      </c>
      <c r="C478" s="414">
        <v>51976443843</v>
      </c>
      <c r="D478" s="415" t="s">
        <v>2544</v>
      </c>
      <c r="E478" s="416" t="s">
        <v>376</v>
      </c>
      <c r="F478" s="419" t="s">
        <v>377</v>
      </c>
      <c r="G478" s="426" t="s">
        <v>224</v>
      </c>
      <c r="H478" s="418" t="s">
        <v>245</v>
      </c>
      <c r="I478" s="419"/>
      <c r="J478" s="419" t="s">
        <v>221</v>
      </c>
      <c r="K478" s="416"/>
      <c r="L478" s="436" t="s">
        <v>271</v>
      </c>
      <c r="M478" s="416"/>
      <c r="N478" s="420" t="s">
        <v>233</v>
      </c>
      <c r="O478" s="420"/>
      <c r="P478" s="419"/>
      <c r="Q478" s="421"/>
      <c r="R478" s="420"/>
      <c r="S478" s="420"/>
      <c r="T478" s="420"/>
      <c r="U478" s="420"/>
      <c r="V478" s="420"/>
    </row>
    <row r="479" spans="1:22">
      <c r="A479" s="432">
        <v>76717484</v>
      </c>
      <c r="B479" s="416" t="s">
        <v>9754</v>
      </c>
      <c r="C479" s="416">
        <v>954477665</v>
      </c>
      <c r="D479" s="416" t="s">
        <v>9755</v>
      </c>
      <c r="E479" s="418"/>
      <c r="F479" s="419"/>
      <c r="G479" s="426" t="s">
        <v>224</v>
      </c>
      <c r="H479" s="418" t="s">
        <v>11</v>
      </c>
      <c r="I479" s="419"/>
      <c r="J479" s="419" t="s">
        <v>221</v>
      </c>
      <c r="K479" s="416"/>
      <c r="L479" s="420"/>
      <c r="M479" s="434">
        <v>45841</v>
      </c>
      <c r="N479" s="420" t="s">
        <v>233</v>
      </c>
      <c r="O479" s="420" t="s">
        <v>237</v>
      </c>
      <c r="P479" s="419"/>
      <c r="Q479" s="421"/>
      <c r="R479" s="420"/>
      <c r="S479" s="420"/>
      <c r="T479" s="420"/>
      <c r="U479" s="420"/>
      <c r="V479" s="420" t="s">
        <v>11</v>
      </c>
    </row>
    <row r="480" spans="1:22">
      <c r="A480" s="432">
        <v>72343439</v>
      </c>
      <c r="B480" s="416" t="s">
        <v>7104</v>
      </c>
      <c r="C480" s="416">
        <v>906172798</v>
      </c>
      <c r="D480" s="416" t="s">
        <v>7105</v>
      </c>
      <c r="E480" s="418"/>
      <c r="F480" s="419"/>
      <c r="G480" s="426" t="s">
        <v>224</v>
      </c>
      <c r="H480" s="418" t="s">
        <v>11</v>
      </c>
      <c r="I480" s="419"/>
      <c r="J480" s="419" t="s">
        <v>221</v>
      </c>
      <c r="K480" s="416"/>
      <c r="L480" s="424" t="s">
        <v>271</v>
      </c>
      <c r="M480" s="434">
        <v>45841</v>
      </c>
      <c r="N480" s="420" t="s">
        <v>233</v>
      </c>
      <c r="O480" s="420" t="s">
        <v>236</v>
      </c>
      <c r="P480" s="419"/>
      <c r="Q480" s="421"/>
      <c r="R480" s="420"/>
      <c r="S480" s="420"/>
      <c r="T480" s="420"/>
      <c r="U480" s="420"/>
      <c r="V480" s="420" t="s">
        <v>11</v>
      </c>
    </row>
    <row r="481" spans="1:22">
      <c r="A481" s="432">
        <v>61433233</v>
      </c>
      <c r="B481" s="416" t="s">
        <v>4330</v>
      </c>
      <c r="C481" s="416">
        <v>926936991</v>
      </c>
      <c r="D481" s="416" t="s">
        <v>4331</v>
      </c>
      <c r="E481" s="418"/>
      <c r="F481" s="419"/>
      <c r="G481" s="426" t="s">
        <v>224</v>
      </c>
      <c r="H481" s="418" t="s">
        <v>11</v>
      </c>
      <c r="I481" s="419"/>
      <c r="J481" s="419" t="s">
        <v>221</v>
      </c>
      <c r="K481" s="416"/>
      <c r="L481" s="424" t="s">
        <v>271</v>
      </c>
      <c r="M481" s="434">
        <v>45841</v>
      </c>
      <c r="N481" s="420" t="s">
        <v>233</v>
      </c>
      <c r="O481" s="420" t="s">
        <v>236</v>
      </c>
      <c r="P481" s="419"/>
      <c r="Q481" s="421"/>
      <c r="R481" s="420"/>
      <c r="S481" s="420"/>
      <c r="T481" s="420"/>
      <c r="U481" s="420"/>
      <c r="V481" s="420" t="s">
        <v>11</v>
      </c>
    </row>
    <row r="482" spans="1:22">
      <c r="A482" s="432">
        <v>61361199</v>
      </c>
      <c r="B482" s="416" t="s">
        <v>4096</v>
      </c>
      <c r="C482" s="416">
        <v>936224669</v>
      </c>
      <c r="D482" s="416" t="s">
        <v>4097</v>
      </c>
      <c r="E482" s="418"/>
      <c r="F482" s="419"/>
      <c r="G482" s="423" t="s">
        <v>223</v>
      </c>
      <c r="H482" s="418" t="s">
        <v>11</v>
      </c>
      <c r="I482" s="419"/>
      <c r="J482" s="419" t="s">
        <v>221</v>
      </c>
      <c r="K482" s="416"/>
      <c r="L482" s="424" t="s">
        <v>271</v>
      </c>
      <c r="M482" s="434">
        <v>45841</v>
      </c>
      <c r="N482" s="420" t="s">
        <v>233</v>
      </c>
      <c r="O482" s="420" t="s">
        <v>236</v>
      </c>
      <c r="P482" s="419"/>
      <c r="Q482" s="421"/>
      <c r="R482" s="420"/>
      <c r="S482" s="420"/>
      <c r="T482" s="420"/>
      <c r="U482" s="420"/>
      <c r="V482" s="420" t="s">
        <v>11</v>
      </c>
    </row>
    <row r="483" spans="1:22">
      <c r="A483" s="613">
        <v>71367559</v>
      </c>
      <c r="B483" s="416" t="s">
        <v>6272</v>
      </c>
      <c r="C483" s="416">
        <v>922013613</v>
      </c>
      <c r="D483" s="416" t="s">
        <v>6273</v>
      </c>
      <c r="E483" s="418"/>
      <c r="F483" s="419"/>
      <c r="G483" s="435" t="s">
        <v>223</v>
      </c>
      <c r="H483" s="418" t="s">
        <v>11</v>
      </c>
      <c r="I483" s="419"/>
      <c r="J483" s="419" t="s">
        <v>221</v>
      </c>
      <c r="K483" s="416"/>
      <c r="L483" s="424" t="s">
        <v>271</v>
      </c>
      <c r="M483" s="434">
        <v>45841</v>
      </c>
      <c r="N483" s="420" t="s">
        <v>233</v>
      </c>
      <c r="O483" s="420" t="s">
        <v>236</v>
      </c>
      <c r="P483" s="419"/>
      <c r="Q483" s="421"/>
      <c r="R483" s="420"/>
      <c r="S483" s="420"/>
      <c r="T483" s="420"/>
      <c r="U483" s="420"/>
      <c r="V483" s="420" t="s">
        <v>11</v>
      </c>
    </row>
    <row r="484" spans="1:22">
      <c r="A484" s="432">
        <v>61433279</v>
      </c>
      <c r="B484" s="416" t="s">
        <v>4332</v>
      </c>
      <c r="C484" s="416">
        <v>991121026</v>
      </c>
      <c r="D484" s="416" t="s">
        <v>4333</v>
      </c>
      <c r="E484" s="418"/>
      <c r="F484" s="419"/>
      <c r="G484" s="426" t="s">
        <v>225</v>
      </c>
      <c r="H484" s="418" t="s">
        <v>11</v>
      </c>
      <c r="I484" s="419"/>
      <c r="J484" s="419" t="s">
        <v>221</v>
      </c>
      <c r="K484" s="416"/>
      <c r="L484" s="424" t="s">
        <v>271</v>
      </c>
      <c r="M484" s="434">
        <v>45841</v>
      </c>
      <c r="N484" s="420" t="s">
        <v>233</v>
      </c>
      <c r="O484" s="420" t="s">
        <v>236</v>
      </c>
      <c r="P484" s="419"/>
      <c r="Q484" s="421"/>
      <c r="R484" s="420"/>
      <c r="S484" s="420"/>
      <c r="T484" s="420"/>
      <c r="U484" s="420"/>
      <c r="V484" s="420" t="s">
        <v>11</v>
      </c>
    </row>
    <row r="485" spans="1:22">
      <c r="A485" s="432">
        <v>73154120</v>
      </c>
      <c r="B485" s="416" t="s">
        <v>8055</v>
      </c>
      <c r="C485" s="416">
        <v>944111348</v>
      </c>
      <c r="D485" s="416" t="s">
        <v>8056</v>
      </c>
      <c r="E485" s="418"/>
      <c r="F485" s="419"/>
      <c r="G485" s="426" t="s">
        <v>224</v>
      </c>
      <c r="H485" s="418" t="s">
        <v>11</v>
      </c>
      <c r="I485" s="419"/>
      <c r="J485" s="419" t="s">
        <v>221</v>
      </c>
      <c r="K485" s="416"/>
      <c r="L485" s="424" t="s">
        <v>271</v>
      </c>
      <c r="M485" s="434">
        <v>45841</v>
      </c>
      <c r="N485" s="420" t="s">
        <v>233</v>
      </c>
      <c r="O485" s="420" t="s">
        <v>236</v>
      </c>
      <c r="P485" s="419"/>
      <c r="Q485" s="421"/>
      <c r="R485" s="420"/>
      <c r="S485" s="420"/>
      <c r="T485" s="420"/>
      <c r="U485" s="420"/>
      <c r="V485" s="420" t="s">
        <v>11</v>
      </c>
    </row>
    <row r="486" spans="1:22">
      <c r="A486" s="141">
        <v>61422298</v>
      </c>
      <c r="B486" s="134" t="s">
        <v>4265</v>
      </c>
      <c r="C486" s="134">
        <v>978576779</v>
      </c>
      <c r="D486" s="134" t="s">
        <v>4266</v>
      </c>
      <c r="E486" s="163"/>
      <c r="F486" s="76"/>
      <c r="G486" s="380" t="s">
        <v>223</v>
      </c>
      <c r="H486" s="163" t="s">
        <v>11</v>
      </c>
      <c r="I486" s="76"/>
      <c r="J486" s="76" t="s">
        <v>221</v>
      </c>
      <c r="K486" s="134"/>
      <c r="L486" s="420"/>
      <c r="M486" s="188">
        <v>45841</v>
      </c>
      <c r="N486" s="56" t="s">
        <v>237</v>
      </c>
      <c r="O486" s="56"/>
      <c r="P486" s="76"/>
      <c r="Q486" s="64"/>
      <c r="R486" s="56"/>
      <c r="S486" s="56"/>
      <c r="T486" s="56"/>
      <c r="U486" s="56"/>
      <c r="V486" s="56" t="s">
        <v>11</v>
      </c>
    </row>
    <row r="487" spans="1:22">
      <c r="A487" s="432">
        <v>72186859</v>
      </c>
      <c r="B487" s="416" t="s">
        <v>6946</v>
      </c>
      <c r="C487" s="416">
        <v>933617005</v>
      </c>
      <c r="D487" s="416" t="s">
        <v>6947</v>
      </c>
      <c r="E487" s="418"/>
      <c r="F487" s="419"/>
      <c r="G487" s="426" t="s">
        <v>224</v>
      </c>
      <c r="H487" s="418" t="s">
        <v>11</v>
      </c>
      <c r="I487" s="419"/>
      <c r="J487" s="419" t="s">
        <v>221</v>
      </c>
      <c r="K487" s="416"/>
      <c r="L487" s="424" t="s">
        <v>271</v>
      </c>
      <c r="M487" s="434">
        <v>45841</v>
      </c>
      <c r="N487" s="420" t="s">
        <v>233</v>
      </c>
      <c r="O487" s="420" t="s">
        <v>236</v>
      </c>
      <c r="P487" s="419"/>
      <c r="Q487" s="421"/>
      <c r="R487" s="420"/>
      <c r="S487" s="420"/>
      <c r="T487" s="420"/>
      <c r="U487" s="420"/>
      <c r="V487" s="420" t="s">
        <v>11</v>
      </c>
    </row>
    <row r="488" spans="1:22">
      <c r="A488" s="432">
        <v>40271495</v>
      </c>
      <c r="B488" s="416" t="s">
        <v>1379</v>
      </c>
      <c r="C488" s="416">
        <v>992583218</v>
      </c>
      <c r="D488" s="416" t="s">
        <v>1380</v>
      </c>
      <c r="E488" s="418"/>
      <c r="F488" s="419"/>
      <c r="G488" s="426" t="s">
        <v>225</v>
      </c>
      <c r="H488" s="418" t="s">
        <v>11</v>
      </c>
      <c r="I488" s="419"/>
      <c r="J488" s="419" t="s">
        <v>221</v>
      </c>
      <c r="K488" s="416"/>
      <c r="L488" s="424" t="s">
        <v>271</v>
      </c>
      <c r="M488" s="434">
        <v>45841</v>
      </c>
      <c r="N488" s="420" t="s">
        <v>233</v>
      </c>
      <c r="O488" s="420" t="s">
        <v>332</v>
      </c>
      <c r="P488" s="419"/>
      <c r="Q488" s="421"/>
      <c r="R488" s="420"/>
      <c r="S488" s="420"/>
      <c r="T488" s="420"/>
      <c r="U488" s="420"/>
      <c r="V488" s="420" t="s">
        <v>11</v>
      </c>
    </row>
    <row r="489" spans="1:22">
      <c r="A489" s="432">
        <v>73000082</v>
      </c>
      <c r="B489" s="416" t="s">
        <v>7948</v>
      </c>
      <c r="C489" s="416">
        <v>959688021</v>
      </c>
      <c r="D489" s="416" t="s">
        <v>7949</v>
      </c>
      <c r="E489" s="418"/>
      <c r="F489" s="419"/>
      <c r="G489" s="426" t="s">
        <v>225</v>
      </c>
      <c r="H489" s="418" t="s">
        <v>11</v>
      </c>
      <c r="I489" s="419"/>
      <c r="J489" s="419" t="s">
        <v>221</v>
      </c>
      <c r="K489" s="416"/>
      <c r="L489" s="424" t="s">
        <v>271</v>
      </c>
      <c r="M489" s="434">
        <v>45841</v>
      </c>
      <c r="N489" s="420" t="s">
        <v>233</v>
      </c>
      <c r="O489" s="420" t="s">
        <v>236</v>
      </c>
      <c r="P489" s="419"/>
      <c r="Q489" s="421"/>
      <c r="R489" s="420"/>
      <c r="S489" s="420"/>
      <c r="T489" s="420"/>
      <c r="U489" s="420"/>
      <c r="V489" s="420" t="s">
        <v>11</v>
      </c>
    </row>
    <row r="490" spans="1:22">
      <c r="A490" s="432">
        <v>61345432</v>
      </c>
      <c r="B490" s="416" t="s">
        <v>4057</v>
      </c>
      <c r="C490" s="416">
        <v>922252327</v>
      </c>
      <c r="D490" s="416" t="s">
        <v>4058</v>
      </c>
      <c r="E490" s="418"/>
      <c r="F490" s="419"/>
      <c r="G490" s="435" t="s">
        <v>223</v>
      </c>
      <c r="H490" s="418" t="s">
        <v>11</v>
      </c>
      <c r="I490" s="419"/>
      <c r="J490" s="419" t="s">
        <v>221</v>
      </c>
      <c r="K490" s="416"/>
      <c r="L490" s="424" t="s">
        <v>271</v>
      </c>
      <c r="M490" s="434">
        <v>45841</v>
      </c>
      <c r="N490" s="420" t="s">
        <v>233</v>
      </c>
      <c r="O490" s="420" t="s">
        <v>236</v>
      </c>
      <c r="P490" s="419"/>
      <c r="Q490" s="421"/>
      <c r="R490" s="420"/>
      <c r="S490" s="420"/>
      <c r="T490" s="420"/>
      <c r="U490" s="420"/>
      <c r="V490" s="420" t="s">
        <v>11</v>
      </c>
    </row>
    <row r="491" spans="1:22">
      <c r="A491" s="613">
        <v>61472163</v>
      </c>
      <c r="B491" s="416" t="s">
        <v>4451</v>
      </c>
      <c r="C491" s="470">
        <v>944912037</v>
      </c>
      <c r="D491" s="416" t="s">
        <v>4452</v>
      </c>
      <c r="E491" s="418"/>
      <c r="F491" s="419"/>
      <c r="G491" s="426" t="s">
        <v>225</v>
      </c>
      <c r="H491" s="418" t="s">
        <v>11</v>
      </c>
      <c r="I491" s="419"/>
      <c r="J491" s="419" t="s">
        <v>221</v>
      </c>
      <c r="K491" s="416"/>
      <c r="L491" s="424" t="s">
        <v>271</v>
      </c>
      <c r="M491" s="434">
        <v>45841</v>
      </c>
      <c r="N491" s="420" t="s">
        <v>233</v>
      </c>
      <c r="O491" s="420" t="s">
        <v>236</v>
      </c>
      <c r="P491" s="419"/>
      <c r="Q491" s="421"/>
      <c r="R491" s="420"/>
      <c r="S491" s="420"/>
      <c r="T491" s="420"/>
      <c r="U491" s="420"/>
      <c r="V491" s="420" t="s">
        <v>11</v>
      </c>
    </row>
    <row r="492" spans="1:22">
      <c r="A492" s="432">
        <v>61516172</v>
      </c>
      <c r="B492" s="416" t="s">
        <v>4585</v>
      </c>
      <c r="C492" s="416">
        <v>983039724</v>
      </c>
      <c r="D492" s="416" t="s">
        <v>362</v>
      </c>
      <c r="E492" s="418"/>
      <c r="F492" s="419"/>
      <c r="G492" s="435" t="s">
        <v>223</v>
      </c>
      <c r="H492" s="418" t="s">
        <v>11</v>
      </c>
      <c r="I492" s="419"/>
      <c r="J492" s="419" t="s">
        <v>221</v>
      </c>
      <c r="K492" s="416"/>
      <c r="L492" s="424" t="s">
        <v>271</v>
      </c>
      <c r="M492" s="434">
        <v>45841</v>
      </c>
      <c r="N492" s="420" t="s">
        <v>233</v>
      </c>
      <c r="O492" s="420" t="s">
        <v>236</v>
      </c>
      <c r="P492" s="419"/>
      <c r="Q492" s="421"/>
      <c r="R492" s="420"/>
      <c r="S492" s="420"/>
      <c r="T492" s="420"/>
      <c r="U492" s="420"/>
      <c r="V492" s="420" t="s">
        <v>11</v>
      </c>
    </row>
    <row r="493" spans="1:22">
      <c r="A493" s="432">
        <v>72821670</v>
      </c>
      <c r="B493" s="416" t="s">
        <v>7604</v>
      </c>
      <c r="C493" s="416">
        <v>974733593</v>
      </c>
      <c r="D493" s="416" t="s">
        <v>362</v>
      </c>
      <c r="E493" s="418"/>
      <c r="F493" s="419"/>
      <c r="G493" s="426" t="s">
        <v>224</v>
      </c>
      <c r="H493" s="418" t="s">
        <v>11</v>
      </c>
      <c r="I493" s="419"/>
      <c r="J493" s="419" t="s">
        <v>221</v>
      </c>
      <c r="K493" s="416"/>
      <c r="L493" s="424" t="s">
        <v>271</v>
      </c>
      <c r="M493" s="434">
        <v>45841</v>
      </c>
      <c r="N493" s="420" t="s">
        <v>233</v>
      </c>
      <c r="O493" s="420" t="s">
        <v>236</v>
      </c>
      <c r="P493" s="419"/>
      <c r="Q493" s="421"/>
      <c r="R493" s="420"/>
      <c r="S493" s="420"/>
      <c r="T493" s="420"/>
      <c r="U493" s="420"/>
      <c r="V493" s="420" t="s">
        <v>11</v>
      </c>
    </row>
    <row r="494" spans="1:22">
      <c r="A494" s="432">
        <v>72817464</v>
      </c>
      <c r="B494" s="416" t="s">
        <v>7570</v>
      </c>
      <c r="C494" s="416">
        <v>988169003</v>
      </c>
      <c r="D494" s="416" t="s">
        <v>7571</v>
      </c>
      <c r="E494" s="418"/>
      <c r="F494" s="419"/>
      <c r="G494" s="435" t="s">
        <v>223</v>
      </c>
      <c r="H494" s="418" t="s">
        <v>11</v>
      </c>
      <c r="I494" s="419"/>
      <c r="J494" s="419" t="s">
        <v>221</v>
      </c>
      <c r="K494" s="416"/>
      <c r="L494" s="424" t="s">
        <v>271</v>
      </c>
      <c r="M494" s="434">
        <v>45841</v>
      </c>
      <c r="N494" s="420" t="s">
        <v>233</v>
      </c>
      <c r="O494" s="420" t="s">
        <v>236</v>
      </c>
      <c r="P494" s="419"/>
      <c r="Q494" s="421"/>
      <c r="R494" s="420"/>
      <c r="S494" s="420"/>
      <c r="T494" s="420"/>
      <c r="U494" s="420"/>
      <c r="V494" s="420" t="s">
        <v>11</v>
      </c>
    </row>
    <row r="495" spans="1:22">
      <c r="A495" s="432">
        <v>62019626</v>
      </c>
      <c r="B495" s="416" t="s">
        <v>5051</v>
      </c>
      <c r="C495" s="416">
        <v>941634431</v>
      </c>
      <c r="D495" s="416" t="s">
        <v>5052</v>
      </c>
      <c r="E495" s="418"/>
      <c r="F495" s="419"/>
      <c r="G495" s="426" t="s">
        <v>225</v>
      </c>
      <c r="H495" s="418" t="s">
        <v>11</v>
      </c>
      <c r="I495" s="419"/>
      <c r="J495" s="419" t="s">
        <v>221</v>
      </c>
      <c r="K495" s="416"/>
      <c r="L495" s="424" t="s">
        <v>271</v>
      </c>
      <c r="M495" s="434">
        <v>45841</v>
      </c>
      <c r="N495" s="420" t="s">
        <v>233</v>
      </c>
      <c r="O495" s="420" t="s">
        <v>236</v>
      </c>
      <c r="P495" s="419"/>
      <c r="Q495" s="421"/>
      <c r="R495" s="420"/>
      <c r="S495" s="420"/>
      <c r="T495" s="420"/>
      <c r="U495" s="420"/>
      <c r="V495" s="420" t="s">
        <v>11</v>
      </c>
    </row>
    <row r="496" spans="1:22">
      <c r="A496" s="432">
        <v>72819420</v>
      </c>
      <c r="B496" s="416" t="s">
        <v>7585</v>
      </c>
      <c r="C496" s="416">
        <v>980491995</v>
      </c>
      <c r="D496" s="416" t="s">
        <v>7586</v>
      </c>
      <c r="E496" s="418"/>
      <c r="F496" s="419"/>
      <c r="G496" s="435" t="s">
        <v>223</v>
      </c>
      <c r="H496" s="418" t="s">
        <v>11</v>
      </c>
      <c r="I496" s="419"/>
      <c r="J496" s="419" t="s">
        <v>221</v>
      </c>
      <c r="K496" s="416"/>
      <c r="L496" s="424" t="s">
        <v>271</v>
      </c>
      <c r="M496" s="434">
        <v>45841</v>
      </c>
      <c r="N496" s="420" t="s">
        <v>233</v>
      </c>
      <c r="O496" s="420" t="s">
        <v>236</v>
      </c>
      <c r="P496" s="419"/>
      <c r="Q496" s="421"/>
      <c r="R496" s="420"/>
      <c r="S496" s="420"/>
      <c r="T496" s="420"/>
      <c r="U496" s="420"/>
      <c r="V496" s="420" t="s">
        <v>11</v>
      </c>
    </row>
    <row r="497" spans="1:22">
      <c r="A497" s="432">
        <v>62019597</v>
      </c>
      <c r="B497" s="416" t="s">
        <v>5047</v>
      </c>
      <c r="C497" s="416">
        <v>923699934</v>
      </c>
      <c r="D497" s="416" t="s">
        <v>5048</v>
      </c>
      <c r="E497" s="418"/>
      <c r="F497" s="419"/>
      <c r="G497" s="426" t="s">
        <v>224</v>
      </c>
      <c r="H497" s="418" t="s">
        <v>11</v>
      </c>
      <c r="I497" s="419"/>
      <c r="J497" s="419" t="s">
        <v>221</v>
      </c>
      <c r="K497" s="416"/>
      <c r="L497" s="424" t="s">
        <v>271</v>
      </c>
      <c r="M497" s="434">
        <v>45841</v>
      </c>
      <c r="N497" s="420" t="s">
        <v>233</v>
      </c>
      <c r="O497" s="420" t="s">
        <v>236</v>
      </c>
      <c r="P497" s="419"/>
      <c r="Q497" s="421"/>
      <c r="R497" s="420"/>
      <c r="S497" s="420"/>
      <c r="T497" s="420"/>
      <c r="U497" s="420"/>
      <c r="V497" s="420" t="s">
        <v>11</v>
      </c>
    </row>
    <row r="498" spans="1:22">
      <c r="A498" s="432">
        <v>72822400</v>
      </c>
      <c r="B498" s="416" t="s">
        <v>7615</v>
      </c>
      <c r="C498" s="416">
        <v>925401251</v>
      </c>
      <c r="D498" s="416" t="s">
        <v>7616</v>
      </c>
      <c r="E498" s="418"/>
      <c r="F498" s="419"/>
      <c r="G498" s="426" t="s">
        <v>225</v>
      </c>
      <c r="H498" s="418" t="s">
        <v>11</v>
      </c>
      <c r="I498" s="419"/>
      <c r="J498" s="419" t="s">
        <v>221</v>
      </c>
      <c r="K498" s="416"/>
      <c r="L498" s="424" t="s">
        <v>271</v>
      </c>
      <c r="M498" s="434">
        <v>45841</v>
      </c>
      <c r="N498" s="420" t="s">
        <v>233</v>
      </c>
      <c r="O498" s="420" t="s">
        <v>236</v>
      </c>
      <c r="P498" s="419"/>
      <c r="Q498" s="421"/>
      <c r="R498" s="420"/>
      <c r="S498" s="420"/>
      <c r="T498" s="420"/>
      <c r="U498" s="420"/>
      <c r="V498" s="420" t="s">
        <v>11</v>
      </c>
    </row>
    <row r="499" spans="1:22">
      <c r="A499" s="432">
        <v>60247941</v>
      </c>
      <c r="B499" s="416" t="s">
        <v>3050</v>
      </c>
      <c r="C499" s="416">
        <v>944791819</v>
      </c>
      <c r="D499" s="416" t="s">
        <v>3051</v>
      </c>
      <c r="E499" s="418"/>
      <c r="F499" s="419"/>
      <c r="G499" s="426" t="s">
        <v>224</v>
      </c>
      <c r="H499" s="418" t="s">
        <v>11</v>
      </c>
      <c r="I499" s="419"/>
      <c r="J499" s="419" t="s">
        <v>221</v>
      </c>
      <c r="K499" s="416"/>
      <c r="L499" s="424" t="s">
        <v>271</v>
      </c>
      <c r="M499" s="434">
        <v>45841</v>
      </c>
      <c r="N499" s="420" t="s">
        <v>233</v>
      </c>
      <c r="O499" s="420" t="s">
        <v>236</v>
      </c>
      <c r="P499" s="419"/>
      <c r="Q499" s="421"/>
      <c r="R499" s="420"/>
      <c r="S499" s="420"/>
      <c r="T499" s="420"/>
      <c r="U499" s="420"/>
      <c r="V499" s="420" t="s">
        <v>11</v>
      </c>
    </row>
    <row r="500" spans="1:22">
      <c r="A500" s="141">
        <v>17632637</v>
      </c>
      <c r="B500" s="134" t="s">
        <v>1119</v>
      </c>
      <c r="C500" s="134">
        <v>51943400127</v>
      </c>
      <c r="D500" s="134" t="s">
        <v>1120</v>
      </c>
      <c r="E500" s="163"/>
      <c r="F500" s="76"/>
      <c r="G500" s="184" t="s">
        <v>224</v>
      </c>
      <c r="H500" s="163" t="s">
        <v>11</v>
      </c>
      <c r="I500" s="76"/>
      <c r="J500" s="76" t="s">
        <v>221</v>
      </c>
      <c r="K500" s="134"/>
      <c r="L500" s="424" t="s">
        <v>271</v>
      </c>
      <c r="M500" s="188">
        <v>45841</v>
      </c>
      <c r="N500" s="56" t="s">
        <v>231</v>
      </c>
      <c r="O500" s="56" t="s">
        <v>231</v>
      </c>
      <c r="P500" s="56"/>
      <c r="Q500" s="64"/>
      <c r="R500" s="56"/>
      <c r="S500" s="56"/>
      <c r="T500" s="56"/>
      <c r="U500" s="56"/>
      <c r="V500" s="56" t="s">
        <v>1121</v>
      </c>
    </row>
    <row r="501" spans="1:22">
      <c r="A501" s="432">
        <v>72099230</v>
      </c>
      <c r="B501" s="416" t="s">
        <v>6923</v>
      </c>
      <c r="C501" s="416">
        <v>965204762</v>
      </c>
      <c r="D501" s="416" t="s">
        <v>6924</v>
      </c>
      <c r="E501" s="418"/>
      <c r="F501" s="419"/>
      <c r="G501" s="435" t="s">
        <v>223</v>
      </c>
      <c r="H501" s="418" t="s">
        <v>11</v>
      </c>
      <c r="I501" s="419"/>
      <c r="J501" s="419" t="s">
        <v>221</v>
      </c>
      <c r="K501" s="416"/>
      <c r="L501" s="424" t="s">
        <v>271</v>
      </c>
      <c r="M501" s="434">
        <v>45841</v>
      </c>
      <c r="N501" s="420" t="s">
        <v>233</v>
      </c>
      <c r="O501" s="420" t="s">
        <v>236</v>
      </c>
      <c r="P501" s="419"/>
      <c r="Q501" s="421"/>
      <c r="R501" s="420"/>
      <c r="S501" s="420"/>
      <c r="T501" s="420"/>
      <c r="U501" s="420"/>
      <c r="V501" s="420" t="s">
        <v>11</v>
      </c>
    </row>
    <row r="502" spans="1:22">
      <c r="A502" s="432">
        <v>73151159</v>
      </c>
      <c r="B502" s="416" t="s">
        <v>8030</v>
      </c>
      <c r="C502" s="416">
        <v>912802053</v>
      </c>
      <c r="D502" s="416" t="s">
        <v>8031</v>
      </c>
      <c r="E502" s="418"/>
      <c r="F502" s="419"/>
      <c r="G502" s="426" t="s">
        <v>224</v>
      </c>
      <c r="H502" s="418" t="s">
        <v>11</v>
      </c>
      <c r="I502" s="419"/>
      <c r="J502" s="419" t="s">
        <v>221</v>
      </c>
      <c r="K502" s="416"/>
      <c r="L502" s="424" t="s">
        <v>271</v>
      </c>
      <c r="M502" s="434">
        <v>45841</v>
      </c>
      <c r="N502" s="420" t="s">
        <v>233</v>
      </c>
      <c r="O502" s="420" t="s">
        <v>236</v>
      </c>
      <c r="P502" s="419"/>
      <c r="Q502" s="421"/>
      <c r="R502" s="420"/>
      <c r="S502" s="420"/>
      <c r="T502" s="420"/>
      <c r="U502" s="420"/>
      <c r="V502" s="420" t="s">
        <v>11</v>
      </c>
    </row>
    <row r="503" spans="1:22">
      <c r="A503" s="141">
        <v>42592305</v>
      </c>
      <c r="B503" s="134" t="s">
        <v>1918</v>
      </c>
      <c r="C503" s="134">
        <v>905867115</v>
      </c>
      <c r="D503" s="134" t="s">
        <v>1919</v>
      </c>
      <c r="E503" s="163"/>
      <c r="F503" s="76"/>
      <c r="G503" s="184" t="s">
        <v>224</v>
      </c>
      <c r="H503" s="163" t="s">
        <v>11</v>
      </c>
      <c r="I503" s="76"/>
      <c r="J503" s="76" t="s">
        <v>221</v>
      </c>
      <c r="K503" s="134"/>
      <c r="L503" s="424" t="s">
        <v>271</v>
      </c>
      <c r="M503" s="188">
        <v>45841</v>
      </c>
      <c r="N503" s="56" t="s">
        <v>237</v>
      </c>
      <c r="O503" s="56"/>
      <c r="P503" s="76"/>
      <c r="Q503" s="64"/>
      <c r="R503" s="56"/>
      <c r="S503" s="56"/>
      <c r="T503" s="56"/>
      <c r="U503" s="56"/>
      <c r="V503" s="56" t="s">
        <v>11</v>
      </c>
    </row>
    <row r="504" spans="1:22">
      <c r="A504" s="432">
        <v>72994062</v>
      </c>
      <c r="B504" s="416" t="s">
        <v>7892</v>
      </c>
      <c r="C504" s="416">
        <v>966035808</v>
      </c>
      <c r="D504" s="416" t="s">
        <v>7893</v>
      </c>
      <c r="E504" s="418"/>
      <c r="F504" s="419"/>
      <c r="G504" s="426" t="s">
        <v>224</v>
      </c>
      <c r="H504" s="418" t="s">
        <v>11</v>
      </c>
      <c r="I504" s="419"/>
      <c r="J504" s="419" t="s">
        <v>221</v>
      </c>
      <c r="K504" s="416"/>
      <c r="L504" s="424" t="s">
        <v>271</v>
      </c>
      <c r="M504" s="434">
        <v>45841</v>
      </c>
      <c r="N504" s="420" t="s">
        <v>233</v>
      </c>
      <c r="O504" s="420" t="s">
        <v>236</v>
      </c>
      <c r="P504" s="419"/>
      <c r="Q504" s="421"/>
      <c r="R504" s="420"/>
      <c r="S504" s="420"/>
      <c r="T504" s="420"/>
      <c r="U504" s="420"/>
      <c r="V504" s="420" t="s">
        <v>11</v>
      </c>
    </row>
    <row r="505" spans="1:22">
      <c r="A505" s="432">
        <v>61236099</v>
      </c>
      <c r="B505" s="416" t="s">
        <v>3878</v>
      </c>
      <c r="C505" s="416">
        <v>959240252</v>
      </c>
      <c r="D505" s="416" t="s">
        <v>3879</v>
      </c>
      <c r="E505" s="418"/>
      <c r="F505" s="419"/>
      <c r="G505" s="426" t="s">
        <v>224</v>
      </c>
      <c r="H505" s="418" t="s">
        <v>11</v>
      </c>
      <c r="I505" s="419"/>
      <c r="J505" s="419" t="s">
        <v>221</v>
      </c>
      <c r="K505" s="416"/>
      <c r="L505" s="424" t="s">
        <v>271</v>
      </c>
      <c r="M505" s="434">
        <v>45841</v>
      </c>
      <c r="N505" s="420" t="s">
        <v>233</v>
      </c>
      <c r="O505" s="420" t="s">
        <v>236</v>
      </c>
      <c r="P505" s="419"/>
      <c r="Q505" s="421"/>
      <c r="R505" s="420"/>
      <c r="S505" s="420"/>
      <c r="T505" s="420"/>
      <c r="U505" s="420"/>
      <c r="V505" s="420" t="s">
        <v>11</v>
      </c>
    </row>
    <row r="506" spans="1:22">
      <c r="A506" s="432">
        <v>61365972</v>
      </c>
      <c r="B506" s="416" t="s">
        <v>4125</v>
      </c>
      <c r="C506" s="416">
        <v>902439713</v>
      </c>
      <c r="D506" s="416" t="s">
        <v>4126</v>
      </c>
      <c r="E506" s="418"/>
      <c r="F506" s="419"/>
      <c r="G506" s="426" t="s">
        <v>224</v>
      </c>
      <c r="H506" s="418" t="s">
        <v>11</v>
      </c>
      <c r="I506" s="419"/>
      <c r="J506" s="419" t="s">
        <v>221</v>
      </c>
      <c r="K506" s="416"/>
      <c r="L506" s="424" t="s">
        <v>271</v>
      </c>
      <c r="M506" s="434">
        <v>45841</v>
      </c>
      <c r="N506" s="420" t="s">
        <v>233</v>
      </c>
      <c r="O506" s="420" t="s">
        <v>236</v>
      </c>
      <c r="P506" s="419"/>
      <c r="Q506" s="421"/>
      <c r="R506" s="420"/>
      <c r="S506" s="420"/>
      <c r="T506" s="420"/>
      <c r="U506" s="420"/>
      <c r="V506" s="420" t="s">
        <v>11</v>
      </c>
    </row>
    <row r="507" spans="1:22">
      <c r="A507" s="432">
        <v>6659954</v>
      </c>
      <c r="B507" s="416" t="s">
        <v>508</v>
      </c>
      <c r="C507" s="416">
        <v>902163722</v>
      </c>
      <c r="D507" s="416" t="s">
        <v>509</v>
      </c>
      <c r="E507" s="418"/>
      <c r="F507" s="419"/>
      <c r="G507" s="426" t="s">
        <v>225</v>
      </c>
      <c r="H507" s="418" t="s">
        <v>11</v>
      </c>
      <c r="I507" s="419"/>
      <c r="J507" s="419" t="s">
        <v>221</v>
      </c>
      <c r="K507" s="416"/>
      <c r="L507" s="424" t="s">
        <v>271</v>
      </c>
      <c r="M507" s="434">
        <v>45841</v>
      </c>
      <c r="N507" s="424" t="s">
        <v>314</v>
      </c>
      <c r="O507" s="308" t="s">
        <v>314</v>
      </c>
      <c r="P507" s="308"/>
      <c r="Q507" s="421"/>
      <c r="R507" s="420"/>
      <c r="S507" s="420"/>
      <c r="T507" s="420"/>
      <c r="U507" s="420"/>
      <c r="V507" s="420" t="s">
        <v>510</v>
      </c>
    </row>
    <row r="508" spans="1:22">
      <c r="A508" s="432">
        <v>61395735</v>
      </c>
      <c r="B508" s="416" t="s">
        <v>4217</v>
      </c>
      <c r="C508" s="470">
        <v>963149504</v>
      </c>
      <c r="D508" s="416" t="s">
        <v>4218</v>
      </c>
      <c r="E508" s="418"/>
      <c r="F508" s="419"/>
      <c r="G508" s="435" t="s">
        <v>223</v>
      </c>
      <c r="H508" s="418" t="s">
        <v>11</v>
      </c>
      <c r="I508" s="419"/>
      <c r="J508" s="419" t="s">
        <v>221</v>
      </c>
      <c r="K508" s="416"/>
      <c r="L508" s="424" t="s">
        <v>271</v>
      </c>
      <c r="M508" s="434">
        <v>45841</v>
      </c>
      <c r="N508" s="420" t="s">
        <v>233</v>
      </c>
      <c r="O508" s="420" t="s">
        <v>236</v>
      </c>
      <c r="P508" s="419"/>
      <c r="Q508" s="421"/>
      <c r="R508" s="420"/>
      <c r="S508" s="420"/>
      <c r="T508" s="420"/>
      <c r="U508" s="420"/>
      <c r="V508" s="420" t="s">
        <v>11</v>
      </c>
    </row>
    <row r="509" spans="1:22">
      <c r="A509" s="432"/>
      <c r="B509" s="416"/>
      <c r="C509" s="416"/>
      <c r="D509" s="416"/>
      <c r="E509" s="418"/>
      <c r="F509" s="419"/>
      <c r="G509" s="435"/>
      <c r="H509" s="418"/>
      <c r="I509" s="419"/>
      <c r="J509" s="419"/>
      <c r="K509" s="416"/>
      <c r="L509" s="424"/>
      <c r="M509" s="434"/>
      <c r="N509" s="420"/>
      <c r="O509" s="420"/>
      <c r="P509" s="419"/>
      <c r="Q509" s="421"/>
      <c r="R509" s="420"/>
      <c r="S509" s="420"/>
      <c r="T509" s="420"/>
      <c r="U509" s="420"/>
      <c r="V509" s="420"/>
    </row>
    <row r="510" spans="1:22">
      <c r="A510" s="432">
        <v>9722329</v>
      </c>
      <c r="B510" s="416" t="s">
        <v>780</v>
      </c>
      <c r="C510" s="416">
        <v>949089520</v>
      </c>
      <c r="D510" s="416" t="s">
        <v>781</v>
      </c>
      <c r="E510" s="418"/>
      <c r="F510" s="419"/>
      <c r="G510" s="435" t="s">
        <v>223</v>
      </c>
      <c r="H510" s="418" t="s">
        <v>11</v>
      </c>
      <c r="I510" s="419"/>
      <c r="J510" s="419" t="s">
        <v>221</v>
      </c>
      <c r="K510" s="416"/>
      <c r="L510" s="424" t="s">
        <v>271</v>
      </c>
      <c r="M510" s="434">
        <v>45841</v>
      </c>
      <c r="N510" s="420" t="s">
        <v>233</v>
      </c>
      <c r="O510" s="420"/>
      <c r="P510" s="419"/>
      <c r="Q510" s="421"/>
      <c r="R510" s="420"/>
      <c r="S510" s="420"/>
      <c r="T510" s="420"/>
      <c r="U510" s="420"/>
      <c r="V510" s="420" t="s">
        <v>11</v>
      </c>
    </row>
    <row r="511" spans="1:22" ht="29">
      <c r="A511" s="141">
        <v>44043460</v>
      </c>
      <c r="B511" s="134" t="s">
        <v>2231</v>
      </c>
      <c r="C511" s="134">
        <v>51948780173</v>
      </c>
      <c r="D511" s="134" t="s">
        <v>2232</v>
      </c>
      <c r="E511" s="163"/>
      <c r="F511" s="76"/>
      <c r="G511" s="184" t="s">
        <v>224</v>
      </c>
      <c r="H511" s="163" t="s">
        <v>11</v>
      </c>
      <c r="I511" s="76"/>
      <c r="J511" s="76" t="s">
        <v>221</v>
      </c>
      <c r="K511" s="134"/>
      <c r="L511" s="420"/>
      <c r="M511" s="188">
        <v>45841</v>
      </c>
      <c r="N511" s="60" t="s">
        <v>241</v>
      </c>
      <c r="O511" s="60" t="s">
        <v>241</v>
      </c>
      <c r="P511" s="60"/>
      <c r="Q511" s="64"/>
      <c r="R511" s="56"/>
      <c r="S511" s="56"/>
      <c r="T511" s="56"/>
      <c r="U511" s="56"/>
      <c r="V511" s="56" t="s">
        <v>2233</v>
      </c>
    </row>
    <row r="512" spans="1:22">
      <c r="A512" s="432"/>
      <c r="B512" s="416"/>
      <c r="C512" s="416"/>
      <c r="D512" s="416"/>
      <c r="E512" s="418"/>
      <c r="F512" s="419"/>
      <c r="G512" s="426"/>
      <c r="H512" s="418"/>
      <c r="I512" s="419"/>
      <c r="J512" s="419"/>
      <c r="K512" s="416"/>
      <c r="L512" s="424"/>
      <c r="M512" s="434"/>
      <c r="N512" s="420"/>
      <c r="O512" s="420"/>
      <c r="P512" s="419"/>
      <c r="Q512" s="421"/>
      <c r="R512" s="420"/>
      <c r="S512" s="420"/>
      <c r="T512" s="420"/>
      <c r="U512" s="420"/>
      <c r="V512" s="420"/>
    </row>
    <row r="513" spans="1:22">
      <c r="A513" s="141">
        <v>72105269</v>
      </c>
      <c r="B513" s="134" t="s">
        <v>6925</v>
      </c>
      <c r="C513" s="134" t="s">
        <v>6926</v>
      </c>
      <c r="D513" s="134" t="s">
        <v>6927</v>
      </c>
      <c r="E513" s="163"/>
      <c r="F513" s="76"/>
      <c r="G513" s="184" t="s">
        <v>224</v>
      </c>
      <c r="H513" s="163" t="s">
        <v>11</v>
      </c>
      <c r="I513" s="76"/>
      <c r="J513" s="76" t="s">
        <v>221</v>
      </c>
      <c r="K513" s="134"/>
      <c r="L513" s="420"/>
      <c r="M513" s="188">
        <v>45841</v>
      </c>
      <c r="N513" s="56" t="s">
        <v>237</v>
      </c>
      <c r="O513" s="91" t="s">
        <v>236</v>
      </c>
      <c r="P513" s="76"/>
      <c r="Q513" s="64"/>
      <c r="R513" s="56"/>
      <c r="S513" s="56"/>
      <c r="T513" s="56"/>
      <c r="U513" s="56"/>
      <c r="V513" s="56" t="s">
        <v>11</v>
      </c>
    </row>
    <row r="514" spans="1:22">
      <c r="A514" s="432">
        <v>74394528</v>
      </c>
      <c r="B514" s="416" t="s">
        <v>8897</v>
      </c>
      <c r="C514" s="416">
        <v>957671435</v>
      </c>
      <c r="D514" s="416" t="s">
        <v>362</v>
      </c>
      <c r="E514" s="418"/>
      <c r="F514" s="419"/>
      <c r="G514" s="426" t="s">
        <v>224</v>
      </c>
      <c r="H514" s="418" t="s">
        <v>11</v>
      </c>
      <c r="I514" s="419"/>
      <c r="J514" s="419" t="s">
        <v>221</v>
      </c>
      <c r="K514" s="416"/>
      <c r="L514" s="424" t="s">
        <v>271</v>
      </c>
      <c r="M514" s="434">
        <v>45841</v>
      </c>
      <c r="N514" s="420" t="s">
        <v>233</v>
      </c>
      <c r="O514" s="420" t="s">
        <v>236</v>
      </c>
      <c r="P514" s="419"/>
      <c r="Q514" s="421"/>
      <c r="R514" s="420"/>
      <c r="S514" s="420"/>
      <c r="T514" s="420"/>
      <c r="U514" s="420"/>
      <c r="V514" s="420" t="s">
        <v>11</v>
      </c>
    </row>
    <row r="515" spans="1:22">
      <c r="A515" s="432">
        <v>10792638</v>
      </c>
      <c r="B515" s="416" t="s">
        <v>1048</v>
      </c>
      <c r="C515" s="416">
        <v>994377236</v>
      </c>
      <c r="D515" s="416" t="s">
        <v>1049</v>
      </c>
      <c r="E515" s="418"/>
      <c r="F515" s="419"/>
      <c r="G515" s="426" t="s">
        <v>224</v>
      </c>
      <c r="H515" s="418" t="s">
        <v>11</v>
      </c>
      <c r="I515" s="419"/>
      <c r="J515" s="419" t="s">
        <v>221</v>
      </c>
      <c r="K515" s="416"/>
      <c r="L515" s="424" t="s">
        <v>271</v>
      </c>
      <c r="M515" s="434">
        <v>45841</v>
      </c>
      <c r="N515" s="420" t="s">
        <v>233</v>
      </c>
      <c r="O515" s="420" t="s">
        <v>236</v>
      </c>
      <c r="P515" s="419"/>
      <c r="Q515" s="421"/>
      <c r="R515" s="420"/>
      <c r="S515" s="420"/>
      <c r="T515" s="420"/>
      <c r="U515" s="420"/>
      <c r="V515" s="420" t="s">
        <v>11</v>
      </c>
    </row>
    <row r="516" spans="1:22">
      <c r="A516" s="432">
        <v>40617244</v>
      </c>
      <c r="B516" s="416" t="s">
        <v>1466</v>
      </c>
      <c r="C516" s="416">
        <v>941627987</v>
      </c>
      <c r="D516" s="416" t="s">
        <v>1467</v>
      </c>
      <c r="E516" s="418"/>
      <c r="F516" s="419"/>
      <c r="G516" s="426" t="s">
        <v>224</v>
      </c>
      <c r="H516" s="418" t="s">
        <v>11</v>
      </c>
      <c r="I516" s="419"/>
      <c r="J516" s="419" t="s">
        <v>221</v>
      </c>
      <c r="K516" s="416"/>
      <c r="L516" s="424" t="s">
        <v>271</v>
      </c>
      <c r="M516" s="434">
        <v>45841</v>
      </c>
      <c r="N516" s="420" t="s">
        <v>233</v>
      </c>
      <c r="O516" s="420" t="s">
        <v>236</v>
      </c>
      <c r="P516" s="419"/>
      <c r="Q516" s="421"/>
      <c r="R516" s="420"/>
      <c r="S516" s="420"/>
      <c r="T516" s="420"/>
      <c r="U516" s="420"/>
      <c r="V516" s="420" t="s">
        <v>11</v>
      </c>
    </row>
    <row r="517" spans="1:22">
      <c r="A517" s="432">
        <v>45189043</v>
      </c>
      <c r="B517" s="416" t="s">
        <v>2425</v>
      </c>
      <c r="C517" s="416">
        <v>998864717</v>
      </c>
      <c r="D517" s="416" t="s">
        <v>2426</v>
      </c>
      <c r="E517" s="418"/>
      <c r="F517" s="419"/>
      <c r="G517" s="426" t="s">
        <v>224</v>
      </c>
      <c r="H517" s="418" t="s">
        <v>11</v>
      </c>
      <c r="I517" s="419"/>
      <c r="J517" s="419" t="s">
        <v>221</v>
      </c>
      <c r="K517" s="416"/>
      <c r="L517" s="424" t="s">
        <v>271</v>
      </c>
      <c r="M517" s="434">
        <v>45841</v>
      </c>
      <c r="N517" s="420" t="s">
        <v>233</v>
      </c>
      <c r="O517" s="420" t="s">
        <v>236</v>
      </c>
      <c r="P517" s="419"/>
      <c r="Q517" s="421"/>
      <c r="R517" s="420"/>
      <c r="S517" s="420"/>
      <c r="T517" s="420"/>
      <c r="U517" s="420"/>
      <c r="V517" s="420" t="s">
        <v>11</v>
      </c>
    </row>
    <row r="518" spans="1:22">
      <c r="A518" s="432">
        <v>65896541</v>
      </c>
      <c r="B518" s="416" t="s">
        <v>5345</v>
      </c>
      <c r="C518" s="416">
        <v>993715809</v>
      </c>
      <c r="D518" s="416" t="s">
        <v>5346</v>
      </c>
      <c r="E518" s="418"/>
      <c r="F518" s="419"/>
      <c r="G518" s="426" t="s">
        <v>224</v>
      </c>
      <c r="H518" s="418" t="s">
        <v>11</v>
      </c>
      <c r="I518" s="419"/>
      <c r="J518" s="419" t="s">
        <v>221</v>
      </c>
      <c r="K518" s="416"/>
      <c r="L518" s="424" t="s">
        <v>271</v>
      </c>
      <c r="M518" s="434">
        <v>45841</v>
      </c>
      <c r="N518" s="420" t="s">
        <v>233</v>
      </c>
      <c r="O518" s="420" t="s">
        <v>236</v>
      </c>
      <c r="P518" s="419"/>
      <c r="Q518" s="421"/>
      <c r="R518" s="420"/>
      <c r="S518" s="420"/>
      <c r="T518" s="420"/>
      <c r="U518" s="420"/>
      <c r="V518" s="420" t="s">
        <v>11</v>
      </c>
    </row>
    <row r="519" spans="1:22" ht="29">
      <c r="A519" s="432">
        <v>71364743</v>
      </c>
      <c r="B519" s="416" t="s">
        <v>6255</v>
      </c>
      <c r="C519" s="416">
        <v>900548699</v>
      </c>
      <c r="D519" s="416" t="s">
        <v>362</v>
      </c>
      <c r="E519" s="418"/>
      <c r="F519" s="419"/>
      <c r="G519" s="435" t="s">
        <v>223</v>
      </c>
      <c r="H519" s="418" t="s">
        <v>11</v>
      </c>
      <c r="I519" s="419"/>
      <c r="J519" s="419" t="s">
        <v>221</v>
      </c>
      <c r="K519" s="416"/>
      <c r="L519" s="424" t="s">
        <v>271</v>
      </c>
      <c r="M519" s="434">
        <v>45841</v>
      </c>
      <c r="N519" s="420" t="s">
        <v>233</v>
      </c>
      <c r="O519" s="424" t="s">
        <v>239</v>
      </c>
      <c r="P519" s="419"/>
      <c r="Q519" s="421"/>
      <c r="R519" s="420"/>
      <c r="S519" s="420"/>
      <c r="T519" s="420"/>
      <c r="U519" s="420"/>
      <c r="V519" s="420" t="s">
        <v>11</v>
      </c>
    </row>
    <row r="520" spans="1:22">
      <c r="A520" s="141">
        <v>62037855</v>
      </c>
      <c r="B520" s="134" t="s">
        <v>5106</v>
      </c>
      <c r="C520" s="134">
        <v>942867902</v>
      </c>
      <c r="D520" s="134" t="s">
        <v>5107</v>
      </c>
      <c r="E520" s="163"/>
      <c r="F520" s="76"/>
      <c r="G520" s="184" t="s">
        <v>224</v>
      </c>
      <c r="H520" s="163" t="s">
        <v>11</v>
      </c>
      <c r="I520" s="76"/>
      <c r="J520" s="76" t="s">
        <v>221</v>
      </c>
      <c r="K520" s="134"/>
      <c r="L520" s="420"/>
      <c r="M520" s="188">
        <v>45841</v>
      </c>
      <c r="N520" s="56" t="s">
        <v>237</v>
      </c>
      <c r="O520" s="91" t="s">
        <v>236</v>
      </c>
      <c r="P520" s="76"/>
      <c r="Q520" s="64"/>
      <c r="R520" s="56"/>
      <c r="S520" s="56"/>
      <c r="T520" s="56"/>
      <c r="U520" s="56"/>
      <c r="V520" s="56" t="s">
        <v>11</v>
      </c>
    </row>
    <row r="521" spans="1:22">
      <c r="A521" s="432">
        <v>61433137</v>
      </c>
      <c r="B521" s="416" t="s">
        <v>4327</v>
      </c>
      <c r="C521" s="416">
        <v>906743656</v>
      </c>
      <c r="D521" s="416" t="s">
        <v>362</v>
      </c>
      <c r="E521" s="418"/>
      <c r="F521" s="419"/>
      <c r="G521" s="435" t="s">
        <v>223</v>
      </c>
      <c r="H521" s="418" t="s">
        <v>11</v>
      </c>
      <c r="I521" s="419"/>
      <c r="J521" s="419" t="s">
        <v>221</v>
      </c>
      <c r="K521" s="416"/>
      <c r="L521" s="424" t="s">
        <v>271</v>
      </c>
      <c r="M521" s="434">
        <v>45841</v>
      </c>
      <c r="N521" s="420" t="s">
        <v>233</v>
      </c>
      <c r="O521" s="420" t="s">
        <v>236</v>
      </c>
      <c r="P521" s="419"/>
      <c r="Q521" s="421"/>
      <c r="R521" s="420"/>
      <c r="S521" s="420"/>
      <c r="T521" s="420"/>
      <c r="U521" s="420"/>
      <c r="V521" s="420" t="s">
        <v>11</v>
      </c>
    </row>
    <row r="522" spans="1:22">
      <c r="A522" s="432">
        <v>71683722</v>
      </c>
      <c r="B522" s="416" t="s">
        <v>6556</v>
      </c>
      <c r="C522" s="416">
        <v>967396573</v>
      </c>
      <c r="D522" s="416" t="s">
        <v>362</v>
      </c>
      <c r="E522" s="418"/>
      <c r="F522" s="419"/>
      <c r="G522" s="426" t="s">
        <v>225</v>
      </c>
      <c r="H522" s="418" t="s">
        <v>11</v>
      </c>
      <c r="I522" s="419"/>
      <c r="J522" s="419" t="s">
        <v>221</v>
      </c>
      <c r="K522" s="416"/>
      <c r="L522" s="424" t="s">
        <v>271</v>
      </c>
      <c r="M522" s="434">
        <v>45841</v>
      </c>
      <c r="N522" s="420" t="s">
        <v>233</v>
      </c>
      <c r="O522" s="420" t="s">
        <v>236</v>
      </c>
      <c r="P522" s="419"/>
      <c r="Q522" s="421"/>
      <c r="R522" s="420"/>
      <c r="S522" s="420"/>
      <c r="T522" s="420"/>
      <c r="U522" s="420"/>
      <c r="V522" s="420" t="s">
        <v>11</v>
      </c>
    </row>
    <row r="523" spans="1:22">
      <c r="A523" s="432">
        <v>72993100</v>
      </c>
      <c r="B523" s="416" t="s">
        <v>7882</v>
      </c>
      <c r="C523" s="416">
        <v>914987926</v>
      </c>
      <c r="D523" s="416" t="s">
        <v>7883</v>
      </c>
      <c r="E523" s="418"/>
      <c r="F523" s="419"/>
      <c r="G523" s="435" t="s">
        <v>223</v>
      </c>
      <c r="H523" s="418" t="s">
        <v>11</v>
      </c>
      <c r="I523" s="419"/>
      <c r="J523" s="419" t="s">
        <v>221</v>
      </c>
      <c r="K523" s="416"/>
      <c r="L523" s="424" t="s">
        <v>271</v>
      </c>
      <c r="M523" s="434">
        <v>45841</v>
      </c>
      <c r="N523" s="420" t="s">
        <v>233</v>
      </c>
      <c r="O523" s="420" t="s">
        <v>236</v>
      </c>
      <c r="P523" s="419"/>
      <c r="Q523" s="421"/>
      <c r="R523" s="420"/>
      <c r="S523" s="420"/>
      <c r="T523" s="420"/>
      <c r="U523" s="420"/>
      <c r="V523" s="420" t="s">
        <v>11</v>
      </c>
    </row>
    <row r="524" spans="1:22">
      <c r="A524" s="141">
        <v>75042640</v>
      </c>
      <c r="B524" s="134" t="s">
        <v>9154</v>
      </c>
      <c r="C524" s="134">
        <v>956498712</v>
      </c>
      <c r="D524" s="134" t="s">
        <v>362</v>
      </c>
      <c r="E524" s="163"/>
      <c r="F524" s="76"/>
      <c r="G524" s="184" t="s">
        <v>224</v>
      </c>
      <c r="H524" s="163" t="s">
        <v>11</v>
      </c>
      <c r="I524" s="76"/>
      <c r="J524" s="76" t="s">
        <v>221</v>
      </c>
      <c r="K524" s="134"/>
      <c r="L524" s="420"/>
      <c r="M524" s="188">
        <v>45841</v>
      </c>
      <c r="N524" s="56" t="s">
        <v>237</v>
      </c>
      <c r="O524" s="91" t="s">
        <v>236</v>
      </c>
      <c r="P524" s="76"/>
      <c r="Q524" s="64"/>
      <c r="R524" s="56"/>
      <c r="S524" s="56"/>
      <c r="T524" s="56"/>
      <c r="U524" s="56"/>
      <c r="V524" s="56" t="s">
        <v>11</v>
      </c>
    </row>
    <row r="525" spans="1:22" ht="29">
      <c r="A525" s="432">
        <v>72062322</v>
      </c>
      <c r="B525" s="416" t="s">
        <v>6826</v>
      </c>
      <c r="C525" s="416">
        <v>943043962</v>
      </c>
      <c r="D525" s="416" t="s">
        <v>6827</v>
      </c>
      <c r="E525" s="418"/>
      <c r="F525" s="419"/>
      <c r="G525" s="435" t="s">
        <v>223</v>
      </c>
      <c r="H525" s="418" t="s">
        <v>11</v>
      </c>
      <c r="I525" s="419"/>
      <c r="J525" s="419" t="s">
        <v>221</v>
      </c>
      <c r="K525" s="416"/>
      <c r="L525" s="424" t="s">
        <v>271</v>
      </c>
      <c r="M525" s="434">
        <v>45841</v>
      </c>
      <c r="N525" s="420" t="s">
        <v>233</v>
      </c>
      <c r="O525" s="420" t="s">
        <v>236</v>
      </c>
      <c r="P525" s="419"/>
      <c r="Q525" s="421" t="s">
        <v>324</v>
      </c>
      <c r="R525" s="420" t="s">
        <v>232</v>
      </c>
      <c r="S525" s="420" t="s">
        <v>318</v>
      </c>
      <c r="T525" s="424" t="s">
        <v>323</v>
      </c>
      <c r="U525" s="424" t="s">
        <v>255</v>
      </c>
      <c r="V525" s="420" t="s">
        <v>11</v>
      </c>
    </row>
    <row r="526" spans="1:22">
      <c r="A526" s="432">
        <v>77976597</v>
      </c>
      <c r="B526" s="416" t="s">
        <v>10053</v>
      </c>
      <c r="C526" s="416">
        <v>992731744</v>
      </c>
      <c r="D526" s="416" t="s">
        <v>362</v>
      </c>
      <c r="E526" s="418"/>
      <c r="F526" s="419"/>
      <c r="G526" s="426" t="s">
        <v>225</v>
      </c>
      <c r="H526" s="418" t="s">
        <v>11</v>
      </c>
      <c r="I526" s="419"/>
      <c r="J526" s="419" t="s">
        <v>221</v>
      </c>
      <c r="K526" s="416"/>
      <c r="L526" s="424" t="s">
        <v>271</v>
      </c>
      <c r="M526" s="434">
        <v>45841</v>
      </c>
      <c r="N526" s="420" t="s">
        <v>233</v>
      </c>
      <c r="O526" s="420" t="s">
        <v>236</v>
      </c>
      <c r="P526" s="419"/>
      <c r="Q526" s="421"/>
      <c r="R526" s="420"/>
      <c r="S526" s="420"/>
      <c r="T526" s="420"/>
      <c r="U526" s="420"/>
      <c r="V526" s="420" t="s">
        <v>11</v>
      </c>
    </row>
    <row r="527" spans="1:22">
      <c r="A527" s="432">
        <v>70966397</v>
      </c>
      <c r="B527" s="416" t="s">
        <v>5890</v>
      </c>
      <c r="C527" s="420">
        <v>975602241</v>
      </c>
      <c r="D527" s="416" t="s">
        <v>362</v>
      </c>
      <c r="E527" s="418"/>
      <c r="F527" s="419"/>
      <c r="G527" s="426" t="s">
        <v>225</v>
      </c>
      <c r="H527" s="418" t="s">
        <v>11</v>
      </c>
      <c r="I527" s="419"/>
      <c r="J527" s="419" t="s">
        <v>221</v>
      </c>
      <c r="K527" s="416"/>
      <c r="L527" s="424" t="s">
        <v>271</v>
      </c>
      <c r="M527" s="434">
        <v>45841</v>
      </c>
      <c r="N527" s="420" t="s">
        <v>233</v>
      </c>
      <c r="O527" s="420" t="s">
        <v>236</v>
      </c>
      <c r="P527" s="419"/>
      <c r="Q527" s="421"/>
      <c r="R527" s="420"/>
      <c r="S527" s="420"/>
      <c r="T527" s="420"/>
      <c r="U527" s="420"/>
      <c r="V527" s="420" t="s">
        <v>11</v>
      </c>
    </row>
    <row r="528" spans="1:22">
      <c r="A528" s="432">
        <v>71669487</v>
      </c>
      <c r="B528" s="416" t="s">
        <v>6436</v>
      </c>
      <c r="C528" s="416">
        <v>995629207</v>
      </c>
      <c r="D528" s="416" t="s">
        <v>362</v>
      </c>
      <c r="E528" s="418"/>
      <c r="F528" s="419"/>
      <c r="G528" s="426" t="s">
        <v>224</v>
      </c>
      <c r="H528" s="418" t="s">
        <v>11</v>
      </c>
      <c r="I528" s="419"/>
      <c r="J528" s="419" t="s">
        <v>221</v>
      </c>
      <c r="K528" s="416"/>
      <c r="L528" s="424" t="s">
        <v>271</v>
      </c>
      <c r="M528" s="434">
        <v>45841</v>
      </c>
      <c r="N528" s="420" t="s">
        <v>233</v>
      </c>
      <c r="O528" s="420" t="s">
        <v>236</v>
      </c>
      <c r="P528" s="419"/>
      <c r="Q528" s="421"/>
      <c r="R528" s="420"/>
      <c r="S528" s="420"/>
      <c r="T528" s="420"/>
      <c r="U528" s="420"/>
      <c r="V528" s="420" t="s">
        <v>11</v>
      </c>
    </row>
    <row r="529" spans="1:22">
      <c r="A529" s="432">
        <v>71370159</v>
      </c>
      <c r="B529" s="416" t="s">
        <v>6301</v>
      </c>
      <c r="C529" s="416">
        <v>961943996</v>
      </c>
      <c r="D529" s="416" t="s">
        <v>362</v>
      </c>
      <c r="E529" s="418"/>
      <c r="F529" s="419"/>
      <c r="G529" s="426" t="s">
        <v>224</v>
      </c>
      <c r="H529" s="418" t="s">
        <v>11</v>
      </c>
      <c r="I529" s="419"/>
      <c r="J529" s="419" t="s">
        <v>221</v>
      </c>
      <c r="K529" s="416"/>
      <c r="L529" s="424" t="s">
        <v>271</v>
      </c>
      <c r="M529" s="434">
        <v>45841</v>
      </c>
      <c r="N529" s="420" t="s">
        <v>233</v>
      </c>
      <c r="O529" s="420" t="s">
        <v>236</v>
      </c>
      <c r="P529" s="419"/>
      <c r="Q529" s="421"/>
      <c r="R529" s="420"/>
      <c r="S529" s="420"/>
      <c r="T529" s="420"/>
      <c r="U529" s="420"/>
      <c r="V529" s="420" t="s">
        <v>11</v>
      </c>
    </row>
    <row r="530" spans="1:22">
      <c r="A530" s="432">
        <v>72832461</v>
      </c>
      <c r="B530" s="416" t="s">
        <v>7679</v>
      </c>
      <c r="C530" s="416">
        <v>988963786</v>
      </c>
      <c r="D530" s="416" t="s">
        <v>362</v>
      </c>
      <c r="E530" s="418"/>
      <c r="F530" s="419"/>
      <c r="G530" s="435" t="s">
        <v>223</v>
      </c>
      <c r="H530" s="418" t="s">
        <v>11</v>
      </c>
      <c r="I530" s="419"/>
      <c r="J530" s="419" t="s">
        <v>221</v>
      </c>
      <c r="K530" s="416"/>
      <c r="L530" s="424" t="s">
        <v>271</v>
      </c>
      <c r="M530" s="434">
        <v>45841</v>
      </c>
      <c r="N530" s="420" t="s">
        <v>233</v>
      </c>
      <c r="O530" s="420" t="s">
        <v>236</v>
      </c>
      <c r="P530" s="419"/>
      <c r="Q530" s="421"/>
      <c r="R530" s="420"/>
      <c r="S530" s="420"/>
      <c r="T530" s="420"/>
      <c r="U530" s="420"/>
      <c r="V530" s="420" t="s">
        <v>11</v>
      </c>
    </row>
    <row r="531" spans="1:22">
      <c r="A531" s="432">
        <v>61807507</v>
      </c>
      <c r="B531" s="416" t="s">
        <v>4841</v>
      </c>
      <c r="C531" s="416">
        <v>904597524</v>
      </c>
      <c r="D531" s="416" t="s">
        <v>362</v>
      </c>
      <c r="E531" s="418"/>
      <c r="F531" s="419"/>
      <c r="G531" s="426" t="s">
        <v>225</v>
      </c>
      <c r="H531" s="418" t="s">
        <v>11</v>
      </c>
      <c r="I531" s="419"/>
      <c r="J531" s="419" t="s">
        <v>221</v>
      </c>
      <c r="K531" s="416"/>
      <c r="L531" s="424" t="s">
        <v>271</v>
      </c>
      <c r="M531" s="434">
        <v>45841</v>
      </c>
      <c r="N531" s="420" t="s">
        <v>233</v>
      </c>
      <c r="O531" s="420" t="s">
        <v>236</v>
      </c>
      <c r="P531" s="419"/>
      <c r="Q531" s="421"/>
      <c r="R531" s="420"/>
      <c r="S531" s="420"/>
      <c r="T531" s="420"/>
      <c r="U531" s="420"/>
      <c r="V531" s="420" t="s">
        <v>11</v>
      </c>
    </row>
    <row r="532" spans="1:22">
      <c r="A532" s="432">
        <v>72334820</v>
      </c>
      <c r="B532" s="416" t="s">
        <v>7039</v>
      </c>
      <c r="C532" s="416">
        <v>925544151</v>
      </c>
      <c r="D532" s="416" t="s">
        <v>7040</v>
      </c>
      <c r="E532" s="418"/>
      <c r="F532" s="419"/>
      <c r="G532" s="435" t="s">
        <v>223</v>
      </c>
      <c r="H532" s="418" t="s">
        <v>11</v>
      </c>
      <c r="I532" s="419"/>
      <c r="J532" s="419" t="s">
        <v>221</v>
      </c>
      <c r="K532" s="416"/>
      <c r="L532" s="424" t="s">
        <v>271</v>
      </c>
      <c r="M532" s="434">
        <v>45841</v>
      </c>
      <c r="N532" s="420" t="s">
        <v>233</v>
      </c>
      <c r="O532" s="420" t="s">
        <v>236</v>
      </c>
      <c r="P532" s="419"/>
      <c r="Q532" s="421"/>
      <c r="R532" s="420"/>
      <c r="S532" s="420"/>
      <c r="T532" s="420"/>
      <c r="U532" s="420"/>
      <c r="V532" s="420" t="s">
        <v>11</v>
      </c>
    </row>
    <row r="533" spans="1:22">
      <c r="A533" s="141">
        <v>1942861</v>
      </c>
      <c r="B533" s="134" t="s">
        <v>422</v>
      </c>
      <c r="C533" s="134">
        <v>931125510</v>
      </c>
      <c r="D533" s="134" t="s">
        <v>362</v>
      </c>
      <c r="E533" s="163"/>
      <c r="F533" s="76"/>
      <c r="G533" s="184" t="s">
        <v>224</v>
      </c>
      <c r="H533" s="163" t="s">
        <v>11</v>
      </c>
      <c r="I533" s="76"/>
      <c r="J533" s="76" t="s">
        <v>221</v>
      </c>
      <c r="K533" s="134"/>
      <c r="L533" s="420"/>
      <c r="M533" s="188">
        <v>45841</v>
      </c>
      <c r="N533" s="56" t="s">
        <v>237</v>
      </c>
      <c r="O533" s="91" t="s">
        <v>236</v>
      </c>
      <c r="P533" s="76"/>
      <c r="Q533" s="64"/>
      <c r="R533" s="56"/>
      <c r="S533" s="56"/>
      <c r="T533" s="56"/>
      <c r="U533" s="56"/>
      <c r="V533" s="56" t="s">
        <v>11</v>
      </c>
    </row>
    <row r="534" spans="1:22">
      <c r="A534" s="432">
        <v>72065639</v>
      </c>
      <c r="B534" s="416" t="s">
        <v>6861</v>
      </c>
      <c r="C534" s="416">
        <v>941612869</v>
      </c>
      <c r="D534" s="416" t="s">
        <v>362</v>
      </c>
      <c r="E534" s="418"/>
      <c r="F534" s="419"/>
      <c r="G534" s="426" t="s">
        <v>224</v>
      </c>
      <c r="H534" s="418" t="s">
        <v>11</v>
      </c>
      <c r="I534" s="419"/>
      <c r="J534" s="419" t="s">
        <v>221</v>
      </c>
      <c r="K534" s="416"/>
      <c r="L534" s="424" t="s">
        <v>271</v>
      </c>
      <c r="M534" s="434">
        <v>45841</v>
      </c>
      <c r="N534" s="420" t="s">
        <v>233</v>
      </c>
      <c r="O534" s="420" t="s">
        <v>236</v>
      </c>
      <c r="P534" s="419"/>
      <c r="Q534" s="421"/>
      <c r="R534" s="420"/>
      <c r="S534" s="420"/>
      <c r="T534" s="420"/>
      <c r="U534" s="420"/>
      <c r="V534" s="420" t="s">
        <v>11</v>
      </c>
    </row>
    <row r="535" spans="1:22">
      <c r="A535" s="141">
        <v>73151656</v>
      </c>
      <c r="B535" s="134" t="s">
        <v>8035</v>
      </c>
      <c r="C535" s="134">
        <v>947503557</v>
      </c>
      <c r="D535" s="134" t="s">
        <v>362</v>
      </c>
      <c r="E535" s="163"/>
      <c r="F535" s="76"/>
      <c r="G535" s="184" t="s">
        <v>224</v>
      </c>
      <c r="H535" s="163" t="s">
        <v>11</v>
      </c>
      <c r="I535" s="76"/>
      <c r="J535" s="76" t="s">
        <v>221</v>
      </c>
      <c r="K535" s="134"/>
      <c r="L535" s="420"/>
      <c r="M535" s="188">
        <v>45841</v>
      </c>
      <c r="N535" s="56" t="s">
        <v>237</v>
      </c>
      <c r="O535" s="91" t="s">
        <v>236</v>
      </c>
      <c r="P535" s="76"/>
      <c r="Q535" s="64"/>
      <c r="R535" s="56"/>
      <c r="S535" s="56"/>
      <c r="T535" s="56"/>
      <c r="U535" s="56"/>
      <c r="V535" s="56" t="s">
        <v>11</v>
      </c>
    </row>
    <row r="536" spans="1:22">
      <c r="A536" s="432">
        <v>61494258</v>
      </c>
      <c r="B536" s="416" t="s">
        <v>4502</v>
      </c>
      <c r="C536" s="416">
        <v>924313730</v>
      </c>
      <c r="D536" s="416" t="s">
        <v>362</v>
      </c>
      <c r="E536" s="418"/>
      <c r="F536" s="419"/>
      <c r="G536" s="426" t="s">
        <v>224</v>
      </c>
      <c r="H536" s="418" t="s">
        <v>11</v>
      </c>
      <c r="I536" s="419"/>
      <c r="J536" s="419" t="s">
        <v>221</v>
      </c>
      <c r="K536" s="416"/>
      <c r="L536" s="424" t="s">
        <v>271</v>
      </c>
      <c r="M536" s="434">
        <v>45841</v>
      </c>
      <c r="N536" s="420" t="s">
        <v>233</v>
      </c>
      <c r="O536" s="420" t="s">
        <v>236</v>
      </c>
      <c r="P536" s="419"/>
      <c r="Q536" s="421"/>
      <c r="R536" s="420"/>
      <c r="S536" s="420"/>
      <c r="T536" s="420"/>
      <c r="U536" s="420"/>
      <c r="V536" s="420" t="s">
        <v>11</v>
      </c>
    </row>
    <row r="537" spans="1:22">
      <c r="A537" s="432">
        <v>61773780</v>
      </c>
      <c r="B537" s="416" t="s">
        <v>4799</v>
      </c>
      <c r="C537" s="416">
        <v>924099599</v>
      </c>
      <c r="D537" s="416" t="s">
        <v>362</v>
      </c>
      <c r="E537" s="418"/>
      <c r="F537" s="419"/>
      <c r="G537" s="435" t="s">
        <v>223</v>
      </c>
      <c r="H537" s="418" t="s">
        <v>11</v>
      </c>
      <c r="I537" s="419"/>
      <c r="J537" s="419" t="s">
        <v>221</v>
      </c>
      <c r="K537" s="416"/>
      <c r="L537" s="424" t="s">
        <v>271</v>
      </c>
      <c r="M537" s="434">
        <v>45841</v>
      </c>
      <c r="N537" s="420" t="s">
        <v>233</v>
      </c>
      <c r="O537" s="420" t="s">
        <v>332</v>
      </c>
      <c r="P537" s="419"/>
      <c r="Q537" s="421"/>
      <c r="R537" s="420"/>
      <c r="S537" s="420"/>
      <c r="T537" s="420"/>
      <c r="U537" s="420"/>
      <c r="V537" s="420" t="s">
        <v>11</v>
      </c>
    </row>
    <row r="538" spans="1:22">
      <c r="A538" s="432">
        <v>72589342</v>
      </c>
      <c r="B538" s="416" t="s">
        <v>7335</v>
      </c>
      <c r="C538" s="416">
        <v>956667271</v>
      </c>
      <c r="D538" s="416" t="s">
        <v>362</v>
      </c>
      <c r="E538" s="418"/>
      <c r="F538" s="419"/>
      <c r="G538" s="426" t="s">
        <v>224</v>
      </c>
      <c r="H538" s="418" t="s">
        <v>11</v>
      </c>
      <c r="I538" s="419"/>
      <c r="J538" s="419" t="s">
        <v>221</v>
      </c>
      <c r="K538" s="416"/>
      <c r="L538" s="424" t="s">
        <v>271</v>
      </c>
      <c r="M538" s="434">
        <v>45841</v>
      </c>
      <c r="N538" s="420" t="s">
        <v>233</v>
      </c>
      <c r="O538" s="420" t="s">
        <v>236</v>
      </c>
      <c r="P538" s="419"/>
      <c r="Q538" s="421"/>
      <c r="R538" s="420"/>
      <c r="S538" s="420"/>
      <c r="T538" s="420"/>
      <c r="U538" s="420"/>
      <c r="V538" s="420" t="s">
        <v>11</v>
      </c>
    </row>
    <row r="539" spans="1:22">
      <c r="A539" s="432">
        <v>72987518</v>
      </c>
      <c r="B539" s="416" t="s">
        <v>7846</v>
      </c>
      <c r="C539" s="416">
        <v>932524145</v>
      </c>
      <c r="D539" s="416" t="s">
        <v>362</v>
      </c>
      <c r="E539" s="418"/>
      <c r="F539" s="419"/>
      <c r="G539" s="426" t="s">
        <v>224</v>
      </c>
      <c r="H539" s="418" t="s">
        <v>11</v>
      </c>
      <c r="I539" s="419"/>
      <c r="J539" s="419" t="s">
        <v>221</v>
      </c>
      <c r="K539" s="416"/>
      <c r="L539" s="424" t="s">
        <v>271</v>
      </c>
      <c r="M539" s="434">
        <v>45841</v>
      </c>
      <c r="N539" s="420" t="s">
        <v>233</v>
      </c>
      <c r="O539" s="420" t="s">
        <v>236</v>
      </c>
      <c r="P539" s="419"/>
      <c r="Q539" s="421"/>
      <c r="R539" s="420"/>
      <c r="S539" s="420"/>
      <c r="T539" s="420"/>
      <c r="U539" s="420"/>
      <c r="V539" s="420" t="s">
        <v>11</v>
      </c>
    </row>
    <row r="540" spans="1:22">
      <c r="A540" s="432">
        <v>73845602</v>
      </c>
      <c r="B540" s="416" t="s">
        <v>8595</v>
      </c>
      <c r="C540" s="416">
        <v>916401600</v>
      </c>
      <c r="D540" s="416" t="s">
        <v>362</v>
      </c>
      <c r="E540" s="418"/>
      <c r="F540" s="419"/>
      <c r="G540" s="435" t="s">
        <v>223</v>
      </c>
      <c r="H540" s="418" t="s">
        <v>11</v>
      </c>
      <c r="I540" s="419"/>
      <c r="J540" s="419" t="s">
        <v>221</v>
      </c>
      <c r="K540" s="416"/>
      <c r="L540" s="424" t="s">
        <v>271</v>
      </c>
      <c r="M540" s="434">
        <v>45841</v>
      </c>
      <c r="N540" s="420" t="s">
        <v>233</v>
      </c>
      <c r="O540" s="420" t="s">
        <v>236</v>
      </c>
      <c r="P540" s="419"/>
      <c r="Q540" s="421"/>
      <c r="R540" s="420"/>
      <c r="S540" s="420"/>
      <c r="T540" s="420"/>
      <c r="U540" s="420"/>
      <c r="V540" s="420" t="s">
        <v>11</v>
      </c>
    </row>
    <row r="541" spans="1:22">
      <c r="A541" s="432">
        <v>62029525</v>
      </c>
      <c r="B541" s="416" t="s">
        <v>5100</v>
      </c>
      <c r="C541" s="416">
        <v>926691654</v>
      </c>
      <c r="D541" s="416" t="s">
        <v>362</v>
      </c>
      <c r="E541" s="418"/>
      <c r="F541" s="419"/>
      <c r="G541" s="435" t="s">
        <v>223</v>
      </c>
      <c r="H541" s="418" t="s">
        <v>11</v>
      </c>
      <c r="I541" s="419"/>
      <c r="J541" s="419" t="s">
        <v>221</v>
      </c>
      <c r="K541" s="416"/>
      <c r="L541" s="424" t="s">
        <v>271</v>
      </c>
      <c r="M541" s="434">
        <v>45841</v>
      </c>
      <c r="N541" s="420" t="s">
        <v>233</v>
      </c>
      <c r="O541" s="420" t="s">
        <v>236</v>
      </c>
      <c r="P541" s="419"/>
      <c r="Q541" s="421"/>
      <c r="R541" s="420"/>
      <c r="S541" s="420"/>
      <c r="T541" s="420"/>
      <c r="U541" s="420"/>
      <c r="V541" s="420" t="s">
        <v>11</v>
      </c>
    </row>
    <row r="542" spans="1:22">
      <c r="A542" s="432">
        <v>16806159</v>
      </c>
      <c r="B542" s="416" t="s">
        <v>1109</v>
      </c>
      <c r="C542" s="416">
        <v>979264334</v>
      </c>
      <c r="D542" s="416" t="s">
        <v>1110</v>
      </c>
      <c r="E542" s="418"/>
      <c r="F542" s="419"/>
      <c r="G542" s="426" t="s">
        <v>224</v>
      </c>
      <c r="H542" s="418" t="s">
        <v>11</v>
      </c>
      <c r="I542" s="419"/>
      <c r="J542" s="419" t="s">
        <v>221</v>
      </c>
      <c r="K542" s="416"/>
      <c r="L542" s="424" t="s">
        <v>271</v>
      </c>
      <c r="M542" s="434">
        <v>45841</v>
      </c>
      <c r="N542" s="420" t="s">
        <v>233</v>
      </c>
      <c r="O542" s="420" t="s">
        <v>236</v>
      </c>
      <c r="P542" s="419"/>
      <c r="Q542" s="421"/>
      <c r="R542" s="420"/>
      <c r="S542" s="420"/>
      <c r="T542" s="420"/>
      <c r="U542" s="420"/>
      <c r="V542" s="420" t="s">
        <v>11</v>
      </c>
    </row>
    <row r="543" spans="1:22" ht="29">
      <c r="A543" s="141">
        <v>72585982</v>
      </c>
      <c r="B543" s="134" t="s">
        <v>7308</v>
      </c>
      <c r="C543" s="134">
        <v>933574917</v>
      </c>
      <c r="D543" s="134" t="s">
        <v>7309</v>
      </c>
      <c r="E543" s="163"/>
      <c r="F543" s="76"/>
      <c r="G543" s="184" t="s">
        <v>224</v>
      </c>
      <c r="H543" s="163" t="s">
        <v>11</v>
      </c>
      <c r="I543" s="76"/>
      <c r="J543" s="76" t="s">
        <v>221</v>
      </c>
      <c r="K543" s="134"/>
      <c r="L543" s="424" t="s">
        <v>271</v>
      </c>
      <c r="M543" s="188">
        <v>45841</v>
      </c>
      <c r="N543" s="60" t="s">
        <v>241</v>
      </c>
      <c r="O543" s="60" t="s">
        <v>241</v>
      </c>
      <c r="P543" s="60"/>
      <c r="Q543" s="64"/>
      <c r="R543" s="56"/>
      <c r="S543" s="56"/>
      <c r="T543" s="56"/>
      <c r="U543" s="56"/>
      <c r="V543" s="56" t="s">
        <v>7310</v>
      </c>
    </row>
    <row r="544" spans="1:22" ht="29">
      <c r="A544" s="141">
        <v>51242236</v>
      </c>
      <c r="B544" s="134" t="s">
        <v>2976</v>
      </c>
      <c r="C544" s="134">
        <v>51941444443</v>
      </c>
      <c r="D544" s="134" t="s">
        <v>2977</v>
      </c>
      <c r="E544" s="163"/>
      <c r="F544" s="76"/>
      <c r="G544" s="184" t="s">
        <v>224</v>
      </c>
      <c r="H544" s="163" t="s">
        <v>11</v>
      </c>
      <c r="I544" s="76"/>
      <c r="J544" s="76" t="s">
        <v>221</v>
      </c>
      <c r="K544" s="134"/>
      <c r="L544" s="424" t="s">
        <v>271</v>
      </c>
      <c r="M544" s="188">
        <v>45841</v>
      </c>
      <c r="N544" s="60" t="s">
        <v>241</v>
      </c>
      <c r="O544" s="60" t="s">
        <v>241</v>
      </c>
      <c r="P544" s="60"/>
      <c r="Q544" s="64"/>
      <c r="R544" s="56"/>
      <c r="S544" s="56"/>
      <c r="T544" s="56"/>
      <c r="U544" s="56"/>
      <c r="V544" s="56" t="s">
        <v>2978</v>
      </c>
    </row>
    <row r="545" spans="1:22">
      <c r="A545" s="432">
        <v>72055712</v>
      </c>
      <c r="B545" s="416" t="s">
        <v>6744</v>
      </c>
      <c r="C545" s="416">
        <v>973493100</v>
      </c>
      <c r="D545" s="416" t="s">
        <v>6745</v>
      </c>
      <c r="E545" s="418"/>
      <c r="F545" s="419"/>
      <c r="G545" s="435" t="s">
        <v>223</v>
      </c>
      <c r="H545" s="418" t="s">
        <v>11</v>
      </c>
      <c r="I545" s="419"/>
      <c r="J545" s="419" t="s">
        <v>221</v>
      </c>
      <c r="K545" s="416"/>
      <c r="L545" s="424" t="s">
        <v>271</v>
      </c>
      <c r="M545" s="434">
        <v>45841</v>
      </c>
      <c r="N545" s="420" t="s">
        <v>233</v>
      </c>
      <c r="O545" s="420" t="s">
        <v>236</v>
      </c>
      <c r="P545" s="419"/>
      <c r="Q545" s="421"/>
      <c r="R545" s="420"/>
      <c r="S545" s="420"/>
      <c r="T545" s="420"/>
      <c r="U545" s="420"/>
      <c r="V545" s="420" t="s">
        <v>11</v>
      </c>
    </row>
    <row r="546" spans="1:22">
      <c r="A546" s="141">
        <v>172065920</v>
      </c>
      <c r="B546" s="134" t="s">
        <v>10206</v>
      </c>
      <c r="C546" s="134">
        <v>9714995426</v>
      </c>
      <c r="D546" s="134" t="s">
        <v>10207</v>
      </c>
      <c r="E546" s="163"/>
      <c r="F546" s="76"/>
      <c r="G546" s="184" t="s">
        <v>225</v>
      </c>
      <c r="H546" s="163" t="s">
        <v>11</v>
      </c>
      <c r="I546" s="76"/>
      <c r="J546" s="76" t="s">
        <v>221</v>
      </c>
      <c r="K546" s="134"/>
      <c r="L546" s="420"/>
      <c r="M546" s="188">
        <v>45841</v>
      </c>
      <c r="N546" s="56" t="s">
        <v>237</v>
      </c>
      <c r="O546" s="56"/>
      <c r="P546" s="76"/>
      <c r="Q546" s="64"/>
      <c r="R546" s="56"/>
      <c r="S546" s="56"/>
      <c r="T546" s="56"/>
      <c r="U546" s="56"/>
      <c r="V546" s="56" t="s">
        <v>11</v>
      </c>
    </row>
    <row r="547" spans="1:22">
      <c r="A547" s="432">
        <v>72067580</v>
      </c>
      <c r="B547" s="416" t="s">
        <v>6880</v>
      </c>
      <c r="C547" s="416">
        <v>922680104</v>
      </c>
      <c r="D547" s="416" t="s">
        <v>6881</v>
      </c>
      <c r="E547" s="418"/>
      <c r="F547" s="419"/>
      <c r="G547" s="435" t="s">
        <v>223</v>
      </c>
      <c r="H547" s="418" t="s">
        <v>11</v>
      </c>
      <c r="I547" s="419"/>
      <c r="J547" s="419" t="s">
        <v>221</v>
      </c>
      <c r="K547" s="416"/>
      <c r="L547" s="424" t="s">
        <v>271</v>
      </c>
      <c r="M547" s="434">
        <v>45841</v>
      </c>
      <c r="N547" s="420" t="s">
        <v>233</v>
      </c>
      <c r="O547" s="420" t="s">
        <v>236</v>
      </c>
      <c r="P547" s="419"/>
      <c r="Q547" s="421"/>
      <c r="R547" s="420"/>
      <c r="S547" s="420"/>
      <c r="T547" s="420"/>
      <c r="U547" s="420"/>
      <c r="V547" s="420" t="s">
        <v>11</v>
      </c>
    </row>
    <row r="548" spans="1:22">
      <c r="A548" s="432">
        <v>71687423</v>
      </c>
      <c r="B548" s="416" t="s">
        <v>6594</v>
      </c>
      <c r="C548" s="416">
        <v>987554967</v>
      </c>
      <c r="D548" s="416" t="s">
        <v>6595</v>
      </c>
      <c r="E548" s="418"/>
      <c r="F548" s="419"/>
      <c r="G548" s="435" t="s">
        <v>223</v>
      </c>
      <c r="H548" s="418" t="s">
        <v>11</v>
      </c>
      <c r="I548" s="419"/>
      <c r="J548" s="419" t="s">
        <v>221</v>
      </c>
      <c r="K548" s="416"/>
      <c r="L548" s="424" t="s">
        <v>271</v>
      </c>
      <c r="M548" s="434">
        <v>45841</v>
      </c>
      <c r="N548" s="420" t="s">
        <v>233</v>
      </c>
      <c r="O548" s="420" t="s">
        <v>236</v>
      </c>
      <c r="P548" s="419"/>
      <c r="Q548" s="421"/>
      <c r="R548" s="420"/>
      <c r="S548" s="420"/>
      <c r="T548" s="420"/>
      <c r="U548" s="420"/>
      <c r="V548" s="420" t="s">
        <v>11</v>
      </c>
    </row>
    <row r="549" spans="1:22">
      <c r="A549" s="432">
        <v>60378222</v>
      </c>
      <c r="B549" s="416" t="s">
        <v>3084</v>
      </c>
      <c r="C549" s="416">
        <v>993528916</v>
      </c>
      <c r="D549" s="416" t="s">
        <v>3085</v>
      </c>
      <c r="E549" s="418"/>
      <c r="F549" s="419"/>
      <c r="G549" s="426" t="s">
        <v>225</v>
      </c>
      <c r="H549" s="418" t="s">
        <v>11</v>
      </c>
      <c r="I549" s="419"/>
      <c r="J549" s="419" t="s">
        <v>221</v>
      </c>
      <c r="K549" s="416"/>
      <c r="L549" s="424" t="s">
        <v>271</v>
      </c>
      <c r="M549" s="434">
        <v>45841</v>
      </c>
      <c r="N549" s="420" t="s">
        <v>233</v>
      </c>
      <c r="O549" s="420" t="s">
        <v>236</v>
      </c>
      <c r="P549" s="419"/>
      <c r="Q549" s="421"/>
      <c r="R549" s="420"/>
      <c r="S549" s="420"/>
      <c r="T549" s="420"/>
      <c r="U549" s="420"/>
      <c r="V549" s="420" t="s">
        <v>11</v>
      </c>
    </row>
    <row r="550" spans="1:22" ht="29">
      <c r="A550" s="432">
        <v>72344653</v>
      </c>
      <c r="B550" s="416" t="s">
        <v>7125</v>
      </c>
      <c r="C550" s="416">
        <v>913422748</v>
      </c>
      <c r="D550" s="416" t="s">
        <v>7126</v>
      </c>
      <c r="E550" s="418"/>
      <c r="F550" s="419"/>
      <c r="G550" s="426" t="s">
        <v>224</v>
      </c>
      <c r="H550" s="418" t="s">
        <v>11</v>
      </c>
      <c r="I550" s="419"/>
      <c r="J550" s="419" t="s">
        <v>221</v>
      </c>
      <c r="K550" s="416"/>
      <c r="L550" s="424" t="s">
        <v>271</v>
      </c>
      <c r="M550" s="434">
        <v>45841</v>
      </c>
      <c r="N550" s="420" t="s">
        <v>233</v>
      </c>
      <c r="O550" s="424" t="s">
        <v>239</v>
      </c>
      <c r="P550" s="419"/>
      <c r="Q550" s="421"/>
      <c r="R550" s="420"/>
      <c r="S550" s="420"/>
      <c r="T550" s="420"/>
      <c r="U550" s="420"/>
      <c r="V550" s="420" t="s">
        <v>11</v>
      </c>
    </row>
    <row r="551" spans="1:22">
      <c r="A551" s="432">
        <v>61461923</v>
      </c>
      <c r="B551" s="416" t="s">
        <v>4403</v>
      </c>
      <c r="C551" s="416">
        <v>983130362</v>
      </c>
      <c r="D551" s="416" t="s">
        <v>4404</v>
      </c>
      <c r="E551" s="418"/>
      <c r="F551" s="419"/>
      <c r="G551" s="426" t="s">
        <v>224</v>
      </c>
      <c r="H551" s="418" t="s">
        <v>11</v>
      </c>
      <c r="I551" s="419"/>
      <c r="J551" s="419" t="s">
        <v>221</v>
      </c>
      <c r="K551" s="416"/>
      <c r="L551" s="424" t="s">
        <v>271</v>
      </c>
      <c r="M551" s="434">
        <v>45841</v>
      </c>
      <c r="N551" s="420" t="s">
        <v>233</v>
      </c>
      <c r="O551" s="420" t="s">
        <v>236</v>
      </c>
      <c r="P551" s="419"/>
      <c r="Q551" s="421"/>
      <c r="R551" s="420"/>
      <c r="S551" s="420"/>
      <c r="T551" s="420"/>
      <c r="U551" s="420"/>
      <c r="V551" s="420" t="s">
        <v>11</v>
      </c>
    </row>
    <row r="552" spans="1:22">
      <c r="A552" s="432">
        <v>72826567</v>
      </c>
      <c r="B552" s="416" t="s">
        <v>7643</v>
      </c>
      <c r="C552" s="416">
        <v>965809032</v>
      </c>
      <c r="D552" s="416" t="s">
        <v>362</v>
      </c>
      <c r="E552" s="418"/>
      <c r="F552" s="419"/>
      <c r="G552" s="426" t="s">
        <v>224</v>
      </c>
      <c r="H552" s="418" t="s">
        <v>11</v>
      </c>
      <c r="I552" s="419"/>
      <c r="J552" s="419" t="s">
        <v>221</v>
      </c>
      <c r="K552" s="416"/>
      <c r="L552" s="424" t="s">
        <v>271</v>
      </c>
      <c r="M552" s="434">
        <v>45841</v>
      </c>
      <c r="N552" s="420" t="s">
        <v>233</v>
      </c>
      <c r="O552" s="420" t="s">
        <v>236</v>
      </c>
      <c r="P552" s="419"/>
      <c r="Q552" s="421"/>
      <c r="R552" s="420"/>
      <c r="S552" s="420"/>
      <c r="T552" s="420"/>
      <c r="U552" s="420"/>
      <c r="V552" s="420" t="s">
        <v>11</v>
      </c>
    </row>
    <row r="553" spans="1:22">
      <c r="A553" s="141">
        <v>72831060</v>
      </c>
      <c r="B553" s="134" t="s">
        <v>7671</v>
      </c>
      <c r="C553" s="134">
        <v>944289321</v>
      </c>
      <c r="D553" s="134" t="s">
        <v>7672</v>
      </c>
      <c r="E553" s="163"/>
      <c r="F553" s="76"/>
      <c r="G553" s="184" t="s">
        <v>224</v>
      </c>
      <c r="H553" s="163" t="s">
        <v>11</v>
      </c>
      <c r="I553" s="76"/>
      <c r="J553" s="76" t="s">
        <v>221</v>
      </c>
      <c r="K553" s="134"/>
      <c r="L553" s="420"/>
      <c r="M553" s="188">
        <v>45841</v>
      </c>
      <c r="N553" s="56" t="s">
        <v>237</v>
      </c>
      <c r="O553" s="56"/>
      <c r="P553" s="76"/>
      <c r="Q553" s="64"/>
      <c r="R553" s="56"/>
      <c r="S553" s="56"/>
      <c r="T553" s="56"/>
      <c r="U553" s="56"/>
      <c r="V553" s="56" t="s">
        <v>11</v>
      </c>
    </row>
    <row r="554" spans="1:22">
      <c r="A554" s="432">
        <v>61773623</v>
      </c>
      <c r="B554" s="416" t="s">
        <v>4796</v>
      </c>
      <c r="C554" s="416">
        <v>947852791</v>
      </c>
      <c r="D554" s="416" t="s">
        <v>362</v>
      </c>
      <c r="E554" s="418"/>
      <c r="F554" s="419"/>
      <c r="G554" s="426" t="s">
        <v>224</v>
      </c>
      <c r="H554" s="418" t="s">
        <v>11</v>
      </c>
      <c r="I554" s="419"/>
      <c r="J554" s="419" t="s">
        <v>221</v>
      </c>
      <c r="K554" s="416"/>
      <c r="L554" s="424" t="s">
        <v>271</v>
      </c>
      <c r="M554" s="434">
        <v>45841</v>
      </c>
      <c r="N554" s="420" t="s">
        <v>233</v>
      </c>
      <c r="O554" s="420" t="s">
        <v>236</v>
      </c>
      <c r="P554" s="419"/>
      <c r="Q554" s="421"/>
      <c r="R554" s="420"/>
      <c r="S554" s="420"/>
      <c r="T554" s="420"/>
      <c r="U554" s="420"/>
      <c r="V554" s="420" t="s">
        <v>11</v>
      </c>
    </row>
    <row r="555" spans="1:22">
      <c r="A555" s="432">
        <v>62019271</v>
      </c>
      <c r="B555" s="416" t="s">
        <v>5044</v>
      </c>
      <c r="C555" s="416">
        <v>979319275</v>
      </c>
      <c r="D555" s="416" t="s">
        <v>362</v>
      </c>
      <c r="E555" s="418"/>
      <c r="F555" s="419"/>
      <c r="G555" s="435" t="s">
        <v>223</v>
      </c>
      <c r="H555" s="418" t="s">
        <v>11</v>
      </c>
      <c r="I555" s="419"/>
      <c r="J555" s="419" t="s">
        <v>221</v>
      </c>
      <c r="K555" s="416"/>
      <c r="L555" s="424" t="s">
        <v>271</v>
      </c>
      <c r="M555" s="434">
        <v>45841</v>
      </c>
      <c r="N555" s="420" t="s">
        <v>233</v>
      </c>
      <c r="O555" s="420" t="s">
        <v>236</v>
      </c>
      <c r="P555" s="419"/>
      <c r="Q555" s="421"/>
      <c r="R555" s="420"/>
      <c r="S555" s="420"/>
      <c r="T555" s="420"/>
      <c r="U555" s="420"/>
      <c r="V555" s="420" t="s">
        <v>11</v>
      </c>
    </row>
    <row r="556" spans="1:22">
      <c r="A556" s="432">
        <v>72331659</v>
      </c>
      <c r="B556" s="416" t="s">
        <v>7022</v>
      </c>
      <c r="C556" s="416">
        <v>930609291</v>
      </c>
      <c r="D556" s="416" t="s">
        <v>7023</v>
      </c>
      <c r="E556" s="418"/>
      <c r="F556" s="419"/>
      <c r="G556" s="426" t="s">
        <v>224</v>
      </c>
      <c r="H556" s="418" t="s">
        <v>11</v>
      </c>
      <c r="I556" s="419"/>
      <c r="J556" s="419" t="s">
        <v>221</v>
      </c>
      <c r="K556" s="416"/>
      <c r="L556" s="424" t="s">
        <v>271</v>
      </c>
      <c r="M556" s="434">
        <v>45841</v>
      </c>
      <c r="N556" s="420" t="s">
        <v>233</v>
      </c>
      <c r="O556" s="420" t="s">
        <v>236</v>
      </c>
      <c r="P556" s="419"/>
      <c r="Q556" s="421"/>
      <c r="R556" s="420"/>
      <c r="S556" s="420"/>
      <c r="T556" s="420"/>
      <c r="U556" s="420"/>
      <c r="V556" s="420" t="s">
        <v>11</v>
      </c>
    </row>
    <row r="557" spans="1:22">
      <c r="A557" s="432">
        <v>72065980</v>
      </c>
      <c r="B557" s="416" t="s">
        <v>6864</v>
      </c>
      <c r="C557" s="416">
        <v>986841997</v>
      </c>
      <c r="D557" s="416" t="s">
        <v>6865</v>
      </c>
      <c r="E557" s="418"/>
      <c r="F557" s="419"/>
      <c r="G557" s="426" t="s">
        <v>224</v>
      </c>
      <c r="H557" s="418" t="s">
        <v>11</v>
      </c>
      <c r="I557" s="419"/>
      <c r="J557" s="419" t="s">
        <v>221</v>
      </c>
      <c r="K557" s="416"/>
      <c r="L557" s="424" t="s">
        <v>271</v>
      </c>
      <c r="M557" s="434">
        <v>45841</v>
      </c>
      <c r="N557" s="420" t="s">
        <v>233</v>
      </c>
      <c r="O557" s="420" t="s">
        <v>236</v>
      </c>
      <c r="P557" s="419"/>
      <c r="Q557" s="421"/>
      <c r="R557" s="420"/>
      <c r="S557" s="420"/>
      <c r="T557" s="420"/>
      <c r="U557" s="420"/>
      <c r="V557" s="420" t="s">
        <v>11</v>
      </c>
    </row>
    <row r="558" spans="1:22">
      <c r="A558" s="432">
        <v>72818480</v>
      </c>
      <c r="B558" s="416" t="s">
        <v>7577</v>
      </c>
      <c r="C558" s="416">
        <v>983299415</v>
      </c>
      <c r="D558" s="416" t="s">
        <v>7578</v>
      </c>
      <c r="E558" s="418"/>
      <c r="F558" s="419"/>
      <c r="G558" s="435" t="s">
        <v>223</v>
      </c>
      <c r="H558" s="418" t="s">
        <v>11</v>
      </c>
      <c r="I558" s="419"/>
      <c r="J558" s="419" t="s">
        <v>221</v>
      </c>
      <c r="K558" s="416"/>
      <c r="L558" s="424" t="s">
        <v>271</v>
      </c>
      <c r="M558" s="434">
        <v>45841</v>
      </c>
      <c r="N558" s="420" t="s">
        <v>233</v>
      </c>
      <c r="O558" s="420" t="s">
        <v>236</v>
      </c>
      <c r="P558" s="419"/>
      <c r="Q558" s="421"/>
      <c r="R558" s="420"/>
      <c r="S558" s="420"/>
      <c r="T558" s="420"/>
      <c r="U558" s="420"/>
      <c r="V558" s="420" t="s">
        <v>11</v>
      </c>
    </row>
    <row r="559" spans="1:22" ht="29">
      <c r="A559" s="432">
        <v>61432800</v>
      </c>
      <c r="B559" s="416" t="s">
        <v>4316</v>
      </c>
      <c r="C559" s="416">
        <v>907708291</v>
      </c>
      <c r="D559" s="416" t="s">
        <v>4317</v>
      </c>
      <c r="E559" s="418"/>
      <c r="F559" s="419"/>
      <c r="G559" s="435" t="s">
        <v>223</v>
      </c>
      <c r="H559" s="418" t="s">
        <v>11</v>
      </c>
      <c r="I559" s="419"/>
      <c r="J559" s="419" t="s">
        <v>221</v>
      </c>
      <c r="K559" s="416"/>
      <c r="L559" s="321" t="s">
        <v>262</v>
      </c>
      <c r="M559" s="434">
        <v>45841</v>
      </c>
      <c r="N559" s="420" t="s">
        <v>231</v>
      </c>
      <c r="O559" s="420" t="s">
        <v>231</v>
      </c>
      <c r="P559" s="374" t="s">
        <v>329</v>
      </c>
      <c r="Q559" s="421" t="s">
        <v>324</v>
      </c>
      <c r="R559" s="420" t="s">
        <v>232</v>
      </c>
      <c r="S559" s="420" t="s">
        <v>318</v>
      </c>
      <c r="T559" s="424" t="s">
        <v>323</v>
      </c>
      <c r="U559" s="424" t="s">
        <v>255</v>
      </c>
      <c r="V559" s="420" t="s">
        <v>11</v>
      </c>
    </row>
    <row r="560" spans="1:22">
      <c r="A560" s="141">
        <v>72602468</v>
      </c>
      <c r="B560" s="134" t="s">
        <v>7452</v>
      </c>
      <c r="C560" s="134">
        <v>956093221</v>
      </c>
      <c r="D560" s="134" t="s">
        <v>362</v>
      </c>
      <c r="E560" s="163"/>
      <c r="F560" s="76"/>
      <c r="G560" s="184" t="s">
        <v>224</v>
      </c>
      <c r="H560" s="163" t="s">
        <v>11</v>
      </c>
      <c r="I560" s="76"/>
      <c r="J560" s="76" t="s">
        <v>221</v>
      </c>
      <c r="K560" s="134"/>
      <c r="L560" s="420"/>
      <c r="M560" s="188">
        <v>45841</v>
      </c>
      <c r="N560" s="56" t="s">
        <v>237</v>
      </c>
      <c r="O560" s="56"/>
      <c r="P560" s="76"/>
      <c r="Q560" s="64"/>
      <c r="R560" s="56"/>
      <c r="S560" s="56"/>
      <c r="T560" s="56"/>
      <c r="U560" s="56"/>
      <c r="V560" s="56" t="s">
        <v>11</v>
      </c>
    </row>
    <row r="561" spans="1:22">
      <c r="A561" s="432">
        <v>74828623</v>
      </c>
      <c r="B561" s="416" t="s">
        <v>9066</v>
      </c>
      <c r="C561" s="416">
        <v>908674949</v>
      </c>
      <c r="D561" s="416" t="s">
        <v>9067</v>
      </c>
      <c r="E561" s="418"/>
      <c r="F561" s="419"/>
      <c r="G561" s="426" t="s">
        <v>224</v>
      </c>
      <c r="H561" s="418" t="s">
        <v>11</v>
      </c>
      <c r="I561" s="419"/>
      <c r="J561" s="419" t="s">
        <v>221</v>
      </c>
      <c r="K561" s="416"/>
      <c r="L561" s="424" t="s">
        <v>271</v>
      </c>
      <c r="M561" s="434">
        <v>45841</v>
      </c>
      <c r="N561" s="420" t="s">
        <v>233</v>
      </c>
      <c r="O561" s="420" t="s">
        <v>236</v>
      </c>
      <c r="P561" s="419"/>
      <c r="Q561" s="421"/>
      <c r="R561" s="420"/>
      <c r="S561" s="420"/>
      <c r="T561" s="420"/>
      <c r="U561" s="420"/>
      <c r="V561" s="420" t="s">
        <v>11</v>
      </c>
    </row>
    <row r="562" spans="1:22">
      <c r="A562" s="432">
        <v>61520798</v>
      </c>
      <c r="B562" s="416" t="s">
        <v>4626</v>
      </c>
      <c r="C562" s="416">
        <v>988195421</v>
      </c>
      <c r="D562" s="416" t="s">
        <v>362</v>
      </c>
      <c r="E562" s="418"/>
      <c r="F562" s="419"/>
      <c r="G562" s="426" t="s">
        <v>224</v>
      </c>
      <c r="H562" s="418" t="s">
        <v>11</v>
      </c>
      <c r="I562" s="419"/>
      <c r="J562" s="419" t="s">
        <v>221</v>
      </c>
      <c r="K562" s="416"/>
      <c r="L562" s="424" t="s">
        <v>271</v>
      </c>
      <c r="M562" s="434">
        <v>45841</v>
      </c>
      <c r="N562" s="420" t="s">
        <v>233</v>
      </c>
      <c r="O562" s="420" t="s">
        <v>236</v>
      </c>
      <c r="P562" s="419"/>
      <c r="Q562" s="421"/>
      <c r="R562" s="420"/>
      <c r="S562" s="420"/>
      <c r="T562" s="420"/>
      <c r="U562" s="420"/>
      <c r="V562" s="420" t="s">
        <v>11</v>
      </c>
    </row>
    <row r="563" spans="1:22">
      <c r="A563" s="432">
        <v>62600340</v>
      </c>
      <c r="B563" s="416" t="s">
        <v>5261</v>
      </c>
      <c r="C563" s="416">
        <v>926006920</v>
      </c>
      <c r="D563" s="416" t="s">
        <v>362</v>
      </c>
      <c r="E563" s="418"/>
      <c r="F563" s="419"/>
      <c r="G563" s="426" t="s">
        <v>225</v>
      </c>
      <c r="H563" s="418" t="s">
        <v>11</v>
      </c>
      <c r="I563" s="419"/>
      <c r="J563" s="419" t="s">
        <v>221</v>
      </c>
      <c r="K563" s="416"/>
      <c r="L563" s="424" t="s">
        <v>271</v>
      </c>
      <c r="M563" s="434">
        <v>45841</v>
      </c>
      <c r="N563" s="420" t="s">
        <v>233</v>
      </c>
      <c r="O563" s="420" t="s">
        <v>236</v>
      </c>
      <c r="P563" s="419"/>
      <c r="Q563" s="421"/>
      <c r="R563" s="420"/>
      <c r="S563" s="420"/>
      <c r="T563" s="420"/>
      <c r="U563" s="420"/>
      <c r="V563" s="420" t="s">
        <v>11</v>
      </c>
    </row>
    <row r="564" spans="1:22">
      <c r="A564" s="432">
        <v>61433652</v>
      </c>
      <c r="B564" s="416" t="s">
        <v>4353</v>
      </c>
      <c r="C564" s="416">
        <v>997892400</v>
      </c>
      <c r="D564" s="416" t="s">
        <v>362</v>
      </c>
      <c r="E564" s="418"/>
      <c r="F564" s="419"/>
      <c r="G564" s="426" t="s">
        <v>225</v>
      </c>
      <c r="H564" s="418" t="s">
        <v>11</v>
      </c>
      <c r="I564" s="419"/>
      <c r="J564" s="419" t="s">
        <v>221</v>
      </c>
      <c r="K564" s="416"/>
      <c r="L564" s="424" t="s">
        <v>271</v>
      </c>
      <c r="M564" s="434">
        <v>45841</v>
      </c>
      <c r="N564" s="420" t="s">
        <v>233</v>
      </c>
      <c r="O564" s="420" t="s">
        <v>236</v>
      </c>
      <c r="P564" s="419"/>
      <c r="Q564" s="421"/>
      <c r="R564" s="420"/>
      <c r="S564" s="420"/>
      <c r="T564" s="420"/>
      <c r="U564" s="420"/>
      <c r="V564" s="420" t="s">
        <v>11</v>
      </c>
    </row>
    <row r="565" spans="1:22">
      <c r="A565" s="432">
        <v>72833315</v>
      </c>
      <c r="B565" s="416" t="s">
        <v>7691</v>
      </c>
      <c r="C565" s="416">
        <v>922159385</v>
      </c>
      <c r="D565" s="416" t="s">
        <v>362</v>
      </c>
      <c r="E565" s="418"/>
      <c r="F565" s="419"/>
      <c r="G565" s="426" t="s">
        <v>225</v>
      </c>
      <c r="H565" s="418" t="s">
        <v>11</v>
      </c>
      <c r="I565" s="419"/>
      <c r="J565" s="419" t="s">
        <v>221</v>
      </c>
      <c r="K565" s="416"/>
      <c r="L565" s="424" t="s">
        <v>271</v>
      </c>
      <c r="M565" s="434">
        <v>45841</v>
      </c>
      <c r="N565" s="420" t="s">
        <v>233</v>
      </c>
      <c r="O565" s="420" t="s">
        <v>236</v>
      </c>
      <c r="P565" s="419"/>
      <c r="Q565" s="421"/>
      <c r="R565" s="420"/>
      <c r="S565" s="420"/>
      <c r="T565" s="420"/>
      <c r="U565" s="420"/>
      <c r="V565" s="420" t="s">
        <v>11</v>
      </c>
    </row>
    <row r="566" spans="1:22" ht="29">
      <c r="A566" s="432">
        <v>62019052</v>
      </c>
      <c r="B566" s="416" t="s">
        <v>5034</v>
      </c>
      <c r="C566" s="416">
        <v>982337462</v>
      </c>
      <c r="D566" s="416" t="s">
        <v>5035</v>
      </c>
      <c r="E566" s="418"/>
      <c r="F566" s="419"/>
      <c r="G566" s="426" t="s">
        <v>225</v>
      </c>
      <c r="H566" s="418" t="s">
        <v>11</v>
      </c>
      <c r="I566" s="419"/>
      <c r="J566" s="419" t="s">
        <v>221</v>
      </c>
      <c r="K566" s="416"/>
      <c r="L566" s="424" t="s">
        <v>271</v>
      </c>
      <c r="M566" s="434">
        <v>45841</v>
      </c>
      <c r="N566" s="420" t="s">
        <v>233</v>
      </c>
      <c r="O566" s="424" t="s">
        <v>239</v>
      </c>
      <c r="P566" s="419"/>
      <c r="Q566" s="421"/>
      <c r="R566" s="420"/>
      <c r="S566" s="420"/>
      <c r="T566" s="420"/>
      <c r="U566" s="420"/>
      <c r="V566" s="420" t="s">
        <v>11</v>
      </c>
    </row>
    <row r="567" spans="1:22">
      <c r="A567" s="432">
        <v>72585333</v>
      </c>
      <c r="B567" s="416" t="s">
        <v>7305</v>
      </c>
      <c r="C567" s="416">
        <v>954507381</v>
      </c>
      <c r="D567" s="416" t="s">
        <v>362</v>
      </c>
      <c r="E567" s="418"/>
      <c r="F567" s="419"/>
      <c r="G567" s="426" t="s">
        <v>225</v>
      </c>
      <c r="H567" s="418" t="s">
        <v>11</v>
      </c>
      <c r="I567" s="419"/>
      <c r="J567" s="419" t="s">
        <v>221</v>
      </c>
      <c r="K567" s="416"/>
      <c r="L567" s="424" t="s">
        <v>271</v>
      </c>
      <c r="M567" s="434">
        <v>45841</v>
      </c>
      <c r="N567" s="420" t="s">
        <v>233</v>
      </c>
      <c r="O567" s="420" t="s">
        <v>236</v>
      </c>
      <c r="P567" s="419"/>
      <c r="Q567" s="421"/>
      <c r="R567" s="420"/>
      <c r="S567" s="420"/>
      <c r="T567" s="420"/>
      <c r="U567" s="420"/>
      <c r="V567" s="420" t="s">
        <v>11</v>
      </c>
    </row>
    <row r="568" spans="1:22">
      <c r="A568" s="141">
        <v>73154586</v>
      </c>
      <c r="B568" s="134" t="s">
        <v>8061</v>
      </c>
      <c r="C568" s="134">
        <v>976118582</v>
      </c>
      <c r="D568" s="134" t="s">
        <v>362</v>
      </c>
      <c r="E568" s="163"/>
      <c r="F568" s="76"/>
      <c r="G568" s="184" t="s">
        <v>224</v>
      </c>
      <c r="H568" s="163" t="s">
        <v>11</v>
      </c>
      <c r="I568" s="76"/>
      <c r="J568" s="76" t="s">
        <v>221</v>
      </c>
      <c r="K568" s="134"/>
      <c r="L568" s="420"/>
      <c r="M568" s="188">
        <v>45841</v>
      </c>
      <c r="N568" s="56" t="s">
        <v>237</v>
      </c>
      <c r="O568" s="56"/>
      <c r="P568" s="76"/>
      <c r="Q568" s="64"/>
      <c r="R568" s="56"/>
      <c r="S568" s="56"/>
      <c r="T568" s="56"/>
      <c r="U568" s="56"/>
      <c r="V568" s="56" t="s">
        <v>11</v>
      </c>
    </row>
    <row r="569" spans="1:22">
      <c r="A569" s="432">
        <v>72591604</v>
      </c>
      <c r="B569" s="416" t="s">
        <v>7348</v>
      </c>
      <c r="C569" s="416">
        <v>920729356</v>
      </c>
      <c r="D569" s="416" t="s">
        <v>362</v>
      </c>
      <c r="E569" s="418"/>
      <c r="F569" s="419"/>
      <c r="G569" s="435" t="s">
        <v>223</v>
      </c>
      <c r="H569" s="418" t="s">
        <v>11</v>
      </c>
      <c r="I569" s="419"/>
      <c r="J569" s="419" t="s">
        <v>221</v>
      </c>
      <c r="K569" s="416"/>
      <c r="L569" s="424" t="s">
        <v>271</v>
      </c>
      <c r="M569" s="434">
        <v>45841</v>
      </c>
      <c r="N569" s="420" t="s">
        <v>233</v>
      </c>
      <c r="O569" s="420" t="s">
        <v>236</v>
      </c>
      <c r="P569" s="419"/>
      <c r="Q569" s="421"/>
      <c r="R569" s="420"/>
      <c r="S569" s="420"/>
      <c r="T569" s="420"/>
      <c r="U569" s="420"/>
      <c r="V569" s="420" t="s">
        <v>11</v>
      </c>
    </row>
    <row r="570" spans="1:22">
      <c r="A570" s="432">
        <v>72817182</v>
      </c>
      <c r="B570" s="416" t="s">
        <v>7568</v>
      </c>
      <c r="C570" s="416">
        <v>934328464</v>
      </c>
      <c r="D570" s="416" t="s">
        <v>362</v>
      </c>
      <c r="E570" s="418"/>
      <c r="F570" s="419"/>
      <c r="G570" s="426" t="s">
        <v>224</v>
      </c>
      <c r="H570" s="418" t="s">
        <v>11</v>
      </c>
      <c r="I570" s="419"/>
      <c r="J570" s="419" t="s">
        <v>221</v>
      </c>
      <c r="K570" s="416"/>
      <c r="L570" s="424" t="s">
        <v>271</v>
      </c>
      <c r="M570" s="434">
        <v>45841</v>
      </c>
      <c r="N570" s="420" t="s">
        <v>233</v>
      </c>
      <c r="O570" s="420" t="s">
        <v>236</v>
      </c>
      <c r="P570" s="419"/>
      <c r="Q570" s="421"/>
      <c r="R570" s="420"/>
      <c r="S570" s="420"/>
      <c r="T570" s="420"/>
      <c r="U570" s="420"/>
      <c r="V570" s="420" t="s">
        <v>11</v>
      </c>
    </row>
    <row r="571" spans="1:22">
      <c r="A571" s="432">
        <v>72061558</v>
      </c>
      <c r="B571" s="416" t="s">
        <v>6818</v>
      </c>
      <c r="C571" s="416">
        <v>997390158</v>
      </c>
      <c r="D571" s="416" t="s">
        <v>6819</v>
      </c>
      <c r="E571" s="418"/>
      <c r="F571" s="419"/>
      <c r="G571" s="426" t="s">
        <v>224</v>
      </c>
      <c r="H571" s="418" t="s">
        <v>11</v>
      </c>
      <c r="I571" s="419"/>
      <c r="J571" s="419" t="s">
        <v>221</v>
      </c>
      <c r="K571" s="416"/>
      <c r="L571" s="424" t="s">
        <v>271</v>
      </c>
      <c r="M571" s="434">
        <v>45841</v>
      </c>
      <c r="N571" s="420" t="s">
        <v>233</v>
      </c>
      <c r="O571" s="420" t="s">
        <v>236</v>
      </c>
      <c r="P571" s="419"/>
      <c r="Q571" s="421"/>
      <c r="R571" s="420"/>
      <c r="S571" s="420"/>
      <c r="T571" s="420"/>
      <c r="U571" s="420"/>
      <c r="V571" s="420" t="s">
        <v>11</v>
      </c>
    </row>
    <row r="572" spans="1:22">
      <c r="A572" s="432">
        <v>70241667</v>
      </c>
      <c r="B572" s="416" t="s">
        <v>5385</v>
      </c>
      <c r="C572" s="416">
        <v>920091159</v>
      </c>
      <c r="D572" s="416" t="s">
        <v>5386</v>
      </c>
      <c r="E572" s="418"/>
      <c r="F572" s="419"/>
      <c r="G572" s="426" t="s">
        <v>224</v>
      </c>
      <c r="H572" s="418" t="s">
        <v>11</v>
      </c>
      <c r="I572" s="419"/>
      <c r="J572" s="419" t="s">
        <v>221</v>
      </c>
      <c r="K572" s="416"/>
      <c r="L572" s="424" t="s">
        <v>271</v>
      </c>
      <c r="M572" s="434">
        <v>45841</v>
      </c>
      <c r="N572" s="420" t="s">
        <v>233</v>
      </c>
      <c r="O572" s="420" t="s">
        <v>236</v>
      </c>
      <c r="P572" s="419"/>
      <c r="Q572" s="421"/>
      <c r="R572" s="420"/>
      <c r="S572" s="420"/>
      <c r="T572" s="420"/>
      <c r="U572" s="420"/>
      <c r="V572" s="420" t="s">
        <v>11</v>
      </c>
    </row>
    <row r="573" spans="1:22" ht="29">
      <c r="A573" s="432">
        <v>61548787</v>
      </c>
      <c r="B573" s="416" t="s">
        <v>4700</v>
      </c>
      <c r="C573" s="416">
        <v>916791575</v>
      </c>
      <c r="D573" s="416" t="s">
        <v>4701</v>
      </c>
      <c r="E573" s="418"/>
      <c r="F573" s="419"/>
      <c r="G573" s="426" t="s">
        <v>224</v>
      </c>
      <c r="H573" s="418" t="s">
        <v>11</v>
      </c>
      <c r="I573" s="419"/>
      <c r="J573" s="419" t="s">
        <v>221</v>
      </c>
      <c r="K573" s="416"/>
      <c r="L573" s="424" t="s">
        <v>271</v>
      </c>
      <c r="M573" s="434">
        <v>45841</v>
      </c>
      <c r="N573" s="420" t="s">
        <v>233</v>
      </c>
      <c r="O573" s="424" t="s">
        <v>239</v>
      </c>
      <c r="P573" s="419"/>
      <c r="Q573" s="421"/>
      <c r="R573" s="420"/>
      <c r="S573" s="420"/>
      <c r="T573" s="420"/>
      <c r="U573" s="420"/>
      <c r="V573" s="420" t="s">
        <v>11</v>
      </c>
    </row>
    <row r="574" spans="1:22">
      <c r="A574" s="141">
        <v>72341409</v>
      </c>
      <c r="B574" s="134" t="s">
        <v>7089</v>
      </c>
      <c r="C574" s="134">
        <v>51910076893</v>
      </c>
      <c r="D574" s="134" t="s">
        <v>7090</v>
      </c>
      <c r="E574" s="163"/>
      <c r="F574" s="76"/>
      <c r="G574" s="184" t="s">
        <v>224</v>
      </c>
      <c r="H574" s="163" t="s">
        <v>11</v>
      </c>
      <c r="I574" s="76"/>
      <c r="J574" s="76" t="s">
        <v>221</v>
      </c>
      <c r="K574" s="134"/>
      <c r="L574" s="420"/>
      <c r="M574" s="188">
        <v>45841</v>
      </c>
      <c r="N574" s="56" t="s">
        <v>237</v>
      </c>
      <c r="O574" s="56"/>
      <c r="P574" s="76"/>
      <c r="Q574" s="64"/>
      <c r="R574" s="56"/>
      <c r="S574" s="56"/>
      <c r="T574" s="56"/>
      <c r="U574" s="56"/>
      <c r="V574" s="56" t="s">
        <v>11</v>
      </c>
    </row>
    <row r="575" spans="1:22">
      <c r="A575" s="432"/>
      <c r="B575" s="416"/>
      <c r="C575" s="416"/>
      <c r="D575" s="416"/>
      <c r="E575" s="418"/>
      <c r="F575" s="419"/>
      <c r="G575" s="426"/>
      <c r="H575" s="418"/>
      <c r="I575" s="419"/>
      <c r="J575" s="419"/>
      <c r="K575" s="416"/>
      <c r="L575" s="424"/>
      <c r="M575" s="434"/>
      <c r="N575" s="420"/>
      <c r="O575" s="420"/>
      <c r="P575" s="419"/>
      <c r="Q575" s="421"/>
      <c r="R575" s="420"/>
      <c r="S575" s="420"/>
      <c r="T575" s="420"/>
      <c r="U575" s="420"/>
      <c r="V575" s="420"/>
    </row>
    <row r="576" spans="1:22">
      <c r="A576" s="432">
        <v>71145920</v>
      </c>
      <c r="B576" s="416" t="s">
        <v>5964</v>
      </c>
      <c r="C576" s="416">
        <v>952426840</v>
      </c>
      <c r="D576" s="416" t="s">
        <v>5965</v>
      </c>
      <c r="E576" s="418"/>
      <c r="F576" s="419"/>
      <c r="G576" s="426" t="s">
        <v>224</v>
      </c>
      <c r="H576" s="418" t="s">
        <v>11</v>
      </c>
      <c r="I576" s="419"/>
      <c r="J576" s="419" t="s">
        <v>221</v>
      </c>
      <c r="K576" s="416"/>
      <c r="L576" s="424" t="s">
        <v>271</v>
      </c>
      <c r="M576" s="434">
        <v>45841</v>
      </c>
      <c r="N576" s="420" t="s">
        <v>233</v>
      </c>
      <c r="O576" s="420" t="s">
        <v>236</v>
      </c>
      <c r="P576" s="419"/>
      <c r="Q576" s="421"/>
      <c r="R576" s="420"/>
      <c r="S576" s="420"/>
      <c r="T576" s="420"/>
      <c r="U576" s="420"/>
      <c r="V576" s="420" t="s">
        <v>11</v>
      </c>
    </row>
    <row r="577" spans="1:22">
      <c r="A577" s="432">
        <v>63535052</v>
      </c>
      <c r="B577" s="416" t="s">
        <v>5335</v>
      </c>
      <c r="C577" s="416">
        <v>910324446</v>
      </c>
      <c r="D577" s="416" t="s">
        <v>5336</v>
      </c>
      <c r="E577" s="418"/>
      <c r="F577" s="419"/>
      <c r="G577" s="426" t="s">
        <v>224</v>
      </c>
      <c r="H577" s="418" t="s">
        <v>11</v>
      </c>
      <c r="I577" s="419"/>
      <c r="J577" s="419" t="s">
        <v>221</v>
      </c>
      <c r="K577" s="416"/>
      <c r="L577" s="424" t="s">
        <v>271</v>
      </c>
      <c r="M577" s="434">
        <v>45841</v>
      </c>
      <c r="N577" s="420" t="s">
        <v>233</v>
      </c>
      <c r="O577" s="420" t="s">
        <v>236</v>
      </c>
      <c r="P577" s="419"/>
      <c r="Q577" s="421"/>
      <c r="R577" s="420"/>
      <c r="S577" s="420"/>
      <c r="T577" s="420"/>
      <c r="U577" s="420"/>
      <c r="V577" s="420" t="s">
        <v>11</v>
      </c>
    </row>
    <row r="578" spans="1:22" ht="29">
      <c r="A578" s="432">
        <v>72064671</v>
      </c>
      <c r="B578" s="416" t="s">
        <v>6845</v>
      </c>
      <c r="C578" s="416" t="s">
        <v>6846</v>
      </c>
      <c r="D578" s="416" t="s">
        <v>6847</v>
      </c>
      <c r="E578" s="418"/>
      <c r="F578" s="419"/>
      <c r="G578" s="435" t="s">
        <v>223</v>
      </c>
      <c r="H578" s="418" t="s">
        <v>11</v>
      </c>
      <c r="I578" s="419"/>
      <c r="J578" s="419" t="s">
        <v>221</v>
      </c>
      <c r="K578" s="416"/>
      <c r="L578" s="424" t="s">
        <v>271</v>
      </c>
      <c r="M578" s="434">
        <v>45841</v>
      </c>
      <c r="N578" s="420" t="s">
        <v>233</v>
      </c>
      <c r="O578" s="308" t="s">
        <v>239</v>
      </c>
      <c r="P578" s="419"/>
      <c r="Q578" s="421"/>
      <c r="R578" s="420"/>
      <c r="S578" s="420"/>
      <c r="T578" s="420"/>
      <c r="U578" s="420"/>
      <c r="V578" s="420" t="s">
        <v>11</v>
      </c>
    </row>
    <row r="579" spans="1:22">
      <c r="A579" s="432">
        <v>73731218</v>
      </c>
      <c r="B579" s="416" t="s">
        <v>8529</v>
      </c>
      <c r="C579" s="416">
        <v>936913443</v>
      </c>
      <c r="D579" s="416" t="s">
        <v>8530</v>
      </c>
      <c r="E579" s="418"/>
      <c r="F579" s="419"/>
      <c r="G579" s="435" t="s">
        <v>223</v>
      </c>
      <c r="H579" s="418" t="s">
        <v>11</v>
      </c>
      <c r="I579" s="419"/>
      <c r="J579" s="419" t="s">
        <v>221</v>
      </c>
      <c r="K579" s="416"/>
      <c r="L579" s="424" t="s">
        <v>271</v>
      </c>
      <c r="M579" s="434">
        <v>45841</v>
      </c>
      <c r="N579" s="420" t="s">
        <v>233</v>
      </c>
      <c r="O579" s="420" t="s">
        <v>236</v>
      </c>
      <c r="P579" s="419"/>
      <c r="Q579" s="421"/>
      <c r="R579" s="420"/>
      <c r="S579" s="420"/>
      <c r="T579" s="420"/>
      <c r="U579" s="420"/>
      <c r="V579" s="420" t="s">
        <v>11</v>
      </c>
    </row>
    <row r="580" spans="1:22">
      <c r="A580" s="432">
        <v>61342293</v>
      </c>
      <c r="B580" s="416" t="s">
        <v>4052</v>
      </c>
      <c r="C580" s="416">
        <v>902938212</v>
      </c>
      <c r="D580" s="416" t="s">
        <v>4053</v>
      </c>
      <c r="E580" s="418"/>
      <c r="F580" s="419"/>
      <c r="G580" s="426" t="s">
        <v>224</v>
      </c>
      <c r="H580" s="418" t="s">
        <v>11</v>
      </c>
      <c r="I580" s="419"/>
      <c r="J580" s="419" t="s">
        <v>221</v>
      </c>
      <c r="K580" s="416"/>
      <c r="L580" s="424" t="s">
        <v>271</v>
      </c>
      <c r="M580" s="434">
        <v>45841</v>
      </c>
      <c r="N580" s="420" t="s">
        <v>233</v>
      </c>
      <c r="O580" s="420" t="s">
        <v>236</v>
      </c>
      <c r="P580" s="419"/>
      <c r="Q580" s="421"/>
      <c r="R580" s="420"/>
      <c r="S580" s="420"/>
      <c r="T580" s="420"/>
      <c r="U580" s="420"/>
      <c r="V580" s="420" t="s">
        <v>11</v>
      </c>
    </row>
    <row r="581" spans="1:22">
      <c r="A581" s="432">
        <v>40262765</v>
      </c>
      <c r="B581" s="416" t="s">
        <v>1377</v>
      </c>
      <c r="C581" s="416">
        <v>925696027</v>
      </c>
      <c r="D581" s="416" t="s">
        <v>1378</v>
      </c>
      <c r="E581" s="418"/>
      <c r="F581" s="419"/>
      <c r="G581" s="426" t="s">
        <v>224</v>
      </c>
      <c r="H581" s="418" t="s">
        <v>11</v>
      </c>
      <c r="I581" s="419"/>
      <c r="J581" s="419" t="s">
        <v>221</v>
      </c>
      <c r="K581" s="416"/>
      <c r="L581" s="424" t="s">
        <v>271</v>
      </c>
      <c r="M581" s="434">
        <v>45841</v>
      </c>
      <c r="N581" s="436" t="s">
        <v>233</v>
      </c>
      <c r="O581" s="420" t="s">
        <v>236</v>
      </c>
      <c r="P581" s="419"/>
      <c r="Q581" s="421"/>
      <c r="R581" s="420"/>
      <c r="S581" s="420"/>
      <c r="T581" s="420"/>
      <c r="U581" s="420"/>
      <c r="V581" s="420" t="s">
        <v>11</v>
      </c>
    </row>
    <row r="582" spans="1:22">
      <c r="A582" s="432">
        <v>46355444</v>
      </c>
      <c r="B582" s="416" t="s">
        <v>2631</v>
      </c>
      <c r="C582" s="416">
        <v>970494801</v>
      </c>
      <c r="D582" s="416" t="s">
        <v>2632</v>
      </c>
      <c r="E582" s="418"/>
      <c r="F582" s="419"/>
      <c r="G582" s="426" t="s">
        <v>224</v>
      </c>
      <c r="H582" s="418" t="s">
        <v>11</v>
      </c>
      <c r="I582" s="419"/>
      <c r="J582" s="419" t="s">
        <v>221</v>
      </c>
      <c r="K582" s="416"/>
      <c r="L582" s="424" t="s">
        <v>271</v>
      </c>
      <c r="M582" s="434">
        <v>45841</v>
      </c>
      <c r="N582" s="420" t="s">
        <v>233</v>
      </c>
      <c r="O582" s="420" t="s">
        <v>236</v>
      </c>
      <c r="P582" s="419"/>
      <c r="Q582" s="421"/>
      <c r="R582" s="420"/>
      <c r="S582" s="420"/>
      <c r="T582" s="420"/>
      <c r="U582" s="420"/>
      <c r="V582" s="420" t="s">
        <v>11</v>
      </c>
    </row>
    <row r="583" spans="1:22">
      <c r="A583" s="141">
        <v>76134212</v>
      </c>
      <c r="B583" s="134" t="s">
        <v>9558</v>
      </c>
      <c r="C583" s="134">
        <v>929537438</v>
      </c>
      <c r="D583" s="134" t="s">
        <v>9559</v>
      </c>
      <c r="E583" s="163"/>
      <c r="F583" s="76" t="s">
        <v>247</v>
      </c>
      <c r="G583" s="184" t="s">
        <v>224</v>
      </c>
      <c r="H583" s="163" t="s">
        <v>11</v>
      </c>
      <c r="I583" s="76"/>
      <c r="J583" s="76" t="s">
        <v>221</v>
      </c>
      <c r="K583" s="134"/>
      <c r="L583" s="424" t="s">
        <v>271</v>
      </c>
      <c r="M583" s="188">
        <v>45841</v>
      </c>
      <c r="N583" s="60" t="s">
        <v>231</v>
      </c>
      <c r="O583" s="56"/>
      <c r="P583" s="76"/>
      <c r="Q583" s="64"/>
      <c r="R583" s="56"/>
      <c r="S583" s="56"/>
      <c r="T583" s="56"/>
      <c r="U583" s="56"/>
      <c r="V583" s="56" t="s">
        <v>11</v>
      </c>
    </row>
    <row r="584" spans="1:22">
      <c r="A584" s="432">
        <v>75359547</v>
      </c>
      <c r="B584" s="416" t="s">
        <v>9255</v>
      </c>
      <c r="C584" s="416">
        <v>935521984</v>
      </c>
      <c r="D584" s="416" t="s">
        <v>9256</v>
      </c>
      <c r="E584" s="418"/>
      <c r="F584" s="419"/>
      <c r="G584" s="426" t="s">
        <v>224</v>
      </c>
      <c r="H584" s="418" t="s">
        <v>11</v>
      </c>
      <c r="I584" s="419"/>
      <c r="J584" s="419" t="s">
        <v>221</v>
      </c>
      <c r="K584" s="416"/>
      <c r="L584" s="424" t="s">
        <v>271</v>
      </c>
      <c r="M584" s="434">
        <v>45841</v>
      </c>
      <c r="N584" s="420" t="s">
        <v>233</v>
      </c>
      <c r="O584" s="420" t="s">
        <v>236</v>
      </c>
      <c r="P584" s="419"/>
      <c r="Q584" s="421"/>
      <c r="R584" s="420"/>
      <c r="S584" s="420"/>
      <c r="T584" s="420"/>
      <c r="U584" s="420"/>
      <c r="V584" s="420" t="s">
        <v>11</v>
      </c>
    </row>
    <row r="585" spans="1:22">
      <c r="A585" s="432">
        <v>72995419</v>
      </c>
      <c r="B585" s="416" t="s">
        <v>7905</v>
      </c>
      <c r="C585" s="416">
        <v>912573187</v>
      </c>
      <c r="D585" s="416" t="s">
        <v>7906</v>
      </c>
      <c r="E585" s="418"/>
      <c r="F585" s="419"/>
      <c r="G585" s="435" t="s">
        <v>223</v>
      </c>
      <c r="H585" s="418" t="s">
        <v>11</v>
      </c>
      <c r="I585" s="419"/>
      <c r="J585" s="419" t="s">
        <v>221</v>
      </c>
      <c r="K585" s="416"/>
      <c r="L585" s="424" t="s">
        <v>271</v>
      </c>
      <c r="M585" s="434">
        <v>45841</v>
      </c>
      <c r="N585" s="420" t="s">
        <v>233</v>
      </c>
      <c r="O585" s="420" t="s">
        <v>236</v>
      </c>
      <c r="P585" s="419"/>
      <c r="Q585" s="421"/>
      <c r="R585" s="420"/>
      <c r="S585" s="420"/>
      <c r="T585" s="420"/>
      <c r="U585" s="420"/>
      <c r="V585" s="420" t="s">
        <v>11</v>
      </c>
    </row>
    <row r="586" spans="1:22">
      <c r="A586" s="432">
        <v>62024715</v>
      </c>
      <c r="B586" s="416" t="s">
        <v>5072</v>
      </c>
      <c r="C586" s="416">
        <v>934839742</v>
      </c>
      <c r="D586" s="416" t="s">
        <v>5073</v>
      </c>
      <c r="E586" s="418"/>
      <c r="F586" s="419"/>
      <c r="G586" s="426" t="s">
        <v>224</v>
      </c>
      <c r="H586" s="418" t="s">
        <v>11</v>
      </c>
      <c r="I586" s="419"/>
      <c r="J586" s="419" t="s">
        <v>221</v>
      </c>
      <c r="K586" s="416"/>
      <c r="L586" s="424" t="s">
        <v>271</v>
      </c>
      <c r="M586" s="434">
        <v>45841</v>
      </c>
      <c r="N586" s="420" t="s">
        <v>233</v>
      </c>
      <c r="O586" s="91" t="s">
        <v>236</v>
      </c>
      <c r="P586" s="419"/>
      <c r="Q586" s="421"/>
      <c r="R586" s="420"/>
      <c r="S586" s="420"/>
      <c r="T586" s="420"/>
      <c r="U586" s="420"/>
      <c r="V586" s="420" t="s">
        <v>11</v>
      </c>
    </row>
    <row r="587" spans="1:22">
      <c r="A587" s="432">
        <v>61421352</v>
      </c>
      <c r="B587" s="416" t="s">
        <v>4253</v>
      </c>
      <c r="C587" s="416">
        <v>960293925</v>
      </c>
      <c r="D587" s="416" t="s">
        <v>4254</v>
      </c>
      <c r="E587" s="418"/>
      <c r="F587" s="419"/>
      <c r="G587" s="426" t="s">
        <v>224</v>
      </c>
      <c r="H587" s="418" t="s">
        <v>11</v>
      </c>
      <c r="I587" s="419"/>
      <c r="J587" s="419" t="s">
        <v>221</v>
      </c>
      <c r="K587" s="416"/>
      <c r="L587" s="424" t="s">
        <v>271</v>
      </c>
      <c r="M587" s="434">
        <v>45841</v>
      </c>
      <c r="N587" s="420" t="s">
        <v>233</v>
      </c>
      <c r="O587" s="420" t="s">
        <v>236</v>
      </c>
      <c r="P587" s="419"/>
      <c r="Q587" s="421"/>
      <c r="R587" s="420"/>
      <c r="S587" s="420"/>
      <c r="T587" s="420"/>
      <c r="U587" s="420"/>
      <c r="V587" s="420" t="s">
        <v>11</v>
      </c>
    </row>
    <row r="588" spans="1:22">
      <c r="A588" s="432">
        <v>72824748</v>
      </c>
      <c r="B588" s="416" t="s">
        <v>7628</v>
      </c>
      <c r="C588" s="416">
        <v>980063211</v>
      </c>
      <c r="D588" s="416" t="s">
        <v>7629</v>
      </c>
      <c r="E588" s="418"/>
      <c r="F588" s="419"/>
      <c r="G588" s="426" t="s">
        <v>224</v>
      </c>
      <c r="H588" s="418" t="s">
        <v>11</v>
      </c>
      <c r="I588" s="419"/>
      <c r="J588" s="419" t="s">
        <v>221</v>
      </c>
      <c r="K588" s="416"/>
      <c r="L588" s="424" t="s">
        <v>271</v>
      </c>
      <c r="M588" s="434">
        <v>45841</v>
      </c>
      <c r="N588" s="420" t="s">
        <v>233</v>
      </c>
      <c r="O588" s="420" t="s">
        <v>236</v>
      </c>
      <c r="P588" s="419"/>
      <c r="Q588" s="421"/>
      <c r="R588" s="420"/>
      <c r="S588" s="420"/>
      <c r="T588" s="420"/>
      <c r="U588" s="420"/>
      <c r="V588" s="420" t="s">
        <v>11</v>
      </c>
    </row>
    <row r="589" spans="1:22">
      <c r="A589" s="432">
        <v>77850319</v>
      </c>
      <c r="B589" s="416" t="s">
        <v>10034</v>
      </c>
      <c r="C589" s="416">
        <v>962285970</v>
      </c>
      <c r="D589" s="416" t="s">
        <v>10035</v>
      </c>
      <c r="E589" s="418"/>
      <c r="F589" s="419"/>
      <c r="G589" s="435" t="s">
        <v>223</v>
      </c>
      <c r="H589" s="418" t="s">
        <v>11</v>
      </c>
      <c r="I589" s="419"/>
      <c r="J589" s="419" t="s">
        <v>221</v>
      </c>
      <c r="K589" s="416"/>
      <c r="L589" s="424" t="s">
        <v>271</v>
      </c>
      <c r="M589" s="434">
        <v>45841</v>
      </c>
      <c r="N589" s="436" t="s">
        <v>233</v>
      </c>
      <c r="O589" s="420" t="s">
        <v>236</v>
      </c>
      <c r="P589" s="419"/>
      <c r="Q589" s="421"/>
      <c r="R589" s="420"/>
      <c r="S589" s="420"/>
      <c r="T589" s="420"/>
      <c r="U589" s="420"/>
      <c r="V589" s="420" t="s">
        <v>11</v>
      </c>
    </row>
    <row r="590" spans="1:22">
      <c r="A590" s="432">
        <v>62049626</v>
      </c>
      <c r="B590" s="416" t="s">
        <v>5137</v>
      </c>
      <c r="C590" s="416">
        <v>975822559</v>
      </c>
      <c r="D590" s="416" t="s">
        <v>5138</v>
      </c>
      <c r="E590" s="418"/>
      <c r="F590" s="419"/>
      <c r="G590" s="426" t="s">
        <v>225</v>
      </c>
      <c r="H590" s="418" t="s">
        <v>11</v>
      </c>
      <c r="I590" s="419"/>
      <c r="J590" s="419" t="s">
        <v>221</v>
      </c>
      <c r="K590" s="416"/>
      <c r="L590" s="424" t="s">
        <v>271</v>
      </c>
      <c r="M590" s="434">
        <v>45841</v>
      </c>
      <c r="N590" s="436" t="s">
        <v>233</v>
      </c>
      <c r="O590" s="420" t="s">
        <v>236</v>
      </c>
      <c r="P590" s="419"/>
      <c r="Q590" s="421"/>
      <c r="R590" s="420"/>
      <c r="S590" s="420"/>
      <c r="T590" s="420"/>
      <c r="U590" s="420"/>
      <c r="V590" s="420" t="s">
        <v>11</v>
      </c>
    </row>
    <row r="591" spans="1:22">
      <c r="A591" s="432">
        <v>6145916</v>
      </c>
      <c r="B591" s="416" t="s">
        <v>495</v>
      </c>
      <c r="C591" s="416">
        <v>938432562</v>
      </c>
      <c r="D591" s="416" t="s">
        <v>496</v>
      </c>
      <c r="E591" s="418"/>
      <c r="F591" s="419"/>
      <c r="G591" s="426" t="s">
        <v>224</v>
      </c>
      <c r="H591" s="418" t="s">
        <v>11</v>
      </c>
      <c r="I591" s="419"/>
      <c r="J591" s="419" t="s">
        <v>221</v>
      </c>
      <c r="K591" s="416"/>
      <c r="L591" s="424" t="s">
        <v>271</v>
      </c>
      <c r="M591" s="434">
        <v>45841</v>
      </c>
      <c r="N591" s="436" t="s">
        <v>233</v>
      </c>
      <c r="O591" s="420" t="s">
        <v>236</v>
      </c>
      <c r="P591" s="419"/>
      <c r="Q591" s="421"/>
      <c r="R591" s="420"/>
      <c r="S591" s="420"/>
      <c r="T591" s="420"/>
      <c r="U591" s="420"/>
      <c r="V591" s="420" t="s">
        <v>11</v>
      </c>
    </row>
    <row r="592" spans="1:22">
      <c r="A592" s="432">
        <v>70535965</v>
      </c>
      <c r="B592" s="416" t="s">
        <v>5504</v>
      </c>
      <c r="C592" s="416">
        <v>929712330</v>
      </c>
      <c r="D592" s="416" t="s">
        <v>5505</v>
      </c>
      <c r="E592" s="418"/>
      <c r="F592" s="419"/>
      <c r="G592" s="426" t="s">
        <v>224</v>
      </c>
      <c r="H592" s="418" t="s">
        <v>11</v>
      </c>
      <c r="I592" s="419"/>
      <c r="J592" s="419" t="s">
        <v>221</v>
      </c>
      <c r="K592" s="416"/>
      <c r="L592" s="424" t="s">
        <v>271</v>
      </c>
      <c r="M592" s="434">
        <v>45841</v>
      </c>
      <c r="N592" s="436" t="s">
        <v>233</v>
      </c>
      <c r="O592" s="420" t="s">
        <v>236</v>
      </c>
      <c r="P592" s="419"/>
      <c r="Q592" s="421"/>
      <c r="R592" s="420"/>
      <c r="S592" s="420"/>
      <c r="T592" s="420"/>
      <c r="U592" s="420"/>
      <c r="V592" s="420" t="s">
        <v>11</v>
      </c>
    </row>
    <row r="593" spans="1:22">
      <c r="A593" s="432">
        <v>61495111</v>
      </c>
      <c r="B593" s="416" t="s">
        <v>4512</v>
      </c>
      <c r="C593" s="416">
        <v>923412977</v>
      </c>
      <c r="D593" s="416" t="s">
        <v>4513</v>
      </c>
      <c r="E593" s="418"/>
      <c r="F593" s="419"/>
      <c r="G593" s="426" t="s">
        <v>224</v>
      </c>
      <c r="H593" s="418" t="s">
        <v>11</v>
      </c>
      <c r="I593" s="419"/>
      <c r="J593" s="419" t="s">
        <v>221</v>
      </c>
      <c r="K593" s="416"/>
      <c r="L593" s="424" t="s">
        <v>271</v>
      </c>
      <c r="M593" s="434">
        <v>45841</v>
      </c>
      <c r="N593" s="436" t="s">
        <v>233</v>
      </c>
      <c r="O593" s="420" t="s">
        <v>236</v>
      </c>
      <c r="P593" s="419"/>
      <c r="Q593" s="421"/>
      <c r="R593" s="420"/>
      <c r="S593" s="420"/>
      <c r="T593" s="420"/>
      <c r="U593" s="420"/>
      <c r="V593" s="420" t="s">
        <v>11</v>
      </c>
    </row>
    <row r="594" spans="1:22">
      <c r="A594" s="432">
        <v>73170677</v>
      </c>
      <c r="B594" s="416" t="s">
        <v>8181</v>
      </c>
      <c r="C594" s="416">
        <v>939717887</v>
      </c>
      <c r="D594" s="416" t="s">
        <v>362</v>
      </c>
      <c r="E594" s="418"/>
      <c r="F594" s="419"/>
      <c r="G594" s="426" t="s">
        <v>224</v>
      </c>
      <c r="H594" s="418" t="s">
        <v>11</v>
      </c>
      <c r="I594" s="419"/>
      <c r="J594" s="419" t="s">
        <v>221</v>
      </c>
      <c r="K594" s="416"/>
      <c r="L594" s="424" t="s">
        <v>271</v>
      </c>
      <c r="M594" s="434">
        <v>45841</v>
      </c>
      <c r="N594" s="436" t="s">
        <v>233</v>
      </c>
      <c r="O594" s="420" t="s">
        <v>236</v>
      </c>
      <c r="P594" s="419"/>
      <c r="Q594" s="421"/>
      <c r="R594" s="420"/>
      <c r="S594" s="420"/>
      <c r="T594" s="420"/>
      <c r="U594" s="420"/>
      <c r="V594" s="420" t="s">
        <v>11</v>
      </c>
    </row>
    <row r="595" spans="1:22">
      <c r="A595" s="432">
        <v>61767995</v>
      </c>
      <c r="B595" s="416" t="s">
        <v>4759</v>
      </c>
      <c r="C595" s="416">
        <v>926934325</v>
      </c>
      <c r="D595" s="416" t="s">
        <v>4760</v>
      </c>
      <c r="E595" s="418"/>
      <c r="F595" s="419"/>
      <c r="G595" s="426" t="s">
        <v>224</v>
      </c>
      <c r="H595" s="418" t="s">
        <v>11</v>
      </c>
      <c r="I595" s="419"/>
      <c r="J595" s="419" t="s">
        <v>221</v>
      </c>
      <c r="K595" s="416"/>
      <c r="L595" s="424" t="s">
        <v>271</v>
      </c>
      <c r="M595" s="434">
        <v>45841</v>
      </c>
      <c r="N595" s="436" t="s">
        <v>233</v>
      </c>
      <c r="O595" s="420" t="s">
        <v>236</v>
      </c>
      <c r="P595" s="419"/>
      <c r="Q595" s="421"/>
      <c r="R595" s="420"/>
      <c r="S595" s="420"/>
      <c r="T595" s="420"/>
      <c r="U595" s="420"/>
      <c r="V595" s="420" t="s">
        <v>11</v>
      </c>
    </row>
    <row r="596" spans="1:22">
      <c r="A596" s="432">
        <v>72818730</v>
      </c>
      <c r="B596" s="416" t="s">
        <v>7579</v>
      </c>
      <c r="C596" s="416">
        <v>914422755</v>
      </c>
      <c r="D596" s="416" t="s">
        <v>7580</v>
      </c>
      <c r="E596" s="418"/>
      <c r="F596" s="419"/>
      <c r="G596" s="435" t="s">
        <v>223</v>
      </c>
      <c r="H596" s="418" t="s">
        <v>11</v>
      </c>
      <c r="I596" s="419"/>
      <c r="J596" s="419" t="s">
        <v>221</v>
      </c>
      <c r="K596" s="416"/>
      <c r="L596" s="424" t="s">
        <v>271</v>
      </c>
      <c r="M596" s="434">
        <v>45841</v>
      </c>
      <c r="N596" s="436" t="s">
        <v>233</v>
      </c>
      <c r="O596" s="420" t="s">
        <v>236</v>
      </c>
      <c r="P596" s="419"/>
      <c r="Q596" s="421"/>
      <c r="R596" s="420"/>
      <c r="S596" s="420"/>
      <c r="T596" s="420"/>
      <c r="U596" s="420"/>
      <c r="V596" s="420" t="s">
        <v>11</v>
      </c>
    </row>
    <row r="597" spans="1:22">
      <c r="A597" s="141">
        <v>72333372</v>
      </c>
      <c r="B597" s="134" t="s">
        <v>7030</v>
      </c>
      <c r="C597" s="134">
        <v>986815138</v>
      </c>
      <c r="D597" s="134" t="s">
        <v>362</v>
      </c>
      <c r="E597" s="163"/>
      <c r="F597" s="76"/>
      <c r="G597" s="184" t="s">
        <v>224</v>
      </c>
      <c r="H597" s="163" t="s">
        <v>11</v>
      </c>
      <c r="I597" s="76"/>
      <c r="J597" s="76" t="s">
        <v>221</v>
      </c>
      <c r="K597" s="134"/>
      <c r="L597" s="424" t="s">
        <v>271</v>
      </c>
      <c r="M597" s="188">
        <v>45841</v>
      </c>
      <c r="N597" s="308" t="s">
        <v>314</v>
      </c>
      <c r="O597" s="56"/>
      <c r="P597" s="76"/>
      <c r="Q597" s="64"/>
      <c r="R597" s="56"/>
      <c r="S597" s="56"/>
      <c r="T597" s="56"/>
      <c r="U597" s="56"/>
      <c r="V597" s="56" t="s">
        <v>7031</v>
      </c>
    </row>
    <row r="598" spans="1:22">
      <c r="A598" s="141">
        <v>73000679</v>
      </c>
      <c r="B598" s="134" t="s">
        <v>7951</v>
      </c>
      <c r="C598" s="134">
        <v>992965533</v>
      </c>
      <c r="D598" s="134" t="s">
        <v>362</v>
      </c>
      <c r="E598" s="163"/>
      <c r="F598" s="76"/>
      <c r="G598" s="380" t="s">
        <v>223</v>
      </c>
      <c r="H598" s="163" t="s">
        <v>11</v>
      </c>
      <c r="I598" s="76"/>
      <c r="J598" s="76" t="s">
        <v>221</v>
      </c>
      <c r="K598" s="134"/>
      <c r="L598" s="424" t="s">
        <v>271</v>
      </c>
      <c r="M598" s="188">
        <v>45841</v>
      </c>
      <c r="N598" s="56" t="s">
        <v>236</v>
      </c>
      <c r="O598" s="56"/>
      <c r="P598" s="76"/>
      <c r="Q598" s="64"/>
      <c r="R598" s="56"/>
      <c r="S598" s="56"/>
      <c r="T598" s="56"/>
      <c r="U598" s="56"/>
      <c r="V598" s="56" t="s">
        <v>11</v>
      </c>
    </row>
    <row r="599" spans="1:22">
      <c r="A599" s="432">
        <v>72054378</v>
      </c>
      <c r="B599" s="416" t="s">
        <v>6734</v>
      </c>
      <c r="C599" s="416">
        <v>993210375</v>
      </c>
      <c r="D599" s="416" t="s">
        <v>362</v>
      </c>
      <c r="E599" s="418"/>
      <c r="F599" s="419"/>
      <c r="G599" s="435" t="s">
        <v>223</v>
      </c>
      <c r="H599" s="418" t="s">
        <v>11</v>
      </c>
      <c r="I599" s="419"/>
      <c r="J599" s="419" t="s">
        <v>221</v>
      </c>
      <c r="K599" s="416"/>
      <c r="L599" s="424" t="s">
        <v>271</v>
      </c>
      <c r="M599" s="434">
        <v>45841</v>
      </c>
      <c r="N599" s="436" t="s">
        <v>233</v>
      </c>
      <c r="O599" s="420" t="s">
        <v>236</v>
      </c>
      <c r="P599" s="419"/>
      <c r="Q599" s="421"/>
      <c r="R599" s="420"/>
      <c r="S599" s="420"/>
      <c r="T599" s="420"/>
      <c r="U599" s="420"/>
      <c r="V599" s="420" t="s">
        <v>11</v>
      </c>
    </row>
    <row r="600" spans="1:22" ht="29">
      <c r="A600" s="432">
        <v>71678511</v>
      </c>
      <c r="B600" s="416" t="s">
        <v>6523</v>
      </c>
      <c r="C600" s="416">
        <v>932803438</v>
      </c>
      <c r="D600" s="416" t="s">
        <v>6524</v>
      </c>
      <c r="E600" s="418"/>
      <c r="F600" s="419"/>
      <c r="G600" s="435" t="s">
        <v>223</v>
      </c>
      <c r="H600" s="418" t="s">
        <v>11</v>
      </c>
      <c r="I600" s="419"/>
      <c r="J600" s="419" t="s">
        <v>221</v>
      </c>
      <c r="K600" s="416"/>
      <c r="L600" s="424" t="s">
        <v>271</v>
      </c>
      <c r="M600" s="434">
        <v>45841</v>
      </c>
      <c r="N600" s="436" t="s">
        <v>233</v>
      </c>
      <c r="O600" s="424" t="s">
        <v>239</v>
      </c>
      <c r="P600" s="419"/>
      <c r="Q600" s="421"/>
      <c r="R600" s="420"/>
      <c r="S600" s="420"/>
      <c r="T600" s="420"/>
      <c r="U600" s="420"/>
      <c r="V600" s="420" t="s">
        <v>11</v>
      </c>
    </row>
    <row r="601" spans="1:22">
      <c r="A601" s="432">
        <v>61471850</v>
      </c>
      <c r="B601" s="416" t="s">
        <v>4440</v>
      </c>
      <c r="C601" s="416">
        <v>926876834</v>
      </c>
      <c r="D601" s="416" t="s">
        <v>4441</v>
      </c>
      <c r="E601" s="418"/>
      <c r="F601" s="419"/>
      <c r="G601" s="426" t="s">
        <v>224</v>
      </c>
      <c r="H601" s="418" t="s">
        <v>11</v>
      </c>
      <c r="I601" s="419"/>
      <c r="J601" s="419" t="s">
        <v>221</v>
      </c>
      <c r="K601" s="416"/>
      <c r="L601" s="424" t="s">
        <v>271</v>
      </c>
      <c r="M601" s="434">
        <v>45841</v>
      </c>
      <c r="N601" s="436" t="s">
        <v>233</v>
      </c>
      <c r="O601" s="420" t="s">
        <v>236</v>
      </c>
      <c r="P601" s="419"/>
      <c r="Q601" s="421"/>
      <c r="R601" s="420"/>
      <c r="S601" s="420"/>
      <c r="T601" s="420"/>
      <c r="U601" s="420"/>
      <c r="V601" s="420" t="s">
        <v>11</v>
      </c>
    </row>
    <row r="602" spans="1:22">
      <c r="A602" s="432">
        <v>62025754</v>
      </c>
      <c r="B602" s="416" t="s">
        <v>5091</v>
      </c>
      <c r="C602" s="416">
        <v>912425904</v>
      </c>
      <c r="D602" s="416" t="s">
        <v>362</v>
      </c>
      <c r="E602" s="418"/>
      <c r="F602" s="419"/>
      <c r="G602" s="426" t="s">
        <v>224</v>
      </c>
      <c r="H602" s="418" t="s">
        <v>11</v>
      </c>
      <c r="I602" s="419"/>
      <c r="J602" s="419" t="s">
        <v>221</v>
      </c>
      <c r="K602" s="416"/>
      <c r="L602" s="424" t="s">
        <v>271</v>
      </c>
      <c r="M602" s="434">
        <v>45841</v>
      </c>
      <c r="N602" s="436" t="s">
        <v>233</v>
      </c>
      <c r="O602" s="420" t="s">
        <v>236</v>
      </c>
      <c r="P602" s="419"/>
      <c r="Q602" s="421"/>
      <c r="R602" s="420"/>
      <c r="S602" s="420"/>
      <c r="T602" s="420"/>
      <c r="U602" s="420"/>
      <c r="V602" s="420" t="s">
        <v>11</v>
      </c>
    </row>
    <row r="603" spans="1:22">
      <c r="A603" s="432">
        <v>61772407</v>
      </c>
      <c r="B603" s="416" t="s">
        <v>4784</v>
      </c>
      <c r="C603" s="416">
        <v>991038588</v>
      </c>
      <c r="D603" s="416" t="s">
        <v>362</v>
      </c>
      <c r="E603" s="418"/>
      <c r="F603" s="419"/>
      <c r="G603" s="426" t="s">
        <v>224</v>
      </c>
      <c r="H603" s="418" t="s">
        <v>11</v>
      </c>
      <c r="I603" s="419"/>
      <c r="J603" s="419" t="s">
        <v>221</v>
      </c>
      <c r="K603" s="416"/>
      <c r="L603" s="424" t="s">
        <v>271</v>
      </c>
      <c r="M603" s="434">
        <v>45841</v>
      </c>
      <c r="N603" s="436" t="s">
        <v>233</v>
      </c>
      <c r="O603" s="420" t="s">
        <v>236</v>
      </c>
      <c r="P603" s="419"/>
      <c r="Q603" s="421"/>
      <c r="R603" s="420"/>
      <c r="S603" s="420"/>
      <c r="T603" s="420"/>
      <c r="U603" s="420"/>
      <c r="V603" s="420" t="s">
        <v>11</v>
      </c>
    </row>
    <row r="604" spans="1:22">
      <c r="A604" s="432">
        <v>72588339</v>
      </c>
      <c r="B604" s="416" t="s">
        <v>7318</v>
      </c>
      <c r="C604" s="416">
        <v>943127660</v>
      </c>
      <c r="D604" s="416" t="s">
        <v>7319</v>
      </c>
      <c r="E604" s="418"/>
      <c r="F604" s="419"/>
      <c r="G604" s="426" t="s">
        <v>224</v>
      </c>
      <c r="H604" s="418" t="s">
        <v>11</v>
      </c>
      <c r="I604" s="419"/>
      <c r="J604" s="419" t="s">
        <v>221</v>
      </c>
      <c r="K604" s="416"/>
      <c r="L604" s="424" t="s">
        <v>271</v>
      </c>
      <c r="M604" s="434">
        <v>45841</v>
      </c>
      <c r="N604" s="436" t="s">
        <v>233</v>
      </c>
      <c r="O604" s="420" t="s">
        <v>236</v>
      </c>
      <c r="P604" s="419"/>
      <c r="Q604" s="421"/>
      <c r="R604" s="420"/>
      <c r="S604" s="420"/>
      <c r="T604" s="420"/>
      <c r="U604" s="420"/>
      <c r="V604" s="420" t="s">
        <v>11</v>
      </c>
    </row>
    <row r="605" spans="1:22">
      <c r="A605" s="432">
        <v>72589908</v>
      </c>
      <c r="B605" s="416" t="s">
        <v>7342</v>
      </c>
      <c r="C605" s="416">
        <v>960534291</v>
      </c>
      <c r="D605" s="416" t="s">
        <v>7343</v>
      </c>
      <c r="E605" s="418"/>
      <c r="F605" s="419"/>
      <c r="G605" s="426" t="s">
        <v>224</v>
      </c>
      <c r="H605" s="418" t="s">
        <v>11</v>
      </c>
      <c r="I605" s="419"/>
      <c r="J605" s="419" t="s">
        <v>221</v>
      </c>
      <c r="K605" s="416"/>
      <c r="L605" s="424" t="s">
        <v>271</v>
      </c>
      <c r="M605" s="434">
        <v>45841</v>
      </c>
      <c r="N605" s="436" t="s">
        <v>233</v>
      </c>
      <c r="O605" s="420" t="s">
        <v>236</v>
      </c>
      <c r="P605" s="419"/>
      <c r="Q605" s="421"/>
      <c r="R605" s="420"/>
      <c r="S605" s="420"/>
      <c r="T605" s="420"/>
      <c r="U605" s="420"/>
      <c r="V605" s="420" t="s">
        <v>11</v>
      </c>
    </row>
    <row r="606" spans="1:22">
      <c r="A606" s="432">
        <v>71353580</v>
      </c>
      <c r="B606" s="416" t="s">
        <v>6201</v>
      </c>
      <c r="C606" s="416">
        <v>961402538</v>
      </c>
      <c r="D606" s="416" t="s">
        <v>6202</v>
      </c>
      <c r="E606" s="418"/>
      <c r="F606" s="419"/>
      <c r="G606" s="426" t="s">
        <v>224</v>
      </c>
      <c r="H606" s="418" t="s">
        <v>11</v>
      </c>
      <c r="I606" s="419"/>
      <c r="J606" s="419" t="s">
        <v>221</v>
      </c>
      <c r="K606" s="416"/>
      <c r="L606" s="424" t="s">
        <v>271</v>
      </c>
      <c r="M606" s="434">
        <v>45841</v>
      </c>
      <c r="N606" s="436" t="s">
        <v>233</v>
      </c>
      <c r="O606" s="420" t="s">
        <v>236</v>
      </c>
      <c r="P606" s="419"/>
      <c r="Q606" s="421"/>
      <c r="R606" s="420"/>
      <c r="S606" s="420"/>
      <c r="T606" s="420"/>
      <c r="U606" s="420"/>
      <c r="V606" s="420" t="s">
        <v>11</v>
      </c>
    </row>
    <row r="607" spans="1:22">
      <c r="A607" s="432"/>
      <c r="B607" s="416"/>
      <c r="C607" s="416"/>
      <c r="D607" s="416"/>
      <c r="E607" s="418"/>
      <c r="F607" s="419"/>
      <c r="G607" s="426"/>
      <c r="H607" s="418"/>
      <c r="I607" s="419"/>
      <c r="J607" s="419"/>
      <c r="K607" s="416"/>
      <c r="L607" s="424"/>
      <c r="M607" s="434"/>
      <c r="N607" s="436"/>
      <c r="O607" s="424"/>
      <c r="P607" s="419"/>
      <c r="Q607" s="421"/>
      <c r="R607" s="420"/>
      <c r="S607" s="420"/>
      <c r="T607" s="420"/>
      <c r="U607" s="420"/>
      <c r="V607" s="420"/>
    </row>
    <row r="608" spans="1:22">
      <c r="A608" s="432"/>
      <c r="B608" s="416"/>
      <c r="C608" s="416"/>
      <c r="D608" s="416"/>
      <c r="E608" s="418"/>
      <c r="F608" s="419"/>
      <c r="G608" s="426"/>
      <c r="H608" s="418"/>
      <c r="I608" s="419"/>
      <c r="J608" s="419"/>
      <c r="K608" s="416"/>
      <c r="L608" s="424"/>
      <c r="M608" s="434"/>
      <c r="N608" s="436"/>
      <c r="O608" s="420"/>
      <c r="P608" s="419"/>
      <c r="Q608" s="421"/>
      <c r="R608" s="420"/>
      <c r="S608" s="420"/>
      <c r="T608" s="420"/>
      <c r="U608" s="420"/>
      <c r="V608" s="420"/>
    </row>
    <row r="609" spans="1:22">
      <c r="A609" s="432">
        <v>61195860</v>
      </c>
      <c r="B609" s="416" t="s">
        <v>3821</v>
      </c>
      <c r="C609" s="416">
        <v>980722517</v>
      </c>
      <c r="D609" s="416" t="s">
        <v>3822</v>
      </c>
      <c r="E609" s="418"/>
      <c r="F609" s="419"/>
      <c r="G609" s="426" t="s">
        <v>224</v>
      </c>
      <c r="H609" s="418" t="s">
        <v>11</v>
      </c>
      <c r="I609" s="419"/>
      <c r="J609" s="419" t="s">
        <v>221</v>
      </c>
      <c r="K609" s="416"/>
      <c r="L609" s="424" t="s">
        <v>271</v>
      </c>
      <c r="M609" s="434">
        <v>45841</v>
      </c>
      <c r="N609" s="436" t="s">
        <v>233</v>
      </c>
      <c r="O609" s="420" t="s">
        <v>236</v>
      </c>
      <c r="P609" s="419"/>
      <c r="Q609" s="421"/>
      <c r="R609" s="420"/>
      <c r="S609" s="420"/>
      <c r="T609" s="420"/>
      <c r="U609" s="420"/>
      <c r="V609" s="420" t="s">
        <v>11</v>
      </c>
    </row>
    <row r="610" spans="1:22">
      <c r="A610" s="432">
        <v>944988304</v>
      </c>
      <c r="B610" s="416" t="s">
        <v>10247</v>
      </c>
      <c r="C610" s="416">
        <v>944988304</v>
      </c>
      <c r="D610" s="416" t="s">
        <v>10248</v>
      </c>
      <c r="E610" s="418"/>
      <c r="F610" s="419"/>
      <c r="G610" s="426" t="s">
        <v>224</v>
      </c>
      <c r="H610" s="418" t="s">
        <v>11</v>
      </c>
      <c r="I610" s="419"/>
      <c r="J610" s="419" t="s">
        <v>221</v>
      </c>
      <c r="K610" s="416"/>
      <c r="L610" s="424" t="s">
        <v>271</v>
      </c>
      <c r="M610" s="434">
        <v>45841</v>
      </c>
      <c r="N610" s="436" t="s">
        <v>233</v>
      </c>
      <c r="O610" s="420" t="s">
        <v>236</v>
      </c>
      <c r="P610" s="419"/>
      <c r="Q610" s="421"/>
      <c r="R610" s="420"/>
      <c r="S610" s="420"/>
      <c r="T610" s="420"/>
      <c r="U610" s="420"/>
      <c r="V610" s="420" t="s">
        <v>11</v>
      </c>
    </row>
    <row r="611" spans="1:22">
      <c r="A611" s="432">
        <v>61466638</v>
      </c>
      <c r="B611" s="416" t="s">
        <v>4425</v>
      </c>
      <c r="C611" s="416">
        <v>945321301</v>
      </c>
      <c r="D611" s="416" t="s">
        <v>4426</v>
      </c>
      <c r="E611" s="418"/>
      <c r="F611" s="419"/>
      <c r="G611" s="435" t="s">
        <v>223</v>
      </c>
      <c r="H611" s="418" t="s">
        <v>11</v>
      </c>
      <c r="I611" s="419"/>
      <c r="J611" s="419" t="s">
        <v>221</v>
      </c>
      <c r="K611" s="416"/>
      <c r="L611" s="424" t="s">
        <v>271</v>
      </c>
      <c r="M611" s="434">
        <v>45841</v>
      </c>
      <c r="N611" s="436" t="s">
        <v>233</v>
      </c>
      <c r="O611" s="420" t="s">
        <v>236</v>
      </c>
      <c r="P611" s="419"/>
      <c r="Q611" s="421"/>
      <c r="R611" s="420"/>
      <c r="S611" s="420"/>
      <c r="T611" s="420"/>
      <c r="U611" s="420"/>
      <c r="V611" s="420" t="s">
        <v>11</v>
      </c>
    </row>
    <row r="612" spans="1:22">
      <c r="A612" s="432">
        <v>61755236</v>
      </c>
      <c r="B612" s="416" t="s">
        <v>4748</v>
      </c>
      <c r="C612" s="416">
        <v>945533205</v>
      </c>
      <c r="D612" s="416" t="s">
        <v>4749</v>
      </c>
      <c r="E612" s="418"/>
      <c r="F612" s="419"/>
      <c r="G612" s="435" t="s">
        <v>223</v>
      </c>
      <c r="H612" s="418" t="s">
        <v>11</v>
      </c>
      <c r="I612" s="419"/>
      <c r="J612" s="419" t="s">
        <v>221</v>
      </c>
      <c r="K612" s="416"/>
      <c r="L612" s="424" t="s">
        <v>271</v>
      </c>
      <c r="M612" s="434">
        <v>45841</v>
      </c>
      <c r="N612" s="436" t="s">
        <v>233</v>
      </c>
      <c r="O612" s="420" t="s">
        <v>236</v>
      </c>
      <c r="P612" s="419"/>
      <c r="Q612" s="421"/>
      <c r="R612" s="420"/>
      <c r="S612" s="420"/>
      <c r="T612" s="420"/>
      <c r="U612" s="420"/>
      <c r="V612" s="420" t="s">
        <v>11</v>
      </c>
    </row>
    <row r="613" spans="1:22">
      <c r="A613" s="432">
        <v>6023114</v>
      </c>
      <c r="B613" s="416" t="s">
        <v>483</v>
      </c>
      <c r="C613" s="416">
        <v>998466856</v>
      </c>
      <c r="D613" s="416" t="s">
        <v>484</v>
      </c>
      <c r="E613" s="418"/>
      <c r="F613" s="419"/>
      <c r="G613" s="435" t="s">
        <v>223</v>
      </c>
      <c r="H613" s="418" t="s">
        <v>11</v>
      </c>
      <c r="I613" s="419"/>
      <c r="J613" s="419" t="s">
        <v>221</v>
      </c>
      <c r="K613" s="416"/>
      <c r="L613" s="424" t="s">
        <v>271</v>
      </c>
      <c r="M613" s="434">
        <v>45841</v>
      </c>
      <c r="N613" s="436" t="s">
        <v>233</v>
      </c>
      <c r="O613" s="420" t="s">
        <v>236</v>
      </c>
      <c r="P613" s="419"/>
      <c r="Q613" s="421"/>
      <c r="R613" s="420"/>
      <c r="S613" s="420"/>
      <c r="T613" s="420"/>
      <c r="U613" s="420"/>
      <c r="V613" s="420" t="s">
        <v>11</v>
      </c>
    </row>
    <row r="614" spans="1:22">
      <c r="A614" s="432">
        <v>72343487</v>
      </c>
      <c r="B614" s="416" t="s">
        <v>7106</v>
      </c>
      <c r="C614" s="416">
        <v>902240884</v>
      </c>
      <c r="D614" s="416" t="s">
        <v>362</v>
      </c>
      <c r="E614" s="418"/>
      <c r="F614" s="419"/>
      <c r="G614" s="426" t="s">
        <v>224</v>
      </c>
      <c r="H614" s="418" t="s">
        <v>11</v>
      </c>
      <c r="I614" s="419"/>
      <c r="J614" s="419" t="s">
        <v>221</v>
      </c>
      <c r="K614" s="416"/>
      <c r="L614" s="424" t="s">
        <v>271</v>
      </c>
      <c r="M614" s="434">
        <v>45841</v>
      </c>
      <c r="N614" s="436" t="s">
        <v>233</v>
      </c>
      <c r="O614" s="420" t="s">
        <v>236</v>
      </c>
      <c r="P614" s="419"/>
      <c r="Q614" s="421"/>
      <c r="R614" s="420"/>
      <c r="S614" s="420"/>
      <c r="T614" s="420"/>
      <c r="U614" s="420"/>
      <c r="V614" s="420" t="s">
        <v>11</v>
      </c>
    </row>
    <row r="615" spans="1:22">
      <c r="A615" s="432">
        <v>62019577</v>
      </c>
      <c r="B615" s="416" t="s">
        <v>5046</v>
      </c>
      <c r="C615" s="416">
        <v>948270691</v>
      </c>
      <c r="D615" s="416" t="s">
        <v>362</v>
      </c>
      <c r="E615" s="418"/>
      <c r="F615" s="419"/>
      <c r="G615" s="435" t="s">
        <v>223</v>
      </c>
      <c r="H615" s="418" t="s">
        <v>11</v>
      </c>
      <c r="I615" s="419"/>
      <c r="J615" s="419" t="s">
        <v>221</v>
      </c>
      <c r="K615" s="416"/>
      <c r="L615" s="424" t="s">
        <v>271</v>
      </c>
      <c r="M615" s="434">
        <v>45841</v>
      </c>
      <c r="N615" s="436" t="s">
        <v>233</v>
      </c>
      <c r="O615" s="420" t="s">
        <v>236</v>
      </c>
      <c r="P615" s="419"/>
      <c r="Q615" s="421"/>
      <c r="R615" s="420"/>
      <c r="S615" s="420"/>
      <c r="T615" s="420"/>
      <c r="U615" s="420"/>
      <c r="V615" s="420" t="s">
        <v>11</v>
      </c>
    </row>
    <row r="616" spans="1:22">
      <c r="A616" s="432">
        <v>72059332</v>
      </c>
      <c r="B616" s="416" t="s">
        <v>6791</v>
      </c>
      <c r="C616" s="416">
        <v>999518275</v>
      </c>
      <c r="D616" s="416" t="s">
        <v>362</v>
      </c>
      <c r="E616" s="418"/>
      <c r="F616" s="419"/>
      <c r="G616" s="426" t="s">
        <v>225</v>
      </c>
      <c r="H616" s="418" t="s">
        <v>11</v>
      </c>
      <c r="I616" s="419"/>
      <c r="J616" s="419" t="s">
        <v>221</v>
      </c>
      <c r="K616" s="416"/>
      <c r="L616" s="424" t="s">
        <v>271</v>
      </c>
      <c r="M616" s="434">
        <v>45841</v>
      </c>
      <c r="N616" s="436" t="s">
        <v>233</v>
      </c>
      <c r="O616" s="420" t="s">
        <v>236</v>
      </c>
      <c r="P616" s="419"/>
      <c r="Q616" s="421"/>
      <c r="R616" s="420"/>
      <c r="S616" s="420"/>
      <c r="T616" s="420"/>
      <c r="U616" s="420"/>
      <c r="V616" s="420" t="s">
        <v>11</v>
      </c>
    </row>
    <row r="617" spans="1:22">
      <c r="A617" s="432">
        <v>73283285</v>
      </c>
      <c r="B617" s="416" t="s">
        <v>8252</v>
      </c>
      <c r="C617" s="416">
        <v>912087700</v>
      </c>
      <c r="D617" s="416" t="s">
        <v>362</v>
      </c>
      <c r="E617" s="418"/>
      <c r="F617" s="419"/>
      <c r="G617" s="435" t="s">
        <v>223</v>
      </c>
      <c r="H617" s="418" t="s">
        <v>11</v>
      </c>
      <c r="I617" s="419"/>
      <c r="J617" s="419" t="s">
        <v>221</v>
      </c>
      <c r="K617" s="416"/>
      <c r="L617" s="424" t="s">
        <v>271</v>
      </c>
      <c r="M617" s="434">
        <v>45841</v>
      </c>
      <c r="N617" s="436" t="s">
        <v>233</v>
      </c>
      <c r="O617" s="420" t="s">
        <v>236</v>
      </c>
      <c r="P617" s="419"/>
      <c r="Q617" s="421"/>
      <c r="R617" s="420"/>
      <c r="S617" s="420"/>
      <c r="T617" s="420"/>
      <c r="U617" s="420"/>
      <c r="V617" s="420" t="s">
        <v>11</v>
      </c>
    </row>
    <row r="618" spans="1:22">
      <c r="A618" s="432">
        <v>72823624</v>
      </c>
      <c r="B618" s="416" t="s">
        <v>7618</v>
      </c>
      <c r="C618" s="416">
        <v>976730658</v>
      </c>
      <c r="D618" s="416" t="s">
        <v>362</v>
      </c>
      <c r="E618" s="418"/>
      <c r="F618" s="419"/>
      <c r="G618" s="426" t="s">
        <v>224</v>
      </c>
      <c r="H618" s="418" t="s">
        <v>11</v>
      </c>
      <c r="I618" s="419"/>
      <c r="J618" s="419" t="s">
        <v>221</v>
      </c>
      <c r="K618" s="416"/>
      <c r="L618" s="424" t="s">
        <v>271</v>
      </c>
      <c r="M618" s="434">
        <v>45841</v>
      </c>
      <c r="N618" s="436" t="s">
        <v>233</v>
      </c>
      <c r="O618" s="420" t="s">
        <v>236</v>
      </c>
      <c r="P618" s="419"/>
      <c r="Q618" s="421"/>
      <c r="R618" s="420"/>
      <c r="S618" s="420"/>
      <c r="T618" s="420"/>
      <c r="U618" s="420"/>
      <c r="V618" s="420" t="s">
        <v>11</v>
      </c>
    </row>
    <row r="619" spans="1:22">
      <c r="A619" s="432">
        <v>61471993</v>
      </c>
      <c r="B619" s="416" t="s">
        <v>4448</v>
      </c>
      <c r="C619" s="416">
        <v>951151799</v>
      </c>
      <c r="D619" s="416" t="s">
        <v>362</v>
      </c>
      <c r="E619" s="418"/>
      <c r="F619" s="419"/>
      <c r="G619" s="435" t="s">
        <v>223</v>
      </c>
      <c r="H619" s="418" t="s">
        <v>11</v>
      </c>
      <c r="I619" s="419"/>
      <c r="J619" s="419" t="s">
        <v>221</v>
      </c>
      <c r="K619" s="416"/>
      <c r="L619" s="424" t="s">
        <v>271</v>
      </c>
      <c r="M619" s="434">
        <v>45841</v>
      </c>
      <c r="N619" s="436" t="s">
        <v>233</v>
      </c>
      <c r="O619" s="420" t="s">
        <v>236</v>
      </c>
      <c r="P619" s="419"/>
      <c r="Q619" s="421"/>
      <c r="R619" s="420"/>
      <c r="S619" s="420"/>
      <c r="T619" s="420"/>
      <c r="U619" s="420"/>
      <c r="V619" s="420" t="s">
        <v>11</v>
      </c>
    </row>
    <row r="620" spans="1:22" ht="29">
      <c r="A620" s="432">
        <v>62708372</v>
      </c>
      <c r="B620" s="416" t="s">
        <v>5288</v>
      </c>
      <c r="C620" s="416">
        <v>913672256</v>
      </c>
      <c r="D620" s="416" t="s">
        <v>5289</v>
      </c>
      <c r="E620" s="418"/>
      <c r="F620" s="419"/>
      <c r="G620" s="426" t="s">
        <v>224</v>
      </c>
      <c r="H620" s="418" t="s">
        <v>11</v>
      </c>
      <c r="I620" s="419"/>
      <c r="J620" s="419" t="s">
        <v>221</v>
      </c>
      <c r="K620" s="416"/>
      <c r="L620" s="424" t="s">
        <v>271</v>
      </c>
      <c r="M620" s="434">
        <v>45841</v>
      </c>
      <c r="N620" s="436" t="s">
        <v>233</v>
      </c>
      <c r="O620" s="308" t="s">
        <v>239</v>
      </c>
      <c r="P620" s="419"/>
      <c r="Q620" s="421"/>
      <c r="R620" s="420"/>
      <c r="S620" s="420"/>
      <c r="T620" s="420"/>
      <c r="U620" s="420"/>
      <c r="V620" s="420" t="s">
        <v>11</v>
      </c>
    </row>
    <row r="621" spans="1:22">
      <c r="A621" s="432">
        <v>47188684</v>
      </c>
      <c r="B621" s="416" t="s">
        <v>2771</v>
      </c>
      <c r="C621" s="416">
        <v>960396422</v>
      </c>
      <c r="D621" s="416" t="s">
        <v>2772</v>
      </c>
      <c r="E621" s="418"/>
      <c r="F621" s="419"/>
      <c r="G621" s="426" t="s">
        <v>224</v>
      </c>
      <c r="H621" s="418" t="s">
        <v>11</v>
      </c>
      <c r="I621" s="419"/>
      <c r="J621" s="419" t="s">
        <v>221</v>
      </c>
      <c r="K621" s="416"/>
      <c r="L621" s="424" t="s">
        <v>271</v>
      </c>
      <c r="M621" s="434">
        <v>45841</v>
      </c>
      <c r="N621" s="436" t="s">
        <v>233</v>
      </c>
      <c r="O621" s="420" t="s">
        <v>236</v>
      </c>
      <c r="P621" s="419"/>
      <c r="Q621" s="421"/>
      <c r="R621" s="420"/>
      <c r="S621" s="420"/>
      <c r="T621" s="420"/>
      <c r="U621" s="420"/>
      <c r="V621" s="420" t="s">
        <v>11</v>
      </c>
    </row>
    <row r="622" spans="1:22">
      <c r="A622" s="432">
        <v>45875636</v>
      </c>
      <c r="B622" s="416" t="s">
        <v>2572</v>
      </c>
      <c r="C622" s="416">
        <v>955291588</v>
      </c>
      <c r="D622" s="416" t="s">
        <v>2573</v>
      </c>
      <c r="E622" s="418"/>
      <c r="F622" s="419"/>
      <c r="G622" s="426" t="s">
        <v>225</v>
      </c>
      <c r="H622" s="418" t="s">
        <v>11</v>
      </c>
      <c r="I622" s="419"/>
      <c r="J622" s="419" t="s">
        <v>221</v>
      </c>
      <c r="K622" s="416"/>
      <c r="L622" s="424" t="s">
        <v>271</v>
      </c>
      <c r="M622" s="434">
        <v>45841</v>
      </c>
      <c r="N622" s="436" t="s">
        <v>233</v>
      </c>
      <c r="O622" s="420" t="s">
        <v>236</v>
      </c>
      <c r="P622" s="419"/>
      <c r="Q622" s="421"/>
      <c r="R622" s="420"/>
      <c r="S622" s="420"/>
      <c r="T622" s="420"/>
      <c r="U622" s="420"/>
      <c r="V622" s="420" t="s">
        <v>11</v>
      </c>
    </row>
    <row r="623" spans="1:22">
      <c r="A623" s="432">
        <v>40969001</v>
      </c>
      <c r="B623" s="416" t="s">
        <v>1548</v>
      </c>
      <c r="C623" s="416">
        <v>925848235</v>
      </c>
      <c r="D623" s="416" t="s">
        <v>1549</v>
      </c>
      <c r="E623" s="418"/>
      <c r="F623" s="419"/>
      <c r="G623" s="426" t="s">
        <v>224</v>
      </c>
      <c r="H623" s="418" t="s">
        <v>11</v>
      </c>
      <c r="I623" s="419"/>
      <c r="J623" s="419" t="s">
        <v>221</v>
      </c>
      <c r="K623" s="416"/>
      <c r="L623" s="424" t="s">
        <v>271</v>
      </c>
      <c r="M623" s="434">
        <v>45841</v>
      </c>
      <c r="N623" s="436" t="s">
        <v>233</v>
      </c>
      <c r="O623" s="420" t="s">
        <v>236</v>
      </c>
      <c r="P623" s="419"/>
      <c r="Q623" s="421"/>
      <c r="R623" s="420"/>
      <c r="S623" s="420"/>
      <c r="T623" s="420"/>
      <c r="U623" s="420"/>
      <c r="V623" s="420" t="s">
        <v>11</v>
      </c>
    </row>
    <row r="624" spans="1:22">
      <c r="A624" s="432">
        <v>61454644</v>
      </c>
      <c r="B624" s="416" t="s">
        <v>4378</v>
      </c>
      <c r="C624" s="416">
        <v>907511783</v>
      </c>
      <c r="D624" s="416" t="s">
        <v>4379</v>
      </c>
      <c r="E624" s="418"/>
      <c r="F624" s="419"/>
      <c r="G624" s="426" t="s">
        <v>224</v>
      </c>
      <c r="H624" s="418" t="s">
        <v>11</v>
      </c>
      <c r="I624" s="419"/>
      <c r="J624" s="419" t="s">
        <v>221</v>
      </c>
      <c r="K624" s="416"/>
      <c r="L624" s="424" t="s">
        <v>271</v>
      </c>
      <c r="M624" s="434">
        <v>45841</v>
      </c>
      <c r="N624" s="436" t="s">
        <v>233</v>
      </c>
      <c r="O624" s="420" t="s">
        <v>236</v>
      </c>
      <c r="P624" s="419"/>
      <c r="Q624" s="421"/>
      <c r="R624" s="420"/>
      <c r="S624" s="420"/>
      <c r="T624" s="420"/>
      <c r="U624" s="420"/>
      <c r="V624" s="420" t="s">
        <v>11</v>
      </c>
    </row>
    <row r="625" spans="1:22">
      <c r="A625" s="432">
        <v>72991325</v>
      </c>
      <c r="B625" s="416" t="s">
        <v>7873</v>
      </c>
      <c r="C625" s="416">
        <v>972974762</v>
      </c>
      <c r="D625" s="416" t="s">
        <v>7874</v>
      </c>
      <c r="E625" s="418"/>
      <c r="F625" s="419"/>
      <c r="G625" s="426" t="s">
        <v>224</v>
      </c>
      <c r="H625" s="418" t="s">
        <v>11</v>
      </c>
      <c r="I625" s="419"/>
      <c r="J625" s="419" t="s">
        <v>221</v>
      </c>
      <c r="K625" s="416"/>
      <c r="L625" s="424" t="s">
        <v>271</v>
      </c>
      <c r="M625" s="434">
        <v>45841</v>
      </c>
      <c r="N625" s="436" t="s">
        <v>233</v>
      </c>
      <c r="O625" s="420" t="s">
        <v>236</v>
      </c>
      <c r="P625" s="419"/>
      <c r="Q625" s="421"/>
      <c r="R625" s="420"/>
      <c r="S625" s="420"/>
      <c r="T625" s="420"/>
      <c r="U625" s="420"/>
      <c r="V625" s="420" t="s">
        <v>11</v>
      </c>
    </row>
    <row r="626" spans="1:22">
      <c r="A626" s="432">
        <v>71541209</v>
      </c>
      <c r="B626" s="416" t="s">
        <v>6384</v>
      </c>
      <c r="C626" s="416">
        <v>904574134</v>
      </c>
      <c r="D626" s="416" t="s">
        <v>6385</v>
      </c>
      <c r="E626" s="418"/>
      <c r="F626" s="419"/>
      <c r="G626" s="435" t="s">
        <v>223</v>
      </c>
      <c r="H626" s="418" t="s">
        <v>11</v>
      </c>
      <c r="I626" s="419"/>
      <c r="J626" s="419" t="s">
        <v>221</v>
      </c>
      <c r="K626" s="416"/>
      <c r="L626" s="424" t="s">
        <v>271</v>
      </c>
      <c r="M626" s="434">
        <v>45841</v>
      </c>
      <c r="N626" s="436" t="s">
        <v>233</v>
      </c>
      <c r="O626" s="420" t="s">
        <v>237</v>
      </c>
      <c r="P626" s="419"/>
      <c r="Q626" s="421"/>
      <c r="R626" s="420"/>
      <c r="S626" s="420"/>
      <c r="T626" s="420"/>
      <c r="U626" s="420"/>
      <c r="V626" s="420" t="s">
        <v>11</v>
      </c>
    </row>
    <row r="627" spans="1:22">
      <c r="A627" s="432">
        <v>74100412</v>
      </c>
      <c r="B627" s="416" t="s">
        <v>8750</v>
      </c>
      <c r="C627" s="416">
        <v>917654660</v>
      </c>
      <c r="D627" s="416" t="s">
        <v>8751</v>
      </c>
      <c r="E627" s="418"/>
      <c r="F627" s="419"/>
      <c r="G627" s="426" t="s">
        <v>224</v>
      </c>
      <c r="H627" s="418" t="s">
        <v>11</v>
      </c>
      <c r="I627" s="419"/>
      <c r="J627" s="419" t="s">
        <v>221</v>
      </c>
      <c r="K627" s="416"/>
      <c r="L627" s="424" t="s">
        <v>271</v>
      </c>
      <c r="M627" s="434">
        <v>45841</v>
      </c>
      <c r="N627" s="436" t="s">
        <v>233</v>
      </c>
      <c r="O627" s="420" t="s">
        <v>236</v>
      </c>
      <c r="P627" s="419"/>
      <c r="Q627" s="421"/>
      <c r="R627" s="420"/>
      <c r="S627" s="420"/>
      <c r="T627" s="420"/>
      <c r="U627" s="420"/>
      <c r="V627" s="420" t="s">
        <v>11</v>
      </c>
    </row>
    <row r="628" spans="1:22">
      <c r="A628" s="432">
        <v>5417514</v>
      </c>
      <c r="B628" s="416" t="s">
        <v>476</v>
      </c>
      <c r="C628" s="416">
        <v>923903389</v>
      </c>
      <c r="D628" s="416" t="s">
        <v>477</v>
      </c>
      <c r="E628" s="418"/>
      <c r="F628" s="419"/>
      <c r="G628" s="426" t="s">
        <v>224</v>
      </c>
      <c r="H628" s="418" t="s">
        <v>11</v>
      </c>
      <c r="I628" s="419"/>
      <c r="J628" s="419" t="s">
        <v>221</v>
      </c>
      <c r="K628" s="416"/>
      <c r="L628" s="424" t="s">
        <v>271</v>
      </c>
      <c r="M628" s="434">
        <v>45841</v>
      </c>
      <c r="N628" s="436" t="s">
        <v>233</v>
      </c>
      <c r="O628" s="420" t="s">
        <v>236</v>
      </c>
      <c r="P628" s="419"/>
      <c r="Q628" s="421"/>
      <c r="R628" s="420"/>
      <c r="S628" s="420"/>
      <c r="T628" s="420"/>
      <c r="U628" s="420"/>
      <c r="V628" s="420" t="s">
        <v>11</v>
      </c>
    </row>
    <row r="629" spans="1:22">
      <c r="A629" s="432">
        <v>62061872</v>
      </c>
      <c r="B629" s="416" t="s">
        <v>5175</v>
      </c>
      <c r="C629" s="416">
        <v>939614326</v>
      </c>
      <c r="D629" s="416" t="s">
        <v>5176</v>
      </c>
      <c r="E629" s="418"/>
      <c r="F629" s="419"/>
      <c r="G629" s="426" t="s">
        <v>224</v>
      </c>
      <c r="H629" s="418" t="s">
        <v>11</v>
      </c>
      <c r="I629" s="419"/>
      <c r="J629" s="419" t="s">
        <v>221</v>
      </c>
      <c r="K629" s="416"/>
      <c r="L629" s="424" t="s">
        <v>271</v>
      </c>
      <c r="M629" s="434">
        <v>45841</v>
      </c>
      <c r="N629" s="436" t="s">
        <v>233</v>
      </c>
      <c r="O629" s="420" t="s">
        <v>236</v>
      </c>
      <c r="P629" s="419"/>
      <c r="Q629" s="421"/>
      <c r="R629" s="420"/>
      <c r="S629" s="420"/>
      <c r="T629" s="420"/>
      <c r="U629" s="420"/>
      <c r="V629" s="420" t="s">
        <v>11</v>
      </c>
    </row>
    <row r="630" spans="1:22">
      <c r="A630" s="432">
        <v>62063752</v>
      </c>
      <c r="B630" s="416" t="s">
        <v>5177</v>
      </c>
      <c r="C630" s="416">
        <v>960190818</v>
      </c>
      <c r="D630" s="416" t="s">
        <v>5178</v>
      </c>
      <c r="E630" s="418"/>
      <c r="F630" s="419"/>
      <c r="G630" s="426" t="s">
        <v>224</v>
      </c>
      <c r="H630" s="418" t="s">
        <v>11</v>
      </c>
      <c r="I630" s="419"/>
      <c r="J630" s="419" t="s">
        <v>221</v>
      </c>
      <c r="K630" s="416"/>
      <c r="L630" s="424" t="s">
        <v>271</v>
      </c>
      <c r="M630" s="434">
        <v>45841</v>
      </c>
      <c r="N630" s="436" t="s">
        <v>233</v>
      </c>
      <c r="O630" s="420" t="s">
        <v>236</v>
      </c>
      <c r="P630" s="419"/>
      <c r="Q630" s="421"/>
      <c r="R630" s="420"/>
      <c r="S630" s="420"/>
      <c r="T630" s="420"/>
      <c r="U630" s="420"/>
      <c r="V630" s="420" t="s">
        <v>11</v>
      </c>
    </row>
    <row r="631" spans="1:22">
      <c r="A631" s="432">
        <v>71677231</v>
      </c>
      <c r="B631" s="416" t="s">
        <v>6514</v>
      </c>
      <c r="C631" s="416">
        <v>932191487</v>
      </c>
      <c r="D631" s="416" t="s">
        <v>6515</v>
      </c>
      <c r="E631" s="418"/>
      <c r="F631" s="419"/>
      <c r="G631" s="426" t="s">
        <v>224</v>
      </c>
      <c r="H631" s="418" t="s">
        <v>11</v>
      </c>
      <c r="I631" s="419"/>
      <c r="J631" s="419" t="s">
        <v>221</v>
      </c>
      <c r="K631" s="416"/>
      <c r="L631" s="424" t="s">
        <v>271</v>
      </c>
      <c r="M631" s="434">
        <v>45841</v>
      </c>
      <c r="N631" s="436" t="s">
        <v>233</v>
      </c>
      <c r="O631" s="420" t="s">
        <v>236</v>
      </c>
      <c r="P631" s="419"/>
      <c r="Q631" s="421"/>
      <c r="R631" s="420"/>
      <c r="S631" s="420"/>
      <c r="T631" s="420"/>
      <c r="U631" s="420"/>
      <c r="V631" s="420" t="s">
        <v>11</v>
      </c>
    </row>
    <row r="632" spans="1:22">
      <c r="A632" s="432">
        <v>60842870</v>
      </c>
      <c r="B632" s="416" t="s">
        <v>3339</v>
      </c>
      <c r="C632" s="416">
        <v>1</v>
      </c>
      <c r="D632" s="416" t="s">
        <v>3340</v>
      </c>
      <c r="E632" s="418"/>
      <c r="F632" s="419"/>
      <c r="G632" s="426" t="s">
        <v>225</v>
      </c>
      <c r="H632" s="418" t="s">
        <v>11</v>
      </c>
      <c r="I632" s="419"/>
      <c r="J632" s="419" t="s">
        <v>221</v>
      </c>
      <c r="K632" s="416"/>
      <c r="L632" s="424" t="s">
        <v>271</v>
      </c>
      <c r="M632" s="434">
        <v>45841</v>
      </c>
      <c r="N632" s="436" t="s">
        <v>233</v>
      </c>
      <c r="O632" s="420" t="s">
        <v>236</v>
      </c>
      <c r="P632" s="419"/>
      <c r="Q632" s="421"/>
      <c r="R632" s="420"/>
      <c r="S632" s="420"/>
      <c r="T632" s="420"/>
      <c r="U632" s="420"/>
      <c r="V632" s="420" t="s">
        <v>11</v>
      </c>
    </row>
    <row r="633" spans="1:22">
      <c r="A633" s="432">
        <v>71669655</v>
      </c>
      <c r="B633" s="416" t="s">
        <v>6437</v>
      </c>
      <c r="C633" s="416">
        <v>987873666</v>
      </c>
      <c r="D633" s="416" t="s">
        <v>6438</v>
      </c>
      <c r="E633" s="418"/>
      <c r="F633" s="419"/>
      <c r="G633" s="426" t="s">
        <v>224</v>
      </c>
      <c r="H633" s="418" t="s">
        <v>11</v>
      </c>
      <c r="I633" s="419"/>
      <c r="J633" s="419" t="s">
        <v>221</v>
      </c>
      <c r="K633" s="416"/>
      <c r="L633" s="424" t="s">
        <v>271</v>
      </c>
      <c r="M633" s="434">
        <v>45841</v>
      </c>
      <c r="N633" s="436" t="s">
        <v>233</v>
      </c>
      <c r="O633" s="420" t="s">
        <v>236</v>
      </c>
      <c r="P633" s="419"/>
      <c r="Q633" s="421"/>
      <c r="R633" s="420"/>
      <c r="S633" s="420"/>
      <c r="T633" s="420"/>
      <c r="U633" s="420"/>
      <c r="V633" s="420" t="s">
        <v>11</v>
      </c>
    </row>
    <row r="634" spans="1:22">
      <c r="A634" s="432">
        <v>60930599</v>
      </c>
      <c r="B634" s="416" t="s">
        <v>3440</v>
      </c>
      <c r="C634" s="416">
        <v>912831243</v>
      </c>
      <c r="D634" s="416" t="s">
        <v>3441</v>
      </c>
      <c r="E634" s="418"/>
      <c r="F634" s="419"/>
      <c r="G634" s="435" t="s">
        <v>223</v>
      </c>
      <c r="H634" s="418" t="s">
        <v>11</v>
      </c>
      <c r="I634" s="419"/>
      <c r="J634" s="419" t="s">
        <v>221</v>
      </c>
      <c r="K634" s="416"/>
      <c r="L634" s="424" t="s">
        <v>271</v>
      </c>
      <c r="M634" s="434">
        <v>45841</v>
      </c>
      <c r="N634" s="436" t="s">
        <v>233</v>
      </c>
      <c r="O634" s="420" t="s">
        <v>236</v>
      </c>
      <c r="P634" s="419"/>
      <c r="Q634" s="421"/>
      <c r="R634" s="420"/>
      <c r="S634" s="420"/>
      <c r="T634" s="420"/>
      <c r="U634" s="420"/>
      <c r="V634" s="420" t="s">
        <v>11</v>
      </c>
    </row>
    <row r="635" spans="1:22">
      <c r="A635" s="432" t="s">
        <v>362</v>
      </c>
      <c r="B635" s="416" t="s">
        <v>10259</v>
      </c>
      <c r="C635" s="416">
        <v>926264375</v>
      </c>
      <c r="D635" s="416" t="s">
        <v>362</v>
      </c>
      <c r="E635" s="418"/>
      <c r="F635" s="419"/>
      <c r="G635" s="426" t="s">
        <v>224</v>
      </c>
      <c r="H635" s="418" t="s">
        <v>11</v>
      </c>
      <c r="I635" s="419"/>
      <c r="J635" s="419" t="s">
        <v>221</v>
      </c>
      <c r="K635" s="416"/>
      <c r="L635" s="424" t="s">
        <v>271</v>
      </c>
      <c r="M635" s="434">
        <v>45841</v>
      </c>
      <c r="N635" s="436" t="s">
        <v>233</v>
      </c>
      <c r="O635" s="420" t="s">
        <v>236</v>
      </c>
      <c r="P635" s="419"/>
      <c r="Q635" s="421"/>
      <c r="R635" s="420"/>
      <c r="S635" s="420"/>
      <c r="T635" s="420"/>
      <c r="U635" s="420"/>
      <c r="V635" s="420" t="s">
        <v>11</v>
      </c>
    </row>
    <row r="636" spans="1:22">
      <c r="A636" s="432">
        <v>70066550</v>
      </c>
      <c r="B636" s="416" t="s">
        <v>5366</v>
      </c>
      <c r="C636" s="416">
        <v>963314857</v>
      </c>
      <c r="D636" s="416" t="s">
        <v>5367</v>
      </c>
      <c r="E636" s="418"/>
      <c r="F636" s="419"/>
      <c r="G636" s="426" t="s">
        <v>225</v>
      </c>
      <c r="H636" s="418" t="s">
        <v>11</v>
      </c>
      <c r="I636" s="419"/>
      <c r="J636" s="419" t="s">
        <v>221</v>
      </c>
      <c r="K636" s="416"/>
      <c r="L636" s="424" t="s">
        <v>271</v>
      </c>
      <c r="M636" s="434">
        <v>45841</v>
      </c>
      <c r="N636" s="436" t="s">
        <v>233</v>
      </c>
      <c r="O636" s="420" t="s">
        <v>236</v>
      </c>
      <c r="P636" s="419"/>
      <c r="Q636" s="421"/>
      <c r="R636" s="420"/>
      <c r="S636" s="420"/>
      <c r="T636" s="420"/>
      <c r="U636" s="420"/>
      <c r="V636" s="420" t="s">
        <v>11</v>
      </c>
    </row>
    <row r="637" spans="1:22" ht="29">
      <c r="A637" s="141">
        <v>41709652</v>
      </c>
      <c r="B637" s="134" t="s">
        <v>1727</v>
      </c>
      <c r="C637" s="134">
        <v>902434612</v>
      </c>
      <c r="D637" s="134" t="s">
        <v>1728</v>
      </c>
      <c r="E637" s="163"/>
      <c r="F637" s="76"/>
      <c r="G637" s="380" t="s">
        <v>223</v>
      </c>
      <c r="H637" s="163" t="s">
        <v>11</v>
      </c>
      <c r="I637" s="76"/>
      <c r="J637" s="76" t="s">
        <v>221</v>
      </c>
      <c r="K637" s="134"/>
      <c r="L637" s="424" t="s">
        <v>271</v>
      </c>
      <c r="M637" s="188">
        <v>45841</v>
      </c>
      <c r="N637" s="308" t="s">
        <v>434</v>
      </c>
      <c r="O637" s="308" t="s">
        <v>434</v>
      </c>
      <c r="P637" s="76"/>
      <c r="Q637" s="64"/>
      <c r="R637" s="56"/>
      <c r="S637" s="56"/>
      <c r="T637" s="56"/>
      <c r="U637" s="56"/>
      <c r="V637" s="308"/>
    </row>
    <row r="638" spans="1:22">
      <c r="A638" s="432">
        <v>42214204</v>
      </c>
      <c r="B638" s="416" t="s">
        <v>1825</v>
      </c>
      <c r="C638" s="416">
        <v>991679767</v>
      </c>
      <c r="D638" s="416" t="s">
        <v>1826</v>
      </c>
      <c r="E638" s="418"/>
      <c r="F638" s="419"/>
      <c r="G638" s="426" t="s">
        <v>224</v>
      </c>
      <c r="H638" s="418" t="s">
        <v>11</v>
      </c>
      <c r="I638" s="419"/>
      <c r="J638" s="419" t="s">
        <v>221</v>
      </c>
      <c r="K638" s="416"/>
      <c r="L638" s="424" t="s">
        <v>271</v>
      </c>
      <c r="M638" s="434">
        <v>45841</v>
      </c>
      <c r="N638" s="436" t="s">
        <v>233</v>
      </c>
      <c r="O638" s="420" t="s">
        <v>236</v>
      </c>
      <c r="P638" s="419"/>
      <c r="Q638" s="421"/>
      <c r="R638" s="420"/>
      <c r="S638" s="420"/>
      <c r="T638" s="420"/>
      <c r="U638" s="420"/>
      <c r="V638" s="420" t="s">
        <v>11</v>
      </c>
    </row>
    <row r="639" spans="1:22">
      <c r="A639" s="432"/>
      <c r="B639" s="416"/>
      <c r="C639" s="416"/>
      <c r="D639" s="416"/>
      <c r="E639" s="418"/>
      <c r="F639" s="419"/>
      <c r="G639" s="426"/>
      <c r="H639" s="418"/>
      <c r="I639" s="419"/>
      <c r="J639" s="419"/>
      <c r="K639" s="416"/>
      <c r="L639" s="424"/>
      <c r="M639" s="434"/>
      <c r="N639" s="436"/>
      <c r="O639" s="420"/>
      <c r="P639" s="419"/>
      <c r="Q639" s="421"/>
      <c r="R639" s="420"/>
      <c r="S639" s="420"/>
      <c r="T639" s="420"/>
      <c r="U639" s="420"/>
      <c r="V639" s="420"/>
    </row>
    <row r="640" spans="1:22" ht="29">
      <c r="A640" s="432">
        <v>77759991</v>
      </c>
      <c r="B640" s="416" t="s">
        <v>10019</v>
      </c>
      <c r="C640" s="416">
        <v>982468415</v>
      </c>
      <c r="D640" s="416" t="s">
        <v>10020</v>
      </c>
      <c r="E640" s="418"/>
      <c r="F640" s="419"/>
      <c r="G640" s="426" t="s">
        <v>225</v>
      </c>
      <c r="H640" s="418" t="s">
        <v>11</v>
      </c>
      <c r="I640" s="419"/>
      <c r="J640" s="419" t="s">
        <v>221</v>
      </c>
      <c r="K640" s="416"/>
      <c r="L640" s="424" t="s">
        <v>271</v>
      </c>
      <c r="M640" s="434">
        <v>45841</v>
      </c>
      <c r="N640" s="436" t="s">
        <v>233</v>
      </c>
      <c r="O640" s="424" t="s">
        <v>233</v>
      </c>
      <c r="P640" s="419"/>
      <c r="Q640" s="421"/>
      <c r="R640" s="420"/>
      <c r="S640" s="420"/>
      <c r="T640" s="420"/>
      <c r="U640" s="420"/>
      <c r="V640" s="420" t="s">
        <v>11</v>
      </c>
    </row>
    <row r="641" spans="1:22">
      <c r="A641" s="432">
        <v>72831256</v>
      </c>
      <c r="B641" s="416" t="s">
        <v>7675</v>
      </c>
      <c r="C641" s="416">
        <v>987572730</v>
      </c>
      <c r="D641" s="416" t="s">
        <v>7676</v>
      </c>
      <c r="E641" s="418"/>
      <c r="F641" s="419"/>
      <c r="G641" s="426" t="s">
        <v>225</v>
      </c>
      <c r="H641" s="418" t="s">
        <v>11</v>
      </c>
      <c r="I641" s="419"/>
      <c r="J641" s="419" t="s">
        <v>221</v>
      </c>
      <c r="K641" s="416"/>
      <c r="L641" s="424" t="s">
        <v>271</v>
      </c>
      <c r="M641" s="434">
        <v>45841</v>
      </c>
      <c r="N641" s="436" t="s">
        <v>233</v>
      </c>
      <c r="O641" s="420" t="s">
        <v>236</v>
      </c>
      <c r="P641" s="419"/>
      <c r="Q641" s="421"/>
      <c r="R641" s="420"/>
      <c r="S641" s="420"/>
      <c r="T641" s="420"/>
      <c r="U641" s="420"/>
      <c r="V641" s="420" t="s">
        <v>11</v>
      </c>
    </row>
    <row r="642" spans="1:22" ht="43">
      <c r="A642" s="432">
        <v>72987639</v>
      </c>
      <c r="B642" s="423" t="s">
        <v>7847</v>
      </c>
      <c r="C642" s="416">
        <v>970961623</v>
      </c>
      <c r="D642" s="416" t="s">
        <v>7848</v>
      </c>
      <c r="E642" s="418"/>
      <c r="F642" s="419"/>
      <c r="G642" s="435" t="s">
        <v>223</v>
      </c>
      <c r="H642" s="418" t="s">
        <v>11</v>
      </c>
      <c r="I642" s="419"/>
      <c r="J642" s="419" t="s">
        <v>249</v>
      </c>
      <c r="K642" s="416"/>
      <c r="L642" s="424" t="s">
        <v>271</v>
      </c>
      <c r="M642" s="434">
        <v>45841</v>
      </c>
      <c r="N642" s="436" t="s">
        <v>233</v>
      </c>
      <c r="O642" s="420" t="s">
        <v>236</v>
      </c>
      <c r="P642" s="419"/>
      <c r="Q642" s="421"/>
      <c r="R642" s="420"/>
      <c r="S642" s="420"/>
      <c r="T642" s="420"/>
      <c r="U642" s="420"/>
      <c r="V642" s="420" t="s">
        <v>11</v>
      </c>
    </row>
    <row r="643" spans="1:22">
      <c r="A643" s="432">
        <v>40913640</v>
      </c>
      <c r="B643" s="416" t="s">
        <v>1530</v>
      </c>
      <c r="C643" s="416">
        <v>959605933</v>
      </c>
      <c r="D643" s="416" t="s">
        <v>1531</v>
      </c>
      <c r="E643" s="418"/>
      <c r="F643" s="419"/>
      <c r="G643" s="426" t="s">
        <v>224</v>
      </c>
      <c r="H643" s="418" t="s">
        <v>11</v>
      </c>
      <c r="I643" s="419"/>
      <c r="J643" s="419" t="s">
        <v>221</v>
      </c>
      <c r="K643" s="416"/>
      <c r="L643" s="424" t="s">
        <v>271</v>
      </c>
      <c r="M643" s="434">
        <v>45841</v>
      </c>
      <c r="N643" s="436" t="s">
        <v>233</v>
      </c>
      <c r="O643" s="420" t="s">
        <v>237</v>
      </c>
      <c r="P643" s="419"/>
      <c r="Q643" s="421"/>
      <c r="R643" s="420"/>
      <c r="S643" s="420"/>
      <c r="T643" s="420"/>
      <c r="U643" s="420"/>
      <c r="V643" s="420" t="s">
        <v>11</v>
      </c>
    </row>
    <row r="644" spans="1:22">
      <c r="A644" s="432">
        <v>73157809</v>
      </c>
      <c r="B644" s="416" t="s">
        <v>8092</v>
      </c>
      <c r="C644" s="416">
        <v>903432038</v>
      </c>
      <c r="D644" s="416" t="s">
        <v>8093</v>
      </c>
      <c r="E644" s="418"/>
      <c r="F644" s="419"/>
      <c r="G644" s="426" t="s">
        <v>224</v>
      </c>
      <c r="H644" s="418" t="s">
        <v>11</v>
      </c>
      <c r="I644" s="419"/>
      <c r="J644" s="419" t="s">
        <v>221</v>
      </c>
      <c r="K644" s="416"/>
      <c r="L644" s="424" t="s">
        <v>271</v>
      </c>
      <c r="M644" s="434">
        <v>45841</v>
      </c>
      <c r="N644" s="436" t="s">
        <v>233</v>
      </c>
      <c r="O644" s="420" t="s">
        <v>236</v>
      </c>
      <c r="P644" s="419"/>
      <c r="Q644" s="421"/>
      <c r="R644" s="420"/>
      <c r="S644" s="420"/>
      <c r="T644" s="420"/>
      <c r="U644" s="420"/>
      <c r="V644" s="420" t="s">
        <v>11</v>
      </c>
    </row>
    <row r="645" spans="1:22">
      <c r="A645" s="432">
        <v>61469375</v>
      </c>
      <c r="B645" s="416" t="s">
        <v>4427</v>
      </c>
      <c r="C645" s="416">
        <v>901277816</v>
      </c>
      <c r="D645" s="416" t="s">
        <v>4428</v>
      </c>
      <c r="E645" s="418"/>
      <c r="F645" s="419"/>
      <c r="G645" s="426" t="s">
        <v>225</v>
      </c>
      <c r="H645" s="418" t="s">
        <v>11</v>
      </c>
      <c r="I645" s="419"/>
      <c r="J645" s="419" t="s">
        <v>221</v>
      </c>
      <c r="K645" s="416"/>
      <c r="L645" s="424" t="s">
        <v>271</v>
      </c>
      <c r="M645" s="434">
        <v>45841</v>
      </c>
      <c r="N645" s="436" t="s">
        <v>233</v>
      </c>
      <c r="O645" s="420" t="s">
        <v>236</v>
      </c>
      <c r="P645" s="419"/>
      <c r="Q645" s="421"/>
      <c r="R645" s="420"/>
      <c r="S645" s="420"/>
      <c r="T645" s="420"/>
      <c r="U645" s="420"/>
      <c r="V645" s="420" t="s">
        <v>11</v>
      </c>
    </row>
    <row r="646" spans="1:22">
      <c r="A646" s="432">
        <v>61400556</v>
      </c>
      <c r="B646" s="416" t="s">
        <v>4222</v>
      </c>
      <c r="C646" s="416">
        <v>919642024</v>
      </c>
      <c r="D646" s="416" t="s">
        <v>4223</v>
      </c>
      <c r="E646" s="418"/>
      <c r="F646" s="419"/>
      <c r="G646" s="426" t="s">
        <v>224</v>
      </c>
      <c r="H646" s="418" t="s">
        <v>11</v>
      </c>
      <c r="I646" s="419"/>
      <c r="J646" s="419" t="s">
        <v>221</v>
      </c>
      <c r="K646" s="416"/>
      <c r="L646" s="424" t="s">
        <v>271</v>
      </c>
      <c r="M646" s="434">
        <v>45841</v>
      </c>
      <c r="N646" s="436" t="s">
        <v>233</v>
      </c>
      <c r="O646" s="420" t="s">
        <v>236</v>
      </c>
      <c r="P646" s="419"/>
      <c r="Q646" s="421"/>
      <c r="R646" s="420"/>
      <c r="S646" s="420"/>
      <c r="T646" s="420"/>
      <c r="U646" s="420"/>
      <c r="V646" s="420" t="s">
        <v>11</v>
      </c>
    </row>
    <row r="647" spans="1:22">
      <c r="A647" s="432">
        <v>10479333</v>
      </c>
      <c r="B647" s="416" t="s">
        <v>983</v>
      </c>
      <c r="C647" s="416">
        <v>920521032</v>
      </c>
      <c r="D647" s="416" t="s">
        <v>984</v>
      </c>
      <c r="E647" s="418"/>
      <c r="F647" s="419"/>
      <c r="G647" s="426" t="s">
        <v>224</v>
      </c>
      <c r="H647" s="418" t="s">
        <v>11</v>
      </c>
      <c r="I647" s="419"/>
      <c r="J647" s="419" t="s">
        <v>221</v>
      </c>
      <c r="K647" s="416"/>
      <c r="L647" s="424" t="s">
        <v>271</v>
      </c>
      <c r="M647" s="434">
        <v>45841</v>
      </c>
      <c r="N647" s="436" t="s">
        <v>233</v>
      </c>
      <c r="O647" s="420" t="s">
        <v>236</v>
      </c>
      <c r="P647" s="419"/>
      <c r="Q647" s="421"/>
      <c r="R647" s="420"/>
      <c r="S647" s="420"/>
      <c r="T647" s="420"/>
      <c r="U647" s="420"/>
      <c r="V647" s="420" t="s">
        <v>11</v>
      </c>
    </row>
    <row r="648" spans="1:22">
      <c r="A648" s="432">
        <v>70956943</v>
      </c>
      <c r="B648" s="416" t="s">
        <v>5865</v>
      </c>
      <c r="C648" s="416">
        <v>994393187</v>
      </c>
      <c r="D648" s="416" t="s">
        <v>5866</v>
      </c>
      <c r="E648" s="418"/>
      <c r="F648" s="419"/>
      <c r="G648" s="426" t="s">
        <v>224</v>
      </c>
      <c r="H648" s="418" t="s">
        <v>11</v>
      </c>
      <c r="I648" s="419"/>
      <c r="J648" s="419" t="s">
        <v>221</v>
      </c>
      <c r="K648" s="416"/>
      <c r="L648" s="424" t="s">
        <v>271</v>
      </c>
      <c r="M648" s="434">
        <v>45841</v>
      </c>
      <c r="N648" s="436" t="s">
        <v>233</v>
      </c>
      <c r="O648" s="420" t="s">
        <v>231</v>
      </c>
      <c r="P648" s="419"/>
      <c r="Q648" s="421"/>
      <c r="R648" s="420"/>
      <c r="S648" s="420"/>
      <c r="T648" s="420"/>
      <c r="U648" s="420"/>
      <c r="V648" s="420" t="s">
        <v>11</v>
      </c>
    </row>
    <row r="649" spans="1:22">
      <c r="A649" s="432">
        <v>75035450</v>
      </c>
      <c r="B649" s="416" t="s">
        <v>9150</v>
      </c>
      <c r="C649" s="416">
        <v>964128198</v>
      </c>
      <c r="D649" s="416" t="s">
        <v>9151</v>
      </c>
      <c r="E649" s="418"/>
      <c r="F649" s="419"/>
      <c r="G649" s="426" t="s">
        <v>224</v>
      </c>
      <c r="H649" s="418" t="s">
        <v>11</v>
      </c>
      <c r="I649" s="419"/>
      <c r="J649" s="419" t="s">
        <v>221</v>
      </c>
      <c r="K649" s="416"/>
      <c r="L649" s="424" t="s">
        <v>271</v>
      </c>
      <c r="M649" s="434">
        <v>45841</v>
      </c>
      <c r="N649" s="436" t="s">
        <v>233</v>
      </c>
      <c r="O649" s="420"/>
      <c r="P649" s="419"/>
      <c r="Q649" s="421"/>
      <c r="R649" s="420"/>
      <c r="S649" s="420"/>
      <c r="T649" s="420"/>
      <c r="U649" s="420"/>
      <c r="V649" s="420" t="s">
        <v>11</v>
      </c>
    </row>
    <row r="650" spans="1:22">
      <c r="A650" s="432">
        <v>9804884</v>
      </c>
      <c r="B650" s="416" t="s">
        <v>796</v>
      </c>
      <c r="C650" s="416">
        <v>933796260</v>
      </c>
      <c r="D650" s="416" t="s">
        <v>797</v>
      </c>
      <c r="E650" s="418"/>
      <c r="F650" s="419"/>
      <c r="G650" s="426" t="s">
        <v>224</v>
      </c>
      <c r="H650" s="418" t="s">
        <v>11</v>
      </c>
      <c r="I650" s="419"/>
      <c r="J650" s="419" t="s">
        <v>221</v>
      </c>
      <c r="K650" s="416"/>
      <c r="L650" s="424" t="s">
        <v>271</v>
      </c>
      <c r="M650" s="434">
        <v>45841</v>
      </c>
      <c r="N650" s="436" t="s">
        <v>233</v>
      </c>
      <c r="O650" s="420"/>
      <c r="P650" s="419"/>
      <c r="Q650" s="421"/>
      <c r="R650" s="420"/>
      <c r="S650" s="420"/>
      <c r="T650" s="420"/>
      <c r="U650" s="420"/>
      <c r="V650" s="420" t="s">
        <v>11</v>
      </c>
    </row>
    <row r="651" spans="1:22">
      <c r="A651" s="432">
        <v>41350545</v>
      </c>
      <c r="B651" s="416" t="s">
        <v>1639</v>
      </c>
      <c r="C651" s="416">
        <v>992066665</v>
      </c>
      <c r="D651" s="416" t="s">
        <v>1640</v>
      </c>
      <c r="E651" s="418"/>
      <c r="F651" s="419"/>
      <c r="G651" s="426" t="s">
        <v>224</v>
      </c>
      <c r="H651" s="418" t="s">
        <v>11</v>
      </c>
      <c r="I651" s="419"/>
      <c r="J651" s="419" t="s">
        <v>221</v>
      </c>
      <c r="K651" s="416"/>
      <c r="L651" s="614" t="s">
        <v>271</v>
      </c>
      <c r="M651" s="434">
        <v>45841</v>
      </c>
      <c r="N651" s="436" t="s">
        <v>233</v>
      </c>
      <c r="O651" s="420"/>
      <c r="P651" s="419"/>
      <c r="Q651" s="421"/>
      <c r="R651" s="420"/>
      <c r="S651" s="420"/>
      <c r="T651" s="420"/>
      <c r="U651" s="420"/>
      <c r="V651" s="420" t="s">
        <v>11</v>
      </c>
    </row>
    <row r="652" spans="1:22">
      <c r="A652" s="432">
        <v>82585565</v>
      </c>
      <c r="B652" s="416" t="s">
        <v>10169</v>
      </c>
      <c r="C652" s="416">
        <v>989179</v>
      </c>
      <c r="D652" s="416" t="s">
        <v>10170</v>
      </c>
      <c r="E652" s="418"/>
      <c r="F652" s="419"/>
      <c r="G652" s="426" t="s">
        <v>224</v>
      </c>
      <c r="H652" s="418" t="s">
        <v>11</v>
      </c>
      <c r="I652" s="419"/>
      <c r="J652" s="419" t="s">
        <v>221</v>
      </c>
      <c r="K652" s="416"/>
      <c r="L652" s="614" t="s">
        <v>271</v>
      </c>
      <c r="M652" s="434">
        <v>45841</v>
      </c>
      <c r="N652" s="436" t="s">
        <v>233</v>
      </c>
      <c r="O652" s="420"/>
      <c r="P652" s="419"/>
      <c r="Q652" s="421"/>
      <c r="R652" s="420"/>
      <c r="S652" s="420"/>
      <c r="T652" s="420"/>
      <c r="U652" s="420"/>
      <c r="V652" s="420" t="s">
        <v>11</v>
      </c>
    </row>
    <row r="653" spans="1:22">
      <c r="A653" s="432">
        <v>60851563</v>
      </c>
      <c r="B653" s="416" t="s">
        <v>3350</v>
      </c>
      <c r="C653" s="416">
        <v>992993112</v>
      </c>
      <c r="D653" s="416" t="s">
        <v>3351</v>
      </c>
      <c r="E653" s="418"/>
      <c r="F653" s="419"/>
      <c r="G653" s="426" t="s">
        <v>224</v>
      </c>
      <c r="H653" s="418" t="s">
        <v>11</v>
      </c>
      <c r="I653" s="419"/>
      <c r="J653" s="419" t="s">
        <v>221</v>
      </c>
      <c r="K653" s="416"/>
      <c r="L653" s="614" t="s">
        <v>271</v>
      </c>
      <c r="M653" s="434">
        <v>45841</v>
      </c>
      <c r="N653" s="436" t="s">
        <v>233</v>
      </c>
      <c r="O653" s="420"/>
      <c r="P653" s="419"/>
      <c r="Q653" s="421"/>
      <c r="R653" s="420"/>
      <c r="S653" s="420"/>
      <c r="T653" s="420"/>
      <c r="U653" s="420"/>
      <c r="V653" s="420" t="s">
        <v>11</v>
      </c>
    </row>
    <row r="654" spans="1:22">
      <c r="A654" s="432">
        <v>16793418</v>
      </c>
      <c r="B654" s="416" t="s">
        <v>1107</v>
      </c>
      <c r="C654" s="416">
        <v>934093082</v>
      </c>
      <c r="D654" s="416" t="s">
        <v>1108</v>
      </c>
      <c r="E654" s="418"/>
      <c r="F654" s="419"/>
      <c r="G654" s="426" t="s">
        <v>224</v>
      </c>
      <c r="H654" s="418" t="s">
        <v>11</v>
      </c>
      <c r="I654" s="419"/>
      <c r="J654" s="419" t="s">
        <v>221</v>
      </c>
      <c r="K654" s="416"/>
      <c r="L654" s="614" t="s">
        <v>271</v>
      </c>
      <c r="M654" s="434">
        <v>45841</v>
      </c>
      <c r="N654" s="436" t="s">
        <v>233</v>
      </c>
      <c r="O654" s="420"/>
      <c r="P654" s="419"/>
      <c r="Q654" s="421"/>
      <c r="R654" s="420"/>
      <c r="S654" s="420"/>
      <c r="T654" s="420"/>
      <c r="U654" s="420"/>
      <c r="V654" s="420" t="s">
        <v>11</v>
      </c>
    </row>
    <row r="655" spans="1:22">
      <c r="A655" s="432">
        <v>71684540</v>
      </c>
      <c r="B655" s="416" t="s">
        <v>6566</v>
      </c>
      <c r="C655" s="416">
        <v>963470948</v>
      </c>
      <c r="D655" s="416" t="s">
        <v>362</v>
      </c>
      <c r="E655" s="418"/>
      <c r="F655" s="419"/>
      <c r="G655" s="435" t="s">
        <v>223</v>
      </c>
      <c r="H655" s="418" t="s">
        <v>11</v>
      </c>
      <c r="I655" s="419"/>
      <c r="J655" s="419" t="s">
        <v>221</v>
      </c>
      <c r="K655" s="416"/>
      <c r="L655" s="614" t="s">
        <v>271</v>
      </c>
      <c r="M655" s="434">
        <v>45841</v>
      </c>
      <c r="N655" s="436" t="s">
        <v>233</v>
      </c>
      <c r="O655" s="420"/>
      <c r="P655" s="419"/>
      <c r="Q655" s="421"/>
      <c r="R655" s="420"/>
      <c r="S655" s="420"/>
      <c r="T655" s="420"/>
      <c r="U655" s="420"/>
      <c r="V655" s="420" t="s">
        <v>11</v>
      </c>
    </row>
    <row r="656" spans="1:22">
      <c r="A656" s="432">
        <v>71184721</v>
      </c>
      <c r="B656" s="416" t="s">
        <v>6118</v>
      </c>
      <c r="C656" s="416">
        <v>941744106</v>
      </c>
      <c r="D656" s="416" t="s">
        <v>362</v>
      </c>
      <c r="E656" s="418"/>
      <c r="F656" s="76"/>
      <c r="G656" s="426" t="s">
        <v>224</v>
      </c>
      <c r="H656" s="418" t="s">
        <v>11</v>
      </c>
      <c r="I656" s="419"/>
      <c r="J656" s="419" t="s">
        <v>221</v>
      </c>
      <c r="K656" s="416"/>
      <c r="L656" s="614" t="s">
        <v>271</v>
      </c>
      <c r="M656" s="434">
        <v>45841</v>
      </c>
      <c r="N656" s="436" t="s">
        <v>233</v>
      </c>
      <c r="O656" s="420"/>
      <c r="P656" s="419"/>
      <c r="Q656" s="421"/>
      <c r="R656" s="420"/>
      <c r="S656" s="420"/>
      <c r="T656" s="420"/>
      <c r="U656" s="420"/>
      <c r="V656" s="420" t="s">
        <v>11</v>
      </c>
    </row>
    <row r="657" spans="1:22" ht="29">
      <c r="A657" s="141">
        <v>2899433</v>
      </c>
      <c r="B657" s="134" t="s">
        <v>432</v>
      </c>
      <c r="C657" s="134">
        <v>51968140062</v>
      </c>
      <c r="D657" s="134" t="s">
        <v>433</v>
      </c>
      <c r="E657" s="163"/>
      <c r="F657" s="76"/>
      <c r="G657" s="380" t="s">
        <v>223</v>
      </c>
      <c r="H657" s="163" t="s">
        <v>11</v>
      </c>
      <c r="I657" s="76"/>
      <c r="J657" s="76" t="s">
        <v>221</v>
      </c>
      <c r="K657" s="134"/>
      <c r="L657" s="614" t="s">
        <v>271</v>
      </c>
      <c r="M657" s="188">
        <v>45841</v>
      </c>
      <c r="N657" s="308" t="s">
        <v>434</v>
      </c>
      <c r="O657" s="308" t="s">
        <v>434</v>
      </c>
      <c r="P657" s="308"/>
      <c r="Q657" s="64"/>
      <c r="R657" s="56"/>
      <c r="S657" s="56"/>
      <c r="T657" s="56"/>
      <c r="U657" s="56"/>
      <c r="V657" s="56" t="s">
        <v>435</v>
      </c>
    </row>
    <row r="658" spans="1:22">
      <c r="A658" s="432">
        <v>29656516</v>
      </c>
      <c r="B658" s="416" t="s">
        <v>1280</v>
      </c>
      <c r="C658" s="416">
        <v>996681001</v>
      </c>
      <c r="D658" s="416" t="s">
        <v>1281</v>
      </c>
      <c r="E658" s="418"/>
      <c r="F658" s="419"/>
      <c r="G658" s="426" t="s">
        <v>224</v>
      </c>
      <c r="H658" s="418" t="s">
        <v>11</v>
      </c>
      <c r="I658" s="419"/>
      <c r="J658" s="419" t="s">
        <v>221</v>
      </c>
      <c r="K658" s="416"/>
      <c r="L658" s="614" t="s">
        <v>271</v>
      </c>
      <c r="M658" s="434">
        <v>45841</v>
      </c>
      <c r="N658" s="436" t="s">
        <v>233</v>
      </c>
      <c r="O658" s="420" t="s">
        <v>434</v>
      </c>
      <c r="P658" s="436"/>
      <c r="Q658" s="421"/>
      <c r="R658" s="420"/>
      <c r="S658" s="420"/>
      <c r="T658" s="420"/>
      <c r="U658" s="420"/>
      <c r="V658" s="420" t="s">
        <v>11</v>
      </c>
    </row>
    <row r="659" spans="1:22">
      <c r="A659" s="141">
        <v>15753429</v>
      </c>
      <c r="B659" s="134" t="s">
        <v>1081</v>
      </c>
      <c r="C659" s="134">
        <v>51983408987</v>
      </c>
      <c r="D659" s="134" t="s">
        <v>1082</v>
      </c>
      <c r="E659" s="163"/>
      <c r="F659" s="76"/>
      <c r="G659" s="184" t="s">
        <v>225</v>
      </c>
      <c r="H659" s="163" t="s">
        <v>11</v>
      </c>
      <c r="I659" s="76"/>
      <c r="J659" s="76" t="s">
        <v>221</v>
      </c>
      <c r="K659" s="134"/>
      <c r="L659" s="614" t="s">
        <v>271</v>
      </c>
      <c r="M659" s="188">
        <v>45841</v>
      </c>
      <c r="N659" s="56" t="s">
        <v>236</v>
      </c>
      <c r="O659" s="56"/>
      <c r="P659" s="76"/>
      <c r="Q659" s="64"/>
      <c r="R659" s="56"/>
      <c r="S659" s="56"/>
      <c r="T659" s="56"/>
      <c r="U659" s="56"/>
      <c r="V659" s="56" t="s">
        <v>11</v>
      </c>
    </row>
    <row r="660" spans="1:22" ht="29">
      <c r="A660" s="141">
        <v>77001918</v>
      </c>
      <c r="B660" s="134" t="s">
        <v>9843</v>
      </c>
      <c r="C660" s="134">
        <v>940461942</v>
      </c>
      <c r="D660" s="134" t="s">
        <v>9844</v>
      </c>
      <c r="E660" s="163"/>
      <c r="F660" s="76"/>
      <c r="G660" s="184" t="s">
        <v>224</v>
      </c>
      <c r="H660" s="163" t="s">
        <v>11</v>
      </c>
      <c r="I660" s="76"/>
      <c r="J660" s="76" t="s">
        <v>221</v>
      </c>
      <c r="K660" s="134"/>
      <c r="L660" s="614" t="s">
        <v>271</v>
      </c>
      <c r="M660" s="188">
        <v>45841</v>
      </c>
      <c r="N660" s="60" t="s">
        <v>241</v>
      </c>
      <c r="O660" s="308" t="s">
        <v>241</v>
      </c>
      <c r="P660" s="308"/>
      <c r="Q660" s="64"/>
      <c r="R660" s="56"/>
      <c r="S660" s="56"/>
      <c r="T660" s="56"/>
      <c r="U660" s="56"/>
      <c r="V660" s="56" t="s">
        <v>435</v>
      </c>
    </row>
    <row r="661" spans="1:22">
      <c r="A661" s="432">
        <v>61399889</v>
      </c>
      <c r="B661" s="416" t="s">
        <v>4220</v>
      </c>
      <c r="C661" s="416">
        <v>986051343</v>
      </c>
      <c r="D661" s="416" t="s">
        <v>4221</v>
      </c>
      <c r="E661" s="418"/>
      <c r="F661" s="419"/>
      <c r="G661" s="426" t="s">
        <v>224</v>
      </c>
      <c r="H661" s="418" t="s">
        <v>11</v>
      </c>
      <c r="I661" s="419"/>
      <c r="J661" s="419" t="s">
        <v>221</v>
      </c>
      <c r="K661" s="416"/>
      <c r="L661" s="614" t="s">
        <v>271</v>
      </c>
      <c r="M661" s="434">
        <v>45841</v>
      </c>
      <c r="N661" s="436" t="s">
        <v>233</v>
      </c>
      <c r="O661" s="420"/>
      <c r="P661" s="419"/>
      <c r="Q661" s="421"/>
      <c r="R661" s="420"/>
      <c r="S661" s="420"/>
      <c r="T661" s="420"/>
      <c r="U661" s="420"/>
      <c r="V661" s="420" t="s">
        <v>11</v>
      </c>
    </row>
    <row r="662" spans="1:22">
      <c r="A662" s="432">
        <v>61789798</v>
      </c>
      <c r="B662" s="416" t="s">
        <v>4819</v>
      </c>
      <c r="C662" s="416">
        <v>904335057</v>
      </c>
      <c r="D662" s="416" t="s">
        <v>4820</v>
      </c>
      <c r="E662" s="418"/>
      <c r="F662" s="76"/>
      <c r="G662" s="426" t="s">
        <v>224</v>
      </c>
      <c r="H662" s="418" t="s">
        <v>11</v>
      </c>
      <c r="I662" s="419"/>
      <c r="J662" s="419" t="s">
        <v>221</v>
      </c>
      <c r="K662" s="416"/>
      <c r="L662" s="614" t="s">
        <v>271</v>
      </c>
      <c r="M662" s="434">
        <v>45841</v>
      </c>
      <c r="N662" s="436" t="s">
        <v>233</v>
      </c>
      <c r="O662" s="420"/>
      <c r="P662" s="419"/>
      <c r="Q662" s="421"/>
      <c r="R662" s="420"/>
      <c r="S662" s="420"/>
      <c r="T662" s="420"/>
      <c r="U662" s="420"/>
      <c r="V662" s="420" t="s">
        <v>11</v>
      </c>
    </row>
    <row r="663" spans="1:22">
      <c r="A663" s="432">
        <v>40173733</v>
      </c>
      <c r="B663" s="416" t="s">
        <v>1350</v>
      </c>
      <c r="C663" s="416">
        <v>907387364</v>
      </c>
      <c r="D663" s="416" t="s">
        <v>1351</v>
      </c>
      <c r="E663" s="418"/>
      <c r="F663" s="76"/>
      <c r="G663" s="426" t="s">
        <v>225</v>
      </c>
      <c r="H663" s="418" t="s">
        <v>11</v>
      </c>
      <c r="I663" s="419"/>
      <c r="J663" s="419" t="s">
        <v>221</v>
      </c>
      <c r="K663" s="416"/>
      <c r="L663" s="614" t="s">
        <v>271</v>
      </c>
      <c r="M663" s="434">
        <v>45841</v>
      </c>
      <c r="N663" s="436" t="s">
        <v>233</v>
      </c>
      <c r="O663" s="420"/>
      <c r="P663" s="419"/>
      <c r="Q663" s="421"/>
      <c r="R663" s="420"/>
      <c r="S663" s="420"/>
      <c r="T663" s="420"/>
      <c r="U663" s="420"/>
      <c r="V663" s="420" t="s">
        <v>11</v>
      </c>
    </row>
    <row r="664" spans="1:22">
      <c r="A664" s="432">
        <v>72829338</v>
      </c>
      <c r="B664" s="416" t="s">
        <v>7662</v>
      </c>
      <c r="C664" s="416">
        <v>902149868</v>
      </c>
      <c r="D664" s="416" t="s">
        <v>7663</v>
      </c>
      <c r="E664" s="418"/>
      <c r="F664" s="76"/>
      <c r="G664" s="426" t="s">
        <v>224</v>
      </c>
      <c r="H664" s="418" t="s">
        <v>11</v>
      </c>
      <c r="I664" s="419"/>
      <c r="J664" s="419" t="s">
        <v>221</v>
      </c>
      <c r="K664" s="416"/>
      <c r="L664" s="614" t="s">
        <v>271</v>
      </c>
      <c r="M664" s="434">
        <v>45841</v>
      </c>
      <c r="N664" s="436" t="s">
        <v>233</v>
      </c>
      <c r="O664" s="420"/>
      <c r="P664" s="419"/>
      <c r="Q664" s="421"/>
      <c r="R664" s="420"/>
      <c r="S664" s="420"/>
      <c r="T664" s="420"/>
      <c r="U664" s="420"/>
      <c r="V664" s="420" t="s">
        <v>11</v>
      </c>
    </row>
    <row r="665" spans="1:22">
      <c r="A665" s="432">
        <v>72820760</v>
      </c>
      <c r="B665" s="416" t="s">
        <v>7598</v>
      </c>
      <c r="C665" s="416">
        <v>994932829</v>
      </c>
      <c r="D665" s="416" t="s">
        <v>362</v>
      </c>
      <c r="E665" s="418"/>
      <c r="F665" s="76"/>
      <c r="G665" s="426" t="s">
        <v>224</v>
      </c>
      <c r="H665" s="418" t="s">
        <v>11</v>
      </c>
      <c r="I665" s="419"/>
      <c r="J665" s="419" t="s">
        <v>221</v>
      </c>
      <c r="K665" s="416"/>
      <c r="L665" s="614" t="s">
        <v>271</v>
      </c>
      <c r="M665" s="434">
        <v>45841</v>
      </c>
      <c r="N665" s="436" t="s">
        <v>233</v>
      </c>
      <c r="O665" s="420"/>
      <c r="P665" s="419"/>
      <c r="Q665" s="421"/>
      <c r="R665" s="420"/>
      <c r="S665" s="420"/>
      <c r="T665" s="420"/>
      <c r="U665" s="420"/>
      <c r="V665" s="420" t="s">
        <v>11</v>
      </c>
    </row>
    <row r="666" spans="1:22">
      <c r="A666" s="432">
        <v>61618021</v>
      </c>
      <c r="B666" s="416" t="s">
        <v>4717</v>
      </c>
      <c r="C666" s="416">
        <v>950259197</v>
      </c>
      <c r="D666" s="416" t="s">
        <v>362</v>
      </c>
      <c r="E666" s="418"/>
      <c r="F666" s="76"/>
      <c r="G666" s="426" t="s">
        <v>224</v>
      </c>
      <c r="H666" s="418" t="s">
        <v>11</v>
      </c>
      <c r="I666" s="419"/>
      <c r="J666" s="419" t="s">
        <v>221</v>
      </c>
      <c r="K666" s="416"/>
      <c r="L666" s="614" t="s">
        <v>271</v>
      </c>
      <c r="M666" s="434">
        <v>45841</v>
      </c>
      <c r="N666" s="436" t="s">
        <v>233</v>
      </c>
      <c r="O666" s="420"/>
      <c r="P666" s="419"/>
      <c r="Q666" s="421"/>
      <c r="R666" s="420"/>
      <c r="S666" s="420"/>
      <c r="T666" s="420"/>
      <c r="U666" s="420"/>
      <c r="V666" s="420" t="s">
        <v>11</v>
      </c>
    </row>
    <row r="667" spans="1:22">
      <c r="A667" s="432">
        <v>993162495</v>
      </c>
      <c r="B667" s="416" t="s">
        <v>10255</v>
      </c>
      <c r="C667" s="416">
        <v>993162492</v>
      </c>
      <c r="D667" s="416" t="s">
        <v>362</v>
      </c>
      <c r="E667" s="418"/>
      <c r="F667" s="419"/>
      <c r="G667" s="426" t="s">
        <v>225</v>
      </c>
      <c r="H667" s="418" t="s">
        <v>11</v>
      </c>
      <c r="I667" s="419"/>
      <c r="J667" s="419" t="s">
        <v>221</v>
      </c>
      <c r="K667" s="416"/>
      <c r="L667" s="614" t="s">
        <v>271</v>
      </c>
      <c r="M667" s="434">
        <v>45841</v>
      </c>
      <c r="N667" s="436" t="s">
        <v>233</v>
      </c>
      <c r="O667" s="420"/>
      <c r="P667" s="419"/>
      <c r="Q667" s="421"/>
      <c r="R667" s="420"/>
      <c r="S667" s="420"/>
      <c r="T667" s="420"/>
      <c r="U667" s="420"/>
      <c r="V667" s="420" t="s">
        <v>11</v>
      </c>
    </row>
    <row r="668" spans="1:22">
      <c r="A668" s="432">
        <v>71541374</v>
      </c>
      <c r="B668" s="416" t="s">
        <v>6387</v>
      </c>
      <c r="C668" s="416">
        <v>927767856</v>
      </c>
      <c r="D668" s="416" t="s">
        <v>6388</v>
      </c>
      <c r="E668" s="418"/>
      <c r="F668" s="419"/>
      <c r="G668" s="426" t="s">
        <v>225</v>
      </c>
      <c r="H668" s="418" t="s">
        <v>11</v>
      </c>
      <c r="I668" s="419"/>
      <c r="J668" s="419" t="s">
        <v>221</v>
      </c>
      <c r="K668" s="416"/>
      <c r="L668" s="614" t="s">
        <v>271</v>
      </c>
      <c r="M668" s="434">
        <v>45841</v>
      </c>
      <c r="N668" s="436" t="s">
        <v>233</v>
      </c>
      <c r="O668" s="420"/>
      <c r="P668" s="419"/>
      <c r="Q668" s="421"/>
      <c r="R668" s="420"/>
      <c r="S668" s="420"/>
      <c r="T668" s="420"/>
      <c r="U668" s="420"/>
      <c r="V668" s="420" t="s">
        <v>11</v>
      </c>
    </row>
    <row r="669" spans="1:22">
      <c r="A669" s="432" t="s">
        <v>362</v>
      </c>
      <c r="B669" s="416" t="s">
        <v>10260</v>
      </c>
      <c r="C669" s="416">
        <v>982182725</v>
      </c>
      <c r="D669" s="416" t="s">
        <v>362</v>
      </c>
      <c r="E669" s="418"/>
      <c r="F669" s="419"/>
      <c r="G669" s="426" t="s">
        <v>224</v>
      </c>
      <c r="H669" s="418" t="s">
        <v>11</v>
      </c>
      <c r="I669" s="419"/>
      <c r="J669" s="419" t="s">
        <v>221</v>
      </c>
      <c r="K669" s="416"/>
      <c r="L669" s="614" t="s">
        <v>271</v>
      </c>
      <c r="M669" s="434">
        <v>45841</v>
      </c>
      <c r="N669" s="436" t="s">
        <v>233</v>
      </c>
      <c r="O669" s="420"/>
      <c r="P669" s="419"/>
      <c r="Q669" s="421"/>
      <c r="R669" s="420"/>
      <c r="S669" s="420"/>
      <c r="T669" s="420"/>
      <c r="U669" s="420"/>
      <c r="V669" s="420" t="s">
        <v>11</v>
      </c>
    </row>
    <row r="670" spans="1:22">
      <c r="A670" s="432">
        <v>71680906</v>
      </c>
      <c r="B670" s="416" t="s">
        <v>6543</v>
      </c>
      <c r="C670" s="416">
        <v>933101813</v>
      </c>
      <c r="D670" s="416" t="s">
        <v>6544</v>
      </c>
      <c r="E670" s="418"/>
      <c r="F670" s="419"/>
      <c r="G670" s="426" t="s">
        <v>224</v>
      </c>
      <c r="H670" s="418" t="s">
        <v>11</v>
      </c>
      <c r="I670" s="419"/>
      <c r="J670" s="419" t="s">
        <v>221</v>
      </c>
      <c r="K670" s="416"/>
      <c r="L670" s="614" t="s">
        <v>271</v>
      </c>
      <c r="M670" s="434">
        <v>45841</v>
      </c>
      <c r="N670" s="436" t="s">
        <v>233</v>
      </c>
      <c r="O670" s="420"/>
      <c r="P670" s="419"/>
      <c r="Q670" s="421"/>
      <c r="R670" s="420"/>
      <c r="S670" s="420"/>
      <c r="T670" s="420"/>
      <c r="U670" s="420"/>
      <c r="V670" s="420" t="s">
        <v>11</v>
      </c>
    </row>
    <row r="671" spans="1:22">
      <c r="A671" s="432">
        <v>25773726</v>
      </c>
      <c r="B671" s="416" t="s">
        <v>1220</v>
      </c>
      <c r="C671" s="416">
        <v>965445940</v>
      </c>
      <c r="D671" s="416" t="s">
        <v>1221</v>
      </c>
      <c r="E671" s="418"/>
      <c r="F671" s="419"/>
      <c r="G671" s="426" t="s">
        <v>225</v>
      </c>
      <c r="H671" s="418" t="s">
        <v>11</v>
      </c>
      <c r="I671" s="419"/>
      <c r="J671" s="419" t="s">
        <v>221</v>
      </c>
      <c r="K671" s="416"/>
      <c r="L671" s="614" t="s">
        <v>271</v>
      </c>
      <c r="M671" s="434">
        <v>45841</v>
      </c>
      <c r="N671" s="436" t="s">
        <v>233</v>
      </c>
      <c r="O671" s="420"/>
      <c r="P671" s="419"/>
      <c r="Q671" s="421"/>
      <c r="R671" s="420"/>
      <c r="S671" s="420"/>
      <c r="T671" s="420"/>
      <c r="U671" s="420"/>
      <c r="V671" s="420" t="s">
        <v>11</v>
      </c>
    </row>
    <row r="672" spans="1:22">
      <c r="A672" s="432">
        <v>60177323</v>
      </c>
      <c r="B672" s="416" t="s">
        <v>3036</v>
      </c>
      <c r="C672" s="416">
        <v>948737170</v>
      </c>
      <c r="D672" s="416" t="s">
        <v>3037</v>
      </c>
      <c r="E672" s="418"/>
      <c r="F672" s="419"/>
      <c r="G672" s="426" t="s">
        <v>224</v>
      </c>
      <c r="H672" s="418" t="s">
        <v>11</v>
      </c>
      <c r="I672" s="419"/>
      <c r="J672" s="419" t="s">
        <v>221</v>
      </c>
      <c r="K672" s="416"/>
      <c r="L672" s="614" t="s">
        <v>271</v>
      </c>
      <c r="M672" s="434">
        <v>45841</v>
      </c>
      <c r="N672" s="436" t="s">
        <v>233</v>
      </c>
      <c r="O672" s="420"/>
      <c r="P672" s="419"/>
      <c r="Q672" s="421"/>
      <c r="R672" s="420"/>
      <c r="S672" s="420"/>
      <c r="T672" s="420"/>
      <c r="U672" s="420"/>
      <c r="V672" s="420" t="s">
        <v>11</v>
      </c>
    </row>
    <row r="673" spans="1:22">
      <c r="A673" s="432">
        <v>41363337</v>
      </c>
      <c r="B673" s="416" t="s">
        <v>1643</v>
      </c>
      <c r="C673" s="416">
        <v>968035020</v>
      </c>
      <c r="D673" s="416" t="s">
        <v>1644</v>
      </c>
      <c r="E673" s="418"/>
      <c r="F673" s="419"/>
      <c r="G673" s="435" t="s">
        <v>223</v>
      </c>
      <c r="H673" s="418" t="s">
        <v>11</v>
      </c>
      <c r="I673" s="419"/>
      <c r="J673" s="419" t="s">
        <v>221</v>
      </c>
      <c r="K673" s="416"/>
      <c r="L673" s="614" t="s">
        <v>271</v>
      </c>
      <c r="M673" s="434">
        <v>45841</v>
      </c>
      <c r="N673" s="436" t="s">
        <v>233</v>
      </c>
      <c r="O673" s="420"/>
      <c r="P673" s="419"/>
      <c r="Q673" s="421"/>
      <c r="R673" s="420"/>
      <c r="S673" s="420"/>
      <c r="T673" s="420"/>
      <c r="U673" s="420"/>
      <c r="V673" s="420" t="s">
        <v>11</v>
      </c>
    </row>
    <row r="674" spans="1:22">
      <c r="A674" s="432">
        <v>60625991</v>
      </c>
      <c r="B674" s="416" t="s">
        <v>3177</v>
      </c>
      <c r="C674" s="416">
        <v>951710252</v>
      </c>
      <c r="D674" s="416" t="s">
        <v>3178</v>
      </c>
      <c r="E674" s="418"/>
      <c r="F674" s="419"/>
      <c r="G674" s="426" t="s">
        <v>224</v>
      </c>
      <c r="H674" s="418" t="s">
        <v>11</v>
      </c>
      <c r="I674" s="419"/>
      <c r="J674" s="419" t="s">
        <v>221</v>
      </c>
      <c r="K674" s="416"/>
      <c r="L674" s="614" t="s">
        <v>271</v>
      </c>
      <c r="M674" s="434">
        <v>45841</v>
      </c>
      <c r="N674" s="436" t="s">
        <v>233</v>
      </c>
      <c r="O674" s="420"/>
      <c r="P674" s="419"/>
      <c r="Q674" s="421"/>
      <c r="R674" s="420"/>
      <c r="S674" s="420"/>
      <c r="T674" s="420"/>
      <c r="U674" s="420"/>
      <c r="V674" s="420" t="s">
        <v>11</v>
      </c>
    </row>
    <row r="675" spans="1:22">
      <c r="A675" s="432">
        <v>61510246</v>
      </c>
      <c r="B675" s="416" t="s">
        <v>4566</v>
      </c>
      <c r="C675" s="416">
        <v>998867413</v>
      </c>
      <c r="D675" s="416" t="s">
        <v>4567</v>
      </c>
      <c r="E675" s="418"/>
      <c r="F675" s="419"/>
      <c r="G675" s="426" t="s">
        <v>224</v>
      </c>
      <c r="H675" s="418" t="s">
        <v>11</v>
      </c>
      <c r="I675" s="419"/>
      <c r="J675" s="419" t="s">
        <v>221</v>
      </c>
      <c r="K675" s="416"/>
      <c r="L675" s="614" t="s">
        <v>271</v>
      </c>
      <c r="M675" s="434">
        <v>45841</v>
      </c>
      <c r="N675" s="436" t="s">
        <v>233</v>
      </c>
      <c r="O675" s="420"/>
      <c r="P675" s="419"/>
      <c r="Q675" s="421"/>
      <c r="R675" s="420"/>
      <c r="S675" s="420"/>
      <c r="T675" s="420"/>
      <c r="U675" s="420"/>
      <c r="V675" s="420" t="s">
        <v>11</v>
      </c>
    </row>
    <row r="676" spans="1:22">
      <c r="A676" s="432">
        <v>46468756</v>
      </c>
      <c r="B676" s="416" t="s">
        <v>2649</v>
      </c>
      <c r="C676" s="416">
        <v>941509121</v>
      </c>
      <c r="D676" s="416" t="s">
        <v>2650</v>
      </c>
      <c r="E676" s="418"/>
      <c r="F676" s="419"/>
      <c r="G676" s="426" t="s">
        <v>224</v>
      </c>
      <c r="H676" s="418" t="s">
        <v>11</v>
      </c>
      <c r="I676" s="419"/>
      <c r="J676" s="419" t="s">
        <v>221</v>
      </c>
      <c r="K676" s="416"/>
      <c r="L676" s="614" t="s">
        <v>271</v>
      </c>
      <c r="M676" s="434">
        <v>45841</v>
      </c>
      <c r="N676" s="436" t="s">
        <v>233</v>
      </c>
      <c r="O676" s="420"/>
      <c r="P676" s="419"/>
      <c r="Q676" s="421"/>
      <c r="R676" s="420"/>
      <c r="S676" s="420"/>
      <c r="T676" s="420"/>
      <c r="U676" s="420"/>
      <c r="V676" s="420" t="s">
        <v>11</v>
      </c>
    </row>
    <row r="677" spans="1:22">
      <c r="A677" s="432">
        <v>43709772</v>
      </c>
      <c r="B677" s="416" t="s">
        <v>2173</v>
      </c>
      <c r="C677" s="416">
        <v>51945691580</v>
      </c>
      <c r="D677" s="416" t="s">
        <v>2174</v>
      </c>
      <c r="E677" s="418"/>
      <c r="F677" s="419"/>
      <c r="G677" s="426" t="s">
        <v>224</v>
      </c>
      <c r="H677" s="418" t="s">
        <v>11</v>
      </c>
      <c r="I677" s="419"/>
      <c r="J677" s="419" t="s">
        <v>221</v>
      </c>
      <c r="K677" s="416"/>
      <c r="L677" s="614" t="s">
        <v>271</v>
      </c>
      <c r="M677" s="434">
        <v>45841</v>
      </c>
      <c r="N677" s="436" t="s">
        <v>233</v>
      </c>
      <c r="O677" s="420"/>
      <c r="P677" s="419"/>
      <c r="Q677" s="421"/>
      <c r="R677" s="420"/>
      <c r="S677" s="420"/>
      <c r="T677" s="420"/>
      <c r="U677" s="420"/>
      <c r="V677" s="420" t="s">
        <v>11</v>
      </c>
    </row>
    <row r="678" spans="1:22">
      <c r="A678" s="432">
        <v>61780036</v>
      </c>
      <c r="B678" s="416" t="s">
        <v>4814</v>
      </c>
      <c r="C678" s="416">
        <v>930583810</v>
      </c>
      <c r="D678" s="416" t="s">
        <v>4815</v>
      </c>
      <c r="E678" s="418"/>
      <c r="F678" s="419"/>
      <c r="G678" s="426" t="s">
        <v>225</v>
      </c>
      <c r="H678" s="418" t="s">
        <v>11</v>
      </c>
      <c r="I678" s="419"/>
      <c r="J678" s="419" t="s">
        <v>221</v>
      </c>
      <c r="K678" s="416"/>
      <c r="L678" s="614" t="s">
        <v>271</v>
      </c>
      <c r="M678" s="434">
        <v>45841</v>
      </c>
      <c r="N678" s="436" t="s">
        <v>233</v>
      </c>
      <c r="O678" s="420"/>
      <c r="P678" s="419"/>
      <c r="Q678" s="421"/>
      <c r="R678" s="420"/>
      <c r="S678" s="420"/>
      <c r="T678" s="420"/>
      <c r="U678" s="420"/>
      <c r="V678" s="420" t="s">
        <v>11</v>
      </c>
    </row>
    <row r="679" spans="1:22">
      <c r="A679" s="432">
        <v>61541886</v>
      </c>
      <c r="B679" s="416" t="s">
        <v>4691</v>
      </c>
      <c r="C679" s="416">
        <v>51955934682</v>
      </c>
      <c r="D679" s="416" t="s">
        <v>4692</v>
      </c>
      <c r="E679" s="418"/>
      <c r="F679" s="419"/>
      <c r="G679" s="426" t="s">
        <v>224</v>
      </c>
      <c r="H679" s="418" t="s">
        <v>11</v>
      </c>
      <c r="I679" s="419"/>
      <c r="J679" s="419" t="s">
        <v>221</v>
      </c>
      <c r="K679" s="416"/>
      <c r="L679" s="614" t="s">
        <v>271</v>
      </c>
      <c r="M679" s="434">
        <v>45841</v>
      </c>
      <c r="N679" s="436" t="s">
        <v>233</v>
      </c>
      <c r="O679" s="420"/>
      <c r="P679" s="419"/>
      <c r="Q679" s="421"/>
      <c r="R679" s="420"/>
      <c r="S679" s="420"/>
      <c r="T679" s="420"/>
      <c r="U679" s="420"/>
      <c r="V679" s="420" t="s">
        <v>11</v>
      </c>
    </row>
    <row r="680" spans="1:22">
      <c r="A680" s="432">
        <v>72827029</v>
      </c>
      <c r="B680" s="416" t="s">
        <v>7647</v>
      </c>
      <c r="C680" s="416">
        <v>51944486204</v>
      </c>
      <c r="D680" s="416" t="s">
        <v>7648</v>
      </c>
      <c r="E680" s="418"/>
      <c r="F680" s="419"/>
      <c r="G680" s="426" t="s">
        <v>224</v>
      </c>
      <c r="H680" s="418" t="s">
        <v>11</v>
      </c>
      <c r="I680" s="419"/>
      <c r="J680" s="419" t="s">
        <v>221</v>
      </c>
      <c r="K680" s="416"/>
      <c r="L680" s="614" t="s">
        <v>271</v>
      </c>
      <c r="M680" s="434">
        <v>45841</v>
      </c>
      <c r="N680" s="436" t="s">
        <v>233</v>
      </c>
      <c r="O680" s="420"/>
      <c r="P680" s="419"/>
      <c r="Q680" s="421"/>
      <c r="R680" s="420"/>
      <c r="S680" s="420"/>
      <c r="T680" s="420"/>
      <c r="U680" s="420"/>
      <c r="V680" s="420" t="s">
        <v>11</v>
      </c>
    </row>
    <row r="681" spans="1:22">
      <c r="A681" s="432" t="s">
        <v>362</v>
      </c>
      <c r="B681" s="416" t="s">
        <v>10261</v>
      </c>
      <c r="C681" s="416">
        <v>51937013105</v>
      </c>
      <c r="D681" s="416" t="s">
        <v>362</v>
      </c>
      <c r="E681" s="418"/>
      <c r="F681" s="76"/>
      <c r="G681" s="435" t="s">
        <v>223</v>
      </c>
      <c r="H681" s="418" t="s">
        <v>11</v>
      </c>
      <c r="I681" s="419"/>
      <c r="J681" s="419" t="s">
        <v>221</v>
      </c>
      <c r="K681" s="416"/>
      <c r="L681" s="614" t="s">
        <v>271</v>
      </c>
      <c r="M681" s="434">
        <v>45841</v>
      </c>
      <c r="N681" s="436" t="s">
        <v>233</v>
      </c>
      <c r="O681" s="420"/>
      <c r="P681" s="419"/>
      <c r="Q681" s="421"/>
      <c r="R681" s="420"/>
      <c r="S681" s="420"/>
      <c r="T681" s="420"/>
      <c r="U681" s="420"/>
      <c r="V681" s="420" t="s">
        <v>11</v>
      </c>
    </row>
    <row r="682" spans="1:22">
      <c r="A682" s="432">
        <v>71356814</v>
      </c>
      <c r="B682" s="416" t="s">
        <v>6217</v>
      </c>
      <c r="C682" s="416">
        <v>51993550716</v>
      </c>
      <c r="D682" s="416" t="s">
        <v>6218</v>
      </c>
      <c r="E682" s="418"/>
      <c r="F682" s="76"/>
      <c r="G682" s="435" t="s">
        <v>223</v>
      </c>
      <c r="H682" s="418" t="s">
        <v>11</v>
      </c>
      <c r="I682" s="419"/>
      <c r="J682" s="419" t="s">
        <v>221</v>
      </c>
      <c r="K682" s="416"/>
      <c r="L682" s="614" t="s">
        <v>271</v>
      </c>
      <c r="M682" s="434">
        <v>45841</v>
      </c>
      <c r="N682" s="436" t="s">
        <v>233</v>
      </c>
      <c r="O682" s="420"/>
      <c r="P682" s="419"/>
      <c r="Q682" s="421"/>
      <c r="R682" s="420"/>
      <c r="S682" s="420"/>
      <c r="T682" s="420"/>
      <c r="U682" s="420"/>
      <c r="V682" s="420" t="s">
        <v>11</v>
      </c>
    </row>
    <row r="683" spans="1:22">
      <c r="A683" s="432">
        <v>42961556</v>
      </c>
      <c r="B683" s="416" t="s">
        <v>2007</v>
      </c>
      <c r="C683" s="416">
        <v>51972112948</v>
      </c>
      <c r="D683" s="416" t="s">
        <v>2008</v>
      </c>
      <c r="E683" s="418"/>
      <c r="F683" s="76"/>
      <c r="G683" s="426" t="s">
        <v>224</v>
      </c>
      <c r="H683" s="418" t="s">
        <v>11</v>
      </c>
      <c r="I683" s="419"/>
      <c r="J683" s="419" t="s">
        <v>221</v>
      </c>
      <c r="K683" s="416"/>
      <c r="L683" s="614" t="s">
        <v>271</v>
      </c>
      <c r="M683" s="434">
        <v>45841</v>
      </c>
      <c r="N683" s="436" t="s">
        <v>233</v>
      </c>
      <c r="O683" s="420"/>
      <c r="P683" s="419"/>
      <c r="Q683" s="421"/>
      <c r="R683" s="420"/>
      <c r="S683" s="420"/>
      <c r="T683" s="420"/>
      <c r="U683" s="420"/>
      <c r="V683" s="420" t="s">
        <v>11</v>
      </c>
    </row>
    <row r="684" spans="1:22">
      <c r="A684" s="432">
        <v>76399840</v>
      </c>
      <c r="B684" s="416" t="s">
        <v>9654</v>
      </c>
      <c r="C684" s="416">
        <v>922388694</v>
      </c>
      <c r="D684" s="416" t="s">
        <v>9655</v>
      </c>
      <c r="E684" s="418"/>
      <c r="F684" s="419"/>
      <c r="G684" s="426" t="s">
        <v>225</v>
      </c>
      <c r="H684" s="418" t="s">
        <v>11</v>
      </c>
      <c r="I684" s="419"/>
      <c r="J684" s="419" t="s">
        <v>221</v>
      </c>
      <c r="K684" s="416"/>
      <c r="L684" s="614" t="s">
        <v>271</v>
      </c>
      <c r="M684" s="434">
        <v>45841</v>
      </c>
      <c r="N684" s="436" t="s">
        <v>233</v>
      </c>
      <c r="O684" s="420"/>
      <c r="P684" s="419"/>
      <c r="Q684" s="421"/>
      <c r="R684" s="420"/>
      <c r="S684" s="420"/>
      <c r="T684" s="420"/>
      <c r="U684" s="420"/>
      <c r="V684" s="420" t="s">
        <v>11</v>
      </c>
    </row>
    <row r="685" spans="1:22" ht="29">
      <c r="A685" s="141">
        <v>73283045</v>
      </c>
      <c r="B685" s="134" t="s">
        <v>8250</v>
      </c>
      <c r="C685" s="134">
        <v>51943889259</v>
      </c>
      <c r="D685" s="134" t="s">
        <v>8251</v>
      </c>
      <c r="E685" s="163"/>
      <c r="F685" s="76"/>
      <c r="G685" s="184" t="s">
        <v>224</v>
      </c>
      <c r="H685" s="163" t="s">
        <v>11</v>
      </c>
      <c r="I685" s="76"/>
      <c r="J685" s="76" t="s">
        <v>221</v>
      </c>
      <c r="K685" s="134"/>
      <c r="L685" s="614" t="s">
        <v>271</v>
      </c>
      <c r="M685" s="188">
        <v>45841</v>
      </c>
      <c r="N685" s="60" t="s">
        <v>241</v>
      </c>
      <c r="O685" s="308" t="s">
        <v>241</v>
      </c>
      <c r="P685" s="308"/>
      <c r="Q685" s="64"/>
      <c r="R685" s="56"/>
      <c r="S685" s="56"/>
      <c r="T685" s="56"/>
      <c r="U685" s="56"/>
      <c r="V685" s="56" t="s">
        <v>11</v>
      </c>
    </row>
    <row r="686" spans="1:22">
      <c r="A686" s="432">
        <v>71157023</v>
      </c>
      <c r="B686" s="416" t="s">
        <v>6013</v>
      </c>
      <c r="C686" s="416">
        <v>51965488145</v>
      </c>
      <c r="D686" s="416" t="s">
        <v>6014</v>
      </c>
      <c r="E686" s="418"/>
      <c r="F686" s="419"/>
      <c r="G686" s="426" t="s">
        <v>224</v>
      </c>
      <c r="H686" s="418" t="s">
        <v>11</v>
      </c>
      <c r="I686" s="419"/>
      <c r="J686" s="419" t="s">
        <v>221</v>
      </c>
      <c r="K686" s="416"/>
      <c r="L686" s="614" t="s">
        <v>271</v>
      </c>
      <c r="M686" s="434">
        <v>45841</v>
      </c>
      <c r="N686" s="436" t="s">
        <v>233</v>
      </c>
      <c r="O686" s="420"/>
      <c r="P686" s="419"/>
      <c r="Q686" s="421"/>
      <c r="R686" s="420"/>
      <c r="S686" s="420"/>
      <c r="T686" s="420"/>
      <c r="U686" s="420"/>
      <c r="V686" s="420" t="s">
        <v>11</v>
      </c>
    </row>
    <row r="687" spans="1:22">
      <c r="A687" s="432" t="s">
        <v>362</v>
      </c>
      <c r="B687" s="416" t="s">
        <v>10262</v>
      </c>
      <c r="C687" s="416">
        <v>51918195856</v>
      </c>
      <c r="D687" s="416" t="s">
        <v>362</v>
      </c>
      <c r="E687" s="418"/>
      <c r="F687" s="419"/>
      <c r="G687" s="435" t="s">
        <v>223</v>
      </c>
      <c r="H687" s="418" t="s">
        <v>11</v>
      </c>
      <c r="I687" s="419"/>
      <c r="J687" s="419" t="s">
        <v>221</v>
      </c>
      <c r="K687" s="416"/>
      <c r="L687" s="614" t="s">
        <v>271</v>
      </c>
      <c r="M687" s="434">
        <v>45841</v>
      </c>
      <c r="N687" s="436" t="s">
        <v>233</v>
      </c>
      <c r="O687" s="420"/>
      <c r="P687" s="419"/>
      <c r="Q687" s="421"/>
      <c r="R687" s="420"/>
      <c r="S687" s="420"/>
      <c r="T687" s="420"/>
      <c r="U687" s="420"/>
      <c r="V687" s="420" t="s">
        <v>11</v>
      </c>
    </row>
    <row r="688" spans="1:22">
      <c r="A688" s="432">
        <v>10602585</v>
      </c>
      <c r="B688" s="416" t="s">
        <v>1001</v>
      </c>
      <c r="C688" s="416">
        <v>51997908781</v>
      </c>
      <c r="D688" s="416" t="s">
        <v>1002</v>
      </c>
      <c r="E688" s="418"/>
      <c r="F688" s="419"/>
      <c r="G688" s="426" t="s">
        <v>224</v>
      </c>
      <c r="H688" s="418" t="s">
        <v>11</v>
      </c>
      <c r="I688" s="419"/>
      <c r="J688" s="419" t="s">
        <v>221</v>
      </c>
      <c r="K688" s="416"/>
      <c r="L688" s="614" t="s">
        <v>271</v>
      </c>
      <c r="M688" s="434">
        <v>45841</v>
      </c>
      <c r="N688" s="436" t="s">
        <v>233</v>
      </c>
      <c r="O688" s="420"/>
      <c r="P688" s="419"/>
      <c r="Q688" s="421"/>
      <c r="R688" s="420"/>
      <c r="S688" s="420"/>
      <c r="T688" s="420"/>
      <c r="U688" s="420"/>
      <c r="V688" s="420" t="s">
        <v>11</v>
      </c>
    </row>
    <row r="689" spans="1:22">
      <c r="A689" s="432">
        <v>45504773</v>
      </c>
      <c r="B689" s="416" t="s">
        <v>2489</v>
      </c>
      <c r="C689" s="416">
        <v>51925677946</v>
      </c>
      <c r="D689" s="416" t="s">
        <v>2490</v>
      </c>
      <c r="E689" s="418"/>
      <c r="F689" s="419"/>
      <c r="G689" s="426" t="s">
        <v>225</v>
      </c>
      <c r="H689" s="418" t="s">
        <v>11</v>
      </c>
      <c r="I689" s="419"/>
      <c r="J689" s="419" t="s">
        <v>221</v>
      </c>
      <c r="K689" s="416"/>
      <c r="L689" s="614" t="s">
        <v>271</v>
      </c>
      <c r="M689" s="434">
        <v>45841</v>
      </c>
      <c r="N689" s="436" t="s">
        <v>233</v>
      </c>
      <c r="O689" s="420"/>
      <c r="P689" s="419"/>
      <c r="Q689" s="421"/>
      <c r="R689" s="420"/>
      <c r="S689" s="420"/>
      <c r="T689" s="420"/>
      <c r="U689" s="420"/>
      <c r="V689" s="420" t="s">
        <v>11</v>
      </c>
    </row>
    <row r="690" spans="1:22">
      <c r="A690" s="432">
        <v>73162412</v>
      </c>
      <c r="B690" s="416" t="s">
        <v>8121</v>
      </c>
      <c r="C690" s="416">
        <v>955779642</v>
      </c>
      <c r="D690" s="416" t="s">
        <v>8122</v>
      </c>
      <c r="E690" s="418"/>
      <c r="F690" s="419"/>
      <c r="G690" s="435" t="s">
        <v>223</v>
      </c>
      <c r="H690" s="418" t="s">
        <v>11</v>
      </c>
      <c r="I690" s="419"/>
      <c r="J690" s="419" t="s">
        <v>221</v>
      </c>
      <c r="K690" s="416"/>
      <c r="L690" s="614" t="s">
        <v>271</v>
      </c>
      <c r="M690" s="434">
        <v>45841</v>
      </c>
      <c r="N690" s="436" t="s">
        <v>233</v>
      </c>
      <c r="O690" s="420"/>
      <c r="P690" s="419"/>
      <c r="Q690" s="421"/>
      <c r="R690" s="420"/>
      <c r="S690" s="420"/>
      <c r="T690" s="420"/>
      <c r="U690" s="420"/>
      <c r="V690" s="420" t="s">
        <v>11</v>
      </c>
    </row>
    <row r="691" spans="1:22">
      <c r="A691" s="432">
        <v>10726556</v>
      </c>
      <c r="B691" s="416" t="s">
        <v>1030</v>
      </c>
      <c r="C691" s="416">
        <v>51977814974</v>
      </c>
      <c r="D691" s="416" t="s">
        <v>1031</v>
      </c>
      <c r="E691" s="418"/>
      <c r="F691" s="419"/>
      <c r="G691" s="426" t="s">
        <v>224</v>
      </c>
      <c r="H691" s="418" t="s">
        <v>11</v>
      </c>
      <c r="I691" s="419"/>
      <c r="J691" s="419" t="s">
        <v>221</v>
      </c>
      <c r="K691" s="416"/>
      <c r="L691" s="614" t="s">
        <v>271</v>
      </c>
      <c r="M691" s="434">
        <v>45841</v>
      </c>
      <c r="N691" s="436" t="s">
        <v>233</v>
      </c>
      <c r="O691" s="420"/>
      <c r="P691" s="419"/>
      <c r="Q691" s="421"/>
      <c r="R691" s="420"/>
      <c r="S691" s="420"/>
      <c r="T691" s="420"/>
      <c r="U691" s="420"/>
      <c r="V691" s="420" t="s">
        <v>11</v>
      </c>
    </row>
    <row r="692" spans="1:22">
      <c r="A692" s="432">
        <v>60716812</v>
      </c>
      <c r="B692" s="416" t="s">
        <v>3225</v>
      </c>
      <c r="C692" s="416">
        <v>51973039555</v>
      </c>
      <c r="D692" s="416" t="s">
        <v>3226</v>
      </c>
      <c r="E692" s="418"/>
      <c r="F692" s="419"/>
      <c r="G692" s="426" t="s">
        <v>224</v>
      </c>
      <c r="H692" s="418" t="s">
        <v>11</v>
      </c>
      <c r="I692" s="419"/>
      <c r="J692" s="419" t="s">
        <v>221</v>
      </c>
      <c r="K692" s="416"/>
      <c r="L692" s="614" t="s">
        <v>271</v>
      </c>
      <c r="M692" s="434">
        <v>45841</v>
      </c>
      <c r="N692" s="436" t="s">
        <v>233</v>
      </c>
      <c r="O692" s="420"/>
      <c r="P692" s="419"/>
      <c r="Q692" s="421"/>
      <c r="R692" s="420"/>
      <c r="S692" s="420"/>
      <c r="T692" s="420"/>
      <c r="U692" s="420"/>
      <c r="V692" s="420" t="s">
        <v>11</v>
      </c>
    </row>
    <row r="693" spans="1:22">
      <c r="A693" s="432">
        <v>72065447</v>
      </c>
      <c r="B693" s="416" t="s">
        <v>6857</v>
      </c>
      <c r="C693" s="416">
        <v>51967347073</v>
      </c>
      <c r="D693" s="416" t="s">
        <v>6858</v>
      </c>
      <c r="E693" s="418"/>
      <c r="F693" s="419"/>
      <c r="G693" s="426" t="s">
        <v>224</v>
      </c>
      <c r="H693" s="418" t="s">
        <v>11</v>
      </c>
      <c r="I693" s="419"/>
      <c r="J693" s="419" t="s">
        <v>221</v>
      </c>
      <c r="K693" s="416"/>
      <c r="L693" s="614" t="s">
        <v>271</v>
      </c>
      <c r="M693" s="434">
        <v>45841</v>
      </c>
      <c r="N693" s="436" t="s">
        <v>233</v>
      </c>
      <c r="O693" s="420"/>
      <c r="P693" s="419"/>
      <c r="Q693" s="421"/>
      <c r="R693" s="420"/>
      <c r="S693" s="420"/>
      <c r="T693" s="420"/>
      <c r="U693" s="420"/>
      <c r="V693" s="420" t="s">
        <v>11</v>
      </c>
    </row>
    <row r="694" spans="1:22">
      <c r="A694" s="432">
        <v>61460830</v>
      </c>
      <c r="B694" s="416" t="s">
        <v>4397</v>
      </c>
      <c r="C694" s="416">
        <v>51961923255</v>
      </c>
      <c r="D694" s="416" t="s">
        <v>4398</v>
      </c>
      <c r="E694" s="418"/>
      <c r="F694" s="76"/>
      <c r="G694" s="426" t="s">
        <v>224</v>
      </c>
      <c r="H694" s="418" t="s">
        <v>11</v>
      </c>
      <c r="I694" s="419"/>
      <c r="J694" s="419" t="s">
        <v>221</v>
      </c>
      <c r="K694" s="416"/>
      <c r="L694" s="614" t="s">
        <v>271</v>
      </c>
      <c r="M694" s="434">
        <v>45841</v>
      </c>
      <c r="N694" s="436" t="s">
        <v>233</v>
      </c>
      <c r="O694" s="420"/>
      <c r="P694" s="419"/>
      <c r="Q694" s="421"/>
      <c r="R694" s="420"/>
      <c r="S694" s="420"/>
      <c r="T694" s="420"/>
      <c r="U694" s="420"/>
      <c r="V694" s="420" t="s">
        <v>11</v>
      </c>
    </row>
    <row r="695" spans="1:22">
      <c r="A695" s="432">
        <v>61457131</v>
      </c>
      <c r="B695" s="416" t="s">
        <v>4388</v>
      </c>
      <c r="C695" s="416">
        <v>51997845440</v>
      </c>
      <c r="D695" s="416" t="s">
        <v>4389</v>
      </c>
      <c r="E695" s="418"/>
      <c r="F695" s="419"/>
      <c r="G695" s="426" t="s">
        <v>225</v>
      </c>
      <c r="H695" s="418" t="s">
        <v>11</v>
      </c>
      <c r="I695" s="419"/>
      <c r="J695" s="419" t="s">
        <v>221</v>
      </c>
      <c r="K695" s="416"/>
      <c r="L695" s="614" t="s">
        <v>271</v>
      </c>
      <c r="M695" s="434">
        <v>45841</v>
      </c>
      <c r="N695" s="436" t="s">
        <v>233</v>
      </c>
      <c r="O695" s="420"/>
      <c r="P695" s="419"/>
      <c r="Q695" s="421"/>
      <c r="R695" s="420"/>
      <c r="S695" s="420"/>
      <c r="T695" s="420"/>
      <c r="U695" s="420"/>
      <c r="V695" s="420" t="s">
        <v>11</v>
      </c>
    </row>
    <row r="696" spans="1:22">
      <c r="A696" s="432">
        <v>73168029</v>
      </c>
      <c r="B696" s="416" t="s">
        <v>8170</v>
      </c>
      <c r="C696" s="416">
        <v>51934756035</v>
      </c>
      <c r="D696" s="416" t="s">
        <v>8171</v>
      </c>
      <c r="E696" s="418"/>
      <c r="F696" s="419"/>
      <c r="G696" s="426" t="s">
        <v>224</v>
      </c>
      <c r="H696" s="418" t="s">
        <v>11</v>
      </c>
      <c r="I696" s="419"/>
      <c r="J696" s="419" t="s">
        <v>221</v>
      </c>
      <c r="K696" s="416"/>
      <c r="L696" s="614" t="s">
        <v>271</v>
      </c>
      <c r="M696" s="434">
        <v>45841</v>
      </c>
      <c r="N696" s="436" t="s">
        <v>233</v>
      </c>
      <c r="O696" s="420"/>
      <c r="P696" s="419"/>
      <c r="Q696" s="421"/>
      <c r="R696" s="420"/>
      <c r="S696" s="420"/>
      <c r="T696" s="420"/>
      <c r="U696" s="420"/>
      <c r="V696" s="420" t="s">
        <v>11</v>
      </c>
    </row>
    <row r="697" spans="1:22">
      <c r="A697" s="432"/>
      <c r="B697" s="416"/>
      <c r="C697" s="416"/>
      <c r="D697" s="416"/>
      <c r="E697" s="418"/>
      <c r="F697" s="419"/>
      <c r="G697" s="426"/>
      <c r="H697" s="418"/>
      <c r="I697" s="419"/>
      <c r="J697" s="419"/>
      <c r="K697" s="416"/>
      <c r="L697" s="614"/>
      <c r="M697" s="434"/>
      <c r="N697" s="436"/>
      <c r="O697" s="420"/>
      <c r="P697" s="419"/>
      <c r="Q697" s="421"/>
      <c r="R697" s="420"/>
      <c r="S697" s="420"/>
      <c r="T697" s="420"/>
      <c r="U697" s="420"/>
      <c r="V697" s="420"/>
    </row>
    <row r="698" spans="1:22">
      <c r="A698" s="432">
        <v>73153453</v>
      </c>
      <c r="B698" s="416" t="s">
        <v>8046</v>
      </c>
      <c r="C698" s="416">
        <v>959396768</v>
      </c>
      <c r="D698" s="416" t="s">
        <v>8047</v>
      </c>
      <c r="E698" s="418"/>
      <c r="F698" s="419"/>
      <c r="G698" s="426" t="s">
        <v>224</v>
      </c>
      <c r="H698" s="418" t="s">
        <v>11</v>
      </c>
      <c r="I698" s="419"/>
      <c r="J698" s="419" t="s">
        <v>221</v>
      </c>
      <c r="K698" s="416"/>
      <c r="L698" s="614" t="s">
        <v>271</v>
      </c>
      <c r="M698" s="434">
        <v>45841</v>
      </c>
      <c r="N698" s="436" t="s">
        <v>233</v>
      </c>
      <c r="O698" s="420"/>
      <c r="P698" s="419"/>
      <c r="Q698" s="421"/>
      <c r="R698" s="420"/>
      <c r="S698" s="420"/>
      <c r="T698" s="420"/>
      <c r="U698" s="420"/>
      <c r="V698" s="420" t="s">
        <v>11</v>
      </c>
    </row>
    <row r="699" spans="1:22">
      <c r="A699" s="432" t="s">
        <v>362</v>
      </c>
      <c r="B699" s="416" t="s">
        <v>10263</v>
      </c>
      <c r="C699" s="416">
        <v>987335951</v>
      </c>
      <c r="D699" s="416" t="s">
        <v>362</v>
      </c>
      <c r="E699" s="418"/>
      <c r="F699" s="419"/>
      <c r="G699" s="435" t="s">
        <v>223</v>
      </c>
      <c r="H699" s="418" t="s">
        <v>11</v>
      </c>
      <c r="I699" s="419"/>
      <c r="J699" s="419" t="s">
        <v>221</v>
      </c>
      <c r="K699" s="416"/>
      <c r="L699" s="614" t="s">
        <v>271</v>
      </c>
      <c r="M699" s="434">
        <v>45841</v>
      </c>
      <c r="N699" s="436" t="s">
        <v>233</v>
      </c>
      <c r="O699" s="420"/>
      <c r="P699" s="419"/>
      <c r="Q699" s="421"/>
      <c r="R699" s="420"/>
      <c r="S699" s="420"/>
      <c r="T699" s="420"/>
      <c r="U699" s="420"/>
      <c r="V699" s="420" t="s">
        <v>11</v>
      </c>
    </row>
    <row r="700" spans="1:22">
      <c r="A700" s="432"/>
      <c r="B700" s="416"/>
      <c r="C700" s="416"/>
      <c r="D700" s="416"/>
      <c r="E700" s="418"/>
      <c r="F700" s="419"/>
      <c r="G700" s="435"/>
      <c r="H700" s="418"/>
      <c r="I700" s="419"/>
      <c r="J700" s="419"/>
      <c r="K700" s="416"/>
      <c r="L700" s="614"/>
      <c r="M700" s="434"/>
      <c r="N700" s="436"/>
      <c r="O700" s="420"/>
      <c r="P700" s="419"/>
      <c r="Q700" s="421"/>
      <c r="R700" s="420"/>
      <c r="S700" s="420"/>
      <c r="T700" s="420"/>
      <c r="U700" s="420"/>
      <c r="V700" s="420"/>
    </row>
    <row r="701" spans="1:22">
      <c r="A701" s="432">
        <v>61786879</v>
      </c>
      <c r="B701" s="416" t="s">
        <v>4816</v>
      </c>
      <c r="C701" s="416">
        <v>945742700</v>
      </c>
      <c r="D701" s="416" t="s">
        <v>4817</v>
      </c>
      <c r="E701" s="418"/>
      <c r="F701" s="419"/>
      <c r="G701" s="435" t="s">
        <v>223</v>
      </c>
      <c r="H701" s="418" t="s">
        <v>11</v>
      </c>
      <c r="I701" s="419"/>
      <c r="J701" s="419" t="s">
        <v>221</v>
      </c>
      <c r="K701" s="416"/>
      <c r="L701" s="614" t="s">
        <v>271</v>
      </c>
      <c r="M701" s="434">
        <v>45841</v>
      </c>
      <c r="N701" s="436" t="s">
        <v>233</v>
      </c>
      <c r="O701" s="420"/>
      <c r="P701" s="419"/>
      <c r="Q701" s="421"/>
      <c r="R701" s="420"/>
      <c r="S701" s="420"/>
      <c r="T701" s="420"/>
      <c r="U701" s="420"/>
      <c r="V701" s="420" t="s">
        <v>11</v>
      </c>
    </row>
    <row r="702" spans="1:22">
      <c r="A702" s="432">
        <v>62080828</v>
      </c>
      <c r="B702" s="416" t="s">
        <v>5179</v>
      </c>
      <c r="C702" s="416">
        <v>907541989</v>
      </c>
      <c r="D702" s="416" t="s">
        <v>362</v>
      </c>
      <c r="E702" s="418"/>
      <c r="F702" s="419"/>
      <c r="G702" s="435" t="s">
        <v>223</v>
      </c>
      <c r="H702" s="418" t="s">
        <v>11</v>
      </c>
      <c r="I702" s="419"/>
      <c r="J702" s="419" t="s">
        <v>221</v>
      </c>
      <c r="K702" s="416"/>
      <c r="L702" s="614" t="s">
        <v>271</v>
      </c>
      <c r="M702" s="434">
        <v>45841</v>
      </c>
      <c r="N702" s="436" t="s">
        <v>233</v>
      </c>
      <c r="O702" s="420"/>
      <c r="P702" s="419"/>
      <c r="Q702" s="421"/>
      <c r="R702" s="420"/>
      <c r="S702" s="420"/>
      <c r="T702" s="420"/>
      <c r="U702" s="420"/>
      <c r="V702" s="420" t="s">
        <v>11</v>
      </c>
    </row>
    <row r="703" spans="1:22">
      <c r="A703" s="432">
        <v>62997940</v>
      </c>
      <c r="B703" s="416" t="s">
        <v>5306</v>
      </c>
      <c r="C703" s="416">
        <v>927027213</v>
      </c>
      <c r="D703" s="416" t="s">
        <v>5307</v>
      </c>
      <c r="E703" s="418"/>
      <c r="F703" s="419"/>
      <c r="G703" s="426" t="s">
        <v>225</v>
      </c>
      <c r="H703" s="418" t="s">
        <v>11</v>
      </c>
      <c r="I703" s="419"/>
      <c r="J703" s="419" t="s">
        <v>221</v>
      </c>
      <c r="K703" s="416"/>
      <c r="L703" s="614" t="s">
        <v>271</v>
      </c>
      <c r="M703" s="434">
        <v>45841</v>
      </c>
      <c r="N703" s="436" t="s">
        <v>233</v>
      </c>
      <c r="O703" s="420"/>
      <c r="P703" s="419"/>
      <c r="Q703" s="421"/>
      <c r="R703" s="420"/>
      <c r="S703" s="420"/>
      <c r="T703" s="420"/>
      <c r="U703" s="420"/>
      <c r="V703" s="420" t="s">
        <v>11</v>
      </c>
    </row>
    <row r="704" spans="1:22">
      <c r="A704" s="432">
        <v>71678804</v>
      </c>
      <c r="B704" s="416" t="s">
        <v>6531</v>
      </c>
      <c r="C704" s="416">
        <v>977960694</v>
      </c>
      <c r="D704" s="416" t="s">
        <v>6532</v>
      </c>
      <c r="E704" s="418"/>
      <c r="F704" s="419"/>
      <c r="G704" s="426" t="s">
        <v>224</v>
      </c>
      <c r="H704" s="418" t="s">
        <v>11</v>
      </c>
      <c r="I704" s="419"/>
      <c r="J704" s="419" t="s">
        <v>221</v>
      </c>
      <c r="K704" s="416"/>
      <c r="L704" s="614" t="s">
        <v>271</v>
      </c>
      <c r="M704" s="434">
        <v>45841</v>
      </c>
      <c r="N704" s="436" t="s">
        <v>233</v>
      </c>
      <c r="O704" s="420"/>
      <c r="P704" s="419"/>
      <c r="Q704" s="421"/>
      <c r="R704" s="420"/>
      <c r="S704" s="420"/>
      <c r="T704" s="420"/>
      <c r="U704" s="420"/>
      <c r="V704" s="420" t="s">
        <v>11</v>
      </c>
    </row>
    <row r="705" spans="1:22">
      <c r="A705" s="432" t="s">
        <v>362</v>
      </c>
      <c r="B705" s="416" t="s">
        <v>10264</v>
      </c>
      <c r="C705" s="416">
        <v>922242621</v>
      </c>
      <c r="D705" s="416" t="s">
        <v>362</v>
      </c>
      <c r="E705" s="418"/>
      <c r="F705" s="76"/>
      <c r="G705" s="435" t="s">
        <v>223</v>
      </c>
      <c r="H705" s="418" t="s">
        <v>11</v>
      </c>
      <c r="I705" s="419"/>
      <c r="J705" s="419" t="s">
        <v>221</v>
      </c>
      <c r="K705" s="416"/>
      <c r="L705" s="614" t="s">
        <v>271</v>
      </c>
      <c r="M705" s="434">
        <v>45841</v>
      </c>
      <c r="N705" s="436" t="s">
        <v>233</v>
      </c>
      <c r="O705" s="420"/>
      <c r="P705" s="419"/>
      <c r="Q705" s="421"/>
      <c r="R705" s="420"/>
      <c r="S705" s="420"/>
      <c r="T705" s="420"/>
      <c r="U705" s="420"/>
      <c r="V705" s="420" t="s">
        <v>11</v>
      </c>
    </row>
    <row r="706" spans="1:22">
      <c r="A706" s="432">
        <v>73915524</v>
      </c>
      <c r="B706" s="416" t="s">
        <v>8632</v>
      </c>
      <c r="C706" s="416">
        <v>960195518</v>
      </c>
      <c r="D706" s="416" t="s">
        <v>362</v>
      </c>
      <c r="E706" s="418"/>
      <c r="F706" s="419"/>
      <c r="G706" s="435" t="s">
        <v>223</v>
      </c>
      <c r="H706" s="418" t="s">
        <v>11</v>
      </c>
      <c r="I706" s="419"/>
      <c r="J706" s="419" t="s">
        <v>221</v>
      </c>
      <c r="K706" s="416"/>
      <c r="L706" s="614" t="s">
        <v>271</v>
      </c>
      <c r="M706" s="434">
        <v>45841</v>
      </c>
      <c r="N706" s="436" t="s">
        <v>233</v>
      </c>
      <c r="O706" s="420"/>
      <c r="P706" s="419"/>
      <c r="Q706" s="421"/>
      <c r="R706" s="420"/>
      <c r="S706" s="420"/>
      <c r="T706" s="420"/>
      <c r="U706" s="420"/>
      <c r="V706" s="420" t="s">
        <v>11</v>
      </c>
    </row>
    <row r="707" spans="1:22">
      <c r="A707" s="432">
        <v>71369849</v>
      </c>
      <c r="B707" s="416" t="s">
        <v>6297</v>
      </c>
      <c r="C707" s="416">
        <v>933483282</v>
      </c>
      <c r="D707" s="416" t="s">
        <v>6298</v>
      </c>
      <c r="E707" s="418"/>
      <c r="F707" s="419"/>
      <c r="G707" s="426" t="s">
        <v>224</v>
      </c>
      <c r="H707" s="418" t="s">
        <v>11</v>
      </c>
      <c r="I707" s="419"/>
      <c r="J707" s="419" t="s">
        <v>221</v>
      </c>
      <c r="K707" s="416"/>
      <c r="L707" s="614" t="s">
        <v>271</v>
      </c>
      <c r="M707" s="434">
        <v>45841</v>
      </c>
      <c r="N707" s="436" t="s">
        <v>233</v>
      </c>
      <c r="O707" s="420"/>
      <c r="P707" s="419"/>
      <c r="Q707" s="421"/>
      <c r="R707" s="420"/>
      <c r="S707" s="420"/>
      <c r="T707" s="420"/>
      <c r="U707" s="420"/>
      <c r="V707" s="420" t="s">
        <v>11</v>
      </c>
    </row>
    <row r="708" spans="1:22">
      <c r="A708" s="141">
        <v>60331597</v>
      </c>
      <c r="B708" s="134" t="s">
        <v>3070</v>
      </c>
      <c r="C708" s="134">
        <v>968768204</v>
      </c>
      <c r="D708" s="134" t="s">
        <v>3071</v>
      </c>
      <c r="E708" s="163"/>
      <c r="F708" s="76"/>
      <c r="G708" s="184" t="s">
        <v>224</v>
      </c>
      <c r="H708" s="163" t="s">
        <v>11</v>
      </c>
      <c r="I708" s="76"/>
      <c r="J708" s="76" t="s">
        <v>221</v>
      </c>
      <c r="K708" s="134"/>
      <c r="L708" s="614" t="s">
        <v>271</v>
      </c>
      <c r="M708" s="188">
        <v>45841</v>
      </c>
      <c r="N708" s="56" t="s">
        <v>236</v>
      </c>
      <c r="O708" s="56"/>
      <c r="P708" s="76"/>
      <c r="Q708" s="64"/>
      <c r="R708" s="56"/>
      <c r="S708" s="56"/>
      <c r="T708" s="56"/>
      <c r="U708" s="56"/>
      <c r="V708" s="56" t="s">
        <v>11</v>
      </c>
    </row>
    <row r="709" spans="1:22">
      <c r="A709" s="432">
        <v>62022517</v>
      </c>
      <c r="B709" s="416" t="s">
        <v>5059</v>
      </c>
      <c r="C709" s="416">
        <v>948057668</v>
      </c>
      <c r="D709" s="416" t="s">
        <v>5060</v>
      </c>
      <c r="E709" s="418"/>
      <c r="F709" s="419"/>
      <c r="G709" s="435" t="s">
        <v>223</v>
      </c>
      <c r="H709" s="418" t="s">
        <v>11</v>
      </c>
      <c r="I709" s="419"/>
      <c r="J709" s="419" t="s">
        <v>221</v>
      </c>
      <c r="K709" s="416"/>
      <c r="L709" s="614" t="s">
        <v>271</v>
      </c>
      <c r="M709" s="434">
        <v>45841</v>
      </c>
      <c r="N709" s="436" t="s">
        <v>233</v>
      </c>
      <c r="O709" s="420"/>
      <c r="P709" s="419"/>
      <c r="Q709" s="421"/>
      <c r="R709" s="420"/>
      <c r="S709" s="420"/>
      <c r="T709" s="420"/>
      <c r="U709" s="420"/>
      <c r="V709" s="420" t="s">
        <v>11</v>
      </c>
    </row>
    <row r="710" spans="1:22">
      <c r="A710" s="432">
        <v>75406799</v>
      </c>
      <c r="B710" s="416" t="s">
        <v>9276</v>
      </c>
      <c r="C710" s="416">
        <v>977799522</v>
      </c>
      <c r="D710" s="416" t="s">
        <v>9277</v>
      </c>
      <c r="E710" s="418"/>
      <c r="F710" s="419"/>
      <c r="G710" s="426" t="s">
        <v>224</v>
      </c>
      <c r="H710" s="418" t="s">
        <v>11</v>
      </c>
      <c r="I710" s="419"/>
      <c r="J710" s="419" t="s">
        <v>221</v>
      </c>
      <c r="K710" s="416"/>
      <c r="L710" s="614" t="s">
        <v>271</v>
      </c>
      <c r="M710" s="434">
        <v>45841</v>
      </c>
      <c r="N710" s="436" t="s">
        <v>233</v>
      </c>
      <c r="O710" s="420"/>
      <c r="P710" s="419"/>
      <c r="Q710" s="421"/>
      <c r="R710" s="420"/>
      <c r="S710" s="420"/>
      <c r="T710" s="420"/>
      <c r="U710" s="420"/>
      <c r="V710" s="420" t="s">
        <v>11</v>
      </c>
    </row>
    <row r="711" spans="1:22">
      <c r="A711" s="432">
        <v>61326757</v>
      </c>
      <c r="B711" s="416" t="s">
        <v>4012</v>
      </c>
      <c r="C711" s="416">
        <v>945768453</v>
      </c>
      <c r="D711" s="416" t="s">
        <v>4013</v>
      </c>
      <c r="E711" s="418"/>
      <c r="F711" s="419"/>
      <c r="G711" s="426" t="s">
        <v>224</v>
      </c>
      <c r="H711" s="418" t="s">
        <v>11</v>
      </c>
      <c r="I711" s="419"/>
      <c r="J711" s="419" t="s">
        <v>221</v>
      </c>
      <c r="K711" s="416"/>
      <c r="L711" s="614" t="s">
        <v>271</v>
      </c>
      <c r="M711" s="434">
        <v>45841</v>
      </c>
      <c r="N711" s="436" t="s">
        <v>233</v>
      </c>
      <c r="O711" s="420"/>
      <c r="P711" s="419"/>
      <c r="Q711" s="421"/>
      <c r="R711" s="420"/>
      <c r="S711" s="420"/>
      <c r="T711" s="420"/>
      <c r="U711" s="420"/>
      <c r="V711" s="420" t="s">
        <v>11</v>
      </c>
    </row>
    <row r="712" spans="1:22">
      <c r="A712" s="432" t="s">
        <v>362</v>
      </c>
      <c r="B712" s="416" t="s">
        <v>10265</v>
      </c>
      <c r="C712" s="416">
        <v>51986618904</v>
      </c>
      <c r="D712" s="416" t="s">
        <v>362</v>
      </c>
      <c r="E712" s="418"/>
      <c r="F712" s="419"/>
      <c r="G712" s="435" t="s">
        <v>223</v>
      </c>
      <c r="H712" s="418" t="s">
        <v>11</v>
      </c>
      <c r="I712" s="419"/>
      <c r="J712" s="419" t="s">
        <v>221</v>
      </c>
      <c r="K712" s="416"/>
      <c r="L712" s="614" t="s">
        <v>271</v>
      </c>
      <c r="M712" s="434">
        <v>45841</v>
      </c>
      <c r="N712" s="436" t="s">
        <v>233</v>
      </c>
      <c r="O712" s="420"/>
      <c r="P712" s="419"/>
      <c r="Q712" s="421"/>
      <c r="R712" s="420"/>
      <c r="S712" s="420"/>
      <c r="T712" s="420"/>
      <c r="U712" s="420"/>
      <c r="V712" s="420" t="s">
        <v>11</v>
      </c>
    </row>
    <row r="713" spans="1:22">
      <c r="A713" s="432">
        <v>72832877</v>
      </c>
      <c r="B713" s="416" t="s">
        <v>7680</v>
      </c>
      <c r="C713" s="416">
        <v>51995146584</v>
      </c>
      <c r="D713" s="416" t="s">
        <v>7681</v>
      </c>
      <c r="E713" s="418"/>
      <c r="F713" s="76"/>
      <c r="G713" s="426" t="s">
        <v>224</v>
      </c>
      <c r="H713" s="418" t="s">
        <v>11</v>
      </c>
      <c r="I713" s="419"/>
      <c r="J713" s="419" t="s">
        <v>221</v>
      </c>
      <c r="K713" s="416"/>
      <c r="L713" s="614" t="s">
        <v>271</v>
      </c>
      <c r="M713" s="434">
        <v>45841</v>
      </c>
      <c r="N713" s="436" t="s">
        <v>233</v>
      </c>
      <c r="O713" s="420" t="s">
        <v>231</v>
      </c>
      <c r="P713" s="419"/>
      <c r="Q713" s="421"/>
      <c r="R713" s="420"/>
      <c r="S713" s="420"/>
      <c r="T713" s="420"/>
      <c r="U713" s="420"/>
      <c r="V713" s="420" t="s">
        <v>11</v>
      </c>
    </row>
    <row r="714" spans="1:22">
      <c r="A714" s="432">
        <v>42577069</v>
      </c>
      <c r="B714" s="416" t="s">
        <v>1912</v>
      </c>
      <c r="C714" s="416">
        <v>51949609416</v>
      </c>
      <c r="D714" s="416" t="s">
        <v>1913</v>
      </c>
      <c r="E714" s="418"/>
      <c r="F714" s="419"/>
      <c r="G714" s="426" t="s">
        <v>224</v>
      </c>
      <c r="H714" s="418" t="s">
        <v>11</v>
      </c>
      <c r="I714" s="419"/>
      <c r="J714" s="419" t="s">
        <v>221</v>
      </c>
      <c r="K714" s="416"/>
      <c r="L714" s="614" t="s">
        <v>271</v>
      </c>
      <c r="M714" s="434">
        <v>45841</v>
      </c>
      <c r="N714" s="436" t="s">
        <v>233</v>
      </c>
      <c r="O714" s="420"/>
      <c r="P714" s="419"/>
      <c r="Q714" s="421"/>
      <c r="R714" s="420"/>
      <c r="S714" s="420"/>
      <c r="T714" s="420"/>
      <c r="U714" s="420"/>
      <c r="V714" s="420" t="s">
        <v>11</v>
      </c>
    </row>
    <row r="715" spans="1:22">
      <c r="A715" s="432">
        <v>72597296</v>
      </c>
      <c r="B715" s="416" t="s">
        <v>7402</v>
      </c>
      <c r="C715" s="416">
        <v>902057946</v>
      </c>
      <c r="D715" s="416" t="s">
        <v>362</v>
      </c>
      <c r="E715" s="418"/>
      <c r="F715" s="76"/>
      <c r="G715" s="426" t="s">
        <v>225</v>
      </c>
      <c r="H715" s="418" t="s">
        <v>11</v>
      </c>
      <c r="I715" s="419"/>
      <c r="J715" s="419" t="s">
        <v>221</v>
      </c>
      <c r="K715" s="416"/>
      <c r="L715" s="614" t="s">
        <v>271</v>
      </c>
      <c r="M715" s="434">
        <v>45841</v>
      </c>
      <c r="N715" s="436" t="s">
        <v>233</v>
      </c>
      <c r="O715" s="420"/>
      <c r="P715" s="419"/>
      <c r="Q715" s="421"/>
      <c r="R715" s="420"/>
      <c r="S715" s="420"/>
      <c r="T715" s="420"/>
      <c r="U715" s="420"/>
      <c r="V715" s="420" t="s">
        <v>11</v>
      </c>
    </row>
    <row r="716" spans="1:22">
      <c r="A716" s="432">
        <v>60233916</v>
      </c>
      <c r="B716" s="416" t="s">
        <v>3046</v>
      </c>
      <c r="C716" s="416">
        <v>51931806639</v>
      </c>
      <c r="D716" s="416" t="s">
        <v>3047</v>
      </c>
      <c r="E716" s="418"/>
      <c r="F716" s="419"/>
      <c r="G716" s="426" t="s">
        <v>224</v>
      </c>
      <c r="H716" s="418" t="s">
        <v>11</v>
      </c>
      <c r="I716" s="419"/>
      <c r="J716" s="419" t="s">
        <v>221</v>
      </c>
      <c r="K716" s="416"/>
      <c r="L716" s="614" t="s">
        <v>271</v>
      </c>
      <c r="M716" s="434">
        <v>45841</v>
      </c>
      <c r="N716" s="436" t="s">
        <v>233</v>
      </c>
      <c r="O716" s="420"/>
      <c r="P716" s="419"/>
      <c r="Q716" s="421"/>
      <c r="R716" s="420"/>
      <c r="S716" s="420"/>
      <c r="T716" s="420"/>
      <c r="U716" s="420"/>
      <c r="V716" s="420" t="s">
        <v>11</v>
      </c>
    </row>
    <row r="717" spans="1:22">
      <c r="A717" s="432">
        <v>62554848</v>
      </c>
      <c r="B717" s="416" t="s">
        <v>5242</v>
      </c>
      <c r="C717" s="416">
        <v>51979787757</v>
      </c>
      <c r="D717" s="416" t="s">
        <v>5243</v>
      </c>
      <c r="E717" s="418"/>
      <c r="F717" s="419"/>
      <c r="G717" s="435" t="s">
        <v>223</v>
      </c>
      <c r="H717" s="418" t="s">
        <v>11</v>
      </c>
      <c r="I717" s="419"/>
      <c r="J717" s="419" t="s">
        <v>221</v>
      </c>
      <c r="K717" s="416"/>
      <c r="L717" s="614" t="s">
        <v>271</v>
      </c>
      <c r="M717" s="434">
        <v>45841</v>
      </c>
      <c r="N717" s="436" t="s">
        <v>233</v>
      </c>
      <c r="O717" s="420"/>
      <c r="P717" s="419"/>
      <c r="Q717" s="421"/>
      <c r="R717" s="420"/>
      <c r="S717" s="420"/>
      <c r="T717" s="420"/>
      <c r="U717" s="420"/>
      <c r="V717" s="420" t="s">
        <v>11</v>
      </c>
    </row>
    <row r="718" spans="1:22">
      <c r="A718" s="432">
        <v>61897365</v>
      </c>
      <c r="B718" s="416" t="s">
        <v>4927</v>
      </c>
      <c r="C718" s="416">
        <v>51943122722</v>
      </c>
      <c r="D718" s="416" t="s">
        <v>4928</v>
      </c>
      <c r="E718" s="418"/>
      <c r="F718" s="419"/>
      <c r="G718" s="435" t="s">
        <v>223</v>
      </c>
      <c r="H718" s="418" t="s">
        <v>11</v>
      </c>
      <c r="I718" s="419"/>
      <c r="J718" s="419" t="s">
        <v>221</v>
      </c>
      <c r="K718" s="416"/>
      <c r="L718" s="614" t="s">
        <v>271</v>
      </c>
      <c r="M718" s="434">
        <v>45841</v>
      </c>
      <c r="N718" s="436" t="s">
        <v>233</v>
      </c>
      <c r="O718" s="420"/>
      <c r="P718" s="419"/>
      <c r="Q718" s="421"/>
      <c r="R718" s="420"/>
      <c r="S718" s="420"/>
      <c r="T718" s="420"/>
      <c r="U718" s="420"/>
      <c r="V718" s="420" t="s">
        <v>11</v>
      </c>
    </row>
    <row r="719" spans="1:22">
      <c r="A719" s="432">
        <v>42360841</v>
      </c>
      <c r="B719" s="416" t="s">
        <v>1851</v>
      </c>
      <c r="C719" s="416">
        <v>51917557412</v>
      </c>
      <c r="D719" s="416" t="s">
        <v>1852</v>
      </c>
      <c r="E719" s="418"/>
      <c r="F719" s="419"/>
      <c r="G719" s="435" t="s">
        <v>223</v>
      </c>
      <c r="H719" s="418" t="s">
        <v>11</v>
      </c>
      <c r="I719" s="419"/>
      <c r="J719" s="419" t="s">
        <v>221</v>
      </c>
      <c r="K719" s="416"/>
      <c r="L719" s="614" t="s">
        <v>271</v>
      </c>
      <c r="M719" s="434">
        <v>45841</v>
      </c>
      <c r="N719" s="436" t="s">
        <v>233</v>
      </c>
      <c r="O719" s="420"/>
      <c r="P719" s="419"/>
      <c r="Q719" s="421"/>
      <c r="R719" s="420"/>
      <c r="S719" s="420"/>
      <c r="T719" s="420"/>
      <c r="U719" s="420"/>
      <c r="V719" s="420" t="s">
        <v>11</v>
      </c>
    </row>
    <row r="720" spans="1:22">
      <c r="A720" s="432">
        <v>47195115</v>
      </c>
      <c r="B720" s="416" t="s">
        <v>2773</v>
      </c>
      <c r="C720" s="416">
        <v>51974283096</v>
      </c>
      <c r="D720" s="416" t="s">
        <v>2774</v>
      </c>
      <c r="E720" s="418"/>
      <c r="F720" s="419"/>
      <c r="G720" s="426" t="s">
        <v>225</v>
      </c>
      <c r="H720" s="418" t="s">
        <v>11</v>
      </c>
      <c r="I720" s="419"/>
      <c r="J720" s="419" t="s">
        <v>221</v>
      </c>
      <c r="K720" s="416"/>
      <c r="L720" s="614" t="s">
        <v>271</v>
      </c>
      <c r="M720" s="434">
        <v>45841</v>
      </c>
      <c r="N720" s="436" t="s">
        <v>233</v>
      </c>
      <c r="O720" s="420"/>
      <c r="P720" s="419"/>
      <c r="Q720" s="421"/>
      <c r="R720" s="420"/>
      <c r="S720" s="420"/>
      <c r="T720" s="420"/>
      <c r="U720" s="420"/>
      <c r="V720" s="420" t="s">
        <v>11</v>
      </c>
    </row>
    <row r="721" spans="1:22">
      <c r="A721" s="432">
        <v>61772837</v>
      </c>
      <c r="B721" s="416" t="s">
        <v>4790</v>
      </c>
      <c r="C721" s="416">
        <v>903297769</v>
      </c>
      <c r="D721" s="416" t="s">
        <v>362</v>
      </c>
      <c r="E721" s="418"/>
      <c r="F721" s="419"/>
      <c r="G721" s="435" t="s">
        <v>223</v>
      </c>
      <c r="H721" s="418" t="s">
        <v>11</v>
      </c>
      <c r="I721" s="419"/>
      <c r="J721" s="419" t="s">
        <v>221</v>
      </c>
      <c r="K721" s="416"/>
      <c r="L721" s="614" t="s">
        <v>271</v>
      </c>
      <c r="M721" s="434">
        <v>45841</v>
      </c>
      <c r="N721" s="436" t="s">
        <v>233</v>
      </c>
      <c r="O721" s="420"/>
      <c r="P721" s="419"/>
      <c r="Q721" s="421"/>
      <c r="R721" s="420"/>
      <c r="S721" s="420"/>
      <c r="T721" s="420"/>
      <c r="U721" s="420"/>
      <c r="V721" s="420" t="s">
        <v>11</v>
      </c>
    </row>
    <row r="722" spans="1:22">
      <c r="A722" s="432">
        <v>72602062</v>
      </c>
      <c r="B722" s="416" t="s">
        <v>7449</v>
      </c>
      <c r="C722" s="416">
        <v>969512868</v>
      </c>
      <c r="D722" s="416" t="s">
        <v>362</v>
      </c>
      <c r="E722" s="418"/>
      <c r="F722" s="419"/>
      <c r="G722" s="435" t="s">
        <v>223</v>
      </c>
      <c r="H722" s="418" t="s">
        <v>11</v>
      </c>
      <c r="I722" s="419"/>
      <c r="J722" s="419" t="s">
        <v>221</v>
      </c>
      <c r="K722" s="416"/>
      <c r="L722" s="614" t="s">
        <v>271</v>
      </c>
      <c r="M722" s="434">
        <v>45841</v>
      </c>
      <c r="N722" s="436" t="s">
        <v>233</v>
      </c>
      <c r="O722" s="420"/>
      <c r="P722" s="419"/>
      <c r="Q722" s="421"/>
      <c r="R722" s="420"/>
      <c r="S722" s="420"/>
      <c r="T722" s="420"/>
      <c r="U722" s="420"/>
      <c r="V722" s="420" t="s">
        <v>11</v>
      </c>
    </row>
    <row r="723" spans="1:22">
      <c r="A723" s="432">
        <v>72056124</v>
      </c>
      <c r="B723" s="416" t="s">
        <v>6754</v>
      </c>
      <c r="C723" s="416">
        <v>964800588</v>
      </c>
      <c r="D723" s="416" t="s">
        <v>362</v>
      </c>
      <c r="E723" s="418"/>
      <c r="F723" s="419"/>
      <c r="G723" s="435" t="s">
        <v>223</v>
      </c>
      <c r="H723" s="418" t="s">
        <v>11</v>
      </c>
      <c r="I723" s="419"/>
      <c r="J723" s="419" t="s">
        <v>221</v>
      </c>
      <c r="K723" s="416"/>
      <c r="L723" s="614" t="s">
        <v>271</v>
      </c>
      <c r="M723" s="434">
        <v>45841</v>
      </c>
      <c r="N723" s="436" t="s">
        <v>233</v>
      </c>
      <c r="O723" s="420"/>
      <c r="P723" s="419"/>
      <c r="Q723" s="421"/>
      <c r="R723" s="420"/>
      <c r="S723" s="420"/>
      <c r="T723" s="420"/>
      <c r="U723" s="420"/>
      <c r="V723" s="420" t="s">
        <v>11</v>
      </c>
    </row>
    <row r="724" spans="1:22">
      <c r="A724" s="432">
        <v>72600244</v>
      </c>
      <c r="B724" s="416" t="s">
        <v>7436</v>
      </c>
      <c r="C724" s="416">
        <v>945862811</v>
      </c>
      <c r="D724" s="416" t="s">
        <v>362</v>
      </c>
      <c r="E724" s="418"/>
      <c r="F724" s="419"/>
      <c r="G724" s="435" t="s">
        <v>223</v>
      </c>
      <c r="H724" s="418" t="s">
        <v>11</v>
      </c>
      <c r="I724" s="419"/>
      <c r="J724" s="419" t="s">
        <v>221</v>
      </c>
      <c r="K724" s="416"/>
      <c r="L724" s="614" t="s">
        <v>271</v>
      </c>
      <c r="M724" s="434">
        <v>45841</v>
      </c>
      <c r="N724" s="436" t="s">
        <v>233</v>
      </c>
      <c r="O724" s="420"/>
      <c r="P724" s="419"/>
      <c r="Q724" s="421"/>
      <c r="R724" s="420"/>
      <c r="S724" s="420"/>
      <c r="T724" s="420"/>
      <c r="U724" s="420"/>
      <c r="V724" s="420" t="s">
        <v>11</v>
      </c>
    </row>
    <row r="725" spans="1:22">
      <c r="A725" s="432">
        <v>46742348</v>
      </c>
      <c r="B725" s="416" t="s">
        <v>2690</v>
      </c>
      <c r="C725" s="416">
        <v>51967432909</v>
      </c>
      <c r="D725" s="416" t="s">
        <v>2691</v>
      </c>
      <c r="E725" s="418"/>
      <c r="F725" s="419"/>
      <c r="G725" s="426" t="s">
        <v>224</v>
      </c>
      <c r="H725" s="418" t="s">
        <v>11</v>
      </c>
      <c r="I725" s="419"/>
      <c r="J725" s="419" t="s">
        <v>221</v>
      </c>
      <c r="K725" s="416"/>
      <c r="L725" s="614" t="s">
        <v>271</v>
      </c>
      <c r="M725" s="434">
        <v>45841</v>
      </c>
      <c r="N725" s="436" t="s">
        <v>233</v>
      </c>
      <c r="O725" s="420"/>
      <c r="P725" s="419"/>
      <c r="Q725" s="421"/>
      <c r="R725" s="420"/>
      <c r="S725" s="420"/>
      <c r="T725" s="420"/>
      <c r="U725" s="420"/>
      <c r="V725" s="420" t="s">
        <v>11</v>
      </c>
    </row>
    <row r="726" spans="1:22">
      <c r="A726" s="432">
        <v>61476882</v>
      </c>
      <c r="B726" s="416" t="s">
        <v>4467</v>
      </c>
      <c r="C726" s="416">
        <v>961719891</v>
      </c>
      <c r="D726" s="416" t="s">
        <v>4468</v>
      </c>
      <c r="E726" s="418"/>
      <c r="F726" s="419"/>
      <c r="G726" s="426" t="s">
        <v>224</v>
      </c>
      <c r="H726" s="418" t="s">
        <v>11</v>
      </c>
      <c r="I726" s="419"/>
      <c r="J726" s="419" t="s">
        <v>221</v>
      </c>
      <c r="K726" s="416"/>
      <c r="L726" s="614" t="s">
        <v>271</v>
      </c>
      <c r="M726" s="434">
        <v>45841</v>
      </c>
      <c r="N726" s="436" t="s">
        <v>233</v>
      </c>
      <c r="O726" s="420"/>
      <c r="P726" s="419"/>
      <c r="Q726" s="421"/>
      <c r="R726" s="420"/>
      <c r="S726" s="420"/>
      <c r="T726" s="420"/>
      <c r="U726" s="420"/>
      <c r="V726" s="420" t="s">
        <v>11</v>
      </c>
    </row>
    <row r="727" spans="1:22">
      <c r="A727" s="432">
        <v>71165714</v>
      </c>
      <c r="B727" s="416" t="s">
        <v>6044</v>
      </c>
      <c r="C727" s="416">
        <v>51995145590</v>
      </c>
      <c r="D727" s="416" t="s">
        <v>6045</v>
      </c>
      <c r="E727" s="418"/>
      <c r="F727" s="419"/>
      <c r="G727" s="426" t="s">
        <v>224</v>
      </c>
      <c r="H727" s="418" t="s">
        <v>11</v>
      </c>
      <c r="I727" s="419"/>
      <c r="J727" s="419" t="s">
        <v>221</v>
      </c>
      <c r="K727" s="416"/>
      <c r="L727" s="614" t="s">
        <v>271</v>
      </c>
      <c r="M727" s="434">
        <v>45841</v>
      </c>
      <c r="N727" s="436" t="s">
        <v>233</v>
      </c>
      <c r="O727" s="420"/>
      <c r="P727" s="419"/>
      <c r="Q727" s="421"/>
      <c r="R727" s="420"/>
      <c r="S727" s="420"/>
      <c r="T727" s="420"/>
      <c r="U727" s="420"/>
      <c r="V727" s="420" t="s">
        <v>11</v>
      </c>
    </row>
    <row r="728" spans="1:22">
      <c r="A728" s="432">
        <v>74626304</v>
      </c>
      <c r="B728" s="416" t="s">
        <v>8962</v>
      </c>
      <c r="C728" s="416">
        <v>983469295</v>
      </c>
      <c r="D728" s="416" t="s">
        <v>8963</v>
      </c>
      <c r="E728" s="418"/>
      <c r="F728" s="419"/>
      <c r="G728" s="426" t="s">
        <v>224</v>
      </c>
      <c r="H728" s="418" t="s">
        <v>11</v>
      </c>
      <c r="I728" s="419"/>
      <c r="J728" s="419" t="s">
        <v>221</v>
      </c>
      <c r="K728" s="416"/>
      <c r="L728" s="614" t="s">
        <v>271</v>
      </c>
      <c r="M728" s="434">
        <v>45841</v>
      </c>
      <c r="N728" s="436" t="s">
        <v>233</v>
      </c>
      <c r="O728" s="420"/>
      <c r="P728" s="419"/>
      <c r="Q728" s="421"/>
      <c r="R728" s="420"/>
      <c r="S728" s="420"/>
      <c r="T728" s="420"/>
      <c r="U728" s="420"/>
      <c r="V728" s="420" t="s">
        <v>11</v>
      </c>
    </row>
    <row r="729" spans="1:22">
      <c r="A729" s="432">
        <v>44612385</v>
      </c>
      <c r="B729" s="416" t="s">
        <v>2319</v>
      </c>
      <c r="C729" s="416">
        <v>970012504</v>
      </c>
      <c r="D729" s="416" t="s">
        <v>2320</v>
      </c>
      <c r="E729" s="418"/>
      <c r="F729" s="419"/>
      <c r="G729" s="426" t="s">
        <v>224</v>
      </c>
      <c r="H729" s="418" t="s">
        <v>11</v>
      </c>
      <c r="I729" s="419"/>
      <c r="J729" s="419" t="s">
        <v>221</v>
      </c>
      <c r="K729" s="416"/>
      <c r="L729" s="614" t="s">
        <v>271</v>
      </c>
      <c r="M729" s="434">
        <v>45841</v>
      </c>
      <c r="N729" s="436" t="s">
        <v>233</v>
      </c>
      <c r="O729" s="420"/>
      <c r="P729" s="419"/>
      <c r="Q729" s="421"/>
      <c r="R729" s="420"/>
      <c r="S729" s="420"/>
      <c r="T729" s="420"/>
      <c r="U729" s="420"/>
      <c r="V729" s="420" t="s">
        <v>11</v>
      </c>
    </row>
    <row r="730" spans="1:22">
      <c r="A730" s="432">
        <v>76772357</v>
      </c>
      <c r="B730" s="416" t="s">
        <v>9764</v>
      </c>
      <c r="C730" s="416">
        <v>51914580345</v>
      </c>
      <c r="D730" s="416" t="s">
        <v>9765</v>
      </c>
      <c r="E730" s="418"/>
      <c r="F730" s="419"/>
      <c r="G730" s="426" t="s">
        <v>224</v>
      </c>
      <c r="H730" s="418" t="s">
        <v>11</v>
      </c>
      <c r="I730" s="419"/>
      <c r="J730" s="419" t="s">
        <v>221</v>
      </c>
      <c r="K730" s="416"/>
      <c r="L730" s="614" t="s">
        <v>271</v>
      </c>
      <c r="M730" s="434">
        <v>45841</v>
      </c>
      <c r="N730" s="436" t="s">
        <v>233</v>
      </c>
      <c r="O730" s="420"/>
      <c r="P730" s="419"/>
      <c r="Q730" s="421"/>
      <c r="R730" s="420"/>
      <c r="S730" s="420"/>
      <c r="T730" s="420"/>
      <c r="U730" s="420"/>
      <c r="V730" s="420" t="s">
        <v>11</v>
      </c>
    </row>
    <row r="731" spans="1:22">
      <c r="A731" s="432">
        <v>6812583</v>
      </c>
      <c r="B731" s="416" t="s">
        <v>551</v>
      </c>
      <c r="C731" s="416">
        <v>51981538715</v>
      </c>
      <c r="D731" s="416" t="s">
        <v>552</v>
      </c>
      <c r="E731" s="418"/>
      <c r="F731" s="419"/>
      <c r="G731" s="426" t="s">
        <v>224</v>
      </c>
      <c r="H731" s="418" t="s">
        <v>11</v>
      </c>
      <c r="I731" s="419"/>
      <c r="J731" s="419" t="s">
        <v>221</v>
      </c>
      <c r="K731" s="416"/>
      <c r="L731" s="614" t="s">
        <v>271</v>
      </c>
      <c r="M731" s="434">
        <v>45841</v>
      </c>
      <c r="N731" s="436" t="s">
        <v>233</v>
      </c>
      <c r="O731" s="420"/>
      <c r="P731" s="419"/>
      <c r="Q731" s="421"/>
      <c r="R731" s="420"/>
      <c r="S731" s="420"/>
      <c r="T731" s="420"/>
      <c r="U731" s="420"/>
      <c r="V731" s="420" t="s">
        <v>11</v>
      </c>
    </row>
    <row r="732" spans="1:22">
      <c r="A732" s="432">
        <v>29663088</v>
      </c>
      <c r="B732" s="416" t="s">
        <v>1282</v>
      </c>
      <c r="C732" s="416">
        <v>51988114338</v>
      </c>
      <c r="D732" s="416" t="s">
        <v>1283</v>
      </c>
      <c r="E732" s="418"/>
      <c r="F732" s="419"/>
      <c r="G732" s="426" t="s">
        <v>224</v>
      </c>
      <c r="H732" s="418" t="s">
        <v>11</v>
      </c>
      <c r="I732" s="419"/>
      <c r="J732" s="419" t="s">
        <v>221</v>
      </c>
      <c r="K732" s="416"/>
      <c r="L732" s="614" t="s">
        <v>271</v>
      </c>
      <c r="M732" s="434">
        <v>45841</v>
      </c>
      <c r="N732" s="436" t="s">
        <v>233</v>
      </c>
      <c r="O732" s="420"/>
      <c r="P732" s="419"/>
      <c r="Q732" s="421"/>
      <c r="R732" s="420"/>
      <c r="S732" s="420"/>
      <c r="T732" s="420"/>
      <c r="U732" s="420"/>
      <c r="V732" s="420" t="s">
        <v>11</v>
      </c>
    </row>
    <row r="733" spans="1:22">
      <c r="A733" s="432">
        <v>9696350</v>
      </c>
      <c r="B733" s="416" t="s">
        <v>766</v>
      </c>
      <c r="C733" s="416">
        <v>51969314258</v>
      </c>
      <c r="D733" s="416" t="s">
        <v>767</v>
      </c>
      <c r="E733" s="418"/>
      <c r="F733" s="419"/>
      <c r="G733" s="426" t="s">
        <v>224</v>
      </c>
      <c r="H733" s="418" t="s">
        <v>11</v>
      </c>
      <c r="I733" s="419"/>
      <c r="J733" s="419" t="s">
        <v>221</v>
      </c>
      <c r="K733" s="416"/>
      <c r="L733" s="614" t="s">
        <v>271</v>
      </c>
      <c r="M733" s="434">
        <v>45841</v>
      </c>
      <c r="N733" s="436" t="s">
        <v>233</v>
      </c>
      <c r="O733" s="420"/>
      <c r="P733" s="419"/>
      <c r="Q733" s="421"/>
      <c r="R733" s="420"/>
      <c r="S733" s="420"/>
      <c r="T733" s="420"/>
      <c r="U733" s="420"/>
      <c r="V733" s="420" t="s">
        <v>11</v>
      </c>
    </row>
    <row r="734" spans="1:22">
      <c r="A734" s="432">
        <v>62384032</v>
      </c>
      <c r="B734" s="416" t="s">
        <v>5213</v>
      </c>
      <c r="C734" s="416">
        <v>51960272378</v>
      </c>
      <c r="D734" s="416" t="s">
        <v>5214</v>
      </c>
      <c r="E734" s="418"/>
      <c r="F734" s="419"/>
      <c r="G734" s="435" t="s">
        <v>223</v>
      </c>
      <c r="H734" s="418" t="s">
        <v>11</v>
      </c>
      <c r="I734" s="419"/>
      <c r="J734" s="419" t="s">
        <v>221</v>
      </c>
      <c r="K734" s="416"/>
      <c r="L734" s="614" t="s">
        <v>271</v>
      </c>
      <c r="M734" s="434">
        <v>45841</v>
      </c>
      <c r="N734" s="436" t="s">
        <v>233</v>
      </c>
      <c r="O734" s="420"/>
      <c r="P734" s="419"/>
      <c r="Q734" s="421"/>
      <c r="R734" s="420"/>
      <c r="S734" s="420"/>
      <c r="T734" s="420"/>
      <c r="U734" s="420"/>
      <c r="V734" s="420" t="s">
        <v>11</v>
      </c>
    </row>
    <row r="735" spans="1:22">
      <c r="A735" s="432">
        <v>10332039</v>
      </c>
      <c r="B735" s="416" t="s">
        <v>954</v>
      </c>
      <c r="C735" s="416">
        <v>51987095732</v>
      </c>
      <c r="D735" s="416" t="s">
        <v>955</v>
      </c>
      <c r="E735" s="418"/>
      <c r="F735" s="419"/>
      <c r="G735" s="435" t="s">
        <v>223</v>
      </c>
      <c r="H735" s="418" t="s">
        <v>11</v>
      </c>
      <c r="I735" s="419"/>
      <c r="J735" s="419" t="s">
        <v>221</v>
      </c>
      <c r="K735" s="416"/>
      <c r="L735" s="614" t="s">
        <v>271</v>
      </c>
      <c r="M735" s="434">
        <v>45841</v>
      </c>
      <c r="N735" s="436" t="s">
        <v>233</v>
      </c>
      <c r="O735" s="420"/>
      <c r="P735" s="419"/>
      <c r="Q735" s="421"/>
      <c r="R735" s="420"/>
      <c r="S735" s="420"/>
      <c r="T735" s="420"/>
      <c r="U735" s="420"/>
      <c r="V735" s="420" t="s">
        <v>11</v>
      </c>
    </row>
    <row r="736" spans="1:22">
      <c r="A736" s="432">
        <v>43487928</v>
      </c>
      <c r="B736" s="416" t="s">
        <v>2131</v>
      </c>
      <c r="C736" s="416">
        <v>51955330421</v>
      </c>
      <c r="D736" s="416" t="s">
        <v>2132</v>
      </c>
      <c r="E736" s="418"/>
      <c r="F736" s="419"/>
      <c r="G736" s="426" t="s">
        <v>224</v>
      </c>
      <c r="H736" s="418" t="s">
        <v>11</v>
      </c>
      <c r="I736" s="419"/>
      <c r="J736" s="419" t="s">
        <v>221</v>
      </c>
      <c r="K736" s="416"/>
      <c r="L736" s="614" t="s">
        <v>271</v>
      </c>
      <c r="M736" s="434">
        <v>45841</v>
      </c>
      <c r="N736" s="436" t="s">
        <v>233</v>
      </c>
      <c r="O736" s="420"/>
      <c r="P736" s="419"/>
      <c r="Q736" s="421"/>
      <c r="R736" s="420"/>
      <c r="S736" s="420"/>
      <c r="T736" s="420"/>
      <c r="U736" s="420"/>
      <c r="V736" s="420" t="s">
        <v>11</v>
      </c>
    </row>
    <row r="737" spans="1:22">
      <c r="A737" s="432">
        <v>48121103</v>
      </c>
      <c r="B737" s="416" t="s">
        <v>2888</v>
      </c>
      <c r="C737" s="416">
        <v>51904649913</v>
      </c>
      <c r="D737" s="416" t="s">
        <v>2889</v>
      </c>
      <c r="E737" s="418"/>
      <c r="F737" s="419"/>
      <c r="G737" s="426" t="s">
        <v>225</v>
      </c>
      <c r="H737" s="418" t="s">
        <v>11</v>
      </c>
      <c r="I737" s="419"/>
      <c r="J737" s="419" t="s">
        <v>221</v>
      </c>
      <c r="K737" s="416"/>
      <c r="L737" s="614" t="s">
        <v>271</v>
      </c>
      <c r="M737" s="434">
        <v>45841</v>
      </c>
      <c r="N737" s="436" t="s">
        <v>233</v>
      </c>
      <c r="O737" s="420"/>
      <c r="P737" s="419"/>
      <c r="Q737" s="421"/>
      <c r="R737" s="420"/>
      <c r="S737" s="420"/>
      <c r="T737" s="420"/>
      <c r="U737" s="420"/>
      <c r="V737" s="420" t="s">
        <v>11</v>
      </c>
    </row>
    <row r="738" spans="1:22">
      <c r="A738" s="432">
        <v>9338990</v>
      </c>
      <c r="B738" s="416" t="s">
        <v>713</v>
      </c>
      <c r="C738" s="416">
        <v>51948844452</v>
      </c>
      <c r="D738" s="416" t="s">
        <v>714</v>
      </c>
      <c r="E738" s="418"/>
      <c r="F738" s="419"/>
      <c r="G738" s="435" t="s">
        <v>223</v>
      </c>
      <c r="H738" s="418" t="s">
        <v>11</v>
      </c>
      <c r="I738" s="419"/>
      <c r="J738" s="419" t="s">
        <v>221</v>
      </c>
      <c r="K738" s="416"/>
      <c r="L738" s="614" t="s">
        <v>271</v>
      </c>
      <c r="M738" s="434">
        <v>45841</v>
      </c>
      <c r="N738" s="436" t="s">
        <v>233</v>
      </c>
      <c r="O738" s="420"/>
      <c r="P738" s="419"/>
      <c r="Q738" s="421"/>
      <c r="R738" s="420"/>
      <c r="S738" s="420"/>
      <c r="T738" s="420"/>
      <c r="U738" s="420"/>
      <c r="V738" s="420" t="s">
        <v>11</v>
      </c>
    </row>
    <row r="739" spans="1:22">
      <c r="A739" s="432">
        <v>61381950</v>
      </c>
      <c r="B739" s="416" t="s">
        <v>4160</v>
      </c>
      <c r="C739" s="416">
        <v>980024975</v>
      </c>
      <c r="D739" s="416" t="s">
        <v>362</v>
      </c>
      <c r="E739" s="418"/>
      <c r="F739" s="419"/>
      <c r="G739" s="435" t="s">
        <v>223</v>
      </c>
      <c r="H739" s="418" t="s">
        <v>11</v>
      </c>
      <c r="I739" s="419"/>
      <c r="J739" s="419" t="s">
        <v>221</v>
      </c>
      <c r="K739" s="416"/>
      <c r="L739" s="614" t="s">
        <v>271</v>
      </c>
      <c r="M739" s="434">
        <v>45841</v>
      </c>
      <c r="N739" s="436" t="s">
        <v>233</v>
      </c>
      <c r="O739" s="420"/>
      <c r="P739" s="419"/>
      <c r="Q739" s="421"/>
      <c r="R739" s="420"/>
      <c r="S739" s="420"/>
      <c r="T739" s="420"/>
      <c r="U739" s="420"/>
      <c r="V739" s="420" t="s">
        <v>11</v>
      </c>
    </row>
    <row r="740" spans="1:22">
      <c r="A740" s="432" t="s">
        <v>362</v>
      </c>
      <c r="B740" s="416" t="s">
        <v>10266</v>
      </c>
      <c r="C740" s="416">
        <v>940341759</v>
      </c>
      <c r="D740" s="416" t="s">
        <v>362</v>
      </c>
      <c r="E740" s="418"/>
      <c r="F740" s="419"/>
      <c r="G740" s="435" t="s">
        <v>223</v>
      </c>
      <c r="H740" s="418" t="s">
        <v>11</v>
      </c>
      <c r="I740" s="419"/>
      <c r="J740" s="419" t="s">
        <v>221</v>
      </c>
      <c r="K740" s="416"/>
      <c r="L740" s="614" t="s">
        <v>271</v>
      </c>
      <c r="M740" s="434">
        <v>45841</v>
      </c>
      <c r="N740" s="436" t="s">
        <v>233</v>
      </c>
      <c r="O740" s="420"/>
      <c r="P740" s="419"/>
      <c r="Q740" s="421"/>
      <c r="R740" s="420"/>
      <c r="S740" s="420"/>
      <c r="T740" s="420"/>
      <c r="U740" s="420"/>
      <c r="V740" s="420" t="s">
        <v>11</v>
      </c>
    </row>
    <row r="741" spans="1:22">
      <c r="A741" s="432">
        <v>73000816</v>
      </c>
      <c r="B741" s="416" t="s">
        <v>7954</v>
      </c>
      <c r="C741" s="416">
        <v>972557554</v>
      </c>
      <c r="D741" s="416" t="s">
        <v>362</v>
      </c>
      <c r="E741" s="418"/>
      <c r="F741" s="419"/>
      <c r="G741" s="426" t="s">
        <v>224</v>
      </c>
      <c r="H741" s="418" t="s">
        <v>11</v>
      </c>
      <c r="I741" s="419"/>
      <c r="J741" s="419" t="s">
        <v>221</v>
      </c>
      <c r="K741" s="416"/>
      <c r="L741" s="614" t="s">
        <v>271</v>
      </c>
      <c r="M741" s="434">
        <v>45841</v>
      </c>
      <c r="N741" s="436" t="s">
        <v>233</v>
      </c>
      <c r="O741" s="420"/>
      <c r="P741" s="419"/>
      <c r="Q741" s="421"/>
      <c r="R741" s="420"/>
      <c r="S741" s="420"/>
      <c r="T741" s="420"/>
      <c r="U741" s="420"/>
      <c r="V741" s="420" t="s">
        <v>11</v>
      </c>
    </row>
    <row r="742" spans="1:22">
      <c r="A742" s="432">
        <v>71687067</v>
      </c>
      <c r="B742" s="416" t="s">
        <v>6591</v>
      </c>
      <c r="C742" s="416">
        <v>955349868</v>
      </c>
      <c r="D742" s="416" t="s">
        <v>362</v>
      </c>
      <c r="E742" s="418"/>
      <c r="F742" s="419"/>
      <c r="G742" s="435" t="s">
        <v>223</v>
      </c>
      <c r="H742" s="418" t="s">
        <v>11</v>
      </c>
      <c r="I742" s="419"/>
      <c r="J742" s="419" t="s">
        <v>221</v>
      </c>
      <c r="K742" s="416"/>
      <c r="L742" s="614" t="s">
        <v>271</v>
      </c>
      <c r="M742" s="434">
        <v>45841</v>
      </c>
      <c r="N742" s="436" t="s">
        <v>233</v>
      </c>
      <c r="O742" s="420"/>
      <c r="P742" s="419"/>
      <c r="Q742" s="421"/>
      <c r="R742" s="420"/>
      <c r="S742" s="420"/>
      <c r="T742" s="420"/>
      <c r="U742" s="420"/>
      <c r="V742" s="420" t="s">
        <v>11</v>
      </c>
    </row>
    <row r="743" spans="1:22">
      <c r="A743" s="432">
        <v>41202879</v>
      </c>
      <c r="B743" s="416" t="s">
        <v>1615</v>
      </c>
      <c r="C743" s="416">
        <v>51959155819</v>
      </c>
      <c r="D743" s="416" t="s">
        <v>1616</v>
      </c>
      <c r="E743" s="418"/>
      <c r="F743" s="419"/>
      <c r="G743" s="426" t="s">
        <v>224</v>
      </c>
      <c r="H743" s="418" t="s">
        <v>11</v>
      </c>
      <c r="I743" s="419"/>
      <c r="J743" s="419" t="s">
        <v>249</v>
      </c>
      <c r="K743" s="416"/>
      <c r="L743" s="614" t="s">
        <v>271</v>
      </c>
      <c r="M743" s="434">
        <v>45841</v>
      </c>
      <c r="N743" s="436" t="s">
        <v>233</v>
      </c>
      <c r="O743" s="420"/>
      <c r="P743" s="419"/>
      <c r="Q743" s="421"/>
      <c r="R743" s="420"/>
      <c r="S743" s="420"/>
      <c r="T743" s="420"/>
      <c r="U743" s="420"/>
      <c r="V743" s="420" t="s">
        <v>1617</v>
      </c>
    </row>
    <row r="744" spans="1:22">
      <c r="A744" s="432">
        <v>10239100</v>
      </c>
      <c r="B744" s="416" t="s">
        <v>927</v>
      </c>
      <c r="C744" s="416">
        <v>51991370061</v>
      </c>
      <c r="D744" s="416" t="s">
        <v>928</v>
      </c>
      <c r="E744" s="418"/>
      <c r="F744" s="419"/>
      <c r="G744" s="426" t="s">
        <v>224</v>
      </c>
      <c r="H744" s="418" t="s">
        <v>11</v>
      </c>
      <c r="I744" s="419"/>
      <c r="J744" s="419" t="s">
        <v>221</v>
      </c>
      <c r="K744" s="416"/>
      <c r="L744" s="614" t="s">
        <v>271</v>
      </c>
      <c r="M744" s="434">
        <v>45841</v>
      </c>
      <c r="N744" s="436" t="s">
        <v>233</v>
      </c>
      <c r="O744" s="420"/>
      <c r="P744" s="419"/>
      <c r="Q744" s="421"/>
      <c r="R744" s="420"/>
      <c r="S744" s="420"/>
      <c r="T744" s="420"/>
      <c r="U744" s="420"/>
      <c r="V744" s="420" t="s">
        <v>11</v>
      </c>
    </row>
    <row r="745" spans="1:22">
      <c r="A745" s="432">
        <v>74241402</v>
      </c>
      <c r="B745" s="416" t="s">
        <v>8852</v>
      </c>
      <c r="C745" s="416">
        <v>941603377</v>
      </c>
      <c r="D745" s="416" t="s">
        <v>8853</v>
      </c>
      <c r="E745" s="418"/>
      <c r="F745" s="419"/>
      <c r="G745" s="426" t="s">
        <v>224</v>
      </c>
      <c r="H745" s="418" t="s">
        <v>11</v>
      </c>
      <c r="I745" s="419"/>
      <c r="J745" s="419" t="s">
        <v>221</v>
      </c>
      <c r="K745" s="416"/>
      <c r="L745" s="614" t="s">
        <v>271</v>
      </c>
      <c r="M745" s="434">
        <v>45841</v>
      </c>
      <c r="N745" s="436" t="s">
        <v>233</v>
      </c>
      <c r="O745" s="420"/>
      <c r="P745" s="419"/>
      <c r="Q745" s="421"/>
      <c r="R745" s="420"/>
      <c r="S745" s="420"/>
      <c r="T745" s="420"/>
      <c r="U745" s="420"/>
      <c r="V745" s="420" t="s">
        <v>11</v>
      </c>
    </row>
    <row r="746" spans="1:22">
      <c r="A746" s="432">
        <v>62460330</v>
      </c>
      <c r="B746" s="416" t="s">
        <v>5221</v>
      </c>
      <c r="C746" s="416">
        <v>993967980</v>
      </c>
      <c r="D746" s="416" t="s">
        <v>362</v>
      </c>
      <c r="E746" s="418"/>
      <c r="F746" s="419"/>
      <c r="G746" s="435" t="s">
        <v>223</v>
      </c>
      <c r="H746" s="418" t="s">
        <v>11</v>
      </c>
      <c r="I746" s="419"/>
      <c r="J746" s="419" t="s">
        <v>221</v>
      </c>
      <c r="K746" s="416"/>
      <c r="L746" s="614" t="s">
        <v>271</v>
      </c>
      <c r="M746" s="434">
        <v>45841</v>
      </c>
      <c r="N746" s="436" t="s">
        <v>233</v>
      </c>
      <c r="O746" s="420"/>
      <c r="P746" s="419"/>
      <c r="Q746" s="421"/>
      <c r="R746" s="420"/>
      <c r="S746" s="420"/>
      <c r="T746" s="420"/>
      <c r="U746" s="420"/>
      <c r="V746" s="420" t="s">
        <v>11</v>
      </c>
    </row>
    <row r="747" spans="1:22">
      <c r="A747" s="432" t="s">
        <v>362</v>
      </c>
      <c r="B747" s="416" t="s">
        <v>10267</v>
      </c>
      <c r="C747" s="416">
        <v>991751234</v>
      </c>
      <c r="D747" s="416" t="s">
        <v>362</v>
      </c>
      <c r="E747" s="418"/>
      <c r="F747" s="419"/>
      <c r="G747" s="435" t="s">
        <v>223</v>
      </c>
      <c r="H747" s="418" t="s">
        <v>11</v>
      </c>
      <c r="I747" s="419"/>
      <c r="J747" s="419" t="s">
        <v>221</v>
      </c>
      <c r="K747" s="416"/>
      <c r="L747" s="614" t="s">
        <v>271</v>
      </c>
      <c r="M747" s="434">
        <v>45841</v>
      </c>
      <c r="N747" s="436" t="s">
        <v>233</v>
      </c>
      <c r="O747" s="420"/>
      <c r="P747" s="419"/>
      <c r="Q747" s="421"/>
      <c r="R747" s="420"/>
      <c r="S747" s="420"/>
      <c r="T747" s="420"/>
      <c r="U747" s="420"/>
      <c r="V747" s="420" t="s">
        <v>11</v>
      </c>
    </row>
    <row r="748" spans="1:22">
      <c r="A748" s="432">
        <v>61422917</v>
      </c>
      <c r="B748" s="416" t="s">
        <v>4277</v>
      </c>
      <c r="C748" s="416">
        <v>901596826</v>
      </c>
      <c r="D748" s="416" t="s">
        <v>362</v>
      </c>
      <c r="E748" s="418"/>
      <c r="F748" s="419"/>
      <c r="G748" s="426" t="s">
        <v>224</v>
      </c>
      <c r="H748" s="418" t="s">
        <v>11</v>
      </c>
      <c r="I748" s="419"/>
      <c r="J748" s="419" t="s">
        <v>221</v>
      </c>
      <c r="K748" s="416"/>
      <c r="L748" s="614" t="s">
        <v>271</v>
      </c>
      <c r="M748" s="434">
        <v>45841</v>
      </c>
      <c r="N748" s="436" t="s">
        <v>233</v>
      </c>
      <c r="O748" s="420"/>
      <c r="P748" s="419"/>
      <c r="Q748" s="421"/>
      <c r="R748" s="420"/>
      <c r="S748" s="420"/>
      <c r="T748" s="420"/>
      <c r="U748" s="420"/>
      <c r="V748" s="420" t="s">
        <v>11</v>
      </c>
    </row>
    <row r="749" spans="1:22">
      <c r="A749" s="432">
        <v>72989975</v>
      </c>
      <c r="B749" s="416" t="s">
        <v>7867</v>
      </c>
      <c r="C749" s="416">
        <v>936759036</v>
      </c>
      <c r="D749" s="416" t="s">
        <v>7868</v>
      </c>
      <c r="E749" s="418"/>
      <c r="F749" s="419"/>
      <c r="G749" s="426" t="s">
        <v>224</v>
      </c>
      <c r="H749" s="418" t="s">
        <v>11</v>
      </c>
      <c r="I749" s="419"/>
      <c r="J749" s="419" t="s">
        <v>221</v>
      </c>
      <c r="K749" s="416"/>
      <c r="L749" s="614" t="s">
        <v>271</v>
      </c>
      <c r="M749" s="434">
        <v>45841</v>
      </c>
      <c r="N749" s="436" t="s">
        <v>233</v>
      </c>
      <c r="O749" s="420"/>
      <c r="P749" s="419"/>
      <c r="Q749" s="421"/>
      <c r="R749" s="420"/>
      <c r="S749" s="420"/>
      <c r="T749" s="420"/>
      <c r="U749" s="420"/>
      <c r="V749" s="420" t="s">
        <v>11</v>
      </c>
    </row>
    <row r="750" spans="1:22">
      <c r="A750" s="432">
        <v>61542613</v>
      </c>
      <c r="B750" s="416" t="s">
        <v>4693</v>
      </c>
      <c r="C750" s="416">
        <v>51921188703</v>
      </c>
      <c r="D750" s="416" t="s">
        <v>4694</v>
      </c>
      <c r="E750" s="418"/>
      <c r="F750" s="419"/>
      <c r="G750" s="426" t="s">
        <v>224</v>
      </c>
      <c r="H750" s="418" t="s">
        <v>11</v>
      </c>
      <c r="I750" s="419"/>
      <c r="J750" s="419" t="s">
        <v>221</v>
      </c>
      <c r="K750" s="416"/>
      <c r="L750" s="614" t="s">
        <v>271</v>
      </c>
      <c r="M750" s="434">
        <v>45841</v>
      </c>
      <c r="N750" s="436" t="s">
        <v>233</v>
      </c>
      <c r="O750" s="420" t="s">
        <v>231</v>
      </c>
      <c r="P750" s="419"/>
      <c r="Q750" s="421"/>
      <c r="R750" s="420"/>
      <c r="S750" s="420"/>
      <c r="T750" s="420"/>
      <c r="U750" s="420"/>
      <c r="V750" s="420" t="s">
        <v>11</v>
      </c>
    </row>
    <row r="751" spans="1:22">
      <c r="A751" s="432"/>
      <c r="B751" s="416"/>
      <c r="C751" s="416"/>
      <c r="D751" s="416"/>
      <c r="E751" s="418"/>
      <c r="F751" s="419"/>
      <c r="G751" s="426"/>
      <c r="H751" s="418"/>
      <c r="I751" s="419"/>
      <c r="J751" s="419"/>
      <c r="K751" s="416"/>
      <c r="L751" s="614"/>
      <c r="M751" s="434"/>
      <c r="N751" s="436"/>
      <c r="O751" s="420"/>
      <c r="P751" s="419"/>
      <c r="Q751" s="421"/>
      <c r="R751" s="420"/>
      <c r="S751" s="420"/>
      <c r="T751" s="420"/>
      <c r="U751" s="420"/>
      <c r="V751" s="420"/>
    </row>
    <row r="752" spans="1:22">
      <c r="A752" s="432">
        <v>46620031</v>
      </c>
      <c r="B752" s="416" t="s">
        <v>2671</v>
      </c>
      <c r="C752" s="416">
        <v>51991387518</v>
      </c>
      <c r="D752" s="416" t="s">
        <v>2672</v>
      </c>
      <c r="E752" s="418"/>
      <c r="F752" s="419"/>
      <c r="G752" s="426" t="s">
        <v>224</v>
      </c>
      <c r="H752" s="418" t="s">
        <v>11</v>
      </c>
      <c r="I752" s="419"/>
      <c r="J752" s="419" t="s">
        <v>221</v>
      </c>
      <c r="K752" s="416"/>
      <c r="L752" s="614" t="s">
        <v>271</v>
      </c>
      <c r="M752" s="434">
        <v>45841</v>
      </c>
      <c r="N752" s="436" t="s">
        <v>233</v>
      </c>
      <c r="O752" s="420"/>
      <c r="P752" s="419"/>
      <c r="Q752" s="421"/>
      <c r="R752" s="420"/>
      <c r="S752" s="420"/>
      <c r="T752" s="420"/>
      <c r="U752" s="420"/>
      <c r="V752" s="420" t="s">
        <v>11</v>
      </c>
    </row>
    <row r="753" spans="1:22">
      <c r="A753" s="432">
        <v>74733296</v>
      </c>
      <c r="B753" s="416" t="s">
        <v>9023</v>
      </c>
      <c r="C753" s="416">
        <v>925524062</v>
      </c>
      <c r="D753" s="416" t="s">
        <v>9024</v>
      </c>
      <c r="E753" s="418"/>
      <c r="F753" s="419"/>
      <c r="G753" s="426" t="s">
        <v>225</v>
      </c>
      <c r="H753" s="418" t="s">
        <v>11</v>
      </c>
      <c r="I753" s="419"/>
      <c r="J753" s="419" t="s">
        <v>221</v>
      </c>
      <c r="K753" s="416"/>
      <c r="L753" s="614" t="s">
        <v>271</v>
      </c>
      <c r="M753" s="434">
        <v>45841</v>
      </c>
      <c r="N753" s="436" t="s">
        <v>233</v>
      </c>
      <c r="O753" s="420"/>
      <c r="P753" s="419"/>
      <c r="Q753" s="421"/>
      <c r="R753" s="420"/>
      <c r="S753" s="420"/>
      <c r="T753" s="420"/>
      <c r="U753" s="420"/>
      <c r="V753" s="420" t="s">
        <v>11</v>
      </c>
    </row>
    <row r="754" spans="1:22">
      <c r="A754" s="432">
        <v>77171538</v>
      </c>
      <c r="B754" s="416" t="s">
        <v>9894</v>
      </c>
      <c r="C754" s="416">
        <v>51952477870</v>
      </c>
      <c r="D754" s="416" t="s">
        <v>9895</v>
      </c>
      <c r="E754" s="418"/>
      <c r="F754" s="419"/>
      <c r="G754" s="426" t="s">
        <v>225</v>
      </c>
      <c r="H754" s="418" t="s">
        <v>11</v>
      </c>
      <c r="I754" s="419"/>
      <c r="J754" s="419" t="s">
        <v>221</v>
      </c>
      <c r="K754" s="416"/>
      <c r="L754" s="614" t="s">
        <v>271</v>
      </c>
      <c r="M754" s="434">
        <v>45841</v>
      </c>
      <c r="N754" s="436" t="s">
        <v>233</v>
      </c>
      <c r="O754" s="420"/>
      <c r="P754" s="419"/>
      <c r="Q754" s="421"/>
      <c r="R754" s="420"/>
      <c r="S754" s="420"/>
      <c r="T754" s="420"/>
      <c r="U754" s="420"/>
      <c r="V754" s="420" t="s">
        <v>11</v>
      </c>
    </row>
    <row r="755" spans="1:22">
      <c r="A755" s="432">
        <v>61501852</v>
      </c>
      <c r="B755" s="416" t="s">
        <v>4541</v>
      </c>
      <c r="C755" s="416">
        <v>922335982</v>
      </c>
      <c r="D755" s="416" t="s">
        <v>4542</v>
      </c>
      <c r="E755" s="418"/>
      <c r="F755" s="419"/>
      <c r="G755" s="426" t="s">
        <v>224</v>
      </c>
      <c r="H755" s="418" t="s">
        <v>11</v>
      </c>
      <c r="I755" s="419"/>
      <c r="J755" s="419" t="s">
        <v>221</v>
      </c>
      <c r="K755" s="416"/>
      <c r="L755" s="614" t="s">
        <v>271</v>
      </c>
      <c r="M755" s="434">
        <v>45841</v>
      </c>
      <c r="N755" s="436" t="s">
        <v>233</v>
      </c>
      <c r="O755" s="420"/>
      <c r="P755" s="419"/>
      <c r="Q755" s="421"/>
      <c r="R755" s="420"/>
      <c r="S755" s="420"/>
      <c r="T755" s="420"/>
      <c r="U755" s="420"/>
      <c r="V755" s="420" t="s">
        <v>11</v>
      </c>
    </row>
    <row r="756" spans="1:22">
      <c r="A756" s="432">
        <v>72276723</v>
      </c>
      <c r="B756" s="416" t="s">
        <v>6987</v>
      </c>
      <c r="C756" s="416">
        <v>977973843</v>
      </c>
      <c r="D756" s="416" t="s">
        <v>6988</v>
      </c>
      <c r="E756" s="418"/>
      <c r="F756" s="419"/>
      <c r="G756" s="426" t="s">
        <v>224</v>
      </c>
      <c r="H756" s="418" t="s">
        <v>11</v>
      </c>
      <c r="I756" s="419"/>
      <c r="J756" s="419" t="s">
        <v>221</v>
      </c>
      <c r="K756" s="416"/>
      <c r="L756" s="614" t="s">
        <v>271</v>
      </c>
      <c r="M756" s="434">
        <v>45841</v>
      </c>
      <c r="N756" s="436" t="s">
        <v>233</v>
      </c>
      <c r="O756" s="420"/>
      <c r="P756" s="419"/>
      <c r="Q756" s="421"/>
      <c r="R756" s="420"/>
      <c r="S756" s="420"/>
      <c r="T756" s="420"/>
      <c r="U756" s="420"/>
      <c r="V756" s="420" t="s">
        <v>11</v>
      </c>
    </row>
    <row r="757" spans="1:22">
      <c r="A757" s="432">
        <v>42778357</v>
      </c>
      <c r="B757" s="416" t="s">
        <v>1963</v>
      </c>
      <c r="C757" s="416">
        <v>927597724</v>
      </c>
      <c r="D757" s="416" t="s">
        <v>1964</v>
      </c>
      <c r="E757" s="418"/>
      <c r="F757" s="419"/>
      <c r="G757" s="426" t="s">
        <v>224</v>
      </c>
      <c r="H757" s="418" t="s">
        <v>11</v>
      </c>
      <c r="I757" s="419"/>
      <c r="J757" s="419" t="s">
        <v>221</v>
      </c>
      <c r="K757" s="416"/>
      <c r="L757" s="614" t="s">
        <v>271</v>
      </c>
      <c r="M757" s="434">
        <v>45841</v>
      </c>
      <c r="N757" s="436" t="s">
        <v>233</v>
      </c>
      <c r="O757" s="420"/>
      <c r="P757" s="419"/>
      <c r="Q757" s="421"/>
      <c r="R757" s="420"/>
      <c r="S757" s="420"/>
      <c r="T757" s="420"/>
      <c r="U757" s="420"/>
      <c r="V757" s="420" t="s">
        <v>11</v>
      </c>
    </row>
    <row r="758" spans="1:22" ht="29">
      <c r="A758" s="141">
        <v>60325500</v>
      </c>
      <c r="B758" s="134" t="s">
        <v>3066</v>
      </c>
      <c r="C758" s="134">
        <v>51997962367</v>
      </c>
      <c r="D758" s="134" t="s">
        <v>3067</v>
      </c>
      <c r="E758" s="163"/>
      <c r="F758" s="76"/>
      <c r="G758" s="184" t="s">
        <v>224</v>
      </c>
      <c r="H758" s="163" t="s">
        <v>11</v>
      </c>
      <c r="I758" s="76"/>
      <c r="J758" s="76" t="s">
        <v>221</v>
      </c>
      <c r="K758" s="134"/>
      <c r="L758" s="614" t="s">
        <v>271</v>
      </c>
      <c r="M758" s="188">
        <v>45841</v>
      </c>
      <c r="N758" s="308" t="s">
        <v>434</v>
      </c>
      <c r="O758" s="308" t="s">
        <v>434</v>
      </c>
      <c r="P758" s="308"/>
      <c r="Q758" s="64"/>
      <c r="R758" s="56"/>
      <c r="S758" s="56"/>
      <c r="T758" s="56"/>
      <c r="U758" s="56"/>
      <c r="V758" s="56" t="s">
        <v>11</v>
      </c>
    </row>
    <row r="759" spans="1:22">
      <c r="A759" s="432">
        <v>17640383</v>
      </c>
      <c r="B759" s="416" t="s">
        <v>1122</v>
      </c>
      <c r="C759" s="416">
        <v>51951499816</v>
      </c>
      <c r="D759" s="416" t="s">
        <v>1123</v>
      </c>
      <c r="E759" s="418"/>
      <c r="F759" s="419"/>
      <c r="G759" s="426" t="s">
        <v>224</v>
      </c>
      <c r="H759" s="418" t="s">
        <v>11</v>
      </c>
      <c r="I759" s="419"/>
      <c r="J759" s="419" t="s">
        <v>221</v>
      </c>
      <c r="K759" s="416"/>
      <c r="L759" s="614" t="s">
        <v>271</v>
      </c>
      <c r="M759" s="434">
        <v>45841</v>
      </c>
      <c r="N759" s="436" t="s">
        <v>233</v>
      </c>
      <c r="O759" s="420"/>
      <c r="P759" s="419"/>
      <c r="Q759" s="421"/>
      <c r="R759" s="420"/>
      <c r="S759" s="420"/>
      <c r="T759" s="420"/>
      <c r="U759" s="420"/>
      <c r="V759" s="420" t="s">
        <v>11</v>
      </c>
    </row>
    <row r="760" spans="1:22">
      <c r="A760" s="432">
        <v>71883025</v>
      </c>
      <c r="B760" s="416" t="s">
        <v>6651</v>
      </c>
      <c r="C760" s="416">
        <v>957257090</v>
      </c>
      <c r="D760" s="416" t="s">
        <v>362</v>
      </c>
      <c r="E760" s="418"/>
      <c r="F760" s="419"/>
      <c r="G760" s="435" t="s">
        <v>223</v>
      </c>
      <c r="H760" s="418" t="s">
        <v>11</v>
      </c>
      <c r="I760" s="419"/>
      <c r="J760" s="419" t="s">
        <v>221</v>
      </c>
      <c r="K760" s="416"/>
      <c r="L760" s="614" t="s">
        <v>271</v>
      </c>
      <c r="M760" s="434">
        <v>45841</v>
      </c>
      <c r="N760" s="436" t="s">
        <v>233</v>
      </c>
      <c r="O760" s="420"/>
      <c r="P760" s="419"/>
      <c r="Q760" s="421"/>
      <c r="R760" s="420"/>
      <c r="S760" s="420"/>
      <c r="T760" s="420"/>
      <c r="U760" s="420"/>
      <c r="V760" s="420" t="s">
        <v>11</v>
      </c>
    </row>
    <row r="761" spans="1:22">
      <c r="A761" s="432">
        <v>28771220</v>
      </c>
      <c r="B761" s="416" t="s">
        <v>1264</v>
      </c>
      <c r="C761" s="416">
        <v>51937397588</v>
      </c>
      <c r="D761" s="416" t="s">
        <v>1265</v>
      </c>
      <c r="E761" s="418"/>
      <c r="F761" s="419"/>
      <c r="G761" s="426" t="s">
        <v>225</v>
      </c>
      <c r="H761" s="418" t="s">
        <v>11</v>
      </c>
      <c r="I761" s="419"/>
      <c r="J761" s="419" t="s">
        <v>221</v>
      </c>
      <c r="K761" s="416"/>
      <c r="L761" s="614" t="s">
        <v>271</v>
      </c>
      <c r="M761" s="434">
        <v>45841</v>
      </c>
      <c r="N761" s="436" t="s">
        <v>233</v>
      </c>
      <c r="O761" s="420"/>
      <c r="P761" s="419"/>
      <c r="Q761" s="421"/>
      <c r="R761" s="420"/>
      <c r="S761" s="420"/>
      <c r="T761" s="420"/>
      <c r="U761" s="420"/>
      <c r="V761" s="420" t="s">
        <v>11</v>
      </c>
    </row>
    <row r="762" spans="1:22">
      <c r="A762" s="432">
        <v>60662137</v>
      </c>
      <c r="B762" s="416" t="s">
        <v>3193</v>
      </c>
      <c r="C762" s="416" t="s">
        <v>3194</v>
      </c>
      <c r="D762" s="416" t="s">
        <v>3195</v>
      </c>
      <c r="E762" s="418"/>
      <c r="F762" s="419"/>
      <c r="G762" s="426" t="s">
        <v>224</v>
      </c>
      <c r="H762" s="418" t="s">
        <v>11</v>
      </c>
      <c r="I762" s="419"/>
      <c r="J762" s="419" t="s">
        <v>221</v>
      </c>
      <c r="K762" s="416"/>
      <c r="L762" s="614" t="s">
        <v>271</v>
      </c>
      <c r="M762" s="434">
        <v>45841</v>
      </c>
      <c r="N762" s="436" t="s">
        <v>233</v>
      </c>
      <c r="O762" s="420"/>
      <c r="P762" s="419"/>
      <c r="Q762" s="421"/>
      <c r="R762" s="420"/>
      <c r="S762" s="420"/>
      <c r="T762" s="420"/>
      <c r="U762" s="420"/>
      <c r="V762" s="420" t="s">
        <v>11</v>
      </c>
    </row>
    <row r="763" spans="1:22">
      <c r="A763" s="432">
        <v>61107824</v>
      </c>
      <c r="B763" s="416" t="s">
        <v>3691</v>
      </c>
      <c r="C763" s="416">
        <v>922451666</v>
      </c>
      <c r="D763" s="416" t="s">
        <v>3692</v>
      </c>
      <c r="E763" s="418"/>
      <c r="F763" s="419"/>
      <c r="G763" s="426" t="s">
        <v>225</v>
      </c>
      <c r="H763" s="418" t="s">
        <v>11</v>
      </c>
      <c r="I763" s="419"/>
      <c r="J763" s="419" t="s">
        <v>221</v>
      </c>
      <c r="K763" s="416"/>
      <c r="L763" s="614" t="s">
        <v>271</v>
      </c>
      <c r="M763" s="434">
        <v>45841</v>
      </c>
      <c r="N763" s="436" t="s">
        <v>233</v>
      </c>
      <c r="O763" s="420"/>
      <c r="P763" s="419"/>
      <c r="Q763" s="421"/>
      <c r="R763" s="420"/>
      <c r="S763" s="420"/>
      <c r="T763" s="420"/>
      <c r="U763" s="420"/>
      <c r="V763" s="420" t="s">
        <v>11</v>
      </c>
    </row>
    <row r="764" spans="1:22">
      <c r="A764" s="432">
        <v>42459225</v>
      </c>
      <c r="B764" s="416" t="s">
        <v>1886</v>
      </c>
      <c r="C764" s="416">
        <v>51955459239</v>
      </c>
      <c r="D764" s="416" t="s">
        <v>1887</v>
      </c>
      <c r="E764" s="418"/>
      <c r="F764" s="419"/>
      <c r="G764" s="426" t="s">
        <v>224</v>
      </c>
      <c r="H764" s="418" t="s">
        <v>11</v>
      </c>
      <c r="I764" s="419"/>
      <c r="J764" s="419" t="s">
        <v>221</v>
      </c>
      <c r="K764" s="416"/>
      <c r="L764" s="614" t="s">
        <v>271</v>
      </c>
      <c r="M764" s="434">
        <v>45841</v>
      </c>
      <c r="N764" s="436" t="s">
        <v>233</v>
      </c>
      <c r="O764" s="420"/>
      <c r="P764" s="419"/>
      <c r="Q764" s="421"/>
      <c r="R764" s="420"/>
      <c r="S764" s="420"/>
      <c r="T764" s="420"/>
      <c r="U764" s="420"/>
      <c r="V764" s="420" t="s">
        <v>11</v>
      </c>
    </row>
    <row r="765" spans="1:22">
      <c r="A765" s="432">
        <v>72348904</v>
      </c>
      <c r="B765" s="416" t="s">
        <v>7153</v>
      </c>
      <c r="C765" s="416">
        <v>925708280</v>
      </c>
      <c r="D765" s="416" t="s">
        <v>7154</v>
      </c>
      <c r="E765" s="418"/>
      <c r="F765" s="419"/>
      <c r="G765" s="426" t="s">
        <v>225</v>
      </c>
      <c r="H765" s="418" t="s">
        <v>11</v>
      </c>
      <c r="I765" s="419"/>
      <c r="J765" s="419" t="s">
        <v>221</v>
      </c>
      <c r="K765" s="416"/>
      <c r="L765" s="614" t="s">
        <v>271</v>
      </c>
      <c r="M765" s="434">
        <v>45841</v>
      </c>
      <c r="N765" s="436" t="s">
        <v>233</v>
      </c>
      <c r="O765" s="420"/>
      <c r="P765" s="419"/>
      <c r="Q765" s="421"/>
      <c r="R765" s="420"/>
      <c r="S765" s="420"/>
      <c r="T765" s="420"/>
      <c r="U765" s="420"/>
      <c r="V765" s="420" t="s">
        <v>11</v>
      </c>
    </row>
    <row r="766" spans="1:22">
      <c r="A766" s="432">
        <v>60871772</v>
      </c>
      <c r="B766" s="416" t="s">
        <v>3383</v>
      </c>
      <c r="C766" s="416">
        <v>951359902</v>
      </c>
      <c r="D766" s="416" t="s">
        <v>3384</v>
      </c>
      <c r="E766" s="418"/>
      <c r="F766" s="419"/>
      <c r="G766" s="426" t="s">
        <v>225</v>
      </c>
      <c r="H766" s="418" t="s">
        <v>11</v>
      </c>
      <c r="I766" s="419"/>
      <c r="J766" s="419" t="s">
        <v>221</v>
      </c>
      <c r="K766" s="416"/>
      <c r="L766" s="614" t="s">
        <v>271</v>
      </c>
      <c r="M766" s="434">
        <v>45841</v>
      </c>
      <c r="N766" s="436" t="s">
        <v>233</v>
      </c>
      <c r="O766" s="420"/>
      <c r="P766" s="419"/>
      <c r="Q766" s="421"/>
      <c r="R766" s="420"/>
      <c r="S766" s="420"/>
      <c r="T766" s="420"/>
      <c r="U766" s="420"/>
      <c r="V766" s="420" t="s">
        <v>11</v>
      </c>
    </row>
    <row r="767" spans="1:22">
      <c r="A767" s="432">
        <v>71149073</v>
      </c>
      <c r="B767" s="416" t="s">
        <v>5978</v>
      </c>
      <c r="C767" s="416">
        <v>977871075</v>
      </c>
      <c r="D767" s="416" t="s">
        <v>5979</v>
      </c>
      <c r="E767" s="418"/>
      <c r="F767" s="419"/>
      <c r="G767" s="426" t="s">
        <v>224</v>
      </c>
      <c r="H767" s="418" t="s">
        <v>11</v>
      </c>
      <c r="I767" s="419"/>
      <c r="J767" s="419" t="s">
        <v>221</v>
      </c>
      <c r="K767" s="416"/>
      <c r="L767" s="614" t="s">
        <v>271</v>
      </c>
      <c r="M767" s="434">
        <v>45841</v>
      </c>
      <c r="N767" s="436" t="s">
        <v>233</v>
      </c>
      <c r="O767" s="420"/>
      <c r="P767" s="419"/>
      <c r="Q767" s="421"/>
      <c r="R767" s="420"/>
      <c r="S767" s="420"/>
      <c r="T767" s="420"/>
      <c r="U767" s="420"/>
      <c r="V767" s="420" t="s">
        <v>11</v>
      </c>
    </row>
    <row r="768" spans="1:22">
      <c r="A768" s="432">
        <v>73738500</v>
      </c>
      <c r="B768" s="416" t="s">
        <v>8547</v>
      </c>
      <c r="C768" s="416">
        <v>942261699</v>
      </c>
      <c r="D768" s="416" t="s">
        <v>8548</v>
      </c>
      <c r="E768" s="418"/>
      <c r="F768" s="419"/>
      <c r="G768" s="426" t="s">
        <v>224</v>
      </c>
      <c r="H768" s="418" t="s">
        <v>11</v>
      </c>
      <c r="I768" s="419"/>
      <c r="J768" s="419" t="s">
        <v>221</v>
      </c>
      <c r="K768" s="416"/>
      <c r="L768" s="614" t="s">
        <v>271</v>
      </c>
      <c r="M768" s="434">
        <v>45841</v>
      </c>
      <c r="N768" s="436" t="s">
        <v>233</v>
      </c>
      <c r="O768" s="420"/>
      <c r="P768" s="419"/>
      <c r="Q768" s="421"/>
      <c r="R768" s="420"/>
      <c r="S768" s="420"/>
      <c r="T768" s="420"/>
      <c r="U768" s="420"/>
      <c r="V768" s="420" t="s">
        <v>11</v>
      </c>
    </row>
    <row r="769" spans="1:22">
      <c r="A769" s="432">
        <v>70386143</v>
      </c>
      <c r="B769" s="416" t="s">
        <v>5417</v>
      </c>
      <c r="C769" s="416">
        <v>902277392</v>
      </c>
      <c r="D769" s="416" t="s">
        <v>5418</v>
      </c>
      <c r="E769" s="418"/>
      <c r="F769" s="419"/>
      <c r="G769" s="426" t="s">
        <v>225</v>
      </c>
      <c r="H769" s="418" t="s">
        <v>11</v>
      </c>
      <c r="I769" s="419"/>
      <c r="J769" s="419" t="s">
        <v>221</v>
      </c>
      <c r="K769" s="416"/>
      <c r="L769" s="614" t="s">
        <v>271</v>
      </c>
      <c r="M769" s="434">
        <v>45841</v>
      </c>
      <c r="N769" s="436" t="s">
        <v>233</v>
      </c>
      <c r="O769" s="420"/>
      <c r="P769" s="419"/>
      <c r="Q769" s="421"/>
      <c r="R769" s="420"/>
      <c r="S769" s="420"/>
      <c r="T769" s="420"/>
      <c r="U769" s="420"/>
      <c r="V769" s="420" t="s">
        <v>11</v>
      </c>
    </row>
    <row r="770" spans="1:22">
      <c r="A770" s="432">
        <v>74761508</v>
      </c>
      <c r="B770" s="416" t="s">
        <v>9029</v>
      </c>
      <c r="C770" s="416">
        <v>968524054</v>
      </c>
      <c r="D770" s="416" t="s">
        <v>9030</v>
      </c>
      <c r="E770" s="418"/>
      <c r="F770" s="419"/>
      <c r="G770" s="426" t="s">
        <v>224</v>
      </c>
      <c r="H770" s="418" t="s">
        <v>11</v>
      </c>
      <c r="I770" s="419"/>
      <c r="J770" s="419" t="s">
        <v>221</v>
      </c>
      <c r="K770" s="416"/>
      <c r="L770" s="614" t="s">
        <v>271</v>
      </c>
      <c r="M770" s="434">
        <v>45841</v>
      </c>
      <c r="N770" s="436" t="s">
        <v>233</v>
      </c>
      <c r="O770" s="420"/>
      <c r="P770" s="419"/>
      <c r="Q770" s="421"/>
      <c r="R770" s="420"/>
      <c r="S770" s="420"/>
      <c r="T770" s="420"/>
      <c r="U770" s="420"/>
      <c r="V770" s="420" t="s">
        <v>11</v>
      </c>
    </row>
    <row r="771" spans="1:22">
      <c r="A771" s="432">
        <v>72886749</v>
      </c>
      <c r="B771" s="416" t="s">
        <v>7730</v>
      </c>
      <c r="C771" s="416">
        <v>975484211</v>
      </c>
      <c r="D771" s="416" t="s">
        <v>7731</v>
      </c>
      <c r="E771" s="418"/>
      <c r="F771" s="419"/>
      <c r="G771" s="426" t="s">
        <v>224</v>
      </c>
      <c r="H771" s="418" t="s">
        <v>11</v>
      </c>
      <c r="I771" s="419"/>
      <c r="J771" s="419" t="s">
        <v>221</v>
      </c>
      <c r="K771" s="416"/>
      <c r="L771" s="614" t="s">
        <v>271</v>
      </c>
      <c r="M771" s="434">
        <v>45841</v>
      </c>
      <c r="N771" s="436" t="s">
        <v>233</v>
      </c>
      <c r="O771" s="420"/>
      <c r="P771" s="419"/>
      <c r="Q771" s="421"/>
      <c r="R771" s="420"/>
      <c r="S771" s="420"/>
      <c r="T771" s="420"/>
      <c r="U771" s="420"/>
      <c r="V771" s="420" t="s">
        <v>11</v>
      </c>
    </row>
    <row r="772" spans="1:22">
      <c r="A772" s="432">
        <v>75972239</v>
      </c>
      <c r="B772" s="416" t="s">
        <v>9493</v>
      </c>
      <c r="C772" s="416">
        <v>920293472</v>
      </c>
      <c r="D772" s="416" t="s">
        <v>9494</v>
      </c>
      <c r="E772" s="418"/>
      <c r="F772" s="419"/>
      <c r="G772" s="435" t="s">
        <v>223</v>
      </c>
      <c r="H772" s="418" t="s">
        <v>11</v>
      </c>
      <c r="I772" s="419"/>
      <c r="J772" s="419" t="s">
        <v>221</v>
      </c>
      <c r="K772" s="416"/>
      <c r="L772" s="614" t="s">
        <v>271</v>
      </c>
      <c r="M772" s="434">
        <v>45841</v>
      </c>
      <c r="N772" s="436" t="s">
        <v>233</v>
      </c>
      <c r="O772" s="420"/>
      <c r="P772" s="419"/>
      <c r="Q772" s="421"/>
      <c r="R772" s="420"/>
      <c r="S772" s="420"/>
      <c r="T772" s="420"/>
      <c r="U772" s="420"/>
      <c r="V772" s="420" t="s">
        <v>11</v>
      </c>
    </row>
    <row r="773" spans="1:22" ht="29">
      <c r="A773" s="141">
        <v>10470389</v>
      </c>
      <c r="B773" s="134" t="s">
        <v>978</v>
      </c>
      <c r="C773" s="134">
        <v>986744448</v>
      </c>
      <c r="D773" s="134" t="s">
        <v>979</v>
      </c>
      <c r="E773" s="163"/>
      <c r="F773" s="76"/>
      <c r="G773" s="184" t="s">
        <v>224</v>
      </c>
      <c r="H773" s="163" t="s">
        <v>11</v>
      </c>
      <c r="I773" s="76"/>
      <c r="J773" s="76" t="s">
        <v>221</v>
      </c>
      <c r="K773" s="134"/>
      <c r="L773" s="614" t="s">
        <v>271</v>
      </c>
      <c r="M773" s="188">
        <v>45841</v>
      </c>
      <c r="N773" s="60" t="s">
        <v>434</v>
      </c>
      <c r="O773" s="308" t="s">
        <v>434</v>
      </c>
      <c r="P773" s="308"/>
      <c r="Q773" s="64"/>
      <c r="R773" s="56"/>
      <c r="S773" s="56"/>
      <c r="T773" s="56"/>
      <c r="U773" s="56"/>
      <c r="V773" s="56" t="s">
        <v>980</v>
      </c>
    </row>
    <row r="774" spans="1:22">
      <c r="A774" s="432">
        <v>74695004</v>
      </c>
      <c r="B774" s="416" t="s">
        <v>8993</v>
      </c>
      <c r="C774" s="416">
        <v>955043328</v>
      </c>
      <c r="D774" s="416" t="s">
        <v>8994</v>
      </c>
      <c r="E774" s="418"/>
      <c r="F774" s="76"/>
      <c r="G774" s="426" t="s">
        <v>224</v>
      </c>
      <c r="H774" s="418" t="s">
        <v>11</v>
      </c>
      <c r="I774" s="419"/>
      <c r="J774" s="419" t="s">
        <v>221</v>
      </c>
      <c r="K774" s="416"/>
      <c r="L774" s="614" t="s">
        <v>271</v>
      </c>
      <c r="M774" s="434">
        <v>45841</v>
      </c>
      <c r="N774" s="436" t="s">
        <v>233</v>
      </c>
      <c r="O774" s="420"/>
      <c r="P774" s="419"/>
      <c r="Q774" s="421"/>
      <c r="R774" s="420"/>
      <c r="S774" s="420"/>
      <c r="T774" s="420"/>
      <c r="U774" s="420"/>
      <c r="V774" s="420" t="s">
        <v>11</v>
      </c>
    </row>
    <row r="775" spans="1:22">
      <c r="A775" s="432">
        <v>17151703</v>
      </c>
      <c r="B775" s="416" t="s">
        <v>1113</v>
      </c>
      <c r="C775" s="416">
        <v>997302245</v>
      </c>
      <c r="D775" s="416" t="s">
        <v>1114</v>
      </c>
      <c r="E775" s="418"/>
      <c r="F775" s="76"/>
      <c r="G775" s="426" t="s">
        <v>225</v>
      </c>
      <c r="H775" s="418" t="s">
        <v>11</v>
      </c>
      <c r="I775" s="419"/>
      <c r="J775" s="419" t="s">
        <v>221</v>
      </c>
      <c r="K775" s="416"/>
      <c r="L775" s="614" t="s">
        <v>271</v>
      </c>
      <c r="M775" s="434">
        <v>45841</v>
      </c>
      <c r="N775" s="436" t="s">
        <v>233</v>
      </c>
      <c r="O775" s="420"/>
      <c r="P775" s="419"/>
      <c r="Q775" s="421"/>
      <c r="R775" s="420"/>
      <c r="S775" s="420"/>
      <c r="T775" s="420"/>
      <c r="U775" s="420"/>
      <c r="V775" s="420" t="s">
        <v>11</v>
      </c>
    </row>
    <row r="776" spans="1:22">
      <c r="A776" s="432" t="s">
        <v>362</v>
      </c>
      <c r="B776" s="416" t="s">
        <v>10268</v>
      </c>
      <c r="C776" s="416">
        <v>902005725</v>
      </c>
      <c r="D776" s="416" t="s">
        <v>10269</v>
      </c>
      <c r="E776" s="418"/>
      <c r="F776" s="419"/>
      <c r="G776" s="435" t="s">
        <v>223</v>
      </c>
      <c r="H776" s="418" t="s">
        <v>11</v>
      </c>
      <c r="I776" s="419"/>
      <c r="J776" s="419" t="s">
        <v>221</v>
      </c>
      <c r="K776" s="416"/>
      <c r="L776" s="614" t="s">
        <v>271</v>
      </c>
      <c r="M776" s="434">
        <v>45841</v>
      </c>
      <c r="N776" s="436" t="s">
        <v>233</v>
      </c>
      <c r="O776" s="420"/>
      <c r="P776" s="419"/>
      <c r="Q776" s="421"/>
      <c r="R776" s="420"/>
      <c r="S776" s="420"/>
      <c r="T776" s="420"/>
      <c r="U776" s="420"/>
      <c r="V776" s="420" t="s">
        <v>11</v>
      </c>
    </row>
    <row r="777" spans="1:22">
      <c r="A777" s="432" t="s">
        <v>362</v>
      </c>
      <c r="B777" s="416" t="s">
        <v>10270</v>
      </c>
      <c r="C777" s="416">
        <v>982345127</v>
      </c>
      <c r="D777" s="416" t="s">
        <v>10271</v>
      </c>
      <c r="E777" s="418"/>
      <c r="F777" s="419"/>
      <c r="G777" s="426" t="s">
        <v>224</v>
      </c>
      <c r="H777" s="418" t="s">
        <v>11</v>
      </c>
      <c r="I777" s="419"/>
      <c r="J777" s="419" t="s">
        <v>221</v>
      </c>
      <c r="K777" s="416"/>
      <c r="L777" s="614" t="s">
        <v>271</v>
      </c>
      <c r="M777" s="434">
        <v>45841</v>
      </c>
      <c r="N777" s="436" t="s">
        <v>233</v>
      </c>
      <c r="O777" s="420"/>
      <c r="P777" s="419"/>
      <c r="Q777" s="421"/>
      <c r="R777" s="420"/>
      <c r="S777" s="420"/>
      <c r="T777" s="420"/>
      <c r="U777" s="420"/>
      <c r="V777" s="420" t="s">
        <v>11</v>
      </c>
    </row>
    <row r="778" spans="1:22">
      <c r="A778" s="432">
        <v>61629573</v>
      </c>
      <c r="B778" s="416" t="s">
        <v>4720</v>
      </c>
      <c r="C778" s="416">
        <v>935205819</v>
      </c>
      <c r="D778" s="416" t="s">
        <v>4721</v>
      </c>
      <c r="E778" s="418"/>
      <c r="F778" s="419"/>
      <c r="G778" s="426" t="s">
        <v>224</v>
      </c>
      <c r="H778" s="418" t="s">
        <v>11</v>
      </c>
      <c r="I778" s="419"/>
      <c r="J778" s="419" t="s">
        <v>221</v>
      </c>
      <c r="K778" s="416"/>
      <c r="L778" s="614" t="s">
        <v>271</v>
      </c>
      <c r="M778" s="434">
        <v>45841</v>
      </c>
      <c r="N778" s="436" t="s">
        <v>233</v>
      </c>
      <c r="O778" s="420"/>
      <c r="P778" s="419"/>
      <c r="Q778" s="421"/>
      <c r="R778" s="420"/>
      <c r="S778" s="420"/>
      <c r="T778" s="420"/>
      <c r="U778" s="420"/>
      <c r="V778" s="420" t="s">
        <v>11</v>
      </c>
    </row>
    <row r="779" spans="1:22">
      <c r="A779" s="432">
        <v>63035447</v>
      </c>
      <c r="B779" s="416" t="s">
        <v>5312</v>
      </c>
      <c r="C779" s="416">
        <v>916056460</v>
      </c>
      <c r="D779" s="416" t="s">
        <v>5313</v>
      </c>
      <c r="E779" s="418"/>
      <c r="F779" s="419"/>
      <c r="G779" s="435" t="s">
        <v>223</v>
      </c>
      <c r="H779" s="418" t="s">
        <v>11</v>
      </c>
      <c r="I779" s="419"/>
      <c r="J779" s="419" t="s">
        <v>221</v>
      </c>
      <c r="K779" s="416"/>
      <c r="L779" s="614" t="s">
        <v>271</v>
      </c>
      <c r="M779" s="434">
        <v>45841</v>
      </c>
      <c r="N779" s="436" t="s">
        <v>233</v>
      </c>
      <c r="O779" s="420"/>
      <c r="P779" s="419"/>
      <c r="Q779" s="421"/>
      <c r="R779" s="420"/>
      <c r="S779" s="420"/>
      <c r="T779" s="420"/>
      <c r="U779" s="420"/>
      <c r="V779" s="420" t="s">
        <v>11</v>
      </c>
    </row>
    <row r="780" spans="1:22">
      <c r="A780" s="432" t="s">
        <v>362</v>
      </c>
      <c r="B780" s="416" t="s">
        <v>10272</v>
      </c>
      <c r="C780" s="416">
        <v>985041673</v>
      </c>
      <c r="D780" s="416" t="s">
        <v>362</v>
      </c>
      <c r="E780" s="418"/>
      <c r="F780" s="419"/>
      <c r="G780" s="426" t="s">
        <v>224</v>
      </c>
      <c r="H780" s="418" t="s">
        <v>11</v>
      </c>
      <c r="I780" s="419"/>
      <c r="J780" s="419" t="s">
        <v>221</v>
      </c>
      <c r="K780" s="416"/>
      <c r="L780" s="614" t="s">
        <v>271</v>
      </c>
      <c r="M780" s="434">
        <v>45841</v>
      </c>
      <c r="N780" s="436" t="s">
        <v>233</v>
      </c>
      <c r="O780" s="420"/>
      <c r="P780" s="419"/>
      <c r="Q780" s="421"/>
      <c r="R780" s="420"/>
      <c r="S780" s="420"/>
      <c r="T780" s="420"/>
      <c r="U780" s="420"/>
      <c r="V780" s="420" t="s">
        <v>11</v>
      </c>
    </row>
    <row r="781" spans="1:22">
      <c r="A781" s="432">
        <v>61529889</v>
      </c>
      <c r="B781" s="416" t="s">
        <v>4654</v>
      </c>
      <c r="C781" s="416">
        <v>936808859</v>
      </c>
      <c r="D781" s="416" t="s">
        <v>4655</v>
      </c>
      <c r="E781" s="418"/>
      <c r="F781" s="419"/>
      <c r="G781" s="426" t="s">
        <v>224</v>
      </c>
      <c r="H781" s="418" t="s">
        <v>11</v>
      </c>
      <c r="I781" s="419"/>
      <c r="J781" s="419" t="s">
        <v>221</v>
      </c>
      <c r="K781" s="416"/>
      <c r="L781" s="614" t="s">
        <v>271</v>
      </c>
      <c r="M781" s="434">
        <v>45841</v>
      </c>
      <c r="N781" s="436" t="s">
        <v>233</v>
      </c>
      <c r="O781" s="420"/>
      <c r="P781" s="419"/>
      <c r="Q781" s="421"/>
      <c r="R781" s="420"/>
      <c r="S781" s="420"/>
      <c r="T781" s="420"/>
      <c r="U781" s="420"/>
      <c r="V781" s="420" t="s">
        <v>11</v>
      </c>
    </row>
    <row r="782" spans="1:22">
      <c r="A782" s="432" t="s">
        <v>362</v>
      </c>
      <c r="B782" s="416" t="s">
        <v>10273</v>
      </c>
      <c r="C782" s="416">
        <v>936347893</v>
      </c>
      <c r="D782" s="416" t="s">
        <v>362</v>
      </c>
      <c r="E782" s="418"/>
      <c r="F782" s="76"/>
      <c r="G782" s="426" t="s">
        <v>224</v>
      </c>
      <c r="H782" s="418" t="s">
        <v>11</v>
      </c>
      <c r="I782" s="419"/>
      <c r="J782" s="419" t="s">
        <v>221</v>
      </c>
      <c r="K782" s="416"/>
      <c r="L782" s="614" t="s">
        <v>271</v>
      </c>
      <c r="M782" s="434">
        <v>45841</v>
      </c>
      <c r="N782" s="436" t="s">
        <v>233</v>
      </c>
      <c r="O782" s="420"/>
      <c r="P782" s="419"/>
      <c r="Q782" s="421"/>
      <c r="R782" s="420"/>
      <c r="S782" s="420"/>
      <c r="T782" s="420"/>
      <c r="U782" s="420"/>
      <c r="V782" s="420" t="s">
        <v>11</v>
      </c>
    </row>
    <row r="783" spans="1:22">
      <c r="A783" s="432" t="s">
        <v>362</v>
      </c>
      <c r="B783" s="416" t="s">
        <v>10274</v>
      </c>
      <c r="C783" s="416">
        <v>922809310</v>
      </c>
      <c r="D783" s="416" t="s">
        <v>10275</v>
      </c>
      <c r="E783" s="418"/>
      <c r="F783" s="419"/>
      <c r="G783" s="426" t="s">
        <v>224</v>
      </c>
      <c r="H783" s="418" t="s">
        <v>11</v>
      </c>
      <c r="I783" s="419"/>
      <c r="J783" s="419" t="s">
        <v>221</v>
      </c>
      <c r="K783" s="416"/>
      <c r="L783" s="614" t="s">
        <v>271</v>
      </c>
      <c r="M783" s="434">
        <v>45841</v>
      </c>
      <c r="N783" s="436" t="s">
        <v>233</v>
      </c>
      <c r="O783" s="420"/>
      <c r="P783" s="419"/>
      <c r="Q783" s="421"/>
      <c r="R783" s="420"/>
      <c r="S783" s="420"/>
      <c r="T783" s="420"/>
      <c r="U783" s="420"/>
      <c r="V783" s="420" t="s">
        <v>11</v>
      </c>
    </row>
    <row r="784" spans="1:22">
      <c r="A784" s="432">
        <v>81011782</v>
      </c>
      <c r="B784" s="416" t="s">
        <v>10153</v>
      </c>
      <c r="C784" s="416">
        <v>931464571</v>
      </c>
      <c r="D784" s="416" t="s">
        <v>10154</v>
      </c>
      <c r="E784" s="418"/>
      <c r="F784" s="419"/>
      <c r="G784" s="426" t="s">
        <v>224</v>
      </c>
      <c r="H784" s="418" t="s">
        <v>11</v>
      </c>
      <c r="I784" s="419"/>
      <c r="J784" s="419" t="s">
        <v>221</v>
      </c>
      <c r="K784" s="416"/>
      <c r="L784" s="614" t="s">
        <v>271</v>
      </c>
      <c r="M784" s="434">
        <v>45841</v>
      </c>
      <c r="N784" s="436" t="s">
        <v>233</v>
      </c>
      <c r="O784" s="420"/>
      <c r="P784" s="419"/>
      <c r="Q784" s="421"/>
      <c r="R784" s="420"/>
      <c r="S784" s="420"/>
      <c r="T784" s="420"/>
      <c r="U784" s="420"/>
      <c r="V784" s="420" t="s">
        <v>11</v>
      </c>
    </row>
    <row r="785" spans="1:22">
      <c r="A785" s="432">
        <v>60605045</v>
      </c>
      <c r="B785" s="416" t="s">
        <v>3167</v>
      </c>
      <c r="C785" s="416">
        <v>904645023</v>
      </c>
      <c r="D785" s="416" t="s">
        <v>362</v>
      </c>
      <c r="E785" s="418"/>
      <c r="F785" s="419"/>
      <c r="G785" s="426" t="s">
        <v>224</v>
      </c>
      <c r="H785" s="418" t="s">
        <v>11</v>
      </c>
      <c r="I785" s="419"/>
      <c r="J785" s="419" t="s">
        <v>221</v>
      </c>
      <c r="K785" s="416"/>
      <c r="L785" s="614" t="s">
        <v>271</v>
      </c>
      <c r="M785" s="434">
        <v>45841</v>
      </c>
      <c r="N785" s="436" t="s">
        <v>233</v>
      </c>
      <c r="O785" s="420"/>
      <c r="P785" s="419"/>
      <c r="Q785" s="421"/>
      <c r="R785" s="420"/>
      <c r="S785" s="420"/>
      <c r="T785" s="420"/>
      <c r="U785" s="420"/>
      <c r="V785" s="420" t="s">
        <v>11</v>
      </c>
    </row>
    <row r="786" spans="1:22">
      <c r="A786" s="432">
        <v>62019275</v>
      </c>
      <c r="B786" s="416" t="s">
        <v>5045</v>
      </c>
      <c r="C786" s="416">
        <v>910987197</v>
      </c>
      <c r="D786" s="416" t="s">
        <v>362</v>
      </c>
      <c r="E786" s="418"/>
      <c r="F786" s="419"/>
      <c r="G786" s="426" t="s">
        <v>224</v>
      </c>
      <c r="H786" s="418" t="s">
        <v>11</v>
      </c>
      <c r="I786" s="419"/>
      <c r="J786" s="419" t="s">
        <v>221</v>
      </c>
      <c r="K786" s="416"/>
      <c r="L786" s="614" t="s">
        <v>271</v>
      </c>
      <c r="M786" s="434">
        <v>45841</v>
      </c>
      <c r="N786" s="436" t="s">
        <v>233</v>
      </c>
      <c r="O786" s="420"/>
      <c r="P786" s="419"/>
      <c r="Q786" s="421"/>
      <c r="R786" s="420"/>
      <c r="S786" s="420"/>
      <c r="T786" s="420"/>
      <c r="U786" s="420"/>
      <c r="V786" s="420" t="s">
        <v>11</v>
      </c>
    </row>
    <row r="787" spans="1:22">
      <c r="A787" s="432">
        <v>61016232</v>
      </c>
      <c r="B787" s="416" t="s">
        <v>3570</v>
      </c>
      <c r="C787" s="416">
        <v>977700845</v>
      </c>
      <c r="D787" s="416" t="s">
        <v>362</v>
      </c>
      <c r="E787" s="418"/>
      <c r="F787" s="419"/>
      <c r="G787" s="426" t="s">
        <v>224</v>
      </c>
      <c r="H787" s="418" t="s">
        <v>11</v>
      </c>
      <c r="I787" s="419"/>
      <c r="J787" s="419" t="s">
        <v>221</v>
      </c>
      <c r="K787" s="416"/>
      <c r="L787" s="614" t="s">
        <v>271</v>
      </c>
      <c r="M787" s="434">
        <v>45841</v>
      </c>
      <c r="N787" s="436" t="s">
        <v>233</v>
      </c>
      <c r="O787" s="420"/>
      <c r="P787" s="419"/>
      <c r="Q787" s="421"/>
      <c r="R787" s="420"/>
      <c r="S787" s="420"/>
      <c r="T787" s="420"/>
      <c r="U787" s="420"/>
      <c r="V787" s="420" t="s">
        <v>11</v>
      </c>
    </row>
    <row r="788" spans="1:22">
      <c r="A788" s="432">
        <v>61395430</v>
      </c>
      <c r="B788" s="416" t="s">
        <v>4216</v>
      </c>
      <c r="C788" s="416">
        <v>981547372</v>
      </c>
      <c r="D788" s="416" t="s">
        <v>362</v>
      </c>
      <c r="E788" s="418"/>
      <c r="F788" s="419"/>
      <c r="G788" s="435" t="s">
        <v>223</v>
      </c>
      <c r="H788" s="418" t="s">
        <v>11</v>
      </c>
      <c r="I788" s="419"/>
      <c r="J788" s="419" t="s">
        <v>221</v>
      </c>
      <c r="K788" s="416"/>
      <c r="L788" s="614" t="s">
        <v>271</v>
      </c>
      <c r="M788" s="434">
        <v>45841</v>
      </c>
      <c r="N788" s="436" t="s">
        <v>233</v>
      </c>
      <c r="O788" s="420"/>
      <c r="P788" s="419"/>
      <c r="Q788" s="421"/>
      <c r="R788" s="420"/>
      <c r="S788" s="420"/>
      <c r="T788" s="420"/>
      <c r="U788" s="420"/>
      <c r="V788" s="420" t="s">
        <v>11</v>
      </c>
    </row>
    <row r="789" spans="1:22">
      <c r="A789" s="432">
        <v>61471448</v>
      </c>
      <c r="B789" s="416" t="s">
        <v>4431</v>
      </c>
      <c r="C789" s="416">
        <v>981429738</v>
      </c>
      <c r="D789" s="416" t="s">
        <v>4432</v>
      </c>
      <c r="E789" s="418"/>
      <c r="F789" s="419"/>
      <c r="G789" s="426" t="s">
        <v>224</v>
      </c>
      <c r="H789" s="418" t="s">
        <v>11</v>
      </c>
      <c r="I789" s="419"/>
      <c r="J789" s="419" t="s">
        <v>221</v>
      </c>
      <c r="K789" s="416"/>
      <c r="L789" s="614" t="s">
        <v>271</v>
      </c>
      <c r="M789" s="434">
        <v>45841</v>
      </c>
      <c r="N789" s="436" t="s">
        <v>233</v>
      </c>
      <c r="O789" s="420"/>
      <c r="P789" s="419"/>
      <c r="Q789" s="421"/>
      <c r="R789" s="420"/>
      <c r="S789" s="420"/>
      <c r="T789" s="420"/>
      <c r="U789" s="420"/>
      <c r="V789" s="420" t="s">
        <v>11</v>
      </c>
    </row>
    <row r="790" spans="1:22">
      <c r="A790" s="432">
        <v>62024165</v>
      </c>
      <c r="B790" s="416" t="s">
        <v>5071</v>
      </c>
      <c r="C790" s="416">
        <v>901963432</v>
      </c>
      <c r="D790" s="416" t="s">
        <v>362</v>
      </c>
      <c r="E790" s="418"/>
      <c r="F790" s="419"/>
      <c r="G790" s="426" t="s">
        <v>224</v>
      </c>
      <c r="H790" s="418" t="s">
        <v>11</v>
      </c>
      <c r="I790" s="419"/>
      <c r="J790" s="419" t="s">
        <v>221</v>
      </c>
      <c r="K790" s="416"/>
      <c r="L790" s="614" t="s">
        <v>271</v>
      </c>
      <c r="M790" s="434">
        <v>45841</v>
      </c>
      <c r="N790" s="436" t="s">
        <v>233</v>
      </c>
      <c r="O790" s="420"/>
      <c r="P790" s="419"/>
      <c r="Q790" s="421"/>
      <c r="R790" s="420"/>
      <c r="S790" s="420"/>
      <c r="T790" s="420"/>
      <c r="U790" s="420"/>
      <c r="V790" s="420" t="s">
        <v>11</v>
      </c>
    </row>
    <row r="791" spans="1:22">
      <c r="A791" s="432">
        <v>72592616</v>
      </c>
      <c r="B791" s="416" t="s">
        <v>7363</v>
      </c>
      <c r="C791" s="416">
        <v>960162083</v>
      </c>
      <c r="D791" s="416" t="s">
        <v>362</v>
      </c>
      <c r="E791" s="418"/>
      <c r="F791" s="419"/>
      <c r="G791" s="426" t="s">
        <v>224</v>
      </c>
      <c r="H791" s="418" t="s">
        <v>11</v>
      </c>
      <c r="I791" s="419"/>
      <c r="J791" s="419" t="s">
        <v>221</v>
      </c>
      <c r="K791" s="416"/>
      <c r="L791" s="614" t="s">
        <v>271</v>
      </c>
      <c r="M791" s="434">
        <v>45841</v>
      </c>
      <c r="N791" s="436" t="s">
        <v>233</v>
      </c>
      <c r="O791" s="420"/>
      <c r="P791" s="419"/>
      <c r="Q791" s="421"/>
      <c r="R791" s="420"/>
      <c r="S791" s="420"/>
      <c r="T791" s="420"/>
      <c r="U791" s="420"/>
      <c r="V791" s="420" t="s">
        <v>11</v>
      </c>
    </row>
    <row r="792" spans="1:22">
      <c r="A792" s="432">
        <v>74042584</v>
      </c>
      <c r="B792" s="416" t="s">
        <v>8722</v>
      </c>
      <c r="C792" s="416">
        <v>955464014</v>
      </c>
      <c r="D792" s="416" t="s">
        <v>8723</v>
      </c>
      <c r="E792" s="416"/>
      <c r="F792" s="420" t="s">
        <v>362</v>
      </c>
      <c r="G792" s="417" t="s">
        <v>223</v>
      </c>
      <c r="H792" s="418" t="s">
        <v>248</v>
      </c>
      <c r="I792" s="419"/>
      <c r="J792" s="419" t="s">
        <v>221</v>
      </c>
      <c r="K792" s="416"/>
      <c r="L792" s="614" t="s">
        <v>271</v>
      </c>
      <c r="M792" s="434">
        <v>45841</v>
      </c>
      <c r="N792" s="420" t="s">
        <v>233</v>
      </c>
      <c r="O792" s="420"/>
      <c r="P792" s="419"/>
      <c r="Q792" s="421"/>
      <c r="R792" s="420"/>
      <c r="S792" s="420"/>
      <c r="T792" s="420"/>
      <c r="U792" s="420"/>
      <c r="V792" s="420"/>
    </row>
    <row r="793" spans="1:22">
      <c r="A793" s="432">
        <v>73056687</v>
      </c>
      <c r="B793" s="416" t="s">
        <v>7981</v>
      </c>
      <c r="C793" s="416">
        <v>953122971</v>
      </c>
      <c r="D793" s="416" t="s">
        <v>7982</v>
      </c>
      <c r="E793" s="416"/>
      <c r="F793" s="420" t="s">
        <v>362</v>
      </c>
      <c r="G793" s="426" t="s">
        <v>224</v>
      </c>
      <c r="H793" s="418" t="s">
        <v>248</v>
      </c>
      <c r="I793" s="419"/>
      <c r="J793" s="419" t="s">
        <v>221</v>
      </c>
      <c r="K793" s="416"/>
      <c r="L793" s="614" t="s">
        <v>271</v>
      </c>
      <c r="M793" s="434">
        <v>45841</v>
      </c>
      <c r="N793" s="420" t="s">
        <v>233</v>
      </c>
      <c r="O793" s="420"/>
      <c r="P793" s="419"/>
      <c r="Q793" s="421"/>
      <c r="R793" s="420"/>
      <c r="S793" s="420"/>
      <c r="T793" s="420"/>
      <c r="U793" s="420"/>
      <c r="V793" s="420"/>
    </row>
    <row r="794" spans="1:22">
      <c r="A794" s="432">
        <v>62806181</v>
      </c>
      <c r="B794" s="416" t="s">
        <v>5299</v>
      </c>
      <c r="C794" s="416">
        <v>972717082</v>
      </c>
      <c r="D794" s="416" t="s">
        <v>5300</v>
      </c>
      <c r="E794" s="416"/>
      <c r="F794" s="420" t="s">
        <v>362</v>
      </c>
      <c r="G794" s="417" t="s">
        <v>223</v>
      </c>
      <c r="H794" s="418" t="s">
        <v>248</v>
      </c>
      <c r="I794" s="419"/>
      <c r="J794" s="419" t="s">
        <v>221</v>
      </c>
      <c r="K794" s="416"/>
      <c r="L794" s="614" t="s">
        <v>271</v>
      </c>
      <c r="M794" s="434">
        <v>45841</v>
      </c>
      <c r="N794" s="420" t="s">
        <v>233</v>
      </c>
      <c r="O794" s="420"/>
      <c r="P794" s="419"/>
      <c r="Q794" s="421"/>
      <c r="R794" s="420"/>
      <c r="S794" s="420"/>
      <c r="T794" s="420"/>
      <c r="U794" s="420"/>
      <c r="V794" s="420"/>
    </row>
    <row r="795" spans="1:22">
      <c r="A795" s="432">
        <v>73204869</v>
      </c>
      <c r="B795" s="416" t="s">
        <v>8202</v>
      </c>
      <c r="C795" s="416">
        <v>933940229</v>
      </c>
      <c r="D795" s="416" t="s">
        <v>8203</v>
      </c>
      <c r="E795" s="416"/>
      <c r="F795" s="420" t="s">
        <v>362</v>
      </c>
      <c r="G795" s="417" t="s">
        <v>223</v>
      </c>
      <c r="H795" s="418" t="s">
        <v>248</v>
      </c>
      <c r="I795" s="419"/>
      <c r="J795" s="419" t="s">
        <v>221</v>
      </c>
      <c r="K795" s="416"/>
      <c r="L795" s="614" t="s">
        <v>271</v>
      </c>
      <c r="M795" s="434">
        <v>45841</v>
      </c>
      <c r="N795" s="420" t="s">
        <v>233</v>
      </c>
      <c r="O795" s="420"/>
      <c r="P795" s="419"/>
      <c r="Q795" s="421"/>
      <c r="R795" s="420"/>
      <c r="S795" s="420"/>
      <c r="T795" s="420"/>
      <c r="U795" s="420"/>
      <c r="V795" s="420"/>
    </row>
    <row r="796" spans="1:22">
      <c r="A796" s="432">
        <v>71930196</v>
      </c>
      <c r="B796" s="416" t="s">
        <v>6664</v>
      </c>
      <c r="C796" s="416">
        <v>904712139</v>
      </c>
      <c r="D796" s="416" t="s">
        <v>6665</v>
      </c>
      <c r="E796" s="416"/>
      <c r="F796" s="420" t="s">
        <v>362</v>
      </c>
      <c r="G796" s="417" t="s">
        <v>223</v>
      </c>
      <c r="H796" s="418" t="s">
        <v>248</v>
      </c>
      <c r="I796" s="419"/>
      <c r="J796" s="419" t="s">
        <v>221</v>
      </c>
      <c r="K796" s="416"/>
      <c r="L796" s="614" t="s">
        <v>271</v>
      </c>
      <c r="M796" s="434">
        <v>45841</v>
      </c>
      <c r="N796" s="420" t="s">
        <v>233</v>
      </c>
      <c r="O796" s="420"/>
      <c r="P796" s="419"/>
      <c r="Q796" s="421"/>
      <c r="R796" s="420"/>
      <c r="S796" s="420"/>
      <c r="T796" s="420"/>
      <c r="U796" s="420"/>
      <c r="V796" s="420"/>
    </row>
    <row r="797" spans="1:22">
      <c r="A797" s="432">
        <v>77665734</v>
      </c>
      <c r="B797" s="416" t="s">
        <v>9990</v>
      </c>
      <c r="C797" s="416">
        <v>946382622</v>
      </c>
      <c r="D797" s="416" t="s">
        <v>9991</v>
      </c>
      <c r="E797" s="416"/>
      <c r="F797" s="420" t="s">
        <v>362</v>
      </c>
      <c r="G797" s="426" t="s">
        <v>224</v>
      </c>
      <c r="H797" s="418" t="s">
        <v>248</v>
      </c>
      <c r="I797" s="419"/>
      <c r="J797" s="419" t="s">
        <v>221</v>
      </c>
      <c r="K797" s="416"/>
      <c r="L797" s="614" t="s">
        <v>271</v>
      </c>
      <c r="M797" s="434">
        <v>45841</v>
      </c>
      <c r="N797" s="436" t="s">
        <v>233</v>
      </c>
      <c r="O797" s="420"/>
      <c r="P797" s="419"/>
      <c r="Q797" s="421"/>
      <c r="R797" s="420"/>
      <c r="S797" s="420"/>
      <c r="T797" s="420"/>
      <c r="U797" s="420"/>
      <c r="V797" s="420"/>
    </row>
    <row r="798" spans="1:22">
      <c r="A798" s="432">
        <v>74986593</v>
      </c>
      <c r="B798" s="416" t="s">
        <v>9128</v>
      </c>
      <c r="C798" s="416">
        <v>946722458</v>
      </c>
      <c r="D798" s="416" t="s">
        <v>9129</v>
      </c>
      <c r="E798" s="416"/>
      <c r="F798" s="420" t="s">
        <v>362</v>
      </c>
      <c r="G798" s="426" t="s">
        <v>224</v>
      </c>
      <c r="H798" s="418" t="s">
        <v>248</v>
      </c>
      <c r="I798" s="419"/>
      <c r="J798" s="419" t="s">
        <v>221</v>
      </c>
      <c r="K798" s="416"/>
      <c r="L798" s="614" t="s">
        <v>271</v>
      </c>
      <c r="M798" s="434">
        <v>45841</v>
      </c>
      <c r="N798" s="436" t="s">
        <v>233</v>
      </c>
      <c r="O798" s="420"/>
      <c r="P798" s="419"/>
      <c r="Q798" s="421"/>
      <c r="R798" s="420"/>
      <c r="S798" s="420"/>
      <c r="T798" s="420"/>
      <c r="U798" s="420"/>
      <c r="V798" s="420"/>
    </row>
    <row r="799" spans="1:22">
      <c r="A799" s="432">
        <v>9127668</v>
      </c>
      <c r="B799" s="416" t="s">
        <v>688</v>
      </c>
      <c r="C799" s="416">
        <v>939005775</v>
      </c>
      <c r="D799" s="416" t="s">
        <v>689</v>
      </c>
      <c r="E799" s="416"/>
      <c r="F799" s="420" t="s">
        <v>362</v>
      </c>
      <c r="G799" s="417" t="s">
        <v>223</v>
      </c>
      <c r="H799" s="418" t="s">
        <v>248</v>
      </c>
      <c r="I799" s="419"/>
      <c r="J799" s="419" t="s">
        <v>221</v>
      </c>
      <c r="K799" s="416"/>
      <c r="L799" s="614" t="s">
        <v>271</v>
      </c>
      <c r="M799" s="434">
        <v>45841</v>
      </c>
      <c r="N799" s="436" t="s">
        <v>233</v>
      </c>
      <c r="O799" s="420"/>
      <c r="P799" s="419"/>
      <c r="Q799" s="421"/>
      <c r="R799" s="420"/>
      <c r="S799" s="420"/>
      <c r="T799" s="420"/>
      <c r="U799" s="420"/>
      <c r="V799" s="420"/>
    </row>
    <row r="800" spans="1:22">
      <c r="A800" s="432">
        <v>71307062</v>
      </c>
      <c r="B800" s="416" t="s">
        <v>6176</v>
      </c>
      <c r="C800" s="416">
        <v>995039449</v>
      </c>
      <c r="D800" s="416" t="s">
        <v>6177</v>
      </c>
      <c r="E800" s="416"/>
      <c r="F800" s="420" t="s">
        <v>362</v>
      </c>
      <c r="G800" s="426" t="s">
        <v>224</v>
      </c>
      <c r="H800" s="418" t="s">
        <v>248</v>
      </c>
      <c r="I800" s="419"/>
      <c r="J800" s="419" t="s">
        <v>221</v>
      </c>
      <c r="K800" s="416"/>
      <c r="L800" s="614" t="s">
        <v>271</v>
      </c>
      <c r="M800" s="434">
        <v>45841</v>
      </c>
      <c r="N800" s="436" t="s">
        <v>233</v>
      </c>
      <c r="O800" s="420"/>
      <c r="P800" s="419"/>
      <c r="Q800" s="421"/>
      <c r="R800" s="420"/>
      <c r="S800" s="420"/>
      <c r="T800" s="420"/>
      <c r="U800" s="420"/>
      <c r="V800" s="420"/>
    </row>
    <row r="801" spans="1:22" ht="29">
      <c r="A801" s="141">
        <v>6663909</v>
      </c>
      <c r="B801" s="134" t="s">
        <v>513</v>
      </c>
      <c r="C801" s="134">
        <v>997384461</v>
      </c>
      <c r="D801" s="134" t="s">
        <v>514</v>
      </c>
      <c r="E801" s="134"/>
      <c r="F801" s="56" t="s">
        <v>362</v>
      </c>
      <c r="G801" s="184" t="s">
        <v>224</v>
      </c>
      <c r="H801" s="163" t="s">
        <v>248</v>
      </c>
      <c r="I801" s="76"/>
      <c r="J801" s="76" t="s">
        <v>221</v>
      </c>
      <c r="K801" s="134"/>
      <c r="L801" s="614" t="s">
        <v>271</v>
      </c>
      <c r="M801" s="188">
        <v>45841</v>
      </c>
      <c r="N801" s="60" t="s">
        <v>434</v>
      </c>
      <c r="O801" s="308" t="s">
        <v>434</v>
      </c>
      <c r="P801" s="308"/>
      <c r="Q801" s="64"/>
      <c r="R801" s="56"/>
      <c r="S801" s="56"/>
      <c r="T801" s="56"/>
      <c r="U801" s="56"/>
      <c r="V801" s="56" t="s">
        <v>11</v>
      </c>
    </row>
    <row r="802" spans="1:22">
      <c r="A802" s="432">
        <v>76920881</v>
      </c>
      <c r="B802" s="416" t="s">
        <v>9818</v>
      </c>
      <c r="C802" s="416">
        <v>907035001</v>
      </c>
      <c r="D802" s="416" t="s">
        <v>9819</v>
      </c>
      <c r="E802" s="416"/>
      <c r="F802" s="420" t="s">
        <v>362</v>
      </c>
      <c r="G802" s="418" t="s">
        <v>225</v>
      </c>
      <c r="H802" s="418" t="s">
        <v>248</v>
      </c>
      <c r="I802" s="419"/>
      <c r="J802" s="419" t="s">
        <v>221</v>
      </c>
      <c r="K802" s="416"/>
      <c r="L802" s="614" t="s">
        <v>271</v>
      </c>
      <c r="M802" s="434">
        <v>45841</v>
      </c>
      <c r="N802" s="436" t="s">
        <v>233</v>
      </c>
      <c r="O802" s="420"/>
      <c r="P802" s="419"/>
      <c r="Q802" s="421"/>
      <c r="R802" s="420"/>
      <c r="S802" s="420"/>
      <c r="T802" s="420"/>
      <c r="U802" s="420"/>
      <c r="V802" s="420"/>
    </row>
    <row r="803" spans="1:22">
      <c r="A803" s="432">
        <v>70167373</v>
      </c>
      <c r="B803" s="416" t="s">
        <v>5377</v>
      </c>
      <c r="C803" s="416">
        <v>921518114</v>
      </c>
      <c r="D803" s="416" t="s">
        <v>5378</v>
      </c>
      <c r="E803" s="416"/>
      <c r="F803" s="420" t="s">
        <v>362</v>
      </c>
      <c r="G803" s="418" t="s">
        <v>225</v>
      </c>
      <c r="H803" s="418" t="s">
        <v>248</v>
      </c>
      <c r="I803" s="419"/>
      <c r="J803" s="419" t="s">
        <v>221</v>
      </c>
      <c r="K803" s="416"/>
      <c r="L803" s="614" t="s">
        <v>271</v>
      </c>
      <c r="M803" s="434">
        <v>45841</v>
      </c>
      <c r="N803" s="436" t="s">
        <v>233</v>
      </c>
      <c r="O803" s="420"/>
      <c r="P803" s="419"/>
      <c r="Q803" s="421"/>
      <c r="R803" s="420"/>
      <c r="S803" s="420"/>
      <c r="T803" s="420"/>
      <c r="U803" s="420"/>
      <c r="V803" s="420"/>
    </row>
    <row r="804" spans="1:22">
      <c r="A804" s="432">
        <v>71678609</v>
      </c>
      <c r="B804" s="416" t="s">
        <v>6525</v>
      </c>
      <c r="C804" s="416">
        <v>994129122</v>
      </c>
      <c r="D804" s="416" t="s">
        <v>6526</v>
      </c>
      <c r="E804" s="416"/>
      <c r="F804" s="420" t="s">
        <v>362</v>
      </c>
      <c r="G804" s="426" t="s">
        <v>224</v>
      </c>
      <c r="H804" s="418" t="s">
        <v>248</v>
      </c>
      <c r="I804" s="419"/>
      <c r="J804" s="419" t="s">
        <v>221</v>
      </c>
      <c r="K804" s="416"/>
      <c r="L804" s="614" t="s">
        <v>271</v>
      </c>
      <c r="M804" s="434">
        <v>45841</v>
      </c>
      <c r="N804" s="436" t="s">
        <v>233</v>
      </c>
      <c r="O804" s="420"/>
      <c r="P804" s="419"/>
      <c r="Q804" s="421"/>
      <c r="R804" s="420"/>
      <c r="S804" s="420"/>
      <c r="T804" s="420"/>
      <c r="U804" s="420"/>
      <c r="V804" s="420"/>
    </row>
    <row r="805" spans="1:22">
      <c r="A805" s="432">
        <v>73928166</v>
      </c>
      <c r="B805" s="416" t="s">
        <v>8649</v>
      </c>
      <c r="C805" s="416">
        <v>952425511</v>
      </c>
      <c r="D805" s="416" t="s">
        <v>8650</v>
      </c>
      <c r="E805" s="416"/>
      <c r="F805" s="56" t="s">
        <v>362</v>
      </c>
      <c r="G805" s="418" t="s">
        <v>225</v>
      </c>
      <c r="H805" s="418" t="s">
        <v>248</v>
      </c>
      <c r="I805" s="419"/>
      <c r="J805" s="419" t="s">
        <v>221</v>
      </c>
      <c r="K805" s="416"/>
      <c r="L805" s="614" t="s">
        <v>271</v>
      </c>
      <c r="M805" s="434">
        <v>45841</v>
      </c>
      <c r="N805" s="436" t="s">
        <v>233</v>
      </c>
      <c r="O805" s="420"/>
      <c r="P805" s="419"/>
      <c r="Q805" s="421"/>
      <c r="R805" s="420"/>
      <c r="S805" s="420"/>
      <c r="T805" s="420"/>
      <c r="U805" s="420"/>
      <c r="V805" s="420"/>
    </row>
    <row r="806" spans="1:22">
      <c r="A806" s="432">
        <v>73288342</v>
      </c>
      <c r="B806" s="416" t="s">
        <v>8263</v>
      </c>
      <c r="C806" s="416">
        <v>929577539</v>
      </c>
      <c r="D806" s="416" t="s">
        <v>8264</v>
      </c>
      <c r="E806" s="416"/>
      <c r="F806" s="420" t="s">
        <v>362</v>
      </c>
      <c r="G806" s="426" t="s">
        <v>224</v>
      </c>
      <c r="H806" s="418" t="s">
        <v>248</v>
      </c>
      <c r="I806" s="419"/>
      <c r="J806" s="419" t="s">
        <v>221</v>
      </c>
      <c r="K806" s="416"/>
      <c r="L806" s="614" t="s">
        <v>271</v>
      </c>
      <c r="M806" s="434">
        <v>45841</v>
      </c>
      <c r="N806" s="436" t="s">
        <v>233</v>
      </c>
      <c r="O806" s="420" t="s">
        <v>231</v>
      </c>
      <c r="P806" s="419"/>
      <c r="Q806" s="421"/>
      <c r="R806" s="420"/>
      <c r="S806" s="420"/>
      <c r="T806" s="420"/>
      <c r="U806" s="420"/>
      <c r="V806" s="420"/>
    </row>
    <row r="807" spans="1:22">
      <c r="A807" s="141">
        <v>72052031</v>
      </c>
      <c r="B807" s="134" t="s">
        <v>6707</v>
      </c>
      <c r="C807" s="134">
        <v>986547945</v>
      </c>
      <c r="D807" s="134" t="s">
        <v>6708</v>
      </c>
      <c r="E807" s="134"/>
      <c r="F807" s="56" t="s">
        <v>362</v>
      </c>
      <c r="G807" s="165" t="s">
        <v>223</v>
      </c>
      <c r="H807" s="163" t="s">
        <v>248</v>
      </c>
      <c r="I807" s="76"/>
      <c r="J807" s="76" t="s">
        <v>221</v>
      </c>
      <c r="K807" s="134"/>
      <c r="L807" s="614" t="s">
        <v>271</v>
      </c>
      <c r="M807" s="188">
        <v>45841</v>
      </c>
      <c r="N807" s="91" t="s">
        <v>236</v>
      </c>
      <c r="O807" s="56"/>
      <c r="P807" s="76"/>
      <c r="Q807" s="64"/>
      <c r="R807" s="56"/>
      <c r="S807" s="56"/>
      <c r="T807" s="56"/>
      <c r="U807" s="56"/>
      <c r="V807" s="56"/>
    </row>
    <row r="808" spans="1:22">
      <c r="A808" s="432"/>
      <c r="B808" s="416"/>
      <c r="C808" s="416"/>
      <c r="D808" s="416"/>
      <c r="E808" s="416"/>
      <c r="F808" s="420"/>
      <c r="G808" s="426"/>
      <c r="H808" s="418"/>
      <c r="I808" s="419"/>
      <c r="J808" s="419"/>
      <c r="K808" s="416"/>
      <c r="L808" s="614"/>
      <c r="M808" s="434"/>
      <c r="N808" s="436"/>
      <c r="O808" s="420"/>
      <c r="P808" s="419"/>
      <c r="Q808" s="421"/>
      <c r="R808" s="420"/>
      <c r="S808" s="420"/>
      <c r="T808" s="420"/>
      <c r="U808" s="420"/>
      <c r="V808" s="420"/>
    </row>
    <row r="809" spans="1:22">
      <c r="A809" s="432">
        <v>70593351</v>
      </c>
      <c r="B809" s="416" t="s">
        <v>5529</v>
      </c>
      <c r="C809" s="416">
        <v>906926806</v>
      </c>
      <c r="D809" s="416" t="s">
        <v>5530</v>
      </c>
      <c r="E809" s="416"/>
      <c r="F809" s="420" t="s">
        <v>362</v>
      </c>
      <c r="G809" s="426" t="s">
        <v>224</v>
      </c>
      <c r="H809" s="418" t="s">
        <v>248</v>
      </c>
      <c r="I809" s="419"/>
      <c r="J809" s="419" t="s">
        <v>221</v>
      </c>
      <c r="K809" s="416"/>
      <c r="L809" s="614" t="s">
        <v>271</v>
      </c>
      <c r="M809" s="434">
        <v>45841</v>
      </c>
      <c r="N809" s="436" t="s">
        <v>233</v>
      </c>
      <c r="O809" s="420"/>
      <c r="P809" s="419"/>
      <c r="Q809" s="421"/>
      <c r="R809" s="420"/>
      <c r="S809" s="420"/>
      <c r="T809" s="420"/>
      <c r="U809" s="420"/>
      <c r="V809" s="420"/>
    </row>
    <row r="810" spans="1:22">
      <c r="A810" s="432">
        <v>72819664</v>
      </c>
      <c r="B810" s="416" t="s">
        <v>7587</v>
      </c>
      <c r="C810" s="416">
        <v>912231471</v>
      </c>
      <c r="D810" s="416" t="s">
        <v>7588</v>
      </c>
      <c r="E810" s="416"/>
      <c r="F810" s="420" t="s">
        <v>362</v>
      </c>
      <c r="G810" s="418" t="s">
        <v>225</v>
      </c>
      <c r="H810" s="418" t="s">
        <v>248</v>
      </c>
      <c r="I810" s="419"/>
      <c r="J810" s="419" t="s">
        <v>221</v>
      </c>
      <c r="K810" s="416"/>
      <c r="L810" s="614" t="s">
        <v>271</v>
      </c>
      <c r="M810" s="434">
        <v>45841</v>
      </c>
      <c r="N810" s="436" t="s">
        <v>233</v>
      </c>
      <c r="O810" s="420"/>
      <c r="P810" s="419"/>
      <c r="Q810" s="421"/>
      <c r="R810" s="420"/>
      <c r="S810" s="420"/>
      <c r="T810" s="420"/>
      <c r="U810" s="420"/>
      <c r="V810" s="420"/>
    </row>
    <row r="811" spans="1:22" ht="29">
      <c r="A811" s="141">
        <v>73567968</v>
      </c>
      <c r="B811" s="134" t="s">
        <v>8452</v>
      </c>
      <c r="C811" s="134">
        <v>977998755</v>
      </c>
      <c r="D811" s="134" t="s">
        <v>8453</v>
      </c>
      <c r="E811" s="134"/>
      <c r="F811" s="56" t="s">
        <v>362</v>
      </c>
      <c r="G811" s="165" t="s">
        <v>223</v>
      </c>
      <c r="H811" s="163" t="s">
        <v>248</v>
      </c>
      <c r="I811" s="76"/>
      <c r="J811" s="76" t="s">
        <v>221</v>
      </c>
      <c r="K811" s="134"/>
      <c r="L811" s="614" t="s">
        <v>271</v>
      </c>
      <c r="M811" s="188">
        <v>45841</v>
      </c>
      <c r="N811" s="60" t="s">
        <v>241</v>
      </c>
      <c r="O811" s="308" t="s">
        <v>241</v>
      </c>
      <c r="P811" s="308"/>
      <c r="Q811" s="64"/>
      <c r="R811" s="56"/>
      <c r="S811" s="56"/>
      <c r="T811" s="56"/>
      <c r="U811" s="56"/>
      <c r="V811" s="56"/>
    </row>
    <row r="812" spans="1:22">
      <c r="A812" s="432">
        <v>60917927</v>
      </c>
      <c r="B812" s="416" t="s">
        <v>3427</v>
      </c>
      <c r="C812" s="416">
        <v>933105476</v>
      </c>
      <c r="D812" s="416" t="s">
        <v>3428</v>
      </c>
      <c r="E812" s="416"/>
      <c r="F812" s="420" t="s">
        <v>362</v>
      </c>
      <c r="G812" s="426" t="s">
        <v>224</v>
      </c>
      <c r="H812" s="418" t="s">
        <v>248</v>
      </c>
      <c r="I812" s="419"/>
      <c r="J812" s="419" t="s">
        <v>221</v>
      </c>
      <c r="K812" s="416"/>
      <c r="L812" s="614" t="s">
        <v>271</v>
      </c>
      <c r="M812" s="434">
        <v>45841</v>
      </c>
      <c r="N812" s="436" t="s">
        <v>233</v>
      </c>
      <c r="O812" s="420"/>
      <c r="P812" s="419"/>
      <c r="Q812" s="421"/>
      <c r="R812" s="420"/>
      <c r="S812" s="420"/>
      <c r="T812" s="420"/>
      <c r="U812" s="420"/>
      <c r="V812" s="420"/>
    </row>
    <row r="813" spans="1:22">
      <c r="A813" s="432">
        <v>75411497</v>
      </c>
      <c r="B813" s="416" t="s">
        <v>9278</v>
      </c>
      <c r="C813" s="416">
        <v>955526564</v>
      </c>
      <c r="D813" s="416" t="s">
        <v>9279</v>
      </c>
      <c r="E813" s="416"/>
      <c r="F813" s="420" t="s">
        <v>362</v>
      </c>
      <c r="G813" s="426" t="s">
        <v>224</v>
      </c>
      <c r="H813" s="418" t="s">
        <v>248</v>
      </c>
      <c r="I813" s="419"/>
      <c r="J813" s="419" t="s">
        <v>221</v>
      </c>
      <c r="K813" s="416"/>
      <c r="L813" s="614" t="s">
        <v>271</v>
      </c>
      <c r="M813" s="434">
        <v>45841</v>
      </c>
      <c r="N813" s="436" t="s">
        <v>233</v>
      </c>
      <c r="O813" s="420"/>
      <c r="P813" s="419"/>
      <c r="Q813" s="421"/>
      <c r="R813" s="420"/>
      <c r="S813" s="420"/>
      <c r="T813" s="420"/>
      <c r="U813" s="420"/>
      <c r="V813" s="420"/>
    </row>
    <row r="814" spans="1:22" ht="29">
      <c r="A814" s="141">
        <v>74015615</v>
      </c>
      <c r="B814" s="134" t="s">
        <v>8699</v>
      </c>
      <c r="C814" s="134">
        <v>924674330</v>
      </c>
      <c r="D814" s="134" t="s">
        <v>8700</v>
      </c>
      <c r="E814" s="134"/>
      <c r="F814" s="56" t="s">
        <v>362</v>
      </c>
      <c r="G814" s="165" t="s">
        <v>223</v>
      </c>
      <c r="H814" s="163" t="s">
        <v>248</v>
      </c>
      <c r="I814" s="76"/>
      <c r="J814" s="76" t="s">
        <v>221</v>
      </c>
      <c r="K814" s="134"/>
      <c r="L814" s="614" t="s">
        <v>271</v>
      </c>
      <c r="M814" s="188">
        <v>45841</v>
      </c>
      <c r="N814" s="60" t="s">
        <v>434</v>
      </c>
      <c r="O814" s="308" t="s">
        <v>434</v>
      </c>
      <c r="P814" s="308"/>
      <c r="Q814" s="64"/>
      <c r="R814" s="56"/>
      <c r="S814" s="56"/>
      <c r="T814" s="56"/>
      <c r="U814" s="56"/>
      <c r="V814" s="56"/>
    </row>
    <row r="815" spans="1:22">
      <c r="A815" s="432">
        <v>61861461</v>
      </c>
      <c r="B815" s="416" t="s">
        <v>4884</v>
      </c>
      <c r="C815" s="416">
        <v>918144550</v>
      </c>
      <c r="D815" s="416" t="s">
        <v>4885</v>
      </c>
      <c r="E815" s="416"/>
      <c r="F815" s="56" t="s">
        <v>362</v>
      </c>
      <c r="G815" s="417" t="s">
        <v>223</v>
      </c>
      <c r="H815" s="418" t="s">
        <v>248</v>
      </c>
      <c r="I815" s="419"/>
      <c r="J815" s="419" t="s">
        <v>221</v>
      </c>
      <c r="K815" s="416"/>
      <c r="L815" s="614" t="s">
        <v>271</v>
      </c>
      <c r="M815" s="434">
        <v>45841</v>
      </c>
      <c r="N815" s="436" t="s">
        <v>233</v>
      </c>
      <c r="O815" s="420"/>
      <c r="P815" s="419"/>
      <c r="Q815" s="421"/>
      <c r="R815" s="420"/>
      <c r="S815" s="420"/>
      <c r="T815" s="420"/>
      <c r="U815" s="420"/>
      <c r="V815" s="420"/>
    </row>
    <row r="816" spans="1:22">
      <c r="A816" s="432">
        <v>61016263</v>
      </c>
      <c r="B816" s="416" t="s">
        <v>3573</v>
      </c>
      <c r="C816" s="416">
        <v>985232241</v>
      </c>
      <c r="D816" s="416" t="s">
        <v>3574</v>
      </c>
      <c r="E816" s="416"/>
      <c r="F816" s="420" t="s">
        <v>362</v>
      </c>
      <c r="G816" s="426" t="s">
        <v>224</v>
      </c>
      <c r="H816" s="418" t="s">
        <v>248</v>
      </c>
      <c r="I816" s="419"/>
      <c r="J816" s="419" t="s">
        <v>221</v>
      </c>
      <c r="K816" s="416"/>
      <c r="L816" s="614" t="s">
        <v>271</v>
      </c>
      <c r="M816" s="434">
        <v>45841</v>
      </c>
      <c r="N816" s="436" t="s">
        <v>233</v>
      </c>
      <c r="O816" s="420"/>
      <c r="P816" s="419"/>
      <c r="Q816" s="421"/>
      <c r="R816" s="420"/>
      <c r="S816" s="420"/>
      <c r="T816" s="420"/>
      <c r="U816" s="420"/>
      <c r="V816" s="420"/>
    </row>
    <row r="817" spans="1:22">
      <c r="A817" s="432">
        <v>76562310</v>
      </c>
      <c r="B817" s="416" t="s">
        <v>9708</v>
      </c>
      <c r="C817" s="416">
        <v>941477449</v>
      </c>
      <c r="D817" s="416" t="s">
        <v>9709</v>
      </c>
      <c r="E817" s="416"/>
      <c r="F817" s="420" t="s">
        <v>362</v>
      </c>
      <c r="G817" s="417" t="s">
        <v>223</v>
      </c>
      <c r="H817" s="418" t="s">
        <v>248</v>
      </c>
      <c r="I817" s="419"/>
      <c r="J817" s="419" t="s">
        <v>221</v>
      </c>
      <c r="K817" s="416"/>
      <c r="L817" s="614" t="s">
        <v>271</v>
      </c>
      <c r="M817" s="434">
        <v>45841</v>
      </c>
      <c r="N817" s="436" t="s">
        <v>233</v>
      </c>
      <c r="O817" s="420"/>
      <c r="P817" s="419"/>
      <c r="Q817" s="421"/>
      <c r="R817" s="420"/>
      <c r="S817" s="420"/>
      <c r="T817" s="420"/>
      <c r="U817" s="420"/>
      <c r="V817" s="420"/>
    </row>
    <row r="818" spans="1:22">
      <c r="A818" s="141">
        <v>75506688</v>
      </c>
      <c r="B818" s="134" t="s">
        <v>9327</v>
      </c>
      <c r="C818" s="134">
        <v>997414006</v>
      </c>
      <c r="D818" s="134" t="s">
        <v>9328</v>
      </c>
      <c r="E818" s="134"/>
      <c r="F818" s="56" t="s">
        <v>362</v>
      </c>
      <c r="G818" s="184" t="s">
        <v>224</v>
      </c>
      <c r="H818" s="163" t="s">
        <v>248</v>
      </c>
      <c r="I818" s="76"/>
      <c r="J818" s="76" t="s">
        <v>221</v>
      </c>
      <c r="K818" s="134"/>
      <c r="L818" s="614" t="s">
        <v>271</v>
      </c>
      <c r="M818" s="188">
        <v>45841</v>
      </c>
      <c r="N818" s="91" t="s">
        <v>236</v>
      </c>
      <c r="O818" s="56"/>
      <c r="P818" s="76"/>
      <c r="Q818" s="64"/>
      <c r="R818" s="56"/>
      <c r="S818" s="56"/>
      <c r="T818" s="56"/>
      <c r="U818" s="56"/>
      <c r="V818" s="56"/>
    </row>
    <row r="819" spans="1:22">
      <c r="A819" s="432">
        <v>71148496</v>
      </c>
      <c r="B819" s="416" t="s">
        <v>5974</v>
      </c>
      <c r="C819" s="416">
        <v>936655998</v>
      </c>
      <c r="D819" s="416" t="s">
        <v>5975</v>
      </c>
      <c r="E819" s="416"/>
      <c r="F819" s="420" t="s">
        <v>362</v>
      </c>
      <c r="G819" s="417" t="s">
        <v>223</v>
      </c>
      <c r="H819" s="418" t="s">
        <v>248</v>
      </c>
      <c r="I819" s="419"/>
      <c r="J819" s="419" t="s">
        <v>221</v>
      </c>
      <c r="K819" s="416"/>
      <c r="L819" s="614" t="s">
        <v>271</v>
      </c>
      <c r="M819" s="434">
        <v>45841</v>
      </c>
      <c r="N819" s="436" t="s">
        <v>233</v>
      </c>
      <c r="O819" s="420"/>
      <c r="P819" s="419"/>
      <c r="Q819" s="421"/>
      <c r="R819" s="420"/>
      <c r="S819" s="420"/>
      <c r="T819" s="420"/>
      <c r="U819" s="420"/>
      <c r="V819" s="420"/>
    </row>
    <row r="820" spans="1:22" ht="29">
      <c r="A820" s="141">
        <v>76872106</v>
      </c>
      <c r="B820" s="134" t="s">
        <v>9803</v>
      </c>
      <c r="C820" s="134">
        <v>941139020</v>
      </c>
      <c r="D820" s="134" t="s">
        <v>9804</v>
      </c>
      <c r="E820" s="134"/>
      <c r="F820" s="56" t="s">
        <v>362</v>
      </c>
      <c r="G820" s="184" t="s">
        <v>224</v>
      </c>
      <c r="H820" s="163" t="s">
        <v>248</v>
      </c>
      <c r="I820" s="76"/>
      <c r="J820" s="76" t="s">
        <v>221</v>
      </c>
      <c r="K820" s="134"/>
      <c r="L820" s="614" t="s">
        <v>271</v>
      </c>
      <c r="M820" s="188">
        <v>45841</v>
      </c>
      <c r="N820" s="60" t="s">
        <v>434</v>
      </c>
      <c r="O820" s="308" t="s">
        <v>434</v>
      </c>
      <c r="P820" s="76"/>
      <c r="Q820" s="64"/>
      <c r="R820" s="56"/>
      <c r="S820" s="56"/>
      <c r="T820" s="56"/>
      <c r="U820" s="56"/>
      <c r="V820" s="56"/>
    </row>
    <row r="821" spans="1:22">
      <c r="A821" s="141">
        <v>61983000</v>
      </c>
      <c r="B821" s="134" t="s">
        <v>5000</v>
      </c>
      <c r="C821" s="134">
        <v>991343613</v>
      </c>
      <c r="D821" s="134" t="s">
        <v>5001</v>
      </c>
      <c r="E821" s="134"/>
      <c r="F821" s="56" t="s">
        <v>362</v>
      </c>
      <c r="G821" s="184" t="s">
        <v>224</v>
      </c>
      <c r="H821" s="163" t="s">
        <v>248</v>
      </c>
      <c r="I821" s="76"/>
      <c r="J821" s="76" t="s">
        <v>221</v>
      </c>
      <c r="K821" s="134"/>
      <c r="L821" s="614" t="s">
        <v>271</v>
      </c>
      <c r="M821" s="188">
        <v>45841</v>
      </c>
      <c r="N821" s="91" t="s">
        <v>236</v>
      </c>
      <c r="O821" s="56"/>
      <c r="P821" s="76"/>
      <c r="Q821" s="64"/>
      <c r="R821" s="56"/>
      <c r="S821" s="56"/>
      <c r="T821" s="56"/>
      <c r="U821" s="56"/>
      <c r="V821" s="56"/>
    </row>
    <row r="822" spans="1:22" ht="29">
      <c r="A822" s="141">
        <v>61174374</v>
      </c>
      <c r="B822" s="134" t="s">
        <v>3760</v>
      </c>
      <c r="C822" s="134">
        <v>955713779</v>
      </c>
      <c r="D822" s="134" t="s">
        <v>3761</v>
      </c>
      <c r="E822" s="134"/>
      <c r="F822" s="56" t="s">
        <v>362</v>
      </c>
      <c r="G822" s="163" t="s">
        <v>225</v>
      </c>
      <c r="H822" s="163" t="s">
        <v>248</v>
      </c>
      <c r="I822" s="76"/>
      <c r="J822" s="76" t="s">
        <v>221</v>
      </c>
      <c r="K822" s="134"/>
      <c r="L822" s="614" t="s">
        <v>271</v>
      </c>
      <c r="M822" s="188">
        <v>45841</v>
      </c>
      <c r="N822" s="308" t="s">
        <v>434</v>
      </c>
      <c r="O822" s="308" t="s">
        <v>434</v>
      </c>
      <c r="P822" s="76"/>
      <c r="Q822" s="64"/>
      <c r="R822" s="56"/>
      <c r="S822" s="56"/>
      <c r="T822" s="56"/>
      <c r="U822" s="56"/>
      <c r="V822" s="56"/>
    </row>
    <row r="823" spans="1:22">
      <c r="A823" s="432">
        <v>61016243</v>
      </c>
      <c r="B823" s="416" t="s">
        <v>3571</v>
      </c>
      <c r="C823" s="416">
        <v>907839783</v>
      </c>
      <c r="D823" s="416" t="s">
        <v>3572</v>
      </c>
      <c r="E823" s="416"/>
      <c r="F823" s="420" t="s">
        <v>362</v>
      </c>
      <c r="G823" s="417" t="s">
        <v>223</v>
      </c>
      <c r="H823" s="418" t="s">
        <v>248</v>
      </c>
      <c r="I823" s="419"/>
      <c r="J823" s="419" t="s">
        <v>221</v>
      </c>
      <c r="K823" s="416"/>
      <c r="L823" s="614" t="s">
        <v>271</v>
      </c>
      <c r="M823" s="434">
        <v>45841</v>
      </c>
      <c r="N823" s="436" t="s">
        <v>233</v>
      </c>
      <c r="O823" s="420"/>
      <c r="P823" s="419"/>
      <c r="Q823" s="421"/>
      <c r="R823" s="420"/>
      <c r="S823" s="420"/>
      <c r="T823" s="420"/>
      <c r="U823" s="420"/>
      <c r="V823" s="420"/>
    </row>
    <row r="824" spans="1:22">
      <c r="A824" s="432"/>
      <c r="B824" s="416"/>
      <c r="C824" s="416"/>
      <c r="D824" s="416"/>
      <c r="E824" s="416"/>
      <c r="F824" s="420"/>
      <c r="G824" s="426"/>
      <c r="H824" s="418"/>
      <c r="I824" s="419"/>
      <c r="J824" s="419"/>
      <c r="K824" s="416"/>
      <c r="L824" s="614"/>
      <c r="M824" s="434"/>
      <c r="N824" s="436"/>
      <c r="O824" s="420"/>
      <c r="P824" s="419"/>
      <c r="Q824" s="421"/>
      <c r="R824" s="420"/>
      <c r="S824" s="420"/>
      <c r="T824" s="420"/>
      <c r="U824" s="420"/>
      <c r="V824" s="420"/>
    </row>
    <row r="825" spans="1:22">
      <c r="A825" s="432">
        <v>70716427</v>
      </c>
      <c r="B825" s="416" t="s">
        <v>5692</v>
      </c>
      <c r="C825" s="416">
        <v>960176469</v>
      </c>
      <c r="D825" s="416" t="s">
        <v>5693</v>
      </c>
      <c r="E825" s="416"/>
      <c r="F825" s="420" t="s">
        <v>362</v>
      </c>
      <c r="G825" s="426" t="s">
        <v>224</v>
      </c>
      <c r="H825" s="418" t="s">
        <v>248</v>
      </c>
      <c r="I825" s="419"/>
      <c r="J825" s="419" t="s">
        <v>221</v>
      </c>
      <c r="K825" s="416"/>
      <c r="L825" s="614" t="s">
        <v>271</v>
      </c>
      <c r="M825" s="434">
        <v>45841</v>
      </c>
      <c r="N825" s="436" t="s">
        <v>233</v>
      </c>
      <c r="O825" s="420"/>
      <c r="P825" s="419"/>
      <c r="Q825" s="421"/>
      <c r="R825" s="420"/>
      <c r="S825" s="420"/>
      <c r="T825" s="420"/>
      <c r="U825" s="420"/>
      <c r="V825" s="420"/>
    </row>
    <row r="826" spans="1:22" ht="29">
      <c r="A826" s="141">
        <v>77039756</v>
      </c>
      <c r="B826" s="134" t="s">
        <v>9857</v>
      </c>
      <c r="C826" s="134">
        <v>969057574</v>
      </c>
      <c r="D826" s="134" t="s">
        <v>9858</v>
      </c>
      <c r="E826" s="134"/>
      <c r="F826" s="56" t="s">
        <v>362</v>
      </c>
      <c r="G826" s="184" t="s">
        <v>224</v>
      </c>
      <c r="H826" s="163" t="s">
        <v>248</v>
      </c>
      <c r="I826" s="76"/>
      <c r="J826" s="76" t="s">
        <v>221</v>
      </c>
      <c r="K826" s="134"/>
      <c r="L826" s="614" t="s">
        <v>271</v>
      </c>
      <c r="M826" s="188">
        <v>45841</v>
      </c>
      <c r="N826" s="308" t="s">
        <v>434</v>
      </c>
      <c r="O826" s="308" t="s">
        <v>434</v>
      </c>
      <c r="P826" s="308"/>
      <c r="Q826" s="64"/>
      <c r="R826" s="56"/>
      <c r="S826" s="56"/>
      <c r="T826" s="56"/>
      <c r="U826" s="56"/>
      <c r="V826" s="56" t="s">
        <v>9859</v>
      </c>
    </row>
    <row r="827" spans="1:22">
      <c r="A827" s="432">
        <v>71287067</v>
      </c>
      <c r="B827" s="416" t="s">
        <v>6168</v>
      </c>
      <c r="C827" s="416">
        <v>933933286</v>
      </c>
      <c r="D827" s="416" t="s">
        <v>6169</v>
      </c>
      <c r="E827" s="416"/>
      <c r="F827" s="420" t="s">
        <v>362</v>
      </c>
      <c r="G827" s="417" t="s">
        <v>223</v>
      </c>
      <c r="H827" s="418" t="s">
        <v>248</v>
      </c>
      <c r="I827" s="419"/>
      <c r="J827" s="419" t="s">
        <v>221</v>
      </c>
      <c r="K827" s="416"/>
      <c r="L827" s="614" t="s">
        <v>271</v>
      </c>
      <c r="M827" s="434">
        <v>45841</v>
      </c>
      <c r="N827" s="436" t="s">
        <v>233</v>
      </c>
      <c r="O827" s="420"/>
      <c r="P827" s="419"/>
      <c r="Q827" s="421"/>
      <c r="R827" s="420"/>
      <c r="S827" s="420"/>
      <c r="T827" s="420"/>
      <c r="U827" s="420"/>
      <c r="V827" s="420"/>
    </row>
    <row r="828" spans="1:22">
      <c r="A828" s="579" t="s">
        <v>10567</v>
      </c>
      <c r="B828" s="427" t="s">
        <v>10568</v>
      </c>
      <c r="C828" s="414" t="s">
        <v>10569</v>
      </c>
      <c r="D828" s="415" t="s">
        <v>10570</v>
      </c>
      <c r="E828" s="416" t="s">
        <v>1104</v>
      </c>
      <c r="F828" s="419"/>
      <c r="G828" s="426" t="s">
        <v>224</v>
      </c>
      <c r="H828" s="418" t="s">
        <v>245</v>
      </c>
      <c r="I828" s="437"/>
      <c r="J828" s="419" t="s">
        <v>249</v>
      </c>
      <c r="K828" s="417"/>
      <c r="L828" s="436" t="s">
        <v>271</v>
      </c>
      <c r="M828" s="438"/>
      <c r="N828" s="436" t="s">
        <v>233</v>
      </c>
      <c r="O828" s="439"/>
      <c r="P828" s="437"/>
      <c r="Q828" s="440"/>
      <c r="R828" s="439"/>
      <c r="S828" s="439"/>
      <c r="T828" s="439"/>
      <c r="U828" s="439"/>
      <c r="V828" s="420"/>
    </row>
    <row r="829" spans="1:22">
      <c r="A829" s="579" t="s">
        <v>10732</v>
      </c>
      <c r="B829" s="427" t="s">
        <v>10733</v>
      </c>
      <c r="C829" s="414" t="s">
        <v>10734</v>
      </c>
      <c r="D829" s="415" t="s">
        <v>10735</v>
      </c>
      <c r="E829" s="416" t="s">
        <v>2306</v>
      </c>
      <c r="F829" s="419"/>
      <c r="G829" s="426" t="s">
        <v>224</v>
      </c>
      <c r="H829" s="418" t="s">
        <v>245</v>
      </c>
      <c r="I829" s="437"/>
      <c r="J829" s="419" t="s">
        <v>249</v>
      </c>
      <c r="K829" s="417"/>
      <c r="L829" s="436" t="s">
        <v>271</v>
      </c>
      <c r="M829" s="438"/>
      <c r="N829" s="436" t="s">
        <v>233</v>
      </c>
      <c r="O829" s="439"/>
      <c r="P829" s="437"/>
      <c r="Q829" s="440"/>
      <c r="R829" s="439"/>
      <c r="S829" s="439"/>
      <c r="T829" s="439"/>
      <c r="U829" s="439"/>
      <c r="V829" s="420"/>
    </row>
    <row r="830" spans="1:22" ht="28">
      <c r="A830" s="578">
        <v>81400776</v>
      </c>
      <c r="B830" s="162" t="s">
        <v>10161</v>
      </c>
      <c r="C830" s="167">
        <v>972393091</v>
      </c>
      <c r="D830" s="145" t="s">
        <v>10162</v>
      </c>
      <c r="E830" s="134"/>
      <c r="F830" s="76" t="s">
        <v>8</v>
      </c>
      <c r="G830" s="163" t="s">
        <v>223</v>
      </c>
      <c r="H830" s="163" t="s">
        <v>243</v>
      </c>
      <c r="I830" s="82"/>
      <c r="J830" s="76" t="s">
        <v>249</v>
      </c>
      <c r="K830" s="165"/>
      <c r="L830" s="436" t="s">
        <v>271</v>
      </c>
      <c r="M830" s="189"/>
      <c r="N830" s="83" t="s">
        <v>231</v>
      </c>
      <c r="O830" s="83" t="s">
        <v>231</v>
      </c>
      <c r="P830" s="82"/>
      <c r="Q830" s="84" t="s">
        <v>445</v>
      </c>
      <c r="R830" s="83" t="s">
        <v>312</v>
      </c>
      <c r="S830" s="83" t="s">
        <v>318</v>
      </c>
      <c r="T830" s="83" t="s">
        <v>628</v>
      </c>
      <c r="U830" s="83" t="s">
        <v>255</v>
      </c>
      <c r="V830" s="56"/>
    </row>
    <row r="831" spans="1:22">
      <c r="A831" s="578">
        <v>61462198</v>
      </c>
      <c r="B831" s="162" t="s">
        <v>4407</v>
      </c>
      <c r="C831" s="167">
        <v>975051825</v>
      </c>
      <c r="D831" s="145" t="s">
        <v>4408</v>
      </c>
      <c r="E831" s="134"/>
      <c r="F831" s="76"/>
      <c r="G831" s="163" t="s">
        <v>223</v>
      </c>
      <c r="H831" s="163" t="s">
        <v>243</v>
      </c>
      <c r="I831" s="82"/>
      <c r="J831" s="76" t="s">
        <v>249</v>
      </c>
      <c r="K831" s="165"/>
      <c r="L831" s="436" t="s">
        <v>271</v>
      </c>
      <c r="M831" s="189"/>
      <c r="N831" s="83" t="s">
        <v>231</v>
      </c>
      <c r="O831" s="83"/>
      <c r="P831" s="82"/>
      <c r="Q831" s="84"/>
      <c r="R831" s="83"/>
      <c r="S831" s="83"/>
      <c r="T831" s="83"/>
      <c r="U831" s="83"/>
      <c r="V831" s="56"/>
    </row>
    <row r="832" spans="1:22" ht="28">
      <c r="A832" s="578">
        <v>73918217</v>
      </c>
      <c r="B832" s="162" t="s">
        <v>8634</v>
      </c>
      <c r="C832" s="167">
        <v>967596403</v>
      </c>
      <c r="D832" s="145" t="s">
        <v>8635</v>
      </c>
      <c r="E832" s="134"/>
      <c r="F832" s="76" t="s">
        <v>8</v>
      </c>
      <c r="G832" s="163" t="s">
        <v>223</v>
      </c>
      <c r="H832" s="163" t="s">
        <v>238</v>
      </c>
      <c r="I832" s="82"/>
      <c r="J832" s="76" t="s">
        <v>249</v>
      </c>
      <c r="K832" s="165"/>
      <c r="L832" s="436" t="s">
        <v>271</v>
      </c>
      <c r="M832" s="189"/>
      <c r="N832" s="83" t="s">
        <v>231</v>
      </c>
      <c r="O832" s="83" t="s">
        <v>231</v>
      </c>
      <c r="P832" s="82"/>
      <c r="Q832" s="84" t="s">
        <v>445</v>
      </c>
      <c r="R832" s="83" t="s">
        <v>232</v>
      </c>
      <c r="S832" s="83" t="s">
        <v>318</v>
      </c>
      <c r="T832" s="83" t="s">
        <v>323</v>
      </c>
      <c r="U832" s="83" t="s">
        <v>255</v>
      </c>
      <c r="V832" s="56"/>
    </row>
    <row r="833" spans="1:22">
      <c r="A833" s="579">
        <v>40633476</v>
      </c>
      <c r="B833" s="427" t="s">
        <v>1472</v>
      </c>
      <c r="C833" s="414">
        <v>51995104799</v>
      </c>
      <c r="D833" s="415" t="s">
        <v>1473</v>
      </c>
      <c r="E833" s="416"/>
      <c r="F833" s="419"/>
      <c r="G833" s="418" t="s">
        <v>223</v>
      </c>
      <c r="H833" s="418" t="s">
        <v>243</v>
      </c>
      <c r="I833" s="437"/>
      <c r="J833" s="419" t="s">
        <v>249</v>
      </c>
      <c r="K833" s="417"/>
      <c r="L833" s="436" t="s">
        <v>271</v>
      </c>
      <c r="M833" s="438"/>
      <c r="N833" s="436" t="s">
        <v>233</v>
      </c>
      <c r="O833" s="439"/>
      <c r="P833" s="437"/>
      <c r="Q833" s="440"/>
      <c r="R833" s="439"/>
      <c r="S833" s="439"/>
      <c r="T833" s="439"/>
      <c r="U833" s="439"/>
      <c r="V833" s="420"/>
    </row>
    <row r="834" spans="1:22" ht="28">
      <c r="A834" s="578">
        <v>61395427</v>
      </c>
      <c r="B834" s="162" t="s">
        <v>4213</v>
      </c>
      <c r="C834" s="167" t="s">
        <v>4214</v>
      </c>
      <c r="D834" s="145" t="s">
        <v>4215</v>
      </c>
      <c r="E834" s="134"/>
      <c r="F834" s="76"/>
      <c r="G834" s="163" t="s">
        <v>223</v>
      </c>
      <c r="H834" s="163" t="s">
        <v>238</v>
      </c>
      <c r="I834" s="82"/>
      <c r="J834" s="76" t="s">
        <v>249</v>
      </c>
      <c r="K834" s="165"/>
      <c r="L834" s="436" t="s">
        <v>271</v>
      </c>
      <c r="M834" s="189"/>
      <c r="N834" s="83" t="s">
        <v>231</v>
      </c>
      <c r="O834" s="83" t="s">
        <v>231</v>
      </c>
      <c r="P834" s="82"/>
      <c r="Q834" s="84" t="s">
        <v>445</v>
      </c>
      <c r="R834" s="83" t="s">
        <v>232</v>
      </c>
      <c r="S834" s="83" t="s">
        <v>318</v>
      </c>
      <c r="T834" s="83" t="s">
        <v>323</v>
      </c>
      <c r="U834" s="83" t="s">
        <v>255</v>
      </c>
      <c r="V834" s="56"/>
    </row>
    <row r="835" spans="1:22" ht="28">
      <c r="A835" s="578">
        <v>72071088</v>
      </c>
      <c r="B835" s="162" t="s">
        <v>6914</v>
      </c>
      <c r="C835" s="167" t="s">
        <v>153</v>
      </c>
      <c r="D835" s="145" t="s">
        <v>6915</v>
      </c>
      <c r="E835" s="134"/>
      <c r="F835" s="707" t="s">
        <v>273</v>
      </c>
      <c r="G835" s="163" t="s">
        <v>223</v>
      </c>
      <c r="H835" s="163" t="s">
        <v>238</v>
      </c>
      <c r="I835" s="82"/>
      <c r="J835" s="76" t="s">
        <v>249</v>
      </c>
      <c r="K835" s="165"/>
      <c r="L835" s="436" t="s">
        <v>271</v>
      </c>
      <c r="M835" s="189"/>
      <c r="N835" s="83" t="s">
        <v>231</v>
      </c>
      <c r="O835" s="83" t="s">
        <v>231</v>
      </c>
      <c r="P835" s="82"/>
      <c r="Q835" s="84" t="s">
        <v>445</v>
      </c>
      <c r="R835" s="83" t="s">
        <v>232</v>
      </c>
      <c r="S835" s="83" t="s">
        <v>318</v>
      </c>
      <c r="T835" s="83" t="s">
        <v>323</v>
      </c>
      <c r="U835" s="83" t="s">
        <v>258</v>
      </c>
      <c r="V835" s="56"/>
    </row>
    <row r="836" spans="1:22" ht="28">
      <c r="A836" s="578">
        <v>72831743</v>
      </c>
      <c r="B836" s="162" t="s">
        <v>7677</v>
      </c>
      <c r="C836" s="167">
        <v>914635022</v>
      </c>
      <c r="D836" s="145" t="s">
        <v>7678</v>
      </c>
      <c r="E836" s="134"/>
      <c r="F836" s="76"/>
      <c r="G836" s="163" t="s">
        <v>223</v>
      </c>
      <c r="H836" s="163" t="s">
        <v>238</v>
      </c>
      <c r="I836" s="82" t="s">
        <v>316</v>
      </c>
      <c r="J836" s="76" t="s">
        <v>249</v>
      </c>
      <c r="K836" s="165"/>
      <c r="L836" s="436" t="s">
        <v>271</v>
      </c>
      <c r="M836" s="189"/>
      <c r="N836" s="83" t="s">
        <v>231</v>
      </c>
      <c r="O836" s="83" t="s">
        <v>231</v>
      </c>
      <c r="P836" s="82"/>
      <c r="Q836" s="84" t="s">
        <v>445</v>
      </c>
      <c r="R836" s="83" t="s">
        <v>232</v>
      </c>
      <c r="S836" s="83" t="s">
        <v>318</v>
      </c>
      <c r="T836" s="83" t="s">
        <v>323</v>
      </c>
      <c r="U836" s="83" t="s">
        <v>255</v>
      </c>
      <c r="V836" s="56"/>
    </row>
    <row r="837" spans="1:22" ht="28">
      <c r="A837" s="578">
        <v>72344403</v>
      </c>
      <c r="B837" s="162" t="s">
        <v>7114</v>
      </c>
      <c r="C837" s="167" t="s">
        <v>160</v>
      </c>
      <c r="D837" s="145"/>
      <c r="E837" s="134"/>
      <c r="F837" s="76"/>
      <c r="G837" s="163" t="s">
        <v>223</v>
      </c>
      <c r="H837" s="163" t="s">
        <v>238</v>
      </c>
      <c r="I837" s="82" t="s">
        <v>316</v>
      </c>
      <c r="J837" s="76" t="s">
        <v>249</v>
      </c>
      <c r="K837" s="165"/>
      <c r="L837" s="436" t="s">
        <v>271</v>
      </c>
      <c r="M837" s="189"/>
      <c r="N837" s="83" t="s">
        <v>231</v>
      </c>
      <c r="O837" s="83" t="s">
        <v>231</v>
      </c>
      <c r="P837" s="82"/>
      <c r="Q837" s="84" t="s">
        <v>445</v>
      </c>
      <c r="R837" s="83" t="s">
        <v>232</v>
      </c>
      <c r="S837" s="83" t="s">
        <v>318</v>
      </c>
      <c r="T837" s="83" t="s">
        <v>323</v>
      </c>
      <c r="U837" s="83" t="s">
        <v>258</v>
      </c>
      <c r="V837" s="56"/>
    </row>
    <row r="838" spans="1:22" ht="28">
      <c r="A838" s="578">
        <v>71677305</v>
      </c>
      <c r="B838" s="162" t="s">
        <v>6516</v>
      </c>
      <c r="C838" s="167">
        <v>963959225</v>
      </c>
      <c r="D838" s="145"/>
      <c r="E838" s="134"/>
      <c r="F838" s="76"/>
      <c r="G838" s="163" t="s">
        <v>223</v>
      </c>
      <c r="H838" s="163" t="s">
        <v>238</v>
      </c>
      <c r="I838" s="82" t="s">
        <v>316</v>
      </c>
      <c r="J838" s="76" t="s">
        <v>249</v>
      </c>
      <c r="K838" s="165"/>
      <c r="L838" s="436" t="s">
        <v>271</v>
      </c>
      <c r="M838" s="189"/>
      <c r="N838" s="83" t="s">
        <v>231</v>
      </c>
      <c r="O838" s="83" t="s">
        <v>231</v>
      </c>
      <c r="P838" s="82"/>
      <c r="Q838" s="84" t="s">
        <v>445</v>
      </c>
      <c r="R838" s="83" t="s">
        <v>232</v>
      </c>
      <c r="S838" s="83" t="s">
        <v>318</v>
      </c>
      <c r="T838" s="83" t="s">
        <v>323</v>
      </c>
      <c r="U838" s="83" t="s">
        <v>255</v>
      </c>
      <c r="V838" s="56"/>
    </row>
    <row r="839" spans="1:22" ht="28">
      <c r="A839" s="578">
        <v>72597868</v>
      </c>
      <c r="B839" s="162" t="s">
        <v>7405</v>
      </c>
      <c r="C839" s="167">
        <v>941717833</v>
      </c>
      <c r="D839" s="145"/>
      <c r="E839" s="134"/>
      <c r="F839" s="76"/>
      <c r="G839" s="163" t="s">
        <v>223</v>
      </c>
      <c r="H839" s="163" t="s">
        <v>238</v>
      </c>
      <c r="I839" s="82" t="s">
        <v>316</v>
      </c>
      <c r="J839" s="76" t="s">
        <v>249</v>
      </c>
      <c r="K839" s="165"/>
      <c r="L839" s="436" t="s">
        <v>271</v>
      </c>
      <c r="M839" s="189"/>
      <c r="N839" s="83" t="s">
        <v>231</v>
      </c>
      <c r="O839" s="83" t="s">
        <v>231</v>
      </c>
      <c r="P839" s="82"/>
      <c r="Q839" s="84" t="s">
        <v>445</v>
      </c>
      <c r="R839" s="83" t="s">
        <v>232</v>
      </c>
      <c r="S839" s="83" t="s">
        <v>318</v>
      </c>
      <c r="T839" s="83" t="s">
        <v>323</v>
      </c>
      <c r="U839" s="83" t="s">
        <v>255</v>
      </c>
      <c r="V839" s="56"/>
    </row>
    <row r="840" spans="1:22" ht="28">
      <c r="A840" s="578">
        <v>61516147</v>
      </c>
      <c r="B840" s="162" t="s">
        <v>78</v>
      </c>
      <c r="C840" s="167">
        <v>988598289</v>
      </c>
      <c r="D840" s="145" t="s">
        <v>4584</v>
      </c>
      <c r="E840" s="134"/>
      <c r="F840" s="76" t="s">
        <v>8</v>
      </c>
      <c r="G840" s="163" t="s">
        <v>223</v>
      </c>
      <c r="H840" s="163" t="s">
        <v>243</v>
      </c>
      <c r="I840" s="82" t="s">
        <v>316</v>
      </c>
      <c r="J840" s="76" t="s">
        <v>249</v>
      </c>
      <c r="K840" s="165"/>
      <c r="L840" s="436" t="s">
        <v>271</v>
      </c>
      <c r="M840" s="189"/>
      <c r="N840" s="83" t="s">
        <v>231</v>
      </c>
      <c r="O840" s="83" t="s">
        <v>231</v>
      </c>
      <c r="P840" s="82"/>
      <c r="Q840" s="84" t="s">
        <v>445</v>
      </c>
      <c r="R840" s="83" t="s">
        <v>232</v>
      </c>
      <c r="S840" s="83" t="s">
        <v>318</v>
      </c>
      <c r="T840" s="83" t="s">
        <v>323</v>
      </c>
      <c r="U840" s="83" t="s">
        <v>258</v>
      </c>
      <c r="V840" s="56"/>
    </row>
    <row r="841" spans="1:22" ht="28">
      <c r="A841" s="578">
        <v>62038253</v>
      </c>
      <c r="B841" s="162" t="s">
        <v>5112</v>
      </c>
      <c r="C841" s="167">
        <v>938418866</v>
      </c>
      <c r="D841" s="145" t="s">
        <v>5113</v>
      </c>
      <c r="E841" s="134"/>
      <c r="F841" s="76" t="s">
        <v>8</v>
      </c>
      <c r="G841" s="163" t="s">
        <v>223</v>
      </c>
      <c r="H841" s="163" t="s">
        <v>243</v>
      </c>
      <c r="I841" s="82" t="s">
        <v>316</v>
      </c>
      <c r="J841" s="76" t="s">
        <v>249</v>
      </c>
      <c r="K841" s="165"/>
      <c r="L841" s="436" t="s">
        <v>271</v>
      </c>
      <c r="M841" s="189"/>
      <c r="N841" s="83" t="s">
        <v>231</v>
      </c>
      <c r="O841" s="83" t="s">
        <v>231</v>
      </c>
      <c r="P841" s="82"/>
      <c r="Q841" s="84" t="s">
        <v>445</v>
      </c>
      <c r="R841" s="83" t="s">
        <v>232</v>
      </c>
      <c r="S841" s="83" t="s">
        <v>318</v>
      </c>
      <c r="T841" s="83" t="s">
        <v>323</v>
      </c>
      <c r="U841" s="83" t="s">
        <v>255</v>
      </c>
      <c r="V841" s="56" t="s">
        <v>3317</v>
      </c>
    </row>
    <row r="842" spans="1:22" ht="28">
      <c r="A842" s="578">
        <v>73157026</v>
      </c>
      <c r="B842" s="162" t="s">
        <v>202</v>
      </c>
      <c r="C842" s="167">
        <v>906318128</v>
      </c>
      <c r="D842" s="145" t="s">
        <v>8083</v>
      </c>
      <c r="E842" s="134"/>
      <c r="F842" s="76" t="s">
        <v>8</v>
      </c>
      <c r="G842" s="163" t="s">
        <v>223</v>
      </c>
      <c r="H842" s="163" t="s">
        <v>243</v>
      </c>
      <c r="I842" s="82" t="s">
        <v>316</v>
      </c>
      <c r="J842" s="76" t="s">
        <v>249</v>
      </c>
      <c r="K842" s="165"/>
      <c r="L842" s="436" t="s">
        <v>271</v>
      </c>
      <c r="M842" s="189"/>
      <c r="N842" s="83" t="s">
        <v>231</v>
      </c>
      <c r="O842" s="83" t="s">
        <v>231</v>
      </c>
      <c r="P842" s="82"/>
      <c r="Q842" s="84" t="s">
        <v>445</v>
      </c>
      <c r="R842" s="83" t="s">
        <v>232</v>
      </c>
      <c r="S842" s="83" t="s">
        <v>318</v>
      </c>
      <c r="T842" s="83" t="s">
        <v>323</v>
      </c>
      <c r="U842" s="83" t="s">
        <v>255</v>
      </c>
      <c r="V842" s="56"/>
    </row>
    <row r="843" spans="1:22">
      <c r="A843" s="579">
        <v>72346541</v>
      </c>
      <c r="B843" s="427" t="s">
        <v>7138</v>
      </c>
      <c r="C843" s="414">
        <v>51994159399</v>
      </c>
      <c r="D843" s="415" t="s">
        <v>7139</v>
      </c>
      <c r="E843" s="416"/>
      <c r="F843" s="76"/>
      <c r="G843" s="426" t="s">
        <v>224</v>
      </c>
      <c r="H843" s="418" t="s">
        <v>245</v>
      </c>
      <c r="I843" s="437"/>
      <c r="J843" s="419" t="s">
        <v>249</v>
      </c>
      <c r="K843" s="417"/>
      <c r="L843" s="436" t="s">
        <v>271</v>
      </c>
      <c r="M843" s="438"/>
      <c r="N843" s="436" t="s">
        <v>233</v>
      </c>
      <c r="O843" s="439"/>
      <c r="P843" s="437"/>
      <c r="Q843" s="440"/>
      <c r="R843" s="439"/>
      <c r="S843" s="439"/>
      <c r="T843" s="439"/>
      <c r="U843" s="439"/>
      <c r="V843" s="420"/>
    </row>
    <row r="844" spans="1:22" ht="28">
      <c r="A844" s="578">
        <v>71684607</v>
      </c>
      <c r="B844" s="162" t="s">
        <v>6567</v>
      </c>
      <c r="C844" s="167">
        <v>995255257</v>
      </c>
      <c r="D844" s="145" t="s">
        <v>6568</v>
      </c>
      <c r="E844" s="134"/>
      <c r="F844" s="76"/>
      <c r="G844" s="184" t="s">
        <v>224</v>
      </c>
      <c r="H844" s="163" t="s">
        <v>243</v>
      </c>
      <c r="I844" s="82" t="s">
        <v>10</v>
      </c>
      <c r="J844" s="76" t="s">
        <v>249</v>
      </c>
      <c r="K844" s="165"/>
      <c r="L844" s="436" t="s">
        <v>271</v>
      </c>
      <c r="M844" s="189"/>
      <c r="N844" s="83" t="s">
        <v>231</v>
      </c>
      <c r="O844" s="83" t="s">
        <v>231</v>
      </c>
      <c r="P844" s="82"/>
      <c r="Q844" s="84" t="s">
        <v>445</v>
      </c>
      <c r="R844" s="83" t="s">
        <v>232</v>
      </c>
      <c r="S844" s="83" t="s">
        <v>318</v>
      </c>
      <c r="T844" s="83" t="s">
        <v>323</v>
      </c>
      <c r="U844" s="83" t="s">
        <v>255</v>
      </c>
      <c r="V844" s="56"/>
    </row>
    <row r="845" spans="1:22">
      <c r="A845" s="579">
        <v>74097464</v>
      </c>
      <c r="B845" s="427" t="s">
        <v>8743</v>
      </c>
      <c r="C845" s="414">
        <v>973783636</v>
      </c>
      <c r="D845" s="415" t="s">
        <v>8744</v>
      </c>
      <c r="E845" s="416"/>
      <c r="F845" s="419"/>
      <c r="G845" s="426" t="s">
        <v>224</v>
      </c>
      <c r="H845" s="418" t="s">
        <v>243</v>
      </c>
      <c r="I845" s="437"/>
      <c r="J845" s="419" t="s">
        <v>249</v>
      </c>
      <c r="K845" s="417"/>
      <c r="L845" s="436" t="s">
        <v>271</v>
      </c>
      <c r="M845" s="438"/>
      <c r="N845" s="436" t="s">
        <v>233</v>
      </c>
      <c r="O845" s="439" t="s">
        <v>241</v>
      </c>
      <c r="P845" s="437"/>
      <c r="Q845" s="440"/>
      <c r="R845" s="439"/>
      <c r="S845" s="439"/>
      <c r="T845" s="439"/>
      <c r="U845" s="439"/>
      <c r="V845" s="420"/>
    </row>
    <row r="846" spans="1:22">
      <c r="A846" s="579">
        <v>72069696</v>
      </c>
      <c r="B846" s="427" t="s">
        <v>6903</v>
      </c>
      <c r="C846" s="414">
        <v>942920448</v>
      </c>
      <c r="D846" s="415" t="s">
        <v>6904</v>
      </c>
      <c r="E846" s="416"/>
      <c r="F846" s="419"/>
      <c r="G846" s="426" t="s">
        <v>224</v>
      </c>
      <c r="H846" s="418" t="s">
        <v>243</v>
      </c>
      <c r="I846" s="437"/>
      <c r="J846" s="419" t="s">
        <v>249</v>
      </c>
      <c r="K846" s="417"/>
      <c r="L846" s="436" t="s">
        <v>271</v>
      </c>
      <c r="M846" s="438"/>
      <c r="N846" s="436" t="s">
        <v>233</v>
      </c>
      <c r="O846" s="439"/>
      <c r="P846" s="437"/>
      <c r="Q846" s="440"/>
      <c r="R846" s="439"/>
      <c r="S846" s="439"/>
      <c r="T846" s="439"/>
      <c r="U846" s="439"/>
      <c r="V846" s="420"/>
    </row>
    <row r="847" spans="1:22">
      <c r="A847" s="578">
        <v>72058136</v>
      </c>
      <c r="B847" s="162" t="s">
        <v>6778</v>
      </c>
      <c r="C847" s="167">
        <v>51902774700</v>
      </c>
      <c r="D847" s="145" t="s">
        <v>6779</v>
      </c>
      <c r="E847" s="134"/>
      <c r="F847" s="76"/>
      <c r="G847" s="184" t="s">
        <v>224</v>
      </c>
      <c r="H847" s="163" t="s">
        <v>243</v>
      </c>
      <c r="I847" s="82"/>
      <c r="J847" s="76" t="s">
        <v>249</v>
      </c>
      <c r="K847" s="165"/>
      <c r="L847" s="436" t="s">
        <v>271</v>
      </c>
      <c r="M847" s="189"/>
      <c r="N847" s="83" t="s">
        <v>231</v>
      </c>
      <c r="O847" s="83"/>
      <c r="P847" s="82"/>
      <c r="Q847" s="84"/>
      <c r="R847" s="83"/>
      <c r="S847" s="83"/>
      <c r="T847" s="83"/>
      <c r="U847" s="83"/>
      <c r="V847" s="56"/>
    </row>
    <row r="848" spans="1:22" ht="28">
      <c r="A848" s="578">
        <v>62019230</v>
      </c>
      <c r="B848" s="162" t="s">
        <v>5042</v>
      </c>
      <c r="C848" s="167">
        <v>928274620</v>
      </c>
      <c r="D848" s="145" t="s">
        <v>5043</v>
      </c>
      <c r="E848" s="134"/>
      <c r="F848" s="76"/>
      <c r="G848" s="184" t="s">
        <v>224</v>
      </c>
      <c r="H848" s="163" t="s">
        <v>243</v>
      </c>
      <c r="I848" s="82" t="s">
        <v>316</v>
      </c>
      <c r="J848" s="76" t="s">
        <v>249</v>
      </c>
      <c r="K848" s="165"/>
      <c r="L848" s="436" t="s">
        <v>271</v>
      </c>
      <c r="M848" s="189"/>
      <c r="N848" s="83" t="s">
        <v>231</v>
      </c>
      <c r="O848" s="83" t="s">
        <v>231</v>
      </c>
      <c r="P848" s="82"/>
      <c r="Q848" s="84" t="s">
        <v>445</v>
      </c>
      <c r="R848" s="83" t="s">
        <v>232</v>
      </c>
      <c r="S848" s="83" t="s">
        <v>318</v>
      </c>
      <c r="T848" s="83" t="s">
        <v>323</v>
      </c>
      <c r="U848" s="83" t="s">
        <v>255</v>
      </c>
      <c r="V848" s="56"/>
    </row>
    <row r="849" spans="1:22">
      <c r="A849" s="578">
        <v>10136816</v>
      </c>
      <c r="B849" s="162" t="s">
        <v>887</v>
      </c>
      <c r="C849" s="167">
        <v>51921127327</v>
      </c>
      <c r="D849" s="145" t="s">
        <v>888</v>
      </c>
      <c r="E849" s="134"/>
      <c r="F849" s="76"/>
      <c r="G849" s="184" t="s">
        <v>224</v>
      </c>
      <c r="H849" s="163" t="s">
        <v>243</v>
      </c>
      <c r="I849" s="82"/>
      <c r="J849" s="76" t="s">
        <v>249</v>
      </c>
      <c r="K849" s="165"/>
      <c r="L849" s="436" t="s">
        <v>271</v>
      </c>
      <c r="M849" s="189"/>
      <c r="N849" s="83" t="s">
        <v>231</v>
      </c>
      <c r="O849" s="83"/>
      <c r="P849" s="82"/>
      <c r="Q849" s="84"/>
      <c r="R849" s="83"/>
      <c r="S849" s="83"/>
      <c r="T849" s="83"/>
      <c r="U849" s="83"/>
      <c r="V849" s="56"/>
    </row>
    <row r="850" spans="1:22">
      <c r="A850" s="579">
        <v>61392650</v>
      </c>
      <c r="B850" s="427" t="s">
        <v>4174</v>
      </c>
      <c r="C850" s="414">
        <v>51971865462</v>
      </c>
      <c r="D850" s="415" t="s">
        <v>4175</v>
      </c>
      <c r="E850" s="416"/>
      <c r="F850" s="419"/>
      <c r="G850" s="426" t="s">
        <v>224</v>
      </c>
      <c r="H850" s="418" t="s">
        <v>243</v>
      </c>
      <c r="I850" s="437"/>
      <c r="J850" s="419" t="s">
        <v>249</v>
      </c>
      <c r="K850" s="417"/>
      <c r="L850" s="436" t="s">
        <v>271</v>
      </c>
      <c r="M850" s="438"/>
      <c r="N850" s="436" t="s">
        <v>233</v>
      </c>
      <c r="O850" s="439"/>
      <c r="P850" s="437"/>
      <c r="Q850" s="440"/>
      <c r="R850" s="439"/>
      <c r="S850" s="439"/>
      <c r="T850" s="439"/>
      <c r="U850" s="439"/>
      <c r="V850" s="420"/>
    </row>
    <row r="851" spans="1:22">
      <c r="A851" s="578">
        <v>61333600</v>
      </c>
      <c r="B851" s="162" t="s">
        <v>4041</v>
      </c>
      <c r="C851" s="167">
        <v>51933151710</v>
      </c>
      <c r="D851" s="145" t="s">
        <v>4042</v>
      </c>
      <c r="E851" s="134"/>
      <c r="F851" s="76"/>
      <c r="G851" s="184" t="s">
        <v>224</v>
      </c>
      <c r="H851" s="163" t="s">
        <v>243</v>
      </c>
      <c r="I851" s="82"/>
      <c r="J851" s="76" t="s">
        <v>249</v>
      </c>
      <c r="K851" s="165"/>
      <c r="L851" s="436" t="s">
        <v>271</v>
      </c>
      <c r="M851" s="189"/>
      <c r="N851" s="83" t="s">
        <v>231</v>
      </c>
      <c r="O851" s="83"/>
      <c r="P851" s="82"/>
      <c r="Q851" s="84"/>
      <c r="R851" s="83"/>
      <c r="S851" s="83"/>
      <c r="T851" s="83"/>
      <c r="U851" s="83"/>
      <c r="V851" s="56"/>
    </row>
    <row r="852" spans="1:22">
      <c r="A852" s="578">
        <v>74016804</v>
      </c>
      <c r="B852" s="162" t="s">
        <v>8702</v>
      </c>
      <c r="C852" s="167">
        <v>992119824</v>
      </c>
      <c r="D852" s="145" t="s">
        <v>8703</v>
      </c>
      <c r="E852" s="134"/>
      <c r="F852" s="76"/>
      <c r="G852" s="184" t="s">
        <v>224</v>
      </c>
      <c r="H852" s="163" t="s">
        <v>243</v>
      </c>
      <c r="I852" s="82"/>
      <c r="J852" s="76" t="s">
        <v>249</v>
      </c>
      <c r="K852" s="165"/>
      <c r="L852" s="436" t="s">
        <v>271</v>
      </c>
      <c r="M852" s="189"/>
      <c r="N852" s="83" t="s">
        <v>231</v>
      </c>
      <c r="O852" s="83"/>
      <c r="P852" s="82"/>
      <c r="Q852" s="84"/>
      <c r="R852" s="83"/>
      <c r="S852" s="83"/>
      <c r="T852" s="83"/>
      <c r="U852" s="83"/>
      <c r="V852" s="56"/>
    </row>
    <row r="853" spans="1:22" ht="28">
      <c r="A853" s="578">
        <v>61861648</v>
      </c>
      <c r="B853" s="162" t="s">
        <v>4888</v>
      </c>
      <c r="C853" s="167">
        <v>994241127</v>
      </c>
      <c r="D853" s="145" t="s">
        <v>4889</v>
      </c>
      <c r="E853" s="134"/>
      <c r="F853" s="76"/>
      <c r="G853" s="184" t="s">
        <v>224</v>
      </c>
      <c r="H853" s="163" t="s">
        <v>243</v>
      </c>
      <c r="I853" s="82"/>
      <c r="J853" s="76" t="s">
        <v>249</v>
      </c>
      <c r="K853" s="165"/>
      <c r="L853" s="436" t="s">
        <v>271</v>
      </c>
      <c r="M853" s="189"/>
      <c r="N853" s="83" t="s">
        <v>231</v>
      </c>
      <c r="O853" s="83" t="s">
        <v>231</v>
      </c>
      <c r="P853" s="82"/>
      <c r="Q853" s="84" t="s">
        <v>445</v>
      </c>
      <c r="R853" s="83" t="s">
        <v>232</v>
      </c>
      <c r="S853" s="83" t="s">
        <v>318</v>
      </c>
      <c r="T853" s="83" t="s">
        <v>323</v>
      </c>
      <c r="U853" s="83" t="s">
        <v>255</v>
      </c>
      <c r="V853" s="56"/>
    </row>
    <row r="854" spans="1:22">
      <c r="A854" s="578">
        <v>71181783</v>
      </c>
      <c r="B854" s="162" t="s">
        <v>6106</v>
      </c>
      <c r="C854" s="167">
        <v>51920897237</v>
      </c>
      <c r="D854" s="145" t="s">
        <v>6107</v>
      </c>
      <c r="E854" s="134"/>
      <c r="F854" s="76"/>
      <c r="G854" s="184" t="s">
        <v>224</v>
      </c>
      <c r="H854" s="163" t="s">
        <v>243</v>
      </c>
      <c r="I854" s="82"/>
      <c r="J854" s="76" t="s">
        <v>249</v>
      </c>
      <c r="K854" s="165"/>
      <c r="L854" s="436" t="s">
        <v>271</v>
      </c>
      <c r="M854" s="189"/>
      <c r="N854" s="83" t="s">
        <v>231</v>
      </c>
      <c r="O854" s="83"/>
      <c r="P854" s="82"/>
      <c r="Q854" s="84"/>
      <c r="R854" s="83"/>
      <c r="S854" s="83"/>
      <c r="T854" s="83"/>
      <c r="U854" s="83"/>
      <c r="V854" s="56"/>
    </row>
    <row r="855" spans="1:22">
      <c r="A855" s="578">
        <v>72986137</v>
      </c>
      <c r="B855" s="162" t="s">
        <v>7820</v>
      </c>
      <c r="C855" s="167">
        <v>51994555664</v>
      </c>
      <c r="D855" s="145" t="s">
        <v>7821</v>
      </c>
      <c r="E855" s="134"/>
      <c r="F855" s="76"/>
      <c r="G855" s="184" t="s">
        <v>224</v>
      </c>
      <c r="H855" s="163" t="s">
        <v>243</v>
      </c>
      <c r="I855" s="82"/>
      <c r="J855" s="76" t="s">
        <v>249</v>
      </c>
      <c r="K855" s="165"/>
      <c r="L855" s="436" t="s">
        <v>271</v>
      </c>
      <c r="M855" s="189"/>
      <c r="N855" s="83" t="s">
        <v>231</v>
      </c>
      <c r="O855" s="83"/>
      <c r="P855" s="82"/>
      <c r="Q855" s="84"/>
      <c r="R855" s="83"/>
      <c r="S855" s="83"/>
      <c r="T855" s="83"/>
      <c r="U855" s="83"/>
      <c r="V855" s="56"/>
    </row>
    <row r="856" spans="1:22">
      <c r="A856" s="578">
        <v>41072802</v>
      </c>
      <c r="B856" s="162" t="s">
        <v>1579</v>
      </c>
      <c r="C856" s="167">
        <v>979285477</v>
      </c>
      <c r="D856" s="145" t="s">
        <v>1580</v>
      </c>
      <c r="E856" s="134"/>
      <c r="F856" s="76"/>
      <c r="G856" s="184" t="s">
        <v>224</v>
      </c>
      <c r="H856" s="163" t="s">
        <v>243</v>
      </c>
      <c r="I856" s="82"/>
      <c r="J856" s="76" t="s">
        <v>249</v>
      </c>
      <c r="K856" s="165"/>
      <c r="L856" s="436" t="s">
        <v>271</v>
      </c>
      <c r="M856" s="189"/>
      <c r="N856" s="83" t="s">
        <v>434</v>
      </c>
      <c r="O856" s="83"/>
      <c r="P856" s="82"/>
      <c r="Q856" s="84"/>
      <c r="R856" s="83"/>
      <c r="S856" s="83"/>
      <c r="T856" s="83"/>
      <c r="U856" s="83"/>
      <c r="V856" s="56"/>
    </row>
    <row r="857" spans="1:22" ht="28">
      <c r="A857" s="578">
        <v>73156299</v>
      </c>
      <c r="B857" s="162" t="s">
        <v>8077</v>
      </c>
      <c r="C857" s="167" t="s">
        <v>201</v>
      </c>
      <c r="D857" s="145" t="s">
        <v>888</v>
      </c>
      <c r="E857" s="134"/>
      <c r="F857" s="707" t="s">
        <v>273</v>
      </c>
      <c r="G857" s="184" t="s">
        <v>224</v>
      </c>
      <c r="H857" s="163" t="s">
        <v>238</v>
      </c>
      <c r="I857" s="82"/>
      <c r="J857" s="76" t="s">
        <v>249</v>
      </c>
      <c r="K857" s="165"/>
      <c r="L857" s="436" t="s">
        <v>271</v>
      </c>
      <c r="M857" s="189"/>
      <c r="N857" s="83" t="s">
        <v>231</v>
      </c>
      <c r="O857" s="83" t="s">
        <v>231</v>
      </c>
      <c r="P857" s="82"/>
      <c r="Q857" s="84" t="s">
        <v>445</v>
      </c>
      <c r="R857" s="83" t="s">
        <v>232</v>
      </c>
      <c r="S857" s="83" t="s">
        <v>318</v>
      </c>
      <c r="T857" s="83" t="s">
        <v>323</v>
      </c>
      <c r="U857" s="83" t="s">
        <v>255</v>
      </c>
      <c r="V857" s="56"/>
    </row>
    <row r="858" spans="1:22" ht="28">
      <c r="A858" s="578">
        <v>61516123</v>
      </c>
      <c r="B858" s="162" t="s">
        <v>4580</v>
      </c>
      <c r="C858" s="167">
        <v>993266452</v>
      </c>
      <c r="D858" s="145" t="s">
        <v>4581</v>
      </c>
      <c r="E858" s="134"/>
      <c r="F858" s="707" t="s">
        <v>273</v>
      </c>
      <c r="G858" s="184" t="s">
        <v>224</v>
      </c>
      <c r="H858" s="163" t="s">
        <v>238</v>
      </c>
      <c r="I858" s="82"/>
      <c r="J858" s="76" t="s">
        <v>249</v>
      </c>
      <c r="K858" s="165"/>
      <c r="L858" s="436" t="s">
        <v>271</v>
      </c>
      <c r="M858" s="189"/>
      <c r="N858" s="83" t="s">
        <v>231</v>
      </c>
      <c r="O858" s="83" t="s">
        <v>231</v>
      </c>
      <c r="P858" s="82"/>
      <c r="Q858" s="84" t="s">
        <v>445</v>
      </c>
      <c r="R858" s="83" t="s">
        <v>232</v>
      </c>
      <c r="S858" s="83" t="s">
        <v>318</v>
      </c>
      <c r="T858" s="83" t="s">
        <v>323</v>
      </c>
      <c r="U858" s="83" t="s">
        <v>255</v>
      </c>
      <c r="V858" s="56"/>
    </row>
    <row r="859" spans="1:22" ht="28">
      <c r="A859" s="578">
        <v>71686044</v>
      </c>
      <c r="B859" s="162" t="s">
        <v>6576</v>
      </c>
      <c r="C859" s="167">
        <v>977978588</v>
      </c>
      <c r="D859" s="145" t="s">
        <v>6577</v>
      </c>
      <c r="E859" s="134"/>
      <c r="F859" s="76"/>
      <c r="G859" s="184" t="s">
        <v>224</v>
      </c>
      <c r="H859" s="163" t="s">
        <v>238</v>
      </c>
      <c r="I859" s="82" t="s">
        <v>13</v>
      </c>
      <c r="J859" s="76" t="s">
        <v>249</v>
      </c>
      <c r="K859" s="165"/>
      <c r="L859" s="436" t="s">
        <v>271</v>
      </c>
      <c r="M859" s="189"/>
      <c r="N859" s="83" t="s">
        <v>231</v>
      </c>
      <c r="O859" s="83" t="s">
        <v>231</v>
      </c>
      <c r="P859" s="82"/>
      <c r="Q859" s="84" t="s">
        <v>445</v>
      </c>
      <c r="R859" s="83" t="s">
        <v>232</v>
      </c>
      <c r="S859" s="83" t="s">
        <v>318</v>
      </c>
      <c r="T859" s="83" t="s">
        <v>323</v>
      </c>
      <c r="U859" s="83" t="s">
        <v>255</v>
      </c>
      <c r="V859" s="56"/>
    </row>
    <row r="860" spans="1:22">
      <c r="A860" s="578">
        <v>71684356</v>
      </c>
      <c r="B860" s="162" t="s">
        <v>6562</v>
      </c>
      <c r="C860" s="167">
        <v>999934498</v>
      </c>
      <c r="D860" s="145"/>
      <c r="E860" s="134"/>
      <c r="F860" s="76"/>
      <c r="G860" s="184" t="s">
        <v>224</v>
      </c>
      <c r="H860" s="163" t="s">
        <v>245</v>
      </c>
      <c r="I860" s="82" t="s">
        <v>316</v>
      </c>
      <c r="J860" s="76" t="s">
        <v>249</v>
      </c>
      <c r="K860" s="165"/>
      <c r="L860" s="436" t="s">
        <v>271</v>
      </c>
      <c r="M860" s="189"/>
      <c r="N860" s="83" t="s">
        <v>231</v>
      </c>
      <c r="O860" s="83"/>
      <c r="P860" s="82"/>
      <c r="Q860" s="84"/>
      <c r="R860" s="83"/>
      <c r="S860" s="83"/>
      <c r="T860" s="83"/>
      <c r="U860" s="83"/>
      <c r="V860" s="56"/>
    </row>
    <row r="861" spans="1:22" ht="28">
      <c r="A861" s="578">
        <v>60658010</v>
      </c>
      <c r="B861" s="162" t="s">
        <v>3189</v>
      </c>
      <c r="C861" s="167" t="s">
        <v>3190</v>
      </c>
      <c r="D861" s="145"/>
      <c r="E861" s="134"/>
      <c r="F861" s="76" t="s">
        <v>8</v>
      </c>
      <c r="G861" s="184" t="s">
        <v>224</v>
      </c>
      <c r="H861" s="163" t="s">
        <v>242</v>
      </c>
      <c r="I861" s="82"/>
      <c r="J861" s="76" t="s">
        <v>249</v>
      </c>
      <c r="K861" s="165"/>
      <c r="L861" s="436" t="s">
        <v>271</v>
      </c>
      <c r="M861" s="189"/>
      <c r="N861" s="83" t="s">
        <v>231</v>
      </c>
      <c r="O861" s="83"/>
      <c r="P861" s="82"/>
      <c r="Q861" s="84" t="s">
        <v>445</v>
      </c>
      <c r="R861" s="83" t="s">
        <v>232</v>
      </c>
      <c r="S861" s="83" t="s">
        <v>318</v>
      </c>
      <c r="T861" s="83" t="s">
        <v>323</v>
      </c>
      <c r="U861" s="83" t="s">
        <v>255</v>
      </c>
      <c r="V861" s="56"/>
    </row>
    <row r="862" spans="1:22" ht="28">
      <c r="A862" s="578">
        <v>71191695</v>
      </c>
      <c r="B862" s="162" t="s">
        <v>110</v>
      </c>
      <c r="C862" s="167" t="s">
        <v>111</v>
      </c>
      <c r="D862" s="145" t="s">
        <v>6148</v>
      </c>
      <c r="E862" s="134"/>
      <c r="F862" s="76" t="s">
        <v>8</v>
      </c>
      <c r="G862" s="184" t="s">
        <v>224</v>
      </c>
      <c r="H862" s="163" t="s">
        <v>245</v>
      </c>
      <c r="I862" s="82" t="s">
        <v>10</v>
      </c>
      <c r="J862" s="76" t="s">
        <v>249</v>
      </c>
      <c r="K862" s="165"/>
      <c r="L862" s="436" t="s">
        <v>271</v>
      </c>
      <c r="M862" s="189"/>
      <c r="N862" s="83" t="s">
        <v>231</v>
      </c>
      <c r="O862" s="83" t="s">
        <v>231</v>
      </c>
      <c r="P862" s="82"/>
      <c r="Q862" s="84" t="s">
        <v>445</v>
      </c>
      <c r="R862" s="83" t="s">
        <v>232</v>
      </c>
      <c r="S862" s="83" t="s">
        <v>318</v>
      </c>
      <c r="T862" s="83" t="s">
        <v>323</v>
      </c>
      <c r="U862" s="83" t="s">
        <v>255</v>
      </c>
      <c r="V862" s="56"/>
    </row>
    <row r="863" spans="1:22">
      <c r="A863" s="579">
        <v>8676719</v>
      </c>
      <c r="B863" s="427" t="s">
        <v>663</v>
      </c>
      <c r="C863" s="414">
        <v>51997641691</v>
      </c>
      <c r="D863" s="415" t="s">
        <v>664</v>
      </c>
      <c r="E863" s="416" t="s">
        <v>451</v>
      </c>
      <c r="F863" s="419" t="s">
        <v>260</v>
      </c>
      <c r="G863" s="426" t="s">
        <v>224</v>
      </c>
      <c r="H863" s="418" t="s">
        <v>245</v>
      </c>
      <c r="I863" s="437"/>
      <c r="J863" s="419" t="s">
        <v>249</v>
      </c>
      <c r="K863" s="417"/>
      <c r="L863" s="436" t="s">
        <v>271</v>
      </c>
      <c r="M863" s="438"/>
      <c r="N863" s="436" t="s">
        <v>233</v>
      </c>
      <c r="O863" s="439"/>
      <c r="P863" s="437"/>
      <c r="Q863" s="440"/>
      <c r="R863" s="439"/>
      <c r="S863" s="439"/>
      <c r="T863" s="439"/>
      <c r="U863" s="439"/>
      <c r="V863" s="420"/>
    </row>
    <row r="864" spans="1:22">
      <c r="A864" s="579">
        <v>62373787</v>
      </c>
      <c r="B864" s="427" t="s">
        <v>5202</v>
      </c>
      <c r="C864" s="414">
        <v>51950771050</v>
      </c>
      <c r="D864" s="415" t="s">
        <v>5203</v>
      </c>
      <c r="E864" s="416" t="s">
        <v>451</v>
      </c>
      <c r="F864" s="419" t="s">
        <v>260</v>
      </c>
      <c r="G864" s="426" t="s">
        <v>224</v>
      </c>
      <c r="H864" s="418" t="s">
        <v>245</v>
      </c>
      <c r="I864" s="437"/>
      <c r="J864" s="419" t="s">
        <v>249</v>
      </c>
      <c r="K864" s="417"/>
      <c r="L864" s="436" t="s">
        <v>271</v>
      </c>
      <c r="M864" s="438"/>
      <c r="N864" s="436" t="s">
        <v>233</v>
      </c>
      <c r="O864" s="439" t="s">
        <v>231</v>
      </c>
      <c r="P864" s="437"/>
      <c r="Q864" s="440"/>
      <c r="R864" s="439"/>
      <c r="S864" s="439"/>
      <c r="T864" s="439"/>
      <c r="U864" s="439"/>
      <c r="V864" s="420"/>
    </row>
    <row r="865" spans="1:22">
      <c r="A865" s="579">
        <v>76453888</v>
      </c>
      <c r="B865" s="427" t="s">
        <v>9680</v>
      </c>
      <c r="C865" s="414">
        <v>51936929815</v>
      </c>
      <c r="D865" s="415" t="s">
        <v>9681</v>
      </c>
      <c r="E865" s="416"/>
      <c r="F865" s="419"/>
      <c r="G865" s="418" t="s">
        <v>225</v>
      </c>
      <c r="H865" s="418" t="s">
        <v>243</v>
      </c>
      <c r="I865" s="437"/>
      <c r="J865" s="419" t="s">
        <v>249</v>
      </c>
      <c r="K865" s="417"/>
      <c r="L865" s="436" t="s">
        <v>271</v>
      </c>
      <c r="M865" s="438"/>
      <c r="N865" s="436" t="s">
        <v>233</v>
      </c>
      <c r="O865" s="439"/>
      <c r="P865" s="437"/>
      <c r="Q865" s="440"/>
      <c r="R865" s="439"/>
      <c r="S865" s="439"/>
      <c r="T865" s="439"/>
      <c r="U865" s="439"/>
      <c r="V865" s="420"/>
    </row>
    <row r="866" spans="1:22">
      <c r="A866" s="578">
        <v>42570595</v>
      </c>
      <c r="B866" s="162" t="s">
        <v>1907</v>
      </c>
      <c r="C866" s="167">
        <v>924264904</v>
      </c>
      <c r="D866" s="145" t="s">
        <v>1908</v>
      </c>
      <c r="E866" s="134" t="s">
        <v>1909</v>
      </c>
      <c r="F866" s="76"/>
      <c r="G866" s="163" t="s">
        <v>225</v>
      </c>
      <c r="H866" s="163" t="s">
        <v>243</v>
      </c>
      <c r="I866" s="82"/>
      <c r="J866" s="76" t="s">
        <v>249</v>
      </c>
      <c r="K866" s="165"/>
      <c r="L866" s="436" t="s">
        <v>271</v>
      </c>
      <c r="M866" s="189"/>
      <c r="N866" s="83" t="s">
        <v>231</v>
      </c>
      <c r="O866" s="83"/>
      <c r="P866" s="82"/>
      <c r="Q866" s="84"/>
      <c r="R866" s="83"/>
      <c r="S866" s="83"/>
      <c r="T866" s="83"/>
      <c r="U866" s="83"/>
      <c r="V866" s="56"/>
    </row>
    <row r="867" spans="1:22">
      <c r="A867" s="578">
        <v>61927019</v>
      </c>
      <c r="B867" s="162" t="s">
        <v>4955</v>
      </c>
      <c r="C867" s="167">
        <v>51979772284</v>
      </c>
      <c r="D867" s="145" t="s">
        <v>4956</v>
      </c>
      <c r="E867" s="134" t="s">
        <v>1909</v>
      </c>
      <c r="F867" s="76"/>
      <c r="G867" s="163" t="s">
        <v>225</v>
      </c>
      <c r="H867" s="163" t="s">
        <v>243</v>
      </c>
      <c r="I867" s="82"/>
      <c r="J867" s="76" t="s">
        <v>249</v>
      </c>
      <c r="K867" s="165"/>
      <c r="L867" s="436" t="s">
        <v>271</v>
      </c>
      <c r="M867" s="189"/>
      <c r="N867" s="83" t="s">
        <v>231</v>
      </c>
      <c r="O867" s="83"/>
      <c r="P867" s="82"/>
      <c r="Q867" s="84"/>
      <c r="R867" s="83"/>
      <c r="S867" s="83"/>
      <c r="T867" s="83"/>
      <c r="U867" s="83"/>
      <c r="V867" s="56"/>
    </row>
    <row r="868" spans="1:22">
      <c r="A868" s="578">
        <v>40424440</v>
      </c>
      <c r="B868" s="162" t="s">
        <v>1405</v>
      </c>
      <c r="C868" s="167">
        <v>51964989266</v>
      </c>
      <c r="D868" s="145" t="s">
        <v>1406</v>
      </c>
      <c r="E868" s="134"/>
      <c r="F868" s="76"/>
      <c r="G868" s="163" t="s">
        <v>225</v>
      </c>
      <c r="H868" s="163" t="s">
        <v>243</v>
      </c>
      <c r="I868" s="82"/>
      <c r="J868" s="76" t="s">
        <v>249</v>
      </c>
      <c r="K868" s="165"/>
      <c r="L868" s="436" t="s">
        <v>271</v>
      </c>
      <c r="M868" s="189"/>
      <c r="N868" s="83" t="s">
        <v>236</v>
      </c>
      <c r="O868" s="83"/>
      <c r="P868" s="82"/>
      <c r="Q868" s="84"/>
      <c r="R868" s="83"/>
      <c r="S868" s="83"/>
      <c r="T868" s="83"/>
      <c r="U868" s="83"/>
      <c r="V868" s="56"/>
    </row>
    <row r="869" spans="1:22">
      <c r="A869" s="579"/>
      <c r="B869" s="427"/>
      <c r="C869" s="414"/>
      <c r="D869" s="415"/>
      <c r="E869" s="416"/>
      <c r="F869" s="419"/>
      <c r="G869" s="418"/>
      <c r="H869" s="418"/>
      <c r="I869" s="437"/>
      <c r="J869" s="419"/>
      <c r="K869" s="417"/>
      <c r="L869" s="436"/>
      <c r="M869" s="438"/>
      <c r="N869" s="436"/>
      <c r="O869" s="439"/>
      <c r="P869" s="437"/>
      <c r="Q869" s="440"/>
      <c r="R869" s="439"/>
      <c r="S869" s="439"/>
      <c r="T869" s="439"/>
      <c r="U869" s="439"/>
      <c r="V869" s="420"/>
    </row>
    <row r="870" spans="1:22" ht="28">
      <c r="A870" s="578">
        <v>61344907</v>
      </c>
      <c r="B870" s="162" t="s">
        <v>41</v>
      </c>
      <c r="C870" s="167">
        <v>977297411</v>
      </c>
      <c r="D870" s="145" t="s">
        <v>4056</v>
      </c>
      <c r="E870" s="134"/>
      <c r="F870" s="76"/>
      <c r="G870" s="163" t="s">
        <v>225</v>
      </c>
      <c r="H870" s="163" t="s">
        <v>238</v>
      </c>
      <c r="I870" s="82"/>
      <c r="J870" s="76" t="s">
        <v>249</v>
      </c>
      <c r="K870" s="165"/>
      <c r="L870" s="436" t="s">
        <v>271</v>
      </c>
      <c r="M870" s="189"/>
      <c r="N870" s="83" t="s">
        <v>231</v>
      </c>
      <c r="O870" s="83" t="s">
        <v>231</v>
      </c>
      <c r="P870" s="82"/>
      <c r="Q870" s="84" t="s">
        <v>445</v>
      </c>
      <c r="R870" s="83" t="s">
        <v>232</v>
      </c>
      <c r="S870" s="83" t="s">
        <v>318</v>
      </c>
      <c r="T870" s="83" t="s">
        <v>323</v>
      </c>
      <c r="U870" s="83" t="s">
        <v>258</v>
      </c>
      <c r="V870" s="56"/>
    </row>
    <row r="871" spans="1:22" ht="28">
      <c r="A871" s="578">
        <v>61791500</v>
      </c>
      <c r="B871" s="162" t="s">
        <v>4825</v>
      </c>
      <c r="C871" s="167">
        <v>955849143</v>
      </c>
      <c r="D871" s="145"/>
      <c r="E871" s="134"/>
      <c r="F871" s="76"/>
      <c r="G871" s="163" t="s">
        <v>225</v>
      </c>
      <c r="H871" s="163" t="s">
        <v>238</v>
      </c>
      <c r="I871" s="82" t="s">
        <v>316</v>
      </c>
      <c r="J871" s="76" t="s">
        <v>249</v>
      </c>
      <c r="K871" s="165"/>
      <c r="L871" s="436" t="s">
        <v>271</v>
      </c>
      <c r="M871" s="189"/>
      <c r="N871" s="83" t="s">
        <v>231</v>
      </c>
      <c r="O871" s="83" t="s">
        <v>231</v>
      </c>
      <c r="P871" s="82"/>
      <c r="Q871" s="84" t="s">
        <v>445</v>
      </c>
      <c r="R871" s="83" t="s">
        <v>232</v>
      </c>
      <c r="S871" s="83" t="s">
        <v>318</v>
      </c>
      <c r="T871" s="83" t="s">
        <v>323</v>
      </c>
      <c r="U871" s="83" t="s">
        <v>255</v>
      </c>
      <c r="V871" s="56"/>
    </row>
    <row r="872" spans="1:22" ht="28">
      <c r="A872" s="578">
        <v>62035226</v>
      </c>
      <c r="B872" s="162" t="s">
        <v>5105</v>
      </c>
      <c r="C872" s="167">
        <v>942315881</v>
      </c>
      <c r="D872" s="145"/>
      <c r="E872" s="134"/>
      <c r="F872" s="76"/>
      <c r="G872" s="163" t="s">
        <v>225</v>
      </c>
      <c r="H872" s="163" t="s">
        <v>238</v>
      </c>
      <c r="I872" s="82" t="s">
        <v>316</v>
      </c>
      <c r="J872" s="76" t="s">
        <v>249</v>
      </c>
      <c r="K872" s="165"/>
      <c r="L872" s="436" t="s">
        <v>271</v>
      </c>
      <c r="M872" s="189"/>
      <c r="N872" s="83" t="s">
        <v>231</v>
      </c>
      <c r="O872" s="83" t="s">
        <v>231</v>
      </c>
      <c r="P872" s="82"/>
      <c r="Q872" s="84" t="s">
        <v>445</v>
      </c>
      <c r="R872" s="83" t="s">
        <v>232</v>
      </c>
      <c r="S872" s="83" t="s">
        <v>318</v>
      </c>
      <c r="T872" s="83" t="s">
        <v>323</v>
      </c>
      <c r="U872" s="83" t="s">
        <v>255</v>
      </c>
      <c r="V872" s="56"/>
    </row>
    <row r="873" spans="1:22" ht="56">
      <c r="A873" s="578">
        <v>72330715</v>
      </c>
      <c r="B873" s="186" t="s">
        <v>154</v>
      </c>
      <c r="C873" s="167">
        <v>988858779</v>
      </c>
      <c r="D873" s="145" t="s">
        <v>1848</v>
      </c>
      <c r="E873" s="134"/>
      <c r="F873" s="707" t="s">
        <v>273</v>
      </c>
      <c r="G873" s="163" t="s">
        <v>225</v>
      </c>
      <c r="H873" s="163" t="s">
        <v>243</v>
      </c>
      <c r="I873" s="82" t="s">
        <v>316</v>
      </c>
      <c r="J873" s="76" t="s">
        <v>249</v>
      </c>
      <c r="K873" s="165"/>
      <c r="L873" s="436" t="s">
        <v>271</v>
      </c>
      <c r="M873" s="189"/>
      <c r="N873" s="83" t="s">
        <v>231</v>
      </c>
      <c r="O873" s="83" t="s">
        <v>231</v>
      </c>
      <c r="P873" s="82"/>
      <c r="Q873" s="84" t="s">
        <v>445</v>
      </c>
      <c r="R873" s="83" t="s">
        <v>232</v>
      </c>
      <c r="S873" s="83" t="s">
        <v>318</v>
      </c>
      <c r="T873" s="83" t="s">
        <v>323</v>
      </c>
      <c r="U873" s="83" t="s">
        <v>255</v>
      </c>
      <c r="V873" s="56"/>
    </row>
    <row r="874" spans="1:22" ht="28">
      <c r="A874" s="578">
        <v>72826319</v>
      </c>
      <c r="B874" s="162" t="s">
        <v>182</v>
      </c>
      <c r="C874" s="167" t="s">
        <v>7638</v>
      </c>
      <c r="D874" s="145"/>
      <c r="E874" s="134" t="s">
        <v>7639</v>
      </c>
      <c r="F874" s="76" t="s">
        <v>8</v>
      </c>
      <c r="G874" s="184" t="s">
        <v>224</v>
      </c>
      <c r="H874" s="163" t="s">
        <v>238</v>
      </c>
      <c r="I874" s="82" t="s">
        <v>316</v>
      </c>
      <c r="J874" s="76" t="s">
        <v>249</v>
      </c>
      <c r="K874" s="165"/>
      <c r="L874" s="436" t="s">
        <v>271</v>
      </c>
      <c r="M874" s="189"/>
      <c r="N874" s="83" t="s">
        <v>231</v>
      </c>
      <c r="O874" s="83" t="s">
        <v>231</v>
      </c>
      <c r="P874" s="82"/>
      <c r="Q874" s="84" t="s">
        <v>445</v>
      </c>
      <c r="R874" s="83" t="s">
        <v>232</v>
      </c>
      <c r="S874" s="83" t="s">
        <v>318</v>
      </c>
      <c r="T874" s="83" t="s">
        <v>323</v>
      </c>
      <c r="U874" s="83" t="s">
        <v>255</v>
      </c>
      <c r="V874" s="56"/>
    </row>
    <row r="875" spans="1:22">
      <c r="A875" s="578">
        <v>61770621</v>
      </c>
      <c r="B875" s="162" t="s">
        <v>4763</v>
      </c>
      <c r="C875" s="167" t="s">
        <v>4764</v>
      </c>
      <c r="D875" s="145"/>
      <c r="E875" s="134"/>
      <c r="F875" s="76"/>
      <c r="G875" s="163"/>
      <c r="H875" s="163"/>
      <c r="I875" s="82"/>
      <c r="J875" s="76" t="s">
        <v>249</v>
      </c>
      <c r="K875" s="165"/>
      <c r="L875" s="436" t="s">
        <v>271</v>
      </c>
      <c r="M875" s="189"/>
      <c r="N875" s="83" t="s">
        <v>231</v>
      </c>
      <c r="O875" s="83" t="s">
        <v>231</v>
      </c>
      <c r="P875" s="82"/>
      <c r="Q875" s="84"/>
      <c r="R875" s="83"/>
      <c r="S875" s="83"/>
      <c r="T875" s="83"/>
      <c r="U875" s="83"/>
      <c r="V875" s="56"/>
    </row>
    <row r="876" spans="1:22" ht="28">
      <c r="A876" s="578">
        <v>73151236</v>
      </c>
      <c r="B876" s="162" t="s">
        <v>8032</v>
      </c>
      <c r="C876" s="167">
        <v>51952518062</v>
      </c>
      <c r="D876" s="145" t="s">
        <v>8033</v>
      </c>
      <c r="E876" s="134" t="s">
        <v>451</v>
      </c>
      <c r="F876" s="76"/>
      <c r="G876" s="184" t="s">
        <v>224</v>
      </c>
      <c r="H876" s="163"/>
      <c r="I876" s="82"/>
      <c r="J876" s="76" t="s">
        <v>249</v>
      </c>
      <c r="K876" s="165"/>
      <c r="L876" s="436" t="s">
        <v>271</v>
      </c>
      <c r="M876" s="189"/>
      <c r="N876" s="83" t="s">
        <v>231</v>
      </c>
      <c r="O876" s="83" t="s">
        <v>231</v>
      </c>
      <c r="P876" s="82"/>
      <c r="Q876" s="84" t="s">
        <v>445</v>
      </c>
      <c r="R876" s="83" t="s">
        <v>232</v>
      </c>
      <c r="S876" s="83" t="s">
        <v>318</v>
      </c>
      <c r="T876" s="83" t="s">
        <v>323</v>
      </c>
      <c r="U876" s="83" t="s">
        <v>255</v>
      </c>
      <c r="V876" s="56"/>
    </row>
    <row r="877" spans="1:22">
      <c r="A877" s="579">
        <v>10263682</v>
      </c>
      <c r="B877" s="427" t="s">
        <v>938</v>
      </c>
      <c r="C877" s="414">
        <v>51951746268</v>
      </c>
      <c r="D877" s="415" t="s">
        <v>939</v>
      </c>
      <c r="E877" s="416" t="s">
        <v>451</v>
      </c>
      <c r="F877" s="419"/>
      <c r="G877" s="426" t="s">
        <v>224</v>
      </c>
      <c r="H877" s="418"/>
      <c r="I877" s="437"/>
      <c r="J877" s="419" t="s">
        <v>249</v>
      </c>
      <c r="K877" s="417"/>
      <c r="L877" s="436" t="s">
        <v>271</v>
      </c>
      <c r="M877" s="438"/>
      <c r="N877" s="436" t="s">
        <v>233</v>
      </c>
      <c r="O877" s="439"/>
      <c r="P877" s="437"/>
      <c r="Q877" s="440"/>
      <c r="R877" s="439"/>
      <c r="S877" s="439"/>
      <c r="T877" s="439"/>
      <c r="U877" s="439"/>
      <c r="V877" s="420"/>
    </row>
    <row r="878" spans="1:22" ht="28">
      <c r="A878" s="578">
        <v>71670928</v>
      </c>
      <c r="B878" s="162" t="s">
        <v>6454</v>
      </c>
      <c r="C878" s="167">
        <v>51936411827</v>
      </c>
      <c r="D878" s="145" t="s">
        <v>6455</v>
      </c>
      <c r="E878" s="134"/>
      <c r="F878" s="76" t="s">
        <v>8</v>
      </c>
      <c r="G878" s="184" t="s">
        <v>224</v>
      </c>
      <c r="H878" s="163" t="s">
        <v>245</v>
      </c>
      <c r="I878" s="82" t="s">
        <v>316</v>
      </c>
      <c r="J878" s="76" t="s">
        <v>249</v>
      </c>
      <c r="K878" s="165"/>
      <c r="L878" s="436" t="s">
        <v>271</v>
      </c>
      <c r="M878" s="189"/>
      <c r="N878" s="83" t="s">
        <v>231</v>
      </c>
      <c r="O878" s="83" t="s">
        <v>231</v>
      </c>
      <c r="P878" s="82"/>
      <c r="Q878" s="84" t="s">
        <v>445</v>
      </c>
      <c r="R878" s="83" t="s">
        <v>232</v>
      </c>
      <c r="S878" s="83" t="s">
        <v>318</v>
      </c>
      <c r="T878" s="83" t="s">
        <v>323</v>
      </c>
      <c r="U878" s="83" t="s">
        <v>255</v>
      </c>
      <c r="V878" s="56"/>
    </row>
    <row r="879" spans="1:22">
      <c r="A879" s="578">
        <v>62015508</v>
      </c>
      <c r="B879" s="162" t="s">
        <v>5021</v>
      </c>
      <c r="C879" s="167" t="s">
        <v>5022</v>
      </c>
      <c r="D879" s="145"/>
      <c r="E879" s="134"/>
      <c r="F879" s="76" t="s">
        <v>240</v>
      </c>
      <c r="G879" s="184" t="s">
        <v>224</v>
      </c>
      <c r="H879" s="163" t="s">
        <v>245</v>
      </c>
      <c r="I879" s="82"/>
      <c r="J879" s="76" t="s">
        <v>249</v>
      </c>
      <c r="K879" s="165"/>
      <c r="L879" s="436" t="s">
        <v>271</v>
      </c>
      <c r="M879" s="189"/>
      <c r="N879" s="83" t="s">
        <v>231</v>
      </c>
      <c r="O879" s="83"/>
      <c r="P879" s="82"/>
      <c r="Q879" s="84"/>
      <c r="R879" s="83"/>
      <c r="S879" s="83"/>
      <c r="T879" s="83"/>
      <c r="U879" s="83"/>
      <c r="V879" s="56"/>
    </row>
    <row r="880" spans="1:22">
      <c r="A880" s="578">
        <v>72066825</v>
      </c>
      <c r="B880" s="162" t="s">
        <v>6876</v>
      </c>
      <c r="C880" s="167" t="s">
        <v>6877</v>
      </c>
      <c r="D880" s="145"/>
      <c r="E880" s="134"/>
      <c r="F880" s="76"/>
      <c r="G880" s="163" t="s">
        <v>223</v>
      </c>
      <c r="H880" s="163" t="s">
        <v>238</v>
      </c>
      <c r="I880" s="82"/>
      <c r="J880" s="76" t="s">
        <v>249</v>
      </c>
      <c r="K880" s="165"/>
      <c r="L880" s="436" t="s">
        <v>271</v>
      </c>
      <c r="M880" s="189"/>
      <c r="N880" s="83" t="s">
        <v>231</v>
      </c>
      <c r="O880" s="83"/>
      <c r="P880" s="82"/>
      <c r="Q880" s="84"/>
      <c r="R880" s="83"/>
      <c r="S880" s="83"/>
      <c r="T880" s="83"/>
      <c r="U880" s="83"/>
      <c r="V880" s="56"/>
    </row>
    <row r="881" spans="1:22">
      <c r="A881" s="578">
        <v>61792191</v>
      </c>
      <c r="B881" s="162" t="s">
        <v>4828</v>
      </c>
      <c r="C881" s="167" t="s">
        <v>4829</v>
      </c>
      <c r="D881" s="145"/>
      <c r="E881" s="134" t="s">
        <v>1909</v>
      </c>
      <c r="F881" s="76"/>
      <c r="G881" s="163" t="s">
        <v>225</v>
      </c>
      <c r="H881" s="163" t="s">
        <v>238</v>
      </c>
      <c r="I881" s="82"/>
      <c r="J881" s="76" t="s">
        <v>249</v>
      </c>
      <c r="K881" s="165"/>
      <c r="L881" s="436" t="s">
        <v>271</v>
      </c>
      <c r="M881" s="189"/>
      <c r="N881" s="83" t="s">
        <v>231</v>
      </c>
      <c r="O881" s="83"/>
      <c r="P881" s="82"/>
      <c r="Q881" s="84"/>
      <c r="R881" s="83"/>
      <c r="S881" s="83"/>
      <c r="T881" s="83"/>
      <c r="U881" s="83"/>
      <c r="V881" s="56"/>
    </row>
    <row r="882" spans="1:22">
      <c r="A882" s="578">
        <v>74108408</v>
      </c>
      <c r="B882" s="162" t="s">
        <v>8769</v>
      </c>
      <c r="C882" s="167" t="s">
        <v>8770</v>
      </c>
      <c r="D882" s="145"/>
      <c r="E882" s="134" t="s">
        <v>1909</v>
      </c>
      <c r="F882" s="76"/>
      <c r="G882" s="184" t="s">
        <v>224</v>
      </c>
      <c r="H882" s="163" t="s">
        <v>245</v>
      </c>
      <c r="I882" s="82"/>
      <c r="J882" s="76" t="s">
        <v>249</v>
      </c>
      <c r="K882" s="165"/>
      <c r="L882" s="436" t="s">
        <v>271</v>
      </c>
      <c r="M882" s="189"/>
      <c r="N882" s="83" t="s">
        <v>231</v>
      </c>
      <c r="O882" s="83"/>
      <c r="P882" s="82"/>
      <c r="Q882" s="84"/>
      <c r="R882" s="83"/>
      <c r="S882" s="83"/>
      <c r="T882" s="83"/>
      <c r="U882" s="83"/>
      <c r="V882" s="56"/>
    </row>
    <row r="883" spans="1:22">
      <c r="A883" s="578">
        <v>62605579</v>
      </c>
      <c r="B883" s="162" t="s">
        <v>5267</v>
      </c>
      <c r="C883" s="167" t="s">
        <v>5268</v>
      </c>
      <c r="D883" s="145"/>
      <c r="E883" s="134" t="s">
        <v>5269</v>
      </c>
      <c r="F883" s="76"/>
      <c r="G883" s="163" t="s">
        <v>225</v>
      </c>
      <c r="H883" s="163" t="s">
        <v>245</v>
      </c>
      <c r="I883" s="82"/>
      <c r="J883" s="76" t="s">
        <v>249</v>
      </c>
      <c r="K883" s="165"/>
      <c r="L883" s="436" t="s">
        <v>271</v>
      </c>
      <c r="M883" s="189"/>
      <c r="N883" s="83" t="s">
        <v>231</v>
      </c>
      <c r="O883" s="83"/>
      <c r="P883" s="82"/>
      <c r="Q883" s="84"/>
      <c r="R883" s="83"/>
      <c r="S883" s="83"/>
      <c r="T883" s="83"/>
      <c r="U883" s="83"/>
      <c r="V883" s="56"/>
    </row>
    <row r="884" spans="1:22">
      <c r="A884" s="578">
        <v>61496295</v>
      </c>
      <c r="B884" s="162" t="s">
        <v>4522</v>
      </c>
      <c r="C884" s="167">
        <v>51916845850</v>
      </c>
      <c r="D884" s="145" t="s">
        <v>4523</v>
      </c>
      <c r="E884" s="134" t="s">
        <v>451</v>
      </c>
      <c r="F884" s="76"/>
      <c r="G884" s="184" t="s">
        <v>224</v>
      </c>
      <c r="H884" s="163" t="s">
        <v>245</v>
      </c>
      <c r="I884" s="82"/>
      <c r="J884" s="76" t="s">
        <v>249</v>
      </c>
      <c r="K884" s="165"/>
      <c r="L884" s="436" t="s">
        <v>271</v>
      </c>
      <c r="M884" s="189"/>
      <c r="N884" s="83" t="s">
        <v>231</v>
      </c>
      <c r="O884" s="83"/>
      <c r="P884" s="82"/>
      <c r="Q884" s="84"/>
      <c r="R884" s="83"/>
      <c r="S884" s="83"/>
      <c r="T884" s="83"/>
      <c r="U884" s="83"/>
      <c r="V884" s="56"/>
    </row>
    <row r="885" spans="1:22" ht="28">
      <c r="A885" s="578">
        <v>61485505</v>
      </c>
      <c r="B885" s="590" t="s">
        <v>4483</v>
      </c>
      <c r="C885" s="174">
        <v>51941969938</v>
      </c>
      <c r="D885" s="659" t="s">
        <v>4484</v>
      </c>
      <c r="E885" s="176"/>
      <c r="F885" s="76" t="s">
        <v>8</v>
      </c>
      <c r="G885" s="184" t="s">
        <v>224</v>
      </c>
      <c r="H885" s="184" t="s">
        <v>245</v>
      </c>
      <c r="I885" s="375"/>
      <c r="J885" s="374" t="s">
        <v>249</v>
      </c>
      <c r="K885" s="376"/>
      <c r="L885" s="436" t="s">
        <v>271</v>
      </c>
      <c r="M885" s="373"/>
      <c r="N885" s="372" t="s">
        <v>231</v>
      </c>
      <c r="O885" s="372"/>
      <c r="P885" s="375"/>
      <c r="Q885" s="315" t="s">
        <v>445</v>
      </c>
      <c r="R885" s="372" t="s">
        <v>232</v>
      </c>
      <c r="S885" s="372" t="s">
        <v>318</v>
      </c>
      <c r="T885" s="372" t="s">
        <v>323</v>
      </c>
      <c r="U885" s="372" t="s">
        <v>255</v>
      </c>
      <c r="V885" s="91"/>
    </row>
    <row r="886" spans="1:22">
      <c r="A886" s="578">
        <v>62011802</v>
      </c>
      <c r="B886" s="162" t="s">
        <v>5017</v>
      </c>
      <c r="C886" s="167" t="s">
        <v>5018</v>
      </c>
      <c r="D886" s="145" t="s">
        <v>5019</v>
      </c>
      <c r="E886" s="134" t="s">
        <v>451</v>
      </c>
      <c r="F886" s="76"/>
      <c r="G886" s="184" t="s">
        <v>224</v>
      </c>
      <c r="H886" s="163" t="s">
        <v>245</v>
      </c>
      <c r="I886" s="82"/>
      <c r="J886" s="76" t="s">
        <v>249</v>
      </c>
      <c r="K886" s="165"/>
      <c r="L886" s="436" t="s">
        <v>271</v>
      </c>
      <c r="M886" s="189"/>
      <c r="N886" s="83" t="s">
        <v>231</v>
      </c>
      <c r="O886" s="83"/>
      <c r="P886" s="82"/>
      <c r="Q886" s="84"/>
      <c r="R886" s="83"/>
      <c r="S886" s="83"/>
      <c r="T886" s="83"/>
      <c r="U886" s="83"/>
      <c r="V886" s="56"/>
    </row>
    <row r="887" spans="1:22">
      <c r="A887" s="578">
        <v>73564201</v>
      </c>
      <c r="B887" s="162" t="s">
        <v>8448</v>
      </c>
      <c r="C887" s="167">
        <v>51936910198</v>
      </c>
      <c r="D887" s="145" t="s">
        <v>8449</v>
      </c>
      <c r="E887" s="134" t="s">
        <v>1909</v>
      </c>
      <c r="F887" s="76"/>
      <c r="G887" s="163" t="s">
        <v>223</v>
      </c>
      <c r="H887" s="163" t="s">
        <v>245</v>
      </c>
      <c r="I887" s="82"/>
      <c r="J887" s="76" t="s">
        <v>249</v>
      </c>
      <c r="K887" s="165"/>
      <c r="L887" s="436" t="s">
        <v>271</v>
      </c>
      <c r="M887" s="189"/>
      <c r="N887" s="83" t="s">
        <v>231</v>
      </c>
      <c r="O887" s="83"/>
      <c r="P887" s="82"/>
      <c r="Q887" s="84"/>
      <c r="R887" s="83"/>
      <c r="S887" s="83"/>
      <c r="T887" s="83"/>
      <c r="U887" s="83"/>
      <c r="V887" s="56"/>
    </row>
    <row r="888" spans="1:22">
      <c r="A888" s="578">
        <v>76927335</v>
      </c>
      <c r="B888" s="162" t="s">
        <v>9821</v>
      </c>
      <c r="C888" s="167">
        <v>51981860527</v>
      </c>
      <c r="D888" s="145" t="s">
        <v>9822</v>
      </c>
      <c r="E888" s="134" t="s">
        <v>451</v>
      </c>
      <c r="F888" s="76"/>
      <c r="G888" s="184" t="s">
        <v>224</v>
      </c>
      <c r="H888" s="163" t="s">
        <v>245</v>
      </c>
      <c r="I888" s="82"/>
      <c r="J888" s="76" t="s">
        <v>249</v>
      </c>
      <c r="K888" s="165"/>
      <c r="L888" s="436" t="s">
        <v>271</v>
      </c>
      <c r="M888" s="189"/>
      <c r="N888" s="83" t="s">
        <v>231</v>
      </c>
      <c r="O888" s="83"/>
      <c r="P888" s="82"/>
      <c r="Q888" s="84"/>
      <c r="R888" s="83"/>
      <c r="S888" s="83"/>
      <c r="T888" s="83"/>
      <c r="U888" s="83"/>
      <c r="V888" s="56"/>
    </row>
    <row r="889" spans="1:22">
      <c r="A889" s="578"/>
      <c r="B889" s="162"/>
      <c r="C889" s="167"/>
      <c r="D889" s="145"/>
      <c r="E889" s="134"/>
      <c r="F889" s="76"/>
      <c r="G889" s="184"/>
      <c r="H889" s="163"/>
      <c r="I889" s="82"/>
      <c r="J889" s="76"/>
      <c r="K889" s="165"/>
      <c r="L889" s="436"/>
      <c r="M889" s="189"/>
      <c r="N889" s="83"/>
      <c r="O889" s="83"/>
      <c r="P889" s="82"/>
      <c r="Q889" s="84"/>
      <c r="R889" s="83"/>
      <c r="S889" s="83"/>
      <c r="T889" s="83"/>
      <c r="U889" s="83"/>
      <c r="V889" s="56"/>
    </row>
    <row r="890" spans="1:22">
      <c r="A890" s="578"/>
      <c r="B890" s="162"/>
      <c r="C890" s="167"/>
      <c r="D890" s="145"/>
      <c r="E890" s="134"/>
      <c r="F890" s="76"/>
      <c r="G890" s="184"/>
      <c r="H890" s="163"/>
      <c r="I890" s="82"/>
      <c r="J890" s="76"/>
      <c r="K890" s="165"/>
      <c r="L890" s="436"/>
      <c r="M890" s="189"/>
      <c r="N890" s="83"/>
      <c r="O890" s="83"/>
      <c r="P890" s="82"/>
      <c r="Q890" s="84"/>
      <c r="R890" s="83"/>
      <c r="S890" s="83"/>
      <c r="T890" s="83"/>
      <c r="U890" s="83"/>
      <c r="V890" s="56"/>
    </row>
    <row r="891" spans="1:22">
      <c r="A891" s="578"/>
      <c r="B891" s="162"/>
      <c r="C891" s="167"/>
      <c r="D891" s="145"/>
      <c r="E891" s="134"/>
      <c r="F891" s="76"/>
      <c r="G891" s="184"/>
      <c r="H891" s="163"/>
      <c r="I891" s="82"/>
      <c r="J891" s="76"/>
      <c r="K891" s="165"/>
      <c r="L891" s="436"/>
      <c r="M891" s="189"/>
      <c r="N891" s="83"/>
      <c r="O891" s="83"/>
      <c r="P891" s="82"/>
      <c r="Q891" s="84"/>
      <c r="R891" s="83"/>
      <c r="S891" s="83"/>
      <c r="T891" s="83"/>
      <c r="U891" s="83"/>
      <c r="V891" s="56"/>
    </row>
    <row r="892" spans="1:22">
      <c r="A892" s="578"/>
      <c r="B892" s="162"/>
      <c r="C892" s="167"/>
      <c r="D892" s="145"/>
      <c r="E892" s="134"/>
      <c r="F892" s="76"/>
      <c r="G892" s="163"/>
      <c r="H892" s="163"/>
      <c r="I892" s="82"/>
      <c r="J892" s="76"/>
      <c r="K892" s="165"/>
      <c r="L892" s="436"/>
      <c r="M892" s="189"/>
      <c r="N892" s="83"/>
      <c r="O892" s="83"/>
      <c r="P892" s="82"/>
      <c r="Q892" s="84"/>
      <c r="R892" s="83"/>
      <c r="S892" s="83"/>
      <c r="T892" s="83"/>
      <c r="U892" s="83"/>
      <c r="V892" s="56"/>
    </row>
    <row r="893" spans="1:22">
      <c r="A893" s="578">
        <v>61096590</v>
      </c>
      <c r="B893" s="162" t="s">
        <v>3661</v>
      </c>
      <c r="C893" s="167" t="s">
        <v>3662</v>
      </c>
      <c r="D893" s="145"/>
      <c r="E893" s="134" t="s">
        <v>1909</v>
      </c>
      <c r="F893" s="76"/>
      <c r="G893" s="184" t="s">
        <v>224</v>
      </c>
      <c r="H893" s="163" t="s">
        <v>245</v>
      </c>
      <c r="I893" s="82"/>
      <c r="J893" s="76" t="s">
        <v>249</v>
      </c>
      <c r="K893" s="165"/>
      <c r="L893" s="436" t="s">
        <v>271</v>
      </c>
      <c r="M893" s="189"/>
      <c r="N893" s="436" t="s">
        <v>233</v>
      </c>
      <c r="O893" s="83" t="s">
        <v>231</v>
      </c>
      <c r="P893" s="82"/>
      <c r="Q893" s="315"/>
      <c r="R893" s="372"/>
      <c r="S893" s="372"/>
      <c r="T893" s="310"/>
      <c r="U893" s="372"/>
      <c r="V893" s="56"/>
    </row>
    <row r="894" spans="1:22">
      <c r="A894" s="578">
        <v>73718559</v>
      </c>
      <c r="B894" s="162" t="s">
        <v>8497</v>
      </c>
      <c r="C894" s="167">
        <v>51993432226</v>
      </c>
      <c r="D894" s="145" t="s">
        <v>8498</v>
      </c>
      <c r="E894" s="134" t="s">
        <v>1909</v>
      </c>
      <c r="F894" s="76"/>
      <c r="G894" s="163" t="s">
        <v>223</v>
      </c>
      <c r="H894" s="163" t="s">
        <v>245</v>
      </c>
      <c r="I894" s="82"/>
      <c r="J894" s="76" t="s">
        <v>249</v>
      </c>
      <c r="K894" s="165"/>
      <c r="L894" s="436" t="s">
        <v>271</v>
      </c>
      <c r="M894" s="189"/>
      <c r="N894" s="83" t="s">
        <v>231</v>
      </c>
      <c r="O894" s="83"/>
      <c r="P894" s="82"/>
      <c r="Q894" s="84"/>
      <c r="R894" s="83"/>
      <c r="S894" s="83"/>
      <c r="T894" s="83"/>
      <c r="U894" s="83"/>
      <c r="V894" s="56"/>
    </row>
    <row r="895" spans="1:22">
      <c r="A895" s="578"/>
      <c r="B895" s="162"/>
      <c r="C895" s="167"/>
      <c r="D895" s="145"/>
      <c r="E895" s="134"/>
      <c r="F895" s="76"/>
      <c r="G895" s="163"/>
      <c r="H895" s="163"/>
      <c r="I895" s="82"/>
      <c r="J895" s="76"/>
      <c r="K895" s="165"/>
      <c r="L895" s="436"/>
      <c r="M895" s="189"/>
      <c r="N895" s="83"/>
      <c r="O895" s="83"/>
      <c r="P895" s="82"/>
      <c r="Q895" s="84"/>
      <c r="R895" s="83"/>
      <c r="S895" s="83"/>
      <c r="T895" s="83"/>
      <c r="U895" s="83"/>
      <c r="V895" s="56"/>
    </row>
    <row r="896" spans="1:22">
      <c r="A896" s="578">
        <v>61434124</v>
      </c>
      <c r="B896" s="162" t="s">
        <v>4358</v>
      </c>
      <c r="C896" s="167">
        <v>51931935340</v>
      </c>
      <c r="D896" s="145" t="s">
        <v>4359</v>
      </c>
      <c r="E896" s="134" t="s">
        <v>451</v>
      </c>
      <c r="F896" s="76"/>
      <c r="G896" s="184" t="s">
        <v>224</v>
      </c>
      <c r="H896" s="163" t="s">
        <v>245</v>
      </c>
      <c r="I896" s="82"/>
      <c r="J896" s="76" t="s">
        <v>249</v>
      </c>
      <c r="K896" s="165"/>
      <c r="L896" s="436" t="s">
        <v>271</v>
      </c>
      <c r="M896" s="189"/>
      <c r="N896" s="83" t="s">
        <v>231</v>
      </c>
      <c r="O896" s="83"/>
      <c r="P896" s="82"/>
      <c r="Q896" s="84"/>
      <c r="R896" s="83"/>
      <c r="S896" s="83"/>
      <c r="T896" s="83"/>
      <c r="U896" s="83"/>
      <c r="V896" s="56"/>
    </row>
    <row r="897" spans="1:22">
      <c r="A897" s="578">
        <v>73158864</v>
      </c>
      <c r="B897" s="162" t="s">
        <v>8103</v>
      </c>
      <c r="C897" s="167"/>
      <c r="D897" s="145"/>
      <c r="E897" s="134" t="s">
        <v>451</v>
      </c>
      <c r="F897" s="76"/>
      <c r="G897" s="184" t="s">
        <v>224</v>
      </c>
      <c r="H897" s="163" t="s">
        <v>245</v>
      </c>
      <c r="I897" s="82"/>
      <c r="J897" s="76" t="s">
        <v>249</v>
      </c>
      <c r="K897" s="165"/>
      <c r="L897" s="436" t="s">
        <v>271</v>
      </c>
      <c r="M897" s="189"/>
      <c r="N897" s="83" t="s">
        <v>231</v>
      </c>
      <c r="O897" s="83"/>
      <c r="P897" s="82"/>
      <c r="Q897" s="84"/>
      <c r="R897" s="83"/>
      <c r="S897" s="83"/>
      <c r="T897" s="83"/>
      <c r="U897" s="83"/>
      <c r="V897" s="56"/>
    </row>
    <row r="898" spans="1:22">
      <c r="A898" s="578">
        <v>62348333</v>
      </c>
      <c r="B898" s="162" t="s">
        <v>5194</v>
      </c>
      <c r="C898" s="167" t="s">
        <v>5195</v>
      </c>
      <c r="D898" s="145"/>
      <c r="E898" s="134" t="s">
        <v>1909</v>
      </c>
      <c r="F898" s="76"/>
      <c r="G898" s="184" t="s">
        <v>224</v>
      </c>
      <c r="H898" s="163" t="s">
        <v>245</v>
      </c>
      <c r="I898" s="82"/>
      <c r="J898" s="76" t="s">
        <v>249</v>
      </c>
      <c r="K898" s="165"/>
      <c r="L898" s="436" t="s">
        <v>271</v>
      </c>
      <c r="M898" s="189"/>
      <c r="N898" s="83" t="s">
        <v>231</v>
      </c>
      <c r="O898" s="83"/>
      <c r="P898" s="82"/>
      <c r="Q898" s="84"/>
      <c r="R898" s="83"/>
      <c r="S898" s="83"/>
      <c r="T898" s="83"/>
      <c r="U898" s="83"/>
      <c r="V898" s="56"/>
    </row>
    <row r="899" spans="1:22">
      <c r="A899" s="578">
        <v>71676256</v>
      </c>
      <c r="B899" s="162" t="s">
        <v>6500</v>
      </c>
      <c r="C899" s="167" t="s">
        <v>6501</v>
      </c>
      <c r="D899" s="145"/>
      <c r="E899" s="134" t="s">
        <v>451</v>
      </c>
      <c r="F899" s="76"/>
      <c r="G899" s="163" t="s">
        <v>223</v>
      </c>
      <c r="H899" s="163" t="s">
        <v>245</v>
      </c>
      <c r="I899" s="82"/>
      <c r="J899" s="76" t="s">
        <v>249</v>
      </c>
      <c r="K899" s="165"/>
      <c r="L899" s="436" t="s">
        <v>271</v>
      </c>
      <c r="M899" s="189"/>
      <c r="N899" s="83" t="s">
        <v>231</v>
      </c>
      <c r="O899" s="83" t="s">
        <v>231</v>
      </c>
      <c r="P899" s="82"/>
      <c r="Q899" s="84"/>
      <c r="R899" s="83"/>
      <c r="S899" s="83"/>
      <c r="T899" s="83"/>
      <c r="U899" s="83"/>
      <c r="V899" s="56"/>
    </row>
    <row r="900" spans="1:22" ht="28">
      <c r="A900" s="578">
        <v>72584637</v>
      </c>
      <c r="B900" s="162" t="s">
        <v>7300</v>
      </c>
      <c r="C900" s="167">
        <v>987446341</v>
      </c>
      <c r="D900" s="145"/>
      <c r="E900" s="134" t="s">
        <v>451</v>
      </c>
      <c r="F900" s="76" t="s">
        <v>8</v>
      </c>
      <c r="G900" s="163" t="s">
        <v>225</v>
      </c>
      <c r="H900" s="163" t="s">
        <v>243</v>
      </c>
      <c r="I900" s="82"/>
      <c r="J900" s="76" t="s">
        <v>249</v>
      </c>
      <c r="K900" s="165"/>
      <c r="L900" s="436" t="s">
        <v>271</v>
      </c>
      <c r="M900" s="189"/>
      <c r="N900" s="83" t="s">
        <v>231</v>
      </c>
      <c r="O900" s="83" t="s">
        <v>231</v>
      </c>
      <c r="P900" s="82"/>
      <c r="Q900" s="84" t="s">
        <v>445</v>
      </c>
      <c r="R900" s="83" t="s">
        <v>232</v>
      </c>
      <c r="S900" s="83" t="s">
        <v>318</v>
      </c>
      <c r="T900" s="83" t="s">
        <v>323</v>
      </c>
      <c r="U900" s="83" t="s">
        <v>255</v>
      </c>
      <c r="V900" s="56"/>
    </row>
    <row r="901" spans="1:22" ht="28">
      <c r="A901" s="578">
        <v>61981310</v>
      </c>
      <c r="B901" s="162" t="s">
        <v>4997</v>
      </c>
      <c r="C901" s="167">
        <v>903191794</v>
      </c>
      <c r="D901" s="145"/>
      <c r="E901" s="134" t="s">
        <v>451</v>
      </c>
      <c r="F901" s="707" t="s">
        <v>273</v>
      </c>
      <c r="G901" s="163" t="s">
        <v>225</v>
      </c>
      <c r="H901" s="163" t="s">
        <v>243</v>
      </c>
      <c r="I901" s="82"/>
      <c r="J901" s="76" t="s">
        <v>249</v>
      </c>
      <c r="K901" s="165"/>
      <c r="L901" s="436" t="s">
        <v>271</v>
      </c>
      <c r="M901" s="189"/>
      <c r="N901" s="83" t="s">
        <v>231</v>
      </c>
      <c r="O901" s="83" t="s">
        <v>231</v>
      </c>
      <c r="P901" s="82"/>
      <c r="Q901" s="84" t="s">
        <v>445</v>
      </c>
      <c r="R901" s="83" t="s">
        <v>232</v>
      </c>
      <c r="S901" s="83" t="s">
        <v>318</v>
      </c>
      <c r="T901" s="83" t="s">
        <v>323</v>
      </c>
      <c r="U901" s="83" t="s">
        <v>255</v>
      </c>
      <c r="V901" s="56"/>
    </row>
    <row r="902" spans="1:22">
      <c r="A902" s="578">
        <v>63160437</v>
      </c>
      <c r="B902" s="162" t="s">
        <v>5318</v>
      </c>
      <c r="C902" s="167">
        <v>51942318635</v>
      </c>
      <c r="D902" s="145" t="s">
        <v>1774</v>
      </c>
      <c r="E902" s="134" t="s">
        <v>5319</v>
      </c>
      <c r="F902" s="76"/>
      <c r="G902" s="184" t="s">
        <v>224</v>
      </c>
      <c r="H902" s="163" t="s">
        <v>245</v>
      </c>
      <c r="I902" s="82"/>
      <c r="J902" s="76" t="s">
        <v>249</v>
      </c>
      <c r="K902" s="165"/>
      <c r="L902" s="436" t="s">
        <v>271</v>
      </c>
      <c r="M902" s="189"/>
      <c r="N902" s="83" t="s">
        <v>231</v>
      </c>
      <c r="O902" s="83"/>
      <c r="P902" s="82"/>
      <c r="Q902" s="84"/>
      <c r="R902" s="83"/>
      <c r="S902" s="83"/>
      <c r="T902" s="83"/>
      <c r="U902" s="83"/>
      <c r="V902" s="56"/>
    </row>
    <row r="903" spans="1:22">
      <c r="A903" s="578">
        <v>62373898</v>
      </c>
      <c r="B903" s="162" t="s">
        <v>5205</v>
      </c>
      <c r="C903" s="167" t="s">
        <v>5206</v>
      </c>
      <c r="D903" s="145"/>
      <c r="E903" s="134" t="s">
        <v>1909</v>
      </c>
      <c r="F903" s="76"/>
      <c r="G903" s="163" t="s">
        <v>223</v>
      </c>
      <c r="H903" s="163" t="s">
        <v>245</v>
      </c>
      <c r="I903" s="82"/>
      <c r="J903" s="76" t="s">
        <v>249</v>
      </c>
      <c r="K903" s="165"/>
      <c r="L903" s="436" t="s">
        <v>271</v>
      </c>
      <c r="M903" s="189"/>
      <c r="N903" s="83" t="s">
        <v>231</v>
      </c>
      <c r="O903" s="83" t="s">
        <v>231</v>
      </c>
      <c r="P903" s="82"/>
      <c r="Q903" s="84"/>
      <c r="R903" s="83"/>
      <c r="S903" s="83"/>
      <c r="T903" s="83"/>
      <c r="U903" s="83"/>
      <c r="V903" s="56"/>
    </row>
    <row r="904" spans="1:22">
      <c r="A904" s="579"/>
      <c r="B904" s="427"/>
      <c r="C904" s="414"/>
      <c r="D904" s="415"/>
      <c r="E904" s="416"/>
      <c r="F904" s="419"/>
      <c r="G904" s="418"/>
      <c r="H904" s="418"/>
      <c r="I904" s="437"/>
      <c r="J904" s="419"/>
      <c r="K904" s="417"/>
      <c r="L904" s="436"/>
      <c r="M904" s="438"/>
      <c r="N904" s="436"/>
      <c r="O904" s="439"/>
      <c r="P904" s="437"/>
      <c r="Q904" s="440"/>
      <c r="R904" s="439"/>
      <c r="S904" s="439"/>
      <c r="T904" s="439"/>
      <c r="U904" s="439"/>
      <c r="V904" s="420"/>
    </row>
    <row r="905" spans="1:22">
      <c r="A905" s="579">
        <v>73563794</v>
      </c>
      <c r="B905" s="427" t="s">
        <v>8444</v>
      </c>
      <c r="C905" s="414">
        <v>51968015157</v>
      </c>
      <c r="D905" s="415" t="s">
        <v>8445</v>
      </c>
      <c r="E905" s="416" t="s">
        <v>624</v>
      </c>
      <c r="F905" s="419"/>
      <c r="G905" s="426" t="s">
        <v>224</v>
      </c>
      <c r="H905" s="418" t="s">
        <v>245</v>
      </c>
      <c r="I905" s="437"/>
      <c r="J905" s="419" t="s">
        <v>249</v>
      </c>
      <c r="K905" s="417"/>
      <c r="L905" s="436" t="s">
        <v>271</v>
      </c>
      <c r="M905" s="438"/>
      <c r="N905" s="436" t="s">
        <v>233</v>
      </c>
      <c r="O905" s="439"/>
      <c r="P905" s="437"/>
      <c r="Q905" s="440"/>
      <c r="R905" s="439"/>
      <c r="S905" s="439"/>
      <c r="T905" s="439"/>
      <c r="U905" s="439"/>
      <c r="V905" s="420"/>
    </row>
    <row r="906" spans="1:22">
      <c r="A906" s="579">
        <v>72062606</v>
      </c>
      <c r="B906" s="427" t="s">
        <v>6830</v>
      </c>
      <c r="C906" s="414">
        <v>51934968304</v>
      </c>
      <c r="D906" s="415" t="s">
        <v>6831</v>
      </c>
      <c r="E906" s="416" t="s">
        <v>6832</v>
      </c>
      <c r="F906" s="419" t="s">
        <v>260</v>
      </c>
      <c r="G906" s="426" t="s">
        <v>224</v>
      </c>
      <c r="H906" s="418" t="s">
        <v>245</v>
      </c>
      <c r="I906" s="437"/>
      <c r="J906" s="419" t="s">
        <v>249</v>
      </c>
      <c r="K906" s="417"/>
      <c r="L906" s="436" t="s">
        <v>271</v>
      </c>
      <c r="M906" s="438"/>
      <c r="N906" s="436" t="s">
        <v>233</v>
      </c>
      <c r="O906" s="439"/>
      <c r="P906" s="437"/>
      <c r="Q906" s="440"/>
      <c r="R906" s="439"/>
      <c r="S906" s="439"/>
      <c r="T906" s="439"/>
      <c r="U906" s="439"/>
      <c r="V906" s="420"/>
    </row>
    <row r="907" spans="1:22" ht="28">
      <c r="A907" s="578">
        <v>72583921</v>
      </c>
      <c r="B907" s="162" t="s">
        <v>163</v>
      </c>
      <c r="C907" s="167" t="s">
        <v>164</v>
      </c>
      <c r="D907" s="145"/>
      <c r="E907" s="134" t="s">
        <v>451</v>
      </c>
      <c r="F907" s="76" t="s">
        <v>8</v>
      </c>
      <c r="G907" s="184" t="s">
        <v>224</v>
      </c>
      <c r="H907" s="163" t="s">
        <v>245</v>
      </c>
      <c r="I907" s="82"/>
      <c r="J907" s="76" t="s">
        <v>249</v>
      </c>
      <c r="K907" s="165"/>
      <c r="L907" s="436" t="s">
        <v>271</v>
      </c>
      <c r="M907" s="189"/>
      <c r="N907" s="83" t="s">
        <v>231</v>
      </c>
      <c r="O907" s="83" t="s">
        <v>231</v>
      </c>
      <c r="P907" s="82"/>
      <c r="Q907" s="84" t="s">
        <v>445</v>
      </c>
      <c r="R907" s="83" t="s">
        <v>232</v>
      </c>
      <c r="S907" s="83" t="s">
        <v>318</v>
      </c>
      <c r="T907" s="83" t="s">
        <v>323</v>
      </c>
      <c r="U907" s="83" t="s">
        <v>255</v>
      </c>
      <c r="V907" s="56"/>
    </row>
    <row r="908" spans="1:22">
      <c r="A908" s="578">
        <v>74115554</v>
      </c>
      <c r="B908" s="162" t="s">
        <v>8788</v>
      </c>
      <c r="C908" s="167" t="s">
        <v>8789</v>
      </c>
      <c r="D908" s="145"/>
      <c r="E908" s="134" t="s">
        <v>624</v>
      </c>
      <c r="F908" s="76"/>
      <c r="G908" s="163" t="s">
        <v>225</v>
      </c>
      <c r="H908" s="163" t="s">
        <v>245</v>
      </c>
      <c r="I908" s="82"/>
      <c r="J908" s="76" t="s">
        <v>249</v>
      </c>
      <c r="K908" s="165"/>
      <c r="L908" s="436" t="s">
        <v>271</v>
      </c>
      <c r="M908" s="189"/>
      <c r="N908" s="83" t="s">
        <v>231</v>
      </c>
      <c r="O908" s="83" t="s">
        <v>231</v>
      </c>
      <c r="P908" s="82"/>
      <c r="Q908" s="84"/>
      <c r="R908" s="83"/>
      <c r="S908" s="83"/>
      <c r="T908" s="83"/>
      <c r="U908" s="83"/>
      <c r="V908" s="56"/>
    </row>
    <row r="909" spans="1:22" ht="28">
      <c r="A909" s="578">
        <v>72596166</v>
      </c>
      <c r="B909" s="162" t="s">
        <v>7393</v>
      </c>
      <c r="C909" s="167" t="s">
        <v>7394</v>
      </c>
      <c r="D909" s="145"/>
      <c r="E909" s="134" t="s">
        <v>451</v>
      </c>
      <c r="F909" s="76"/>
      <c r="G909" s="163" t="s">
        <v>223</v>
      </c>
      <c r="H909" s="163" t="s">
        <v>245</v>
      </c>
      <c r="I909" s="82"/>
      <c r="J909" s="76" t="s">
        <v>249</v>
      </c>
      <c r="K909" s="165"/>
      <c r="L909" s="614" t="s">
        <v>271</v>
      </c>
      <c r="M909" s="189"/>
      <c r="N909" s="83" t="s">
        <v>231</v>
      </c>
      <c r="O909" s="83" t="s">
        <v>231</v>
      </c>
      <c r="P909" s="82"/>
      <c r="Q909" s="84" t="s">
        <v>445</v>
      </c>
      <c r="R909" s="83" t="s">
        <v>312</v>
      </c>
      <c r="S909" s="83" t="s">
        <v>318</v>
      </c>
      <c r="T909" s="83" t="s">
        <v>628</v>
      </c>
      <c r="U909" s="83" t="s">
        <v>255</v>
      </c>
      <c r="V909" s="56"/>
    </row>
    <row r="910" spans="1:22">
      <c r="A910" s="578"/>
      <c r="B910" s="162"/>
      <c r="C910" s="167"/>
      <c r="D910" s="145"/>
      <c r="E910" s="134"/>
      <c r="F910" s="76"/>
      <c r="G910" s="163"/>
      <c r="H910" s="163"/>
      <c r="I910" s="82"/>
      <c r="J910" s="76"/>
      <c r="K910" s="165"/>
      <c r="L910" s="614"/>
      <c r="M910" s="189"/>
      <c r="N910" s="83"/>
      <c r="O910" s="83"/>
      <c r="P910" s="82"/>
      <c r="Q910" s="84"/>
      <c r="R910" s="83"/>
      <c r="S910" s="83"/>
      <c r="T910" s="83"/>
      <c r="U910" s="83"/>
      <c r="V910" s="56"/>
    </row>
    <row r="911" spans="1:22">
      <c r="A911" s="579">
        <v>74006824</v>
      </c>
      <c r="B911" s="427" t="s">
        <v>8685</v>
      </c>
      <c r="C911" s="414">
        <v>942789687</v>
      </c>
      <c r="D911" s="415" t="s">
        <v>5015</v>
      </c>
      <c r="E911" s="416" t="s">
        <v>624</v>
      </c>
      <c r="F911" s="419"/>
      <c r="G911" s="426" t="s">
        <v>224</v>
      </c>
      <c r="H911" s="418" t="s">
        <v>244</v>
      </c>
      <c r="I911" s="437"/>
      <c r="J911" s="419" t="s">
        <v>249</v>
      </c>
      <c r="K911" s="417"/>
      <c r="L911" s="614" t="s">
        <v>271</v>
      </c>
      <c r="M911" s="438"/>
      <c r="N911" s="436" t="s">
        <v>233</v>
      </c>
      <c r="O911" s="439"/>
      <c r="P911" s="437"/>
      <c r="Q911" s="440"/>
      <c r="R911" s="439"/>
      <c r="S911" s="439"/>
      <c r="T911" s="439"/>
      <c r="U911" s="439"/>
      <c r="V911" s="420"/>
    </row>
    <row r="912" spans="1:22">
      <c r="A912" s="578"/>
      <c r="B912" s="162" t="s">
        <v>11117</v>
      </c>
      <c r="C912" s="167">
        <v>909059091</v>
      </c>
      <c r="D912" s="145" t="s">
        <v>5015</v>
      </c>
      <c r="E912" s="134" t="s">
        <v>624</v>
      </c>
      <c r="F912" s="76"/>
      <c r="G912" s="184" t="s">
        <v>224</v>
      </c>
      <c r="H912" s="163" t="s">
        <v>244</v>
      </c>
      <c r="I912" s="82"/>
      <c r="J912" s="76" t="s">
        <v>249</v>
      </c>
      <c r="K912" s="165"/>
      <c r="L912" s="614" t="s">
        <v>271</v>
      </c>
      <c r="M912" s="189"/>
      <c r="N912" s="83" t="s">
        <v>236</v>
      </c>
      <c r="O912" s="83"/>
      <c r="P912" s="82"/>
      <c r="Q912" s="84"/>
      <c r="R912" s="83"/>
      <c r="S912" s="83"/>
      <c r="T912" s="83"/>
      <c r="U912" s="83"/>
      <c r="V912" s="56"/>
    </row>
    <row r="913" spans="1:22">
      <c r="A913" s="579"/>
      <c r="B913" s="427" t="s">
        <v>11118</v>
      </c>
      <c r="C913" s="414">
        <v>976702597</v>
      </c>
      <c r="D913" s="415" t="s">
        <v>5015</v>
      </c>
      <c r="E913" s="416" t="s">
        <v>451</v>
      </c>
      <c r="F913" s="419"/>
      <c r="G913" s="426" t="s">
        <v>224</v>
      </c>
      <c r="H913" s="418" t="s">
        <v>244</v>
      </c>
      <c r="I913" s="437"/>
      <c r="J913" s="419" t="s">
        <v>249</v>
      </c>
      <c r="K913" s="417"/>
      <c r="L913" s="614" t="s">
        <v>271</v>
      </c>
      <c r="M913" s="438"/>
      <c r="N913" s="436" t="s">
        <v>233</v>
      </c>
      <c r="O913" s="439"/>
      <c r="P913" s="437"/>
      <c r="Q913" s="440"/>
      <c r="R913" s="439"/>
      <c r="S913" s="439"/>
      <c r="T913" s="439"/>
      <c r="U913" s="439"/>
      <c r="V913" s="420"/>
    </row>
    <row r="914" spans="1:22">
      <c r="A914" s="579">
        <v>80977812</v>
      </c>
      <c r="B914" s="427" t="s">
        <v>10152</v>
      </c>
      <c r="C914" s="414">
        <v>914869762</v>
      </c>
      <c r="D914" s="415" t="s">
        <v>5015</v>
      </c>
      <c r="E914" s="416" t="s">
        <v>624</v>
      </c>
      <c r="F914" s="419"/>
      <c r="G914" s="426" t="s">
        <v>224</v>
      </c>
      <c r="H914" s="418" t="s">
        <v>244</v>
      </c>
      <c r="I914" s="437"/>
      <c r="J914" s="419" t="s">
        <v>249</v>
      </c>
      <c r="K914" s="417"/>
      <c r="L914" s="614" t="s">
        <v>271</v>
      </c>
      <c r="M914" s="438"/>
      <c r="N914" s="436" t="s">
        <v>233</v>
      </c>
      <c r="O914" s="439"/>
      <c r="P914" s="437"/>
      <c r="Q914" s="440"/>
      <c r="R914" s="439"/>
      <c r="S914" s="439"/>
      <c r="T914" s="439"/>
      <c r="U914" s="439"/>
      <c r="V914" s="420"/>
    </row>
    <row r="915" spans="1:22">
      <c r="A915" s="578"/>
      <c r="B915" s="162" t="s">
        <v>11119</v>
      </c>
      <c r="C915" s="167">
        <v>960916707</v>
      </c>
      <c r="D915" s="145" t="s">
        <v>5015</v>
      </c>
      <c r="E915" s="134" t="s">
        <v>451</v>
      </c>
      <c r="F915" s="76"/>
      <c r="G915" s="184" t="s">
        <v>224</v>
      </c>
      <c r="H915" s="163" t="s">
        <v>244</v>
      </c>
      <c r="I915" s="82"/>
      <c r="J915" s="76" t="s">
        <v>249</v>
      </c>
      <c r="K915" s="165"/>
      <c r="L915" s="614" t="s">
        <v>271</v>
      </c>
      <c r="M915" s="189"/>
      <c r="N915" s="83" t="s">
        <v>241</v>
      </c>
      <c r="O915" s="83" t="s">
        <v>241</v>
      </c>
      <c r="P915" s="82"/>
      <c r="Q915" s="84"/>
      <c r="R915" s="83"/>
      <c r="S915" s="83"/>
      <c r="T915" s="83"/>
      <c r="U915" s="83"/>
      <c r="V915" s="56"/>
    </row>
    <row r="916" spans="1:22">
      <c r="A916" s="579">
        <v>73924902</v>
      </c>
      <c r="B916" s="427" t="s">
        <v>8644</v>
      </c>
      <c r="C916" s="414">
        <v>904829051</v>
      </c>
      <c r="D916" s="415" t="s">
        <v>5015</v>
      </c>
      <c r="E916" s="416" t="s">
        <v>451</v>
      </c>
      <c r="F916" s="419"/>
      <c r="G916" s="426" t="s">
        <v>224</v>
      </c>
      <c r="H916" s="418" t="s">
        <v>244</v>
      </c>
      <c r="I916" s="437"/>
      <c r="J916" s="419" t="s">
        <v>249</v>
      </c>
      <c r="K916" s="417"/>
      <c r="L916" s="614" t="s">
        <v>271</v>
      </c>
      <c r="M916" s="438"/>
      <c r="N916" s="436" t="s">
        <v>233</v>
      </c>
      <c r="O916" s="439"/>
      <c r="P916" s="437"/>
      <c r="Q916" s="440"/>
      <c r="R916" s="439"/>
      <c r="S916" s="439"/>
      <c r="T916" s="439"/>
      <c r="U916" s="439"/>
      <c r="V916" s="420"/>
    </row>
    <row r="917" spans="1:22">
      <c r="A917" s="579"/>
      <c r="B917" s="427" t="s">
        <v>11120</v>
      </c>
      <c r="C917" s="414" t="s">
        <v>11121</v>
      </c>
      <c r="D917" s="415" t="s">
        <v>5015</v>
      </c>
      <c r="E917" s="416" t="s">
        <v>451</v>
      </c>
      <c r="F917" s="419"/>
      <c r="G917" s="426" t="s">
        <v>224</v>
      </c>
      <c r="H917" s="418" t="s">
        <v>244</v>
      </c>
      <c r="I917" s="437"/>
      <c r="J917" s="419" t="s">
        <v>249</v>
      </c>
      <c r="K917" s="417"/>
      <c r="L917" s="419" t="s">
        <v>271</v>
      </c>
      <c r="M917" s="438"/>
      <c r="N917" s="436" t="s">
        <v>233</v>
      </c>
      <c r="O917" s="439"/>
      <c r="P917" s="437"/>
      <c r="Q917" s="440"/>
      <c r="R917" s="439"/>
      <c r="S917" s="439"/>
      <c r="T917" s="439"/>
      <c r="U917" s="439"/>
      <c r="V917" s="420"/>
    </row>
    <row r="918" spans="1:22">
      <c r="A918" s="579"/>
      <c r="B918" s="427" t="s">
        <v>11122</v>
      </c>
      <c r="C918" s="414">
        <v>912535120</v>
      </c>
      <c r="D918" s="415" t="s">
        <v>5015</v>
      </c>
      <c r="E918" s="416" t="s">
        <v>451</v>
      </c>
      <c r="F918" s="419"/>
      <c r="G918" s="426" t="s">
        <v>224</v>
      </c>
      <c r="H918" s="418" t="s">
        <v>244</v>
      </c>
      <c r="I918" s="437"/>
      <c r="J918" s="419" t="s">
        <v>249</v>
      </c>
      <c r="K918" s="417"/>
      <c r="L918" s="419" t="s">
        <v>271</v>
      </c>
      <c r="M918" s="438"/>
      <c r="N918" s="436" t="s">
        <v>233</v>
      </c>
      <c r="O918" s="439"/>
      <c r="P918" s="437"/>
      <c r="Q918" s="440"/>
      <c r="R918" s="439"/>
      <c r="S918" s="439"/>
      <c r="T918" s="439"/>
      <c r="U918" s="439"/>
      <c r="V918" s="420"/>
    </row>
    <row r="919" spans="1:22">
      <c r="A919" s="578">
        <v>71672362</v>
      </c>
      <c r="B919" s="162" t="s">
        <v>6466</v>
      </c>
      <c r="C919" s="167">
        <v>943299110</v>
      </c>
      <c r="D919" s="145" t="s">
        <v>5015</v>
      </c>
      <c r="E919" s="134" t="s">
        <v>451</v>
      </c>
      <c r="F919" s="76"/>
      <c r="G919" s="184" t="s">
        <v>224</v>
      </c>
      <c r="H919" s="163" t="s">
        <v>244</v>
      </c>
      <c r="I919" s="82"/>
      <c r="J919" s="76" t="s">
        <v>249</v>
      </c>
      <c r="K919" s="165"/>
      <c r="L919" s="614" t="s">
        <v>271</v>
      </c>
      <c r="M919" s="189"/>
      <c r="N919" s="83" t="s">
        <v>236</v>
      </c>
      <c r="O919" s="83"/>
      <c r="P919" s="82"/>
      <c r="Q919" s="84"/>
      <c r="R919" s="83"/>
      <c r="S919" s="83"/>
      <c r="T919" s="83"/>
      <c r="U919" s="83"/>
      <c r="V919" s="56"/>
    </row>
    <row r="920" spans="1:22">
      <c r="A920" s="579">
        <v>73396425</v>
      </c>
      <c r="B920" s="427" t="s">
        <v>8335</v>
      </c>
      <c r="C920" s="414">
        <v>928155581</v>
      </c>
      <c r="D920" s="415" t="s">
        <v>5015</v>
      </c>
      <c r="E920" s="416" t="s">
        <v>451</v>
      </c>
      <c r="F920" s="419"/>
      <c r="G920" s="426" t="s">
        <v>224</v>
      </c>
      <c r="H920" s="418" t="s">
        <v>244</v>
      </c>
      <c r="I920" s="437"/>
      <c r="J920" s="419" t="s">
        <v>249</v>
      </c>
      <c r="K920" s="417"/>
      <c r="L920" s="614" t="s">
        <v>271</v>
      </c>
      <c r="M920" s="438"/>
      <c r="N920" s="436" t="s">
        <v>233</v>
      </c>
      <c r="O920" s="439"/>
      <c r="P920" s="437"/>
      <c r="Q920" s="440"/>
      <c r="R920" s="439"/>
      <c r="S920" s="439"/>
      <c r="T920" s="439"/>
      <c r="U920" s="439"/>
      <c r="V920" s="420"/>
    </row>
    <row r="921" spans="1:22">
      <c r="A921" s="579" t="s">
        <v>10513</v>
      </c>
      <c r="B921" s="427" t="s">
        <v>10514</v>
      </c>
      <c r="C921" s="414" t="s">
        <v>10515</v>
      </c>
      <c r="D921" s="415" t="s">
        <v>10516</v>
      </c>
      <c r="E921" s="416" t="s">
        <v>1104</v>
      </c>
      <c r="F921" s="419"/>
      <c r="G921" s="435" t="s">
        <v>223</v>
      </c>
      <c r="H921" s="418" t="s">
        <v>245</v>
      </c>
      <c r="I921" s="437"/>
      <c r="J921" s="419" t="s">
        <v>249</v>
      </c>
      <c r="K921" s="417"/>
      <c r="L921" s="614" t="s">
        <v>271</v>
      </c>
      <c r="M921" s="438"/>
      <c r="N921" s="436" t="s">
        <v>233</v>
      </c>
      <c r="O921" s="439"/>
      <c r="P921" s="437"/>
      <c r="Q921" s="440"/>
      <c r="R921" s="439"/>
      <c r="S921" s="439"/>
      <c r="T921" s="439"/>
      <c r="U921" s="439"/>
      <c r="V921" s="420"/>
    </row>
    <row r="922" spans="1:22" ht="28">
      <c r="A922" s="579" t="s">
        <v>10655</v>
      </c>
      <c r="B922" s="427" t="s">
        <v>172</v>
      </c>
      <c r="C922" s="414" t="s">
        <v>173</v>
      </c>
      <c r="D922" s="415" t="s">
        <v>7382</v>
      </c>
      <c r="E922" s="416" t="s">
        <v>1104</v>
      </c>
      <c r="F922" s="76" t="s">
        <v>8</v>
      </c>
      <c r="G922" s="426" t="s">
        <v>224</v>
      </c>
      <c r="H922" s="418" t="s">
        <v>243</v>
      </c>
      <c r="I922" s="437"/>
      <c r="J922" s="419" t="s">
        <v>249</v>
      </c>
      <c r="K922" s="417"/>
      <c r="L922" s="614" t="s">
        <v>271</v>
      </c>
      <c r="M922" s="438"/>
      <c r="N922" s="436" t="s">
        <v>233</v>
      </c>
      <c r="O922" s="439"/>
      <c r="P922" s="437"/>
      <c r="Q922" s="440" t="s">
        <v>445</v>
      </c>
      <c r="R922" s="439" t="s">
        <v>232</v>
      </c>
      <c r="S922" s="439" t="s">
        <v>318</v>
      </c>
      <c r="T922" s="439" t="s">
        <v>323</v>
      </c>
      <c r="U922" s="439" t="s">
        <v>255</v>
      </c>
      <c r="V922" s="420"/>
    </row>
    <row r="923" spans="1:22">
      <c r="A923" s="579" t="s">
        <v>10752</v>
      </c>
      <c r="B923" s="427" t="s">
        <v>10753</v>
      </c>
      <c r="C923" s="414" t="s">
        <v>10754</v>
      </c>
      <c r="D923" s="415" t="s">
        <v>10755</v>
      </c>
      <c r="E923" s="416" t="s">
        <v>2306</v>
      </c>
      <c r="F923" s="419"/>
      <c r="G923" s="426" t="s">
        <v>224</v>
      </c>
      <c r="H923" s="418" t="s">
        <v>245</v>
      </c>
      <c r="I923" s="437"/>
      <c r="J923" s="419" t="s">
        <v>249</v>
      </c>
      <c r="K923" s="417"/>
      <c r="L923" s="614" t="s">
        <v>271</v>
      </c>
      <c r="M923" s="438"/>
      <c r="N923" s="436" t="s">
        <v>233</v>
      </c>
      <c r="O923" s="439"/>
      <c r="P923" s="437"/>
      <c r="Q923" s="440"/>
      <c r="R923" s="439"/>
      <c r="S923" s="439"/>
      <c r="T923" s="439"/>
      <c r="U923" s="439"/>
      <c r="V923" s="420"/>
    </row>
    <row r="924" spans="1:22">
      <c r="A924" s="579"/>
      <c r="B924" s="427"/>
      <c r="C924" s="414"/>
      <c r="D924" s="415"/>
      <c r="E924" s="416"/>
      <c r="F924" s="419"/>
      <c r="G924" s="435"/>
      <c r="H924" s="418"/>
      <c r="I924" s="437"/>
      <c r="J924" s="419"/>
      <c r="K924" s="417"/>
      <c r="L924" s="614"/>
      <c r="M924" s="438"/>
      <c r="N924" s="436"/>
      <c r="O924" s="439"/>
      <c r="P924" s="437"/>
      <c r="Q924" s="440"/>
      <c r="R924" s="439"/>
      <c r="S924" s="439"/>
      <c r="T924" s="439"/>
      <c r="U924" s="439"/>
      <c r="V924" s="420"/>
    </row>
    <row r="925" spans="1:22">
      <c r="A925" s="579">
        <v>61313043</v>
      </c>
      <c r="B925" s="427" t="s">
        <v>3991</v>
      </c>
      <c r="C925" s="414">
        <v>942071358</v>
      </c>
      <c r="D925" s="415" t="s">
        <v>3992</v>
      </c>
      <c r="E925" s="416" t="s">
        <v>3993</v>
      </c>
      <c r="F925" s="419" t="s">
        <v>3994</v>
      </c>
      <c r="G925" s="418" t="s">
        <v>223</v>
      </c>
      <c r="H925" s="418" t="s">
        <v>243</v>
      </c>
      <c r="I925" s="437"/>
      <c r="J925" s="419" t="s">
        <v>249</v>
      </c>
      <c r="K925" s="417"/>
      <c r="L925" s="419" t="s">
        <v>271</v>
      </c>
      <c r="M925" s="438"/>
      <c r="N925" s="436" t="s">
        <v>233</v>
      </c>
      <c r="O925" s="439"/>
      <c r="P925" s="437"/>
      <c r="Q925" s="440"/>
      <c r="R925" s="439"/>
      <c r="S925" s="439"/>
      <c r="T925" s="439"/>
      <c r="U925" s="439"/>
      <c r="V925" s="420"/>
    </row>
    <row r="926" spans="1:22">
      <c r="A926" s="579">
        <v>33184004</v>
      </c>
      <c r="B926" s="427" t="s">
        <v>1310</v>
      </c>
      <c r="C926" s="414">
        <v>967231264</v>
      </c>
      <c r="D926" s="415" t="s">
        <v>1311</v>
      </c>
      <c r="E926" s="416" t="s">
        <v>1312</v>
      </c>
      <c r="F926" s="76" t="s">
        <v>8</v>
      </c>
      <c r="G926" s="418" t="s">
        <v>225</v>
      </c>
      <c r="H926" s="418" t="s">
        <v>243</v>
      </c>
      <c r="I926" s="437"/>
      <c r="J926" s="419" t="s">
        <v>249</v>
      </c>
      <c r="K926" s="417"/>
      <c r="L926" s="614" t="s">
        <v>271</v>
      </c>
      <c r="M926" s="438"/>
      <c r="N926" s="436" t="s">
        <v>233</v>
      </c>
      <c r="O926" s="439"/>
      <c r="P926" s="437"/>
      <c r="Q926" s="440"/>
      <c r="R926" s="439"/>
      <c r="S926" s="439"/>
      <c r="T926" s="439"/>
      <c r="U926" s="439"/>
      <c r="V926" s="420"/>
    </row>
    <row r="927" spans="1:22" ht="28">
      <c r="A927" s="578">
        <v>61360553</v>
      </c>
      <c r="B927" s="162" t="s">
        <v>4092</v>
      </c>
      <c r="C927" s="167" t="s">
        <v>4093</v>
      </c>
      <c r="D927" s="145"/>
      <c r="E927" s="134"/>
      <c r="F927" s="76"/>
      <c r="G927" s="163" t="s">
        <v>223</v>
      </c>
      <c r="H927" s="163" t="s">
        <v>245</v>
      </c>
      <c r="I927" s="82"/>
      <c r="J927" s="76" t="s">
        <v>249</v>
      </c>
      <c r="K927" s="165"/>
      <c r="L927" s="614" t="s">
        <v>271</v>
      </c>
      <c r="M927" s="189"/>
      <c r="N927" s="83" t="s">
        <v>231</v>
      </c>
      <c r="O927" s="83" t="s">
        <v>231</v>
      </c>
      <c r="P927" s="82"/>
      <c r="Q927" s="84" t="s">
        <v>445</v>
      </c>
      <c r="R927" s="83" t="s">
        <v>232</v>
      </c>
      <c r="S927" s="83" t="s">
        <v>318</v>
      </c>
      <c r="T927" s="83" t="s">
        <v>323</v>
      </c>
      <c r="U927" s="83" t="s">
        <v>255</v>
      </c>
      <c r="V927" s="56"/>
    </row>
    <row r="928" spans="1:22">
      <c r="A928" s="579"/>
      <c r="B928" s="427" t="s">
        <v>11123</v>
      </c>
      <c r="C928" s="414" t="s">
        <v>11124</v>
      </c>
      <c r="D928" s="415"/>
      <c r="E928" s="416"/>
      <c r="F928" s="419"/>
      <c r="G928" s="426" t="s">
        <v>224</v>
      </c>
      <c r="H928" s="418" t="s">
        <v>245</v>
      </c>
      <c r="I928" s="437"/>
      <c r="J928" s="419" t="s">
        <v>249</v>
      </c>
      <c r="K928" s="417"/>
      <c r="L928" s="614" t="s">
        <v>271</v>
      </c>
      <c r="M928" s="438"/>
      <c r="N928" s="436" t="s">
        <v>233</v>
      </c>
      <c r="O928" s="439"/>
      <c r="P928" s="437"/>
      <c r="Q928" s="440"/>
      <c r="R928" s="439"/>
      <c r="S928" s="439"/>
      <c r="T928" s="439"/>
      <c r="U928" s="439"/>
      <c r="V928" s="420"/>
    </row>
    <row r="929" spans="1:22">
      <c r="A929" s="578" t="s">
        <v>10551</v>
      </c>
      <c r="B929" s="162" t="s">
        <v>10552</v>
      </c>
      <c r="C929" s="167" t="s">
        <v>10553</v>
      </c>
      <c r="D929" s="145" t="s">
        <v>10554</v>
      </c>
      <c r="E929" s="134" t="s">
        <v>1104</v>
      </c>
      <c r="F929" s="76"/>
      <c r="G929" s="184" t="s">
        <v>224</v>
      </c>
      <c r="H929" s="163" t="s">
        <v>245</v>
      </c>
      <c r="I929" s="82"/>
      <c r="J929" s="76" t="s">
        <v>249</v>
      </c>
      <c r="K929" s="165"/>
      <c r="L929" s="614" t="s">
        <v>271</v>
      </c>
      <c r="M929" s="189"/>
      <c r="N929" s="83" t="s">
        <v>231</v>
      </c>
      <c r="O929" s="83" t="s">
        <v>231</v>
      </c>
      <c r="P929" s="82"/>
      <c r="Q929" s="84"/>
      <c r="R929" s="83"/>
      <c r="S929" s="83"/>
      <c r="T929" s="83"/>
      <c r="U929" s="83"/>
      <c r="V929" s="56"/>
    </row>
    <row r="930" spans="1:22">
      <c r="A930" s="579">
        <v>21884019</v>
      </c>
      <c r="B930" s="427" t="s">
        <v>1160</v>
      </c>
      <c r="C930" s="414">
        <v>942349733</v>
      </c>
      <c r="D930" s="415" t="s">
        <v>1161</v>
      </c>
      <c r="E930" s="416" t="s">
        <v>1104</v>
      </c>
      <c r="F930" s="419"/>
      <c r="G930" s="426" t="s">
        <v>224</v>
      </c>
      <c r="H930" s="418" t="s">
        <v>244</v>
      </c>
      <c r="I930" s="437"/>
      <c r="J930" s="419" t="s">
        <v>249</v>
      </c>
      <c r="K930" s="417"/>
      <c r="L930" s="419" t="s">
        <v>271</v>
      </c>
      <c r="M930" s="438"/>
      <c r="N930" s="436" t="s">
        <v>233</v>
      </c>
      <c r="O930" s="439"/>
      <c r="P930" s="437"/>
      <c r="Q930" s="440"/>
      <c r="R930" s="439"/>
      <c r="S930" s="439"/>
      <c r="T930" s="439"/>
      <c r="U930" s="439"/>
      <c r="V930" s="420"/>
    </row>
    <row r="931" spans="1:22">
      <c r="A931" s="579">
        <v>73281945</v>
      </c>
      <c r="B931" s="427" t="s">
        <v>8243</v>
      </c>
      <c r="C931" s="414">
        <v>934411092</v>
      </c>
      <c r="D931" s="415" t="s">
        <v>1161</v>
      </c>
      <c r="E931" s="416" t="s">
        <v>1104</v>
      </c>
      <c r="F931" s="419"/>
      <c r="G931" s="418" t="s">
        <v>223</v>
      </c>
      <c r="H931" s="418" t="s">
        <v>244</v>
      </c>
      <c r="I931" s="437"/>
      <c r="J931" s="419" t="s">
        <v>249</v>
      </c>
      <c r="K931" s="417"/>
      <c r="L931" s="614" t="s">
        <v>271</v>
      </c>
      <c r="M931" s="438"/>
      <c r="N931" s="436" t="s">
        <v>233</v>
      </c>
      <c r="O931" s="439"/>
      <c r="P931" s="437"/>
      <c r="Q931" s="440"/>
      <c r="R931" s="439"/>
      <c r="S931" s="439"/>
      <c r="T931" s="439"/>
      <c r="U931" s="439"/>
      <c r="V931" s="420"/>
    </row>
    <row r="932" spans="1:22">
      <c r="A932" s="579" t="s">
        <v>10627</v>
      </c>
      <c r="B932" s="427" t="s">
        <v>10628</v>
      </c>
      <c r="C932" s="414" t="s">
        <v>10629</v>
      </c>
      <c r="D932" s="415" t="s">
        <v>1161</v>
      </c>
      <c r="E932" s="416" t="s">
        <v>1104</v>
      </c>
      <c r="F932" s="419"/>
      <c r="G932" s="426" t="s">
        <v>224</v>
      </c>
      <c r="H932" s="418" t="s">
        <v>244</v>
      </c>
      <c r="I932" s="437"/>
      <c r="J932" s="419" t="s">
        <v>249</v>
      </c>
      <c r="K932" s="417"/>
      <c r="L932" s="419" t="s">
        <v>271</v>
      </c>
      <c r="M932" s="438"/>
      <c r="N932" s="436" t="s">
        <v>233</v>
      </c>
      <c r="O932" s="439"/>
      <c r="P932" s="437"/>
      <c r="Q932" s="440"/>
      <c r="R932" s="439"/>
      <c r="S932" s="439"/>
      <c r="T932" s="439"/>
      <c r="U932" s="439"/>
      <c r="V932" s="420"/>
    </row>
    <row r="933" spans="1:22">
      <c r="A933" s="579"/>
      <c r="B933" s="427" t="s">
        <v>11125</v>
      </c>
      <c r="C933" s="414">
        <v>960150092</v>
      </c>
      <c r="D933" s="415" t="s">
        <v>1161</v>
      </c>
      <c r="E933" s="416"/>
      <c r="F933" s="419"/>
      <c r="G933" s="418" t="s">
        <v>225</v>
      </c>
      <c r="H933" s="418" t="s">
        <v>244</v>
      </c>
      <c r="I933" s="437"/>
      <c r="J933" s="419" t="s">
        <v>249</v>
      </c>
      <c r="K933" s="417"/>
      <c r="L933" s="614" t="s">
        <v>271</v>
      </c>
      <c r="M933" s="438"/>
      <c r="N933" s="436" t="s">
        <v>233</v>
      </c>
      <c r="O933" s="439"/>
      <c r="P933" s="437"/>
      <c r="Q933" s="440"/>
      <c r="R933" s="439"/>
      <c r="S933" s="439"/>
      <c r="T933" s="439"/>
      <c r="U933" s="439"/>
      <c r="V933" s="420"/>
    </row>
    <row r="934" spans="1:22">
      <c r="A934" s="579">
        <v>72822492</v>
      </c>
      <c r="B934" s="427" t="s">
        <v>7617</v>
      </c>
      <c r="C934" s="414">
        <v>934219006</v>
      </c>
      <c r="D934" s="415" t="s">
        <v>1161</v>
      </c>
      <c r="E934" s="416"/>
      <c r="F934" s="419"/>
      <c r="G934" s="418" t="s">
        <v>225</v>
      </c>
      <c r="H934" s="418" t="s">
        <v>244</v>
      </c>
      <c r="I934" s="437"/>
      <c r="J934" s="419" t="s">
        <v>249</v>
      </c>
      <c r="K934" s="417"/>
      <c r="L934" s="614" t="s">
        <v>271</v>
      </c>
      <c r="M934" s="438"/>
      <c r="N934" s="436" t="s">
        <v>233</v>
      </c>
      <c r="O934" s="439"/>
      <c r="P934" s="437"/>
      <c r="Q934" s="440"/>
      <c r="R934" s="439"/>
      <c r="S934" s="439"/>
      <c r="T934" s="439"/>
      <c r="U934" s="439"/>
      <c r="V934" s="420"/>
    </row>
    <row r="935" spans="1:22">
      <c r="A935" s="579"/>
      <c r="B935" s="427" t="s">
        <v>11126</v>
      </c>
      <c r="C935" s="414">
        <v>935958193</v>
      </c>
      <c r="D935" s="415" t="s">
        <v>1161</v>
      </c>
      <c r="E935" s="416"/>
      <c r="F935" s="419"/>
      <c r="G935" s="418" t="s">
        <v>225</v>
      </c>
      <c r="H935" s="418" t="s">
        <v>244</v>
      </c>
      <c r="I935" s="437"/>
      <c r="J935" s="419" t="s">
        <v>249</v>
      </c>
      <c r="K935" s="417"/>
      <c r="L935" s="419" t="s">
        <v>271</v>
      </c>
      <c r="M935" s="438"/>
      <c r="N935" s="436" t="s">
        <v>233</v>
      </c>
      <c r="O935" s="439"/>
      <c r="P935" s="437"/>
      <c r="Q935" s="440"/>
      <c r="R935" s="439"/>
      <c r="S935" s="439"/>
      <c r="T935" s="439"/>
      <c r="U935" s="439"/>
      <c r="V935" s="420"/>
    </row>
    <row r="936" spans="1:22">
      <c r="A936" s="578">
        <v>61459619</v>
      </c>
      <c r="B936" s="162" t="s">
        <v>4394</v>
      </c>
      <c r="C936" s="167">
        <v>92602248</v>
      </c>
      <c r="D936" s="145"/>
      <c r="E936" s="134"/>
      <c r="F936" s="76"/>
      <c r="G936" s="163" t="s">
        <v>225</v>
      </c>
      <c r="H936" s="163" t="s">
        <v>243</v>
      </c>
      <c r="I936" s="82"/>
      <c r="J936" s="76" t="s">
        <v>249</v>
      </c>
      <c r="K936" s="165"/>
      <c r="L936" s="614" t="s">
        <v>271</v>
      </c>
      <c r="M936" s="189"/>
      <c r="N936" s="83" t="s">
        <v>237</v>
      </c>
      <c r="O936" s="83"/>
      <c r="P936" s="82"/>
      <c r="Q936" s="84"/>
      <c r="R936" s="83"/>
      <c r="S936" s="83"/>
      <c r="T936" s="83"/>
      <c r="U936" s="83"/>
      <c r="V936" s="56"/>
    </row>
    <row r="937" spans="1:22">
      <c r="A937" s="579">
        <v>71370103</v>
      </c>
      <c r="B937" s="427" t="s">
        <v>6299</v>
      </c>
      <c r="C937" s="414">
        <v>960758206</v>
      </c>
      <c r="D937" s="415" t="s">
        <v>1161</v>
      </c>
      <c r="E937" s="416" t="s">
        <v>6300</v>
      </c>
      <c r="F937" s="419"/>
      <c r="G937" s="426" t="s">
        <v>224</v>
      </c>
      <c r="H937" s="418" t="s">
        <v>244</v>
      </c>
      <c r="I937" s="437"/>
      <c r="J937" s="419" t="s">
        <v>249</v>
      </c>
      <c r="K937" s="417"/>
      <c r="L937" s="614" t="s">
        <v>271</v>
      </c>
      <c r="M937" s="438"/>
      <c r="N937" s="436" t="s">
        <v>233</v>
      </c>
      <c r="O937" s="439"/>
      <c r="P937" s="437"/>
      <c r="Q937" s="440"/>
      <c r="R937" s="439"/>
      <c r="S937" s="439"/>
      <c r="T937" s="439"/>
      <c r="U937" s="439"/>
      <c r="V937" s="420"/>
    </row>
    <row r="938" spans="1:22">
      <c r="A938" s="579"/>
      <c r="B938" s="427" t="s">
        <v>11127</v>
      </c>
      <c r="C938" s="414">
        <v>931279027</v>
      </c>
      <c r="D938" s="415" t="s">
        <v>1161</v>
      </c>
      <c r="E938" s="416" t="s">
        <v>6300</v>
      </c>
      <c r="F938" s="419"/>
      <c r="G938" s="426" t="s">
        <v>224</v>
      </c>
      <c r="H938" s="418" t="s">
        <v>244</v>
      </c>
      <c r="I938" s="437"/>
      <c r="J938" s="419" t="s">
        <v>249</v>
      </c>
      <c r="K938" s="417"/>
      <c r="L938" s="614" t="s">
        <v>271</v>
      </c>
      <c r="M938" s="438"/>
      <c r="N938" s="436" t="s">
        <v>233</v>
      </c>
      <c r="O938" s="439"/>
      <c r="P938" s="437"/>
      <c r="Q938" s="440"/>
      <c r="R938" s="439"/>
      <c r="S938" s="439"/>
      <c r="T938" s="439"/>
      <c r="U938" s="439"/>
      <c r="V938" s="420"/>
    </row>
    <row r="939" spans="1:22">
      <c r="A939" s="579">
        <v>73926794</v>
      </c>
      <c r="B939" s="427" t="s">
        <v>8645</v>
      </c>
      <c r="C939" s="414">
        <v>912268479</v>
      </c>
      <c r="D939" s="415" t="s">
        <v>1161</v>
      </c>
      <c r="E939" s="416" t="s">
        <v>2306</v>
      </c>
      <c r="F939" s="419"/>
      <c r="G939" s="418" t="s">
        <v>225</v>
      </c>
      <c r="H939" s="418" t="s">
        <v>244</v>
      </c>
      <c r="I939" s="437"/>
      <c r="J939" s="419" t="s">
        <v>249</v>
      </c>
      <c r="K939" s="417"/>
      <c r="L939" s="419" t="s">
        <v>271</v>
      </c>
      <c r="M939" s="438"/>
      <c r="N939" s="436" t="s">
        <v>233</v>
      </c>
      <c r="O939" s="439"/>
      <c r="P939" s="437"/>
      <c r="Q939" s="440"/>
      <c r="R939" s="439"/>
      <c r="S939" s="439"/>
      <c r="T939" s="439"/>
      <c r="U939" s="439"/>
      <c r="V939" s="420"/>
    </row>
    <row r="940" spans="1:22">
      <c r="A940" s="578">
        <v>77597352</v>
      </c>
      <c r="B940" s="162" t="s">
        <v>9976</v>
      </c>
      <c r="C940" s="167">
        <v>924514996</v>
      </c>
      <c r="D940" s="145"/>
      <c r="E940" s="134"/>
      <c r="F940" s="76"/>
      <c r="G940" s="163" t="s">
        <v>225</v>
      </c>
      <c r="H940" s="163" t="s">
        <v>243</v>
      </c>
      <c r="I940" s="82"/>
      <c r="J940" s="76" t="s">
        <v>249</v>
      </c>
      <c r="K940" s="165"/>
      <c r="L940" s="374" t="s">
        <v>271</v>
      </c>
      <c r="M940" s="189"/>
      <c r="N940" s="83" t="s">
        <v>237</v>
      </c>
      <c r="O940" s="83"/>
      <c r="P940" s="82"/>
      <c r="Q940" s="84"/>
      <c r="R940" s="83"/>
      <c r="S940" s="83"/>
      <c r="T940" s="83"/>
      <c r="U940" s="83"/>
      <c r="V940" s="56"/>
    </row>
    <row r="941" spans="1:22">
      <c r="A941" s="579"/>
      <c r="B941" s="427" t="s">
        <v>11128</v>
      </c>
      <c r="C941" s="414">
        <v>933522180</v>
      </c>
      <c r="D941" s="415" t="s">
        <v>1161</v>
      </c>
      <c r="E941" s="416"/>
      <c r="F941" s="419"/>
      <c r="G941" s="418" t="s">
        <v>225</v>
      </c>
      <c r="H941" s="418" t="s">
        <v>244</v>
      </c>
      <c r="I941" s="437"/>
      <c r="J941" s="419" t="s">
        <v>249</v>
      </c>
      <c r="K941" s="417"/>
      <c r="L941" s="614" t="s">
        <v>271</v>
      </c>
      <c r="M941" s="438"/>
      <c r="N941" s="436" t="s">
        <v>233</v>
      </c>
      <c r="O941" s="439"/>
      <c r="P941" s="437"/>
      <c r="Q941" s="440"/>
      <c r="R941" s="439"/>
      <c r="S941" s="439"/>
      <c r="T941" s="439"/>
      <c r="U941" s="439"/>
      <c r="V941" s="420"/>
    </row>
    <row r="942" spans="1:22">
      <c r="A942" s="579">
        <v>61411643</v>
      </c>
      <c r="B942" s="427" t="s">
        <v>4233</v>
      </c>
      <c r="C942" s="414">
        <v>988099650</v>
      </c>
      <c r="D942" s="415" t="s">
        <v>1161</v>
      </c>
      <c r="E942" s="416"/>
      <c r="F942" s="419"/>
      <c r="G942" s="418" t="s">
        <v>225</v>
      </c>
      <c r="H942" s="418" t="s">
        <v>244</v>
      </c>
      <c r="I942" s="437"/>
      <c r="J942" s="419" t="s">
        <v>249</v>
      </c>
      <c r="K942" s="417"/>
      <c r="L942" s="614" t="s">
        <v>271</v>
      </c>
      <c r="M942" s="438"/>
      <c r="N942" s="436" t="s">
        <v>233</v>
      </c>
      <c r="O942" s="439"/>
      <c r="P942" s="437"/>
      <c r="Q942" s="440"/>
      <c r="R942" s="439"/>
      <c r="S942" s="439"/>
      <c r="T942" s="439"/>
      <c r="U942" s="439"/>
      <c r="V942" s="420"/>
    </row>
    <row r="943" spans="1:22">
      <c r="A943" s="578">
        <v>72993625</v>
      </c>
      <c r="B943" s="162" t="s">
        <v>7886</v>
      </c>
      <c r="C943" s="167">
        <v>993351794</v>
      </c>
      <c r="D943" s="145"/>
      <c r="E943" s="134" t="s">
        <v>6300</v>
      </c>
      <c r="F943" s="76"/>
      <c r="G943" s="184" t="s">
        <v>224</v>
      </c>
      <c r="H943" s="163" t="s">
        <v>243</v>
      </c>
      <c r="I943" s="82"/>
      <c r="J943" s="76" t="s">
        <v>249</v>
      </c>
      <c r="K943" s="165"/>
      <c r="L943" s="374" t="s">
        <v>271</v>
      </c>
      <c r="M943" s="189"/>
      <c r="N943" s="83" t="s">
        <v>237</v>
      </c>
      <c r="O943" s="83"/>
      <c r="P943" s="82"/>
      <c r="Q943" s="84"/>
      <c r="R943" s="83"/>
      <c r="S943" s="83"/>
      <c r="T943" s="83"/>
      <c r="U943" s="83"/>
      <c r="V943" s="56"/>
    </row>
    <row r="944" spans="1:22">
      <c r="A944" s="579"/>
      <c r="B944" s="427" t="s">
        <v>11129</v>
      </c>
      <c r="C944" s="414">
        <v>984266477</v>
      </c>
      <c r="D944" s="415" t="s">
        <v>1161</v>
      </c>
      <c r="E944" s="416"/>
      <c r="F944" s="419"/>
      <c r="G944" s="418" t="s">
        <v>225</v>
      </c>
      <c r="H944" s="418" t="s">
        <v>244</v>
      </c>
      <c r="I944" s="437"/>
      <c r="J944" s="419" t="s">
        <v>249</v>
      </c>
      <c r="K944" s="417"/>
      <c r="L944" s="419" t="s">
        <v>271</v>
      </c>
      <c r="M944" s="438"/>
      <c r="N944" s="436" t="s">
        <v>233</v>
      </c>
      <c r="O944" s="439"/>
      <c r="P944" s="437"/>
      <c r="Q944" s="440"/>
      <c r="R944" s="439"/>
      <c r="S944" s="439"/>
      <c r="T944" s="439"/>
      <c r="U944" s="439"/>
      <c r="V944" s="420"/>
    </row>
    <row r="945" spans="1:22" ht="56">
      <c r="A945" s="169">
        <v>61215643</v>
      </c>
      <c r="B945" s="186" t="s">
        <v>3853</v>
      </c>
      <c r="C945" s="167">
        <v>903371724</v>
      </c>
      <c r="D945" s="145"/>
      <c r="E945" s="134"/>
      <c r="F945" s="76"/>
      <c r="G945" s="184" t="s">
        <v>224</v>
      </c>
      <c r="H945" s="163" t="s">
        <v>242</v>
      </c>
      <c r="I945" s="82"/>
      <c r="J945" s="76" t="s">
        <v>221</v>
      </c>
      <c r="K945" s="165"/>
      <c r="L945" s="614" t="s">
        <v>271</v>
      </c>
      <c r="M945" s="189"/>
      <c r="N945" s="309" t="s">
        <v>3400</v>
      </c>
      <c r="O945" s="310" t="s">
        <v>3400</v>
      </c>
      <c r="P945" s="310"/>
      <c r="Q945" s="84" t="s">
        <v>445</v>
      </c>
      <c r="R945" s="83" t="s">
        <v>232</v>
      </c>
      <c r="S945" s="83" t="s">
        <v>318</v>
      </c>
      <c r="T945" s="309" t="s">
        <v>3854</v>
      </c>
      <c r="U945" s="309" t="s">
        <v>258</v>
      </c>
      <c r="V945" s="56"/>
    </row>
    <row r="946" spans="1:22">
      <c r="A946" s="579"/>
      <c r="B946" s="427" t="s">
        <v>11130</v>
      </c>
      <c r="C946" s="414">
        <v>956520457</v>
      </c>
      <c r="D946" s="415" t="s">
        <v>1161</v>
      </c>
      <c r="E946" s="416" t="s">
        <v>2306</v>
      </c>
      <c r="F946" s="419"/>
      <c r="G946" s="418" t="s">
        <v>225</v>
      </c>
      <c r="H946" s="418" t="s">
        <v>244</v>
      </c>
      <c r="I946" s="437"/>
      <c r="J946" s="419" t="s">
        <v>249</v>
      </c>
      <c r="K946" s="417"/>
      <c r="L946" s="614" t="s">
        <v>271</v>
      </c>
      <c r="M946" s="438"/>
      <c r="N946" s="436" t="s">
        <v>233</v>
      </c>
      <c r="O946" s="439"/>
      <c r="P946" s="437"/>
      <c r="Q946" s="440"/>
      <c r="R946" s="439"/>
      <c r="S946" s="439"/>
      <c r="T946" s="439"/>
      <c r="U946" s="439"/>
      <c r="V946" s="420"/>
    </row>
    <row r="947" spans="1:22" ht="29">
      <c r="A947" s="578">
        <v>62011705</v>
      </c>
      <c r="B947" s="162" t="s">
        <v>5016</v>
      </c>
      <c r="C947" s="167">
        <v>970540828</v>
      </c>
      <c r="D947" s="145" t="s">
        <v>1161</v>
      </c>
      <c r="E947" s="134"/>
      <c r="F947" s="76"/>
      <c r="G947" s="163" t="s">
        <v>225</v>
      </c>
      <c r="H947" s="163" t="s">
        <v>244</v>
      </c>
      <c r="I947" s="82"/>
      <c r="J947" s="76" t="s">
        <v>249</v>
      </c>
      <c r="K947" s="165"/>
      <c r="L947" s="614" t="s">
        <v>271</v>
      </c>
      <c r="M947" s="189"/>
      <c r="N947" s="310" t="s">
        <v>3400</v>
      </c>
      <c r="O947" s="310" t="s">
        <v>3400</v>
      </c>
      <c r="P947" s="310"/>
      <c r="Q947" s="84" t="s">
        <v>445</v>
      </c>
      <c r="R947" s="83" t="s">
        <v>234</v>
      </c>
      <c r="S947" s="83" t="s">
        <v>318</v>
      </c>
      <c r="T947" s="310" t="s">
        <v>628</v>
      </c>
      <c r="U947" s="310" t="s">
        <v>3371</v>
      </c>
      <c r="V947" s="56"/>
    </row>
    <row r="948" spans="1:22">
      <c r="A948" s="579">
        <v>61489159</v>
      </c>
      <c r="B948" s="427" t="s">
        <v>4491</v>
      </c>
      <c r="C948" s="414">
        <v>943351209</v>
      </c>
      <c r="D948" s="415" t="s">
        <v>1161</v>
      </c>
      <c r="E948" s="416" t="s">
        <v>2306</v>
      </c>
      <c r="F948" s="419"/>
      <c r="G948" s="426" t="s">
        <v>224</v>
      </c>
      <c r="H948" s="418" t="s">
        <v>244</v>
      </c>
      <c r="I948" s="437"/>
      <c r="J948" s="419" t="s">
        <v>249</v>
      </c>
      <c r="K948" s="417"/>
      <c r="L948" s="614" t="s">
        <v>271</v>
      </c>
      <c r="M948" s="438"/>
      <c r="N948" s="436" t="s">
        <v>233</v>
      </c>
      <c r="O948" s="439"/>
      <c r="P948" s="437"/>
      <c r="Q948" s="440"/>
      <c r="R948" s="439"/>
      <c r="S948" s="439"/>
      <c r="T948" s="439"/>
      <c r="U948" s="439"/>
      <c r="V948" s="420"/>
    </row>
    <row r="949" spans="1:22">
      <c r="A949" s="579"/>
      <c r="B949" s="427" t="s">
        <v>11131</v>
      </c>
      <c r="C949" s="414">
        <v>904090189</v>
      </c>
      <c r="D949" s="415" t="s">
        <v>1161</v>
      </c>
      <c r="E949" s="416"/>
      <c r="F949" s="419"/>
      <c r="G949" s="418" t="s">
        <v>225</v>
      </c>
      <c r="H949" s="418" t="s">
        <v>244</v>
      </c>
      <c r="I949" s="437"/>
      <c r="J949" s="419" t="s">
        <v>249</v>
      </c>
      <c r="K949" s="417"/>
      <c r="L949" s="614" t="s">
        <v>271</v>
      </c>
      <c r="M949" s="438"/>
      <c r="N949" s="436" t="s">
        <v>233</v>
      </c>
      <c r="O949" s="439"/>
      <c r="P949" s="437"/>
      <c r="Q949" s="440"/>
      <c r="R949" s="439"/>
      <c r="S949" s="439"/>
      <c r="T949" s="439"/>
      <c r="U949" s="439"/>
      <c r="V949" s="420"/>
    </row>
    <row r="950" spans="1:22">
      <c r="A950" s="579"/>
      <c r="B950" s="427" t="s">
        <v>11132</v>
      </c>
      <c r="C950" s="414">
        <v>952353457</v>
      </c>
      <c r="D950" s="415" t="s">
        <v>1161</v>
      </c>
      <c r="E950" s="416" t="s">
        <v>2306</v>
      </c>
      <c r="F950" s="419"/>
      <c r="G950" s="418" t="s">
        <v>225</v>
      </c>
      <c r="H950" s="418" t="s">
        <v>244</v>
      </c>
      <c r="I950" s="437"/>
      <c r="J950" s="419" t="s">
        <v>249</v>
      </c>
      <c r="K950" s="417"/>
      <c r="L950" s="614" t="s">
        <v>271</v>
      </c>
      <c r="M950" s="438"/>
      <c r="N950" s="436" t="s">
        <v>233</v>
      </c>
      <c r="O950" s="439"/>
      <c r="P950" s="437"/>
      <c r="Q950" s="440"/>
      <c r="R950" s="439"/>
      <c r="S950" s="439"/>
      <c r="T950" s="439"/>
      <c r="U950" s="439"/>
      <c r="V950" s="420"/>
    </row>
    <row r="951" spans="1:22">
      <c r="A951" s="579">
        <v>61790434</v>
      </c>
      <c r="B951" s="427" t="s">
        <v>4823</v>
      </c>
      <c r="C951" s="414">
        <v>982601890</v>
      </c>
      <c r="D951" s="415" t="s">
        <v>1161</v>
      </c>
      <c r="E951" s="416" t="s">
        <v>2306</v>
      </c>
      <c r="F951" s="419"/>
      <c r="G951" s="418" t="s">
        <v>225</v>
      </c>
      <c r="H951" s="418" t="s">
        <v>244</v>
      </c>
      <c r="I951" s="437"/>
      <c r="J951" s="419" t="s">
        <v>249</v>
      </c>
      <c r="K951" s="417"/>
      <c r="L951" s="419" t="s">
        <v>271</v>
      </c>
      <c r="M951" s="438"/>
      <c r="N951" s="436" t="s">
        <v>233</v>
      </c>
      <c r="O951" s="439"/>
      <c r="P951" s="437"/>
      <c r="Q951" s="440"/>
      <c r="R951" s="439"/>
      <c r="S951" s="439"/>
      <c r="T951" s="439"/>
      <c r="U951" s="439"/>
      <c r="V951" s="420"/>
    </row>
    <row r="952" spans="1:22">
      <c r="A952" s="578"/>
      <c r="B952" s="162" t="s">
        <v>11133</v>
      </c>
      <c r="C952" s="167">
        <v>989888940</v>
      </c>
      <c r="D952" s="145"/>
      <c r="E952" s="134" t="s">
        <v>2306</v>
      </c>
      <c r="F952" s="76"/>
      <c r="G952" s="163" t="s">
        <v>225</v>
      </c>
      <c r="H952" s="163" t="s">
        <v>243</v>
      </c>
      <c r="I952" s="82"/>
      <c r="J952" s="76" t="s">
        <v>249</v>
      </c>
      <c r="K952" s="165"/>
      <c r="L952" s="419" t="s">
        <v>271</v>
      </c>
      <c r="M952" s="189"/>
      <c r="N952" s="83" t="s">
        <v>237</v>
      </c>
      <c r="O952" s="83"/>
      <c r="P952" s="82"/>
      <c r="Q952" s="84"/>
      <c r="R952" s="83"/>
      <c r="S952" s="83"/>
      <c r="T952" s="83"/>
      <c r="U952" s="83"/>
      <c r="V952" s="56"/>
    </row>
    <row r="953" spans="1:22">
      <c r="A953" s="579"/>
      <c r="B953" s="427" t="s">
        <v>11134</v>
      </c>
      <c r="C953" s="414">
        <v>907019911</v>
      </c>
      <c r="D953" s="415" t="s">
        <v>1161</v>
      </c>
      <c r="E953" s="416" t="s">
        <v>2306</v>
      </c>
      <c r="F953" s="419"/>
      <c r="G953" s="426" t="s">
        <v>224</v>
      </c>
      <c r="H953" s="418" t="s">
        <v>244</v>
      </c>
      <c r="I953" s="437"/>
      <c r="J953" s="419" t="s">
        <v>249</v>
      </c>
      <c r="K953" s="417"/>
      <c r="L953" s="419" t="s">
        <v>271</v>
      </c>
      <c r="M953" s="438"/>
      <c r="N953" s="436" t="s">
        <v>233</v>
      </c>
      <c r="O953" s="439"/>
      <c r="P953" s="437"/>
      <c r="Q953" s="440"/>
      <c r="R953" s="439"/>
      <c r="S953" s="439"/>
      <c r="T953" s="439"/>
      <c r="U953" s="439"/>
      <c r="V953" s="420"/>
    </row>
    <row r="954" spans="1:22">
      <c r="A954" s="579"/>
      <c r="B954" s="427" t="s">
        <v>11135</v>
      </c>
      <c r="C954" s="414">
        <v>956253657</v>
      </c>
      <c r="D954" s="415" t="s">
        <v>1161</v>
      </c>
      <c r="E954" s="416" t="s">
        <v>2306</v>
      </c>
      <c r="F954" s="419"/>
      <c r="G954" s="418" t="s">
        <v>225</v>
      </c>
      <c r="H954" s="418" t="s">
        <v>244</v>
      </c>
      <c r="I954" s="437"/>
      <c r="J954" s="419" t="s">
        <v>249</v>
      </c>
      <c r="K954" s="417"/>
      <c r="L954" s="419" t="s">
        <v>271</v>
      </c>
      <c r="M954" s="438"/>
      <c r="N954" s="436" t="s">
        <v>233</v>
      </c>
      <c r="O954" s="439"/>
      <c r="P954" s="437"/>
      <c r="Q954" s="440"/>
      <c r="R954" s="439"/>
      <c r="S954" s="439"/>
      <c r="T954" s="439"/>
      <c r="U954" s="439"/>
      <c r="V954" s="420"/>
    </row>
    <row r="955" spans="1:22">
      <c r="A955" s="579">
        <v>60690657</v>
      </c>
      <c r="B955" s="427" t="s">
        <v>3218</v>
      </c>
      <c r="C955" s="414">
        <v>995067515</v>
      </c>
      <c r="D955" s="415" t="s">
        <v>1161</v>
      </c>
      <c r="E955" s="416"/>
      <c r="F955" s="419"/>
      <c r="G955" s="418" t="s">
        <v>225</v>
      </c>
      <c r="H955" s="418" t="s">
        <v>244</v>
      </c>
      <c r="I955" s="437"/>
      <c r="J955" s="419" t="s">
        <v>249</v>
      </c>
      <c r="K955" s="417"/>
      <c r="L955" s="614" t="s">
        <v>271</v>
      </c>
      <c r="M955" s="438"/>
      <c r="N955" s="436" t="s">
        <v>233</v>
      </c>
      <c r="O955" s="439"/>
      <c r="P955" s="437"/>
      <c r="Q955" s="440"/>
      <c r="R955" s="439"/>
      <c r="S955" s="439"/>
      <c r="T955" s="439"/>
      <c r="U955" s="439"/>
      <c r="V955" s="420"/>
    </row>
    <row r="956" spans="1:22">
      <c r="A956" s="579">
        <v>61773010</v>
      </c>
      <c r="B956" s="427" t="s">
        <v>4791</v>
      </c>
      <c r="C956" s="414">
        <v>955115721</v>
      </c>
      <c r="D956" s="415" t="s">
        <v>1161</v>
      </c>
      <c r="E956" s="416"/>
      <c r="F956" s="419"/>
      <c r="G956" s="418" t="s">
        <v>225</v>
      </c>
      <c r="H956" s="418" t="s">
        <v>244</v>
      </c>
      <c r="I956" s="437"/>
      <c r="J956" s="419" t="s">
        <v>249</v>
      </c>
      <c r="K956" s="417"/>
      <c r="L956" s="419" t="s">
        <v>271</v>
      </c>
      <c r="M956" s="438"/>
      <c r="N956" s="436" t="s">
        <v>233</v>
      </c>
      <c r="O956" s="439"/>
      <c r="P956" s="437"/>
      <c r="Q956" s="440"/>
      <c r="R956" s="439"/>
      <c r="S956" s="439"/>
      <c r="T956" s="439"/>
      <c r="U956" s="439"/>
      <c r="V956" s="420"/>
    </row>
    <row r="957" spans="1:22">
      <c r="A957" s="579"/>
      <c r="B957" s="427" t="s">
        <v>11136</v>
      </c>
      <c r="C957" s="414">
        <v>958296659</v>
      </c>
      <c r="D957" s="415" t="s">
        <v>1161</v>
      </c>
      <c r="E957" s="416"/>
      <c r="F957" s="419"/>
      <c r="G957" s="418" t="s">
        <v>225</v>
      </c>
      <c r="H957" s="418" t="s">
        <v>244</v>
      </c>
      <c r="I957" s="437"/>
      <c r="J957" s="419" t="s">
        <v>249</v>
      </c>
      <c r="K957" s="417"/>
      <c r="L957" s="419" t="s">
        <v>271</v>
      </c>
      <c r="M957" s="438"/>
      <c r="N957" s="436" t="s">
        <v>233</v>
      </c>
      <c r="O957" s="439"/>
      <c r="P957" s="437"/>
      <c r="Q957" s="440"/>
      <c r="R957" s="439"/>
      <c r="S957" s="439"/>
      <c r="T957" s="439"/>
      <c r="U957" s="439"/>
      <c r="V957" s="420"/>
    </row>
    <row r="958" spans="1:22">
      <c r="A958" s="578"/>
      <c r="B958" s="162" t="s">
        <v>11137</v>
      </c>
      <c r="C958" s="167">
        <v>985376587</v>
      </c>
      <c r="D958" s="145"/>
      <c r="E958" s="134"/>
      <c r="F958" s="76"/>
      <c r="G958" s="163" t="s">
        <v>225</v>
      </c>
      <c r="H958" s="163" t="s">
        <v>243</v>
      </c>
      <c r="I958" s="82"/>
      <c r="J958" s="76" t="s">
        <v>249</v>
      </c>
      <c r="K958" s="165"/>
      <c r="L958" s="374" t="s">
        <v>271</v>
      </c>
      <c r="M958" s="189"/>
      <c r="N958" s="83" t="s">
        <v>237</v>
      </c>
      <c r="O958" s="83"/>
      <c r="P958" s="82"/>
      <c r="Q958" s="84"/>
      <c r="R958" s="83"/>
      <c r="S958" s="83"/>
      <c r="T958" s="83"/>
      <c r="U958" s="83"/>
      <c r="V958" s="56"/>
    </row>
    <row r="959" spans="1:22">
      <c r="A959" s="579">
        <v>61851742</v>
      </c>
      <c r="B959" s="427" t="s">
        <v>4872</v>
      </c>
      <c r="C959" s="414">
        <v>960444666</v>
      </c>
      <c r="D959" s="415" t="s">
        <v>1161</v>
      </c>
      <c r="E959" s="416"/>
      <c r="F959" s="419"/>
      <c r="G959" s="418" t="s">
        <v>225</v>
      </c>
      <c r="H959" s="418" t="s">
        <v>244</v>
      </c>
      <c r="I959" s="437"/>
      <c r="J959" s="419" t="s">
        <v>249</v>
      </c>
      <c r="K959" s="417"/>
      <c r="L959" s="614" t="s">
        <v>271</v>
      </c>
      <c r="M959" s="438"/>
      <c r="N959" s="439" t="s">
        <v>233</v>
      </c>
      <c r="O959" s="439"/>
      <c r="P959" s="437"/>
      <c r="Q959" s="440"/>
      <c r="R959" s="439"/>
      <c r="S959" s="439"/>
      <c r="T959" s="439"/>
      <c r="U959" s="439"/>
      <c r="V959" s="420"/>
    </row>
    <row r="960" spans="1:22">
      <c r="A960" s="579" t="s">
        <v>10674</v>
      </c>
      <c r="B960" s="427" t="s">
        <v>10675</v>
      </c>
      <c r="C960" s="414">
        <v>997469763</v>
      </c>
      <c r="D960" s="415" t="s">
        <v>1161</v>
      </c>
      <c r="E960" s="416"/>
      <c r="F960" s="419" t="s">
        <v>1104</v>
      </c>
      <c r="G960" s="418" t="s">
        <v>223</v>
      </c>
      <c r="H960" s="418" t="s">
        <v>244</v>
      </c>
      <c r="I960" s="437"/>
      <c r="J960" s="419" t="s">
        <v>249</v>
      </c>
      <c r="K960" s="417"/>
      <c r="L960" s="614" t="s">
        <v>271</v>
      </c>
      <c r="M960" s="438"/>
      <c r="N960" s="439" t="s">
        <v>233</v>
      </c>
      <c r="O960" s="439"/>
      <c r="P960" s="437"/>
      <c r="Q960" s="440"/>
      <c r="R960" s="439"/>
      <c r="S960" s="439"/>
      <c r="T960" s="439"/>
      <c r="U960" s="439"/>
      <c r="V960" s="420"/>
    </row>
    <row r="961" spans="1:22">
      <c r="A961" s="578">
        <v>73718710</v>
      </c>
      <c r="B961" s="162" t="s">
        <v>8499</v>
      </c>
      <c r="C961" s="167">
        <v>980654795</v>
      </c>
      <c r="D961" s="145" t="s">
        <v>1161</v>
      </c>
      <c r="E961" s="134"/>
      <c r="F961" s="76"/>
      <c r="G961" s="163" t="s">
        <v>225</v>
      </c>
      <c r="H961" s="163" t="s">
        <v>244</v>
      </c>
      <c r="I961" s="82"/>
      <c r="J961" s="76" t="s">
        <v>249</v>
      </c>
      <c r="K961" s="165"/>
      <c r="L961" s="614" t="s">
        <v>271</v>
      </c>
      <c r="M961" s="189"/>
      <c r="N961" s="83" t="s">
        <v>241</v>
      </c>
      <c r="O961" s="83" t="s">
        <v>241</v>
      </c>
      <c r="P961" s="82"/>
      <c r="Q961" s="84"/>
      <c r="R961" s="83"/>
      <c r="S961" s="83"/>
      <c r="T961" s="83"/>
      <c r="U961" s="83"/>
      <c r="V961" s="56"/>
    </row>
    <row r="962" spans="1:22">
      <c r="A962" s="579">
        <v>73151615</v>
      </c>
      <c r="B962" s="427" t="s">
        <v>8034</v>
      </c>
      <c r="C962" s="414">
        <v>907570401</v>
      </c>
      <c r="D962" s="415" t="s">
        <v>1161</v>
      </c>
      <c r="E962" s="416"/>
      <c r="F962" s="419"/>
      <c r="G962" s="418" t="s">
        <v>225</v>
      </c>
      <c r="H962" s="418" t="s">
        <v>244</v>
      </c>
      <c r="I962" s="437"/>
      <c r="J962" s="419" t="s">
        <v>249</v>
      </c>
      <c r="K962" s="417"/>
      <c r="L962" s="614" t="s">
        <v>271</v>
      </c>
      <c r="M962" s="438"/>
      <c r="N962" s="439" t="s">
        <v>233</v>
      </c>
      <c r="O962" s="439"/>
      <c r="P962" s="437"/>
      <c r="Q962" s="440"/>
      <c r="R962" s="439"/>
      <c r="S962" s="439"/>
      <c r="T962" s="439"/>
      <c r="U962" s="439"/>
      <c r="V962" s="420"/>
    </row>
    <row r="963" spans="1:22">
      <c r="A963" s="579"/>
      <c r="B963" s="427" t="s">
        <v>11138</v>
      </c>
      <c r="C963" s="414">
        <v>904107286</v>
      </c>
      <c r="D963" s="415" t="s">
        <v>1161</v>
      </c>
      <c r="E963" s="416"/>
      <c r="F963" s="419"/>
      <c r="G963" s="418" t="s">
        <v>225</v>
      </c>
      <c r="H963" s="418" t="s">
        <v>244</v>
      </c>
      <c r="I963" s="437"/>
      <c r="J963" s="419" t="s">
        <v>249</v>
      </c>
      <c r="K963" s="417"/>
      <c r="L963" s="614" t="s">
        <v>271</v>
      </c>
      <c r="M963" s="438"/>
      <c r="N963" s="439" t="s">
        <v>233</v>
      </c>
      <c r="O963" s="439"/>
      <c r="P963" s="437"/>
      <c r="Q963" s="440"/>
      <c r="R963" s="439"/>
      <c r="S963" s="439"/>
      <c r="T963" s="439"/>
      <c r="U963" s="439"/>
      <c r="V963" s="420"/>
    </row>
    <row r="964" spans="1:22">
      <c r="A964" s="578">
        <v>72395251</v>
      </c>
      <c r="B964" s="162" t="s">
        <v>7178</v>
      </c>
      <c r="C964" s="167">
        <v>959732077</v>
      </c>
      <c r="D964" s="145"/>
      <c r="E964" s="134"/>
      <c r="F964" s="76"/>
      <c r="G964" s="163" t="s">
        <v>225</v>
      </c>
      <c r="H964" s="163" t="s">
        <v>243</v>
      </c>
      <c r="I964" s="82"/>
      <c r="J964" s="76" t="s">
        <v>249</v>
      </c>
      <c r="K964" s="165"/>
      <c r="L964" s="614" t="s">
        <v>271</v>
      </c>
      <c r="M964" s="189"/>
      <c r="N964" s="83" t="s">
        <v>237</v>
      </c>
      <c r="O964" s="83"/>
      <c r="P964" s="82"/>
      <c r="Q964" s="84"/>
      <c r="R964" s="83"/>
      <c r="S964" s="83"/>
      <c r="T964" s="83"/>
      <c r="U964" s="83"/>
      <c r="V964" s="56"/>
    </row>
    <row r="965" spans="1:22">
      <c r="A965" s="579"/>
      <c r="B965" s="427" t="s">
        <v>11139</v>
      </c>
      <c r="C965" s="414">
        <v>907680416</v>
      </c>
      <c r="D965" s="415" t="s">
        <v>1161</v>
      </c>
      <c r="E965" s="416"/>
      <c r="F965" s="419"/>
      <c r="G965" s="418" t="s">
        <v>225</v>
      </c>
      <c r="H965" s="418" t="s">
        <v>244</v>
      </c>
      <c r="I965" s="437"/>
      <c r="J965" s="419" t="s">
        <v>249</v>
      </c>
      <c r="K965" s="417"/>
      <c r="L965" s="614" t="s">
        <v>271</v>
      </c>
      <c r="M965" s="438"/>
      <c r="N965" s="439" t="s">
        <v>233</v>
      </c>
      <c r="O965" s="439"/>
      <c r="P965" s="437"/>
      <c r="Q965" s="440"/>
      <c r="R965" s="439"/>
      <c r="S965" s="439"/>
      <c r="T965" s="439"/>
      <c r="U965" s="439"/>
      <c r="V965" s="420"/>
    </row>
    <row r="966" spans="1:22">
      <c r="A966" s="578"/>
      <c r="B966" s="162" t="s">
        <v>11140</v>
      </c>
      <c r="C966" s="167">
        <v>921643072</v>
      </c>
      <c r="D966" s="145" t="s">
        <v>1161</v>
      </c>
      <c r="E966" s="134"/>
      <c r="F966" s="76"/>
      <c r="G966" s="163" t="s">
        <v>225</v>
      </c>
      <c r="H966" s="163" t="s">
        <v>244</v>
      </c>
      <c r="I966" s="82"/>
      <c r="J966" s="76" t="s">
        <v>249</v>
      </c>
      <c r="K966" s="165"/>
      <c r="L966" s="419" t="s">
        <v>271</v>
      </c>
      <c r="M966" s="189"/>
      <c r="N966" s="83" t="s">
        <v>241</v>
      </c>
      <c r="O966" s="83" t="s">
        <v>241</v>
      </c>
      <c r="P966" s="82"/>
      <c r="Q966" s="84"/>
      <c r="R966" s="83"/>
      <c r="S966" s="83"/>
      <c r="T966" s="83"/>
      <c r="U966" s="83"/>
      <c r="V966" s="56"/>
    </row>
    <row r="967" spans="1:22">
      <c r="A967" s="579">
        <v>74112071</v>
      </c>
      <c r="B967" s="427" t="s">
        <v>8777</v>
      </c>
      <c r="C967" s="414">
        <v>936580459</v>
      </c>
      <c r="D967" s="415" t="s">
        <v>1161</v>
      </c>
      <c r="E967" s="416"/>
      <c r="F967" s="419"/>
      <c r="G967" s="418" t="s">
        <v>225</v>
      </c>
      <c r="H967" s="418" t="s">
        <v>244</v>
      </c>
      <c r="I967" s="437"/>
      <c r="J967" s="419" t="s">
        <v>249</v>
      </c>
      <c r="K967" s="417"/>
      <c r="L967" s="614" t="s">
        <v>271</v>
      </c>
      <c r="M967" s="438"/>
      <c r="N967" s="439" t="s">
        <v>233</v>
      </c>
      <c r="O967" s="439"/>
      <c r="P967" s="437"/>
      <c r="Q967" s="440"/>
      <c r="R967" s="439"/>
      <c r="S967" s="439"/>
      <c r="T967" s="439"/>
      <c r="U967" s="439"/>
      <c r="V967" s="420"/>
    </row>
    <row r="968" spans="1:22">
      <c r="A968" s="579"/>
      <c r="B968" s="427" t="s">
        <v>11141</v>
      </c>
      <c r="C968" s="414">
        <v>937292956</v>
      </c>
      <c r="D968" s="415" t="s">
        <v>1161</v>
      </c>
      <c r="E968" s="416"/>
      <c r="F968" s="419"/>
      <c r="G968" s="418" t="s">
        <v>225</v>
      </c>
      <c r="H968" s="418" t="s">
        <v>244</v>
      </c>
      <c r="I968" s="437"/>
      <c r="J968" s="419" t="s">
        <v>249</v>
      </c>
      <c r="K968" s="417"/>
      <c r="L968" s="419" t="s">
        <v>271</v>
      </c>
      <c r="M968" s="438"/>
      <c r="N968" s="439" t="s">
        <v>233</v>
      </c>
      <c r="O968" s="439"/>
      <c r="P968" s="437"/>
      <c r="Q968" s="440"/>
      <c r="R968" s="439"/>
      <c r="S968" s="439"/>
      <c r="T968" s="439"/>
      <c r="U968" s="439"/>
      <c r="V968" s="420"/>
    </row>
    <row r="969" spans="1:22">
      <c r="A969" s="578">
        <v>61096618</v>
      </c>
      <c r="B969" s="162" t="s">
        <v>3663</v>
      </c>
      <c r="C969" s="167">
        <v>913888150</v>
      </c>
      <c r="D969" s="145"/>
      <c r="E969" s="134"/>
      <c r="F969" s="76"/>
      <c r="G969" s="163" t="s">
        <v>225</v>
      </c>
      <c r="H969" s="163" t="s">
        <v>243</v>
      </c>
      <c r="I969" s="82"/>
      <c r="J969" s="76" t="s">
        <v>249</v>
      </c>
      <c r="K969" s="165"/>
      <c r="L969" s="374" t="s">
        <v>271</v>
      </c>
      <c r="M969" s="189"/>
      <c r="N969" s="83" t="s">
        <v>237</v>
      </c>
      <c r="O969" s="83"/>
      <c r="P969" s="82"/>
      <c r="Q969" s="84"/>
      <c r="R969" s="83"/>
      <c r="S969" s="83"/>
      <c r="T969" s="83"/>
      <c r="U969" s="83"/>
      <c r="V969" s="56"/>
    </row>
    <row r="970" spans="1:22">
      <c r="A970" s="579">
        <v>62019192</v>
      </c>
      <c r="B970" s="427" t="s">
        <v>5036</v>
      </c>
      <c r="C970" s="414">
        <v>51990991040</v>
      </c>
      <c r="D970" s="415" t="s">
        <v>5037</v>
      </c>
      <c r="E970" s="416" t="s">
        <v>451</v>
      </c>
      <c r="F970" s="419"/>
      <c r="G970" s="418" t="s">
        <v>223</v>
      </c>
      <c r="H970" s="418" t="s">
        <v>245</v>
      </c>
      <c r="I970" s="437"/>
      <c r="J970" s="419" t="s">
        <v>249</v>
      </c>
      <c r="K970" s="417"/>
      <c r="L970" s="419" t="s">
        <v>271</v>
      </c>
      <c r="M970" s="438"/>
      <c r="N970" s="439" t="s">
        <v>233</v>
      </c>
      <c r="O970" s="439"/>
      <c r="P970" s="437"/>
      <c r="Q970" s="440"/>
      <c r="R970" s="439"/>
      <c r="S970" s="439"/>
      <c r="T970" s="439"/>
      <c r="U970" s="439"/>
      <c r="V970" s="420"/>
    </row>
    <row r="971" spans="1:22">
      <c r="A971" s="579">
        <v>72052017</v>
      </c>
      <c r="B971" s="427" t="s">
        <v>6705</v>
      </c>
      <c r="C971" s="414">
        <v>51979942143</v>
      </c>
      <c r="D971" s="415" t="s">
        <v>6706</v>
      </c>
      <c r="E971" s="416" t="s">
        <v>451</v>
      </c>
      <c r="F971" s="419"/>
      <c r="G971" s="426" t="s">
        <v>224</v>
      </c>
      <c r="H971" s="418" t="s">
        <v>245</v>
      </c>
      <c r="I971" s="437"/>
      <c r="J971" s="419" t="s">
        <v>249</v>
      </c>
      <c r="K971" s="417"/>
      <c r="L971" s="374" t="s">
        <v>271</v>
      </c>
      <c r="M971" s="438"/>
      <c r="N971" s="439" t="s">
        <v>233</v>
      </c>
      <c r="O971" s="439"/>
      <c r="P971" s="437"/>
      <c r="Q971" s="440"/>
      <c r="R971" s="439"/>
      <c r="S971" s="439"/>
      <c r="T971" s="439"/>
      <c r="U971" s="439"/>
      <c r="V971" s="420"/>
    </row>
    <row r="972" spans="1:22">
      <c r="A972" s="579">
        <v>61497614</v>
      </c>
      <c r="B972" s="427" t="s">
        <v>4531</v>
      </c>
      <c r="C972" s="414">
        <v>51955183346</v>
      </c>
      <c r="D972" s="415" t="s">
        <v>4532</v>
      </c>
      <c r="E972" s="416" t="s">
        <v>451</v>
      </c>
      <c r="F972" s="419"/>
      <c r="G972" s="418" t="s">
        <v>225</v>
      </c>
      <c r="H972" s="418" t="s">
        <v>245</v>
      </c>
      <c r="I972" s="437"/>
      <c r="J972" s="419" t="s">
        <v>249</v>
      </c>
      <c r="K972" s="417"/>
      <c r="L972" s="614" t="s">
        <v>271</v>
      </c>
      <c r="M972" s="438"/>
      <c r="N972" s="439" t="s">
        <v>233</v>
      </c>
      <c r="O972" s="439"/>
      <c r="P972" s="437"/>
      <c r="Q972" s="440"/>
      <c r="R972" s="439"/>
      <c r="S972" s="439"/>
      <c r="T972" s="439"/>
      <c r="U972" s="439"/>
      <c r="V972" s="420"/>
    </row>
    <row r="973" spans="1:22">
      <c r="A973" s="579">
        <v>73399440</v>
      </c>
      <c r="B973" s="427" t="s">
        <v>8345</v>
      </c>
      <c r="C973" s="414" t="s">
        <v>8346</v>
      </c>
      <c r="D973" s="415"/>
      <c r="E973" s="416" t="s">
        <v>2306</v>
      </c>
      <c r="F973" s="419"/>
      <c r="G973" s="426" t="s">
        <v>224</v>
      </c>
      <c r="H973" s="418" t="s">
        <v>243</v>
      </c>
      <c r="I973" s="437"/>
      <c r="J973" s="419" t="s">
        <v>249</v>
      </c>
      <c r="K973" s="417"/>
      <c r="L973" s="614" t="s">
        <v>271</v>
      </c>
      <c r="M973" s="438"/>
      <c r="N973" s="439" t="s">
        <v>233</v>
      </c>
      <c r="O973" s="439"/>
      <c r="P973" s="437"/>
      <c r="Q973" s="440"/>
      <c r="R973" s="439"/>
      <c r="S973" s="439"/>
      <c r="T973" s="439"/>
      <c r="U973" s="439"/>
      <c r="V973" s="420"/>
    </row>
    <row r="974" spans="1:22">
      <c r="A974" s="579">
        <v>73916791</v>
      </c>
      <c r="B974" s="427" t="s">
        <v>8633</v>
      </c>
      <c r="C974" s="414"/>
      <c r="D974" s="415"/>
      <c r="E974" s="416" t="s">
        <v>2306</v>
      </c>
      <c r="F974" s="419"/>
      <c r="G974" s="418" t="s">
        <v>223</v>
      </c>
      <c r="H974" s="418" t="s">
        <v>243</v>
      </c>
      <c r="I974" s="437"/>
      <c r="J974" s="419" t="s">
        <v>249</v>
      </c>
      <c r="K974" s="417"/>
      <c r="L974" s="614" t="s">
        <v>271</v>
      </c>
      <c r="M974" s="438"/>
      <c r="N974" s="439" t="s">
        <v>233</v>
      </c>
      <c r="O974" s="439"/>
      <c r="P974" s="437"/>
      <c r="Q974" s="440"/>
      <c r="R974" s="439"/>
      <c r="S974" s="439"/>
      <c r="T974" s="439"/>
      <c r="U974" s="439"/>
      <c r="V974" s="420"/>
    </row>
    <row r="975" spans="1:22">
      <c r="A975" s="579"/>
      <c r="B975" s="427"/>
      <c r="C975" s="414"/>
      <c r="D975" s="415"/>
      <c r="E975" s="416"/>
      <c r="F975" s="419"/>
      <c r="G975" s="418"/>
      <c r="H975" s="418"/>
      <c r="I975" s="437"/>
      <c r="J975" s="419"/>
      <c r="K975" s="417"/>
      <c r="L975" s="614"/>
      <c r="M975" s="438"/>
      <c r="N975" s="439"/>
      <c r="O975" s="439"/>
      <c r="P975" s="437"/>
      <c r="Q975" s="440"/>
      <c r="R975" s="439"/>
      <c r="S975" s="439"/>
      <c r="T975" s="439"/>
      <c r="U975" s="439"/>
      <c r="V975" s="420"/>
    </row>
    <row r="976" spans="1:22" ht="28">
      <c r="A976" s="578" t="s">
        <v>10495</v>
      </c>
      <c r="B976" s="162" t="s">
        <v>10496</v>
      </c>
      <c r="C976" s="167">
        <v>933369858</v>
      </c>
      <c r="D976" s="145"/>
      <c r="E976" s="134" t="s">
        <v>451</v>
      </c>
      <c r="F976" s="76" t="s">
        <v>8</v>
      </c>
      <c r="G976" s="184" t="s">
        <v>224</v>
      </c>
      <c r="H976" s="163" t="s">
        <v>243</v>
      </c>
      <c r="I976" s="82"/>
      <c r="J976" s="76" t="s">
        <v>249</v>
      </c>
      <c r="K976" s="165"/>
      <c r="L976" s="614" t="s">
        <v>271</v>
      </c>
      <c r="M976" s="189"/>
      <c r="N976" s="83" t="s">
        <v>231</v>
      </c>
      <c r="O976" s="83" t="s">
        <v>231</v>
      </c>
      <c r="P976" s="82"/>
      <c r="Q976" s="84" t="s">
        <v>445</v>
      </c>
      <c r="R976" s="83" t="s">
        <v>232</v>
      </c>
      <c r="S976" s="83" t="s">
        <v>318</v>
      </c>
      <c r="T976" s="83" t="s">
        <v>323</v>
      </c>
      <c r="U976" s="83" t="s">
        <v>255</v>
      </c>
      <c r="V976" s="56"/>
    </row>
    <row r="977" spans="1:22">
      <c r="A977" s="579">
        <v>9550663</v>
      </c>
      <c r="B977" s="427" t="s">
        <v>749</v>
      </c>
      <c r="C977" s="414">
        <v>51949598607</v>
      </c>
      <c r="D977" s="415" t="s">
        <v>750</v>
      </c>
      <c r="E977" s="416" t="s">
        <v>451</v>
      </c>
      <c r="F977" s="419"/>
      <c r="G977" s="418" t="s">
        <v>223</v>
      </c>
      <c r="H977" s="418" t="s">
        <v>245</v>
      </c>
      <c r="I977" s="437"/>
      <c r="J977" s="419" t="s">
        <v>249</v>
      </c>
      <c r="K977" s="417"/>
      <c r="L977" s="374" t="s">
        <v>271</v>
      </c>
      <c r="M977" s="438"/>
      <c r="N977" s="439" t="s">
        <v>233</v>
      </c>
      <c r="O977" s="439"/>
      <c r="P977" s="437"/>
      <c r="Q977" s="440"/>
      <c r="R977" s="439"/>
      <c r="S977" s="439"/>
      <c r="T977" s="439"/>
      <c r="U977" s="439"/>
      <c r="V977" s="420"/>
    </row>
    <row r="978" spans="1:22">
      <c r="A978" s="579">
        <v>61454351</v>
      </c>
      <c r="B978" s="427" t="s">
        <v>4376</v>
      </c>
      <c r="C978" s="414">
        <v>51965141832</v>
      </c>
      <c r="D978" s="415" t="s">
        <v>4377</v>
      </c>
      <c r="E978" s="416" t="s">
        <v>451</v>
      </c>
      <c r="F978" s="419"/>
      <c r="G978" s="418" t="s">
        <v>223</v>
      </c>
      <c r="H978" s="418" t="s">
        <v>245</v>
      </c>
      <c r="I978" s="437"/>
      <c r="J978" s="419" t="s">
        <v>249</v>
      </c>
      <c r="K978" s="417"/>
      <c r="L978" s="419" t="s">
        <v>271</v>
      </c>
      <c r="M978" s="438"/>
      <c r="N978" s="439" t="s">
        <v>233</v>
      </c>
      <c r="O978" s="439"/>
      <c r="P978" s="437"/>
      <c r="Q978" s="440"/>
      <c r="R978" s="439"/>
      <c r="S978" s="439"/>
      <c r="T978" s="439"/>
      <c r="U978" s="439"/>
      <c r="V978" s="420"/>
    </row>
    <row r="979" spans="1:22">
      <c r="A979" s="579" t="s">
        <v>10684</v>
      </c>
      <c r="B979" s="427" t="s">
        <v>10685</v>
      </c>
      <c r="C979" s="414">
        <v>992794221</v>
      </c>
      <c r="D979" s="415" t="s">
        <v>10686</v>
      </c>
      <c r="E979" s="416" t="s">
        <v>2306</v>
      </c>
      <c r="F979" s="419"/>
      <c r="G979" s="418" t="s">
        <v>225</v>
      </c>
      <c r="H979" s="418" t="s">
        <v>245</v>
      </c>
      <c r="I979" s="437"/>
      <c r="J979" s="419" t="s">
        <v>249</v>
      </c>
      <c r="K979" s="417"/>
      <c r="L979" s="419" t="s">
        <v>271</v>
      </c>
      <c r="M979" s="438"/>
      <c r="N979" s="439" t="s">
        <v>233</v>
      </c>
      <c r="O979" s="439"/>
      <c r="P979" s="437"/>
      <c r="Q979" s="440"/>
      <c r="R979" s="439"/>
      <c r="S979" s="439"/>
      <c r="T979" s="439"/>
      <c r="U979" s="439"/>
      <c r="V979" s="420"/>
    </row>
    <row r="980" spans="1:22">
      <c r="A980" s="579" t="s">
        <v>10718</v>
      </c>
      <c r="B980" s="427" t="s">
        <v>10719</v>
      </c>
      <c r="C980" s="414">
        <v>918431186</v>
      </c>
      <c r="D980" s="415" t="s">
        <v>10720</v>
      </c>
      <c r="E980" s="416" t="s">
        <v>2306</v>
      </c>
      <c r="F980" s="419"/>
      <c r="G980" s="418" t="s">
        <v>225</v>
      </c>
      <c r="H980" s="418" t="s">
        <v>245</v>
      </c>
      <c r="I980" s="437"/>
      <c r="J980" s="419" t="s">
        <v>249</v>
      </c>
      <c r="K980" s="417"/>
      <c r="L980" s="374" t="s">
        <v>271</v>
      </c>
      <c r="M980" s="438"/>
      <c r="N980" s="439" t="s">
        <v>233</v>
      </c>
      <c r="O980" s="439"/>
      <c r="P980" s="437"/>
      <c r="Q980" s="440"/>
      <c r="R980" s="439"/>
      <c r="S980" s="439"/>
      <c r="T980" s="439"/>
      <c r="U980" s="439"/>
      <c r="V980" s="420"/>
    </row>
    <row r="981" spans="1:22" ht="29">
      <c r="A981" s="578" t="s">
        <v>10517</v>
      </c>
      <c r="B981" s="162" t="s">
        <v>10518</v>
      </c>
      <c r="C981" s="167" t="s">
        <v>10519</v>
      </c>
      <c r="D981" s="145" t="s">
        <v>10520</v>
      </c>
      <c r="E981" s="134" t="s">
        <v>1104</v>
      </c>
      <c r="F981" s="76"/>
      <c r="G981" s="163" t="s">
        <v>225</v>
      </c>
      <c r="H981" s="163" t="s">
        <v>245</v>
      </c>
      <c r="I981" s="82"/>
      <c r="J981" s="76" t="s">
        <v>249</v>
      </c>
      <c r="K981" s="165"/>
      <c r="L981" s="374" t="s">
        <v>271</v>
      </c>
      <c r="M981" s="189"/>
      <c r="N981" s="309" t="s">
        <v>434</v>
      </c>
      <c r="O981" s="310" t="s">
        <v>434</v>
      </c>
      <c r="P981" s="310"/>
      <c r="Q981" s="84"/>
      <c r="R981" s="83"/>
      <c r="S981" s="83"/>
      <c r="T981" s="83"/>
      <c r="U981" s="83"/>
      <c r="V981" s="56"/>
    </row>
    <row r="982" spans="1:22" ht="28">
      <c r="A982" s="578">
        <v>61360113</v>
      </c>
      <c r="B982" s="162" t="s">
        <v>4089</v>
      </c>
      <c r="C982" s="167">
        <v>51934386796</v>
      </c>
      <c r="D982" s="145" t="s">
        <v>4090</v>
      </c>
      <c r="E982" s="134" t="s">
        <v>451</v>
      </c>
      <c r="F982" s="76"/>
      <c r="G982" s="184" t="s">
        <v>224</v>
      </c>
      <c r="H982" s="163" t="s">
        <v>245</v>
      </c>
      <c r="I982" s="82" t="s">
        <v>10</v>
      </c>
      <c r="J982" s="76" t="s">
        <v>249</v>
      </c>
      <c r="K982" s="165"/>
      <c r="L982" s="374" t="s">
        <v>271</v>
      </c>
      <c r="M982" s="189"/>
      <c r="N982" s="83" t="s">
        <v>231</v>
      </c>
      <c r="O982" s="83" t="s">
        <v>231</v>
      </c>
      <c r="P982" s="82"/>
      <c r="Q982" s="84" t="s">
        <v>445</v>
      </c>
      <c r="R982" s="83" t="s">
        <v>312</v>
      </c>
      <c r="S982" s="83" t="s">
        <v>318</v>
      </c>
      <c r="T982" s="83" t="s">
        <v>628</v>
      </c>
      <c r="U982" s="83" t="s">
        <v>255</v>
      </c>
      <c r="V982" s="56"/>
    </row>
    <row r="983" spans="1:22" ht="28">
      <c r="A983" s="578">
        <v>61518726</v>
      </c>
      <c r="B983" s="162" t="s">
        <v>4622</v>
      </c>
      <c r="C983" s="167">
        <v>966216832</v>
      </c>
      <c r="D983" s="145" t="s">
        <v>4623</v>
      </c>
      <c r="E983" s="134" t="s">
        <v>451</v>
      </c>
      <c r="F983" s="76" t="s">
        <v>8</v>
      </c>
      <c r="G983" s="163" t="s">
        <v>225</v>
      </c>
      <c r="H983" s="163"/>
      <c r="I983" s="82"/>
      <c r="J983" s="76" t="s">
        <v>249</v>
      </c>
      <c r="K983" s="165"/>
      <c r="L983" s="374" t="s">
        <v>271</v>
      </c>
      <c r="M983" s="189"/>
      <c r="N983" s="83" t="s">
        <v>231</v>
      </c>
      <c r="O983" s="83" t="s">
        <v>231</v>
      </c>
      <c r="P983" s="82"/>
      <c r="Q983" s="84" t="s">
        <v>445</v>
      </c>
      <c r="R983" s="83" t="s">
        <v>312</v>
      </c>
      <c r="S983" s="83" t="s">
        <v>318</v>
      </c>
      <c r="T983" s="83" t="s">
        <v>628</v>
      </c>
      <c r="U983" s="83" t="s">
        <v>255</v>
      </c>
      <c r="V983" s="56"/>
    </row>
    <row r="984" spans="1:22" ht="28">
      <c r="A984" s="578">
        <v>71682198</v>
      </c>
      <c r="B984" s="162" t="s">
        <v>128</v>
      </c>
      <c r="C984" s="167" t="s">
        <v>6547</v>
      </c>
      <c r="D984" s="145" t="s">
        <v>6548</v>
      </c>
      <c r="E984" s="134" t="s">
        <v>451</v>
      </c>
      <c r="F984" s="76" t="s">
        <v>8</v>
      </c>
      <c r="G984" s="163" t="s">
        <v>225</v>
      </c>
      <c r="H984" s="163" t="s">
        <v>238</v>
      </c>
      <c r="I984" s="82"/>
      <c r="J984" s="76" t="s">
        <v>249</v>
      </c>
      <c r="K984" s="165"/>
      <c r="L984" s="374" t="s">
        <v>271</v>
      </c>
      <c r="M984" s="189"/>
      <c r="N984" s="83" t="s">
        <v>231</v>
      </c>
      <c r="O984" s="83" t="s">
        <v>231</v>
      </c>
      <c r="P984" s="82"/>
      <c r="Q984" s="84" t="s">
        <v>445</v>
      </c>
      <c r="R984" s="83" t="s">
        <v>232</v>
      </c>
      <c r="S984" s="83" t="s">
        <v>318</v>
      </c>
      <c r="T984" s="83" t="s">
        <v>323</v>
      </c>
      <c r="U984" s="83" t="s">
        <v>255</v>
      </c>
      <c r="V984" s="56"/>
    </row>
    <row r="985" spans="1:22">
      <c r="A985" s="579"/>
      <c r="B985" s="427" t="s">
        <v>11142</v>
      </c>
      <c r="C985" s="414">
        <v>932167170</v>
      </c>
      <c r="D985" s="415" t="s">
        <v>11143</v>
      </c>
      <c r="E985" s="416" t="s">
        <v>373</v>
      </c>
      <c r="F985" s="419"/>
      <c r="G985" s="426" t="s">
        <v>224</v>
      </c>
      <c r="H985" s="418" t="s">
        <v>243</v>
      </c>
      <c r="I985" s="437"/>
      <c r="J985" s="419" t="s">
        <v>249</v>
      </c>
      <c r="K985" s="417"/>
      <c r="L985" s="374" t="s">
        <v>271</v>
      </c>
      <c r="M985" s="438"/>
      <c r="N985" s="439" t="s">
        <v>233</v>
      </c>
      <c r="O985" s="439"/>
      <c r="P985" s="437"/>
      <c r="Q985" s="440"/>
      <c r="R985" s="439"/>
      <c r="S985" s="439"/>
      <c r="T985" s="439"/>
      <c r="U985" s="439"/>
      <c r="V985" s="420"/>
    </row>
    <row r="986" spans="1:22">
      <c r="A986" s="579"/>
      <c r="B986" s="427" t="s">
        <v>11144</v>
      </c>
      <c r="C986" s="414">
        <v>947291727</v>
      </c>
      <c r="D986" s="415" t="s">
        <v>11145</v>
      </c>
      <c r="E986" s="416" t="s">
        <v>874</v>
      </c>
      <c r="F986" s="419"/>
      <c r="G986" s="418" t="s">
        <v>223</v>
      </c>
      <c r="H986" s="418" t="s">
        <v>243</v>
      </c>
      <c r="I986" s="437"/>
      <c r="J986" s="419" t="s">
        <v>249</v>
      </c>
      <c r="K986" s="417"/>
      <c r="L986" s="374" t="s">
        <v>271</v>
      </c>
      <c r="M986" s="438"/>
      <c r="N986" s="439" t="s">
        <v>233</v>
      </c>
      <c r="O986" s="439"/>
      <c r="P986" s="437"/>
      <c r="Q986" s="440"/>
      <c r="R986" s="439"/>
      <c r="S986" s="439"/>
      <c r="T986" s="439"/>
      <c r="U986" s="439"/>
      <c r="V986" s="420"/>
    </row>
    <row r="987" spans="1:22">
      <c r="A987" s="579"/>
      <c r="B987" s="427" t="s">
        <v>11146</v>
      </c>
      <c r="C987" s="414">
        <v>929580738</v>
      </c>
      <c r="D987" s="415" t="s">
        <v>11147</v>
      </c>
      <c r="E987" s="416" t="s">
        <v>2817</v>
      </c>
      <c r="F987" s="419"/>
      <c r="G987" s="418" t="s">
        <v>223</v>
      </c>
      <c r="H987" s="418" t="s">
        <v>243</v>
      </c>
      <c r="I987" s="437"/>
      <c r="J987" s="419" t="s">
        <v>249</v>
      </c>
      <c r="K987" s="417"/>
      <c r="L987" s="374" t="s">
        <v>271</v>
      </c>
      <c r="M987" s="438"/>
      <c r="N987" s="439" t="s">
        <v>233</v>
      </c>
      <c r="O987" s="439"/>
      <c r="P987" s="437"/>
      <c r="Q987" s="440"/>
      <c r="R987" s="439"/>
      <c r="S987" s="439"/>
      <c r="T987" s="439"/>
      <c r="U987" s="439"/>
      <c r="V987" s="420"/>
    </row>
    <row r="988" spans="1:22">
      <c r="A988" s="579"/>
      <c r="B988" s="427" t="s">
        <v>11148</v>
      </c>
      <c r="C988" s="414">
        <v>982483226</v>
      </c>
      <c r="D988" s="415" t="s">
        <v>11149</v>
      </c>
      <c r="E988" s="416" t="s">
        <v>4239</v>
      </c>
      <c r="F988" s="419"/>
      <c r="G988" s="418" t="s">
        <v>223</v>
      </c>
      <c r="H988" s="418" t="s">
        <v>243</v>
      </c>
      <c r="I988" s="437"/>
      <c r="J988" s="419" t="s">
        <v>249</v>
      </c>
      <c r="K988" s="417"/>
      <c r="L988" s="419" t="s">
        <v>271</v>
      </c>
      <c r="M988" s="438"/>
      <c r="N988" s="439" t="s">
        <v>233</v>
      </c>
      <c r="O988" s="439"/>
      <c r="P988" s="437"/>
      <c r="Q988" s="440"/>
      <c r="R988" s="439"/>
      <c r="S988" s="439"/>
      <c r="T988" s="439"/>
      <c r="U988" s="439"/>
      <c r="V988" s="420"/>
    </row>
    <row r="989" spans="1:22">
      <c r="A989" s="579"/>
      <c r="B989" s="427" t="s">
        <v>11150</v>
      </c>
      <c r="C989" s="414">
        <v>919577590</v>
      </c>
      <c r="D989" s="415" t="s">
        <v>11151</v>
      </c>
      <c r="E989" s="416" t="s">
        <v>4239</v>
      </c>
      <c r="F989" s="419"/>
      <c r="G989" s="418" t="s">
        <v>223</v>
      </c>
      <c r="H989" s="418" t="s">
        <v>243</v>
      </c>
      <c r="I989" s="437"/>
      <c r="J989" s="419" t="s">
        <v>249</v>
      </c>
      <c r="K989" s="417"/>
      <c r="L989" s="419" t="s">
        <v>271</v>
      </c>
      <c r="M989" s="438"/>
      <c r="N989" s="439" t="s">
        <v>233</v>
      </c>
      <c r="O989" s="439"/>
      <c r="P989" s="437"/>
      <c r="Q989" s="440"/>
      <c r="R989" s="439"/>
      <c r="S989" s="439"/>
      <c r="T989" s="439"/>
      <c r="U989" s="439"/>
      <c r="V989" s="420"/>
    </row>
    <row r="990" spans="1:22">
      <c r="A990" s="579"/>
      <c r="B990" s="427" t="s">
        <v>11152</v>
      </c>
      <c r="C990" s="414">
        <v>990644739</v>
      </c>
      <c r="D990" s="415" t="s">
        <v>11153</v>
      </c>
      <c r="E990" s="416" t="s">
        <v>874</v>
      </c>
      <c r="F990" s="419"/>
      <c r="G990" s="418" t="s">
        <v>223</v>
      </c>
      <c r="H990" s="418" t="s">
        <v>243</v>
      </c>
      <c r="I990" s="437"/>
      <c r="J990" s="419" t="s">
        <v>249</v>
      </c>
      <c r="K990" s="417"/>
      <c r="L990" s="419" t="s">
        <v>271</v>
      </c>
      <c r="M990" s="438"/>
      <c r="N990" s="439" t="s">
        <v>233</v>
      </c>
      <c r="O990" s="439"/>
      <c r="P990" s="437"/>
      <c r="Q990" s="440"/>
      <c r="R990" s="439"/>
      <c r="S990" s="439"/>
      <c r="T990" s="439"/>
      <c r="U990" s="439"/>
      <c r="V990" s="420"/>
    </row>
    <row r="991" spans="1:22">
      <c r="A991" s="579">
        <v>73913536</v>
      </c>
      <c r="B991" s="427" t="s">
        <v>8631</v>
      </c>
      <c r="C991" s="414">
        <v>934304287</v>
      </c>
      <c r="D991" s="415" t="s">
        <v>3724</v>
      </c>
      <c r="E991" s="416" t="s">
        <v>874</v>
      </c>
      <c r="F991" s="419"/>
      <c r="G991" s="418" t="s">
        <v>223</v>
      </c>
      <c r="H991" s="418" t="s">
        <v>243</v>
      </c>
      <c r="I991" s="437"/>
      <c r="J991" s="419" t="s">
        <v>249</v>
      </c>
      <c r="K991" s="417"/>
      <c r="L991" s="374" t="s">
        <v>271</v>
      </c>
      <c r="M991" s="438"/>
      <c r="N991" s="439" t="s">
        <v>233</v>
      </c>
      <c r="O991" s="439"/>
      <c r="P991" s="437"/>
      <c r="Q991" s="440"/>
      <c r="R991" s="439"/>
      <c r="S991" s="439"/>
      <c r="T991" s="439"/>
      <c r="U991" s="439"/>
      <c r="V991" s="420"/>
    </row>
    <row r="992" spans="1:22" ht="42">
      <c r="A992" s="579">
        <v>72330289</v>
      </c>
      <c r="B992" s="608" t="s">
        <v>7000</v>
      </c>
      <c r="C992" s="414">
        <v>904052268</v>
      </c>
      <c r="D992" s="415" t="s">
        <v>7001</v>
      </c>
      <c r="E992" s="416" t="s">
        <v>4239</v>
      </c>
      <c r="F992" s="419"/>
      <c r="G992" s="426" t="s">
        <v>224</v>
      </c>
      <c r="H992" s="418" t="s">
        <v>243</v>
      </c>
      <c r="I992" s="437"/>
      <c r="J992" s="419" t="s">
        <v>249</v>
      </c>
      <c r="K992" s="417"/>
      <c r="L992" s="419" t="s">
        <v>271</v>
      </c>
      <c r="M992" s="438"/>
      <c r="N992" s="439" t="s">
        <v>233</v>
      </c>
      <c r="O992" s="439"/>
      <c r="P992" s="437"/>
      <c r="Q992" s="440"/>
      <c r="R992" s="439"/>
      <c r="S992" s="439"/>
      <c r="T992" s="439"/>
      <c r="U992" s="439"/>
      <c r="V992" s="420"/>
    </row>
    <row r="993" spans="1:22">
      <c r="A993" s="578"/>
      <c r="B993" s="162" t="s">
        <v>11154</v>
      </c>
      <c r="C993" s="167">
        <v>971167898</v>
      </c>
      <c r="D993" s="145" t="s">
        <v>11155</v>
      </c>
      <c r="E993" s="134" t="s">
        <v>874</v>
      </c>
      <c r="F993" s="76"/>
      <c r="G993" s="163" t="s">
        <v>223</v>
      </c>
      <c r="H993" s="163" t="s">
        <v>243</v>
      </c>
      <c r="I993" s="82"/>
      <c r="J993" s="76" t="s">
        <v>249</v>
      </c>
      <c r="K993" s="165"/>
      <c r="L993" s="374" t="s">
        <v>271</v>
      </c>
      <c r="M993" s="189"/>
      <c r="N993" s="83" t="s">
        <v>237</v>
      </c>
      <c r="O993" s="83"/>
      <c r="P993" s="82"/>
      <c r="Q993" s="84"/>
      <c r="R993" s="83"/>
      <c r="S993" s="83"/>
      <c r="T993" s="83"/>
      <c r="U993" s="83"/>
      <c r="V993" s="56"/>
    </row>
    <row r="994" spans="1:22">
      <c r="A994" s="579"/>
      <c r="B994" s="427" t="s">
        <v>11156</v>
      </c>
      <c r="C994" s="414">
        <v>919668370</v>
      </c>
      <c r="D994" s="415" t="s">
        <v>3724</v>
      </c>
      <c r="E994" s="416" t="s">
        <v>874</v>
      </c>
      <c r="F994" s="419"/>
      <c r="G994" s="418" t="s">
        <v>225</v>
      </c>
      <c r="H994" s="418" t="s">
        <v>243</v>
      </c>
      <c r="I994" s="437"/>
      <c r="J994" s="419" t="s">
        <v>249</v>
      </c>
      <c r="K994" s="417"/>
      <c r="L994" s="419" t="s">
        <v>271</v>
      </c>
      <c r="M994" s="438"/>
      <c r="N994" s="439" t="s">
        <v>233</v>
      </c>
      <c r="O994" s="439"/>
      <c r="P994" s="437"/>
      <c r="Q994" s="440"/>
      <c r="R994" s="439"/>
      <c r="S994" s="439"/>
      <c r="T994" s="439"/>
      <c r="U994" s="439"/>
      <c r="V994" s="420"/>
    </row>
    <row r="995" spans="1:22">
      <c r="A995" s="578"/>
      <c r="B995" s="162" t="s">
        <v>11157</v>
      </c>
      <c r="C995" s="167">
        <v>934272014</v>
      </c>
      <c r="D995" s="145" t="s">
        <v>11158</v>
      </c>
      <c r="E995" s="134" t="s">
        <v>874</v>
      </c>
      <c r="F995" s="76"/>
      <c r="G995" s="184" t="s">
        <v>224</v>
      </c>
      <c r="H995" s="163" t="s">
        <v>243</v>
      </c>
      <c r="I995" s="82"/>
      <c r="J995" s="76" t="s">
        <v>249</v>
      </c>
      <c r="K995" s="165"/>
      <c r="L995" s="374" t="s">
        <v>271</v>
      </c>
      <c r="M995" s="189"/>
      <c r="N995" s="83" t="s">
        <v>237</v>
      </c>
      <c r="O995" s="83"/>
      <c r="P995" s="82"/>
      <c r="Q995" s="84"/>
      <c r="R995" s="83"/>
      <c r="S995" s="83"/>
      <c r="T995" s="83"/>
      <c r="U995" s="83"/>
      <c r="V995" s="56"/>
    </row>
    <row r="996" spans="1:22">
      <c r="A996" s="578"/>
      <c r="B996" s="162" t="s">
        <v>11159</v>
      </c>
      <c r="C996" s="167">
        <v>991963585</v>
      </c>
      <c r="D996" s="145" t="s">
        <v>3724</v>
      </c>
      <c r="E996" s="134" t="s">
        <v>2817</v>
      </c>
      <c r="F996" s="76"/>
      <c r="G996" s="184" t="s">
        <v>224</v>
      </c>
      <c r="H996" s="163" t="s">
        <v>243</v>
      </c>
      <c r="I996" s="82"/>
      <c r="J996" s="76" t="s">
        <v>249</v>
      </c>
      <c r="K996" s="165"/>
      <c r="L996" s="374" t="s">
        <v>271</v>
      </c>
      <c r="M996" s="189"/>
      <c r="N996" s="83" t="s">
        <v>237</v>
      </c>
      <c r="O996" s="83"/>
      <c r="P996" s="82"/>
      <c r="Q996" s="84"/>
      <c r="R996" s="83"/>
      <c r="S996" s="83"/>
      <c r="T996" s="83"/>
      <c r="U996" s="83"/>
      <c r="V996" s="56"/>
    </row>
    <row r="997" spans="1:22">
      <c r="A997" s="579"/>
      <c r="B997" s="427" t="s">
        <v>11160</v>
      </c>
      <c r="C997" s="414">
        <v>972395100</v>
      </c>
      <c r="D997" s="415" t="s">
        <v>11161</v>
      </c>
      <c r="E997" s="416" t="s">
        <v>4239</v>
      </c>
      <c r="F997" s="419"/>
      <c r="G997" s="418" t="s">
        <v>223</v>
      </c>
      <c r="H997" s="418" t="s">
        <v>243</v>
      </c>
      <c r="I997" s="437"/>
      <c r="J997" s="419" t="s">
        <v>249</v>
      </c>
      <c r="K997" s="417"/>
      <c r="L997" s="419" t="s">
        <v>271</v>
      </c>
      <c r="M997" s="438"/>
      <c r="N997" s="439" t="s">
        <v>233</v>
      </c>
      <c r="O997" s="439"/>
      <c r="P997" s="437"/>
      <c r="Q997" s="440"/>
      <c r="R997" s="439"/>
      <c r="S997" s="439"/>
      <c r="T997" s="439"/>
      <c r="U997" s="439"/>
      <c r="V997" s="420"/>
    </row>
    <row r="998" spans="1:22">
      <c r="A998" s="579"/>
      <c r="B998" s="427" t="s">
        <v>11162</v>
      </c>
      <c r="C998" s="414">
        <v>986428321</v>
      </c>
      <c r="D998" s="415" t="s">
        <v>11163</v>
      </c>
      <c r="E998" s="416" t="s">
        <v>4239</v>
      </c>
      <c r="F998" s="419"/>
      <c r="G998" s="418" t="s">
        <v>225</v>
      </c>
      <c r="H998" s="418" t="s">
        <v>243</v>
      </c>
      <c r="I998" s="437"/>
      <c r="J998" s="419" t="s">
        <v>249</v>
      </c>
      <c r="K998" s="417"/>
      <c r="L998" s="419" t="s">
        <v>271</v>
      </c>
      <c r="M998" s="438"/>
      <c r="N998" s="439" t="s">
        <v>233</v>
      </c>
      <c r="O998" s="439"/>
      <c r="P998" s="437"/>
      <c r="Q998" s="440"/>
      <c r="R998" s="439"/>
      <c r="S998" s="439"/>
      <c r="T998" s="439"/>
      <c r="U998" s="439"/>
      <c r="V998" s="420"/>
    </row>
    <row r="999" spans="1:22">
      <c r="A999" s="579"/>
      <c r="B999" s="427" t="s">
        <v>11164</v>
      </c>
      <c r="C999" s="414">
        <v>933158618</v>
      </c>
      <c r="D999" s="415"/>
      <c r="E999" s="416" t="s">
        <v>874</v>
      </c>
      <c r="F999" s="419"/>
      <c r="G999" s="418" t="s">
        <v>225</v>
      </c>
      <c r="H999" s="418" t="s">
        <v>243</v>
      </c>
      <c r="I999" s="437"/>
      <c r="J999" s="419" t="s">
        <v>249</v>
      </c>
      <c r="K999" s="417"/>
      <c r="L999" s="419" t="s">
        <v>271</v>
      </c>
      <c r="M999" s="438"/>
      <c r="N999" s="439" t="s">
        <v>233</v>
      </c>
      <c r="O999" s="439"/>
      <c r="P999" s="437"/>
      <c r="Q999" s="440"/>
      <c r="R999" s="439"/>
      <c r="S999" s="439"/>
      <c r="T999" s="439"/>
      <c r="U999" s="439"/>
      <c r="V999" s="420"/>
    </row>
    <row r="1000" spans="1:22">
      <c r="A1000" s="579"/>
      <c r="B1000" s="427" t="s">
        <v>11165</v>
      </c>
      <c r="C1000" s="414">
        <v>946388201</v>
      </c>
      <c r="D1000" s="415" t="s">
        <v>11166</v>
      </c>
      <c r="E1000" s="416" t="s">
        <v>874</v>
      </c>
      <c r="F1000" s="419"/>
      <c r="G1000" s="418" t="s">
        <v>225</v>
      </c>
      <c r="H1000" s="418" t="s">
        <v>243</v>
      </c>
      <c r="I1000" s="437"/>
      <c r="J1000" s="419" t="s">
        <v>249</v>
      </c>
      <c r="K1000" s="417"/>
      <c r="L1000" s="419" t="s">
        <v>271</v>
      </c>
      <c r="M1000" s="438"/>
      <c r="N1000" s="439" t="s">
        <v>233</v>
      </c>
      <c r="O1000" s="439"/>
      <c r="P1000" s="437"/>
      <c r="Q1000" s="440"/>
      <c r="R1000" s="439"/>
      <c r="S1000" s="439"/>
      <c r="T1000" s="439"/>
      <c r="U1000" s="439"/>
      <c r="V1000" s="420"/>
    </row>
    <row r="1001" spans="1:22">
      <c r="A1001" s="579">
        <v>61420383</v>
      </c>
      <c r="B1001" s="427" t="s">
        <v>4238</v>
      </c>
      <c r="C1001" s="414">
        <v>950498582</v>
      </c>
      <c r="D1001" s="415"/>
      <c r="E1001" s="416" t="s">
        <v>4239</v>
      </c>
      <c r="F1001" s="419"/>
      <c r="G1001" s="418" t="s">
        <v>225</v>
      </c>
      <c r="H1001" s="418" t="s">
        <v>243</v>
      </c>
      <c r="I1001" s="437"/>
      <c r="J1001" s="419" t="s">
        <v>249</v>
      </c>
      <c r="K1001" s="417"/>
      <c r="L1001" s="419" t="s">
        <v>271</v>
      </c>
      <c r="M1001" s="438"/>
      <c r="N1001" s="439" t="s">
        <v>233</v>
      </c>
      <c r="O1001" s="439"/>
      <c r="P1001" s="437"/>
      <c r="Q1001" s="440"/>
      <c r="R1001" s="439"/>
      <c r="S1001" s="439"/>
      <c r="T1001" s="439"/>
      <c r="U1001" s="439"/>
      <c r="V1001" s="420"/>
    </row>
    <row r="1002" spans="1:22">
      <c r="A1002" s="579"/>
      <c r="B1002" s="427" t="s">
        <v>11167</v>
      </c>
      <c r="C1002" s="414">
        <v>936523934</v>
      </c>
      <c r="D1002" s="415"/>
      <c r="E1002" s="416" t="s">
        <v>373</v>
      </c>
      <c r="F1002" s="419"/>
      <c r="G1002" s="418" t="s">
        <v>225</v>
      </c>
      <c r="H1002" s="418" t="s">
        <v>243</v>
      </c>
      <c r="I1002" s="437"/>
      <c r="J1002" s="419" t="s">
        <v>249</v>
      </c>
      <c r="K1002" s="417"/>
      <c r="L1002" s="419" t="s">
        <v>271</v>
      </c>
      <c r="M1002" s="438"/>
      <c r="N1002" s="439" t="s">
        <v>233</v>
      </c>
      <c r="O1002" s="439"/>
      <c r="P1002" s="437"/>
      <c r="Q1002" s="440"/>
      <c r="R1002" s="439"/>
      <c r="S1002" s="439"/>
      <c r="T1002" s="439"/>
      <c r="U1002" s="439"/>
      <c r="V1002" s="420"/>
    </row>
    <row r="1003" spans="1:22">
      <c r="A1003" s="578">
        <v>76994682</v>
      </c>
      <c r="B1003" s="162" t="s">
        <v>9842</v>
      </c>
      <c r="C1003" s="167">
        <v>914769983</v>
      </c>
      <c r="D1003" s="145"/>
      <c r="E1003" s="134" t="s">
        <v>874</v>
      </c>
      <c r="F1003" s="76"/>
      <c r="G1003" s="163" t="s">
        <v>225</v>
      </c>
      <c r="H1003" s="163" t="s">
        <v>243</v>
      </c>
      <c r="I1003" s="82"/>
      <c r="J1003" s="76" t="s">
        <v>249</v>
      </c>
      <c r="K1003" s="165"/>
      <c r="L1003" s="374" t="s">
        <v>271</v>
      </c>
      <c r="M1003" s="189"/>
      <c r="N1003" s="83" t="s">
        <v>237</v>
      </c>
      <c r="O1003" s="83"/>
      <c r="P1003" s="82"/>
      <c r="Q1003" s="84"/>
      <c r="R1003" s="83"/>
      <c r="S1003" s="83"/>
      <c r="T1003" s="83"/>
      <c r="U1003" s="83"/>
      <c r="V1003" s="56"/>
    </row>
    <row r="1004" spans="1:22">
      <c r="A1004" s="579"/>
      <c r="B1004" s="427" t="s">
        <v>11168</v>
      </c>
      <c r="C1004" s="414">
        <v>913431179</v>
      </c>
      <c r="D1004" s="415"/>
      <c r="E1004" s="416" t="s">
        <v>362</v>
      </c>
      <c r="F1004" s="419"/>
      <c r="G1004" s="418" t="s">
        <v>225</v>
      </c>
      <c r="H1004" s="418" t="s">
        <v>243</v>
      </c>
      <c r="I1004" s="437"/>
      <c r="J1004" s="419" t="s">
        <v>249</v>
      </c>
      <c r="K1004" s="417"/>
      <c r="L1004" s="419" t="s">
        <v>271</v>
      </c>
      <c r="M1004" s="438"/>
      <c r="N1004" s="439" t="s">
        <v>233</v>
      </c>
      <c r="O1004" s="439"/>
      <c r="P1004" s="437"/>
      <c r="Q1004" s="440"/>
      <c r="R1004" s="439"/>
      <c r="S1004" s="439"/>
      <c r="T1004" s="439"/>
      <c r="U1004" s="439"/>
      <c r="V1004" s="420"/>
    </row>
    <row r="1005" spans="1:22">
      <c r="A1005" s="579"/>
      <c r="B1005" s="427" t="s">
        <v>11169</v>
      </c>
      <c r="C1005" s="414">
        <v>990170722</v>
      </c>
      <c r="D1005" s="415" t="s">
        <v>11170</v>
      </c>
      <c r="E1005" s="416" t="s">
        <v>373</v>
      </c>
      <c r="F1005" s="419"/>
      <c r="G1005" s="418" t="s">
        <v>225</v>
      </c>
      <c r="H1005" s="418" t="s">
        <v>243</v>
      </c>
      <c r="I1005" s="437"/>
      <c r="J1005" s="419" t="s">
        <v>249</v>
      </c>
      <c r="K1005" s="417"/>
      <c r="L1005" s="419" t="s">
        <v>271</v>
      </c>
      <c r="M1005" s="438"/>
      <c r="N1005" s="439" t="s">
        <v>233</v>
      </c>
      <c r="O1005" s="439"/>
      <c r="P1005" s="437"/>
      <c r="Q1005" s="440"/>
      <c r="R1005" s="439"/>
      <c r="S1005" s="439"/>
      <c r="T1005" s="439"/>
      <c r="U1005" s="439"/>
      <c r="V1005" s="420"/>
    </row>
    <row r="1006" spans="1:22">
      <c r="A1006" s="578"/>
      <c r="B1006" s="162" t="s">
        <v>11171</v>
      </c>
      <c r="C1006" s="167" t="s">
        <v>362</v>
      </c>
      <c r="D1006" s="145" t="s">
        <v>11172</v>
      </c>
      <c r="E1006" s="134" t="s">
        <v>373</v>
      </c>
      <c r="F1006" s="76"/>
      <c r="G1006" s="184" t="s">
        <v>224</v>
      </c>
      <c r="H1006" s="163" t="s">
        <v>243</v>
      </c>
      <c r="I1006" s="82"/>
      <c r="J1006" s="76" t="s">
        <v>249</v>
      </c>
      <c r="K1006" s="165"/>
      <c r="L1006" s="374" t="s">
        <v>271</v>
      </c>
      <c r="M1006" s="189"/>
      <c r="N1006" s="83" t="s">
        <v>237</v>
      </c>
      <c r="O1006" s="83"/>
      <c r="P1006" s="82"/>
      <c r="Q1006" s="84"/>
      <c r="R1006" s="83"/>
      <c r="S1006" s="83"/>
      <c r="T1006" s="83"/>
      <c r="U1006" s="83"/>
      <c r="V1006" s="56"/>
    </row>
    <row r="1007" spans="1:22">
      <c r="A1007" s="578"/>
      <c r="B1007" s="162" t="s">
        <v>11173</v>
      </c>
      <c r="C1007" s="167">
        <v>948774863</v>
      </c>
      <c r="D1007" s="145" t="s">
        <v>11174</v>
      </c>
      <c r="E1007" s="134" t="s">
        <v>874</v>
      </c>
      <c r="F1007" s="76"/>
      <c r="G1007" s="184" t="s">
        <v>224</v>
      </c>
      <c r="H1007" s="163" t="s">
        <v>243</v>
      </c>
      <c r="I1007" s="82"/>
      <c r="J1007" s="76" t="s">
        <v>249</v>
      </c>
      <c r="K1007" s="165"/>
      <c r="L1007" s="374" t="s">
        <v>271</v>
      </c>
      <c r="M1007" s="189"/>
      <c r="N1007" s="83" t="s">
        <v>237</v>
      </c>
      <c r="O1007" s="83"/>
      <c r="P1007" s="82"/>
      <c r="Q1007" s="84"/>
      <c r="R1007" s="83"/>
      <c r="S1007" s="83"/>
      <c r="T1007" s="83"/>
      <c r="U1007" s="83"/>
      <c r="V1007" s="56"/>
    </row>
    <row r="1008" spans="1:22">
      <c r="A1008" s="579"/>
      <c r="B1008" s="427" t="s">
        <v>11175</v>
      </c>
      <c r="C1008" s="414">
        <v>970140809</v>
      </c>
      <c r="D1008" s="415" t="s">
        <v>11176</v>
      </c>
      <c r="E1008" s="416" t="s">
        <v>373</v>
      </c>
      <c r="F1008" s="419"/>
      <c r="G1008" s="426" t="s">
        <v>224</v>
      </c>
      <c r="H1008" s="418" t="s">
        <v>243</v>
      </c>
      <c r="I1008" s="437"/>
      <c r="J1008" s="419" t="s">
        <v>249</v>
      </c>
      <c r="K1008" s="417"/>
      <c r="L1008" s="419" t="s">
        <v>271</v>
      </c>
      <c r="M1008" s="438"/>
      <c r="N1008" s="439" t="s">
        <v>233</v>
      </c>
      <c r="O1008" s="439"/>
      <c r="P1008" s="437"/>
      <c r="Q1008" s="440"/>
      <c r="R1008" s="439"/>
      <c r="S1008" s="439"/>
      <c r="T1008" s="439"/>
      <c r="U1008" s="439"/>
      <c r="V1008" s="420"/>
    </row>
    <row r="1009" spans="1:22">
      <c r="A1009" s="578"/>
      <c r="B1009" s="162" t="s">
        <v>11177</v>
      </c>
      <c r="C1009" s="167">
        <v>912259007</v>
      </c>
      <c r="D1009" s="145" t="s">
        <v>11178</v>
      </c>
      <c r="E1009" s="134" t="s">
        <v>373</v>
      </c>
      <c r="F1009" s="76"/>
      <c r="G1009" s="184" t="s">
        <v>224</v>
      </c>
      <c r="H1009" s="163" t="s">
        <v>243</v>
      </c>
      <c r="I1009" s="82"/>
      <c r="J1009" s="76" t="s">
        <v>249</v>
      </c>
      <c r="K1009" s="165"/>
      <c r="L1009" s="374" t="s">
        <v>271</v>
      </c>
      <c r="M1009" s="189"/>
      <c r="N1009" s="83" t="s">
        <v>237</v>
      </c>
      <c r="O1009" s="83"/>
      <c r="P1009" s="82"/>
      <c r="Q1009" s="84"/>
      <c r="R1009" s="83"/>
      <c r="S1009" s="83"/>
      <c r="T1009" s="83"/>
      <c r="U1009" s="83"/>
      <c r="V1009" s="56"/>
    </row>
    <row r="1010" spans="1:22">
      <c r="A1010" s="579"/>
      <c r="B1010" s="427" t="s">
        <v>11179</v>
      </c>
      <c r="C1010" s="414">
        <v>970102039</v>
      </c>
      <c r="D1010" s="415" t="s">
        <v>11180</v>
      </c>
      <c r="E1010" s="416" t="s">
        <v>874</v>
      </c>
      <c r="F1010" s="419"/>
      <c r="G1010" s="426" t="s">
        <v>224</v>
      </c>
      <c r="H1010" s="418" t="s">
        <v>243</v>
      </c>
      <c r="I1010" s="437"/>
      <c r="J1010" s="419" t="s">
        <v>249</v>
      </c>
      <c r="K1010" s="417"/>
      <c r="L1010" s="419" t="s">
        <v>271</v>
      </c>
      <c r="M1010" s="438"/>
      <c r="N1010" s="439" t="s">
        <v>233</v>
      </c>
      <c r="O1010" s="439"/>
      <c r="P1010" s="437"/>
      <c r="Q1010" s="440"/>
      <c r="R1010" s="439"/>
      <c r="S1010" s="439"/>
      <c r="T1010" s="439"/>
      <c r="U1010" s="439"/>
      <c r="V1010" s="420"/>
    </row>
    <row r="1011" spans="1:22">
      <c r="A1011" s="579"/>
      <c r="B1011" s="427" t="s">
        <v>11181</v>
      </c>
      <c r="C1011" s="414">
        <v>980818790</v>
      </c>
      <c r="D1011" s="415"/>
      <c r="E1011" s="416" t="s">
        <v>373</v>
      </c>
      <c r="F1011" s="419"/>
      <c r="G1011" s="426" t="s">
        <v>224</v>
      </c>
      <c r="H1011" s="418" t="s">
        <v>243</v>
      </c>
      <c r="I1011" s="437"/>
      <c r="J1011" s="419" t="s">
        <v>249</v>
      </c>
      <c r="K1011" s="417"/>
      <c r="L1011" s="419" t="s">
        <v>271</v>
      </c>
      <c r="M1011" s="438"/>
      <c r="N1011" s="439" t="s">
        <v>233</v>
      </c>
      <c r="O1011" s="439"/>
      <c r="P1011" s="437"/>
      <c r="Q1011" s="440"/>
      <c r="R1011" s="439"/>
      <c r="S1011" s="439"/>
      <c r="T1011" s="439"/>
      <c r="U1011" s="439"/>
      <c r="V1011" s="420"/>
    </row>
    <row r="1012" spans="1:22">
      <c r="A1012" s="578"/>
      <c r="B1012" s="162" t="s">
        <v>11182</v>
      </c>
      <c r="C1012" s="167">
        <v>967089667</v>
      </c>
      <c r="D1012" s="145" t="s">
        <v>11183</v>
      </c>
      <c r="E1012" s="134" t="s">
        <v>874</v>
      </c>
      <c r="F1012" s="76"/>
      <c r="G1012" s="184" t="s">
        <v>224</v>
      </c>
      <c r="H1012" s="163" t="s">
        <v>243</v>
      </c>
      <c r="I1012" s="82"/>
      <c r="J1012" s="76" t="s">
        <v>249</v>
      </c>
      <c r="K1012" s="165"/>
      <c r="L1012" s="374" t="s">
        <v>271</v>
      </c>
      <c r="M1012" s="189"/>
      <c r="N1012" s="83" t="s">
        <v>237</v>
      </c>
      <c r="O1012" s="83"/>
      <c r="P1012" s="82"/>
      <c r="Q1012" s="84"/>
      <c r="R1012" s="83"/>
      <c r="S1012" s="83"/>
      <c r="T1012" s="83"/>
      <c r="U1012" s="83"/>
      <c r="V1012" s="56"/>
    </row>
    <row r="1013" spans="1:22">
      <c r="A1013" s="579"/>
      <c r="B1013" s="427" t="s">
        <v>11184</v>
      </c>
      <c r="C1013" s="414">
        <v>934473656</v>
      </c>
      <c r="D1013" s="415" t="s">
        <v>11185</v>
      </c>
      <c r="E1013" s="416" t="s">
        <v>373</v>
      </c>
      <c r="F1013" s="419"/>
      <c r="G1013" s="426" t="s">
        <v>224</v>
      </c>
      <c r="H1013" s="418" t="s">
        <v>243</v>
      </c>
      <c r="I1013" s="437"/>
      <c r="J1013" s="419" t="s">
        <v>249</v>
      </c>
      <c r="K1013" s="417"/>
      <c r="L1013" s="419" t="s">
        <v>271</v>
      </c>
      <c r="M1013" s="438"/>
      <c r="N1013" s="439" t="s">
        <v>233</v>
      </c>
      <c r="O1013" s="439"/>
      <c r="P1013" s="437"/>
      <c r="Q1013" s="440"/>
      <c r="R1013" s="439"/>
      <c r="S1013" s="439"/>
      <c r="T1013" s="439"/>
      <c r="U1013" s="439"/>
      <c r="V1013" s="420"/>
    </row>
    <row r="1014" spans="1:22">
      <c r="A1014" s="579"/>
      <c r="B1014" s="427" t="s">
        <v>11186</v>
      </c>
      <c r="C1014" s="414">
        <v>988209129</v>
      </c>
      <c r="D1014" s="415"/>
      <c r="E1014" s="416" t="s">
        <v>373</v>
      </c>
      <c r="F1014" s="419"/>
      <c r="G1014" s="426" t="s">
        <v>224</v>
      </c>
      <c r="H1014" s="418" t="s">
        <v>243</v>
      </c>
      <c r="I1014" s="437"/>
      <c r="J1014" s="419" t="s">
        <v>249</v>
      </c>
      <c r="K1014" s="417"/>
      <c r="L1014" s="419" t="s">
        <v>271</v>
      </c>
      <c r="M1014" s="438"/>
      <c r="N1014" s="439" t="s">
        <v>233</v>
      </c>
      <c r="O1014" s="439"/>
      <c r="P1014" s="437"/>
      <c r="Q1014" s="440"/>
      <c r="R1014" s="439"/>
      <c r="S1014" s="439"/>
      <c r="T1014" s="439"/>
      <c r="U1014" s="439"/>
      <c r="V1014" s="420"/>
    </row>
    <row r="1015" spans="1:22">
      <c r="A1015" s="579"/>
      <c r="B1015" s="427" t="s">
        <v>11187</v>
      </c>
      <c r="C1015" s="414">
        <v>958222407</v>
      </c>
      <c r="D1015" s="415" t="s">
        <v>11188</v>
      </c>
      <c r="E1015" s="416" t="s">
        <v>874</v>
      </c>
      <c r="F1015" s="419"/>
      <c r="G1015" s="426" t="s">
        <v>224</v>
      </c>
      <c r="H1015" s="418" t="s">
        <v>243</v>
      </c>
      <c r="I1015" s="437"/>
      <c r="J1015" s="419" t="s">
        <v>249</v>
      </c>
      <c r="K1015" s="417"/>
      <c r="L1015" s="614" t="s">
        <v>271</v>
      </c>
      <c r="M1015" s="438"/>
      <c r="N1015" s="439" t="s">
        <v>233</v>
      </c>
      <c r="O1015" s="439"/>
      <c r="P1015" s="437"/>
      <c r="Q1015" s="440"/>
      <c r="R1015" s="439"/>
      <c r="S1015" s="439"/>
      <c r="T1015" s="439"/>
      <c r="U1015" s="439"/>
      <c r="V1015" s="420"/>
    </row>
    <row r="1016" spans="1:22">
      <c r="A1016" s="578"/>
      <c r="B1016" s="162" t="s">
        <v>11189</v>
      </c>
      <c r="C1016" s="167" t="s">
        <v>11190</v>
      </c>
      <c r="D1016" s="145"/>
      <c r="E1016" s="134" t="s">
        <v>373</v>
      </c>
      <c r="F1016" s="76"/>
      <c r="G1016" s="184" t="s">
        <v>224</v>
      </c>
      <c r="H1016" s="163" t="s">
        <v>243</v>
      </c>
      <c r="I1016" s="82"/>
      <c r="J1016" s="76" t="s">
        <v>249</v>
      </c>
      <c r="K1016" s="165"/>
      <c r="L1016" s="76"/>
      <c r="M1016" s="189"/>
      <c r="N1016" s="83" t="s">
        <v>237</v>
      </c>
      <c r="O1016" s="83"/>
      <c r="P1016" s="82"/>
      <c r="Q1016" s="84"/>
      <c r="R1016" s="83"/>
      <c r="S1016" s="83"/>
      <c r="T1016" s="83"/>
      <c r="U1016" s="83"/>
      <c r="V1016" s="56"/>
    </row>
    <row r="1017" spans="1:22">
      <c r="A1017" s="579"/>
      <c r="B1017" s="427" t="s">
        <v>11191</v>
      </c>
      <c r="C1017" s="414">
        <v>906982167</v>
      </c>
      <c r="D1017" s="415" t="s">
        <v>11192</v>
      </c>
      <c r="E1017" s="416" t="s">
        <v>373</v>
      </c>
      <c r="F1017" s="419"/>
      <c r="G1017" s="426" t="s">
        <v>224</v>
      </c>
      <c r="H1017" s="418" t="s">
        <v>243</v>
      </c>
      <c r="I1017" s="437"/>
      <c r="J1017" s="419" t="s">
        <v>249</v>
      </c>
      <c r="K1017" s="417"/>
      <c r="L1017" s="419" t="s">
        <v>271</v>
      </c>
      <c r="M1017" s="438"/>
      <c r="N1017" s="439" t="s">
        <v>233</v>
      </c>
      <c r="O1017" s="439"/>
      <c r="P1017" s="437"/>
      <c r="Q1017" s="440"/>
      <c r="R1017" s="439"/>
      <c r="S1017" s="439"/>
      <c r="T1017" s="439"/>
      <c r="U1017" s="439"/>
      <c r="V1017" s="420"/>
    </row>
    <row r="1018" spans="1:22">
      <c r="A1018" s="579"/>
      <c r="B1018" s="427" t="s">
        <v>11193</v>
      </c>
      <c r="C1018" s="414">
        <v>962973337</v>
      </c>
      <c r="D1018" s="415"/>
      <c r="E1018" s="416" t="s">
        <v>373</v>
      </c>
      <c r="F1018" s="419"/>
      <c r="G1018" s="426" t="s">
        <v>224</v>
      </c>
      <c r="H1018" s="418" t="s">
        <v>243</v>
      </c>
      <c r="I1018" s="437"/>
      <c r="J1018" s="419" t="s">
        <v>249</v>
      </c>
      <c r="K1018" s="417" t="s">
        <v>8785</v>
      </c>
      <c r="L1018" s="419" t="s">
        <v>271</v>
      </c>
      <c r="M1018" s="438"/>
      <c r="N1018" s="439" t="s">
        <v>233</v>
      </c>
      <c r="O1018" s="439"/>
      <c r="P1018" s="437"/>
      <c r="Q1018" s="440"/>
      <c r="R1018" s="439"/>
      <c r="S1018" s="439"/>
      <c r="T1018" s="439"/>
      <c r="U1018" s="439"/>
      <c r="V1018" s="420"/>
    </row>
    <row r="1019" spans="1:22">
      <c r="A1019" s="579"/>
      <c r="B1019" s="427" t="s">
        <v>11194</v>
      </c>
      <c r="C1019" s="414">
        <v>912482780</v>
      </c>
      <c r="D1019" s="415" t="s">
        <v>11195</v>
      </c>
      <c r="E1019" s="416" t="s">
        <v>874</v>
      </c>
      <c r="F1019" s="419"/>
      <c r="G1019" s="426" t="s">
        <v>224</v>
      </c>
      <c r="H1019" s="418" t="s">
        <v>243</v>
      </c>
      <c r="I1019" s="437"/>
      <c r="J1019" s="419" t="s">
        <v>249</v>
      </c>
      <c r="K1019" s="417"/>
      <c r="L1019" s="419" t="s">
        <v>271</v>
      </c>
      <c r="M1019" s="438"/>
      <c r="N1019" s="439" t="s">
        <v>233</v>
      </c>
      <c r="O1019" s="439"/>
      <c r="P1019" s="437"/>
      <c r="Q1019" s="440"/>
      <c r="R1019" s="439"/>
      <c r="S1019" s="439"/>
      <c r="T1019" s="439"/>
      <c r="U1019" s="439"/>
      <c r="V1019" s="420"/>
    </row>
    <row r="1020" spans="1:22">
      <c r="A1020" s="579"/>
      <c r="B1020" s="427" t="s">
        <v>11196</v>
      </c>
      <c r="C1020" s="414">
        <v>953745026</v>
      </c>
      <c r="D1020" s="415"/>
      <c r="E1020" s="416" t="s">
        <v>874</v>
      </c>
      <c r="F1020" s="419"/>
      <c r="G1020" s="426" t="s">
        <v>224</v>
      </c>
      <c r="H1020" s="418" t="s">
        <v>243</v>
      </c>
      <c r="I1020" s="437"/>
      <c r="J1020" s="419" t="s">
        <v>249</v>
      </c>
      <c r="K1020" s="417"/>
      <c r="L1020" s="419" t="s">
        <v>271</v>
      </c>
      <c r="M1020" s="438"/>
      <c r="N1020" s="439" t="s">
        <v>233</v>
      </c>
      <c r="O1020" s="439"/>
      <c r="P1020" s="437"/>
      <c r="Q1020" s="440"/>
      <c r="R1020" s="439"/>
      <c r="S1020" s="439"/>
      <c r="T1020" s="439"/>
      <c r="U1020" s="439"/>
      <c r="V1020" s="420"/>
    </row>
    <row r="1021" spans="1:22">
      <c r="A1021" s="578">
        <v>61420546</v>
      </c>
      <c r="B1021" s="162" t="s">
        <v>4242</v>
      </c>
      <c r="C1021" s="167">
        <v>924891247</v>
      </c>
      <c r="D1021" s="145" t="s">
        <v>4243</v>
      </c>
      <c r="E1021" s="134" t="s">
        <v>373</v>
      </c>
      <c r="F1021" s="76"/>
      <c r="G1021" s="184" t="s">
        <v>224</v>
      </c>
      <c r="H1021" s="163" t="s">
        <v>243</v>
      </c>
      <c r="I1021" s="82"/>
      <c r="J1021" s="76" t="s">
        <v>249</v>
      </c>
      <c r="K1021" s="165"/>
      <c r="L1021" s="76" t="s">
        <v>271</v>
      </c>
      <c r="M1021" s="189"/>
      <c r="N1021" s="83" t="s">
        <v>241</v>
      </c>
      <c r="O1021" s="83" t="s">
        <v>241</v>
      </c>
      <c r="P1021" s="82"/>
      <c r="Q1021" s="84"/>
      <c r="R1021" s="83"/>
      <c r="S1021" s="83"/>
      <c r="T1021" s="83"/>
      <c r="U1021" s="83"/>
      <c r="V1021" s="56"/>
    </row>
    <row r="1022" spans="1:22">
      <c r="A1022" s="579"/>
      <c r="B1022" s="427" t="s">
        <v>11197</v>
      </c>
      <c r="C1022" s="414">
        <v>944323743</v>
      </c>
      <c r="D1022" s="415" t="s">
        <v>11198</v>
      </c>
      <c r="E1022" s="416" t="s">
        <v>373</v>
      </c>
      <c r="F1022" s="419"/>
      <c r="G1022" s="426" t="s">
        <v>224</v>
      </c>
      <c r="H1022" s="418" t="s">
        <v>243</v>
      </c>
      <c r="I1022" s="437"/>
      <c r="J1022" s="419" t="s">
        <v>249</v>
      </c>
      <c r="K1022" s="417"/>
      <c r="L1022" s="419" t="s">
        <v>271</v>
      </c>
      <c r="M1022" s="438"/>
      <c r="N1022" s="439" t="s">
        <v>233</v>
      </c>
      <c r="O1022" s="439"/>
      <c r="P1022" s="437"/>
      <c r="Q1022" s="440"/>
      <c r="R1022" s="439"/>
      <c r="S1022" s="439"/>
      <c r="T1022" s="439"/>
      <c r="U1022" s="439"/>
      <c r="V1022" s="420"/>
    </row>
    <row r="1023" spans="1:22">
      <c r="A1023" s="579"/>
      <c r="B1023" s="427" t="s">
        <v>11199</v>
      </c>
      <c r="C1023" s="414">
        <v>974813537</v>
      </c>
      <c r="D1023" s="415"/>
      <c r="E1023" s="416" t="s">
        <v>874</v>
      </c>
      <c r="F1023" s="419"/>
      <c r="G1023" s="426" t="s">
        <v>224</v>
      </c>
      <c r="H1023" s="418" t="s">
        <v>243</v>
      </c>
      <c r="I1023" s="437"/>
      <c r="J1023" s="419" t="s">
        <v>249</v>
      </c>
      <c r="K1023" s="417"/>
      <c r="L1023" s="419" t="s">
        <v>271</v>
      </c>
      <c r="M1023" s="438"/>
      <c r="N1023" s="439" t="s">
        <v>233</v>
      </c>
      <c r="O1023" s="439"/>
      <c r="P1023" s="437"/>
      <c r="Q1023" s="440"/>
      <c r="R1023" s="439"/>
      <c r="S1023" s="439"/>
      <c r="T1023" s="439"/>
      <c r="U1023" s="439"/>
      <c r="V1023" s="420"/>
    </row>
    <row r="1024" spans="1:22">
      <c r="A1024" s="579"/>
      <c r="B1024" s="427" t="s">
        <v>11200</v>
      </c>
      <c r="C1024" s="414">
        <v>915137678</v>
      </c>
      <c r="D1024" s="415" t="s">
        <v>11201</v>
      </c>
      <c r="E1024" s="416" t="s">
        <v>373</v>
      </c>
      <c r="F1024" s="419"/>
      <c r="G1024" s="426" t="s">
        <v>224</v>
      </c>
      <c r="H1024" s="418" t="s">
        <v>243</v>
      </c>
      <c r="I1024" s="437"/>
      <c r="J1024" s="419" t="s">
        <v>249</v>
      </c>
      <c r="K1024" s="417"/>
      <c r="L1024" s="419" t="s">
        <v>271</v>
      </c>
      <c r="M1024" s="438"/>
      <c r="N1024" s="439" t="s">
        <v>233</v>
      </c>
      <c r="O1024" s="439"/>
      <c r="P1024" s="437"/>
      <c r="Q1024" s="440"/>
      <c r="R1024" s="439"/>
      <c r="S1024" s="439"/>
      <c r="T1024" s="439"/>
      <c r="U1024" s="439"/>
      <c r="V1024" s="420"/>
    </row>
    <row r="1025" spans="1:22">
      <c r="A1025" s="579">
        <v>72995783</v>
      </c>
      <c r="B1025" s="427" t="s">
        <v>7918</v>
      </c>
      <c r="C1025" s="414">
        <v>919659273</v>
      </c>
      <c r="D1025" s="415"/>
      <c r="E1025" s="416" t="s">
        <v>373</v>
      </c>
      <c r="F1025" s="419"/>
      <c r="G1025" s="426" t="s">
        <v>224</v>
      </c>
      <c r="H1025" s="418" t="s">
        <v>243</v>
      </c>
      <c r="I1025" s="437"/>
      <c r="J1025" s="419" t="s">
        <v>249</v>
      </c>
      <c r="K1025" s="417"/>
      <c r="L1025" s="419" t="s">
        <v>271</v>
      </c>
      <c r="M1025" s="438"/>
      <c r="N1025" s="439" t="s">
        <v>233</v>
      </c>
      <c r="O1025" s="439"/>
      <c r="P1025" s="437"/>
      <c r="Q1025" s="440"/>
      <c r="R1025" s="439"/>
      <c r="S1025" s="439"/>
      <c r="T1025" s="439"/>
      <c r="U1025" s="439"/>
      <c r="V1025" s="420"/>
    </row>
    <row r="1026" spans="1:22">
      <c r="A1026" s="579"/>
      <c r="B1026" s="427" t="s">
        <v>11173</v>
      </c>
      <c r="C1026" s="414">
        <v>947874863</v>
      </c>
      <c r="D1026" s="415"/>
      <c r="E1026" s="416" t="s">
        <v>874</v>
      </c>
      <c r="F1026" s="419"/>
      <c r="G1026" s="426" t="s">
        <v>224</v>
      </c>
      <c r="H1026" s="418" t="s">
        <v>243</v>
      </c>
      <c r="I1026" s="437"/>
      <c r="J1026" s="419" t="s">
        <v>249</v>
      </c>
      <c r="K1026" s="417"/>
      <c r="L1026" s="419" t="s">
        <v>271</v>
      </c>
      <c r="M1026" s="438"/>
      <c r="N1026" s="439" t="s">
        <v>233</v>
      </c>
      <c r="O1026" s="439"/>
      <c r="P1026" s="437"/>
      <c r="Q1026" s="440"/>
      <c r="R1026" s="439"/>
      <c r="S1026" s="439"/>
      <c r="T1026" s="439"/>
      <c r="U1026" s="439"/>
      <c r="V1026" s="420"/>
    </row>
    <row r="1027" spans="1:22">
      <c r="A1027" s="579">
        <v>74116615</v>
      </c>
      <c r="B1027" s="427" t="s">
        <v>8794</v>
      </c>
      <c r="C1027" s="414">
        <v>958578056</v>
      </c>
      <c r="D1027" s="415" t="s">
        <v>8795</v>
      </c>
      <c r="E1027" s="416" t="s">
        <v>874</v>
      </c>
      <c r="F1027" s="419"/>
      <c r="G1027" s="426" t="s">
        <v>224</v>
      </c>
      <c r="H1027" s="418" t="s">
        <v>245</v>
      </c>
      <c r="I1027" s="437"/>
      <c r="J1027" s="419" t="s">
        <v>249</v>
      </c>
      <c r="K1027" s="417"/>
      <c r="L1027" s="419" t="s">
        <v>271</v>
      </c>
      <c r="M1027" s="438"/>
      <c r="N1027" s="439" t="s">
        <v>233</v>
      </c>
      <c r="O1027" s="439"/>
      <c r="P1027" s="437"/>
      <c r="Q1027" s="440"/>
      <c r="R1027" s="439"/>
      <c r="S1027" s="439"/>
      <c r="T1027" s="439"/>
      <c r="U1027" s="439"/>
      <c r="V1027" s="420"/>
    </row>
    <row r="1028" spans="1:22" ht="42">
      <c r="A1028" s="578">
        <v>76340781</v>
      </c>
      <c r="B1028" s="186" t="s">
        <v>9625</v>
      </c>
      <c r="C1028" s="167" t="s">
        <v>3662</v>
      </c>
      <c r="D1028" s="145"/>
      <c r="E1028" s="134" t="s">
        <v>373</v>
      </c>
      <c r="F1028" s="76" t="s">
        <v>8</v>
      </c>
      <c r="G1028" s="184" t="s">
        <v>224</v>
      </c>
      <c r="H1028" s="163" t="s">
        <v>238</v>
      </c>
      <c r="I1028" s="82"/>
      <c r="J1028" s="76" t="s">
        <v>249</v>
      </c>
      <c r="K1028" s="165"/>
      <c r="L1028" s="76" t="s">
        <v>271</v>
      </c>
      <c r="M1028" s="189"/>
      <c r="N1028" s="83" t="s">
        <v>231</v>
      </c>
      <c r="O1028" s="83" t="s">
        <v>231</v>
      </c>
      <c r="P1028" s="82"/>
      <c r="Q1028" s="84" t="s">
        <v>445</v>
      </c>
      <c r="R1028" s="83" t="s">
        <v>234</v>
      </c>
      <c r="S1028" s="83" t="s">
        <v>318</v>
      </c>
      <c r="T1028" s="83" t="s">
        <v>628</v>
      </c>
      <c r="U1028" s="83" t="s">
        <v>255</v>
      </c>
      <c r="V1028" s="56"/>
    </row>
    <row r="1029" spans="1:22">
      <c r="A1029" s="579">
        <v>72598018</v>
      </c>
      <c r="B1029" s="427" t="s">
        <v>7406</v>
      </c>
      <c r="C1029" s="414">
        <v>51981118336</v>
      </c>
      <c r="D1029" s="415" t="s">
        <v>7407</v>
      </c>
      <c r="E1029" s="416" t="s">
        <v>373</v>
      </c>
      <c r="F1029" s="419" t="s">
        <v>260</v>
      </c>
      <c r="G1029" s="418" t="s">
        <v>223</v>
      </c>
      <c r="H1029" s="418" t="s">
        <v>245</v>
      </c>
      <c r="I1029" s="437"/>
      <c r="J1029" s="419" t="s">
        <v>249</v>
      </c>
      <c r="K1029" s="417"/>
      <c r="L1029" s="419" t="s">
        <v>271</v>
      </c>
      <c r="M1029" s="438"/>
      <c r="N1029" s="439" t="s">
        <v>233</v>
      </c>
      <c r="O1029" s="439"/>
      <c r="P1029" s="437"/>
      <c r="Q1029" s="440"/>
      <c r="R1029" s="439"/>
      <c r="S1029" s="439"/>
      <c r="T1029" s="439"/>
      <c r="U1029" s="439"/>
      <c r="V1029" s="420"/>
    </row>
    <row r="1030" spans="1:22">
      <c r="A1030" s="578">
        <v>61865690</v>
      </c>
      <c r="B1030" s="162" t="s">
        <v>4894</v>
      </c>
      <c r="C1030" s="167">
        <v>51948755569</v>
      </c>
      <c r="D1030" s="145" t="s">
        <v>4895</v>
      </c>
      <c r="E1030" s="134" t="s">
        <v>874</v>
      </c>
      <c r="F1030" s="76" t="s">
        <v>377</v>
      </c>
      <c r="G1030" s="184" t="s">
        <v>224</v>
      </c>
      <c r="H1030" s="163" t="s">
        <v>245</v>
      </c>
      <c r="I1030" s="82"/>
      <c r="J1030" s="76" t="s">
        <v>249</v>
      </c>
      <c r="K1030" s="165"/>
      <c r="L1030" s="76"/>
      <c r="M1030" s="189"/>
      <c r="N1030" s="83" t="s">
        <v>237</v>
      </c>
      <c r="O1030" s="83"/>
      <c r="P1030" s="82"/>
      <c r="Q1030" s="84"/>
      <c r="R1030" s="83"/>
      <c r="S1030" s="83"/>
      <c r="T1030" s="83"/>
      <c r="U1030" s="83"/>
      <c r="V1030" s="56"/>
    </row>
    <row r="1031" spans="1:22" ht="28">
      <c r="A1031" s="578">
        <v>61199787</v>
      </c>
      <c r="B1031" s="162" t="s">
        <v>40</v>
      </c>
      <c r="C1031" s="167">
        <v>986228592</v>
      </c>
      <c r="D1031" s="145"/>
      <c r="E1031" s="134" t="s">
        <v>373</v>
      </c>
      <c r="F1031" s="707" t="s">
        <v>273</v>
      </c>
      <c r="G1031" s="163" t="s">
        <v>225</v>
      </c>
      <c r="H1031" s="163" t="s">
        <v>243</v>
      </c>
      <c r="I1031" s="82"/>
      <c r="J1031" s="76" t="s">
        <v>249</v>
      </c>
      <c r="K1031" s="165"/>
      <c r="L1031" s="76" t="s">
        <v>271</v>
      </c>
      <c r="M1031" s="189"/>
      <c r="N1031" s="83" t="s">
        <v>231</v>
      </c>
      <c r="O1031" s="83" t="s">
        <v>231</v>
      </c>
      <c r="P1031" s="82"/>
      <c r="Q1031" s="84" t="s">
        <v>445</v>
      </c>
      <c r="R1031" s="83" t="s">
        <v>232</v>
      </c>
      <c r="S1031" s="83" t="s">
        <v>318</v>
      </c>
      <c r="T1031" s="83" t="s">
        <v>3467</v>
      </c>
      <c r="U1031" s="83" t="s">
        <v>255</v>
      </c>
      <c r="V1031" s="56"/>
    </row>
    <row r="1032" spans="1:22">
      <c r="A1032" s="579"/>
      <c r="B1032" s="427"/>
      <c r="C1032" s="414"/>
      <c r="D1032" s="415"/>
      <c r="E1032" s="416"/>
      <c r="F1032" s="419"/>
      <c r="G1032" s="426"/>
      <c r="H1032" s="418"/>
      <c r="I1032" s="437"/>
      <c r="J1032" s="419"/>
      <c r="K1032" s="417"/>
      <c r="L1032" s="419"/>
      <c r="M1032" s="438"/>
      <c r="N1032" s="439"/>
      <c r="O1032" s="439"/>
      <c r="P1032" s="437"/>
      <c r="Q1032" s="440"/>
      <c r="R1032" s="439"/>
      <c r="S1032" s="439"/>
      <c r="T1032" s="439"/>
      <c r="U1032" s="439"/>
      <c r="V1032" s="420"/>
    </row>
    <row r="1033" spans="1:22" ht="28">
      <c r="A1033" s="578">
        <v>73283325</v>
      </c>
      <c r="B1033" s="162" t="s">
        <v>8253</v>
      </c>
      <c r="C1033" s="167">
        <v>907420243</v>
      </c>
      <c r="D1033" s="145"/>
      <c r="E1033" s="134" t="s">
        <v>373</v>
      </c>
      <c r="F1033" s="707" t="s">
        <v>273</v>
      </c>
      <c r="G1033" s="163" t="s">
        <v>223</v>
      </c>
      <c r="H1033" s="163" t="s">
        <v>243</v>
      </c>
      <c r="I1033" s="82"/>
      <c r="J1033" s="76" t="s">
        <v>249</v>
      </c>
      <c r="K1033" s="165"/>
      <c r="L1033" s="76" t="s">
        <v>271</v>
      </c>
      <c r="M1033" s="189"/>
      <c r="N1033" s="83" t="s">
        <v>231</v>
      </c>
      <c r="O1033" s="83" t="s">
        <v>231</v>
      </c>
      <c r="P1033" s="82"/>
      <c r="Q1033" s="84" t="s">
        <v>445</v>
      </c>
      <c r="R1033" s="83" t="s">
        <v>312</v>
      </c>
      <c r="S1033" s="83" t="s">
        <v>318</v>
      </c>
      <c r="T1033" s="83" t="s">
        <v>628</v>
      </c>
      <c r="U1033" s="83" t="s">
        <v>255</v>
      </c>
      <c r="V1033" s="56"/>
    </row>
    <row r="1034" spans="1:22" ht="28">
      <c r="A1034" s="578">
        <v>71352397</v>
      </c>
      <c r="B1034" s="162" t="s">
        <v>112</v>
      </c>
      <c r="C1034" s="167">
        <v>997140443</v>
      </c>
      <c r="D1034" s="145"/>
      <c r="E1034" s="134" t="s">
        <v>373</v>
      </c>
      <c r="F1034" s="707" t="s">
        <v>273</v>
      </c>
      <c r="G1034" s="184" t="s">
        <v>224</v>
      </c>
      <c r="H1034" s="163" t="s">
        <v>243</v>
      </c>
      <c r="I1034" s="82"/>
      <c r="J1034" s="76" t="s">
        <v>249</v>
      </c>
      <c r="K1034" s="165"/>
      <c r="L1034" s="76" t="s">
        <v>271</v>
      </c>
      <c r="M1034" s="189"/>
      <c r="N1034" s="83" t="s">
        <v>231</v>
      </c>
      <c r="O1034" s="83" t="s">
        <v>231</v>
      </c>
      <c r="P1034" s="82"/>
      <c r="Q1034" s="84" t="s">
        <v>445</v>
      </c>
      <c r="R1034" s="83" t="s">
        <v>232</v>
      </c>
      <c r="S1034" s="83" t="s">
        <v>318</v>
      </c>
      <c r="T1034" s="83" t="s">
        <v>3467</v>
      </c>
      <c r="U1034" s="83" t="s">
        <v>255</v>
      </c>
      <c r="V1034" s="56"/>
    </row>
    <row r="1035" spans="1:22" ht="29">
      <c r="A1035" s="578">
        <v>71687444</v>
      </c>
      <c r="B1035" s="162" t="s">
        <v>133</v>
      </c>
      <c r="C1035" s="167">
        <v>977489178</v>
      </c>
      <c r="D1035" s="145"/>
      <c r="E1035" s="134" t="s">
        <v>373</v>
      </c>
      <c r="F1035" s="707" t="s">
        <v>273</v>
      </c>
      <c r="G1035" s="184" t="s">
        <v>224</v>
      </c>
      <c r="H1035" s="163" t="s">
        <v>243</v>
      </c>
      <c r="I1035" s="82"/>
      <c r="J1035" s="76" t="s">
        <v>249</v>
      </c>
      <c r="K1035" s="165"/>
      <c r="L1035" s="76" t="s">
        <v>271</v>
      </c>
      <c r="M1035" s="189"/>
      <c r="N1035" s="83" t="s">
        <v>231</v>
      </c>
      <c r="O1035" s="83" t="s">
        <v>231</v>
      </c>
      <c r="P1035" s="82"/>
      <c r="Q1035" s="84" t="s">
        <v>445</v>
      </c>
      <c r="R1035" s="83" t="s">
        <v>232</v>
      </c>
      <c r="S1035" s="83" t="s">
        <v>318</v>
      </c>
      <c r="T1035" s="309" t="s">
        <v>323</v>
      </c>
      <c r="U1035" s="83" t="s">
        <v>255</v>
      </c>
      <c r="V1035" s="56"/>
    </row>
    <row r="1036" spans="1:22">
      <c r="A1036" s="583">
        <v>70858354</v>
      </c>
      <c r="B1036" s="441" t="s">
        <v>5822</v>
      </c>
      <c r="C1036" s="441">
        <v>957449165</v>
      </c>
      <c r="D1036" s="441" t="s">
        <v>5823</v>
      </c>
      <c r="E1036" s="441" t="s">
        <v>347</v>
      </c>
      <c r="F1036" s="445"/>
      <c r="G1036" s="443" t="s">
        <v>223</v>
      </c>
      <c r="H1036" s="442" t="s">
        <v>245</v>
      </c>
      <c r="I1036" s="444"/>
      <c r="J1036" s="445"/>
      <c r="K1036" s="446"/>
      <c r="L1036" s="447" t="s">
        <v>271</v>
      </c>
      <c r="M1036" s="448">
        <v>45844</v>
      </c>
      <c r="N1036" s="449" t="s">
        <v>233</v>
      </c>
      <c r="O1036" s="439" t="s">
        <v>236</v>
      </c>
      <c r="P1036" s="437"/>
      <c r="Q1036" s="440"/>
      <c r="R1036" s="439"/>
      <c r="S1036" s="439"/>
      <c r="T1036" s="439"/>
      <c r="U1036" s="439"/>
      <c r="V1036" s="420"/>
    </row>
    <row r="1037" spans="1:22">
      <c r="A1037" s="583">
        <v>7630178</v>
      </c>
      <c r="B1037" s="441" t="s">
        <v>593</v>
      </c>
      <c r="C1037" s="441">
        <v>947220805</v>
      </c>
      <c r="D1037" s="441" t="s">
        <v>594</v>
      </c>
      <c r="E1037" s="444" t="s">
        <v>373</v>
      </c>
      <c r="F1037" s="445"/>
      <c r="G1037" s="426" t="s">
        <v>224</v>
      </c>
      <c r="H1037" s="442" t="s">
        <v>245</v>
      </c>
      <c r="I1037" s="444"/>
      <c r="J1037" s="445"/>
      <c r="K1037" s="446"/>
      <c r="L1037" s="447" t="s">
        <v>271</v>
      </c>
      <c r="M1037" s="448">
        <v>45844</v>
      </c>
      <c r="N1037" s="449" t="s">
        <v>233</v>
      </c>
      <c r="O1037" s="439" t="s">
        <v>236</v>
      </c>
      <c r="P1037" s="437"/>
      <c r="Q1037" s="440"/>
      <c r="R1037" s="439"/>
      <c r="S1037" s="439"/>
      <c r="T1037" s="439"/>
      <c r="U1037" s="439"/>
      <c r="V1037" s="420"/>
    </row>
    <row r="1038" spans="1:22" ht="43">
      <c r="A1038" s="583">
        <v>71679588</v>
      </c>
      <c r="B1038" s="585" t="s">
        <v>125</v>
      </c>
      <c r="C1038" s="441">
        <v>937804316</v>
      </c>
      <c r="D1038" s="441" t="s">
        <v>6535</v>
      </c>
      <c r="E1038" s="444" t="s">
        <v>373</v>
      </c>
      <c r="F1038" s="709" t="s">
        <v>8</v>
      </c>
      <c r="G1038" s="426" t="s">
        <v>225</v>
      </c>
      <c r="H1038" s="442" t="s">
        <v>245</v>
      </c>
      <c r="I1038" s="444"/>
      <c r="J1038" s="445"/>
      <c r="K1038" s="446"/>
      <c r="L1038" s="447" t="s">
        <v>271</v>
      </c>
      <c r="M1038" s="448">
        <v>45844</v>
      </c>
      <c r="N1038" s="449" t="s">
        <v>233</v>
      </c>
      <c r="O1038" s="439"/>
      <c r="P1038" s="437"/>
      <c r="Q1038" s="315" t="s">
        <v>324</v>
      </c>
      <c r="R1038" s="310" t="s">
        <v>232</v>
      </c>
      <c r="S1038" s="372" t="s">
        <v>318</v>
      </c>
      <c r="T1038" s="310" t="s">
        <v>323</v>
      </c>
      <c r="U1038" s="310" t="s">
        <v>255</v>
      </c>
      <c r="V1038" s="420"/>
    </row>
    <row r="1039" spans="1:22">
      <c r="A1039" s="583">
        <v>70398591</v>
      </c>
      <c r="B1039" s="441" t="s">
        <v>5421</v>
      </c>
      <c r="C1039" s="441">
        <v>946825355</v>
      </c>
      <c r="D1039" s="441" t="s">
        <v>5422</v>
      </c>
      <c r="E1039" s="444" t="s">
        <v>373</v>
      </c>
      <c r="F1039" s="445"/>
      <c r="G1039" s="443" t="s">
        <v>223</v>
      </c>
      <c r="H1039" s="442" t="s">
        <v>245</v>
      </c>
      <c r="I1039" s="444"/>
      <c r="J1039" s="445"/>
      <c r="K1039" s="446"/>
      <c r="L1039" s="447" t="s">
        <v>271</v>
      </c>
      <c r="M1039" s="448">
        <v>45844</v>
      </c>
      <c r="N1039" s="449" t="s">
        <v>233</v>
      </c>
      <c r="O1039" s="439" t="s">
        <v>236</v>
      </c>
      <c r="P1039" s="437"/>
      <c r="Q1039" s="440"/>
      <c r="R1039" s="439"/>
      <c r="S1039" s="439"/>
      <c r="T1039" s="439"/>
      <c r="U1039" s="439"/>
      <c r="V1039" s="420"/>
    </row>
    <row r="1040" spans="1:22" ht="29">
      <c r="A1040" s="132">
        <v>47383760</v>
      </c>
      <c r="B1040" s="441" t="s">
        <v>2793</v>
      </c>
      <c r="C1040" s="441">
        <v>926726078</v>
      </c>
      <c r="D1040" s="441" t="s">
        <v>2794</v>
      </c>
      <c r="E1040" s="444" t="s">
        <v>373</v>
      </c>
      <c r="F1040" s="445"/>
      <c r="G1040" s="443" t="s">
        <v>223</v>
      </c>
      <c r="H1040" s="442" t="s">
        <v>245</v>
      </c>
      <c r="I1040" s="444"/>
      <c r="J1040" s="445"/>
      <c r="K1040" s="446"/>
      <c r="L1040" s="447" t="s">
        <v>271</v>
      </c>
      <c r="M1040" s="448">
        <v>45844</v>
      </c>
      <c r="N1040" s="450" t="s">
        <v>233</v>
      </c>
      <c r="O1040" s="449" t="s">
        <v>239</v>
      </c>
      <c r="P1040" s="437"/>
      <c r="Q1040" s="440"/>
      <c r="R1040" s="439"/>
      <c r="S1040" s="439"/>
      <c r="T1040" s="439"/>
      <c r="U1040" s="439"/>
      <c r="V1040" s="420"/>
    </row>
    <row r="1041" spans="1:22" ht="57">
      <c r="A1041" s="583">
        <v>72833028</v>
      </c>
      <c r="B1041" s="585" t="s">
        <v>7682</v>
      </c>
      <c r="C1041" s="441">
        <v>964575720</v>
      </c>
      <c r="D1041" s="441" t="s">
        <v>7683</v>
      </c>
      <c r="E1041" s="444" t="s">
        <v>373</v>
      </c>
      <c r="F1041" s="445"/>
      <c r="G1041" s="426" t="s">
        <v>224</v>
      </c>
      <c r="H1041" s="442" t="s">
        <v>245</v>
      </c>
      <c r="I1041" s="444"/>
      <c r="J1041" s="445"/>
      <c r="K1041" s="446"/>
      <c r="L1041" s="447" t="s">
        <v>271</v>
      </c>
      <c r="M1041" s="448">
        <v>45844</v>
      </c>
      <c r="N1041" s="450" t="s">
        <v>233</v>
      </c>
      <c r="O1041" s="439"/>
      <c r="P1041" s="437"/>
      <c r="Q1041" s="440"/>
      <c r="R1041" s="439"/>
      <c r="S1041" s="439"/>
      <c r="T1041" s="439"/>
      <c r="U1041" s="439"/>
      <c r="V1041" s="420"/>
    </row>
    <row r="1042" spans="1:22" ht="15" customHeight="1">
      <c r="A1042" s="583"/>
      <c r="B1042" s="441"/>
      <c r="C1042" s="441"/>
      <c r="D1042" s="441"/>
      <c r="E1042" s="441"/>
      <c r="F1042" s="445"/>
      <c r="G1042" s="443"/>
      <c r="H1042" s="442"/>
      <c r="I1042" s="444"/>
      <c r="J1042" s="445"/>
      <c r="K1042" s="446"/>
      <c r="L1042" s="447"/>
      <c r="M1042" s="448"/>
      <c r="N1042" s="450"/>
      <c r="O1042" s="439"/>
      <c r="P1042" s="437"/>
      <c r="Q1042" s="440"/>
      <c r="R1042" s="439"/>
      <c r="S1042" s="439"/>
      <c r="T1042" s="439"/>
      <c r="U1042" s="439"/>
      <c r="V1042" s="420"/>
    </row>
    <row r="1043" spans="1:22" ht="15" customHeight="1">
      <c r="A1043" s="583">
        <v>71050925</v>
      </c>
      <c r="B1043" s="441" t="s">
        <v>5923</v>
      </c>
      <c r="C1043" s="441">
        <v>972530741</v>
      </c>
      <c r="D1043" s="441" t="s">
        <v>5924</v>
      </c>
      <c r="E1043" s="441" t="s">
        <v>347</v>
      </c>
      <c r="F1043" s="445"/>
      <c r="G1043" s="426" t="s">
        <v>224</v>
      </c>
      <c r="H1043" s="442" t="s">
        <v>245</v>
      </c>
      <c r="I1043" s="444"/>
      <c r="J1043" s="445"/>
      <c r="K1043" s="446"/>
      <c r="L1043" s="447" t="s">
        <v>271</v>
      </c>
      <c r="M1043" s="448">
        <v>45844</v>
      </c>
      <c r="N1043" s="450" t="s">
        <v>233</v>
      </c>
      <c r="O1043" s="439" t="s">
        <v>236</v>
      </c>
      <c r="P1043" s="437"/>
      <c r="Q1043" s="440"/>
      <c r="R1043" s="439"/>
      <c r="S1043" s="439"/>
      <c r="T1043" s="439"/>
      <c r="U1043" s="439"/>
      <c r="V1043" s="420"/>
    </row>
    <row r="1044" spans="1:22" ht="15" customHeight="1">
      <c r="A1044" s="583">
        <v>72194486</v>
      </c>
      <c r="B1044" s="441" t="s">
        <v>6952</v>
      </c>
      <c r="C1044" s="441">
        <v>928947591</v>
      </c>
      <c r="D1044" s="441" t="s">
        <v>6953</v>
      </c>
      <c r="E1044" s="441" t="s">
        <v>347</v>
      </c>
      <c r="F1044" s="445"/>
      <c r="G1044" s="426" t="s">
        <v>224</v>
      </c>
      <c r="H1044" s="442" t="s">
        <v>245</v>
      </c>
      <c r="I1044" s="444"/>
      <c r="J1044" s="445"/>
      <c r="K1044" s="446"/>
      <c r="L1044" s="447" t="s">
        <v>271</v>
      </c>
      <c r="M1044" s="448">
        <v>45844</v>
      </c>
      <c r="N1044" s="450" t="s">
        <v>233</v>
      </c>
      <c r="O1044" s="449" t="s">
        <v>239</v>
      </c>
      <c r="P1044" s="437"/>
      <c r="Q1044" s="440"/>
      <c r="R1044" s="439"/>
      <c r="S1044" s="439"/>
      <c r="T1044" s="439"/>
      <c r="U1044" s="439"/>
      <c r="V1044" s="420"/>
    </row>
    <row r="1045" spans="1:22" ht="15" customHeight="1">
      <c r="A1045" s="428">
        <v>40531174</v>
      </c>
      <c r="B1045" s="427" t="s">
        <v>1438</v>
      </c>
      <c r="C1045" s="414">
        <v>992209888</v>
      </c>
      <c r="D1045" s="427" t="s">
        <v>1439</v>
      </c>
      <c r="E1045" s="451" t="s">
        <v>347</v>
      </c>
      <c r="F1045" s="419" t="s">
        <v>260</v>
      </c>
      <c r="G1045" s="418" t="s">
        <v>224</v>
      </c>
      <c r="H1045" s="418" t="s">
        <v>245</v>
      </c>
      <c r="I1045" s="437"/>
      <c r="J1045" s="419"/>
      <c r="K1045" s="417"/>
      <c r="L1045" s="320" t="s">
        <v>271</v>
      </c>
      <c r="M1045" s="438">
        <v>45845</v>
      </c>
      <c r="N1045" s="450" t="s">
        <v>233</v>
      </c>
      <c r="O1045" s="439" t="s">
        <v>236</v>
      </c>
      <c r="P1045" s="437"/>
      <c r="Q1045" s="440"/>
      <c r="R1045" s="439"/>
      <c r="S1045" s="439"/>
      <c r="T1045" s="439"/>
      <c r="U1045" s="439"/>
      <c r="V1045" s="420"/>
    </row>
    <row r="1046" spans="1:22" ht="15" customHeight="1">
      <c r="A1046" s="169">
        <v>71678340</v>
      </c>
      <c r="B1046" s="162" t="s">
        <v>6521</v>
      </c>
      <c r="C1046" s="167">
        <v>51923729690</v>
      </c>
      <c r="D1046" s="162" t="s">
        <v>6522</v>
      </c>
      <c r="E1046" s="102" t="s">
        <v>373</v>
      </c>
      <c r="F1046" s="76" t="s">
        <v>260</v>
      </c>
      <c r="G1046" s="163" t="s">
        <v>224</v>
      </c>
      <c r="H1046" s="163" t="s">
        <v>245</v>
      </c>
      <c r="I1046" s="82"/>
      <c r="J1046" s="76"/>
      <c r="K1046" s="165"/>
      <c r="L1046" s="76"/>
      <c r="M1046" s="189">
        <v>45844</v>
      </c>
      <c r="N1046" s="83" t="s">
        <v>237</v>
      </c>
      <c r="O1046" s="83"/>
      <c r="P1046" s="82"/>
      <c r="Q1046" s="84"/>
      <c r="R1046" s="83"/>
      <c r="S1046" s="83"/>
      <c r="T1046" s="83"/>
      <c r="U1046" s="83"/>
      <c r="V1046" s="56"/>
    </row>
    <row r="1047" spans="1:22" ht="15" customHeight="1">
      <c r="A1047" s="428">
        <v>74885651</v>
      </c>
      <c r="B1047" s="427" t="s">
        <v>9089</v>
      </c>
      <c r="C1047" s="414">
        <v>907242917</v>
      </c>
      <c r="D1047" s="427" t="s">
        <v>9090</v>
      </c>
      <c r="E1047" s="451" t="s">
        <v>347</v>
      </c>
      <c r="F1047" s="419" t="s">
        <v>260</v>
      </c>
      <c r="G1047" s="418" t="s">
        <v>225</v>
      </c>
      <c r="H1047" s="418" t="s">
        <v>245</v>
      </c>
      <c r="I1047" s="437"/>
      <c r="J1047" s="419"/>
      <c r="K1047" s="417"/>
      <c r="L1047" s="320" t="s">
        <v>271</v>
      </c>
      <c r="M1047" s="438">
        <v>45844</v>
      </c>
      <c r="N1047" s="450" t="s">
        <v>233</v>
      </c>
      <c r="O1047" s="439" t="s">
        <v>236</v>
      </c>
      <c r="P1047" s="437"/>
      <c r="Q1047" s="440"/>
      <c r="R1047" s="439"/>
      <c r="S1047" s="439"/>
      <c r="T1047" s="439"/>
      <c r="U1047" s="439"/>
      <c r="V1047" s="420"/>
    </row>
    <row r="1048" spans="1:22" ht="15" customHeight="1">
      <c r="A1048" s="584">
        <v>73193923</v>
      </c>
      <c r="B1048" s="462" t="s">
        <v>8194</v>
      </c>
      <c r="C1048" s="461">
        <v>993309043</v>
      </c>
      <c r="D1048" s="462" t="s">
        <v>8195</v>
      </c>
      <c r="E1048" s="463" t="s">
        <v>373</v>
      </c>
      <c r="F1048" s="419" t="s">
        <v>260</v>
      </c>
      <c r="G1048" s="464" t="s">
        <v>224</v>
      </c>
      <c r="H1048" s="464" t="s">
        <v>245</v>
      </c>
      <c r="I1048" s="419"/>
      <c r="J1048" s="419"/>
      <c r="K1048" s="419"/>
      <c r="L1048" s="320" t="s">
        <v>271</v>
      </c>
      <c r="M1048" s="465">
        <v>45842</v>
      </c>
      <c r="N1048" s="450" t="s">
        <v>233</v>
      </c>
      <c r="O1048" s="420" t="s">
        <v>236</v>
      </c>
      <c r="P1048" s="419"/>
      <c r="Q1048" s="421"/>
      <c r="R1048" s="420"/>
      <c r="S1048" s="420"/>
      <c r="T1048" s="420"/>
      <c r="U1048" s="420"/>
      <c r="V1048" s="420"/>
    </row>
    <row r="1049" spans="1:22" ht="15" customHeight="1">
      <c r="A1049" s="428">
        <v>45616762</v>
      </c>
      <c r="B1049" s="427" t="s">
        <v>2519</v>
      </c>
      <c r="C1049" s="414">
        <v>51980154676</v>
      </c>
      <c r="D1049" s="427" t="s">
        <v>2520</v>
      </c>
      <c r="E1049" s="451" t="s">
        <v>347</v>
      </c>
      <c r="F1049" s="419" t="s">
        <v>254</v>
      </c>
      <c r="G1049" s="418" t="s">
        <v>224</v>
      </c>
      <c r="H1049" s="418" t="s">
        <v>245</v>
      </c>
      <c r="I1049" s="437"/>
      <c r="J1049" s="419"/>
      <c r="K1049" s="417"/>
      <c r="L1049" s="614" t="s">
        <v>271</v>
      </c>
      <c r="M1049" s="438">
        <v>45841</v>
      </c>
      <c r="N1049" s="450" t="s">
        <v>233</v>
      </c>
      <c r="O1049" s="439"/>
      <c r="P1049" s="437"/>
      <c r="Q1049" s="440"/>
      <c r="R1049" s="439"/>
      <c r="S1049" s="439"/>
      <c r="T1049" s="439"/>
      <c r="U1049" s="439"/>
      <c r="V1049" s="420"/>
    </row>
    <row r="1050" spans="1:22" s="16" customFormat="1" ht="15" customHeight="1">
      <c r="A1050" s="661"/>
      <c r="B1050" s="662"/>
      <c r="C1050" s="663"/>
      <c r="D1050" s="662"/>
      <c r="E1050" s="664"/>
      <c r="F1050" s="419"/>
      <c r="G1050" s="666"/>
      <c r="H1050" s="666"/>
      <c r="I1050" s="665"/>
      <c r="J1050" s="665"/>
      <c r="K1050" s="665"/>
      <c r="L1050" s="667"/>
      <c r="M1050" s="668"/>
      <c r="N1050" s="669"/>
      <c r="O1050" s="670"/>
      <c r="P1050" s="665"/>
      <c r="Q1050" s="671"/>
      <c r="R1050" s="670"/>
      <c r="S1050" s="670"/>
      <c r="T1050" s="670"/>
      <c r="U1050" s="670"/>
      <c r="V1050" s="670"/>
    </row>
    <row r="1051" spans="1:22" ht="15" customHeight="1">
      <c r="A1051" s="428">
        <v>72699757</v>
      </c>
      <c r="B1051" s="427" t="s">
        <v>7511</v>
      </c>
      <c r="C1051" s="414">
        <v>51993008811</v>
      </c>
      <c r="D1051" s="427" t="s">
        <v>7512</v>
      </c>
      <c r="E1051" s="451" t="s">
        <v>347</v>
      </c>
      <c r="F1051" s="419" t="s">
        <v>254</v>
      </c>
      <c r="G1051" s="418" t="s">
        <v>224</v>
      </c>
      <c r="H1051" s="418" t="s">
        <v>245</v>
      </c>
      <c r="I1051" s="437"/>
      <c r="J1051" s="419"/>
      <c r="K1051" s="417"/>
      <c r="L1051" s="614" t="s">
        <v>271</v>
      </c>
      <c r="M1051" s="438">
        <v>45841</v>
      </c>
      <c r="N1051" s="450" t="s">
        <v>233</v>
      </c>
      <c r="O1051" s="439"/>
      <c r="P1051" s="437"/>
      <c r="Q1051" s="440"/>
      <c r="R1051" s="439"/>
      <c r="S1051" s="439"/>
      <c r="T1051" s="439"/>
      <c r="U1051" s="439"/>
      <c r="V1051" s="420"/>
    </row>
    <row r="1052" spans="1:22" ht="15" customHeight="1">
      <c r="A1052" s="428">
        <v>70977022</v>
      </c>
      <c r="B1052" s="427" t="s">
        <v>5903</v>
      </c>
      <c r="C1052" s="414">
        <v>51971216844</v>
      </c>
      <c r="D1052" s="427" t="s">
        <v>5904</v>
      </c>
      <c r="E1052" s="451" t="s">
        <v>347</v>
      </c>
      <c r="F1052" s="419" t="s">
        <v>254</v>
      </c>
      <c r="G1052" s="418" t="s">
        <v>224</v>
      </c>
      <c r="H1052" s="418" t="s">
        <v>245</v>
      </c>
      <c r="I1052" s="437"/>
      <c r="J1052" s="419"/>
      <c r="K1052" s="417"/>
      <c r="L1052" s="614" t="s">
        <v>271</v>
      </c>
      <c r="M1052" s="438">
        <v>45841</v>
      </c>
      <c r="N1052" s="450" t="s">
        <v>233</v>
      </c>
      <c r="O1052" s="439"/>
      <c r="P1052" s="437"/>
      <c r="Q1052" s="440"/>
      <c r="R1052" s="439"/>
      <c r="S1052" s="439"/>
      <c r="T1052" s="439"/>
      <c r="U1052" s="439"/>
      <c r="V1052" s="420"/>
    </row>
    <row r="1053" spans="1:22" ht="15" customHeight="1">
      <c r="A1053" s="428">
        <v>42075464</v>
      </c>
      <c r="B1053" s="427" t="s">
        <v>1803</v>
      </c>
      <c r="C1053" s="414">
        <v>51965325437</v>
      </c>
      <c r="D1053" s="427" t="s">
        <v>1804</v>
      </c>
      <c r="E1053" s="451" t="s">
        <v>347</v>
      </c>
      <c r="F1053" s="419" t="s">
        <v>254</v>
      </c>
      <c r="G1053" s="418" t="s">
        <v>224</v>
      </c>
      <c r="H1053" s="418" t="s">
        <v>245</v>
      </c>
      <c r="I1053" s="437"/>
      <c r="J1053" s="419"/>
      <c r="K1053" s="417"/>
      <c r="L1053" s="614" t="s">
        <v>271</v>
      </c>
      <c r="M1053" s="438">
        <v>45841</v>
      </c>
      <c r="N1053" s="450" t="s">
        <v>233</v>
      </c>
      <c r="O1053" s="439"/>
      <c r="P1053" s="437"/>
      <c r="Q1053" s="440"/>
      <c r="R1053" s="439"/>
      <c r="S1053" s="439"/>
      <c r="T1053" s="439"/>
      <c r="U1053" s="439"/>
      <c r="V1053" s="420"/>
    </row>
    <row r="1054" spans="1:22" ht="15" customHeight="1">
      <c r="A1054" s="428">
        <v>72833723</v>
      </c>
      <c r="B1054" s="427" t="s">
        <v>7692</v>
      </c>
      <c r="C1054" s="414">
        <v>51914949807</v>
      </c>
      <c r="D1054" s="427" t="s">
        <v>7693</v>
      </c>
      <c r="E1054" s="451" t="s">
        <v>451</v>
      </c>
      <c r="F1054" s="419" t="s">
        <v>254</v>
      </c>
      <c r="G1054" s="418" t="s">
        <v>224</v>
      </c>
      <c r="H1054" s="418" t="s">
        <v>245</v>
      </c>
      <c r="I1054" s="437"/>
      <c r="J1054" s="419"/>
      <c r="K1054" s="417"/>
      <c r="L1054" s="614" t="s">
        <v>271</v>
      </c>
      <c r="M1054" s="438">
        <v>45841</v>
      </c>
      <c r="N1054" s="450" t="s">
        <v>233</v>
      </c>
      <c r="O1054" s="439"/>
      <c r="P1054" s="437"/>
      <c r="Q1054" s="440"/>
      <c r="R1054" s="439"/>
      <c r="S1054" s="439"/>
      <c r="T1054" s="439"/>
      <c r="U1054" s="439"/>
      <c r="V1054" s="420"/>
    </row>
    <row r="1055" spans="1:22" ht="15" customHeight="1">
      <c r="A1055" s="428">
        <v>44323413</v>
      </c>
      <c r="B1055" s="427" t="s">
        <v>2278</v>
      </c>
      <c r="C1055" s="414">
        <v>51940454754</v>
      </c>
      <c r="D1055" s="427" t="s">
        <v>2279</v>
      </c>
      <c r="E1055" s="451" t="s">
        <v>347</v>
      </c>
      <c r="F1055" s="419" t="s">
        <v>254</v>
      </c>
      <c r="G1055" s="418" t="s">
        <v>224</v>
      </c>
      <c r="H1055" s="418" t="s">
        <v>245</v>
      </c>
      <c r="I1055" s="437"/>
      <c r="J1055" s="419"/>
      <c r="K1055" s="417"/>
      <c r="L1055" s="614" t="s">
        <v>271</v>
      </c>
      <c r="M1055" s="438">
        <v>45841</v>
      </c>
      <c r="N1055" s="450" t="s">
        <v>233</v>
      </c>
      <c r="O1055" s="439"/>
      <c r="P1055" s="437"/>
      <c r="Q1055" s="440"/>
      <c r="R1055" s="439"/>
      <c r="S1055" s="439"/>
      <c r="T1055" s="439"/>
      <c r="U1055" s="439"/>
      <c r="V1055" s="420"/>
    </row>
    <row r="1056" spans="1:22" ht="15" customHeight="1">
      <c r="A1056" s="428">
        <v>45326230</v>
      </c>
      <c r="B1056" s="427" t="s">
        <v>2447</v>
      </c>
      <c r="C1056" s="414">
        <v>51949154536</v>
      </c>
      <c r="D1056" s="427" t="s">
        <v>2448</v>
      </c>
      <c r="E1056" s="451" t="s">
        <v>347</v>
      </c>
      <c r="F1056" s="419" t="s">
        <v>254</v>
      </c>
      <c r="G1056" s="418" t="s">
        <v>224</v>
      </c>
      <c r="H1056" s="418" t="s">
        <v>245</v>
      </c>
      <c r="I1056" s="437"/>
      <c r="J1056" s="419"/>
      <c r="K1056" s="417"/>
      <c r="L1056" s="614" t="s">
        <v>271</v>
      </c>
      <c r="M1056" s="438">
        <v>45841</v>
      </c>
      <c r="N1056" s="450" t="s">
        <v>233</v>
      </c>
      <c r="O1056" s="450" t="s">
        <v>233</v>
      </c>
      <c r="P1056" s="437"/>
      <c r="Q1056" s="440"/>
      <c r="R1056" s="439"/>
      <c r="S1056" s="439"/>
      <c r="T1056" s="439"/>
      <c r="U1056" s="439"/>
      <c r="V1056" s="420"/>
    </row>
    <row r="1057" spans="1:22" ht="15" customHeight="1">
      <c r="A1057" s="428">
        <v>16168891</v>
      </c>
      <c r="B1057" s="427" t="s">
        <v>1091</v>
      </c>
      <c r="C1057" s="414">
        <v>998934479</v>
      </c>
      <c r="D1057" s="427" t="s">
        <v>1092</v>
      </c>
      <c r="E1057" s="451"/>
      <c r="F1057" s="419" t="s">
        <v>240</v>
      </c>
      <c r="G1057" s="418" t="s">
        <v>223</v>
      </c>
      <c r="H1057" s="418" t="s">
        <v>245</v>
      </c>
      <c r="I1057" s="437"/>
      <c r="J1057" s="419"/>
      <c r="K1057" s="417"/>
      <c r="L1057" s="320" t="s">
        <v>271</v>
      </c>
      <c r="M1057" s="438">
        <v>45843</v>
      </c>
      <c r="N1057" s="450" t="s">
        <v>233</v>
      </c>
      <c r="O1057" s="439" t="s">
        <v>236</v>
      </c>
      <c r="P1057" s="437"/>
      <c r="Q1057" s="440"/>
      <c r="R1057" s="439"/>
      <c r="S1057" s="439"/>
      <c r="T1057" s="439"/>
      <c r="U1057" s="439"/>
      <c r="V1057" s="420"/>
    </row>
    <row r="1058" spans="1:22" ht="15" customHeight="1">
      <c r="A1058" s="428">
        <v>48122940</v>
      </c>
      <c r="B1058" s="427" t="s">
        <v>2890</v>
      </c>
      <c r="C1058" s="414">
        <v>51994799278</v>
      </c>
      <c r="D1058" s="427" t="s">
        <v>2891</v>
      </c>
      <c r="E1058" s="451"/>
      <c r="F1058" s="419" t="s">
        <v>240</v>
      </c>
      <c r="G1058" s="418" t="s">
        <v>225</v>
      </c>
      <c r="H1058" s="418" t="s">
        <v>245</v>
      </c>
      <c r="I1058" s="437"/>
      <c r="J1058" s="419"/>
      <c r="K1058" s="417"/>
      <c r="L1058" s="419"/>
      <c r="M1058" s="438">
        <v>45842</v>
      </c>
      <c r="N1058" s="450" t="s">
        <v>241</v>
      </c>
      <c r="O1058" s="310" t="s">
        <v>241</v>
      </c>
      <c r="P1058" s="437"/>
      <c r="Q1058" s="440"/>
      <c r="R1058" s="439"/>
      <c r="S1058" s="439"/>
      <c r="T1058" s="439"/>
      <c r="U1058" s="439"/>
      <c r="V1058" s="420" t="s">
        <v>2892</v>
      </c>
    </row>
    <row r="1059" spans="1:22" ht="15" customHeight="1">
      <c r="A1059" s="428">
        <v>72989869</v>
      </c>
      <c r="B1059" s="427" t="s">
        <v>7865</v>
      </c>
      <c r="C1059" s="414">
        <v>959549605</v>
      </c>
      <c r="D1059" s="427" t="s">
        <v>7866</v>
      </c>
      <c r="E1059" s="451" t="s">
        <v>347</v>
      </c>
      <c r="F1059" s="419"/>
      <c r="G1059" s="418" t="s">
        <v>223</v>
      </c>
      <c r="H1059" s="418" t="s">
        <v>245</v>
      </c>
      <c r="I1059" s="437"/>
      <c r="J1059" s="419"/>
      <c r="K1059" s="417"/>
      <c r="L1059" s="447" t="s">
        <v>271</v>
      </c>
      <c r="M1059" s="438">
        <v>45842</v>
      </c>
      <c r="N1059" s="450" t="s">
        <v>233</v>
      </c>
      <c r="O1059" s="91" t="s">
        <v>236</v>
      </c>
      <c r="P1059" s="437"/>
      <c r="Q1059" s="440"/>
      <c r="R1059" s="439"/>
      <c r="S1059" s="439"/>
      <c r="T1059" s="439"/>
      <c r="U1059" s="439"/>
      <c r="V1059" s="441" t="s">
        <v>901</v>
      </c>
    </row>
    <row r="1060" spans="1:22" ht="15" customHeight="1">
      <c r="A1060" s="428">
        <v>73857272</v>
      </c>
      <c r="B1060" s="427" t="s">
        <v>8609</v>
      </c>
      <c r="C1060" s="414">
        <v>940201413</v>
      </c>
      <c r="D1060" s="427" t="s">
        <v>8610</v>
      </c>
      <c r="E1060" s="451" t="s">
        <v>347</v>
      </c>
      <c r="F1060" s="419"/>
      <c r="G1060" s="418" t="s">
        <v>224</v>
      </c>
      <c r="H1060" s="418" t="s">
        <v>245</v>
      </c>
      <c r="I1060" s="437"/>
      <c r="J1060" s="419"/>
      <c r="K1060" s="417"/>
      <c r="L1060" s="447" t="s">
        <v>271</v>
      </c>
      <c r="M1060" s="438">
        <v>45842</v>
      </c>
      <c r="N1060" s="450" t="s">
        <v>233</v>
      </c>
      <c r="O1060" s="91" t="s">
        <v>236</v>
      </c>
      <c r="P1060" s="437"/>
      <c r="Q1060" s="440"/>
      <c r="R1060" s="439"/>
      <c r="S1060" s="439"/>
      <c r="T1060" s="439"/>
      <c r="U1060" s="439"/>
      <c r="V1060" s="441" t="s">
        <v>901</v>
      </c>
    </row>
    <row r="1061" spans="1:22" ht="24.75" customHeight="1">
      <c r="A1061" s="169">
        <v>60879343</v>
      </c>
      <c r="B1061" s="186" t="s">
        <v>3399</v>
      </c>
      <c r="C1061" s="167">
        <v>942097709</v>
      </c>
      <c r="D1061" s="145"/>
      <c r="E1061" s="134"/>
      <c r="F1061" s="76" t="s">
        <v>254</v>
      </c>
      <c r="G1061" s="163" t="s">
        <v>223</v>
      </c>
      <c r="H1061" s="163" t="s">
        <v>242</v>
      </c>
      <c r="I1061" s="82"/>
      <c r="J1061" s="76"/>
      <c r="K1061" s="165"/>
      <c r="L1061" s="76" t="s">
        <v>271</v>
      </c>
      <c r="M1061" s="189"/>
      <c r="N1061" s="309" t="s">
        <v>3400</v>
      </c>
      <c r="O1061" s="310" t="s">
        <v>3400</v>
      </c>
      <c r="P1061" s="310"/>
      <c r="Q1061" s="84" t="s">
        <v>324</v>
      </c>
      <c r="R1061" s="83" t="s">
        <v>232</v>
      </c>
      <c r="S1061" s="83" t="s">
        <v>318</v>
      </c>
      <c r="T1061" s="309" t="s">
        <v>323</v>
      </c>
      <c r="U1061" s="309" t="s">
        <v>255</v>
      </c>
      <c r="V1061" s="56"/>
    </row>
    <row r="1062" spans="1:22" ht="26.25" customHeight="1">
      <c r="A1062" s="169"/>
      <c r="B1062" s="186" t="s">
        <v>11202</v>
      </c>
      <c r="C1062" s="167">
        <v>920280880</v>
      </c>
      <c r="D1062" s="145"/>
      <c r="E1062" s="134"/>
      <c r="F1062" s="76"/>
      <c r="G1062" s="163" t="s">
        <v>224</v>
      </c>
      <c r="H1062" s="163" t="s">
        <v>243</v>
      </c>
      <c r="I1062" s="82"/>
      <c r="J1062" s="76"/>
      <c r="K1062" s="165"/>
      <c r="L1062" s="76"/>
      <c r="M1062" s="189"/>
      <c r="N1062" s="310" t="s">
        <v>237</v>
      </c>
      <c r="O1062" s="83"/>
      <c r="P1062" s="82"/>
      <c r="Q1062" s="84"/>
      <c r="R1062" s="83"/>
      <c r="S1062" s="83"/>
      <c r="T1062" s="83"/>
      <c r="U1062" s="83"/>
      <c r="V1062" s="56"/>
    </row>
    <row r="1063" spans="1:22" ht="15" customHeight="1">
      <c r="A1063" s="452">
        <v>10411439</v>
      </c>
      <c r="B1063" s="453" t="s">
        <v>972</v>
      </c>
      <c r="C1063" s="452">
        <v>968370508</v>
      </c>
      <c r="D1063" s="451" t="s">
        <v>973</v>
      </c>
      <c r="E1063" s="444" t="s">
        <v>373</v>
      </c>
      <c r="F1063" s="710"/>
      <c r="G1063" s="443" t="s">
        <v>224</v>
      </c>
      <c r="H1063" s="452" t="s">
        <v>245</v>
      </c>
      <c r="I1063" s="454"/>
      <c r="J1063" s="455"/>
      <c r="K1063" s="456"/>
      <c r="L1063" s="457" t="s">
        <v>271</v>
      </c>
      <c r="M1063" s="438">
        <v>45845</v>
      </c>
      <c r="N1063" s="450" t="s">
        <v>231</v>
      </c>
      <c r="O1063" s="310" t="s">
        <v>329</v>
      </c>
      <c r="P1063" s="310"/>
      <c r="Q1063" s="315" t="s">
        <v>324</v>
      </c>
      <c r="R1063" s="310" t="s">
        <v>232</v>
      </c>
      <c r="S1063" s="372" t="s">
        <v>318</v>
      </c>
      <c r="T1063" s="310" t="s">
        <v>323</v>
      </c>
      <c r="U1063" s="310" t="s">
        <v>255</v>
      </c>
      <c r="V1063" s="420"/>
    </row>
    <row r="1064" spans="1:22" ht="15" customHeight="1">
      <c r="A1064" s="452">
        <v>70647202</v>
      </c>
      <c r="B1064" s="453" t="s">
        <v>5607</v>
      </c>
      <c r="C1064" s="452">
        <v>922599694</v>
      </c>
      <c r="D1064" s="451" t="s">
        <v>5608</v>
      </c>
      <c r="E1064" s="458" t="s">
        <v>347</v>
      </c>
      <c r="F1064" s="710"/>
      <c r="G1064" s="443" t="s">
        <v>224</v>
      </c>
      <c r="H1064" s="452" t="s">
        <v>245</v>
      </c>
      <c r="I1064" s="454"/>
      <c r="J1064" s="455"/>
      <c r="K1064" s="456"/>
      <c r="L1064" s="457" t="s">
        <v>271</v>
      </c>
      <c r="M1064" s="438">
        <v>45845</v>
      </c>
      <c r="N1064" s="450" t="s">
        <v>233</v>
      </c>
      <c r="O1064" s="450" t="s">
        <v>3400</v>
      </c>
      <c r="P1064" s="437"/>
      <c r="Q1064" s="440"/>
      <c r="R1064" s="439"/>
      <c r="S1064" s="439"/>
      <c r="T1064" s="439"/>
      <c r="U1064" s="439"/>
      <c r="V1064" s="420"/>
    </row>
    <row r="1065" spans="1:22" ht="15" customHeight="1">
      <c r="A1065" s="452"/>
      <c r="B1065" s="453"/>
      <c r="C1065" s="452"/>
      <c r="D1065" s="451"/>
      <c r="E1065" s="444"/>
      <c r="F1065" s="710"/>
      <c r="G1065" s="443"/>
      <c r="H1065" s="452"/>
      <c r="I1065" s="454"/>
      <c r="J1065" s="455"/>
      <c r="K1065" s="456"/>
      <c r="L1065" s="457"/>
      <c r="M1065" s="438"/>
      <c r="N1065" s="450"/>
      <c r="O1065" s="439"/>
      <c r="P1065" s="437"/>
      <c r="Q1065" s="440"/>
      <c r="R1065" s="439"/>
      <c r="S1065" s="439"/>
      <c r="T1065" s="439"/>
      <c r="U1065" s="439"/>
      <c r="V1065" s="420"/>
    </row>
    <row r="1066" spans="1:22" ht="15" customHeight="1">
      <c r="A1066" s="442">
        <v>71297438</v>
      </c>
      <c r="B1066" s="443" t="s">
        <v>6174</v>
      </c>
      <c r="C1066" s="442">
        <v>940202349</v>
      </c>
      <c r="D1066" s="422" t="s">
        <v>6175</v>
      </c>
      <c r="E1066" s="459" t="s">
        <v>347</v>
      </c>
      <c r="F1066" s="709" t="s">
        <v>260</v>
      </c>
      <c r="G1066" s="443" t="s">
        <v>224</v>
      </c>
      <c r="H1066" s="442" t="s">
        <v>245</v>
      </c>
      <c r="I1066" s="444"/>
      <c r="J1066" s="445"/>
      <c r="K1066" s="446" t="s">
        <v>278</v>
      </c>
      <c r="L1066" s="320" t="s">
        <v>271</v>
      </c>
      <c r="M1066" s="448">
        <v>45845</v>
      </c>
      <c r="N1066" s="450" t="s">
        <v>233</v>
      </c>
      <c r="O1066" s="439" t="s">
        <v>236</v>
      </c>
      <c r="P1066" s="437"/>
      <c r="Q1066" s="440"/>
      <c r="R1066" s="439"/>
      <c r="S1066" s="439"/>
      <c r="T1066" s="439"/>
      <c r="U1066" s="439"/>
      <c r="V1066" s="420"/>
    </row>
    <row r="1067" spans="1:22" ht="15" customHeight="1">
      <c r="A1067" s="442">
        <v>71677639</v>
      </c>
      <c r="B1067" s="443" t="s">
        <v>6517</v>
      </c>
      <c r="C1067" s="442">
        <v>985466110</v>
      </c>
      <c r="D1067" s="422" t="s">
        <v>6518</v>
      </c>
      <c r="E1067" s="459" t="s">
        <v>451</v>
      </c>
      <c r="F1067" s="709" t="s">
        <v>260</v>
      </c>
      <c r="G1067" s="443" t="s">
        <v>225</v>
      </c>
      <c r="H1067" s="442" t="s">
        <v>245</v>
      </c>
      <c r="I1067" s="444"/>
      <c r="J1067" s="445"/>
      <c r="K1067" s="446" t="s">
        <v>278</v>
      </c>
      <c r="L1067" s="320" t="s">
        <v>271</v>
      </c>
      <c r="M1067" s="448">
        <v>45845</v>
      </c>
      <c r="N1067" s="450" t="s">
        <v>233</v>
      </c>
      <c r="O1067" s="450" t="s">
        <v>233</v>
      </c>
      <c r="P1067" s="437"/>
      <c r="Q1067" s="440"/>
      <c r="R1067" s="439"/>
      <c r="S1067" s="439"/>
      <c r="T1067" s="439"/>
      <c r="U1067" s="439"/>
      <c r="V1067" s="420"/>
    </row>
    <row r="1068" spans="1:22" ht="15" customHeight="1">
      <c r="A1068" s="442">
        <v>60760325</v>
      </c>
      <c r="B1068" s="443" t="s">
        <v>3258</v>
      </c>
      <c r="C1068" s="442">
        <v>936576740</v>
      </c>
      <c r="D1068" s="422" t="s">
        <v>3259</v>
      </c>
      <c r="E1068" s="459" t="s">
        <v>347</v>
      </c>
      <c r="F1068" s="445" t="s">
        <v>254</v>
      </c>
      <c r="G1068" s="443" t="s">
        <v>224</v>
      </c>
      <c r="H1068" s="442" t="s">
        <v>245</v>
      </c>
      <c r="I1068" s="444"/>
      <c r="J1068" s="445"/>
      <c r="K1068" s="446" t="s">
        <v>280</v>
      </c>
      <c r="L1068" s="320" t="s">
        <v>271</v>
      </c>
      <c r="M1068" s="448">
        <v>45845</v>
      </c>
      <c r="N1068" s="450" t="s">
        <v>233</v>
      </c>
      <c r="O1068" s="450" t="s">
        <v>233</v>
      </c>
      <c r="P1068" s="437"/>
      <c r="Q1068" s="440"/>
      <c r="R1068" s="439"/>
      <c r="S1068" s="439"/>
      <c r="T1068" s="439"/>
      <c r="U1068" s="439"/>
      <c r="V1068" s="420"/>
    </row>
    <row r="1069" spans="1:22" ht="15" customHeight="1">
      <c r="A1069" s="428"/>
      <c r="B1069" s="427" t="s">
        <v>11203</v>
      </c>
      <c r="C1069" s="414" t="s">
        <v>11204</v>
      </c>
      <c r="D1069" s="415"/>
      <c r="E1069" s="416"/>
      <c r="F1069" s="419"/>
      <c r="G1069" s="418"/>
      <c r="H1069" s="418"/>
      <c r="I1069" s="437"/>
      <c r="J1069" s="419"/>
      <c r="K1069" s="417"/>
      <c r="L1069" s="419" t="s">
        <v>271</v>
      </c>
      <c r="M1069" s="438"/>
      <c r="N1069" s="450" t="s">
        <v>233</v>
      </c>
      <c r="O1069" s="439"/>
      <c r="P1069" s="437"/>
      <c r="Q1069" s="440"/>
      <c r="R1069" s="439"/>
      <c r="S1069" s="439"/>
      <c r="T1069" s="439"/>
      <c r="U1069" s="439"/>
      <c r="V1069" s="420"/>
    </row>
    <row r="1070" spans="1:22" ht="15" customHeight="1">
      <c r="A1070" s="169">
        <v>72584787</v>
      </c>
      <c r="B1070" s="186" t="s">
        <v>7301</v>
      </c>
      <c r="C1070" s="167">
        <v>997059259</v>
      </c>
      <c r="D1070" s="145"/>
      <c r="E1070" s="134" t="s">
        <v>298</v>
      </c>
      <c r="F1070" s="76"/>
      <c r="G1070" s="163" t="s">
        <v>224</v>
      </c>
      <c r="H1070" s="163" t="s">
        <v>242</v>
      </c>
      <c r="I1070" s="82"/>
      <c r="J1070" s="76"/>
      <c r="K1070" s="165"/>
      <c r="L1070" s="76" t="s">
        <v>271</v>
      </c>
      <c r="M1070" s="189"/>
      <c r="N1070" s="310" t="s">
        <v>231</v>
      </c>
      <c r="O1070" s="83"/>
      <c r="P1070" s="82"/>
      <c r="Q1070" s="84"/>
      <c r="R1070" s="83"/>
      <c r="S1070" s="83"/>
      <c r="T1070" s="83"/>
      <c r="U1070" s="83"/>
      <c r="V1070" s="56" t="s">
        <v>7302</v>
      </c>
    </row>
    <row r="1071" spans="1:22" ht="15" customHeight="1">
      <c r="A1071" s="339"/>
      <c r="B1071" s="317"/>
      <c r="C1071" s="317"/>
      <c r="D1071" s="317"/>
      <c r="E1071" s="317"/>
      <c r="F1071" s="469"/>
      <c r="G1071" s="402"/>
      <c r="H1071" s="319"/>
      <c r="I1071" s="319"/>
      <c r="J1071" s="94"/>
      <c r="K1071" s="321"/>
      <c r="L1071" s="321"/>
      <c r="M1071" s="318"/>
      <c r="N1071" s="450"/>
      <c r="O1071" s="83"/>
      <c r="P1071" s="82"/>
      <c r="Q1071" s="84"/>
      <c r="R1071" s="83"/>
      <c r="S1071" s="83"/>
      <c r="T1071" s="83"/>
      <c r="U1071" s="83"/>
      <c r="V1071" s="56"/>
    </row>
    <row r="1072" spans="1:22" ht="15" customHeight="1">
      <c r="A1072" s="339">
        <v>47134990</v>
      </c>
      <c r="B1072" s="317" t="s">
        <v>2758</v>
      </c>
      <c r="C1072" s="317">
        <v>51953230079</v>
      </c>
      <c r="D1072" s="317" t="s">
        <v>2759</v>
      </c>
      <c r="E1072" s="317" t="s">
        <v>347</v>
      </c>
      <c r="F1072" s="469"/>
      <c r="G1072" s="402" t="s">
        <v>224</v>
      </c>
      <c r="H1072" s="319" t="s">
        <v>245</v>
      </c>
      <c r="I1072" s="319"/>
      <c r="J1072" s="94"/>
      <c r="K1072" s="321" t="s">
        <v>271</v>
      </c>
      <c r="L1072" s="321" t="s">
        <v>271</v>
      </c>
      <c r="M1072" s="318">
        <v>45846</v>
      </c>
      <c r="N1072" s="450" t="s">
        <v>233</v>
      </c>
      <c r="O1072" s="83" t="s">
        <v>231</v>
      </c>
      <c r="P1072" s="82"/>
      <c r="Q1072" s="84"/>
      <c r="R1072" s="83"/>
      <c r="S1072" s="83"/>
      <c r="T1072" s="83"/>
      <c r="U1072" s="83"/>
      <c r="V1072" s="56"/>
    </row>
    <row r="1073" spans="1:24" ht="15" customHeight="1">
      <c r="A1073" s="339">
        <v>72980962</v>
      </c>
      <c r="B1073" s="317" t="s">
        <v>7775</v>
      </c>
      <c r="C1073" s="317">
        <v>51922560484</v>
      </c>
      <c r="D1073" s="317" t="s">
        <v>7776</v>
      </c>
      <c r="E1073" s="317" t="s">
        <v>451</v>
      </c>
      <c r="F1073" s="469"/>
      <c r="G1073" s="402" t="s">
        <v>224</v>
      </c>
      <c r="H1073" s="319" t="s">
        <v>245</v>
      </c>
      <c r="I1073" s="319"/>
      <c r="J1073" s="94"/>
      <c r="K1073" s="321" t="s">
        <v>271</v>
      </c>
      <c r="L1073" s="321" t="s">
        <v>271</v>
      </c>
      <c r="M1073" s="318">
        <v>45846</v>
      </c>
      <c r="N1073" s="450" t="s">
        <v>233</v>
      </c>
      <c r="O1073" s="83"/>
      <c r="P1073" s="82"/>
      <c r="Q1073" s="84"/>
      <c r="R1073" s="83"/>
      <c r="S1073" s="83"/>
      <c r="T1073" s="83"/>
      <c r="U1073" s="83"/>
      <c r="V1073" s="56"/>
    </row>
    <row r="1074" spans="1:24" ht="15" customHeight="1">
      <c r="A1074" s="339">
        <v>72343266</v>
      </c>
      <c r="B1074" s="317" t="s">
        <v>7101</v>
      </c>
      <c r="C1074" s="317">
        <v>51965326405</v>
      </c>
      <c r="D1074" s="317" t="s">
        <v>7102</v>
      </c>
      <c r="E1074" s="317"/>
      <c r="F1074" s="707" t="s">
        <v>273</v>
      </c>
      <c r="G1074" s="402" t="s">
        <v>224</v>
      </c>
      <c r="H1074" s="319" t="s">
        <v>245</v>
      </c>
      <c r="I1074" s="319" t="s">
        <v>316</v>
      </c>
      <c r="J1074" s="94" t="s">
        <v>249</v>
      </c>
      <c r="K1074" s="321" t="s">
        <v>271</v>
      </c>
      <c r="L1074" s="320" t="s">
        <v>271</v>
      </c>
      <c r="M1074" s="318">
        <v>45846</v>
      </c>
      <c r="N1074" s="83" t="s">
        <v>231</v>
      </c>
      <c r="O1074" s="83" t="s">
        <v>231</v>
      </c>
      <c r="P1074" s="82"/>
      <c r="Q1074" s="84" t="s">
        <v>324</v>
      </c>
      <c r="R1074" s="309" t="s">
        <v>234</v>
      </c>
      <c r="S1074" s="83" t="s">
        <v>318</v>
      </c>
      <c r="T1074" s="309" t="s">
        <v>628</v>
      </c>
      <c r="U1074" s="309" t="s">
        <v>255</v>
      </c>
      <c r="V1074" s="56" t="s">
        <v>7103</v>
      </c>
    </row>
    <row r="1075" spans="1:24" ht="15" customHeight="1">
      <c r="A1075" s="339">
        <v>46624631</v>
      </c>
      <c r="B1075" s="317" t="s">
        <v>2673</v>
      </c>
      <c r="C1075" s="317">
        <v>51958201814</v>
      </c>
      <c r="D1075" s="317" t="s">
        <v>2674</v>
      </c>
      <c r="E1075" s="317" t="s">
        <v>347</v>
      </c>
      <c r="F1075" s="469"/>
      <c r="G1075" s="466" t="s">
        <v>223</v>
      </c>
      <c r="H1075" s="319" t="s">
        <v>245</v>
      </c>
      <c r="I1075" s="319"/>
      <c r="J1075" s="94"/>
      <c r="K1075" s="321" t="s">
        <v>271</v>
      </c>
      <c r="L1075" s="321" t="s">
        <v>271</v>
      </c>
      <c r="M1075" s="448">
        <v>45845</v>
      </c>
      <c r="N1075" s="83" t="s">
        <v>237</v>
      </c>
      <c r="O1075" s="83"/>
      <c r="P1075" s="82"/>
      <c r="Q1075" s="84"/>
      <c r="R1075" s="83"/>
      <c r="S1075" s="83"/>
      <c r="T1075" s="83"/>
      <c r="U1075" s="83"/>
      <c r="V1075" s="56"/>
    </row>
    <row r="1076" spans="1:24" ht="15" customHeight="1">
      <c r="A1076" s="339">
        <v>72835092</v>
      </c>
      <c r="B1076" s="317" t="s">
        <v>7702</v>
      </c>
      <c r="C1076" s="317">
        <v>51969409692</v>
      </c>
      <c r="D1076" s="317" t="s">
        <v>7703</v>
      </c>
      <c r="E1076" s="317" t="s">
        <v>451</v>
      </c>
      <c r="F1076" s="469"/>
      <c r="G1076" s="402" t="s">
        <v>224</v>
      </c>
      <c r="H1076" s="319" t="s">
        <v>245</v>
      </c>
      <c r="I1076" s="94"/>
      <c r="J1076" s="94"/>
      <c r="K1076" s="320" t="s">
        <v>278</v>
      </c>
      <c r="L1076" s="320" t="s">
        <v>271</v>
      </c>
      <c r="M1076" s="318">
        <v>45846</v>
      </c>
      <c r="N1076" s="83" t="s">
        <v>236</v>
      </c>
      <c r="O1076" s="83"/>
      <c r="P1076" s="82"/>
      <c r="Q1076" s="84"/>
      <c r="R1076" s="83"/>
      <c r="S1076" s="83"/>
      <c r="T1076" s="83"/>
      <c r="U1076" s="83"/>
      <c r="V1076" s="56"/>
    </row>
    <row r="1077" spans="1:24" ht="15" customHeight="1">
      <c r="A1077" s="155">
        <v>42438754</v>
      </c>
      <c r="B1077" s="150" t="s">
        <v>1875</v>
      </c>
      <c r="C1077" s="155">
        <v>920281990</v>
      </c>
      <c r="D1077" s="147" t="s">
        <v>1876</v>
      </c>
      <c r="E1077" s="156"/>
      <c r="F1077" s="94"/>
      <c r="G1077" s="150" t="s">
        <v>223</v>
      </c>
      <c r="H1077" s="155" t="s">
        <v>248</v>
      </c>
      <c r="I1077" s="319"/>
      <c r="J1077" s="94"/>
      <c r="K1077" s="321"/>
      <c r="L1077" s="320" t="s">
        <v>271</v>
      </c>
      <c r="M1077" s="471">
        <v>45846</v>
      </c>
      <c r="N1077" s="83" t="s">
        <v>314</v>
      </c>
      <c r="O1077" s="83" t="s">
        <v>314</v>
      </c>
      <c r="P1077" s="82"/>
      <c r="Q1077" s="84"/>
      <c r="R1077" s="83"/>
      <c r="S1077" s="83"/>
      <c r="T1077" s="83"/>
      <c r="U1077" s="83"/>
      <c r="V1077" s="56" t="s">
        <v>1877</v>
      </c>
    </row>
    <row r="1078" spans="1:24" ht="15" customHeight="1">
      <c r="A1078" s="155">
        <v>61213176</v>
      </c>
      <c r="B1078" s="490" t="s">
        <v>3831</v>
      </c>
      <c r="C1078" s="155">
        <v>985822596</v>
      </c>
      <c r="D1078" s="1025" t="s">
        <v>3832</v>
      </c>
      <c r="E1078" s="156"/>
      <c r="F1078" s="695" t="s">
        <v>254</v>
      </c>
      <c r="G1078" s="402" t="s">
        <v>224</v>
      </c>
      <c r="H1078" s="155" t="s">
        <v>248</v>
      </c>
      <c r="I1078" s="319" t="s">
        <v>3833</v>
      </c>
      <c r="J1078" s="94"/>
      <c r="K1078" s="321"/>
      <c r="L1078" s="320" t="s">
        <v>271</v>
      </c>
      <c r="M1078" s="471">
        <v>45846</v>
      </c>
      <c r="N1078" s="450" t="s">
        <v>3400</v>
      </c>
      <c r="O1078" s="450" t="s">
        <v>3400</v>
      </c>
      <c r="P1078" s="450"/>
      <c r="Q1078" s="84" t="s">
        <v>324</v>
      </c>
      <c r="R1078" s="309" t="s">
        <v>232</v>
      </c>
      <c r="S1078" s="83" t="s">
        <v>318</v>
      </c>
      <c r="T1078" s="309" t="s">
        <v>323</v>
      </c>
      <c r="U1078" s="309" t="s">
        <v>255</v>
      </c>
      <c r="V1078" s="56"/>
    </row>
    <row r="1079" spans="1:24" ht="15" customHeight="1">
      <c r="A1079" s="155">
        <v>41024430</v>
      </c>
      <c r="B1079" s="150" t="s">
        <v>1560</v>
      </c>
      <c r="C1079" s="155">
        <v>986952440</v>
      </c>
      <c r="D1079" s="147" t="s">
        <v>1561</v>
      </c>
      <c r="E1079" s="156"/>
      <c r="F1079" s="94"/>
      <c r="G1079" s="150" t="s">
        <v>225</v>
      </c>
      <c r="H1079" s="155" t="s">
        <v>248</v>
      </c>
      <c r="I1079" s="319"/>
      <c r="J1079" s="94"/>
      <c r="K1079" s="321"/>
      <c r="L1079" s="321" t="s">
        <v>271</v>
      </c>
      <c r="M1079" s="471">
        <v>45845</v>
      </c>
      <c r="N1079" s="450" t="s">
        <v>233</v>
      </c>
      <c r="O1079" s="83"/>
      <c r="P1079" s="82"/>
      <c r="Q1079" s="84"/>
      <c r="R1079" s="83"/>
      <c r="S1079" s="83"/>
      <c r="T1079" s="83"/>
      <c r="U1079" s="83"/>
      <c r="V1079" s="56"/>
    </row>
    <row r="1080" spans="1:24" ht="15" customHeight="1">
      <c r="A1080" s="155">
        <v>72335356</v>
      </c>
      <c r="B1080" s="150" t="s">
        <v>7045</v>
      </c>
      <c r="C1080" s="155">
        <v>991696587</v>
      </c>
      <c r="D1080" s="147" t="s">
        <v>7046</v>
      </c>
      <c r="E1080" s="156"/>
      <c r="F1080" s="94"/>
      <c r="G1080" s="150" t="s">
        <v>223</v>
      </c>
      <c r="H1080" s="155" t="s">
        <v>248</v>
      </c>
      <c r="I1080" s="319"/>
      <c r="J1080" s="94"/>
      <c r="K1080" s="321"/>
      <c r="L1080" s="321" t="s">
        <v>271</v>
      </c>
      <c r="M1080" s="471">
        <v>45845</v>
      </c>
      <c r="N1080" s="450" t="s">
        <v>233</v>
      </c>
      <c r="O1080" s="83"/>
      <c r="P1080" s="82"/>
      <c r="Q1080" s="84"/>
      <c r="R1080" s="83"/>
      <c r="S1080" s="83"/>
      <c r="T1080" s="83"/>
      <c r="U1080" s="83"/>
      <c r="V1080" s="56"/>
    </row>
    <row r="1081" spans="1:24" ht="15" customHeight="1">
      <c r="A1081" s="155">
        <v>70724825</v>
      </c>
      <c r="B1081" s="490" t="s">
        <v>5723</v>
      </c>
      <c r="C1081" s="155">
        <v>980170100</v>
      </c>
      <c r="D1081" s="147" t="s">
        <v>5724</v>
      </c>
      <c r="E1081" s="156"/>
      <c r="F1081" s="94"/>
      <c r="G1081" s="150" t="s">
        <v>224</v>
      </c>
      <c r="H1081" s="155" t="s">
        <v>248</v>
      </c>
      <c r="I1081" s="319"/>
      <c r="J1081" s="94"/>
      <c r="K1081" s="321"/>
      <c r="L1081" s="320"/>
      <c r="M1081" s="471">
        <v>45845</v>
      </c>
      <c r="N1081" s="450" t="s">
        <v>233</v>
      </c>
      <c r="O1081" s="83"/>
      <c r="P1081" s="372"/>
      <c r="Q1081" s="84"/>
      <c r="R1081" s="83"/>
      <c r="S1081" s="83"/>
      <c r="T1081" s="83"/>
      <c r="U1081" s="83"/>
      <c r="V1081" s="56"/>
    </row>
    <row r="1082" spans="1:24" ht="15" customHeight="1">
      <c r="A1082" s="101">
        <v>62794127</v>
      </c>
      <c r="B1082" s="100" t="s">
        <v>5295</v>
      </c>
      <c r="C1082" s="101">
        <v>51941332112</v>
      </c>
      <c r="D1082" s="102" t="s">
        <v>5296</v>
      </c>
      <c r="E1082" s="99" t="s">
        <v>624</v>
      </c>
      <c r="F1082" s="63"/>
      <c r="G1082" s="150" t="s">
        <v>225</v>
      </c>
      <c r="H1082" s="319" t="s">
        <v>245</v>
      </c>
      <c r="I1082" s="88"/>
      <c r="J1082" s="63"/>
      <c r="K1082" s="125" t="s">
        <v>271</v>
      </c>
      <c r="L1082" s="125" t="s">
        <v>271</v>
      </c>
      <c r="M1082" s="318">
        <v>45848</v>
      </c>
      <c r="N1082" s="450" t="s">
        <v>233</v>
      </c>
      <c r="O1082" s="83"/>
      <c r="P1082" s="82"/>
      <c r="Q1082" s="84"/>
      <c r="R1082" s="83"/>
      <c r="S1082" s="83"/>
      <c r="T1082" s="83"/>
      <c r="U1082" s="83"/>
      <c r="V1082" s="56"/>
    </row>
    <row r="1083" spans="1:24" ht="15" customHeight="1">
      <c r="A1083" s="101"/>
      <c r="B1083" s="100"/>
      <c r="C1083" s="101"/>
      <c r="D1083" s="102"/>
      <c r="E1083" s="99"/>
      <c r="F1083" s="63"/>
      <c r="G1083" s="402"/>
      <c r="H1083" s="319"/>
      <c r="I1083" s="88"/>
      <c r="J1083" s="63"/>
      <c r="K1083" s="125"/>
      <c r="L1083" s="125"/>
      <c r="M1083" s="318"/>
      <c r="N1083" s="450"/>
      <c r="O1083" s="83"/>
      <c r="P1083" s="82"/>
      <c r="Q1083" s="84"/>
      <c r="R1083" s="83"/>
      <c r="S1083" s="83"/>
      <c r="T1083" s="83"/>
      <c r="U1083" s="83"/>
      <c r="V1083" s="56"/>
    </row>
    <row r="1084" spans="1:24" ht="15" customHeight="1">
      <c r="A1084" s="101">
        <v>72988825</v>
      </c>
      <c r="B1084" s="100" t="s">
        <v>7855</v>
      </c>
      <c r="C1084" s="101">
        <v>51952286437</v>
      </c>
      <c r="D1084" s="102" t="s">
        <v>7856</v>
      </c>
      <c r="E1084" s="99" t="s">
        <v>451</v>
      </c>
      <c r="F1084" s="63"/>
      <c r="G1084" s="402" t="s">
        <v>224</v>
      </c>
      <c r="H1084" s="319" t="s">
        <v>245</v>
      </c>
      <c r="I1084" s="88"/>
      <c r="J1084" s="63"/>
      <c r="K1084" s="125" t="s">
        <v>278</v>
      </c>
      <c r="L1084" s="321" t="s">
        <v>271</v>
      </c>
      <c r="M1084" s="318">
        <v>45847</v>
      </c>
      <c r="N1084" s="54" t="s">
        <v>314</v>
      </c>
      <c r="O1084" s="54" t="s">
        <v>314</v>
      </c>
      <c r="P1084" s="385"/>
      <c r="Q1084" s="88"/>
      <c r="R1084" s="54"/>
      <c r="S1084" s="54"/>
      <c r="T1084" s="54"/>
      <c r="U1084" s="54"/>
      <c r="V1084" s="58" t="s">
        <v>7857</v>
      </c>
      <c r="W1084" s="15"/>
      <c r="X1084" s="15"/>
    </row>
    <row r="1085" spans="1:24" ht="15" customHeight="1">
      <c r="A1085" s="155">
        <v>71489500</v>
      </c>
      <c r="B1085" s="150" t="s">
        <v>6376</v>
      </c>
      <c r="C1085" s="155">
        <v>51927816671</v>
      </c>
      <c r="D1085" s="138" t="s">
        <v>6377</v>
      </c>
      <c r="E1085" s="137" t="s">
        <v>347</v>
      </c>
      <c r="F1085" s="94"/>
      <c r="G1085" s="402" t="s">
        <v>224</v>
      </c>
      <c r="H1085" s="319" t="s">
        <v>245</v>
      </c>
      <c r="I1085" s="319"/>
      <c r="J1085" s="94"/>
      <c r="K1085" s="321" t="s">
        <v>280</v>
      </c>
      <c r="L1085" s="321" t="s">
        <v>271</v>
      </c>
      <c r="M1085" s="318">
        <v>45848</v>
      </c>
      <c r="N1085" s="450" t="s">
        <v>233</v>
      </c>
      <c r="O1085" s="311"/>
      <c r="P1085" s="375"/>
      <c r="Q1085" s="492"/>
      <c r="R1085" s="319"/>
      <c r="S1085" s="319"/>
      <c r="T1085" s="319"/>
      <c r="U1085" s="319"/>
      <c r="V1085" s="332"/>
      <c r="W1085" s="332"/>
      <c r="X1085" s="332"/>
    </row>
    <row r="1086" spans="1:24" ht="15" customHeight="1">
      <c r="A1086" s="339">
        <v>61795275</v>
      </c>
      <c r="B1086" s="317" t="s">
        <v>4832</v>
      </c>
      <c r="C1086" s="317">
        <v>51965629287</v>
      </c>
      <c r="D1086" s="317" t="s">
        <v>4833</v>
      </c>
      <c r="E1086" s="317" t="s">
        <v>624</v>
      </c>
      <c r="F1086" s="94"/>
      <c r="G1086" s="576" t="s">
        <v>223</v>
      </c>
      <c r="H1086" s="319" t="s">
        <v>245</v>
      </c>
      <c r="I1086" s="319"/>
      <c r="J1086" s="94"/>
      <c r="K1086" s="321" t="s">
        <v>271</v>
      </c>
      <c r="L1086" s="321" t="s">
        <v>271</v>
      </c>
      <c r="M1086" s="318">
        <v>45848</v>
      </c>
      <c r="N1086" s="450" t="s">
        <v>233</v>
      </c>
      <c r="O1086" s="311" t="str">
        <f>TRIM(BD_PyaPinto[[#This Row],[CONTACTO II]])</f>
        <v>NO CONTESTA</v>
      </c>
      <c r="P1086" s="311"/>
      <c r="Q1086" s="492"/>
      <c r="R1086" s="319"/>
      <c r="S1086" s="319"/>
      <c r="T1086" s="319"/>
      <c r="U1086" s="319"/>
      <c r="V1086" s="332"/>
      <c r="W1086" s="332"/>
      <c r="X1086" s="332"/>
    </row>
    <row r="1087" spans="1:24" ht="15" customHeight="1">
      <c r="A1087" s="339">
        <v>56217508</v>
      </c>
      <c r="B1087" s="317" t="s">
        <v>2989</v>
      </c>
      <c r="C1087" s="317">
        <v>51912154867</v>
      </c>
      <c r="D1087" s="317" t="s">
        <v>2990</v>
      </c>
      <c r="E1087" s="317" t="s">
        <v>347</v>
      </c>
      <c r="F1087" s="94"/>
      <c r="G1087" s="576" t="s">
        <v>223</v>
      </c>
      <c r="H1087" s="319" t="s">
        <v>245</v>
      </c>
      <c r="I1087" s="319"/>
      <c r="J1087" s="94"/>
      <c r="K1087" s="321" t="s">
        <v>271</v>
      </c>
      <c r="L1087" s="321" t="s">
        <v>271</v>
      </c>
      <c r="M1087" s="318">
        <v>45848</v>
      </c>
      <c r="N1087" s="450" t="s">
        <v>233</v>
      </c>
      <c r="O1087" s="311" t="str">
        <f>TRIM(BD_PyaPinto[[#This Row],[CONTACTO II]])</f>
        <v>NO CONTESTA</v>
      </c>
      <c r="P1087" s="311"/>
      <c r="Q1087" s="492"/>
      <c r="R1087" s="319"/>
      <c r="S1087" s="319"/>
      <c r="T1087" s="319"/>
      <c r="U1087" s="319"/>
      <c r="V1087" s="332"/>
      <c r="W1087" s="332"/>
      <c r="X1087" s="332"/>
    </row>
    <row r="1088" spans="1:24" ht="15" customHeight="1">
      <c r="A1088" s="339">
        <v>46370529</v>
      </c>
      <c r="B1088" s="317" t="s">
        <v>2453</v>
      </c>
      <c r="C1088" s="317">
        <v>51978121372</v>
      </c>
      <c r="D1088" s="317" t="s">
        <v>2454</v>
      </c>
      <c r="E1088" s="317" t="s">
        <v>347</v>
      </c>
      <c r="F1088" s="94"/>
      <c r="G1088" s="576" t="s">
        <v>223</v>
      </c>
      <c r="H1088" s="319" t="s">
        <v>245</v>
      </c>
      <c r="I1088" s="319"/>
      <c r="J1088" s="94"/>
      <c r="K1088" s="321" t="s">
        <v>271</v>
      </c>
      <c r="L1088" s="321" t="s">
        <v>271</v>
      </c>
      <c r="M1088" s="318">
        <v>45848</v>
      </c>
      <c r="N1088" s="450" t="s">
        <v>233</v>
      </c>
      <c r="O1088" s="311" t="str">
        <f>TRIM(BD_PyaPinto[[#This Row],[CONTACTO II]])</f>
        <v>EVALUANDO OPCIONES</v>
      </c>
      <c r="P1088" s="311"/>
      <c r="Q1088" s="492"/>
      <c r="R1088" s="319"/>
      <c r="S1088" s="319"/>
      <c r="T1088" s="319"/>
      <c r="U1088" s="319"/>
      <c r="V1088" s="332"/>
      <c r="W1088" s="332"/>
      <c r="X1088" s="332"/>
    </row>
    <row r="1089" spans="1:24" ht="15" customHeight="1">
      <c r="A1089" s="169">
        <v>71621382</v>
      </c>
      <c r="B1089" s="162" t="s">
        <v>6411</v>
      </c>
      <c r="C1089" s="167">
        <v>51902463889</v>
      </c>
      <c r="D1089" s="162" t="s">
        <v>6412</v>
      </c>
      <c r="E1089" s="102" t="s">
        <v>347</v>
      </c>
      <c r="F1089" s="695" t="s">
        <v>254</v>
      </c>
      <c r="G1089" s="163" t="s">
        <v>224</v>
      </c>
      <c r="H1089" s="573" t="s">
        <v>245</v>
      </c>
      <c r="I1089" s="82"/>
      <c r="J1089" s="76"/>
      <c r="K1089" s="165" t="s">
        <v>278</v>
      </c>
      <c r="L1089" s="321" t="s">
        <v>271</v>
      </c>
      <c r="M1089" s="189">
        <v>45848</v>
      </c>
      <c r="N1089" s="450" t="s">
        <v>233</v>
      </c>
      <c r="O1089" s="375" t="str">
        <f>TRIM(BD_PyaPinto[[#This Row],[CONTACTO II]])</f>
        <v>NO CONTESTA</v>
      </c>
      <c r="P1089" s="82"/>
      <c r="Q1089" s="84"/>
      <c r="R1089" s="504"/>
      <c r="S1089" s="504"/>
      <c r="T1089" s="504"/>
      <c r="U1089" s="504"/>
      <c r="V1089" s="505"/>
      <c r="W1089" s="332"/>
      <c r="X1089" s="332"/>
    </row>
    <row r="1090" spans="1:24" ht="15" customHeight="1">
      <c r="A1090" s="169">
        <v>76953453</v>
      </c>
      <c r="B1090" s="162" t="s">
        <v>9831</v>
      </c>
      <c r="C1090" s="167">
        <v>51918267163</v>
      </c>
      <c r="D1090" s="162" t="s">
        <v>9832</v>
      </c>
      <c r="E1090" s="102" t="s">
        <v>347</v>
      </c>
      <c r="F1090" s="76"/>
      <c r="G1090" s="163" t="s">
        <v>224</v>
      </c>
      <c r="H1090" s="573" t="s">
        <v>245</v>
      </c>
      <c r="I1090" s="82"/>
      <c r="J1090" s="76"/>
      <c r="K1090" s="165" t="s">
        <v>280</v>
      </c>
      <c r="L1090" s="321" t="s">
        <v>271</v>
      </c>
      <c r="M1090" s="189">
        <v>45848</v>
      </c>
      <c r="N1090" s="450" t="s">
        <v>233</v>
      </c>
      <c r="O1090" s="375" t="str">
        <f>TRIM(BD_PyaPinto[[#This Row],[CONTACTO II]])</f>
        <v>NO CONTESTA</v>
      </c>
      <c r="P1090" s="82"/>
      <c r="Q1090" s="84"/>
      <c r="R1090" s="504"/>
      <c r="S1090" s="504"/>
      <c r="T1090" s="504"/>
      <c r="U1090" s="504"/>
      <c r="V1090" s="505"/>
      <c r="W1090" s="332"/>
      <c r="X1090" s="332"/>
    </row>
    <row r="1091" spans="1:24" ht="15" customHeight="1">
      <c r="A1091" s="169"/>
      <c r="B1091" s="162"/>
      <c r="C1091" s="167"/>
      <c r="D1091" s="162"/>
      <c r="E1091" s="102"/>
      <c r="F1091" s="76"/>
      <c r="G1091" s="163"/>
      <c r="H1091" s="163"/>
      <c r="I1091" s="82"/>
      <c r="J1091" s="76"/>
      <c r="K1091" s="165"/>
      <c r="L1091" s="321"/>
      <c r="M1091" s="189"/>
      <c r="N1091" s="450"/>
      <c r="O1091" s="375"/>
      <c r="P1091" s="82"/>
      <c r="Q1091" s="84"/>
      <c r="R1091" s="504"/>
      <c r="S1091" s="504"/>
      <c r="T1091" s="504"/>
      <c r="U1091" s="504"/>
      <c r="V1091" s="56"/>
      <c r="W1091" s="332"/>
      <c r="X1091" s="332"/>
    </row>
    <row r="1092" spans="1:24" ht="15" customHeight="1">
      <c r="A1092" s="155">
        <v>45490471</v>
      </c>
      <c r="B1092" s="150" t="s">
        <v>2485</v>
      </c>
      <c r="C1092" s="567">
        <v>926844460</v>
      </c>
      <c r="D1092" s="138" t="s">
        <v>2486</v>
      </c>
      <c r="E1092" s="137" t="s">
        <v>624</v>
      </c>
      <c r="F1092" s="94"/>
      <c r="G1092" s="466" t="s">
        <v>223</v>
      </c>
      <c r="H1092" s="319" t="s">
        <v>245</v>
      </c>
      <c r="I1092" s="319"/>
      <c r="J1092" s="94"/>
      <c r="K1092" s="321" t="s">
        <v>271</v>
      </c>
      <c r="L1092" s="321" t="s">
        <v>271</v>
      </c>
      <c r="M1092" s="318">
        <v>45851</v>
      </c>
      <c r="N1092" s="450" t="s">
        <v>233</v>
      </c>
      <c r="O1092" s="311" t="str">
        <f>TRIM(BD_PyaPinto[[#This Row],[CONTACTO II]])</f>
        <v>MOSTRÓ INTERÉS</v>
      </c>
      <c r="P1092" s="311"/>
      <c r="Q1092" s="492"/>
      <c r="R1092" s="319"/>
      <c r="S1092" s="319"/>
      <c r="T1092" s="319"/>
      <c r="U1092" s="319"/>
      <c r="V1092" s="332"/>
      <c r="W1092" s="332"/>
      <c r="X1092" s="332"/>
    </row>
    <row r="1093" spans="1:24" ht="15" customHeight="1">
      <c r="A1093" s="155">
        <v>41247788</v>
      </c>
      <c r="B1093" s="150" t="s">
        <v>1622</v>
      </c>
      <c r="C1093" s="567">
        <v>997333777</v>
      </c>
      <c r="D1093" s="138" t="s">
        <v>1623</v>
      </c>
      <c r="E1093" s="137" t="s">
        <v>347</v>
      </c>
      <c r="F1093" s="94"/>
      <c r="G1093" s="466" t="s">
        <v>223</v>
      </c>
      <c r="H1093" s="319" t="s">
        <v>245</v>
      </c>
      <c r="I1093" s="319"/>
      <c r="J1093" s="94"/>
      <c r="K1093" s="321" t="s">
        <v>271</v>
      </c>
      <c r="L1093" s="321" t="s">
        <v>271</v>
      </c>
      <c r="M1093" s="318">
        <v>45851</v>
      </c>
      <c r="N1093" s="450" t="s">
        <v>233</v>
      </c>
      <c r="O1093" s="311" t="str">
        <f>TRIM(BD_PyaPinto[[#This Row],[CONTACTO II]])</f>
        <v>NO CONTESTA</v>
      </c>
      <c r="P1093" s="311"/>
      <c r="Q1093" s="492"/>
      <c r="R1093" s="319"/>
      <c r="S1093" s="319"/>
      <c r="T1093" s="319"/>
      <c r="U1093" s="319"/>
      <c r="V1093" s="332"/>
      <c r="W1093" s="332"/>
      <c r="X1093" s="332"/>
    </row>
    <row r="1094" spans="1:24" ht="15" customHeight="1">
      <c r="A1094" s="155">
        <v>74454713</v>
      </c>
      <c r="B1094" s="150" t="s">
        <v>8922</v>
      </c>
      <c r="C1094" s="567">
        <v>984512973</v>
      </c>
      <c r="D1094" s="138" t="s">
        <v>8923</v>
      </c>
      <c r="E1094" s="137" t="s">
        <v>451</v>
      </c>
      <c r="F1094" s="94"/>
      <c r="G1094" s="466" t="s">
        <v>223</v>
      </c>
      <c r="H1094" s="319" t="s">
        <v>245</v>
      </c>
      <c r="I1094" s="319"/>
      <c r="J1094" s="94"/>
      <c r="K1094" s="321" t="s">
        <v>271</v>
      </c>
      <c r="L1094" s="321" t="s">
        <v>271</v>
      </c>
      <c r="M1094" s="318">
        <v>45851</v>
      </c>
      <c r="N1094" s="450" t="s">
        <v>233</v>
      </c>
      <c r="O1094" s="311" t="str">
        <f>TRIM(BD_PyaPinto[[#This Row],[CONTACTO II]])</f>
        <v>NO CONTESTA</v>
      </c>
      <c r="P1094" s="311"/>
      <c r="Q1094" s="492"/>
      <c r="R1094" s="319"/>
      <c r="S1094" s="319"/>
      <c r="T1094" s="319"/>
      <c r="U1094" s="319"/>
      <c r="V1094" s="332"/>
      <c r="W1094" s="332"/>
      <c r="X1094" s="332"/>
    </row>
    <row r="1095" spans="1:24" ht="15" customHeight="1">
      <c r="A1095" s="155">
        <v>43101110</v>
      </c>
      <c r="B1095" s="150" t="s">
        <v>2043</v>
      </c>
      <c r="C1095" s="567">
        <v>953309721</v>
      </c>
      <c r="D1095" s="138" t="s">
        <v>2044</v>
      </c>
      <c r="E1095" s="137" t="s">
        <v>347</v>
      </c>
      <c r="F1095" s="94"/>
      <c r="G1095" s="466" t="s">
        <v>223</v>
      </c>
      <c r="H1095" s="319" t="s">
        <v>245</v>
      </c>
      <c r="I1095" s="319"/>
      <c r="J1095" s="94"/>
      <c r="K1095" s="321" t="s">
        <v>271</v>
      </c>
      <c r="L1095" s="321" t="s">
        <v>271</v>
      </c>
      <c r="M1095" s="318">
        <v>45850</v>
      </c>
      <c r="N1095" s="450" t="s">
        <v>233</v>
      </c>
      <c r="O1095" s="311" t="str">
        <f>TRIM(BD_PyaPinto[[#This Row],[CONTACTO II]])</f>
        <v>MOSTRÓ INTERÉS</v>
      </c>
      <c r="P1095" s="311"/>
      <c r="Q1095" s="492"/>
      <c r="R1095" s="319"/>
      <c r="S1095" s="319"/>
      <c r="T1095" s="319"/>
      <c r="U1095" s="319"/>
      <c r="V1095" s="332"/>
      <c r="W1095" s="332"/>
      <c r="X1095" s="332"/>
    </row>
    <row r="1096" spans="1:24" ht="15" customHeight="1">
      <c r="A1096" s="155">
        <v>17600137</v>
      </c>
      <c r="B1096" s="150" t="s">
        <v>1117</v>
      </c>
      <c r="C1096" s="567">
        <v>979695274</v>
      </c>
      <c r="D1096" s="138" t="s">
        <v>1118</v>
      </c>
      <c r="E1096" s="137" t="s">
        <v>347</v>
      </c>
      <c r="F1096" s="94"/>
      <c r="G1096" s="150" t="s">
        <v>224</v>
      </c>
      <c r="H1096" s="319" t="s">
        <v>245</v>
      </c>
      <c r="I1096" s="319"/>
      <c r="J1096" s="94"/>
      <c r="K1096" s="321" t="s">
        <v>271</v>
      </c>
      <c r="L1096" s="321" t="s">
        <v>271</v>
      </c>
      <c r="M1096" s="318">
        <v>45850</v>
      </c>
      <c r="N1096" s="450" t="s">
        <v>233</v>
      </c>
      <c r="O1096" s="311" t="str">
        <f>TRIM(BD_PyaPinto[[#This Row],[CONTACTO II]])</f>
        <v>NO CONTESTA</v>
      </c>
      <c r="P1096" s="311"/>
      <c r="Q1096" s="492"/>
      <c r="R1096" s="319"/>
      <c r="S1096" s="319"/>
      <c r="T1096" s="319"/>
      <c r="U1096" s="319"/>
      <c r="V1096" s="332"/>
      <c r="W1096" s="332"/>
      <c r="X1096" s="332"/>
    </row>
    <row r="1097" spans="1:24" ht="15" customHeight="1">
      <c r="A1097" s="155">
        <v>45832454</v>
      </c>
      <c r="B1097" s="150" t="s">
        <v>2555</v>
      </c>
      <c r="C1097" s="567">
        <v>974815105</v>
      </c>
      <c r="D1097" s="138" t="s">
        <v>2556</v>
      </c>
      <c r="E1097" s="137" t="s">
        <v>347</v>
      </c>
      <c r="F1097" s="94"/>
      <c r="G1097" s="466" t="s">
        <v>223</v>
      </c>
      <c r="H1097" s="319" t="s">
        <v>245</v>
      </c>
      <c r="I1097" s="319"/>
      <c r="J1097" s="94"/>
      <c r="K1097" s="321" t="s">
        <v>271</v>
      </c>
      <c r="L1097" s="321" t="s">
        <v>271</v>
      </c>
      <c r="M1097" s="318">
        <v>45850</v>
      </c>
      <c r="N1097" s="450" t="s">
        <v>233</v>
      </c>
      <c r="O1097" s="311" t="str">
        <f>TRIM(BD_PyaPinto[[#This Row],[CONTACTO II]])</f>
        <v>NO CONTESTA</v>
      </c>
      <c r="P1097" s="311"/>
      <c r="Q1097" s="492"/>
      <c r="R1097" s="319"/>
      <c r="S1097" s="319"/>
      <c r="T1097" s="319"/>
      <c r="U1097" s="319"/>
      <c r="V1097" s="332"/>
      <c r="W1097" s="332"/>
      <c r="X1097" s="332"/>
    </row>
    <row r="1098" spans="1:24" ht="15" customHeight="1">
      <c r="A1098" s="155">
        <v>76022818</v>
      </c>
      <c r="B1098" s="150" t="s">
        <v>9509</v>
      </c>
      <c r="C1098" s="567">
        <v>927902587</v>
      </c>
      <c r="D1098" s="138" t="s">
        <v>9510</v>
      </c>
      <c r="E1098" s="137" t="s">
        <v>347</v>
      </c>
      <c r="F1098" s="94"/>
      <c r="G1098" s="389" t="s">
        <v>225</v>
      </c>
      <c r="H1098" s="319" t="s">
        <v>245</v>
      </c>
      <c r="I1098" s="319"/>
      <c r="J1098" s="94"/>
      <c r="K1098" s="321" t="s">
        <v>271</v>
      </c>
      <c r="L1098" s="321" t="s">
        <v>271</v>
      </c>
      <c r="M1098" s="318">
        <v>45850</v>
      </c>
      <c r="N1098" s="450" t="s">
        <v>233</v>
      </c>
      <c r="O1098" s="311" t="str">
        <f>TRIM(BD_PyaPinto[[#This Row],[CONTACTO II]])</f>
        <v>EVALUANDO OPCIONES</v>
      </c>
      <c r="P1098" s="311"/>
      <c r="Q1098" s="492"/>
      <c r="R1098" s="319"/>
      <c r="S1098" s="319"/>
      <c r="T1098" s="319"/>
      <c r="U1098" s="319"/>
      <c r="V1098" s="332"/>
      <c r="W1098" s="332"/>
      <c r="X1098" s="332"/>
    </row>
    <row r="1099" spans="1:24" ht="15" customHeight="1">
      <c r="A1099" s="155">
        <v>44024483</v>
      </c>
      <c r="B1099" s="150" t="s">
        <v>2228</v>
      </c>
      <c r="C1099" s="567">
        <v>930774349</v>
      </c>
      <c r="D1099" s="138" t="s">
        <v>500</v>
      </c>
      <c r="E1099" s="137" t="s">
        <v>347</v>
      </c>
      <c r="F1099" s="94"/>
      <c r="G1099" s="466" t="s">
        <v>223</v>
      </c>
      <c r="H1099" s="319" t="s">
        <v>245</v>
      </c>
      <c r="I1099" s="319"/>
      <c r="J1099" s="94"/>
      <c r="K1099" s="321" t="s">
        <v>271</v>
      </c>
      <c r="L1099" s="321" t="s">
        <v>271</v>
      </c>
      <c r="M1099" s="318">
        <v>45850</v>
      </c>
      <c r="N1099" s="450" t="s">
        <v>233</v>
      </c>
      <c r="O1099" s="311" t="str">
        <f>TRIM(BD_PyaPinto[[#This Row],[CONTACTO II]])</f>
        <v>NO CONTESTA</v>
      </c>
      <c r="P1099" s="311"/>
      <c r="Q1099" s="492"/>
      <c r="R1099" s="319"/>
      <c r="S1099" s="319"/>
      <c r="T1099" s="319"/>
      <c r="U1099" s="319"/>
      <c r="V1099" s="332"/>
      <c r="W1099" s="332"/>
      <c r="X1099" s="332"/>
    </row>
    <row r="1100" spans="1:24" ht="15" customHeight="1">
      <c r="A1100" s="155">
        <v>25710737</v>
      </c>
      <c r="B1100" s="150" t="s">
        <v>1209</v>
      </c>
      <c r="C1100" s="567">
        <v>951899780</v>
      </c>
      <c r="D1100" s="138" t="s">
        <v>1210</v>
      </c>
      <c r="E1100" s="137" t="s">
        <v>347</v>
      </c>
      <c r="F1100" s="94"/>
      <c r="G1100" s="466" t="s">
        <v>223</v>
      </c>
      <c r="H1100" s="319" t="s">
        <v>245</v>
      </c>
      <c r="I1100" s="319"/>
      <c r="J1100" s="94"/>
      <c r="K1100" s="321" t="s">
        <v>271</v>
      </c>
      <c r="L1100" s="321" t="s">
        <v>271</v>
      </c>
      <c r="M1100" s="318">
        <v>45850</v>
      </c>
      <c r="N1100" s="450" t="s">
        <v>233</v>
      </c>
      <c r="O1100" s="311" t="str">
        <f>TRIM(BD_PyaPinto[[#This Row],[CONTACTO II]])</f>
        <v>NO CONTESTA</v>
      </c>
      <c r="P1100" s="311"/>
      <c r="Q1100" s="492"/>
      <c r="R1100" s="319"/>
      <c r="S1100" s="319"/>
      <c r="T1100" s="319"/>
      <c r="U1100" s="319"/>
      <c r="V1100" s="332"/>
      <c r="W1100" s="332"/>
      <c r="X1100" s="332"/>
    </row>
    <row r="1101" spans="1:24" ht="15" customHeight="1">
      <c r="A1101" s="155">
        <v>71424829</v>
      </c>
      <c r="B1101" s="150" t="s">
        <v>6340</v>
      </c>
      <c r="C1101" s="567">
        <v>954561892</v>
      </c>
      <c r="D1101" s="138" t="s">
        <v>6339</v>
      </c>
      <c r="E1101" s="137" t="s">
        <v>347</v>
      </c>
      <c r="F1101" s="94"/>
      <c r="G1101" s="466" t="s">
        <v>223</v>
      </c>
      <c r="H1101" s="319" t="s">
        <v>245</v>
      </c>
      <c r="I1101" s="319"/>
      <c r="J1101" s="94"/>
      <c r="K1101" s="321" t="s">
        <v>271</v>
      </c>
      <c r="L1101" s="321" t="s">
        <v>271</v>
      </c>
      <c r="M1101" s="318">
        <v>45850</v>
      </c>
      <c r="N1101" s="450" t="s">
        <v>233</v>
      </c>
      <c r="O1101" s="311" t="str">
        <f>TRIM(BD_PyaPinto[[#This Row],[CONTACTO II]])</f>
        <v>NO CONTESTA</v>
      </c>
      <c r="P1101" s="311"/>
      <c r="Q1101" s="492"/>
      <c r="R1101" s="319"/>
      <c r="S1101" s="319"/>
      <c r="T1101" s="319"/>
      <c r="U1101" s="319"/>
      <c r="V1101" s="332"/>
      <c r="W1101" s="332"/>
      <c r="X1101" s="332"/>
    </row>
    <row r="1102" spans="1:24" ht="15" customHeight="1">
      <c r="A1102" s="155">
        <v>9488173</v>
      </c>
      <c r="B1102" s="150" t="s">
        <v>739</v>
      </c>
      <c r="C1102" s="567">
        <v>978437597</v>
      </c>
      <c r="D1102" s="138" t="s">
        <v>740</v>
      </c>
      <c r="E1102" s="137" t="s">
        <v>347</v>
      </c>
      <c r="F1102" s="94"/>
      <c r="G1102" s="466" t="s">
        <v>223</v>
      </c>
      <c r="H1102" s="319" t="s">
        <v>245</v>
      </c>
      <c r="I1102" s="319"/>
      <c r="J1102" s="94"/>
      <c r="K1102" s="321" t="s">
        <v>271</v>
      </c>
      <c r="L1102" s="321" t="s">
        <v>271</v>
      </c>
      <c r="M1102" s="318">
        <v>45850</v>
      </c>
      <c r="N1102" s="450" t="s">
        <v>233</v>
      </c>
      <c r="O1102" s="311" t="str">
        <f>TRIM(BD_PyaPinto[[#This Row],[CONTACTO II]])</f>
        <v>EVALUANDO OPCIONES</v>
      </c>
      <c r="P1102" s="311"/>
      <c r="Q1102" s="492"/>
      <c r="R1102" s="319"/>
      <c r="S1102" s="319"/>
      <c r="T1102" s="319"/>
      <c r="U1102" s="319"/>
      <c r="V1102" s="332"/>
      <c r="W1102" s="332"/>
      <c r="X1102" s="332"/>
    </row>
    <row r="1103" spans="1:24" ht="15" customHeight="1">
      <c r="A1103" s="155">
        <v>10260812</v>
      </c>
      <c r="B1103" s="150" t="s">
        <v>936</v>
      </c>
      <c r="C1103" s="567">
        <v>940242197</v>
      </c>
      <c r="D1103" s="138" t="s">
        <v>937</v>
      </c>
      <c r="E1103" s="137" t="s">
        <v>624</v>
      </c>
      <c r="F1103" s="94"/>
      <c r="G1103" s="466" t="s">
        <v>223</v>
      </c>
      <c r="H1103" s="319" t="s">
        <v>245</v>
      </c>
      <c r="I1103" s="319"/>
      <c r="J1103" s="94"/>
      <c r="K1103" s="321" t="s">
        <v>271</v>
      </c>
      <c r="L1103" s="321" t="s">
        <v>271</v>
      </c>
      <c r="M1103" s="318">
        <v>45850</v>
      </c>
      <c r="N1103" s="450" t="s">
        <v>233</v>
      </c>
      <c r="O1103" s="311" t="str">
        <f>TRIM(BD_PyaPinto[[#This Row],[CONTACTO II]])</f>
        <v>NO CONTESTA</v>
      </c>
      <c r="P1103" s="311"/>
      <c r="Q1103" s="492"/>
      <c r="R1103" s="319"/>
      <c r="S1103" s="319"/>
      <c r="T1103" s="319"/>
      <c r="U1103" s="319"/>
      <c r="V1103" s="332"/>
      <c r="W1103" s="332"/>
      <c r="X1103" s="332"/>
    </row>
    <row r="1104" spans="1:24" ht="15" customHeight="1">
      <c r="A1104" s="155">
        <v>61516855</v>
      </c>
      <c r="B1104" s="490" t="s">
        <v>4614</v>
      </c>
      <c r="C1104" s="567">
        <v>997970885</v>
      </c>
      <c r="D1104" s="1025" t="s">
        <v>4615</v>
      </c>
      <c r="E1104" s="137" t="s">
        <v>451</v>
      </c>
      <c r="F1104" s="94"/>
      <c r="G1104" s="150" t="s">
        <v>224</v>
      </c>
      <c r="H1104" s="319" t="s">
        <v>245</v>
      </c>
      <c r="I1104" s="319"/>
      <c r="J1104" s="94"/>
      <c r="K1104" s="321" t="s">
        <v>271</v>
      </c>
      <c r="L1104" s="321" t="s">
        <v>271</v>
      </c>
      <c r="M1104" s="318">
        <v>45850</v>
      </c>
      <c r="N1104" s="450" t="s">
        <v>233</v>
      </c>
      <c r="O1104" s="311" t="str">
        <f>TRIM(BD_PyaPinto[[#This Row],[CONTACTO II]])</f>
        <v>MOSTRÓ INTERÉS</v>
      </c>
      <c r="P1104" s="606"/>
      <c r="Q1104" s="492" t="s">
        <v>324</v>
      </c>
      <c r="R1104" s="319" t="s">
        <v>234</v>
      </c>
      <c r="S1104" s="319" t="s">
        <v>318</v>
      </c>
      <c r="T1104" s="492" t="s">
        <v>327</v>
      </c>
      <c r="U1104" s="492" t="s">
        <v>255</v>
      </c>
      <c r="V1104" s="332"/>
      <c r="W1104" s="332"/>
      <c r="X1104" s="332"/>
    </row>
    <row r="1105" spans="1:24" ht="15" customHeight="1">
      <c r="A1105" s="155">
        <v>8345597</v>
      </c>
      <c r="B1105" s="150" t="s">
        <v>651</v>
      </c>
      <c r="C1105" s="567">
        <v>982079690</v>
      </c>
      <c r="D1105" s="138" t="s">
        <v>652</v>
      </c>
      <c r="E1105" s="137" t="s">
        <v>451</v>
      </c>
      <c r="F1105" s="94"/>
      <c r="G1105" s="389" t="s">
        <v>225</v>
      </c>
      <c r="H1105" s="319" t="s">
        <v>245</v>
      </c>
      <c r="I1105" s="319"/>
      <c r="J1105" s="94"/>
      <c r="K1105" s="321" t="s">
        <v>271</v>
      </c>
      <c r="L1105" s="321" t="s">
        <v>271</v>
      </c>
      <c r="M1105" s="318">
        <v>45850</v>
      </c>
      <c r="N1105" s="450" t="s">
        <v>233</v>
      </c>
      <c r="O1105" s="311" t="str">
        <f>TRIM(BD_PyaPinto[[#This Row],[CONTACTO II]])</f>
        <v>MOSTRÓ INTERÉS</v>
      </c>
      <c r="P1105" s="311"/>
      <c r="Q1105" s="492"/>
      <c r="R1105" s="319"/>
      <c r="S1105" s="319"/>
      <c r="T1105" s="319"/>
      <c r="U1105" s="319"/>
      <c r="V1105" s="332"/>
      <c r="W1105" s="332"/>
      <c r="X1105" s="332"/>
    </row>
    <row r="1106" spans="1:24" ht="15" customHeight="1">
      <c r="A1106" s="155">
        <v>71578837</v>
      </c>
      <c r="B1106" s="150" t="s">
        <v>6403</v>
      </c>
      <c r="C1106" s="567">
        <v>921548858</v>
      </c>
      <c r="D1106" s="138" t="s">
        <v>6404</v>
      </c>
      <c r="E1106" s="137" t="s">
        <v>347</v>
      </c>
      <c r="F1106" s="94"/>
      <c r="G1106" s="466" t="s">
        <v>223</v>
      </c>
      <c r="H1106" s="319" t="s">
        <v>245</v>
      </c>
      <c r="I1106" s="319"/>
      <c r="J1106" s="94"/>
      <c r="K1106" s="321" t="s">
        <v>271</v>
      </c>
      <c r="L1106" s="321" t="s">
        <v>271</v>
      </c>
      <c r="M1106" s="318">
        <v>45850</v>
      </c>
      <c r="N1106" s="450" t="s">
        <v>233</v>
      </c>
      <c r="O1106" s="311" t="str">
        <f>TRIM(BD_PyaPinto[[#This Row],[CONTACTO II]])</f>
        <v>NO CONTESTA</v>
      </c>
      <c r="P1106" s="311"/>
      <c r="Q1106" s="492"/>
      <c r="R1106" s="319"/>
      <c r="S1106" s="319"/>
      <c r="T1106" s="319"/>
      <c r="U1106" s="319"/>
      <c r="V1106" s="332"/>
      <c r="W1106" s="332"/>
      <c r="X1106" s="332"/>
    </row>
    <row r="1107" spans="1:24" ht="15" customHeight="1">
      <c r="A1107" s="155">
        <v>73162814</v>
      </c>
      <c r="B1107" s="150" t="s">
        <v>8125</v>
      </c>
      <c r="C1107" s="155">
        <v>51948852750</v>
      </c>
      <c r="D1107" s="138" t="s">
        <v>8126</v>
      </c>
      <c r="E1107" s="137" t="s">
        <v>451</v>
      </c>
      <c r="F1107" s="695" t="s">
        <v>260</v>
      </c>
      <c r="G1107" s="466" t="s">
        <v>223</v>
      </c>
      <c r="H1107" s="319" t="s">
        <v>245</v>
      </c>
      <c r="I1107" s="319"/>
      <c r="J1107" s="94"/>
      <c r="K1107" s="321" t="s">
        <v>278</v>
      </c>
      <c r="L1107" s="321" t="s">
        <v>271</v>
      </c>
      <c r="M1107" s="318">
        <v>45850</v>
      </c>
      <c r="N1107" s="450" t="s">
        <v>233</v>
      </c>
      <c r="O1107" s="311" t="str">
        <f>TRIM(BD_PyaPinto[[#This Row],[CONTACTO II]])</f>
        <v>MOSTRÓ INTERÉS</v>
      </c>
      <c r="P1107" s="311"/>
      <c r="Q1107" s="492"/>
      <c r="R1107" s="319"/>
      <c r="S1107" s="319"/>
      <c r="T1107" s="319"/>
      <c r="U1107" s="319"/>
      <c r="V1107" s="332"/>
      <c r="W1107" s="332"/>
      <c r="X1107" s="332"/>
    </row>
    <row r="1108" spans="1:24" ht="15" customHeight="1">
      <c r="A1108" s="155">
        <v>74032420</v>
      </c>
      <c r="B1108" s="150" t="s">
        <v>8718</v>
      </c>
      <c r="C1108" s="155">
        <v>51939473027</v>
      </c>
      <c r="D1108" s="138" t="s">
        <v>8719</v>
      </c>
      <c r="E1108" s="137" t="s">
        <v>347</v>
      </c>
      <c r="F1108" s="695" t="s">
        <v>260</v>
      </c>
      <c r="G1108" s="466" t="s">
        <v>223</v>
      </c>
      <c r="H1108" s="319" t="s">
        <v>245</v>
      </c>
      <c r="I1108" s="319"/>
      <c r="J1108" s="94"/>
      <c r="K1108" s="321" t="s">
        <v>278</v>
      </c>
      <c r="L1108" s="321" t="s">
        <v>271</v>
      </c>
      <c r="M1108" s="318">
        <v>45850</v>
      </c>
      <c r="N1108" s="450" t="s">
        <v>233</v>
      </c>
      <c r="O1108" s="311" t="str">
        <f>TRIM(BD_PyaPinto[[#This Row],[CONTACTO II]])</f>
        <v/>
      </c>
      <c r="P1108" s="311"/>
      <c r="Q1108" s="492"/>
      <c r="R1108" s="319"/>
      <c r="S1108" s="319"/>
      <c r="T1108" s="319"/>
      <c r="U1108" s="319"/>
      <c r="V1108" s="332"/>
      <c r="W1108" s="332"/>
      <c r="X1108" s="332"/>
    </row>
    <row r="1109" spans="1:24" ht="15" customHeight="1">
      <c r="A1109" s="155"/>
      <c r="B1109" s="150"/>
      <c r="C1109" s="155"/>
      <c r="D1109" s="831"/>
      <c r="E1109" s="137"/>
      <c r="F1109" s="695"/>
      <c r="G1109" s="389"/>
      <c r="H1109" s="319"/>
      <c r="I1109" s="319"/>
      <c r="J1109" s="94"/>
      <c r="K1109" s="321"/>
      <c r="L1109" s="321"/>
      <c r="M1109" s="318"/>
      <c r="N1109" s="450"/>
      <c r="O1109" s="311"/>
      <c r="P1109" s="311"/>
      <c r="Q1109" s="492"/>
      <c r="R1109" s="319"/>
      <c r="S1109" s="319"/>
      <c r="T1109" s="319"/>
      <c r="U1109" s="319"/>
      <c r="V1109" s="332"/>
      <c r="W1109" s="332"/>
      <c r="X1109" s="332"/>
    </row>
    <row r="1110" spans="1:24" ht="15" customHeight="1">
      <c r="A1110" s="155">
        <v>75277731</v>
      </c>
      <c r="B1110" s="150" t="s">
        <v>9235</v>
      </c>
      <c r="C1110" s="155">
        <v>51997771780</v>
      </c>
      <c r="D1110" s="138" t="s">
        <v>9236</v>
      </c>
      <c r="E1110" s="137" t="s">
        <v>347</v>
      </c>
      <c r="F1110" s="695" t="s">
        <v>254</v>
      </c>
      <c r="G1110" s="150" t="s">
        <v>224</v>
      </c>
      <c r="H1110" s="319" t="s">
        <v>245</v>
      </c>
      <c r="I1110" s="319"/>
      <c r="J1110" s="94"/>
      <c r="K1110" s="321" t="s">
        <v>280</v>
      </c>
      <c r="L1110" s="321" t="s">
        <v>271</v>
      </c>
      <c r="M1110" s="318">
        <v>45850</v>
      </c>
      <c r="N1110" s="450" t="s">
        <v>233</v>
      </c>
      <c r="O1110" s="311" t="str">
        <f>TRIM(BD_PyaPinto[[#This Row],[CONTACTO II]])</f>
        <v>NO CONTESTA</v>
      </c>
      <c r="P1110" s="311"/>
      <c r="Q1110" s="492"/>
      <c r="R1110" s="319"/>
      <c r="S1110" s="319"/>
      <c r="T1110" s="319"/>
      <c r="U1110" s="319"/>
      <c r="V1110" s="332"/>
      <c r="W1110" s="332"/>
      <c r="X1110" s="332"/>
    </row>
    <row r="1111" spans="1:24" ht="15" customHeight="1">
      <c r="A1111" s="155">
        <v>60861491</v>
      </c>
      <c r="B1111" s="150" t="s">
        <v>3360</v>
      </c>
      <c r="C1111" s="155">
        <v>51918463673</v>
      </c>
      <c r="D1111" s="138" t="s">
        <v>3361</v>
      </c>
      <c r="E1111" s="137" t="s">
        <v>347</v>
      </c>
      <c r="F1111" s="94"/>
      <c r="G1111" s="150" t="s">
        <v>224</v>
      </c>
      <c r="H1111" s="319" t="s">
        <v>245</v>
      </c>
      <c r="I1111" s="319"/>
      <c r="J1111" s="94"/>
      <c r="K1111" s="321" t="s">
        <v>274</v>
      </c>
      <c r="L1111" s="321" t="s">
        <v>271</v>
      </c>
      <c r="M1111" s="318">
        <v>45850</v>
      </c>
      <c r="N1111" s="450" t="s">
        <v>233</v>
      </c>
      <c r="O1111" s="311" t="str">
        <f>TRIM(BD_PyaPinto[[#This Row],[CONTACTO II]])</f>
        <v>MOSTRÓ INTERÉS</v>
      </c>
      <c r="P1111" s="311"/>
      <c r="Q1111" s="492"/>
      <c r="R1111" s="319"/>
      <c r="S1111" s="319"/>
      <c r="T1111" s="319"/>
      <c r="U1111" s="319"/>
      <c r="V1111" s="317" t="s">
        <v>592</v>
      </c>
      <c r="W1111" s="332"/>
      <c r="X1111" s="332"/>
    </row>
    <row r="1112" spans="1:24" ht="15" customHeight="1">
      <c r="A1112" s="317">
        <v>45865825</v>
      </c>
      <c r="B1112" s="317" t="s">
        <v>2564</v>
      </c>
      <c r="C1112" s="317">
        <v>51955153773</v>
      </c>
      <c r="D1112" s="317" t="s">
        <v>2565</v>
      </c>
      <c r="E1112" s="317" t="s">
        <v>347</v>
      </c>
      <c r="F1112" s="695" t="s">
        <v>254</v>
      </c>
      <c r="G1112" s="466" t="s">
        <v>223</v>
      </c>
      <c r="H1112" s="155" t="s">
        <v>245</v>
      </c>
      <c r="I1112" s="319"/>
      <c r="J1112" s="94"/>
      <c r="K1112" s="321" t="s">
        <v>271</v>
      </c>
      <c r="L1112" s="321" t="s">
        <v>271</v>
      </c>
      <c r="M1112" s="318">
        <v>45852</v>
      </c>
      <c r="N1112" s="450" t="s">
        <v>233</v>
      </c>
      <c r="O1112" s="311"/>
      <c r="P1112" s="311"/>
      <c r="Q1112" s="492"/>
      <c r="R1112" s="319"/>
      <c r="S1112" s="319"/>
      <c r="T1112" s="319"/>
      <c r="U1112" s="319"/>
      <c r="V1112" s="332"/>
      <c r="W1112" s="332"/>
      <c r="X1112" s="332"/>
    </row>
    <row r="1113" spans="1:24" ht="15" customHeight="1">
      <c r="A1113" s="317">
        <v>29571052</v>
      </c>
      <c r="B1113" s="317" t="s">
        <v>1276</v>
      </c>
      <c r="C1113" s="317">
        <v>51975555912</v>
      </c>
      <c r="D1113" s="317" t="s">
        <v>1277</v>
      </c>
      <c r="E1113" s="317" t="s">
        <v>451</v>
      </c>
      <c r="F1113" s="695" t="s">
        <v>254</v>
      </c>
      <c r="G1113" s="150" t="s">
        <v>224</v>
      </c>
      <c r="H1113" s="155" t="s">
        <v>245</v>
      </c>
      <c r="I1113" s="319"/>
      <c r="J1113" s="94"/>
      <c r="K1113" s="321" t="s">
        <v>271</v>
      </c>
      <c r="L1113" s="321" t="s">
        <v>271</v>
      </c>
      <c r="M1113" s="318">
        <v>45852</v>
      </c>
      <c r="N1113" s="450" t="s">
        <v>233</v>
      </c>
      <c r="O1113" s="311"/>
      <c r="P1113" s="311"/>
      <c r="Q1113" s="492"/>
      <c r="R1113" s="319"/>
      <c r="S1113" s="319"/>
      <c r="T1113" s="319"/>
      <c r="U1113" s="319"/>
      <c r="V1113" s="332"/>
      <c r="W1113" s="332"/>
      <c r="X1113" s="332"/>
    </row>
    <row r="1114" spans="1:24" ht="15" customHeight="1">
      <c r="A1114" s="317">
        <v>76448359</v>
      </c>
      <c r="B1114" s="317" t="s">
        <v>9676</v>
      </c>
      <c r="C1114" s="317">
        <v>51932188808</v>
      </c>
      <c r="D1114" s="317" t="s">
        <v>9677</v>
      </c>
      <c r="E1114" s="317"/>
      <c r="F1114" s="695" t="s">
        <v>254</v>
      </c>
      <c r="G1114" s="466" t="s">
        <v>223</v>
      </c>
      <c r="H1114" s="155" t="s">
        <v>245</v>
      </c>
      <c r="I1114" s="319"/>
      <c r="J1114" s="94"/>
      <c r="K1114" s="321" t="s">
        <v>271</v>
      </c>
      <c r="L1114" s="321" t="s">
        <v>271</v>
      </c>
      <c r="M1114" s="318">
        <v>45852</v>
      </c>
      <c r="N1114" s="450" t="s">
        <v>233</v>
      </c>
      <c r="O1114" s="311" t="str">
        <f>TRIM(BD_PyaPinto[[#This Row],[CONTACTO II]])</f>
        <v>MOSTRÓ INTERÉS</v>
      </c>
      <c r="P1114" s="606"/>
      <c r="Q1114" s="492" t="s">
        <v>324</v>
      </c>
      <c r="R1114" s="319" t="s">
        <v>234</v>
      </c>
      <c r="S1114" s="319" t="s">
        <v>318</v>
      </c>
      <c r="T1114" s="492" t="s">
        <v>326</v>
      </c>
      <c r="U1114" s="492" t="s">
        <v>255</v>
      </c>
      <c r="V1114" s="332"/>
      <c r="W1114" s="332"/>
      <c r="X1114" s="332"/>
    </row>
    <row r="1115" spans="1:24" ht="15" customHeight="1">
      <c r="A1115" s="155">
        <v>42466996</v>
      </c>
      <c r="B1115" s="150" t="s">
        <v>1888</v>
      </c>
      <c r="C1115" s="155">
        <v>51943043962</v>
      </c>
      <c r="D1115" s="138" t="s">
        <v>1889</v>
      </c>
      <c r="E1115" s="137" t="s">
        <v>451</v>
      </c>
      <c r="F1115" s="695" t="s">
        <v>260</v>
      </c>
      <c r="G1115" s="466" t="s">
        <v>223</v>
      </c>
      <c r="H1115" s="155" t="s">
        <v>245</v>
      </c>
      <c r="I1115" s="319"/>
      <c r="J1115" s="94"/>
      <c r="K1115" s="321" t="s">
        <v>278</v>
      </c>
      <c r="L1115" s="321" t="s">
        <v>278</v>
      </c>
      <c r="M1115" s="318">
        <v>45852</v>
      </c>
      <c r="N1115" s="450" t="s">
        <v>233</v>
      </c>
      <c r="O1115" s="311"/>
      <c r="P1115" s="311"/>
      <c r="Q1115" s="492"/>
      <c r="R1115" s="319"/>
      <c r="S1115" s="319"/>
      <c r="T1115" s="319"/>
      <c r="U1115" s="319"/>
      <c r="V1115" s="332"/>
      <c r="W1115" s="332"/>
      <c r="X1115" s="332"/>
    </row>
    <row r="1116" spans="1:24" ht="15" customHeight="1">
      <c r="A1116" s="155">
        <v>70577874</v>
      </c>
      <c r="B1116" s="150" t="s">
        <v>5517</v>
      </c>
      <c r="C1116" s="155">
        <v>51940041164</v>
      </c>
      <c r="D1116" s="138" t="s">
        <v>5518</v>
      </c>
      <c r="E1116" s="137" t="s">
        <v>347</v>
      </c>
      <c r="F1116" s="695" t="s">
        <v>260</v>
      </c>
      <c r="G1116" s="466" t="s">
        <v>223</v>
      </c>
      <c r="H1116" s="155" t="s">
        <v>245</v>
      </c>
      <c r="I1116" s="319"/>
      <c r="J1116" s="94"/>
      <c r="K1116" s="321" t="s">
        <v>278</v>
      </c>
      <c r="L1116" s="321" t="s">
        <v>278</v>
      </c>
      <c r="M1116" s="318">
        <v>45852</v>
      </c>
      <c r="N1116" s="311" t="s">
        <v>237</v>
      </c>
      <c r="O1116" s="311"/>
      <c r="P1116" s="311"/>
      <c r="Q1116" s="492"/>
      <c r="R1116" s="319"/>
      <c r="S1116" s="319"/>
      <c r="T1116" s="319"/>
      <c r="U1116" s="319"/>
      <c r="V1116" s="332"/>
      <c r="W1116" s="332"/>
      <c r="X1116" s="332"/>
    </row>
    <row r="1117" spans="1:24" ht="15" customHeight="1">
      <c r="A1117" s="169">
        <v>47515426</v>
      </c>
      <c r="B1117" s="162" t="s">
        <v>2818</v>
      </c>
      <c r="C1117" s="167">
        <v>51955621437</v>
      </c>
      <c r="D1117" s="145" t="s">
        <v>2819</v>
      </c>
      <c r="E1117" s="134" t="s">
        <v>347</v>
      </c>
      <c r="F1117" s="76" t="s">
        <v>254</v>
      </c>
      <c r="G1117" s="163" t="s">
        <v>224</v>
      </c>
      <c r="H1117" s="163" t="s">
        <v>245</v>
      </c>
      <c r="I1117" s="82"/>
      <c r="J1117" s="76"/>
      <c r="K1117" s="165" t="s">
        <v>280</v>
      </c>
      <c r="L1117" s="76" t="s">
        <v>280</v>
      </c>
      <c r="M1117" s="189">
        <v>45853</v>
      </c>
      <c r="N1117" s="450" t="s">
        <v>233</v>
      </c>
      <c r="O1117" s="503"/>
      <c r="P1117" s="82"/>
      <c r="Q1117" s="84"/>
      <c r="R1117" s="504"/>
      <c r="S1117" s="504"/>
      <c r="T1117" s="504"/>
      <c r="U1117" s="504"/>
      <c r="V1117" s="505"/>
      <c r="W1117" s="332"/>
      <c r="X1117" s="332"/>
    </row>
    <row r="1118" spans="1:24" ht="15" customHeight="1">
      <c r="A1118" s="169">
        <v>42508831</v>
      </c>
      <c r="B1118" s="162" t="s">
        <v>1894</v>
      </c>
      <c r="C1118" s="167">
        <v>51990064443</v>
      </c>
      <c r="D1118" s="145" t="s">
        <v>1895</v>
      </c>
      <c r="E1118" s="134" t="s">
        <v>347</v>
      </c>
      <c r="F1118" s="76" t="s">
        <v>254</v>
      </c>
      <c r="G1118" s="163" t="s">
        <v>224</v>
      </c>
      <c r="H1118" s="163" t="s">
        <v>245</v>
      </c>
      <c r="I1118" s="82"/>
      <c r="J1118" s="76"/>
      <c r="K1118" s="165" t="s">
        <v>280</v>
      </c>
      <c r="L1118" s="76" t="s">
        <v>280</v>
      </c>
      <c r="M1118" s="189">
        <v>45853</v>
      </c>
      <c r="N1118" s="450" t="s">
        <v>233</v>
      </c>
      <c r="O1118" s="503"/>
      <c r="P1118" s="82"/>
      <c r="Q1118" s="84"/>
      <c r="R1118" s="504"/>
      <c r="S1118" s="504"/>
      <c r="T1118" s="504"/>
      <c r="U1118" s="504"/>
      <c r="V1118" s="505"/>
      <c r="W1118" s="332"/>
      <c r="X1118" s="332"/>
    </row>
    <row r="1119" spans="1:24" ht="15" customHeight="1">
      <c r="A1119" s="428"/>
      <c r="B1119" s="608" t="s">
        <v>11205</v>
      </c>
      <c r="C1119" s="414">
        <v>951133785</v>
      </c>
      <c r="D1119" s="415"/>
      <c r="E1119" s="176" t="s">
        <v>298</v>
      </c>
      <c r="F1119" s="419"/>
      <c r="G1119" s="184" t="s">
        <v>224</v>
      </c>
      <c r="H1119" s="184" t="s">
        <v>238</v>
      </c>
      <c r="I1119" s="437"/>
      <c r="J1119" s="419"/>
      <c r="K1119" s="417"/>
      <c r="L1119" s="76" t="s">
        <v>271</v>
      </c>
      <c r="M1119" s="438"/>
      <c r="N1119" s="450" t="s">
        <v>233</v>
      </c>
      <c r="O1119" s="439"/>
      <c r="P1119" s="82"/>
      <c r="Q1119" s="440"/>
      <c r="R1119" s="439"/>
      <c r="S1119" s="439"/>
      <c r="T1119" s="439"/>
      <c r="U1119" s="439"/>
      <c r="V1119" s="420"/>
    </row>
    <row r="1120" spans="1:24" ht="15" customHeight="1">
      <c r="A1120" s="428"/>
      <c r="B1120" s="608" t="s">
        <v>11206</v>
      </c>
      <c r="C1120" s="414">
        <v>900044073</v>
      </c>
      <c r="D1120" s="415"/>
      <c r="E1120" s="176" t="s">
        <v>298</v>
      </c>
      <c r="F1120" s="419"/>
      <c r="G1120" s="184" t="s">
        <v>224</v>
      </c>
      <c r="H1120" s="184" t="s">
        <v>238</v>
      </c>
      <c r="I1120" s="437"/>
      <c r="J1120" s="419"/>
      <c r="K1120" s="417"/>
      <c r="L1120" s="76" t="s">
        <v>271</v>
      </c>
      <c r="M1120" s="438"/>
      <c r="N1120" s="450" t="s">
        <v>233</v>
      </c>
      <c r="O1120" s="439"/>
      <c r="P1120" s="82"/>
      <c r="Q1120" s="440"/>
      <c r="R1120" s="439"/>
      <c r="S1120" s="439"/>
      <c r="T1120" s="439"/>
      <c r="U1120" s="439"/>
      <c r="V1120" s="420"/>
    </row>
    <row r="1121" spans="1:24" ht="15" customHeight="1">
      <c r="A1121" s="428"/>
      <c r="B1121" s="608" t="s">
        <v>11207</v>
      </c>
      <c r="C1121" s="414">
        <v>933616828</v>
      </c>
      <c r="D1121" s="415"/>
      <c r="E1121" s="416" t="s">
        <v>295</v>
      </c>
      <c r="F1121" s="419"/>
      <c r="G1121" s="184" t="s">
        <v>224</v>
      </c>
      <c r="H1121" s="184" t="s">
        <v>238</v>
      </c>
      <c r="I1121" s="437"/>
      <c r="J1121" s="419"/>
      <c r="K1121" s="417"/>
      <c r="L1121" s="76" t="s">
        <v>271</v>
      </c>
      <c r="M1121" s="438"/>
      <c r="N1121" s="450" t="s">
        <v>233</v>
      </c>
      <c r="O1121" s="439"/>
      <c r="P1121" s="82"/>
      <c r="Q1121" s="440"/>
      <c r="R1121" s="439"/>
      <c r="S1121" s="439"/>
      <c r="T1121" s="439"/>
      <c r="U1121" s="439"/>
      <c r="V1121" s="420"/>
    </row>
    <row r="1122" spans="1:24" ht="15" customHeight="1">
      <c r="A1122" s="595"/>
      <c r="B1122" s="596" t="s">
        <v>11208</v>
      </c>
      <c r="C1122" s="597">
        <v>961503603</v>
      </c>
      <c r="D1122" s="598"/>
      <c r="E1122" s="176" t="s">
        <v>298</v>
      </c>
      <c r="F1122" s="601"/>
      <c r="G1122" s="184" t="s">
        <v>224</v>
      </c>
      <c r="H1122" s="184" t="s">
        <v>238</v>
      </c>
      <c r="I1122" s="600"/>
      <c r="J1122" s="601"/>
      <c r="K1122" s="599"/>
      <c r="L1122" s="76" t="s">
        <v>271</v>
      </c>
      <c r="M1122" s="602"/>
      <c r="N1122" s="450" t="s">
        <v>233</v>
      </c>
      <c r="O1122" s="603"/>
      <c r="P1122" s="82"/>
      <c r="Q1122" s="604"/>
      <c r="R1122" s="603"/>
      <c r="S1122" s="603"/>
      <c r="T1122" s="603"/>
      <c r="U1122" s="603"/>
      <c r="V1122" s="605"/>
    </row>
    <row r="1123" spans="1:24" ht="15" customHeight="1">
      <c r="A1123" s="595"/>
      <c r="B1123" s="612" t="s">
        <v>11209</v>
      </c>
      <c r="C1123" s="597">
        <v>914859589</v>
      </c>
      <c r="D1123" s="598"/>
      <c r="E1123" s="611" t="s">
        <v>11210</v>
      </c>
      <c r="F1123" s="601"/>
      <c r="G1123" s="184" t="s">
        <v>224</v>
      </c>
      <c r="H1123" s="184" t="s">
        <v>238</v>
      </c>
      <c r="I1123" s="600"/>
      <c r="J1123" s="601"/>
      <c r="K1123" s="599"/>
      <c r="L1123" s="76" t="s">
        <v>271</v>
      </c>
      <c r="M1123" s="602"/>
      <c r="N1123" s="450" t="s">
        <v>233</v>
      </c>
      <c r="O1123" s="603"/>
      <c r="P1123" s="82"/>
      <c r="Q1123" s="604"/>
      <c r="R1123" s="603"/>
      <c r="S1123" s="603"/>
      <c r="T1123" s="603"/>
      <c r="U1123" s="603"/>
      <c r="V1123" s="605"/>
    </row>
    <row r="1124" spans="1:24" ht="15" customHeight="1">
      <c r="A1124" s="595"/>
      <c r="B1124" s="612" t="s">
        <v>11211</v>
      </c>
      <c r="C1124" s="597">
        <v>913794500</v>
      </c>
      <c r="D1124" s="598"/>
      <c r="E1124" s="611" t="s">
        <v>11212</v>
      </c>
      <c r="F1124" s="601"/>
      <c r="G1124" s="466" t="s">
        <v>223</v>
      </c>
      <c r="H1124" s="184" t="s">
        <v>238</v>
      </c>
      <c r="I1124" s="600"/>
      <c r="J1124" s="601"/>
      <c r="K1124" s="599"/>
      <c r="L1124" s="76" t="s">
        <v>271</v>
      </c>
      <c r="M1124" s="602"/>
      <c r="N1124" s="450" t="s">
        <v>233</v>
      </c>
      <c r="O1124" s="603"/>
      <c r="P1124" s="82"/>
      <c r="Q1124" s="604"/>
      <c r="R1124" s="603"/>
      <c r="S1124" s="603"/>
      <c r="T1124" s="603"/>
      <c r="U1124" s="603"/>
      <c r="V1124" s="605"/>
    </row>
    <row r="1125" spans="1:24" ht="15" customHeight="1">
      <c r="A1125" s="595"/>
      <c r="B1125" s="596" t="s">
        <v>11213</v>
      </c>
      <c r="C1125" s="597">
        <v>923096751</v>
      </c>
      <c r="D1125" s="598"/>
      <c r="E1125" s="611" t="s">
        <v>11212</v>
      </c>
      <c r="F1125" s="601"/>
      <c r="G1125" s="466" t="s">
        <v>223</v>
      </c>
      <c r="H1125" s="184" t="s">
        <v>238</v>
      </c>
      <c r="I1125" s="600"/>
      <c r="J1125" s="601"/>
      <c r="K1125" s="599"/>
      <c r="L1125" s="76" t="s">
        <v>271</v>
      </c>
      <c r="M1125" s="602"/>
      <c r="N1125" s="450" t="s">
        <v>233</v>
      </c>
      <c r="O1125" s="603"/>
      <c r="P1125" s="82"/>
      <c r="Q1125" s="604"/>
      <c r="R1125" s="603"/>
      <c r="S1125" s="603"/>
      <c r="T1125" s="603"/>
      <c r="U1125" s="603"/>
      <c r="V1125" s="605"/>
    </row>
    <row r="1126" spans="1:24" ht="15" customHeight="1">
      <c r="A1126" s="101">
        <v>22503479</v>
      </c>
      <c r="B1126" s="100" t="s">
        <v>1168</v>
      </c>
      <c r="C1126" s="101">
        <v>51928867927</v>
      </c>
      <c r="D1126" s="102" t="s">
        <v>1169</v>
      </c>
      <c r="E1126" s="99" t="s">
        <v>451</v>
      </c>
      <c r="F1126" s="63"/>
      <c r="G1126" s="100" t="s">
        <v>223</v>
      </c>
      <c r="H1126" s="101" t="s">
        <v>245</v>
      </c>
      <c r="I1126" s="88"/>
      <c r="J1126" s="63"/>
      <c r="K1126" s="125" t="s">
        <v>271</v>
      </c>
      <c r="L1126" s="76" t="s">
        <v>262</v>
      </c>
      <c r="M1126" s="318">
        <v>45854</v>
      </c>
      <c r="N1126" s="372" t="s">
        <v>236</v>
      </c>
      <c r="O1126" s="372"/>
      <c r="P1126" s="82"/>
      <c r="Q1126" s="87"/>
      <c r="R1126" s="88"/>
      <c r="S1126" s="88"/>
      <c r="T1126" s="88"/>
      <c r="U1126" s="88"/>
      <c r="V1126" s="61"/>
      <c r="W1126" s="61"/>
      <c r="X1126" s="61"/>
    </row>
    <row r="1127" spans="1:24" ht="15" customHeight="1">
      <c r="A1127" s="101">
        <v>43455061</v>
      </c>
      <c r="B1127" s="100" t="s">
        <v>2121</v>
      </c>
      <c r="C1127" s="101">
        <v>51982936772</v>
      </c>
      <c r="D1127" s="102" t="s">
        <v>2122</v>
      </c>
      <c r="E1127" s="99" t="s">
        <v>347</v>
      </c>
      <c r="F1127" s="63"/>
      <c r="G1127" s="100" t="s">
        <v>223</v>
      </c>
      <c r="H1127" s="101" t="s">
        <v>245</v>
      </c>
      <c r="I1127" s="88"/>
      <c r="J1127" s="63"/>
      <c r="K1127" s="125" t="s">
        <v>271</v>
      </c>
      <c r="L1127" s="76" t="s">
        <v>262</v>
      </c>
      <c r="M1127" s="318">
        <v>45854</v>
      </c>
      <c r="N1127" s="372" t="s">
        <v>236</v>
      </c>
      <c r="O1127" s="85"/>
      <c r="P1127" s="82"/>
      <c r="Q1127" s="87"/>
      <c r="R1127" s="88"/>
      <c r="S1127" s="88"/>
      <c r="T1127" s="88"/>
      <c r="U1127" s="88"/>
      <c r="V1127" s="61"/>
      <c r="W1127" s="61"/>
      <c r="X1127" s="61"/>
    </row>
    <row r="1128" spans="1:24" ht="15" customHeight="1">
      <c r="A1128" s="101">
        <v>43726483</v>
      </c>
      <c r="B1128" s="100" t="s">
        <v>2175</v>
      </c>
      <c r="C1128" s="101">
        <v>51985136358</v>
      </c>
      <c r="D1128" s="102" t="s">
        <v>2176</v>
      </c>
      <c r="E1128" s="99" t="s">
        <v>347</v>
      </c>
      <c r="F1128" s="63"/>
      <c r="G1128" s="100" t="s">
        <v>223</v>
      </c>
      <c r="H1128" s="101" t="s">
        <v>245</v>
      </c>
      <c r="I1128" s="88"/>
      <c r="J1128" s="63"/>
      <c r="K1128" s="125" t="s">
        <v>271</v>
      </c>
      <c r="L1128" s="125" t="s">
        <v>262</v>
      </c>
      <c r="M1128" s="318">
        <v>45854</v>
      </c>
      <c r="N1128" s="372" t="s">
        <v>237</v>
      </c>
      <c r="O1128" s="85"/>
      <c r="P1128" s="82"/>
      <c r="Q1128" s="87"/>
      <c r="R1128" s="88"/>
      <c r="S1128" s="88"/>
      <c r="T1128" s="88"/>
      <c r="U1128" s="88"/>
      <c r="V1128" s="61"/>
      <c r="W1128" s="61"/>
      <c r="X1128" s="61"/>
    </row>
    <row r="1129" spans="1:24" ht="15" customHeight="1">
      <c r="A1129" s="528" t="s">
        <v>10529</v>
      </c>
      <c r="B1129" s="527" t="s">
        <v>10530</v>
      </c>
      <c r="C1129" s="528" t="s">
        <v>10531</v>
      </c>
      <c r="D1129" s="527" t="s">
        <v>3207</v>
      </c>
      <c r="E1129" s="99" t="s">
        <v>347</v>
      </c>
      <c r="F1129" s="696"/>
      <c r="G1129" s="100" t="s">
        <v>225</v>
      </c>
      <c r="H1129" s="101" t="s">
        <v>245</v>
      </c>
      <c r="I1129" s="88"/>
      <c r="J1129" s="63"/>
      <c r="K1129" s="125" t="s">
        <v>271</v>
      </c>
      <c r="L1129" s="125" t="s">
        <v>271</v>
      </c>
      <c r="M1129" s="318">
        <v>45854</v>
      </c>
      <c r="N1129" s="372" t="s">
        <v>236</v>
      </c>
      <c r="O1129" s="372"/>
      <c r="P1129" s="82"/>
      <c r="Q1129" s="87"/>
      <c r="R1129" s="88"/>
      <c r="S1129" s="88"/>
      <c r="T1129" s="88"/>
      <c r="U1129" s="88"/>
      <c r="V1129" s="61"/>
      <c r="W1129" s="61"/>
      <c r="X1129" s="61"/>
    </row>
    <row r="1130" spans="1:24" ht="15" customHeight="1">
      <c r="A1130" s="528" t="s">
        <v>10594</v>
      </c>
      <c r="B1130" s="527" t="s">
        <v>10595</v>
      </c>
      <c r="C1130" s="528" t="s">
        <v>10596</v>
      </c>
      <c r="D1130" s="527" t="s">
        <v>10597</v>
      </c>
      <c r="E1130" s="99" t="s">
        <v>347</v>
      </c>
      <c r="F1130" s="696"/>
      <c r="G1130" s="100" t="s">
        <v>225</v>
      </c>
      <c r="H1130" s="101" t="s">
        <v>245</v>
      </c>
      <c r="I1130" s="88"/>
      <c r="J1130" s="63"/>
      <c r="K1130" s="125" t="s">
        <v>271</v>
      </c>
      <c r="L1130" s="125" t="s">
        <v>271</v>
      </c>
      <c r="M1130" s="318">
        <v>45854</v>
      </c>
      <c r="N1130" s="372" t="s">
        <v>236</v>
      </c>
      <c r="O1130" s="372"/>
      <c r="P1130" s="82"/>
      <c r="Q1130" s="87"/>
      <c r="R1130" s="88"/>
      <c r="S1130" s="88"/>
      <c r="T1130" s="88"/>
      <c r="U1130" s="88"/>
      <c r="V1130" s="61"/>
      <c r="W1130" s="61"/>
      <c r="X1130" s="61"/>
    </row>
    <row r="1131" spans="1:24" ht="15" customHeight="1">
      <c r="A1131" s="169">
        <v>73251755</v>
      </c>
      <c r="B1131" s="162" t="s">
        <v>8220</v>
      </c>
      <c r="C1131" s="167">
        <v>51923099914</v>
      </c>
      <c r="D1131" s="162" t="s">
        <v>8221</v>
      </c>
      <c r="E1131" s="102" t="s">
        <v>347</v>
      </c>
      <c r="F1131" s="76"/>
      <c r="G1131" s="163" t="s">
        <v>224</v>
      </c>
      <c r="H1131" s="163" t="s">
        <v>245</v>
      </c>
      <c r="I1131" s="82"/>
      <c r="J1131" s="76"/>
      <c r="K1131" s="165" t="s">
        <v>278</v>
      </c>
      <c r="L1131" s="618" t="s">
        <v>271</v>
      </c>
      <c r="M1131" s="619">
        <v>45854</v>
      </c>
      <c r="N1131" s="439" t="s">
        <v>236</v>
      </c>
      <c r="O1131" s="620"/>
      <c r="P1131" s="82"/>
      <c r="Q1131" s="84"/>
      <c r="R1131" s="504"/>
      <c r="S1131" s="504"/>
      <c r="T1131" s="504"/>
      <c r="U1131" s="504"/>
      <c r="V1131" s="505"/>
      <c r="W1131" s="332"/>
      <c r="X1131" s="332"/>
    </row>
    <row r="1132" spans="1:24" ht="15" customHeight="1">
      <c r="A1132" s="169">
        <v>60952317</v>
      </c>
      <c r="B1132" s="162" t="s">
        <v>3486</v>
      </c>
      <c r="C1132" s="167">
        <v>51935110712</v>
      </c>
      <c r="D1132" s="162" t="s">
        <v>3487</v>
      </c>
      <c r="E1132" s="102" t="s">
        <v>347</v>
      </c>
      <c r="F1132" s="76"/>
      <c r="G1132" s="468" t="s">
        <v>225</v>
      </c>
      <c r="H1132" s="163" t="s">
        <v>245</v>
      </c>
      <c r="I1132" s="82"/>
      <c r="J1132" s="76"/>
      <c r="K1132" s="165" t="s">
        <v>274</v>
      </c>
      <c r="L1132" s="618" t="s">
        <v>271</v>
      </c>
      <c r="M1132" s="619">
        <v>45854</v>
      </c>
      <c r="N1132" s="439" t="s">
        <v>236</v>
      </c>
      <c r="O1132" s="620"/>
      <c r="P1132" s="82"/>
      <c r="Q1132" s="84"/>
      <c r="R1132" s="504"/>
      <c r="S1132" s="504"/>
      <c r="T1132" s="504"/>
      <c r="U1132" s="504"/>
      <c r="V1132" s="505"/>
      <c r="W1132" s="332"/>
      <c r="X1132" s="332"/>
    </row>
    <row r="1133" spans="1:24" ht="15" customHeight="1">
      <c r="A1133" s="595">
        <v>62060061</v>
      </c>
      <c r="B1133" s="612" t="s">
        <v>5171</v>
      </c>
      <c r="C1133" s="597">
        <v>952497578</v>
      </c>
      <c r="D1133" s="598" t="s">
        <v>5172</v>
      </c>
      <c r="E1133" s="611"/>
      <c r="F1133" s="601"/>
      <c r="G1133" s="621" t="s">
        <v>223</v>
      </c>
      <c r="H1133" s="621" t="s">
        <v>11</v>
      </c>
      <c r="I1133" s="600"/>
      <c r="J1133" s="601"/>
      <c r="K1133" s="599"/>
      <c r="L1133" s="618" t="s">
        <v>271</v>
      </c>
      <c r="M1133" s="602">
        <v>45854</v>
      </c>
      <c r="N1133" s="450" t="s">
        <v>233</v>
      </c>
      <c r="O1133" s="603"/>
      <c r="P1133" s="82"/>
      <c r="Q1133" s="604"/>
      <c r="R1133" s="603"/>
      <c r="S1133" s="603"/>
      <c r="T1133" s="603"/>
      <c r="U1133" s="603"/>
      <c r="V1133" s="605"/>
    </row>
    <row r="1134" spans="1:24" ht="15" customHeight="1">
      <c r="A1134" s="428">
        <v>71674702</v>
      </c>
      <c r="B1134" s="608" t="s">
        <v>6491</v>
      </c>
      <c r="C1134" s="414" t="s">
        <v>6492</v>
      </c>
      <c r="D1134" s="415" t="s">
        <v>6493</v>
      </c>
      <c r="E1134" s="416"/>
      <c r="F1134" s="419"/>
      <c r="G1134" s="418" t="s">
        <v>223</v>
      </c>
      <c r="H1134" s="621" t="s">
        <v>11</v>
      </c>
      <c r="I1134" s="437"/>
      <c r="J1134" s="419"/>
      <c r="K1134" s="417"/>
      <c r="L1134" s="618" t="s">
        <v>271</v>
      </c>
      <c r="M1134" s="602">
        <v>45854</v>
      </c>
      <c r="N1134" s="450" t="s">
        <v>233</v>
      </c>
      <c r="O1134" s="439"/>
      <c r="P1134" s="82"/>
      <c r="Q1134" s="440"/>
      <c r="R1134" s="439"/>
      <c r="S1134" s="439"/>
      <c r="T1134" s="439"/>
      <c r="U1134" s="439"/>
      <c r="V1134" s="420"/>
    </row>
    <row r="1135" spans="1:24" ht="15" customHeight="1">
      <c r="A1135" s="428">
        <v>72587258</v>
      </c>
      <c r="B1135" s="608" t="s">
        <v>7314</v>
      </c>
      <c r="C1135" s="414">
        <v>51991663706</v>
      </c>
      <c r="D1135" s="415" t="s">
        <v>7315</v>
      </c>
      <c r="E1135" s="416"/>
      <c r="F1135" s="419"/>
      <c r="G1135" s="418" t="s">
        <v>223</v>
      </c>
      <c r="H1135" s="621" t="s">
        <v>11</v>
      </c>
      <c r="I1135" s="437"/>
      <c r="J1135" s="419"/>
      <c r="K1135" s="417"/>
      <c r="L1135" s="618" t="s">
        <v>271</v>
      </c>
      <c r="M1135" s="602">
        <v>45854</v>
      </c>
      <c r="N1135" s="450" t="s">
        <v>233</v>
      </c>
      <c r="O1135" s="439"/>
      <c r="P1135" s="82"/>
      <c r="Q1135" s="440"/>
      <c r="R1135" s="439"/>
      <c r="S1135" s="439"/>
      <c r="T1135" s="439"/>
      <c r="U1135" s="439"/>
      <c r="V1135" s="420"/>
    </row>
    <row r="1136" spans="1:24" ht="15" customHeight="1">
      <c r="A1136" s="428">
        <v>72989564</v>
      </c>
      <c r="B1136" s="608" t="s">
        <v>7863</v>
      </c>
      <c r="C1136" s="414">
        <v>984556868</v>
      </c>
      <c r="D1136" s="415" t="s">
        <v>7864</v>
      </c>
      <c r="E1136" s="416"/>
      <c r="F1136" s="419"/>
      <c r="G1136" s="418" t="s">
        <v>223</v>
      </c>
      <c r="H1136" s="621" t="s">
        <v>11</v>
      </c>
      <c r="I1136" s="437"/>
      <c r="J1136" s="419"/>
      <c r="K1136" s="417"/>
      <c r="L1136" s="618" t="s">
        <v>271</v>
      </c>
      <c r="M1136" s="602">
        <v>45854</v>
      </c>
      <c r="N1136" s="450" t="s">
        <v>233</v>
      </c>
      <c r="O1136" s="439"/>
      <c r="P1136" s="82"/>
      <c r="Q1136" s="440"/>
      <c r="R1136" s="439"/>
      <c r="S1136" s="439"/>
      <c r="T1136" s="439"/>
      <c r="U1136" s="439"/>
      <c r="V1136" s="420"/>
    </row>
    <row r="1137" spans="1:22" ht="15" customHeight="1">
      <c r="A1137" s="428">
        <v>67039365</v>
      </c>
      <c r="B1137" s="608" t="s">
        <v>5352</v>
      </c>
      <c r="C1137" s="414">
        <v>900485321</v>
      </c>
      <c r="D1137" s="415" t="s">
        <v>5353</v>
      </c>
      <c r="E1137" s="416"/>
      <c r="F1137" s="419"/>
      <c r="G1137" s="418" t="s">
        <v>223</v>
      </c>
      <c r="H1137" s="621" t="s">
        <v>11</v>
      </c>
      <c r="I1137" s="437"/>
      <c r="J1137" s="419"/>
      <c r="K1137" s="417"/>
      <c r="L1137" s="618" t="s">
        <v>271</v>
      </c>
      <c r="M1137" s="602">
        <v>45854</v>
      </c>
      <c r="N1137" s="450" t="s">
        <v>233</v>
      </c>
      <c r="O1137" s="439"/>
      <c r="P1137" s="82"/>
      <c r="Q1137" s="440"/>
      <c r="R1137" s="439"/>
      <c r="S1137" s="439"/>
      <c r="T1137" s="439"/>
      <c r="U1137" s="439"/>
      <c r="V1137" s="420"/>
    </row>
    <row r="1138" spans="1:22" ht="15" customHeight="1">
      <c r="A1138" s="428">
        <v>61877234</v>
      </c>
      <c r="B1138" s="608" t="s">
        <v>4909</v>
      </c>
      <c r="C1138" s="414">
        <v>51993431237</v>
      </c>
      <c r="D1138" s="415" t="s">
        <v>4910</v>
      </c>
      <c r="E1138" s="416"/>
      <c r="F1138" s="419"/>
      <c r="G1138" s="418" t="s">
        <v>223</v>
      </c>
      <c r="H1138" s="621" t="s">
        <v>11</v>
      </c>
      <c r="I1138" s="437"/>
      <c r="J1138" s="419"/>
      <c r="K1138" s="417"/>
      <c r="L1138" s="618" t="s">
        <v>271</v>
      </c>
      <c r="M1138" s="602">
        <v>45854</v>
      </c>
      <c r="N1138" s="450" t="s">
        <v>233</v>
      </c>
      <c r="O1138" s="439"/>
      <c r="P1138" s="82"/>
      <c r="Q1138" s="440"/>
      <c r="R1138" s="439"/>
      <c r="S1138" s="439"/>
      <c r="T1138" s="439"/>
      <c r="U1138" s="439"/>
      <c r="V1138" s="420"/>
    </row>
    <row r="1139" spans="1:22" ht="15" customHeight="1">
      <c r="A1139" s="428">
        <v>74725460</v>
      </c>
      <c r="B1139" s="608" t="s">
        <v>9017</v>
      </c>
      <c r="C1139" s="414">
        <v>51907601828</v>
      </c>
      <c r="D1139" s="415" t="s">
        <v>9018</v>
      </c>
      <c r="E1139" s="416"/>
      <c r="F1139" s="419"/>
      <c r="G1139" s="418" t="s">
        <v>223</v>
      </c>
      <c r="H1139" s="621" t="s">
        <v>11</v>
      </c>
      <c r="I1139" s="437"/>
      <c r="J1139" s="419"/>
      <c r="K1139" s="417"/>
      <c r="L1139" s="618" t="s">
        <v>271</v>
      </c>
      <c r="M1139" s="602">
        <v>45854</v>
      </c>
      <c r="N1139" s="450" t="s">
        <v>233</v>
      </c>
      <c r="O1139" s="439"/>
      <c r="P1139" s="82"/>
      <c r="Q1139" s="440"/>
      <c r="R1139" s="439"/>
      <c r="S1139" s="439"/>
      <c r="T1139" s="439"/>
      <c r="U1139" s="439"/>
      <c r="V1139" s="420"/>
    </row>
    <row r="1140" spans="1:22" ht="15" customHeight="1">
      <c r="A1140" s="428">
        <v>40532883</v>
      </c>
      <c r="B1140" s="608" t="s">
        <v>1440</v>
      </c>
      <c r="C1140" s="414">
        <v>51977564293</v>
      </c>
      <c r="D1140" s="415" t="s">
        <v>1441</v>
      </c>
      <c r="E1140" s="416"/>
      <c r="F1140" s="419"/>
      <c r="G1140" s="418" t="s">
        <v>223</v>
      </c>
      <c r="H1140" s="621" t="s">
        <v>11</v>
      </c>
      <c r="I1140" s="437"/>
      <c r="J1140" s="419"/>
      <c r="K1140" s="417"/>
      <c r="L1140" s="618" t="s">
        <v>271</v>
      </c>
      <c r="M1140" s="602">
        <v>45854</v>
      </c>
      <c r="N1140" s="450" t="s">
        <v>233</v>
      </c>
      <c r="O1140" s="439"/>
      <c r="P1140" s="82"/>
      <c r="Q1140" s="440"/>
      <c r="R1140" s="439"/>
      <c r="S1140" s="439"/>
      <c r="T1140" s="439"/>
      <c r="U1140" s="439"/>
      <c r="V1140" s="420"/>
    </row>
    <row r="1141" spans="1:22" ht="15" customHeight="1">
      <c r="A1141" s="428">
        <v>71955135</v>
      </c>
      <c r="B1141" s="608" t="s">
        <v>6676</v>
      </c>
      <c r="C1141" s="414">
        <v>51935583249</v>
      </c>
      <c r="D1141" s="415" t="s">
        <v>6677</v>
      </c>
      <c r="E1141" s="416"/>
      <c r="F1141" s="419"/>
      <c r="G1141" s="418" t="s">
        <v>223</v>
      </c>
      <c r="H1141" s="621" t="s">
        <v>11</v>
      </c>
      <c r="I1141" s="437"/>
      <c r="J1141" s="419"/>
      <c r="K1141" s="417"/>
      <c r="L1141" s="618" t="s">
        <v>271</v>
      </c>
      <c r="M1141" s="602">
        <v>45854</v>
      </c>
      <c r="N1141" s="450" t="s">
        <v>233</v>
      </c>
      <c r="O1141" s="439"/>
      <c r="P1141" s="82"/>
      <c r="Q1141" s="440"/>
      <c r="R1141" s="439"/>
      <c r="S1141" s="439"/>
      <c r="T1141" s="439"/>
      <c r="U1141" s="439"/>
      <c r="V1141" s="420"/>
    </row>
    <row r="1142" spans="1:22" ht="15" customHeight="1">
      <c r="A1142" s="428">
        <v>74908745</v>
      </c>
      <c r="B1142" s="608" t="s">
        <v>9095</v>
      </c>
      <c r="C1142" s="414">
        <v>51917225622</v>
      </c>
      <c r="D1142" s="415" t="s">
        <v>9096</v>
      </c>
      <c r="E1142" s="416"/>
      <c r="F1142" s="419"/>
      <c r="G1142" s="418" t="s">
        <v>223</v>
      </c>
      <c r="H1142" s="621" t="s">
        <v>11</v>
      </c>
      <c r="I1142" s="437"/>
      <c r="J1142" s="419"/>
      <c r="K1142" s="417"/>
      <c r="L1142" s="618" t="s">
        <v>271</v>
      </c>
      <c r="M1142" s="602">
        <v>45854</v>
      </c>
      <c r="N1142" s="450" t="s">
        <v>233</v>
      </c>
      <c r="O1142" s="439"/>
      <c r="P1142" s="82"/>
      <c r="Q1142" s="440"/>
      <c r="R1142" s="439"/>
      <c r="S1142" s="439"/>
      <c r="T1142" s="439"/>
      <c r="U1142" s="439"/>
      <c r="V1142" s="420"/>
    </row>
    <row r="1143" spans="1:22" ht="15" customHeight="1">
      <c r="A1143" s="428">
        <v>74181604</v>
      </c>
      <c r="B1143" s="608" t="s">
        <v>8828</v>
      </c>
      <c r="C1143" s="414">
        <v>933586444</v>
      </c>
      <c r="D1143" s="415" t="s">
        <v>8829</v>
      </c>
      <c r="E1143" s="416"/>
      <c r="F1143" s="419"/>
      <c r="G1143" s="418" t="s">
        <v>223</v>
      </c>
      <c r="H1143" s="621" t="s">
        <v>11</v>
      </c>
      <c r="I1143" s="437"/>
      <c r="J1143" s="419"/>
      <c r="K1143" s="417"/>
      <c r="L1143" s="618" t="s">
        <v>271</v>
      </c>
      <c r="M1143" s="602">
        <v>45854</v>
      </c>
      <c r="N1143" s="450" t="s">
        <v>233</v>
      </c>
      <c r="O1143" s="439"/>
      <c r="P1143" s="82"/>
      <c r="Q1143" s="440"/>
      <c r="R1143" s="439"/>
      <c r="S1143" s="439"/>
      <c r="T1143" s="439"/>
      <c r="U1143" s="439"/>
      <c r="V1143" s="420"/>
    </row>
    <row r="1144" spans="1:22" ht="15" customHeight="1">
      <c r="A1144" s="428">
        <v>43613081</v>
      </c>
      <c r="B1144" s="608" t="s">
        <v>2159</v>
      </c>
      <c r="C1144" s="414">
        <v>51916774841</v>
      </c>
      <c r="D1144" s="415" t="s">
        <v>2160</v>
      </c>
      <c r="E1144" s="416"/>
      <c r="F1144" s="419"/>
      <c r="G1144" s="418" t="s">
        <v>223</v>
      </c>
      <c r="H1144" s="621" t="s">
        <v>11</v>
      </c>
      <c r="I1144" s="437"/>
      <c r="J1144" s="419"/>
      <c r="K1144" s="417"/>
      <c r="L1144" s="618" t="s">
        <v>271</v>
      </c>
      <c r="M1144" s="602">
        <v>45854</v>
      </c>
      <c r="N1144" s="450" t="s">
        <v>233</v>
      </c>
      <c r="O1144" s="439"/>
      <c r="P1144" s="82"/>
      <c r="Q1144" s="440"/>
      <c r="R1144" s="439"/>
      <c r="S1144" s="439"/>
      <c r="T1144" s="439"/>
      <c r="U1144" s="439"/>
      <c r="V1144" s="420"/>
    </row>
    <row r="1145" spans="1:22" ht="15" customHeight="1">
      <c r="A1145" s="428">
        <v>2418105</v>
      </c>
      <c r="B1145" s="608" t="s">
        <v>423</v>
      </c>
      <c r="C1145" s="414">
        <v>51918008424</v>
      </c>
      <c r="D1145" s="415" t="s">
        <v>424</v>
      </c>
      <c r="E1145" s="416"/>
      <c r="F1145" s="419"/>
      <c r="G1145" s="418" t="s">
        <v>223</v>
      </c>
      <c r="H1145" s="621" t="s">
        <v>11</v>
      </c>
      <c r="I1145" s="437"/>
      <c r="J1145" s="419"/>
      <c r="K1145" s="417"/>
      <c r="L1145" s="618" t="s">
        <v>262</v>
      </c>
      <c r="M1145" s="602">
        <v>45854</v>
      </c>
      <c r="N1145" s="450" t="s">
        <v>233</v>
      </c>
      <c r="O1145" s="439"/>
      <c r="P1145" s="82"/>
      <c r="Q1145" s="440"/>
      <c r="R1145" s="439"/>
      <c r="S1145" s="439"/>
      <c r="T1145" s="439"/>
      <c r="U1145" s="439"/>
      <c r="V1145" s="420"/>
    </row>
    <row r="1146" spans="1:22" ht="15" customHeight="1">
      <c r="A1146" s="428">
        <v>72349512</v>
      </c>
      <c r="B1146" s="608" t="s">
        <v>7157</v>
      </c>
      <c r="C1146" s="414">
        <v>51904736564</v>
      </c>
      <c r="D1146" s="415" t="s">
        <v>7158</v>
      </c>
      <c r="E1146" s="416"/>
      <c r="F1146" s="419"/>
      <c r="G1146" s="418" t="s">
        <v>223</v>
      </c>
      <c r="H1146" s="621" t="s">
        <v>11</v>
      </c>
      <c r="I1146" s="437"/>
      <c r="J1146" s="419"/>
      <c r="K1146" s="417"/>
      <c r="L1146" s="618" t="s">
        <v>271</v>
      </c>
      <c r="M1146" s="602">
        <v>45854</v>
      </c>
      <c r="N1146" s="450" t="s">
        <v>233</v>
      </c>
      <c r="O1146" s="439"/>
      <c r="P1146" s="82"/>
      <c r="Q1146" s="440"/>
      <c r="R1146" s="439"/>
      <c r="S1146" s="439"/>
      <c r="T1146" s="439"/>
      <c r="U1146" s="439"/>
      <c r="V1146" s="420"/>
    </row>
    <row r="1147" spans="1:22" ht="15" customHeight="1">
      <c r="A1147" s="428">
        <v>71424829</v>
      </c>
      <c r="B1147" s="608" t="s">
        <v>6341</v>
      </c>
      <c r="C1147" s="414">
        <v>51954561892</v>
      </c>
      <c r="D1147" s="415" t="s">
        <v>6342</v>
      </c>
      <c r="E1147" s="416"/>
      <c r="F1147" s="419"/>
      <c r="G1147" s="418" t="s">
        <v>223</v>
      </c>
      <c r="H1147" s="621" t="s">
        <v>11</v>
      </c>
      <c r="I1147" s="437"/>
      <c r="J1147" s="419"/>
      <c r="K1147" s="417"/>
      <c r="L1147" s="618" t="s">
        <v>271</v>
      </c>
      <c r="M1147" s="602">
        <v>45854</v>
      </c>
      <c r="N1147" s="450" t="s">
        <v>233</v>
      </c>
      <c r="O1147" s="439"/>
      <c r="P1147" s="82"/>
      <c r="Q1147" s="440"/>
      <c r="R1147" s="439"/>
      <c r="S1147" s="439"/>
      <c r="T1147" s="439"/>
      <c r="U1147" s="439"/>
      <c r="V1147" s="420"/>
    </row>
    <row r="1148" spans="1:22" ht="15" customHeight="1">
      <c r="A1148" s="595">
        <v>72752998</v>
      </c>
      <c r="B1148" s="612" t="s">
        <v>7540</v>
      </c>
      <c r="C1148" s="597">
        <v>51912919161</v>
      </c>
      <c r="D1148" s="598" t="s">
        <v>7541</v>
      </c>
      <c r="E1148" s="611"/>
      <c r="F1148" s="601"/>
      <c r="G1148" s="621" t="s">
        <v>223</v>
      </c>
      <c r="H1148" s="621" t="s">
        <v>11</v>
      </c>
      <c r="I1148" s="600"/>
      <c r="J1148" s="601"/>
      <c r="K1148" s="599"/>
      <c r="L1148" s="618" t="s">
        <v>271</v>
      </c>
      <c r="M1148" s="602">
        <v>45854</v>
      </c>
      <c r="N1148" s="450" t="s">
        <v>233</v>
      </c>
      <c r="O1148" s="603"/>
      <c r="P1148" s="82"/>
      <c r="Q1148" s="604"/>
      <c r="R1148" s="603"/>
      <c r="S1148" s="603"/>
      <c r="T1148" s="603"/>
      <c r="U1148" s="603"/>
      <c r="V1148" s="605"/>
    </row>
    <row r="1149" spans="1:22" ht="15" customHeight="1">
      <c r="A1149" s="595">
        <v>60939303</v>
      </c>
      <c r="B1149" s="612" t="s">
        <v>3455</v>
      </c>
      <c r="C1149" s="597">
        <v>51976779809</v>
      </c>
      <c r="D1149" s="598" t="s">
        <v>3456</v>
      </c>
      <c r="E1149" s="611"/>
      <c r="F1149" s="601"/>
      <c r="G1149" s="621" t="s">
        <v>223</v>
      </c>
      <c r="H1149" s="621" t="s">
        <v>11</v>
      </c>
      <c r="I1149" s="600"/>
      <c r="J1149" s="601"/>
      <c r="K1149" s="599"/>
      <c r="L1149" s="618" t="s">
        <v>271</v>
      </c>
      <c r="M1149" s="602">
        <v>45854</v>
      </c>
      <c r="N1149" s="450" t="s">
        <v>233</v>
      </c>
      <c r="O1149" s="603"/>
      <c r="P1149" s="82"/>
      <c r="Q1149" s="604"/>
      <c r="R1149" s="603"/>
      <c r="S1149" s="603"/>
      <c r="T1149" s="603"/>
      <c r="U1149" s="603"/>
      <c r="V1149" s="605"/>
    </row>
    <row r="1150" spans="1:22" ht="15" customHeight="1">
      <c r="A1150" s="595">
        <v>71876572</v>
      </c>
      <c r="B1150" s="612" t="s">
        <v>6649</v>
      </c>
      <c r="C1150" s="597">
        <v>945314316</v>
      </c>
      <c r="D1150" s="598" t="s">
        <v>6650</v>
      </c>
      <c r="E1150" s="611"/>
      <c r="F1150" s="601"/>
      <c r="G1150" s="621" t="s">
        <v>224</v>
      </c>
      <c r="H1150" s="621" t="s">
        <v>11</v>
      </c>
      <c r="I1150" s="600"/>
      <c r="J1150" s="601"/>
      <c r="K1150" s="599"/>
      <c r="L1150" s="618" t="s">
        <v>271</v>
      </c>
      <c r="M1150" s="602">
        <v>45854</v>
      </c>
      <c r="N1150" s="450" t="s">
        <v>233</v>
      </c>
      <c r="O1150" s="603"/>
      <c r="P1150" s="82"/>
      <c r="Q1150" s="604"/>
      <c r="R1150" s="603"/>
      <c r="S1150" s="603"/>
      <c r="T1150" s="603"/>
      <c r="U1150" s="603"/>
      <c r="V1150" s="605"/>
    </row>
    <row r="1151" spans="1:22" ht="15" customHeight="1">
      <c r="A1151" s="595">
        <v>77277600</v>
      </c>
      <c r="B1151" s="612" t="s">
        <v>9910</v>
      </c>
      <c r="C1151" s="597">
        <v>918734250</v>
      </c>
      <c r="D1151" s="598" t="s">
        <v>9911</v>
      </c>
      <c r="E1151" s="611"/>
      <c r="F1151" s="601"/>
      <c r="G1151" s="621" t="s">
        <v>224</v>
      </c>
      <c r="H1151" s="621" t="s">
        <v>11</v>
      </c>
      <c r="I1151" s="600"/>
      <c r="J1151" s="601"/>
      <c r="K1151" s="599"/>
      <c r="L1151" s="618" t="s">
        <v>271</v>
      </c>
      <c r="M1151" s="602">
        <v>45854</v>
      </c>
      <c r="N1151" s="450" t="s">
        <v>233</v>
      </c>
      <c r="O1151" s="603"/>
      <c r="P1151" s="82"/>
      <c r="Q1151" s="604"/>
      <c r="R1151" s="603"/>
      <c r="S1151" s="603"/>
      <c r="T1151" s="603"/>
      <c r="U1151" s="603"/>
      <c r="V1151" s="605"/>
    </row>
    <row r="1152" spans="1:22" ht="15" customHeight="1">
      <c r="A1152" s="595">
        <v>76385715</v>
      </c>
      <c r="B1152" s="612" t="s">
        <v>9643</v>
      </c>
      <c r="C1152" s="597" t="s">
        <v>9644</v>
      </c>
      <c r="D1152" s="598" t="s">
        <v>9645</v>
      </c>
      <c r="E1152" s="611"/>
      <c r="F1152" s="601"/>
      <c r="G1152" s="621" t="s">
        <v>224</v>
      </c>
      <c r="H1152" s="621" t="s">
        <v>11</v>
      </c>
      <c r="I1152" s="600"/>
      <c r="J1152" s="601"/>
      <c r="K1152" s="599"/>
      <c r="L1152" s="618" t="s">
        <v>271</v>
      </c>
      <c r="M1152" s="602">
        <v>45854</v>
      </c>
      <c r="N1152" s="450" t="s">
        <v>233</v>
      </c>
      <c r="O1152" s="603"/>
      <c r="P1152" s="82"/>
      <c r="Q1152" s="604"/>
      <c r="R1152" s="603"/>
      <c r="S1152" s="603"/>
      <c r="T1152" s="603"/>
      <c r="U1152" s="603"/>
      <c r="V1152" s="605"/>
    </row>
    <row r="1153" spans="1:22" ht="15" customHeight="1">
      <c r="A1153" s="595">
        <v>60557459</v>
      </c>
      <c r="B1153" s="612" t="s">
        <v>3150</v>
      </c>
      <c r="C1153" s="597">
        <v>51994645218</v>
      </c>
      <c r="D1153" s="598" t="s">
        <v>3151</v>
      </c>
      <c r="E1153" s="611"/>
      <c r="F1153" s="601"/>
      <c r="G1153" s="621" t="s">
        <v>224</v>
      </c>
      <c r="H1153" s="621" t="s">
        <v>11</v>
      </c>
      <c r="I1153" s="600"/>
      <c r="J1153" s="601"/>
      <c r="K1153" s="599"/>
      <c r="L1153" s="618" t="s">
        <v>271</v>
      </c>
      <c r="M1153" s="602">
        <v>45854</v>
      </c>
      <c r="N1153" s="450" t="s">
        <v>233</v>
      </c>
      <c r="O1153" s="603"/>
      <c r="P1153" s="82"/>
      <c r="Q1153" s="604"/>
      <c r="R1153" s="603"/>
      <c r="S1153" s="603"/>
      <c r="T1153" s="603"/>
      <c r="U1153" s="603"/>
      <c r="V1153" s="605"/>
    </row>
    <row r="1154" spans="1:22" ht="15" customHeight="1">
      <c r="A1154" s="595">
        <v>73326625</v>
      </c>
      <c r="B1154" s="612" t="s">
        <v>8296</v>
      </c>
      <c r="C1154" s="597">
        <v>973399593</v>
      </c>
      <c r="D1154" s="598" t="s">
        <v>8297</v>
      </c>
      <c r="E1154" s="611"/>
      <c r="F1154" s="601"/>
      <c r="G1154" s="621" t="s">
        <v>224</v>
      </c>
      <c r="H1154" s="621" t="s">
        <v>11</v>
      </c>
      <c r="I1154" s="600"/>
      <c r="J1154" s="601"/>
      <c r="K1154" s="599"/>
      <c r="L1154" s="618" t="s">
        <v>271</v>
      </c>
      <c r="M1154" s="602">
        <v>45854</v>
      </c>
      <c r="N1154" s="450" t="s">
        <v>233</v>
      </c>
      <c r="O1154" s="603"/>
      <c r="P1154" s="82"/>
      <c r="Q1154" s="604"/>
      <c r="R1154" s="603"/>
      <c r="S1154" s="603"/>
      <c r="T1154" s="603"/>
      <c r="U1154" s="603"/>
      <c r="V1154" s="605"/>
    </row>
    <row r="1155" spans="1:22" ht="15" customHeight="1">
      <c r="A1155" s="595">
        <v>43521173</v>
      </c>
      <c r="B1155" s="612" t="s">
        <v>2139</v>
      </c>
      <c r="C1155" s="597">
        <v>51918722786</v>
      </c>
      <c r="D1155" s="598" t="s">
        <v>2140</v>
      </c>
      <c r="E1155" s="611"/>
      <c r="F1155" s="601"/>
      <c r="G1155" s="621" t="s">
        <v>224</v>
      </c>
      <c r="H1155" s="621" t="s">
        <v>11</v>
      </c>
      <c r="I1155" s="600"/>
      <c r="J1155" s="601"/>
      <c r="K1155" s="599"/>
      <c r="L1155" s="618" t="s">
        <v>271</v>
      </c>
      <c r="M1155" s="602">
        <v>45854</v>
      </c>
      <c r="N1155" s="450" t="s">
        <v>233</v>
      </c>
      <c r="O1155" s="603"/>
      <c r="P1155" s="82"/>
      <c r="Q1155" s="604"/>
      <c r="R1155" s="603"/>
      <c r="S1155" s="603"/>
      <c r="T1155" s="603"/>
      <c r="U1155" s="603"/>
      <c r="V1155" s="605"/>
    </row>
    <row r="1156" spans="1:22" ht="15" customHeight="1">
      <c r="A1156" s="595">
        <v>61186402</v>
      </c>
      <c r="B1156" s="612" t="s">
        <v>3789</v>
      </c>
      <c r="C1156" s="597">
        <v>914419524</v>
      </c>
      <c r="D1156" s="598" t="s">
        <v>3790</v>
      </c>
      <c r="E1156" s="611"/>
      <c r="F1156" s="601"/>
      <c r="G1156" s="621" t="s">
        <v>224</v>
      </c>
      <c r="H1156" s="621" t="s">
        <v>11</v>
      </c>
      <c r="I1156" s="600"/>
      <c r="J1156" s="601"/>
      <c r="K1156" s="599"/>
      <c r="L1156" s="618" t="s">
        <v>271</v>
      </c>
      <c r="M1156" s="602">
        <v>45854</v>
      </c>
      <c r="N1156" s="450" t="s">
        <v>233</v>
      </c>
      <c r="O1156" s="603"/>
      <c r="P1156" s="82"/>
      <c r="Q1156" s="604"/>
      <c r="R1156" s="603"/>
      <c r="S1156" s="603"/>
      <c r="T1156" s="603"/>
      <c r="U1156" s="603"/>
      <c r="V1156" s="605"/>
    </row>
    <row r="1157" spans="1:22" ht="15" customHeight="1">
      <c r="A1157" s="595">
        <v>70963225</v>
      </c>
      <c r="B1157" s="612" t="s">
        <v>5883</v>
      </c>
      <c r="C1157" s="597">
        <v>51902291132</v>
      </c>
      <c r="D1157" s="598" t="s">
        <v>5884</v>
      </c>
      <c r="E1157" s="611"/>
      <c r="F1157" s="601"/>
      <c r="G1157" s="621" t="s">
        <v>224</v>
      </c>
      <c r="H1157" s="621" t="s">
        <v>11</v>
      </c>
      <c r="I1157" s="600"/>
      <c r="J1157" s="601"/>
      <c r="K1157" s="599"/>
      <c r="L1157" s="618" t="s">
        <v>271</v>
      </c>
      <c r="M1157" s="602">
        <v>45854</v>
      </c>
      <c r="N1157" s="450" t="s">
        <v>233</v>
      </c>
      <c r="O1157" s="603"/>
      <c r="P1157" s="82"/>
      <c r="Q1157" s="604"/>
      <c r="R1157" s="603"/>
      <c r="S1157" s="603"/>
      <c r="T1157" s="603"/>
      <c r="U1157" s="603"/>
      <c r="V1157" s="605"/>
    </row>
    <row r="1158" spans="1:22" ht="15" customHeight="1">
      <c r="A1158" s="595">
        <v>73851434</v>
      </c>
      <c r="B1158" s="612" t="s">
        <v>8605</v>
      </c>
      <c r="C1158" s="597">
        <v>51963781947</v>
      </c>
      <c r="D1158" s="598" t="s">
        <v>8606</v>
      </c>
      <c r="E1158" s="611"/>
      <c r="F1158" s="601"/>
      <c r="G1158" s="621" t="s">
        <v>224</v>
      </c>
      <c r="H1158" s="621" t="s">
        <v>11</v>
      </c>
      <c r="I1158" s="600"/>
      <c r="J1158" s="601"/>
      <c r="K1158" s="599"/>
      <c r="L1158" s="618" t="s">
        <v>271</v>
      </c>
      <c r="M1158" s="602">
        <v>45854</v>
      </c>
      <c r="N1158" s="450" t="s">
        <v>233</v>
      </c>
      <c r="O1158" s="603"/>
      <c r="P1158" s="82"/>
      <c r="Q1158" s="604"/>
      <c r="R1158" s="603"/>
      <c r="S1158" s="603"/>
      <c r="T1158" s="603"/>
      <c r="U1158" s="603"/>
      <c r="V1158" s="605"/>
    </row>
    <row r="1159" spans="1:22" ht="15" customHeight="1">
      <c r="A1159" s="595">
        <v>71323022</v>
      </c>
      <c r="B1159" s="612" t="s">
        <v>6178</v>
      </c>
      <c r="C1159" s="597" t="s">
        <v>6179</v>
      </c>
      <c r="D1159" s="598" t="s">
        <v>6180</v>
      </c>
      <c r="E1159" s="611"/>
      <c r="F1159" s="601"/>
      <c r="G1159" s="621" t="s">
        <v>224</v>
      </c>
      <c r="H1159" s="621" t="s">
        <v>11</v>
      </c>
      <c r="I1159" s="600"/>
      <c r="J1159" s="601"/>
      <c r="K1159" s="599"/>
      <c r="L1159" s="618" t="s">
        <v>271</v>
      </c>
      <c r="M1159" s="602">
        <v>45854</v>
      </c>
      <c r="N1159" s="450" t="s">
        <v>233</v>
      </c>
      <c r="O1159" s="603"/>
      <c r="P1159" s="82"/>
      <c r="Q1159" s="604"/>
      <c r="R1159" s="603"/>
      <c r="S1159" s="603"/>
      <c r="T1159" s="603"/>
      <c r="U1159" s="603"/>
      <c r="V1159" s="605"/>
    </row>
    <row r="1160" spans="1:22" ht="15" customHeight="1">
      <c r="A1160" s="595">
        <v>75869035</v>
      </c>
      <c r="B1160" s="612" t="s">
        <v>9455</v>
      </c>
      <c r="C1160" s="597">
        <v>51934084019</v>
      </c>
      <c r="D1160" s="598" t="s">
        <v>9456</v>
      </c>
      <c r="E1160" s="611"/>
      <c r="F1160" s="601"/>
      <c r="G1160" s="621" t="s">
        <v>224</v>
      </c>
      <c r="H1160" s="621" t="s">
        <v>11</v>
      </c>
      <c r="I1160" s="600"/>
      <c r="J1160" s="601"/>
      <c r="K1160" s="599"/>
      <c r="L1160" s="618" t="s">
        <v>271</v>
      </c>
      <c r="M1160" s="602">
        <v>45854</v>
      </c>
      <c r="N1160" s="450" t="s">
        <v>233</v>
      </c>
      <c r="O1160" s="603"/>
      <c r="P1160" s="82"/>
      <c r="Q1160" s="604"/>
      <c r="R1160" s="603"/>
      <c r="S1160" s="603"/>
      <c r="T1160" s="603"/>
      <c r="U1160" s="603"/>
      <c r="V1160" s="605"/>
    </row>
    <row r="1161" spans="1:22" ht="15" customHeight="1">
      <c r="A1161" s="595">
        <v>47903152</v>
      </c>
      <c r="B1161" s="612" t="s">
        <v>2868</v>
      </c>
      <c r="C1161" s="597">
        <v>51928120792</v>
      </c>
      <c r="D1161" s="598" t="s">
        <v>2869</v>
      </c>
      <c r="E1161" s="611"/>
      <c r="F1161" s="601"/>
      <c r="G1161" s="621" t="s">
        <v>224</v>
      </c>
      <c r="H1161" s="621" t="s">
        <v>11</v>
      </c>
      <c r="I1161" s="600"/>
      <c r="J1161" s="601"/>
      <c r="K1161" s="599"/>
      <c r="L1161" s="618" t="s">
        <v>271</v>
      </c>
      <c r="M1161" s="602">
        <v>45854</v>
      </c>
      <c r="N1161" s="450" t="s">
        <v>233</v>
      </c>
      <c r="O1161" s="603"/>
      <c r="P1161" s="82"/>
      <c r="Q1161" s="604"/>
      <c r="R1161" s="603"/>
      <c r="S1161" s="603"/>
      <c r="T1161" s="603"/>
      <c r="U1161" s="603"/>
      <c r="V1161" s="605"/>
    </row>
    <row r="1162" spans="1:22" ht="15" customHeight="1">
      <c r="A1162" s="595">
        <v>41010373</v>
      </c>
      <c r="B1162" s="612" t="s">
        <v>1558</v>
      </c>
      <c r="C1162" s="597">
        <v>51965739859</v>
      </c>
      <c r="D1162" s="598" t="s">
        <v>1559</v>
      </c>
      <c r="E1162" s="611"/>
      <c r="F1162" s="601"/>
      <c r="G1162" s="621" t="s">
        <v>224</v>
      </c>
      <c r="H1162" s="621" t="s">
        <v>11</v>
      </c>
      <c r="I1162" s="600"/>
      <c r="J1162" s="601"/>
      <c r="K1162" s="599"/>
      <c r="L1162" s="618" t="s">
        <v>271</v>
      </c>
      <c r="M1162" s="602">
        <v>45854</v>
      </c>
      <c r="N1162" s="450" t="s">
        <v>233</v>
      </c>
      <c r="O1162" s="603"/>
      <c r="P1162" s="82"/>
      <c r="Q1162" s="604"/>
      <c r="R1162" s="603"/>
      <c r="S1162" s="603"/>
      <c r="T1162" s="603"/>
      <c r="U1162" s="603"/>
      <c r="V1162" s="605"/>
    </row>
    <row r="1163" spans="1:22" ht="15" customHeight="1">
      <c r="A1163" s="595">
        <v>49076427</v>
      </c>
      <c r="B1163" s="612" t="s">
        <v>2974</v>
      </c>
      <c r="C1163" s="597">
        <v>51926288905</v>
      </c>
      <c r="D1163" s="598" t="s">
        <v>2975</v>
      </c>
      <c r="E1163" s="611"/>
      <c r="F1163" s="601"/>
      <c r="G1163" s="621" t="s">
        <v>224</v>
      </c>
      <c r="H1163" s="621" t="s">
        <v>11</v>
      </c>
      <c r="I1163" s="600"/>
      <c r="J1163" s="601"/>
      <c r="K1163" s="599"/>
      <c r="L1163" s="618" t="s">
        <v>271</v>
      </c>
      <c r="M1163" s="602">
        <v>45854</v>
      </c>
      <c r="N1163" s="450" t="s">
        <v>233</v>
      </c>
      <c r="O1163" s="603"/>
      <c r="P1163" s="82"/>
      <c r="Q1163" s="604"/>
      <c r="R1163" s="603"/>
      <c r="S1163" s="603"/>
      <c r="T1163" s="603"/>
      <c r="U1163" s="603"/>
      <c r="V1163" s="605"/>
    </row>
    <row r="1164" spans="1:22" ht="15" customHeight="1">
      <c r="A1164" s="595">
        <v>70010085</v>
      </c>
      <c r="B1164" s="612" t="s">
        <v>5358</v>
      </c>
      <c r="C1164" s="597">
        <v>51993835074</v>
      </c>
      <c r="D1164" s="598" t="s">
        <v>5359</v>
      </c>
      <c r="E1164" s="611"/>
      <c r="F1164" s="601"/>
      <c r="G1164" s="621" t="s">
        <v>224</v>
      </c>
      <c r="H1164" s="621" t="s">
        <v>11</v>
      </c>
      <c r="I1164" s="600"/>
      <c r="J1164" s="601"/>
      <c r="K1164" s="599"/>
      <c r="L1164" s="618" t="s">
        <v>271</v>
      </c>
      <c r="M1164" s="602">
        <v>45854</v>
      </c>
      <c r="N1164" s="450" t="s">
        <v>233</v>
      </c>
      <c r="O1164" s="603"/>
      <c r="P1164" s="82"/>
      <c r="Q1164" s="604"/>
      <c r="R1164" s="603"/>
      <c r="S1164" s="603"/>
      <c r="T1164" s="603"/>
      <c r="U1164" s="603"/>
      <c r="V1164" s="605"/>
    </row>
    <row r="1165" spans="1:22" ht="15" customHeight="1">
      <c r="A1165" s="595">
        <v>46145321</v>
      </c>
      <c r="B1165" s="612" t="s">
        <v>2600</v>
      </c>
      <c r="C1165" s="597">
        <v>51979211459</v>
      </c>
      <c r="D1165" s="598" t="s">
        <v>2601</v>
      </c>
      <c r="E1165" s="611"/>
      <c r="F1165" s="601"/>
      <c r="G1165" s="621" t="s">
        <v>224</v>
      </c>
      <c r="H1165" s="621" t="s">
        <v>11</v>
      </c>
      <c r="I1165" s="600"/>
      <c r="J1165" s="601"/>
      <c r="K1165" s="599"/>
      <c r="L1165" s="618" t="s">
        <v>271</v>
      </c>
      <c r="M1165" s="602">
        <v>45854</v>
      </c>
      <c r="N1165" s="450" t="s">
        <v>233</v>
      </c>
      <c r="O1165" s="603"/>
      <c r="P1165" s="82"/>
      <c r="Q1165" s="604"/>
      <c r="R1165" s="603"/>
      <c r="S1165" s="603"/>
      <c r="T1165" s="603"/>
      <c r="U1165" s="603"/>
      <c r="V1165" s="605"/>
    </row>
    <row r="1166" spans="1:22" ht="15" customHeight="1">
      <c r="A1166" s="595">
        <v>7498225</v>
      </c>
      <c r="B1166" s="612" t="s">
        <v>573</v>
      </c>
      <c r="C1166" s="597">
        <v>51958707166</v>
      </c>
      <c r="D1166" s="598" t="s">
        <v>574</v>
      </c>
      <c r="E1166" s="611"/>
      <c r="F1166" s="601"/>
      <c r="G1166" s="621" t="s">
        <v>224</v>
      </c>
      <c r="H1166" s="621" t="s">
        <v>11</v>
      </c>
      <c r="I1166" s="600"/>
      <c r="J1166" s="601"/>
      <c r="K1166" s="599"/>
      <c r="L1166" s="618" t="s">
        <v>271</v>
      </c>
      <c r="M1166" s="602">
        <v>45854</v>
      </c>
      <c r="N1166" s="450" t="s">
        <v>233</v>
      </c>
      <c r="O1166" s="603"/>
      <c r="P1166" s="82"/>
      <c r="Q1166" s="604"/>
      <c r="R1166" s="603"/>
      <c r="S1166" s="603"/>
      <c r="T1166" s="603"/>
      <c r="U1166" s="603"/>
      <c r="V1166" s="605"/>
    </row>
    <row r="1167" spans="1:22" ht="15" customHeight="1">
      <c r="A1167" s="595">
        <v>47040503</v>
      </c>
      <c r="B1167" s="612" t="s">
        <v>2741</v>
      </c>
      <c r="C1167" s="597">
        <v>51934960253</v>
      </c>
      <c r="D1167" s="598" t="s">
        <v>2742</v>
      </c>
      <c r="E1167" s="611"/>
      <c r="F1167" s="601"/>
      <c r="G1167" s="621" t="s">
        <v>224</v>
      </c>
      <c r="H1167" s="621" t="s">
        <v>11</v>
      </c>
      <c r="I1167" s="600"/>
      <c r="J1167" s="601"/>
      <c r="K1167" s="599"/>
      <c r="L1167" s="618" t="s">
        <v>271</v>
      </c>
      <c r="M1167" s="602">
        <v>45854</v>
      </c>
      <c r="N1167" s="450" t="s">
        <v>233</v>
      </c>
      <c r="O1167" s="603"/>
      <c r="P1167" s="82"/>
      <c r="Q1167" s="604"/>
      <c r="R1167" s="603"/>
      <c r="S1167" s="603"/>
      <c r="T1167" s="603"/>
      <c r="U1167" s="603"/>
      <c r="V1167" s="605"/>
    </row>
    <row r="1168" spans="1:22" ht="15" customHeight="1">
      <c r="A1168" s="595">
        <v>6789491</v>
      </c>
      <c r="B1168" s="612" t="s">
        <v>537</v>
      </c>
      <c r="C1168" s="597">
        <v>51999778191</v>
      </c>
      <c r="D1168" s="598" t="s">
        <v>538</v>
      </c>
      <c r="E1168" s="611"/>
      <c r="F1168" s="601"/>
      <c r="G1168" s="621" t="s">
        <v>224</v>
      </c>
      <c r="H1168" s="621" t="s">
        <v>11</v>
      </c>
      <c r="I1168" s="600"/>
      <c r="J1168" s="601"/>
      <c r="K1168" s="599"/>
      <c r="L1168" s="618" t="s">
        <v>271</v>
      </c>
      <c r="M1168" s="602">
        <v>45854</v>
      </c>
      <c r="N1168" s="450" t="s">
        <v>233</v>
      </c>
      <c r="O1168" s="603"/>
      <c r="P1168" s="82"/>
      <c r="Q1168" s="604"/>
      <c r="R1168" s="603"/>
      <c r="S1168" s="603"/>
      <c r="T1168" s="603"/>
      <c r="U1168" s="603"/>
      <c r="V1168" s="605"/>
    </row>
    <row r="1169" spans="1:22" ht="15" customHeight="1">
      <c r="A1169" s="595">
        <v>61697511</v>
      </c>
      <c r="B1169" s="612" t="s">
        <v>4732</v>
      </c>
      <c r="C1169" s="597">
        <v>51929447757</v>
      </c>
      <c r="D1169" s="598" t="s">
        <v>4733</v>
      </c>
      <c r="E1169" s="611"/>
      <c r="F1169" s="601"/>
      <c r="G1169" s="621" t="s">
        <v>224</v>
      </c>
      <c r="H1169" s="621" t="s">
        <v>11</v>
      </c>
      <c r="I1169" s="600"/>
      <c r="J1169" s="601"/>
      <c r="K1169" s="599"/>
      <c r="L1169" s="618" t="s">
        <v>271</v>
      </c>
      <c r="M1169" s="602">
        <v>45854</v>
      </c>
      <c r="N1169" s="450" t="s">
        <v>233</v>
      </c>
      <c r="O1169" s="603"/>
      <c r="P1169" s="82"/>
      <c r="Q1169" s="604"/>
      <c r="R1169" s="603"/>
      <c r="S1169" s="603"/>
      <c r="T1169" s="603"/>
      <c r="U1169" s="603"/>
      <c r="V1169" s="605"/>
    </row>
    <row r="1170" spans="1:22" ht="15" customHeight="1">
      <c r="A1170" s="595">
        <v>42703696</v>
      </c>
      <c r="B1170" s="612" t="s">
        <v>1940</v>
      </c>
      <c r="C1170" s="597">
        <v>51967538829</v>
      </c>
      <c r="D1170" s="598" t="s">
        <v>1941</v>
      </c>
      <c r="E1170" s="611"/>
      <c r="F1170" s="601"/>
      <c r="G1170" s="621" t="s">
        <v>224</v>
      </c>
      <c r="H1170" s="621" t="s">
        <v>11</v>
      </c>
      <c r="I1170" s="600"/>
      <c r="J1170" s="601"/>
      <c r="K1170" s="599"/>
      <c r="L1170" s="618" t="s">
        <v>271</v>
      </c>
      <c r="M1170" s="602">
        <v>45854</v>
      </c>
      <c r="N1170" s="450" t="s">
        <v>233</v>
      </c>
      <c r="O1170" s="603"/>
      <c r="P1170" s="82"/>
      <c r="Q1170" s="604"/>
      <c r="R1170" s="603"/>
      <c r="S1170" s="603"/>
      <c r="T1170" s="603"/>
      <c r="U1170" s="603"/>
      <c r="V1170" s="605"/>
    </row>
    <row r="1171" spans="1:22" ht="15" customHeight="1">
      <c r="A1171" s="595">
        <v>47378738</v>
      </c>
      <c r="B1171" s="612" t="s">
        <v>2788</v>
      </c>
      <c r="C1171" s="597">
        <v>51918502513</v>
      </c>
      <c r="D1171" s="598" t="s">
        <v>2789</v>
      </c>
      <c r="E1171" s="611"/>
      <c r="F1171" s="601"/>
      <c r="G1171" s="621" t="s">
        <v>224</v>
      </c>
      <c r="H1171" s="621" t="s">
        <v>11</v>
      </c>
      <c r="I1171" s="600"/>
      <c r="J1171" s="601"/>
      <c r="K1171" s="599"/>
      <c r="L1171" s="618" t="s">
        <v>271</v>
      </c>
      <c r="M1171" s="602">
        <v>45854</v>
      </c>
      <c r="N1171" s="450" t="s">
        <v>233</v>
      </c>
      <c r="O1171" s="603"/>
      <c r="P1171" s="82"/>
      <c r="Q1171" s="604"/>
      <c r="R1171" s="603"/>
      <c r="S1171" s="603"/>
      <c r="T1171" s="603"/>
      <c r="U1171" s="603"/>
      <c r="V1171" s="605"/>
    </row>
    <row r="1172" spans="1:22" ht="15" customHeight="1">
      <c r="A1172" s="595">
        <v>76889164</v>
      </c>
      <c r="B1172" s="612" t="s">
        <v>9812</v>
      </c>
      <c r="C1172" s="597">
        <v>978589448</v>
      </c>
      <c r="D1172" s="598" t="s">
        <v>9813</v>
      </c>
      <c r="E1172" s="611"/>
      <c r="F1172" s="601"/>
      <c r="G1172" s="621" t="s">
        <v>224</v>
      </c>
      <c r="H1172" s="621" t="s">
        <v>11</v>
      </c>
      <c r="I1172" s="600"/>
      <c r="J1172" s="601"/>
      <c r="K1172" s="599"/>
      <c r="L1172" s="618" t="s">
        <v>271</v>
      </c>
      <c r="M1172" s="602">
        <v>45854</v>
      </c>
      <c r="N1172" s="450" t="s">
        <v>233</v>
      </c>
      <c r="O1172" s="603"/>
      <c r="P1172" s="82"/>
      <c r="Q1172" s="604"/>
      <c r="R1172" s="603"/>
      <c r="S1172" s="603"/>
      <c r="T1172" s="603"/>
      <c r="U1172" s="603"/>
      <c r="V1172" s="605"/>
    </row>
    <row r="1173" spans="1:22" ht="15" customHeight="1">
      <c r="A1173" s="595">
        <v>61253018</v>
      </c>
      <c r="B1173" s="612" t="s">
        <v>3915</v>
      </c>
      <c r="C1173" s="597">
        <v>975626039</v>
      </c>
      <c r="D1173" s="598" t="s">
        <v>3916</v>
      </c>
      <c r="E1173" s="611"/>
      <c r="F1173" s="601"/>
      <c r="G1173" s="621" t="s">
        <v>224</v>
      </c>
      <c r="H1173" s="621" t="s">
        <v>11</v>
      </c>
      <c r="I1173" s="600"/>
      <c r="J1173" s="601"/>
      <c r="K1173" s="599"/>
      <c r="L1173" s="618" t="s">
        <v>271</v>
      </c>
      <c r="M1173" s="602">
        <v>45854</v>
      </c>
      <c r="N1173" s="450" t="s">
        <v>233</v>
      </c>
      <c r="O1173" s="603"/>
      <c r="P1173" s="82"/>
      <c r="Q1173" s="604"/>
      <c r="R1173" s="603"/>
      <c r="S1173" s="603"/>
      <c r="T1173" s="603"/>
      <c r="U1173" s="603"/>
      <c r="V1173" s="605"/>
    </row>
    <row r="1174" spans="1:22" ht="15" customHeight="1">
      <c r="A1174" s="595">
        <v>61213176</v>
      </c>
      <c r="B1174" s="612" t="s">
        <v>3834</v>
      </c>
      <c r="C1174" s="597">
        <v>985822596</v>
      </c>
      <c r="D1174" s="598" t="s">
        <v>3835</v>
      </c>
      <c r="E1174" s="611"/>
      <c r="F1174" s="601"/>
      <c r="G1174" s="621" t="s">
        <v>224</v>
      </c>
      <c r="H1174" s="621" t="s">
        <v>11</v>
      </c>
      <c r="I1174" s="600"/>
      <c r="J1174" s="601"/>
      <c r="K1174" s="599"/>
      <c r="L1174" s="618" t="s">
        <v>271</v>
      </c>
      <c r="M1174" s="602">
        <v>45854</v>
      </c>
      <c r="N1174" s="450" t="s">
        <v>233</v>
      </c>
      <c r="O1174" s="603"/>
      <c r="P1174" s="82"/>
      <c r="Q1174" s="604"/>
      <c r="R1174" s="603"/>
      <c r="S1174" s="603"/>
      <c r="T1174" s="603"/>
      <c r="U1174" s="603"/>
      <c r="V1174" s="605"/>
    </row>
    <row r="1175" spans="1:22" ht="15" customHeight="1">
      <c r="A1175" s="595">
        <v>70526155</v>
      </c>
      <c r="B1175" s="612" t="s">
        <v>5487</v>
      </c>
      <c r="C1175" s="597">
        <v>901784841</v>
      </c>
      <c r="D1175" s="598" t="s">
        <v>5488</v>
      </c>
      <c r="E1175" s="611"/>
      <c r="F1175" s="601"/>
      <c r="G1175" s="621" t="s">
        <v>224</v>
      </c>
      <c r="H1175" s="621" t="s">
        <v>11</v>
      </c>
      <c r="I1175" s="600"/>
      <c r="J1175" s="601"/>
      <c r="K1175" s="599"/>
      <c r="L1175" s="618" t="s">
        <v>271</v>
      </c>
      <c r="M1175" s="602">
        <v>45854</v>
      </c>
      <c r="N1175" s="450" t="s">
        <v>233</v>
      </c>
      <c r="O1175" s="603"/>
      <c r="P1175" s="82"/>
      <c r="Q1175" s="604"/>
      <c r="R1175" s="603"/>
      <c r="S1175" s="603"/>
      <c r="T1175" s="603"/>
      <c r="U1175" s="603"/>
      <c r="V1175" s="605"/>
    </row>
    <row r="1176" spans="1:22" ht="15" customHeight="1">
      <c r="A1176" s="595">
        <v>72411417</v>
      </c>
      <c r="B1176" s="612" t="s">
        <v>7187</v>
      </c>
      <c r="C1176" s="597">
        <v>51924027784</v>
      </c>
      <c r="D1176" s="598" t="s">
        <v>7188</v>
      </c>
      <c r="E1176" s="611"/>
      <c r="F1176" s="601"/>
      <c r="G1176" s="621" t="s">
        <v>224</v>
      </c>
      <c r="H1176" s="621" t="s">
        <v>11</v>
      </c>
      <c r="I1176" s="600"/>
      <c r="J1176" s="601"/>
      <c r="K1176" s="599"/>
      <c r="L1176" s="618" t="s">
        <v>271</v>
      </c>
      <c r="M1176" s="602">
        <v>45854</v>
      </c>
      <c r="N1176" s="450" t="s">
        <v>233</v>
      </c>
      <c r="O1176" s="603"/>
      <c r="P1176" s="82"/>
      <c r="Q1176" s="604"/>
      <c r="R1176" s="603"/>
      <c r="S1176" s="603"/>
      <c r="T1176" s="603"/>
      <c r="U1176" s="603"/>
      <c r="V1176" s="605"/>
    </row>
    <row r="1177" spans="1:22" ht="15" customHeight="1">
      <c r="A1177" s="595">
        <v>47161232</v>
      </c>
      <c r="B1177" s="612" t="s">
        <v>2764</v>
      </c>
      <c r="C1177" s="597">
        <v>982075945</v>
      </c>
      <c r="D1177" s="598" t="s">
        <v>2765</v>
      </c>
      <c r="E1177" s="611"/>
      <c r="F1177" s="601"/>
      <c r="G1177" s="621" t="s">
        <v>224</v>
      </c>
      <c r="H1177" s="621" t="s">
        <v>11</v>
      </c>
      <c r="I1177" s="600"/>
      <c r="J1177" s="601"/>
      <c r="K1177" s="599"/>
      <c r="L1177" s="618" t="s">
        <v>271</v>
      </c>
      <c r="M1177" s="602">
        <v>45854</v>
      </c>
      <c r="N1177" s="450" t="s">
        <v>233</v>
      </c>
      <c r="O1177" s="603"/>
      <c r="P1177" s="82"/>
      <c r="Q1177" s="604"/>
      <c r="R1177" s="603"/>
      <c r="S1177" s="603"/>
      <c r="T1177" s="603"/>
      <c r="U1177" s="603"/>
      <c r="V1177" s="605"/>
    </row>
    <row r="1178" spans="1:22" ht="15" customHeight="1">
      <c r="A1178" s="595">
        <v>74205451</v>
      </c>
      <c r="B1178" s="612" t="s">
        <v>8834</v>
      </c>
      <c r="C1178" s="597">
        <v>980652060</v>
      </c>
      <c r="D1178" s="598" t="s">
        <v>8835</v>
      </c>
      <c r="E1178" s="611"/>
      <c r="F1178" s="601"/>
      <c r="G1178" s="621" t="s">
        <v>224</v>
      </c>
      <c r="H1178" s="621" t="s">
        <v>11</v>
      </c>
      <c r="I1178" s="600"/>
      <c r="J1178" s="601"/>
      <c r="K1178" s="599"/>
      <c r="L1178" s="618" t="s">
        <v>271</v>
      </c>
      <c r="M1178" s="602">
        <v>45854</v>
      </c>
      <c r="N1178" s="450" t="s">
        <v>233</v>
      </c>
      <c r="O1178" s="603"/>
      <c r="P1178" s="82"/>
      <c r="Q1178" s="604"/>
      <c r="R1178" s="603"/>
      <c r="S1178" s="603"/>
      <c r="T1178" s="603"/>
      <c r="U1178" s="603"/>
      <c r="V1178" s="605"/>
    </row>
    <row r="1179" spans="1:22" ht="15" customHeight="1">
      <c r="A1179" s="595">
        <v>60875713</v>
      </c>
      <c r="B1179" s="612" t="s">
        <v>3395</v>
      </c>
      <c r="C1179" s="597">
        <v>965930503</v>
      </c>
      <c r="D1179" s="598" t="s">
        <v>3396</v>
      </c>
      <c r="E1179" s="611"/>
      <c r="F1179" s="601"/>
      <c r="G1179" s="621" t="s">
        <v>224</v>
      </c>
      <c r="H1179" s="621" t="s">
        <v>11</v>
      </c>
      <c r="I1179" s="600"/>
      <c r="J1179" s="601"/>
      <c r="K1179" s="599"/>
      <c r="L1179" s="618" t="s">
        <v>271</v>
      </c>
      <c r="M1179" s="602">
        <v>45854</v>
      </c>
      <c r="N1179" s="450" t="s">
        <v>233</v>
      </c>
      <c r="O1179" s="603"/>
      <c r="P1179" s="82"/>
      <c r="Q1179" s="604"/>
      <c r="R1179" s="603"/>
      <c r="S1179" s="603"/>
      <c r="T1179" s="603"/>
      <c r="U1179" s="603"/>
      <c r="V1179" s="605"/>
    </row>
    <row r="1180" spans="1:22" ht="15" customHeight="1">
      <c r="A1180" s="595">
        <v>72338910</v>
      </c>
      <c r="B1180" s="612" t="s">
        <v>7075</v>
      </c>
      <c r="C1180" s="597">
        <v>971296921</v>
      </c>
      <c r="D1180" s="598" t="s">
        <v>7076</v>
      </c>
      <c r="E1180" s="611"/>
      <c r="F1180" s="601"/>
      <c r="G1180" s="621" t="s">
        <v>224</v>
      </c>
      <c r="H1180" s="621" t="s">
        <v>11</v>
      </c>
      <c r="I1180" s="600"/>
      <c r="J1180" s="601"/>
      <c r="K1180" s="599"/>
      <c r="L1180" s="618" t="s">
        <v>271</v>
      </c>
      <c r="M1180" s="602">
        <v>45854</v>
      </c>
      <c r="N1180" s="450" t="s">
        <v>233</v>
      </c>
      <c r="O1180" s="603"/>
      <c r="P1180" s="82"/>
      <c r="Q1180" s="604"/>
      <c r="R1180" s="603"/>
      <c r="S1180" s="603"/>
      <c r="T1180" s="603"/>
      <c r="U1180" s="603"/>
      <c r="V1180" s="605"/>
    </row>
    <row r="1181" spans="1:22" ht="15" customHeight="1">
      <c r="A1181" s="595">
        <v>73634041</v>
      </c>
      <c r="B1181" s="612" t="s">
        <v>8470</v>
      </c>
      <c r="C1181" s="597">
        <v>51923437249</v>
      </c>
      <c r="D1181" s="598" t="s">
        <v>8471</v>
      </c>
      <c r="E1181" s="611"/>
      <c r="F1181" s="601"/>
      <c r="G1181" s="621" t="s">
        <v>224</v>
      </c>
      <c r="H1181" s="621" t="s">
        <v>11</v>
      </c>
      <c r="I1181" s="600"/>
      <c r="J1181" s="601"/>
      <c r="K1181" s="599"/>
      <c r="L1181" s="618" t="s">
        <v>271</v>
      </c>
      <c r="M1181" s="602">
        <v>45854</v>
      </c>
      <c r="N1181" s="450" t="s">
        <v>233</v>
      </c>
      <c r="O1181" s="603"/>
      <c r="P1181" s="82"/>
      <c r="Q1181" s="604"/>
      <c r="R1181" s="603"/>
      <c r="S1181" s="603"/>
      <c r="T1181" s="603"/>
      <c r="U1181" s="603"/>
      <c r="V1181" s="605"/>
    </row>
    <row r="1182" spans="1:22" ht="15" customHeight="1">
      <c r="A1182" s="595">
        <v>75535681</v>
      </c>
      <c r="B1182" s="612" t="s">
        <v>9347</v>
      </c>
      <c r="C1182" s="597">
        <v>51945535188</v>
      </c>
      <c r="D1182" s="598" t="s">
        <v>9348</v>
      </c>
      <c r="E1182" s="611"/>
      <c r="F1182" s="601"/>
      <c r="G1182" s="621" t="s">
        <v>225</v>
      </c>
      <c r="H1182" s="621" t="s">
        <v>11</v>
      </c>
      <c r="I1182" s="600"/>
      <c r="J1182" s="601"/>
      <c r="K1182" s="599"/>
      <c r="L1182" s="618" t="s">
        <v>271</v>
      </c>
      <c r="M1182" s="602">
        <v>45854</v>
      </c>
      <c r="N1182" s="450" t="s">
        <v>233</v>
      </c>
      <c r="O1182" s="603"/>
      <c r="P1182" s="82"/>
      <c r="Q1182" s="604"/>
      <c r="R1182" s="603"/>
      <c r="S1182" s="603"/>
      <c r="T1182" s="603"/>
      <c r="U1182" s="603"/>
      <c r="V1182" s="605"/>
    </row>
    <row r="1183" spans="1:22" ht="15" customHeight="1">
      <c r="A1183" s="595">
        <v>60576290</v>
      </c>
      <c r="B1183" s="612" t="s">
        <v>3158</v>
      </c>
      <c r="C1183" s="597">
        <v>51935509539</v>
      </c>
      <c r="D1183" s="598" t="s">
        <v>3159</v>
      </c>
      <c r="E1183" s="611"/>
      <c r="F1183" s="601"/>
      <c r="G1183" s="621" t="s">
        <v>225</v>
      </c>
      <c r="H1183" s="621" t="s">
        <v>11</v>
      </c>
      <c r="I1183" s="600"/>
      <c r="J1183" s="601"/>
      <c r="K1183" s="599"/>
      <c r="L1183" s="618" t="s">
        <v>271</v>
      </c>
      <c r="M1183" s="602">
        <v>45854</v>
      </c>
      <c r="N1183" s="450" t="s">
        <v>233</v>
      </c>
      <c r="O1183" s="603"/>
      <c r="P1183" s="82"/>
      <c r="Q1183" s="604"/>
      <c r="R1183" s="603"/>
      <c r="S1183" s="603"/>
      <c r="T1183" s="603"/>
      <c r="U1183" s="603"/>
      <c r="V1183" s="605"/>
    </row>
    <row r="1184" spans="1:22" ht="15" customHeight="1">
      <c r="A1184" s="595">
        <v>71820903</v>
      </c>
      <c r="B1184" s="612" t="s">
        <v>6630</v>
      </c>
      <c r="C1184" s="597">
        <v>51992861363</v>
      </c>
      <c r="D1184" s="598" t="s">
        <v>6631</v>
      </c>
      <c r="E1184" s="611"/>
      <c r="F1184" s="601"/>
      <c r="G1184" s="621" t="s">
        <v>225</v>
      </c>
      <c r="H1184" s="621" t="s">
        <v>11</v>
      </c>
      <c r="I1184" s="600"/>
      <c r="J1184" s="601"/>
      <c r="K1184" s="599"/>
      <c r="L1184" s="618" t="s">
        <v>271</v>
      </c>
      <c r="M1184" s="602">
        <v>45854</v>
      </c>
      <c r="N1184" s="450" t="s">
        <v>233</v>
      </c>
      <c r="O1184" s="603"/>
      <c r="P1184" s="82"/>
      <c r="Q1184" s="604"/>
      <c r="R1184" s="603"/>
      <c r="S1184" s="603"/>
      <c r="T1184" s="603"/>
      <c r="U1184" s="603"/>
      <c r="V1184" s="605"/>
    </row>
    <row r="1185" spans="1:22" ht="15" customHeight="1">
      <c r="A1185" s="595">
        <v>41161202</v>
      </c>
      <c r="B1185" s="612" t="s">
        <v>1595</v>
      </c>
      <c r="C1185" s="597">
        <v>51953700416</v>
      </c>
      <c r="D1185" s="598" t="s">
        <v>1596</v>
      </c>
      <c r="E1185" s="611"/>
      <c r="F1185" s="601"/>
      <c r="G1185" s="621" t="s">
        <v>225</v>
      </c>
      <c r="H1185" s="621" t="s">
        <v>11</v>
      </c>
      <c r="I1185" s="600"/>
      <c r="J1185" s="601"/>
      <c r="K1185" s="599"/>
      <c r="L1185" s="618" t="s">
        <v>271</v>
      </c>
      <c r="M1185" s="602">
        <v>45854</v>
      </c>
      <c r="N1185" s="450" t="s">
        <v>233</v>
      </c>
      <c r="O1185" s="603"/>
      <c r="P1185" s="82"/>
      <c r="Q1185" s="604"/>
      <c r="R1185" s="603"/>
      <c r="S1185" s="603"/>
      <c r="T1185" s="603"/>
      <c r="U1185" s="603"/>
      <c r="V1185" s="605"/>
    </row>
    <row r="1186" spans="1:22" ht="15" customHeight="1">
      <c r="A1186" s="595">
        <v>42321484</v>
      </c>
      <c r="B1186" s="612" t="s">
        <v>1843</v>
      </c>
      <c r="C1186" s="597">
        <v>51984106358</v>
      </c>
      <c r="D1186" s="598" t="s">
        <v>1844</v>
      </c>
      <c r="E1186" s="611"/>
      <c r="F1186" s="601"/>
      <c r="G1186" s="621" t="s">
        <v>225</v>
      </c>
      <c r="H1186" s="621" t="s">
        <v>11</v>
      </c>
      <c r="I1186" s="600"/>
      <c r="J1186" s="601"/>
      <c r="K1186" s="599"/>
      <c r="L1186" s="618" t="s">
        <v>271</v>
      </c>
      <c r="M1186" s="602">
        <v>45854</v>
      </c>
      <c r="N1186" s="450" t="s">
        <v>233</v>
      </c>
      <c r="O1186" s="603"/>
      <c r="P1186" s="82"/>
      <c r="Q1186" s="604"/>
      <c r="R1186" s="603"/>
      <c r="S1186" s="603"/>
      <c r="T1186" s="603"/>
      <c r="U1186" s="603"/>
      <c r="V1186" s="605"/>
    </row>
    <row r="1187" spans="1:22" ht="15" customHeight="1">
      <c r="A1187" s="595">
        <v>75088771</v>
      </c>
      <c r="B1187" s="612" t="s">
        <v>9173</v>
      </c>
      <c r="C1187" s="597">
        <v>51968789762</v>
      </c>
      <c r="D1187" s="598" t="s">
        <v>9174</v>
      </c>
      <c r="E1187" s="611"/>
      <c r="F1187" s="601"/>
      <c r="G1187" s="621" t="s">
        <v>225</v>
      </c>
      <c r="H1187" s="621" t="s">
        <v>11</v>
      </c>
      <c r="I1187" s="600"/>
      <c r="J1187" s="601"/>
      <c r="K1187" s="599"/>
      <c r="L1187" s="618" t="s">
        <v>271</v>
      </c>
      <c r="M1187" s="602">
        <v>45854</v>
      </c>
      <c r="N1187" s="450" t="s">
        <v>233</v>
      </c>
      <c r="O1187" s="603"/>
      <c r="P1187" s="82"/>
      <c r="Q1187" s="604"/>
      <c r="R1187" s="603"/>
      <c r="S1187" s="603"/>
      <c r="T1187" s="603"/>
      <c r="U1187" s="603"/>
      <c r="V1187" s="605"/>
    </row>
    <row r="1188" spans="1:22" ht="15" customHeight="1">
      <c r="A1188" s="595">
        <v>23876487</v>
      </c>
      <c r="B1188" s="612" t="s">
        <v>1178</v>
      </c>
      <c r="C1188" s="597">
        <v>51997637283</v>
      </c>
      <c r="D1188" s="598" t="s">
        <v>1179</v>
      </c>
      <c r="E1188" s="611"/>
      <c r="F1188" s="601"/>
      <c r="G1188" s="621" t="s">
        <v>225</v>
      </c>
      <c r="H1188" s="621" t="s">
        <v>11</v>
      </c>
      <c r="I1188" s="600"/>
      <c r="J1188" s="601"/>
      <c r="K1188" s="599"/>
      <c r="L1188" s="618" t="s">
        <v>271</v>
      </c>
      <c r="M1188" s="602">
        <v>45854</v>
      </c>
      <c r="N1188" s="450" t="s">
        <v>233</v>
      </c>
      <c r="O1188" s="603"/>
      <c r="P1188" s="82"/>
      <c r="Q1188" s="604"/>
      <c r="R1188" s="603"/>
      <c r="S1188" s="603"/>
      <c r="T1188" s="603"/>
      <c r="U1188" s="603"/>
      <c r="V1188" s="605"/>
    </row>
    <row r="1189" spans="1:22" ht="15" customHeight="1">
      <c r="A1189" s="595">
        <v>21093973</v>
      </c>
      <c r="B1189" s="612" t="s">
        <v>1152</v>
      </c>
      <c r="C1189" s="597">
        <v>34946499673</v>
      </c>
      <c r="D1189" s="598" t="s">
        <v>1153</v>
      </c>
      <c r="E1189" s="611"/>
      <c r="F1189" s="601"/>
      <c r="G1189" s="621" t="s">
        <v>225</v>
      </c>
      <c r="H1189" s="621" t="s">
        <v>11</v>
      </c>
      <c r="I1189" s="600"/>
      <c r="J1189" s="601"/>
      <c r="K1189" s="599"/>
      <c r="L1189" s="618" t="s">
        <v>271</v>
      </c>
      <c r="M1189" s="602">
        <v>45854</v>
      </c>
      <c r="N1189" s="450" t="s">
        <v>233</v>
      </c>
      <c r="O1189" s="603"/>
      <c r="P1189" s="82"/>
      <c r="Q1189" s="604"/>
      <c r="R1189" s="603"/>
      <c r="S1189" s="603"/>
      <c r="T1189" s="603"/>
      <c r="U1189" s="603"/>
      <c r="V1189" s="605"/>
    </row>
    <row r="1190" spans="1:22" ht="15" customHeight="1">
      <c r="A1190" s="595">
        <v>60955209</v>
      </c>
      <c r="B1190" s="612" t="s">
        <v>3492</v>
      </c>
      <c r="C1190" s="597">
        <v>918930979</v>
      </c>
      <c r="D1190" s="598" t="s">
        <v>3493</v>
      </c>
      <c r="E1190" s="611"/>
      <c r="F1190" s="601"/>
      <c r="G1190" s="621" t="s">
        <v>225</v>
      </c>
      <c r="H1190" s="621" t="s">
        <v>11</v>
      </c>
      <c r="I1190" s="600"/>
      <c r="J1190" s="601"/>
      <c r="K1190" s="599"/>
      <c r="L1190" s="618" t="s">
        <v>271</v>
      </c>
      <c r="M1190" s="602">
        <v>45854</v>
      </c>
      <c r="N1190" s="450" t="s">
        <v>233</v>
      </c>
      <c r="O1190" s="603"/>
      <c r="P1190" s="82"/>
      <c r="Q1190" s="604"/>
      <c r="R1190" s="603"/>
      <c r="S1190" s="603"/>
      <c r="T1190" s="603"/>
      <c r="U1190" s="603"/>
      <c r="V1190" s="605"/>
    </row>
    <row r="1191" spans="1:22" ht="15" customHeight="1">
      <c r="A1191" s="595">
        <v>81104411</v>
      </c>
      <c r="B1191" s="612" t="s">
        <v>10157</v>
      </c>
      <c r="C1191" s="597">
        <v>51983003030</v>
      </c>
      <c r="D1191" s="598" t="s">
        <v>10158</v>
      </c>
      <c r="E1191" s="611"/>
      <c r="F1191" s="601"/>
      <c r="G1191" s="621" t="s">
        <v>225</v>
      </c>
      <c r="H1191" s="621" t="s">
        <v>11</v>
      </c>
      <c r="I1191" s="600"/>
      <c r="J1191" s="601"/>
      <c r="K1191" s="599"/>
      <c r="L1191" s="618" t="s">
        <v>271</v>
      </c>
      <c r="M1191" s="602">
        <v>45854</v>
      </c>
      <c r="N1191" s="450" t="s">
        <v>233</v>
      </c>
      <c r="O1191" s="603"/>
      <c r="P1191" s="82"/>
      <c r="Q1191" s="604"/>
      <c r="R1191" s="603"/>
      <c r="S1191" s="603"/>
      <c r="T1191" s="603"/>
      <c r="U1191" s="603"/>
      <c r="V1191" s="605"/>
    </row>
    <row r="1192" spans="1:22" ht="15" customHeight="1">
      <c r="A1192" s="595">
        <v>44881296</v>
      </c>
      <c r="B1192" s="612" t="s">
        <v>2362</v>
      </c>
      <c r="C1192" s="597">
        <v>51981383971</v>
      </c>
      <c r="D1192" s="598" t="s">
        <v>2363</v>
      </c>
      <c r="E1192" s="611"/>
      <c r="F1192" s="601"/>
      <c r="G1192" s="621" t="s">
        <v>225</v>
      </c>
      <c r="H1192" s="621" t="s">
        <v>11</v>
      </c>
      <c r="I1192" s="600"/>
      <c r="J1192" s="601"/>
      <c r="K1192" s="599"/>
      <c r="L1192" s="618" t="s">
        <v>271</v>
      </c>
      <c r="M1192" s="602">
        <v>45854</v>
      </c>
      <c r="N1192" s="450" t="s">
        <v>233</v>
      </c>
      <c r="O1192" s="603"/>
      <c r="P1192" s="82"/>
      <c r="Q1192" s="604"/>
      <c r="R1192" s="603"/>
      <c r="S1192" s="603"/>
      <c r="T1192" s="603"/>
      <c r="U1192" s="603"/>
      <c r="V1192" s="605"/>
    </row>
    <row r="1193" spans="1:22" ht="15" customHeight="1">
      <c r="A1193" s="595">
        <v>42270726</v>
      </c>
      <c r="B1193" s="612" t="s">
        <v>1835</v>
      </c>
      <c r="C1193" s="597">
        <v>51952292078</v>
      </c>
      <c r="D1193" s="598" t="s">
        <v>1836</v>
      </c>
      <c r="E1193" s="611"/>
      <c r="F1193" s="601"/>
      <c r="G1193" s="621" t="s">
        <v>225</v>
      </c>
      <c r="H1193" s="621" t="s">
        <v>11</v>
      </c>
      <c r="I1193" s="600"/>
      <c r="J1193" s="601"/>
      <c r="K1193" s="599"/>
      <c r="L1193" s="618" t="s">
        <v>271</v>
      </c>
      <c r="M1193" s="602">
        <v>45854</v>
      </c>
      <c r="N1193" s="450" t="s">
        <v>233</v>
      </c>
      <c r="O1193" s="603"/>
      <c r="P1193" s="82"/>
      <c r="Q1193" s="604"/>
      <c r="R1193" s="603"/>
      <c r="S1193" s="603"/>
      <c r="T1193" s="603"/>
      <c r="U1193" s="603"/>
      <c r="V1193" s="605"/>
    </row>
    <row r="1194" spans="1:22" ht="15" customHeight="1">
      <c r="A1194" s="595">
        <v>44749882</v>
      </c>
      <c r="B1194" s="612" t="s">
        <v>2348</v>
      </c>
      <c r="C1194" s="597">
        <v>51950428757</v>
      </c>
      <c r="D1194" s="598" t="s">
        <v>2349</v>
      </c>
      <c r="E1194" s="611"/>
      <c r="F1194" s="601"/>
      <c r="G1194" s="621" t="s">
        <v>225</v>
      </c>
      <c r="H1194" s="621" t="s">
        <v>11</v>
      </c>
      <c r="I1194" s="600"/>
      <c r="J1194" s="601"/>
      <c r="K1194" s="599"/>
      <c r="L1194" s="618" t="s">
        <v>271</v>
      </c>
      <c r="M1194" s="602">
        <v>45854</v>
      </c>
      <c r="N1194" s="450" t="s">
        <v>233</v>
      </c>
      <c r="O1194" s="603"/>
      <c r="P1194" s="82"/>
      <c r="Q1194" s="604"/>
      <c r="R1194" s="603"/>
      <c r="S1194" s="603"/>
      <c r="T1194" s="603"/>
      <c r="U1194" s="603"/>
      <c r="V1194" s="605"/>
    </row>
    <row r="1195" spans="1:22" ht="15" customHeight="1">
      <c r="A1195" s="595">
        <v>9224199</v>
      </c>
      <c r="B1195" s="612" t="s">
        <v>696</v>
      </c>
      <c r="C1195" s="597">
        <v>51949796774</v>
      </c>
      <c r="D1195" s="598" t="s">
        <v>697</v>
      </c>
      <c r="E1195" s="611"/>
      <c r="F1195" s="601"/>
      <c r="G1195" s="621" t="s">
        <v>225</v>
      </c>
      <c r="H1195" s="621" t="s">
        <v>11</v>
      </c>
      <c r="I1195" s="600"/>
      <c r="J1195" s="601"/>
      <c r="K1195" s="599"/>
      <c r="L1195" s="618" t="s">
        <v>271</v>
      </c>
      <c r="M1195" s="602">
        <v>45854</v>
      </c>
      <c r="N1195" s="450" t="s">
        <v>233</v>
      </c>
      <c r="O1195" s="603"/>
      <c r="P1195" s="82"/>
      <c r="Q1195" s="604"/>
      <c r="R1195" s="603"/>
      <c r="S1195" s="603"/>
      <c r="T1195" s="603"/>
      <c r="U1195" s="603"/>
      <c r="V1195" s="605"/>
    </row>
    <row r="1196" spans="1:22" ht="15" customHeight="1">
      <c r="A1196" s="595">
        <v>47593662</v>
      </c>
      <c r="B1196" s="612" t="s">
        <v>2827</v>
      </c>
      <c r="C1196" s="597">
        <v>51902846603</v>
      </c>
      <c r="D1196" s="598" t="s">
        <v>2828</v>
      </c>
      <c r="E1196" s="611"/>
      <c r="F1196" s="601"/>
      <c r="G1196" s="621" t="s">
        <v>225</v>
      </c>
      <c r="H1196" s="621" t="s">
        <v>11</v>
      </c>
      <c r="I1196" s="600"/>
      <c r="J1196" s="601"/>
      <c r="K1196" s="599"/>
      <c r="L1196" s="618" t="s">
        <v>271</v>
      </c>
      <c r="M1196" s="602">
        <v>45854</v>
      </c>
      <c r="N1196" s="450" t="s">
        <v>233</v>
      </c>
      <c r="O1196" s="603"/>
      <c r="P1196" s="82"/>
      <c r="Q1196" s="604"/>
      <c r="R1196" s="603"/>
      <c r="S1196" s="603"/>
      <c r="T1196" s="603"/>
      <c r="U1196" s="603"/>
      <c r="V1196" s="605"/>
    </row>
    <row r="1197" spans="1:22" ht="15" customHeight="1">
      <c r="A1197" s="595">
        <v>41409235</v>
      </c>
      <c r="B1197" s="612" t="s">
        <v>1658</v>
      </c>
      <c r="C1197" s="597">
        <v>51969696364</v>
      </c>
      <c r="D1197" s="598" t="s">
        <v>1659</v>
      </c>
      <c r="E1197" s="611"/>
      <c r="F1197" s="601"/>
      <c r="G1197" s="621" t="s">
        <v>225</v>
      </c>
      <c r="H1197" s="621" t="s">
        <v>11</v>
      </c>
      <c r="I1197" s="600"/>
      <c r="J1197" s="601"/>
      <c r="K1197" s="599"/>
      <c r="L1197" s="618" t="s">
        <v>271</v>
      </c>
      <c r="M1197" s="602">
        <v>45854</v>
      </c>
      <c r="N1197" s="450" t="s">
        <v>233</v>
      </c>
      <c r="O1197" s="603"/>
      <c r="P1197" s="82"/>
      <c r="Q1197" s="604"/>
      <c r="R1197" s="603"/>
      <c r="S1197" s="603"/>
      <c r="T1197" s="603"/>
      <c r="U1197" s="603"/>
      <c r="V1197" s="605"/>
    </row>
    <row r="1198" spans="1:22" ht="15" customHeight="1">
      <c r="A1198" s="595"/>
      <c r="B1198" s="612" t="s">
        <v>10471</v>
      </c>
      <c r="C1198" s="597">
        <v>924320666</v>
      </c>
      <c r="D1198" s="598"/>
      <c r="E1198" s="611"/>
      <c r="F1198" s="601"/>
      <c r="G1198" s="621" t="s">
        <v>225</v>
      </c>
      <c r="H1198" s="621" t="s">
        <v>11</v>
      </c>
      <c r="I1198" s="600"/>
      <c r="J1198" s="601"/>
      <c r="K1198" s="599"/>
      <c r="L1198" s="618" t="s">
        <v>271</v>
      </c>
      <c r="M1198" s="602">
        <v>45854</v>
      </c>
      <c r="N1198" s="450" t="s">
        <v>233</v>
      </c>
      <c r="O1198" s="603"/>
      <c r="P1198" s="82"/>
      <c r="Q1198" s="604"/>
      <c r="R1198" s="603"/>
      <c r="S1198" s="603"/>
      <c r="T1198" s="603"/>
      <c r="U1198" s="603"/>
      <c r="V1198" s="605"/>
    </row>
    <row r="1199" spans="1:22" ht="15" customHeight="1">
      <c r="A1199" s="595"/>
      <c r="B1199" s="612" t="s">
        <v>11214</v>
      </c>
      <c r="C1199" s="597">
        <v>997782917</v>
      </c>
      <c r="D1199" s="598"/>
      <c r="E1199" s="611"/>
      <c r="F1199" s="601"/>
      <c r="G1199" s="621" t="s">
        <v>225</v>
      </c>
      <c r="H1199" s="621" t="s">
        <v>11</v>
      </c>
      <c r="I1199" s="600"/>
      <c r="J1199" s="601"/>
      <c r="K1199" s="599"/>
      <c r="L1199" s="618" t="s">
        <v>271</v>
      </c>
      <c r="M1199" s="602">
        <v>45854</v>
      </c>
      <c r="N1199" s="450" t="s">
        <v>233</v>
      </c>
      <c r="O1199" s="603"/>
      <c r="P1199" s="82"/>
      <c r="Q1199" s="604"/>
      <c r="R1199" s="603"/>
      <c r="S1199" s="603"/>
      <c r="T1199" s="603"/>
      <c r="U1199" s="603"/>
      <c r="V1199" s="605"/>
    </row>
    <row r="1200" spans="1:22" ht="15" customHeight="1">
      <c r="A1200" s="595"/>
      <c r="B1200" s="612" t="s">
        <v>11215</v>
      </c>
      <c r="C1200" s="597">
        <v>990007092</v>
      </c>
      <c r="D1200" s="598"/>
      <c r="E1200" s="611"/>
      <c r="F1200" s="601"/>
      <c r="G1200" s="621" t="s">
        <v>225</v>
      </c>
      <c r="H1200" s="621" t="s">
        <v>11</v>
      </c>
      <c r="I1200" s="600"/>
      <c r="J1200" s="601"/>
      <c r="K1200" s="599"/>
      <c r="L1200" s="618" t="s">
        <v>271</v>
      </c>
      <c r="M1200" s="602">
        <v>45854</v>
      </c>
      <c r="N1200" s="450" t="s">
        <v>233</v>
      </c>
      <c r="O1200" s="603"/>
      <c r="P1200" s="82"/>
      <c r="Q1200" s="604"/>
      <c r="R1200" s="603"/>
      <c r="S1200" s="603"/>
      <c r="T1200" s="603"/>
      <c r="U1200" s="603"/>
      <c r="V1200" s="605"/>
    </row>
    <row r="1201" spans="1:24" ht="15" customHeight="1">
      <c r="A1201" s="595"/>
      <c r="B1201" s="612" t="s">
        <v>11216</v>
      </c>
      <c r="C1201" s="597">
        <v>935684092</v>
      </c>
      <c r="D1201" s="598"/>
      <c r="E1201" s="611"/>
      <c r="F1201" s="601"/>
      <c r="G1201" s="621" t="s">
        <v>225</v>
      </c>
      <c r="H1201" s="621" t="s">
        <v>11</v>
      </c>
      <c r="I1201" s="600"/>
      <c r="J1201" s="601"/>
      <c r="K1201" s="599"/>
      <c r="L1201" s="618" t="s">
        <v>271</v>
      </c>
      <c r="M1201" s="602">
        <v>45854</v>
      </c>
      <c r="N1201" s="450" t="s">
        <v>233</v>
      </c>
      <c r="O1201" s="603"/>
      <c r="P1201" s="82"/>
      <c r="Q1201" s="604"/>
      <c r="R1201" s="603"/>
      <c r="S1201" s="603"/>
      <c r="T1201" s="603"/>
      <c r="U1201" s="603"/>
      <c r="V1201" s="605"/>
    </row>
    <row r="1202" spans="1:24" ht="15" customHeight="1">
      <c r="A1202" s="595"/>
      <c r="B1202" s="612" t="s">
        <v>11217</v>
      </c>
      <c r="C1202" s="597">
        <v>945604861</v>
      </c>
      <c r="D1202" s="598" t="s">
        <v>11218</v>
      </c>
      <c r="E1202" s="611"/>
      <c r="F1202" s="601"/>
      <c r="G1202" s="621" t="s">
        <v>225</v>
      </c>
      <c r="H1202" s="621" t="s">
        <v>11</v>
      </c>
      <c r="I1202" s="600"/>
      <c r="J1202" s="601"/>
      <c r="K1202" s="599"/>
      <c r="L1202" s="618" t="s">
        <v>271</v>
      </c>
      <c r="M1202" s="602">
        <v>45854</v>
      </c>
      <c r="N1202" s="450" t="s">
        <v>233</v>
      </c>
      <c r="O1202" s="603"/>
      <c r="P1202" s="82"/>
      <c r="Q1202" s="604"/>
      <c r="R1202" s="603"/>
      <c r="S1202" s="603"/>
      <c r="T1202" s="603"/>
      <c r="U1202" s="603"/>
      <c r="V1202" s="605"/>
    </row>
    <row r="1203" spans="1:24" ht="15" customHeight="1">
      <c r="A1203" s="169">
        <v>41248491</v>
      </c>
      <c r="B1203" s="162" t="s">
        <v>1624</v>
      </c>
      <c r="C1203" s="167">
        <v>51931646881</v>
      </c>
      <c r="D1203" s="162" t="s">
        <v>1625</v>
      </c>
      <c r="E1203" s="102" t="s">
        <v>347</v>
      </c>
      <c r="F1203" s="76"/>
      <c r="G1203" s="163" t="s">
        <v>225</v>
      </c>
      <c r="H1203" s="163" t="s">
        <v>245</v>
      </c>
      <c r="I1203" s="82"/>
      <c r="J1203" s="76"/>
      <c r="K1203" s="165" t="s">
        <v>271</v>
      </c>
      <c r="L1203" s="76" t="s">
        <v>262</v>
      </c>
      <c r="M1203" s="644">
        <v>45855</v>
      </c>
      <c r="N1203" s="620" t="s">
        <v>233</v>
      </c>
      <c r="O1203" s="503"/>
      <c r="P1203" s="82"/>
      <c r="Q1203" s="84"/>
      <c r="R1203" s="504"/>
      <c r="S1203" s="504"/>
      <c r="T1203" s="504"/>
      <c r="U1203" s="504"/>
      <c r="V1203" s="505"/>
      <c r="W1203" s="61"/>
      <c r="X1203" s="61"/>
    </row>
    <row r="1204" spans="1:24" ht="15" customHeight="1">
      <c r="A1204" s="169">
        <v>70486532</v>
      </c>
      <c r="B1204" s="162" t="s">
        <v>5464</v>
      </c>
      <c r="C1204" s="167">
        <v>51970868037</v>
      </c>
      <c r="D1204" s="162" t="s">
        <v>5465</v>
      </c>
      <c r="E1204" s="102" t="s">
        <v>347</v>
      </c>
      <c r="F1204" s="76"/>
      <c r="G1204" s="163" t="s">
        <v>223</v>
      </c>
      <c r="H1204" s="163" t="s">
        <v>245</v>
      </c>
      <c r="I1204" s="82"/>
      <c r="J1204" s="76"/>
      <c r="K1204" s="165" t="s">
        <v>271</v>
      </c>
      <c r="L1204" s="76" t="s">
        <v>271</v>
      </c>
      <c r="M1204" s="644">
        <v>45854</v>
      </c>
      <c r="N1204" s="620" t="s">
        <v>233</v>
      </c>
      <c r="O1204" s="503"/>
      <c r="P1204" s="82"/>
      <c r="Q1204" s="84"/>
      <c r="R1204" s="504"/>
      <c r="S1204" s="504"/>
      <c r="T1204" s="504"/>
      <c r="U1204" s="504"/>
      <c r="V1204" s="505"/>
      <c r="W1204" s="61"/>
      <c r="X1204" s="61"/>
    </row>
    <row r="1205" spans="1:24" ht="15" customHeight="1">
      <c r="A1205" s="169">
        <v>42827307</v>
      </c>
      <c r="B1205" s="162" t="s">
        <v>1975</v>
      </c>
      <c r="C1205" s="167">
        <v>51997530731</v>
      </c>
      <c r="D1205" s="162" t="s">
        <v>1976</v>
      </c>
      <c r="E1205" s="102" t="s">
        <v>347</v>
      </c>
      <c r="F1205" s="76"/>
      <c r="G1205" s="163" t="s">
        <v>223</v>
      </c>
      <c r="H1205" s="163" t="s">
        <v>245</v>
      </c>
      <c r="I1205" s="82"/>
      <c r="J1205" s="76"/>
      <c r="K1205" s="165" t="s">
        <v>278</v>
      </c>
      <c r="L1205" s="76" t="s">
        <v>262</v>
      </c>
      <c r="M1205" s="189">
        <v>45855</v>
      </c>
      <c r="N1205" s="620" t="s">
        <v>233</v>
      </c>
      <c r="O1205" s="503"/>
      <c r="P1205" s="82"/>
      <c r="Q1205" s="604" t="s">
        <v>445</v>
      </c>
      <c r="R1205" s="603" t="s">
        <v>234</v>
      </c>
      <c r="S1205" s="603" t="s">
        <v>318</v>
      </c>
      <c r="T1205" s="603" t="s">
        <v>628</v>
      </c>
      <c r="U1205" s="603" t="s">
        <v>255</v>
      </c>
      <c r="V1205" s="505"/>
      <c r="W1205" s="61"/>
      <c r="X1205" s="61"/>
    </row>
    <row r="1206" spans="1:24" ht="15" customHeight="1">
      <c r="A1206" s="169">
        <v>45389183</v>
      </c>
      <c r="B1206" s="162" t="s">
        <v>2459</v>
      </c>
      <c r="C1206" s="167">
        <v>51901163081</v>
      </c>
      <c r="D1206" s="162" t="s">
        <v>2460</v>
      </c>
      <c r="E1206" s="102" t="s">
        <v>347</v>
      </c>
      <c r="F1206" s="76"/>
      <c r="G1206" s="163" t="s">
        <v>224</v>
      </c>
      <c r="H1206" s="163" t="s">
        <v>245</v>
      </c>
      <c r="I1206" s="82"/>
      <c r="J1206" s="76"/>
      <c r="K1206" s="165" t="s">
        <v>280</v>
      </c>
      <c r="L1206" s="76" t="s">
        <v>262</v>
      </c>
      <c r="M1206" s="189">
        <v>45855</v>
      </c>
      <c r="N1206" s="620" t="s">
        <v>233</v>
      </c>
      <c r="O1206" s="503"/>
      <c r="P1206" s="82"/>
      <c r="Q1206" s="84"/>
      <c r="R1206" s="504"/>
      <c r="S1206" s="504"/>
      <c r="T1206" s="504"/>
      <c r="U1206" s="504"/>
      <c r="V1206" s="505"/>
      <c r="W1206" s="332"/>
      <c r="X1206" s="332"/>
    </row>
    <row r="1207" spans="1:24" ht="15" customHeight="1">
      <c r="A1207" s="169">
        <v>61217972</v>
      </c>
      <c r="B1207" s="162" t="s">
        <v>3857</v>
      </c>
      <c r="C1207" s="167">
        <v>914252275</v>
      </c>
      <c r="D1207" s="162" t="s">
        <v>3858</v>
      </c>
      <c r="E1207" s="102"/>
      <c r="F1207" s="76"/>
      <c r="G1207" s="163" t="s">
        <v>224</v>
      </c>
      <c r="H1207" s="163" t="s">
        <v>248</v>
      </c>
      <c r="I1207" s="82"/>
      <c r="J1207" s="76"/>
      <c r="K1207" s="165"/>
      <c r="L1207" s="76" t="s">
        <v>262</v>
      </c>
      <c r="M1207" s="189">
        <v>45855</v>
      </c>
      <c r="N1207" s="620" t="s">
        <v>233</v>
      </c>
      <c r="O1207" s="503"/>
      <c r="P1207" s="82"/>
      <c r="Q1207" s="84"/>
      <c r="R1207" s="504"/>
      <c r="S1207" s="504"/>
      <c r="T1207" s="504"/>
      <c r="U1207" s="504"/>
      <c r="V1207" s="505"/>
      <c r="W1207" s="332"/>
      <c r="X1207" s="332"/>
    </row>
    <row r="1208" spans="1:24" ht="15" customHeight="1">
      <c r="A1208" s="169">
        <v>71369338</v>
      </c>
      <c r="B1208" s="162" t="s">
        <v>6288</v>
      </c>
      <c r="C1208" s="167">
        <v>912157348</v>
      </c>
      <c r="D1208" s="162" t="s">
        <v>6289</v>
      </c>
      <c r="E1208" s="102"/>
      <c r="F1208" s="76"/>
      <c r="G1208" s="163" t="s">
        <v>223</v>
      </c>
      <c r="H1208" s="163" t="s">
        <v>248</v>
      </c>
      <c r="I1208" s="82"/>
      <c r="J1208" s="76"/>
      <c r="K1208" s="165"/>
      <c r="L1208" s="76" t="s">
        <v>262</v>
      </c>
      <c r="M1208" s="189">
        <v>45855</v>
      </c>
      <c r="N1208" s="620" t="s">
        <v>233</v>
      </c>
      <c r="O1208" s="503"/>
      <c r="P1208" s="82"/>
      <c r="Q1208" s="492" t="s">
        <v>324</v>
      </c>
      <c r="R1208" s="319" t="s">
        <v>234</v>
      </c>
      <c r="S1208" s="319" t="s">
        <v>318</v>
      </c>
      <c r="T1208" s="492" t="s">
        <v>326</v>
      </c>
      <c r="U1208" s="492" t="s">
        <v>255</v>
      </c>
      <c r="V1208" s="505"/>
      <c r="W1208" s="332"/>
      <c r="X1208" s="332"/>
    </row>
    <row r="1209" spans="1:24" ht="15" customHeight="1">
      <c r="A1209" s="169">
        <v>72579474</v>
      </c>
      <c r="B1209" s="162" t="s">
        <v>7291</v>
      </c>
      <c r="C1209" s="167">
        <v>921027870</v>
      </c>
      <c r="D1209" s="162" t="s">
        <v>7292</v>
      </c>
      <c r="E1209" s="102"/>
      <c r="F1209" s="76"/>
      <c r="G1209" s="163" t="s">
        <v>225</v>
      </c>
      <c r="H1209" s="163" t="s">
        <v>248</v>
      </c>
      <c r="I1209" s="82"/>
      <c r="J1209" s="76"/>
      <c r="K1209" s="165"/>
      <c r="L1209" s="76" t="s">
        <v>262</v>
      </c>
      <c r="M1209" s="189">
        <v>45855</v>
      </c>
      <c r="N1209" s="620" t="s">
        <v>233</v>
      </c>
      <c r="O1209" s="503"/>
      <c r="P1209" s="82"/>
      <c r="Q1209" s="84"/>
      <c r="R1209" s="504"/>
      <c r="S1209" s="504"/>
      <c r="T1209" s="504"/>
      <c r="U1209" s="504"/>
      <c r="V1209" s="505" t="s">
        <v>7293</v>
      </c>
      <c r="W1209" s="332"/>
      <c r="X1209" s="332"/>
    </row>
    <row r="1210" spans="1:24" ht="15" customHeight="1">
      <c r="A1210" s="169">
        <v>71925594</v>
      </c>
      <c r="B1210" s="162" t="s">
        <v>6662</v>
      </c>
      <c r="C1210" s="167">
        <v>51945618317</v>
      </c>
      <c r="D1210" s="145" t="s">
        <v>6663</v>
      </c>
      <c r="E1210" s="134" t="s">
        <v>347</v>
      </c>
      <c r="F1210" s="76"/>
      <c r="G1210" s="163" t="s">
        <v>223</v>
      </c>
      <c r="H1210" s="163" t="s">
        <v>245</v>
      </c>
      <c r="I1210" s="82"/>
      <c r="J1210" s="76"/>
      <c r="K1210" s="165" t="s">
        <v>271</v>
      </c>
      <c r="L1210" s="76" t="s">
        <v>262</v>
      </c>
      <c r="M1210" s="189">
        <v>45856</v>
      </c>
      <c r="N1210" s="503" t="s">
        <v>233</v>
      </c>
      <c r="O1210" s="503"/>
      <c r="P1210" s="82"/>
      <c r="Q1210" s="84"/>
      <c r="R1210" s="504"/>
      <c r="S1210" s="504"/>
      <c r="T1210" s="504"/>
      <c r="U1210" s="504"/>
      <c r="V1210" s="505"/>
      <c r="W1210" s="332"/>
      <c r="X1210" s="332"/>
    </row>
    <row r="1211" spans="1:24" ht="15" customHeight="1">
      <c r="A1211" s="169">
        <v>31038206</v>
      </c>
      <c r="B1211" s="162" t="s">
        <v>1292</v>
      </c>
      <c r="C1211" s="167">
        <v>51989330138</v>
      </c>
      <c r="D1211" s="162" t="s">
        <v>1293</v>
      </c>
      <c r="E1211" s="102" t="s">
        <v>347</v>
      </c>
      <c r="F1211" s="76"/>
      <c r="G1211" s="163" t="s">
        <v>223</v>
      </c>
      <c r="H1211" s="163" t="s">
        <v>245</v>
      </c>
      <c r="I1211" s="82"/>
      <c r="J1211" s="76"/>
      <c r="K1211" s="165" t="s">
        <v>271</v>
      </c>
      <c r="L1211" s="76" t="s">
        <v>262</v>
      </c>
      <c r="M1211" s="189">
        <v>45856</v>
      </c>
      <c r="N1211" s="503" t="s">
        <v>233</v>
      </c>
      <c r="O1211" s="503"/>
      <c r="P1211" s="82"/>
      <c r="Q1211" s="84"/>
      <c r="R1211" s="504"/>
      <c r="S1211" s="504"/>
      <c r="T1211" s="504"/>
      <c r="U1211" s="504"/>
      <c r="V1211" s="505"/>
      <c r="W1211" s="332"/>
      <c r="X1211" s="332"/>
    </row>
    <row r="1212" spans="1:24" ht="15" customHeight="1">
      <c r="A1212" s="169">
        <v>70905226</v>
      </c>
      <c r="B1212" s="162" t="s">
        <v>5840</v>
      </c>
      <c r="C1212" s="167">
        <v>51925250157</v>
      </c>
      <c r="D1212" s="162" t="s">
        <v>5841</v>
      </c>
      <c r="E1212" s="102" t="s">
        <v>347</v>
      </c>
      <c r="F1212" s="76"/>
      <c r="G1212" s="163" t="s">
        <v>223</v>
      </c>
      <c r="H1212" s="163" t="s">
        <v>245</v>
      </c>
      <c r="I1212" s="82"/>
      <c r="J1212" s="76"/>
      <c r="K1212" s="165" t="s">
        <v>271</v>
      </c>
      <c r="L1212" s="76" t="s">
        <v>262</v>
      </c>
      <c r="M1212" s="189">
        <v>45856</v>
      </c>
      <c r="N1212" s="503" t="s">
        <v>233</v>
      </c>
      <c r="O1212" s="503"/>
      <c r="P1212" s="82"/>
      <c r="Q1212" s="84"/>
      <c r="R1212" s="504"/>
      <c r="S1212" s="504"/>
      <c r="T1212" s="504"/>
      <c r="U1212" s="504"/>
      <c r="V1212" s="505"/>
      <c r="W1212" s="332"/>
      <c r="X1212" s="332"/>
    </row>
    <row r="1213" spans="1:24" ht="15" customHeight="1">
      <c r="A1213" s="169">
        <v>8902214</v>
      </c>
      <c r="B1213" s="162" t="s">
        <v>679</v>
      </c>
      <c r="C1213" s="167">
        <v>51914985745</v>
      </c>
      <c r="D1213" s="162" t="s">
        <v>680</v>
      </c>
      <c r="E1213" s="102" t="s">
        <v>347</v>
      </c>
      <c r="F1213" s="76"/>
      <c r="G1213" s="163" t="s">
        <v>225</v>
      </c>
      <c r="H1213" s="163" t="s">
        <v>245</v>
      </c>
      <c r="I1213" s="82"/>
      <c r="J1213" s="76"/>
      <c r="K1213" s="165" t="s">
        <v>278</v>
      </c>
      <c r="L1213" s="76" t="s">
        <v>262</v>
      </c>
      <c r="M1213" s="189">
        <v>45856</v>
      </c>
      <c r="N1213" s="503" t="s">
        <v>314</v>
      </c>
      <c r="O1213" s="503" t="s">
        <v>314</v>
      </c>
      <c r="P1213" s="503" t="s">
        <v>314</v>
      </c>
      <c r="Q1213" s="84"/>
      <c r="R1213" s="504"/>
      <c r="S1213" s="504"/>
      <c r="T1213" s="504"/>
      <c r="U1213" s="504"/>
      <c r="V1213" s="649" t="s">
        <v>681</v>
      </c>
      <c r="W1213" s="332"/>
      <c r="X1213" s="332"/>
    </row>
    <row r="1214" spans="1:24" ht="15" customHeight="1">
      <c r="A1214" s="169">
        <v>72338910</v>
      </c>
      <c r="B1214" s="162" t="s">
        <v>7077</v>
      </c>
      <c r="C1214" s="167">
        <v>51971296921</v>
      </c>
      <c r="D1214" s="162" t="s">
        <v>7078</v>
      </c>
      <c r="E1214" s="102" t="s">
        <v>347</v>
      </c>
      <c r="F1214" s="76"/>
      <c r="G1214" s="163" t="s">
        <v>224</v>
      </c>
      <c r="H1214" s="163" t="s">
        <v>245</v>
      </c>
      <c r="I1214" s="82"/>
      <c r="J1214" s="76"/>
      <c r="K1214" s="165" t="s">
        <v>280</v>
      </c>
      <c r="L1214" s="76" t="s">
        <v>262</v>
      </c>
      <c r="M1214" s="189">
        <v>45856</v>
      </c>
      <c r="N1214" s="503" t="s">
        <v>233</v>
      </c>
      <c r="O1214" s="503"/>
      <c r="P1214" s="82"/>
      <c r="Q1214" s="84"/>
      <c r="R1214" s="504"/>
      <c r="S1214" s="504"/>
      <c r="T1214" s="504"/>
      <c r="U1214" s="504"/>
      <c r="V1214" s="505"/>
      <c r="W1214" s="332"/>
      <c r="X1214" s="332"/>
    </row>
    <row r="1215" spans="1:24" ht="15" customHeight="1">
      <c r="A1215" s="169">
        <v>76446254</v>
      </c>
      <c r="B1215" s="162" t="s">
        <v>9674</v>
      </c>
      <c r="C1215" s="631">
        <v>51940209318</v>
      </c>
      <c r="D1215" s="162" t="s">
        <v>9675</v>
      </c>
      <c r="E1215" s="102" t="s">
        <v>347</v>
      </c>
      <c r="F1215" s="76"/>
      <c r="G1215" s="163" t="s">
        <v>224</v>
      </c>
      <c r="H1215" s="163" t="s">
        <v>245</v>
      </c>
      <c r="I1215" s="82"/>
      <c r="J1215" s="76"/>
      <c r="K1215" s="165" t="s">
        <v>280</v>
      </c>
      <c r="L1215" s="76" t="s">
        <v>262</v>
      </c>
      <c r="M1215" s="189">
        <v>45859</v>
      </c>
      <c r="N1215" s="503" t="s">
        <v>233</v>
      </c>
      <c r="O1215" s="372" t="s">
        <v>236</v>
      </c>
      <c r="P1215" s="82"/>
      <c r="Q1215" s="84"/>
      <c r="R1215" s="504"/>
      <c r="S1215" s="504"/>
      <c r="T1215" s="504"/>
      <c r="U1215" s="504"/>
      <c r="V1215" s="505"/>
      <c r="W1215" s="61"/>
      <c r="X1215" s="61"/>
    </row>
    <row r="1216" spans="1:24" ht="15" customHeight="1">
      <c r="A1216" s="169">
        <v>47806177</v>
      </c>
      <c r="B1216" s="162" t="s">
        <v>2856</v>
      </c>
      <c r="C1216" s="167">
        <v>51917933940</v>
      </c>
      <c r="D1216" s="162" t="s">
        <v>2857</v>
      </c>
      <c r="E1216" s="102" t="s">
        <v>347</v>
      </c>
      <c r="F1216" s="76"/>
      <c r="G1216" s="163" t="s">
        <v>224</v>
      </c>
      <c r="H1216" s="163" t="s">
        <v>245</v>
      </c>
      <c r="I1216" s="82"/>
      <c r="J1216" s="76"/>
      <c r="K1216" s="165" t="s">
        <v>280</v>
      </c>
      <c r="L1216" s="76" t="s">
        <v>262</v>
      </c>
      <c r="M1216" s="189">
        <v>45859</v>
      </c>
      <c r="N1216" s="503" t="s">
        <v>233</v>
      </c>
      <c r="O1216" s="372" t="s">
        <v>236</v>
      </c>
      <c r="P1216" s="82"/>
      <c r="Q1216" s="84"/>
      <c r="R1216" s="504"/>
      <c r="S1216" s="504"/>
      <c r="T1216" s="504"/>
      <c r="U1216" s="504"/>
      <c r="V1216" s="505"/>
      <c r="W1216" s="61"/>
      <c r="X1216" s="61"/>
    </row>
    <row r="1217" spans="1:24" ht="15" customHeight="1">
      <c r="A1217" s="169">
        <v>5213298</v>
      </c>
      <c r="B1217" s="162" t="s">
        <v>469</v>
      </c>
      <c r="C1217" s="167">
        <v>51955365544</v>
      </c>
      <c r="D1217" s="162" t="s">
        <v>470</v>
      </c>
      <c r="E1217" s="102" t="s">
        <v>347</v>
      </c>
      <c r="F1217" s="76"/>
      <c r="G1217" s="163" t="s">
        <v>224</v>
      </c>
      <c r="H1217" s="163" t="s">
        <v>245</v>
      </c>
      <c r="I1217" s="82"/>
      <c r="J1217" s="76"/>
      <c r="K1217" s="165" t="s">
        <v>280</v>
      </c>
      <c r="L1217" s="76" t="s">
        <v>262</v>
      </c>
      <c r="M1217" s="189">
        <v>45859</v>
      </c>
      <c r="N1217" s="503" t="s">
        <v>233</v>
      </c>
      <c r="O1217" s="372" t="s">
        <v>236</v>
      </c>
      <c r="P1217" s="82"/>
      <c r="Q1217" s="84"/>
      <c r="R1217" s="504"/>
      <c r="S1217" s="504"/>
      <c r="T1217" s="504"/>
      <c r="U1217" s="504"/>
      <c r="V1217" s="505"/>
      <c r="W1217" s="61"/>
      <c r="X1217" s="61"/>
    </row>
    <row r="1218" spans="1:24" ht="15" customHeight="1">
      <c r="A1218" s="169">
        <v>44728669</v>
      </c>
      <c r="B1218" s="1080" t="s">
        <v>2341</v>
      </c>
      <c r="C1218" s="167">
        <v>51939282760</v>
      </c>
      <c r="D1218" s="162" t="s">
        <v>2342</v>
      </c>
      <c r="E1218" s="102" t="s">
        <v>347</v>
      </c>
      <c r="F1218" s="76"/>
      <c r="G1218" s="163" t="s">
        <v>224</v>
      </c>
      <c r="H1218" s="163" t="s">
        <v>245</v>
      </c>
      <c r="I1218" s="82"/>
      <c r="J1218" s="76"/>
      <c r="K1218" s="165" t="s">
        <v>280</v>
      </c>
      <c r="L1218" s="321" t="s">
        <v>262</v>
      </c>
      <c r="M1218" s="189">
        <v>45859</v>
      </c>
      <c r="N1218" s="503" t="s">
        <v>231</v>
      </c>
      <c r="O1218" s="503" t="s">
        <v>231</v>
      </c>
      <c r="P1218" s="82" t="s">
        <v>329</v>
      </c>
      <c r="Q1218" s="84"/>
      <c r="R1218" s="504"/>
      <c r="S1218" s="504"/>
      <c r="T1218" s="504"/>
      <c r="U1218" s="504"/>
      <c r="V1218" s="505"/>
      <c r="W1218" s="61"/>
      <c r="X1218" s="61"/>
    </row>
    <row r="1219" spans="1:24" ht="15" customHeight="1">
      <c r="A1219" s="169"/>
      <c r="B1219" s="162"/>
      <c r="C1219" s="167"/>
      <c r="D1219" s="162"/>
      <c r="E1219" s="102"/>
      <c r="F1219" s="76"/>
      <c r="G1219" s="163"/>
      <c r="H1219" s="163"/>
      <c r="I1219" s="82"/>
      <c r="J1219" s="76"/>
      <c r="K1219" s="165"/>
      <c r="L1219" s="76"/>
      <c r="M1219" s="189"/>
      <c r="N1219" s="503"/>
      <c r="O1219" s="503"/>
      <c r="P1219" s="82"/>
      <c r="Q1219" s="84"/>
      <c r="R1219" s="504"/>
      <c r="S1219" s="504"/>
      <c r="T1219" s="504"/>
      <c r="U1219" s="504"/>
      <c r="V1219" s="505"/>
      <c r="W1219" s="332"/>
      <c r="X1219" s="332"/>
    </row>
    <row r="1220" spans="1:24" ht="15" customHeight="1">
      <c r="A1220" s="169">
        <v>44340548</v>
      </c>
      <c r="B1220" s="162" t="s">
        <v>2282</v>
      </c>
      <c r="C1220" s="167">
        <v>51986832751</v>
      </c>
      <c r="D1220" s="162" t="s">
        <v>2283</v>
      </c>
      <c r="E1220" s="102" t="s">
        <v>451</v>
      </c>
      <c r="F1220" s="76"/>
      <c r="G1220" s="163" t="s">
        <v>224</v>
      </c>
      <c r="H1220" s="163" t="s">
        <v>245</v>
      </c>
      <c r="I1220" s="82"/>
      <c r="J1220" s="76"/>
      <c r="K1220" s="165" t="s">
        <v>278</v>
      </c>
      <c r="L1220" s="76" t="s">
        <v>262</v>
      </c>
      <c r="M1220" s="189">
        <v>45859</v>
      </c>
      <c r="N1220" s="503" t="s">
        <v>233</v>
      </c>
      <c r="O1220" s="503"/>
      <c r="P1220" s="82"/>
      <c r="Q1220" s="84"/>
      <c r="R1220" s="504"/>
      <c r="S1220" s="504"/>
      <c r="T1220" s="504"/>
      <c r="U1220" s="504"/>
      <c r="V1220" s="505"/>
      <c r="W1220" s="332"/>
      <c r="X1220" s="332"/>
    </row>
    <row r="1221" spans="1:24" ht="15" customHeight="1">
      <c r="A1221" s="169">
        <v>61523093</v>
      </c>
      <c r="B1221" s="162" t="s">
        <v>4632</v>
      </c>
      <c r="C1221" s="167">
        <v>51973802031</v>
      </c>
      <c r="D1221" s="162" t="s">
        <v>4633</v>
      </c>
      <c r="E1221" s="102" t="s">
        <v>451</v>
      </c>
      <c r="F1221" s="76"/>
      <c r="G1221" s="163" t="s">
        <v>224</v>
      </c>
      <c r="H1221" s="163" t="s">
        <v>245</v>
      </c>
      <c r="I1221" s="82"/>
      <c r="J1221" s="76"/>
      <c r="K1221" s="165" t="s">
        <v>278</v>
      </c>
      <c r="L1221" s="76" t="s">
        <v>262</v>
      </c>
      <c r="M1221" s="189">
        <v>45859</v>
      </c>
      <c r="N1221" s="503" t="s">
        <v>233</v>
      </c>
      <c r="O1221" s="503"/>
      <c r="P1221" s="82"/>
      <c r="Q1221" s="84"/>
      <c r="R1221" s="504"/>
      <c r="S1221" s="504"/>
      <c r="T1221" s="504"/>
      <c r="U1221" s="504"/>
      <c r="V1221" s="505"/>
      <c r="W1221" s="332"/>
      <c r="X1221" s="332"/>
    </row>
    <row r="1222" spans="1:24" ht="15" customHeight="1">
      <c r="A1222" s="169">
        <v>41110251</v>
      </c>
      <c r="B1222" s="623" t="s">
        <v>1587</v>
      </c>
      <c r="C1222" s="167">
        <v>51955023043</v>
      </c>
      <c r="D1222" s="162" t="s">
        <v>1588</v>
      </c>
      <c r="E1222" s="102" t="s">
        <v>347</v>
      </c>
      <c r="F1222" s="76"/>
      <c r="G1222" s="163" t="s">
        <v>223</v>
      </c>
      <c r="H1222" s="163" t="s">
        <v>245</v>
      </c>
      <c r="I1222" s="82"/>
      <c r="J1222" s="76"/>
      <c r="K1222" s="165" t="s">
        <v>274</v>
      </c>
      <c r="L1222" s="76" t="s">
        <v>262</v>
      </c>
      <c r="M1222" s="189">
        <v>45859</v>
      </c>
      <c r="N1222" s="503" t="s">
        <v>231</v>
      </c>
      <c r="O1222" s="503" t="s">
        <v>231</v>
      </c>
      <c r="P1222" s="877" t="s">
        <v>231</v>
      </c>
      <c r="Q1222" s="84"/>
      <c r="R1222" s="504"/>
      <c r="S1222" s="504"/>
      <c r="T1222" s="504"/>
      <c r="U1222" s="504"/>
      <c r="V1222" s="505"/>
      <c r="W1222" s="332"/>
      <c r="X1222" s="332"/>
    </row>
    <row r="1223" spans="1:24" ht="15" customHeight="1">
      <c r="A1223" s="169">
        <v>76005970</v>
      </c>
      <c r="B1223" s="162" t="s">
        <v>9497</v>
      </c>
      <c r="C1223" s="167">
        <v>51989648698</v>
      </c>
      <c r="D1223" s="162" t="s">
        <v>9498</v>
      </c>
      <c r="E1223" s="102" t="s">
        <v>347</v>
      </c>
      <c r="F1223" s="76"/>
      <c r="G1223" s="163" t="s">
        <v>223</v>
      </c>
      <c r="H1223" s="163" t="s">
        <v>245</v>
      </c>
      <c r="I1223" s="82"/>
      <c r="J1223" s="76"/>
      <c r="K1223" s="165" t="s">
        <v>262</v>
      </c>
      <c r="L1223" s="76" t="s">
        <v>262</v>
      </c>
      <c r="M1223" s="189">
        <v>45859</v>
      </c>
      <c r="N1223" s="503" t="s">
        <v>233</v>
      </c>
      <c r="O1223" s="503"/>
      <c r="P1223" s="82"/>
      <c r="Q1223" s="84"/>
      <c r="R1223" s="504"/>
      <c r="S1223" s="504"/>
      <c r="T1223" s="504"/>
      <c r="U1223" s="504"/>
      <c r="V1223" s="505"/>
      <c r="W1223" s="332"/>
      <c r="X1223" s="332"/>
    </row>
    <row r="1224" spans="1:24" ht="15" customHeight="1">
      <c r="A1224" s="169">
        <v>70776459</v>
      </c>
      <c r="B1224" s="162" t="s">
        <v>5795</v>
      </c>
      <c r="C1224" s="167">
        <v>51959673120</v>
      </c>
      <c r="D1224" s="162" t="s">
        <v>5796</v>
      </c>
      <c r="E1224" s="102" t="s">
        <v>347</v>
      </c>
      <c r="F1224" s="76"/>
      <c r="G1224" s="163" t="s">
        <v>223</v>
      </c>
      <c r="H1224" s="163" t="s">
        <v>245</v>
      </c>
      <c r="I1224" s="82"/>
      <c r="J1224" s="76"/>
      <c r="K1224" s="165" t="s">
        <v>262</v>
      </c>
      <c r="L1224" s="76" t="s">
        <v>262</v>
      </c>
      <c r="M1224" s="189">
        <v>45859</v>
      </c>
      <c r="N1224" s="503" t="s">
        <v>233</v>
      </c>
      <c r="O1224" s="503"/>
      <c r="P1224" s="82"/>
      <c r="Q1224" s="84"/>
      <c r="R1224" s="504"/>
      <c r="S1224" s="504"/>
      <c r="T1224" s="504"/>
      <c r="U1224" s="504"/>
      <c r="V1224" s="505"/>
      <c r="W1224" s="332"/>
      <c r="X1224" s="332"/>
    </row>
    <row r="1225" spans="1:24" ht="15" customHeight="1">
      <c r="A1225" s="169">
        <v>9934018</v>
      </c>
      <c r="B1225" s="162" t="s">
        <v>832</v>
      </c>
      <c r="C1225" s="167">
        <v>51994883441</v>
      </c>
      <c r="D1225" s="162" t="s">
        <v>833</v>
      </c>
      <c r="E1225" s="102" t="s">
        <v>347</v>
      </c>
      <c r="F1225" s="76"/>
      <c r="G1225" s="163" t="s">
        <v>223</v>
      </c>
      <c r="H1225" s="163" t="s">
        <v>245</v>
      </c>
      <c r="I1225" s="82"/>
      <c r="J1225" s="76"/>
      <c r="K1225" s="165" t="s">
        <v>262</v>
      </c>
      <c r="L1225" s="76" t="s">
        <v>262</v>
      </c>
      <c r="M1225" s="189">
        <v>45859</v>
      </c>
      <c r="N1225" s="503" t="s">
        <v>233</v>
      </c>
      <c r="O1225" s="503"/>
      <c r="P1225" s="82"/>
      <c r="Q1225" s="84"/>
      <c r="R1225" s="504"/>
      <c r="S1225" s="504"/>
      <c r="T1225" s="504"/>
      <c r="U1225" s="504"/>
      <c r="V1225" s="505"/>
      <c r="W1225" s="332"/>
      <c r="X1225" s="332"/>
    </row>
    <row r="1226" spans="1:24" ht="15" customHeight="1">
      <c r="A1226" s="169">
        <v>46172099</v>
      </c>
      <c r="B1226" s="162" t="s">
        <v>2610</v>
      </c>
      <c r="C1226" s="167">
        <v>51944521223</v>
      </c>
      <c r="D1226" s="162" t="s">
        <v>2611</v>
      </c>
      <c r="E1226" s="102" t="s">
        <v>347</v>
      </c>
      <c r="F1226" s="76"/>
      <c r="G1226" s="163" t="s">
        <v>225</v>
      </c>
      <c r="H1226" s="163" t="s">
        <v>245</v>
      </c>
      <c r="I1226" s="82"/>
      <c r="J1226" s="76"/>
      <c r="K1226" s="165" t="s">
        <v>262</v>
      </c>
      <c r="L1226" s="76" t="s">
        <v>262</v>
      </c>
      <c r="M1226" s="189">
        <v>45859</v>
      </c>
      <c r="N1226" s="503" t="s">
        <v>233</v>
      </c>
      <c r="O1226" s="503"/>
      <c r="P1226" s="82"/>
      <c r="Q1226" s="84"/>
      <c r="R1226" s="504"/>
      <c r="S1226" s="504"/>
      <c r="T1226" s="504"/>
      <c r="U1226" s="504"/>
      <c r="V1226" s="505"/>
      <c r="W1226" s="332"/>
      <c r="X1226" s="332"/>
    </row>
    <row r="1227" spans="1:24" ht="15" customHeight="1">
      <c r="A1227" s="169">
        <v>47186224</v>
      </c>
      <c r="B1227" s="162" t="s">
        <v>2768</v>
      </c>
      <c r="C1227" s="167">
        <v>51954845254</v>
      </c>
      <c r="D1227" s="162" t="s">
        <v>2769</v>
      </c>
      <c r="E1227" s="102" t="s">
        <v>347</v>
      </c>
      <c r="F1227" s="76"/>
      <c r="G1227" s="163" t="s">
        <v>223</v>
      </c>
      <c r="H1227" s="163" t="s">
        <v>245</v>
      </c>
      <c r="I1227" s="82"/>
      <c r="J1227" s="76"/>
      <c r="K1227" s="165" t="s">
        <v>262</v>
      </c>
      <c r="L1227" s="76" t="s">
        <v>262</v>
      </c>
      <c r="M1227" s="189">
        <v>45859</v>
      </c>
      <c r="N1227" s="503" t="s">
        <v>237</v>
      </c>
      <c r="O1227" s="503"/>
      <c r="P1227" s="82"/>
      <c r="Q1227" s="84"/>
      <c r="R1227" s="504"/>
      <c r="S1227" s="504"/>
      <c r="T1227" s="504"/>
      <c r="U1227" s="504"/>
      <c r="V1227" s="505"/>
      <c r="W1227" s="332"/>
      <c r="X1227" s="332"/>
    </row>
    <row r="1228" spans="1:24" ht="15" customHeight="1">
      <c r="A1228" s="169">
        <v>72826319</v>
      </c>
      <c r="B1228" s="162" t="s">
        <v>7640</v>
      </c>
      <c r="C1228" s="167">
        <v>51928727784</v>
      </c>
      <c r="D1228" s="162" t="s">
        <v>7641</v>
      </c>
      <c r="E1228" s="102" t="s">
        <v>451</v>
      </c>
      <c r="F1228" s="76"/>
      <c r="G1228" s="468" t="s">
        <v>224</v>
      </c>
      <c r="H1228" s="163" t="s">
        <v>245</v>
      </c>
      <c r="I1228" s="82"/>
      <c r="J1228" s="76"/>
      <c r="K1228" s="165" t="s">
        <v>262</v>
      </c>
      <c r="L1228" s="76" t="s">
        <v>262</v>
      </c>
      <c r="M1228" s="189">
        <v>45859</v>
      </c>
      <c r="N1228" s="503" t="s">
        <v>233</v>
      </c>
      <c r="O1228" s="503"/>
      <c r="P1228" s="82"/>
      <c r="Q1228" s="84"/>
      <c r="R1228" s="504"/>
      <c r="S1228" s="504"/>
      <c r="T1228" s="504"/>
      <c r="U1228" s="504"/>
      <c r="V1228" s="505"/>
      <c r="W1228" s="332"/>
      <c r="X1228" s="332"/>
    </row>
    <row r="1229" spans="1:24" ht="15" customHeight="1">
      <c r="A1229" s="428"/>
      <c r="B1229" s="608" t="s">
        <v>11219</v>
      </c>
      <c r="C1229" s="414">
        <v>970214952</v>
      </c>
      <c r="D1229" s="415"/>
      <c r="E1229" s="416"/>
      <c r="F1229" s="419"/>
      <c r="G1229" s="418" t="s">
        <v>223</v>
      </c>
      <c r="H1229" s="184" t="s">
        <v>11</v>
      </c>
      <c r="I1229" s="437"/>
      <c r="J1229" s="419"/>
      <c r="K1229" s="417"/>
      <c r="L1229" s="419" t="s">
        <v>262</v>
      </c>
      <c r="M1229" s="438">
        <v>45859</v>
      </c>
      <c r="N1229" s="829" t="s">
        <v>233</v>
      </c>
      <c r="O1229" s="439"/>
      <c r="P1229" s="375"/>
      <c r="Q1229" s="440"/>
      <c r="R1229" s="439"/>
      <c r="S1229" s="439"/>
      <c r="T1229" s="439"/>
      <c r="U1229" s="439"/>
      <c r="V1229" s="420"/>
    </row>
    <row r="1230" spans="1:24" ht="15" customHeight="1">
      <c r="A1230" s="428"/>
      <c r="B1230" s="608" t="s">
        <v>11220</v>
      </c>
      <c r="C1230" s="414">
        <v>991640490</v>
      </c>
      <c r="D1230" s="415"/>
      <c r="E1230" s="416"/>
      <c r="F1230" s="419"/>
      <c r="G1230" s="418" t="s">
        <v>223</v>
      </c>
      <c r="H1230" s="184" t="s">
        <v>11</v>
      </c>
      <c r="I1230" s="437"/>
      <c r="J1230" s="419"/>
      <c r="K1230" s="417"/>
      <c r="L1230" s="419" t="s">
        <v>262</v>
      </c>
      <c r="M1230" s="438">
        <v>45859</v>
      </c>
      <c r="N1230" s="829" t="s">
        <v>233</v>
      </c>
      <c r="O1230" s="439"/>
      <c r="P1230" s="375"/>
      <c r="Q1230" s="440"/>
      <c r="R1230" s="439"/>
      <c r="S1230" s="439"/>
      <c r="T1230" s="439"/>
      <c r="U1230" s="439"/>
      <c r="V1230" s="420"/>
    </row>
    <row r="1231" spans="1:24" ht="15" customHeight="1">
      <c r="A1231" s="428"/>
      <c r="B1231" s="608" t="s">
        <v>11221</v>
      </c>
      <c r="C1231" s="414">
        <v>992174685</v>
      </c>
      <c r="D1231" s="415"/>
      <c r="E1231" s="416"/>
      <c r="F1231" s="419"/>
      <c r="G1231" s="418" t="s">
        <v>223</v>
      </c>
      <c r="H1231" s="184" t="s">
        <v>11</v>
      </c>
      <c r="I1231" s="437"/>
      <c r="J1231" s="419"/>
      <c r="K1231" s="417"/>
      <c r="L1231" s="419" t="s">
        <v>262</v>
      </c>
      <c r="M1231" s="438">
        <v>45859</v>
      </c>
      <c r="N1231" s="829" t="s">
        <v>233</v>
      </c>
      <c r="O1231" s="439"/>
      <c r="P1231" s="375"/>
      <c r="Q1231" s="440"/>
      <c r="R1231" s="439"/>
      <c r="S1231" s="439"/>
      <c r="T1231" s="439"/>
      <c r="U1231" s="439"/>
      <c r="V1231" s="420"/>
    </row>
    <row r="1232" spans="1:24" ht="15" customHeight="1">
      <c r="A1232" s="428"/>
      <c r="B1232" s="608" t="s">
        <v>11222</v>
      </c>
      <c r="C1232" s="414">
        <v>993349374</v>
      </c>
      <c r="D1232" s="415"/>
      <c r="E1232" s="416"/>
      <c r="F1232" s="419"/>
      <c r="G1232" s="418" t="s">
        <v>223</v>
      </c>
      <c r="H1232" s="184" t="s">
        <v>11</v>
      </c>
      <c r="I1232" s="437"/>
      <c r="J1232" s="419"/>
      <c r="K1232" s="417"/>
      <c r="L1232" s="419" t="s">
        <v>262</v>
      </c>
      <c r="M1232" s="438">
        <v>45859</v>
      </c>
      <c r="N1232" s="829" t="s">
        <v>233</v>
      </c>
      <c r="O1232" s="439"/>
      <c r="P1232" s="375"/>
      <c r="Q1232" s="440"/>
      <c r="R1232" s="439"/>
      <c r="S1232" s="439"/>
      <c r="T1232" s="439"/>
      <c r="U1232" s="439"/>
      <c r="V1232" s="420"/>
    </row>
    <row r="1233" spans="1:24" ht="15" customHeight="1">
      <c r="A1233" s="428"/>
      <c r="B1233" s="608" t="s">
        <v>11223</v>
      </c>
      <c r="C1233" s="414">
        <v>997014294</v>
      </c>
      <c r="D1233" s="415"/>
      <c r="E1233" s="416"/>
      <c r="F1233" s="419"/>
      <c r="G1233" s="418" t="s">
        <v>223</v>
      </c>
      <c r="H1233" s="184" t="s">
        <v>11</v>
      </c>
      <c r="I1233" s="437"/>
      <c r="J1233" s="419"/>
      <c r="K1233" s="417"/>
      <c r="L1233" s="419" t="s">
        <v>262</v>
      </c>
      <c r="M1233" s="438">
        <v>45859</v>
      </c>
      <c r="N1233" s="829" t="s">
        <v>233</v>
      </c>
      <c r="O1233" s="439"/>
      <c r="P1233" s="375"/>
      <c r="Q1233" s="440"/>
      <c r="R1233" s="439"/>
      <c r="S1233" s="439"/>
      <c r="T1233" s="439"/>
      <c r="U1233" s="439"/>
      <c r="V1233" s="420"/>
    </row>
    <row r="1234" spans="1:24" ht="15" customHeight="1">
      <c r="A1234" s="428"/>
      <c r="B1234" s="608" t="s">
        <v>11224</v>
      </c>
      <c r="C1234" s="414">
        <v>998801025</v>
      </c>
      <c r="D1234" s="415"/>
      <c r="E1234" s="416"/>
      <c r="F1234" s="419"/>
      <c r="G1234" s="418" t="s">
        <v>223</v>
      </c>
      <c r="H1234" s="184" t="s">
        <v>11</v>
      </c>
      <c r="I1234" s="437"/>
      <c r="J1234" s="419"/>
      <c r="K1234" s="417"/>
      <c r="L1234" s="419" t="s">
        <v>262</v>
      </c>
      <c r="M1234" s="438">
        <v>45859</v>
      </c>
      <c r="N1234" s="829" t="s">
        <v>233</v>
      </c>
      <c r="O1234" s="439"/>
      <c r="P1234" s="375"/>
      <c r="Q1234" s="440"/>
      <c r="R1234" s="439"/>
      <c r="S1234" s="439"/>
      <c r="T1234" s="439"/>
      <c r="U1234" s="439"/>
      <c r="V1234" s="420"/>
    </row>
    <row r="1235" spans="1:24" ht="15" customHeight="1">
      <c r="A1235" s="428">
        <v>71353561</v>
      </c>
      <c r="B1235" s="608" t="s">
        <v>6199</v>
      </c>
      <c r="C1235" s="414">
        <v>923734650</v>
      </c>
      <c r="D1235" s="415" t="s">
        <v>6200</v>
      </c>
      <c r="E1235" s="416"/>
      <c r="F1235" s="419"/>
      <c r="G1235" s="418" t="s">
        <v>223</v>
      </c>
      <c r="H1235" s="184" t="s">
        <v>11</v>
      </c>
      <c r="I1235" s="437"/>
      <c r="J1235" s="419"/>
      <c r="K1235" s="417"/>
      <c r="L1235" s="419" t="s">
        <v>262</v>
      </c>
      <c r="M1235" s="438">
        <v>45859</v>
      </c>
      <c r="N1235" s="439" t="s">
        <v>237</v>
      </c>
      <c r="O1235" s="439"/>
      <c r="P1235" s="375"/>
      <c r="Q1235" s="440"/>
      <c r="R1235" s="439"/>
      <c r="S1235" s="439"/>
      <c r="T1235" s="439"/>
      <c r="U1235" s="439"/>
      <c r="V1235" s="420"/>
    </row>
    <row r="1236" spans="1:24" ht="15" customHeight="1">
      <c r="A1236" s="428"/>
      <c r="B1236" s="608" t="s">
        <v>11225</v>
      </c>
      <c r="C1236" s="414">
        <v>948134254</v>
      </c>
      <c r="D1236" s="415"/>
      <c r="E1236" s="416"/>
      <c r="F1236" s="419"/>
      <c r="G1236" s="418" t="s">
        <v>224</v>
      </c>
      <c r="H1236" s="184" t="s">
        <v>11</v>
      </c>
      <c r="I1236" s="437"/>
      <c r="J1236" s="419"/>
      <c r="K1236" s="417"/>
      <c r="L1236" s="419" t="s">
        <v>262</v>
      </c>
      <c r="M1236" s="438">
        <v>45859</v>
      </c>
      <c r="N1236" s="829" t="s">
        <v>233</v>
      </c>
      <c r="O1236" s="439"/>
      <c r="P1236" s="375"/>
      <c r="Q1236" s="440"/>
      <c r="R1236" s="439"/>
      <c r="S1236" s="439"/>
      <c r="T1236" s="439"/>
      <c r="U1236" s="439"/>
      <c r="V1236" s="420"/>
    </row>
    <row r="1237" spans="1:24" ht="15" customHeight="1">
      <c r="A1237" s="428"/>
      <c r="B1237" s="608" t="s">
        <v>11226</v>
      </c>
      <c r="C1237" s="414">
        <v>948970598</v>
      </c>
      <c r="D1237" s="415"/>
      <c r="E1237" s="416"/>
      <c r="F1237" s="419"/>
      <c r="G1237" s="418" t="s">
        <v>224</v>
      </c>
      <c r="H1237" s="184" t="s">
        <v>11</v>
      </c>
      <c r="I1237" s="437"/>
      <c r="J1237" s="419"/>
      <c r="K1237" s="417"/>
      <c r="L1237" s="419" t="s">
        <v>262</v>
      </c>
      <c r="M1237" s="438">
        <v>45859</v>
      </c>
      <c r="N1237" s="829" t="s">
        <v>233</v>
      </c>
      <c r="O1237" s="439"/>
      <c r="P1237" s="375"/>
      <c r="Q1237" s="440"/>
      <c r="R1237" s="439"/>
      <c r="S1237" s="439"/>
      <c r="T1237" s="439"/>
      <c r="U1237" s="439"/>
      <c r="V1237" s="420"/>
    </row>
    <row r="1238" spans="1:24" ht="15" customHeight="1">
      <c r="A1238" s="595">
        <v>62373787</v>
      </c>
      <c r="B1238" s="612" t="s">
        <v>5204</v>
      </c>
      <c r="C1238" s="597">
        <v>950771050</v>
      </c>
      <c r="D1238" s="598" t="s">
        <v>5203</v>
      </c>
      <c r="E1238" s="611"/>
      <c r="F1238" s="601"/>
      <c r="G1238" s="621" t="s">
        <v>224</v>
      </c>
      <c r="H1238" s="184" t="s">
        <v>11</v>
      </c>
      <c r="I1238" s="600"/>
      <c r="J1238" s="601"/>
      <c r="K1238" s="599"/>
      <c r="L1238" s="601" t="s">
        <v>262</v>
      </c>
      <c r="M1238" s="714">
        <v>45859</v>
      </c>
      <c r="N1238" s="843" t="s">
        <v>233</v>
      </c>
      <c r="O1238" s="603"/>
      <c r="P1238" s="375"/>
      <c r="Q1238" s="604"/>
      <c r="R1238" s="603"/>
      <c r="S1238" s="603"/>
      <c r="T1238" s="603"/>
      <c r="U1238" s="603"/>
      <c r="V1238" s="605"/>
    </row>
    <row r="1239" spans="1:24" ht="15" customHeight="1">
      <c r="A1239" s="595">
        <v>61204755</v>
      </c>
      <c r="B1239" s="612" t="s">
        <v>3825</v>
      </c>
      <c r="C1239" s="597">
        <v>951322439</v>
      </c>
      <c r="D1239" s="598" t="s">
        <v>3826</v>
      </c>
      <c r="E1239" s="611"/>
      <c r="F1239" s="601"/>
      <c r="G1239" s="621" t="s">
        <v>224</v>
      </c>
      <c r="H1239" s="184" t="s">
        <v>11</v>
      </c>
      <c r="I1239" s="600"/>
      <c r="J1239" s="601"/>
      <c r="K1239" s="599"/>
      <c r="L1239" s="601" t="s">
        <v>262</v>
      </c>
      <c r="M1239" s="714">
        <v>45859</v>
      </c>
      <c r="N1239" s="843" t="s">
        <v>233</v>
      </c>
      <c r="O1239" s="603"/>
      <c r="P1239" s="375"/>
      <c r="Q1239" s="604"/>
      <c r="R1239" s="603"/>
      <c r="S1239" s="603"/>
      <c r="T1239" s="603"/>
      <c r="U1239" s="603"/>
      <c r="V1239" s="605"/>
    </row>
    <row r="1240" spans="1:24" ht="15" customHeight="1">
      <c r="A1240" s="595">
        <v>61523182</v>
      </c>
      <c r="B1240" s="612" t="s">
        <v>4634</v>
      </c>
      <c r="C1240" s="597">
        <v>952544796</v>
      </c>
      <c r="D1240" s="842" t="s">
        <v>4635</v>
      </c>
      <c r="E1240" s="611"/>
      <c r="F1240" s="601" t="s">
        <v>8</v>
      </c>
      <c r="G1240" s="621" t="s">
        <v>224</v>
      </c>
      <c r="H1240" s="184" t="s">
        <v>11</v>
      </c>
      <c r="I1240" s="600" t="s">
        <v>10</v>
      </c>
      <c r="J1240" s="601"/>
      <c r="K1240" s="599"/>
      <c r="L1240" s="601" t="s">
        <v>262</v>
      </c>
      <c r="M1240" s="714">
        <v>45859</v>
      </c>
      <c r="N1240" s="843" t="s">
        <v>231</v>
      </c>
      <c r="O1240" s="843" t="s">
        <v>231</v>
      </c>
      <c r="P1240" s="503" t="s">
        <v>231</v>
      </c>
      <c r="Q1240" s="604" t="s">
        <v>324</v>
      </c>
      <c r="R1240" s="603" t="s">
        <v>234</v>
      </c>
      <c r="S1240" s="603" t="s">
        <v>318</v>
      </c>
      <c r="T1240" s="844" t="s">
        <v>326</v>
      </c>
      <c r="U1240" s="844" t="s">
        <v>255</v>
      </c>
      <c r="V1240" s="605"/>
    </row>
    <row r="1241" spans="1:24" ht="15" customHeight="1">
      <c r="A1241" s="595">
        <v>75430080</v>
      </c>
      <c r="B1241" s="612" t="s">
        <v>9292</v>
      </c>
      <c r="C1241" s="597">
        <v>961315169</v>
      </c>
      <c r="D1241" s="598" t="s">
        <v>9293</v>
      </c>
      <c r="E1241" s="611"/>
      <c r="F1241" s="601" t="s">
        <v>254</v>
      </c>
      <c r="G1241" s="621" t="s">
        <v>224</v>
      </c>
      <c r="H1241" s="184" t="s">
        <v>11</v>
      </c>
      <c r="I1241" s="600" t="s">
        <v>316</v>
      </c>
      <c r="J1241" s="601"/>
      <c r="K1241" s="599"/>
      <c r="L1241" s="601" t="s">
        <v>262</v>
      </c>
      <c r="M1241" s="714">
        <v>45859</v>
      </c>
      <c r="N1241" s="843" t="s">
        <v>231</v>
      </c>
      <c r="O1241" s="843" t="s">
        <v>231</v>
      </c>
      <c r="P1241" s="503" t="s">
        <v>231</v>
      </c>
      <c r="Q1241" s="604" t="s">
        <v>324</v>
      </c>
      <c r="R1241" s="603" t="s">
        <v>232</v>
      </c>
      <c r="S1241" s="603" t="s">
        <v>318</v>
      </c>
      <c r="T1241" s="844" t="s">
        <v>323</v>
      </c>
      <c r="U1241" s="844" t="s">
        <v>255</v>
      </c>
      <c r="V1241" s="845" t="s">
        <v>2754</v>
      </c>
    </row>
    <row r="1242" spans="1:24" ht="15" customHeight="1">
      <c r="A1242" s="595"/>
      <c r="B1242" s="612" t="s">
        <v>11227</v>
      </c>
      <c r="C1242" s="597">
        <v>966453560</v>
      </c>
      <c r="D1242" s="598"/>
      <c r="E1242" s="611"/>
      <c r="F1242" s="601"/>
      <c r="G1242" s="621" t="s">
        <v>224</v>
      </c>
      <c r="H1242" s="184" t="s">
        <v>11</v>
      </c>
      <c r="I1242" s="600"/>
      <c r="J1242" s="601"/>
      <c r="K1242" s="599"/>
      <c r="L1242" s="601" t="s">
        <v>262</v>
      </c>
      <c r="M1242" s="714">
        <v>45859</v>
      </c>
      <c r="N1242" s="843" t="s">
        <v>233</v>
      </c>
      <c r="O1242" s="603"/>
      <c r="P1242" s="375"/>
      <c r="Q1242" s="604"/>
      <c r="R1242" s="603"/>
      <c r="S1242" s="603"/>
      <c r="T1242" s="603"/>
      <c r="U1242" s="603"/>
      <c r="V1242" s="605"/>
    </row>
    <row r="1243" spans="1:24" ht="15" customHeight="1">
      <c r="A1243" s="595"/>
      <c r="B1243" s="612" t="s">
        <v>11228</v>
      </c>
      <c r="C1243" s="597">
        <v>995141844</v>
      </c>
      <c r="D1243" s="598"/>
      <c r="E1243" s="611"/>
      <c r="F1243" s="601"/>
      <c r="G1243" s="621" t="s">
        <v>224</v>
      </c>
      <c r="H1243" s="184" t="s">
        <v>11</v>
      </c>
      <c r="I1243" s="600"/>
      <c r="J1243" s="601"/>
      <c r="K1243" s="599"/>
      <c r="L1243" s="601" t="s">
        <v>262</v>
      </c>
      <c r="M1243" s="714">
        <v>45859</v>
      </c>
      <c r="N1243" s="843" t="s">
        <v>233</v>
      </c>
      <c r="O1243" s="603"/>
      <c r="P1243" s="375"/>
      <c r="Q1243" s="604"/>
      <c r="R1243" s="603"/>
      <c r="S1243" s="603"/>
      <c r="T1243" s="603"/>
      <c r="U1243" s="603"/>
      <c r="V1243" s="605"/>
    </row>
    <row r="1244" spans="1:24" ht="15" customHeight="1">
      <c r="A1244" s="595">
        <v>61266941</v>
      </c>
      <c r="B1244" s="612" t="s">
        <v>3938</v>
      </c>
      <c r="C1244" s="597">
        <v>964209941</v>
      </c>
      <c r="D1244" s="598" t="s">
        <v>3939</v>
      </c>
      <c r="E1244" s="611"/>
      <c r="F1244" s="601"/>
      <c r="G1244" s="621" t="s">
        <v>225</v>
      </c>
      <c r="H1244" s="184" t="s">
        <v>11</v>
      </c>
      <c r="I1244" s="600"/>
      <c r="J1244" s="601"/>
      <c r="K1244" s="599"/>
      <c r="L1244" s="601" t="s">
        <v>262</v>
      </c>
      <c r="M1244" s="714">
        <v>45859</v>
      </c>
      <c r="N1244" s="843" t="s">
        <v>233</v>
      </c>
      <c r="O1244" s="603"/>
      <c r="P1244" s="375"/>
      <c r="Q1244" s="604"/>
      <c r="R1244" s="603"/>
      <c r="S1244" s="603"/>
      <c r="T1244" s="603"/>
      <c r="U1244" s="603"/>
      <c r="V1244" s="605"/>
    </row>
    <row r="1245" spans="1:24" ht="15" customHeight="1">
      <c r="A1245" s="595">
        <v>44550244</v>
      </c>
      <c r="B1245" s="612" t="s">
        <v>2313</v>
      </c>
      <c r="C1245" s="597">
        <v>974283596</v>
      </c>
      <c r="D1245" s="598" t="s">
        <v>2314</v>
      </c>
      <c r="E1245" s="611"/>
      <c r="F1245" s="601"/>
      <c r="G1245" s="621" t="s">
        <v>225</v>
      </c>
      <c r="H1245" s="184" t="s">
        <v>11</v>
      </c>
      <c r="I1245" s="600"/>
      <c r="J1245" s="601"/>
      <c r="K1245" s="599"/>
      <c r="L1245" s="601" t="s">
        <v>262</v>
      </c>
      <c r="M1245" s="714">
        <v>45859</v>
      </c>
      <c r="N1245" s="603" t="s">
        <v>237</v>
      </c>
      <c r="O1245" s="603"/>
      <c r="P1245" s="375"/>
      <c r="Q1245" s="604"/>
      <c r="R1245" s="603"/>
      <c r="S1245" s="603"/>
      <c r="T1245" s="603"/>
      <c r="U1245" s="603"/>
      <c r="V1245" s="605"/>
    </row>
    <row r="1246" spans="1:24" ht="15" customHeight="1">
      <c r="A1246" s="595">
        <v>70626429</v>
      </c>
      <c r="B1246" s="612" t="s">
        <v>5560</v>
      </c>
      <c r="C1246" s="597">
        <v>988499800</v>
      </c>
      <c r="D1246" s="598" t="s">
        <v>5561</v>
      </c>
      <c r="E1246" s="611"/>
      <c r="F1246" s="601"/>
      <c r="G1246" s="621" t="s">
        <v>225</v>
      </c>
      <c r="H1246" s="184" t="s">
        <v>11</v>
      </c>
      <c r="I1246" s="600"/>
      <c r="J1246" s="601"/>
      <c r="K1246" s="599"/>
      <c r="L1246" s="601" t="s">
        <v>262</v>
      </c>
      <c r="M1246" s="714">
        <v>45859</v>
      </c>
      <c r="N1246" s="843" t="s">
        <v>233</v>
      </c>
      <c r="O1246" s="603"/>
      <c r="P1246" s="375"/>
      <c r="Q1246" s="604"/>
      <c r="R1246" s="603"/>
      <c r="S1246" s="603"/>
      <c r="T1246" s="603"/>
      <c r="U1246" s="603"/>
      <c r="V1246" s="605"/>
    </row>
    <row r="1247" spans="1:24" ht="15" customHeight="1">
      <c r="A1247" s="595">
        <v>72567737</v>
      </c>
      <c r="B1247" s="612" t="s">
        <v>7282</v>
      </c>
      <c r="C1247" s="597">
        <v>991333146</v>
      </c>
      <c r="D1247" s="598" t="s">
        <v>7283</v>
      </c>
      <c r="E1247" s="611"/>
      <c r="F1247" s="601"/>
      <c r="G1247" s="621" t="s">
        <v>225</v>
      </c>
      <c r="H1247" s="184" t="s">
        <v>11</v>
      </c>
      <c r="I1247" s="600"/>
      <c r="J1247" s="601"/>
      <c r="K1247" s="599"/>
      <c r="L1247" s="601" t="s">
        <v>262</v>
      </c>
      <c r="M1247" s="714">
        <v>45859</v>
      </c>
      <c r="N1247" s="843" t="s">
        <v>233</v>
      </c>
      <c r="O1247" s="603"/>
      <c r="P1247" s="375"/>
      <c r="Q1247" s="604"/>
      <c r="R1247" s="603"/>
      <c r="S1247" s="603"/>
      <c r="T1247" s="603"/>
      <c r="U1247" s="603"/>
      <c r="V1247" s="605"/>
    </row>
    <row r="1248" spans="1:24" ht="15" customHeight="1">
      <c r="A1248" s="169">
        <v>72835092</v>
      </c>
      <c r="B1248" s="162" t="s">
        <v>7702</v>
      </c>
      <c r="C1248" s="167">
        <v>51969409692</v>
      </c>
      <c r="D1248" s="162" t="s">
        <v>7703</v>
      </c>
      <c r="E1248" s="102" t="s">
        <v>451</v>
      </c>
      <c r="F1248" s="76" t="s">
        <v>273</v>
      </c>
      <c r="G1248" s="163" t="s">
        <v>224</v>
      </c>
      <c r="H1248" s="163" t="s">
        <v>245</v>
      </c>
      <c r="I1248" s="82" t="s">
        <v>10</v>
      </c>
      <c r="J1248" s="76"/>
      <c r="K1248" s="165" t="s">
        <v>274</v>
      </c>
      <c r="L1248" s="76" t="s">
        <v>262</v>
      </c>
      <c r="M1248" s="644">
        <v>45860</v>
      </c>
      <c r="N1248" s="503" t="s">
        <v>231</v>
      </c>
      <c r="O1248" s="843" t="s">
        <v>231</v>
      </c>
      <c r="P1248" s="503" t="s">
        <v>231</v>
      </c>
      <c r="Q1248" s="850"/>
      <c r="R1248" s="849"/>
      <c r="S1248" s="849"/>
      <c r="T1248" s="849"/>
      <c r="U1248" s="849"/>
      <c r="V1248" s="505" t="s">
        <v>7704</v>
      </c>
      <c r="W1248" s="61"/>
      <c r="X1248" s="61"/>
    </row>
    <row r="1249" spans="1:24" ht="15" customHeight="1">
      <c r="A1249" s="169">
        <v>72992029</v>
      </c>
      <c r="B1249" s="162" t="s">
        <v>7875</v>
      </c>
      <c r="C1249" s="167">
        <v>51951699424</v>
      </c>
      <c r="D1249" s="162" t="s">
        <v>7876</v>
      </c>
      <c r="E1249" s="102" t="s">
        <v>451</v>
      </c>
      <c r="F1249" s="76"/>
      <c r="G1249" s="163" t="s">
        <v>224</v>
      </c>
      <c r="H1249" s="163" t="s">
        <v>245</v>
      </c>
      <c r="I1249" s="82"/>
      <c r="J1249" s="76"/>
      <c r="K1249" s="165" t="s">
        <v>278</v>
      </c>
      <c r="L1249" s="76" t="s">
        <v>262</v>
      </c>
      <c r="M1249" s="189">
        <v>45860</v>
      </c>
      <c r="N1249" s="503" t="s">
        <v>233</v>
      </c>
      <c r="O1249" s="849" t="s">
        <v>236</v>
      </c>
      <c r="P1249" s="375"/>
      <c r="Q1249" s="850"/>
      <c r="R1249" s="849"/>
      <c r="S1249" s="849"/>
      <c r="T1249" s="849"/>
      <c r="U1249" s="849"/>
      <c r="V1249" s="505"/>
      <c r="W1249" s="61"/>
      <c r="X1249" s="61"/>
    </row>
    <row r="1250" spans="1:24" ht="15" customHeight="1">
      <c r="A1250" s="169">
        <v>25849831</v>
      </c>
      <c r="B1250" s="162" t="s">
        <v>1250</v>
      </c>
      <c r="C1250" s="167">
        <v>51942768449</v>
      </c>
      <c r="D1250" s="162" t="s">
        <v>1251</v>
      </c>
      <c r="E1250" s="102" t="s">
        <v>347</v>
      </c>
      <c r="F1250" s="76"/>
      <c r="G1250" s="163" t="s">
        <v>224</v>
      </c>
      <c r="H1250" s="163" t="s">
        <v>245</v>
      </c>
      <c r="I1250" s="82"/>
      <c r="J1250" s="76"/>
      <c r="K1250" s="165" t="s">
        <v>278</v>
      </c>
      <c r="L1250" s="76" t="s">
        <v>262</v>
      </c>
      <c r="M1250" s="189">
        <v>45860</v>
      </c>
      <c r="N1250" s="503" t="s">
        <v>233</v>
      </c>
      <c r="O1250" s="849" t="s">
        <v>236</v>
      </c>
      <c r="P1250" s="375"/>
      <c r="Q1250" s="850"/>
      <c r="R1250" s="849"/>
      <c r="S1250" s="849"/>
      <c r="T1250" s="849"/>
      <c r="U1250" s="849"/>
      <c r="V1250" s="505"/>
      <c r="W1250" s="61"/>
      <c r="X1250" s="61"/>
    </row>
    <row r="1251" spans="1:24" ht="15" customHeight="1">
      <c r="A1251" s="169">
        <v>74653165</v>
      </c>
      <c r="B1251" s="162" t="s">
        <v>8974</v>
      </c>
      <c r="C1251" s="167">
        <v>51999787806</v>
      </c>
      <c r="D1251" s="162" t="s">
        <v>8975</v>
      </c>
      <c r="E1251" s="102" t="s">
        <v>347</v>
      </c>
      <c r="F1251" s="76"/>
      <c r="G1251" s="163" t="s">
        <v>224</v>
      </c>
      <c r="H1251" s="163" t="s">
        <v>245</v>
      </c>
      <c r="I1251" s="82"/>
      <c r="J1251" s="76"/>
      <c r="K1251" s="165" t="s">
        <v>280</v>
      </c>
      <c r="L1251" s="76" t="s">
        <v>262</v>
      </c>
      <c r="M1251" s="189">
        <v>45860</v>
      </c>
      <c r="N1251" s="503" t="s">
        <v>233</v>
      </c>
      <c r="O1251" s="849" t="s">
        <v>236</v>
      </c>
      <c r="P1251" s="375"/>
      <c r="Q1251" s="850"/>
      <c r="R1251" s="849"/>
      <c r="S1251" s="849"/>
      <c r="T1251" s="849"/>
      <c r="U1251" s="849"/>
      <c r="V1251" s="505"/>
      <c r="W1251" s="61"/>
      <c r="X1251" s="61"/>
    </row>
    <row r="1252" spans="1:24" ht="15" customHeight="1">
      <c r="A1252" s="846">
        <v>80502391</v>
      </c>
      <c r="B1252" s="812" t="s">
        <v>10137</v>
      </c>
      <c r="C1252" s="810">
        <v>51943090574</v>
      </c>
      <c r="D1252" s="812" t="s">
        <v>10138</v>
      </c>
      <c r="E1252" s="814" t="s">
        <v>347</v>
      </c>
      <c r="F1252" s="817"/>
      <c r="G1252" s="163" t="s">
        <v>223</v>
      </c>
      <c r="H1252" s="163" t="s">
        <v>245</v>
      </c>
      <c r="I1252" s="82"/>
      <c r="J1252" s="76"/>
      <c r="K1252" s="165" t="s">
        <v>262</v>
      </c>
      <c r="L1252" s="76" t="s">
        <v>262</v>
      </c>
      <c r="M1252" s="189">
        <v>45860</v>
      </c>
      <c r="N1252" s="503" t="s">
        <v>233</v>
      </c>
      <c r="O1252" s="849" t="s">
        <v>236</v>
      </c>
      <c r="P1252" s="375"/>
      <c r="Q1252" s="850"/>
      <c r="R1252" s="849"/>
      <c r="S1252" s="849"/>
      <c r="T1252" s="849"/>
      <c r="U1252" s="849"/>
      <c r="V1252" s="505"/>
      <c r="W1252" s="61"/>
      <c r="X1252" s="61"/>
    </row>
    <row r="1253" spans="1:24" ht="15" customHeight="1">
      <c r="A1253" s="846">
        <v>72598285</v>
      </c>
      <c r="B1253" s="812" t="s">
        <v>7412</v>
      </c>
      <c r="C1253" s="810">
        <v>51971881507</v>
      </c>
      <c r="D1253" s="812" t="s">
        <v>7413</v>
      </c>
      <c r="E1253" s="814" t="s">
        <v>451</v>
      </c>
      <c r="F1253" s="817"/>
      <c r="G1253" s="163" t="s">
        <v>224</v>
      </c>
      <c r="H1253" s="163" t="s">
        <v>245</v>
      </c>
      <c r="I1253" s="82"/>
      <c r="J1253" s="76"/>
      <c r="K1253" s="165" t="s">
        <v>262</v>
      </c>
      <c r="L1253" s="76" t="s">
        <v>262</v>
      </c>
      <c r="M1253" s="189">
        <v>45860</v>
      </c>
      <c r="N1253" s="503" t="s">
        <v>233</v>
      </c>
      <c r="O1253" s="849" t="s">
        <v>236</v>
      </c>
      <c r="P1253" s="375"/>
      <c r="Q1253" s="850"/>
      <c r="R1253" s="849"/>
      <c r="S1253" s="849"/>
      <c r="T1253" s="849"/>
      <c r="U1253" s="849"/>
      <c r="V1253" s="505"/>
      <c r="W1253" s="61"/>
      <c r="X1253" s="61"/>
    </row>
    <row r="1254" spans="1:24" ht="15" customHeight="1">
      <c r="A1254" s="847"/>
      <c r="B1254" s="571"/>
      <c r="C1254" s="570"/>
      <c r="D1254" s="571"/>
      <c r="E1254" s="816"/>
      <c r="F1254" s="711"/>
      <c r="G1254" s="163"/>
      <c r="H1254" s="163"/>
      <c r="I1254" s="82"/>
      <c r="J1254" s="76"/>
      <c r="K1254" s="165"/>
      <c r="L1254" s="76"/>
      <c r="M1254" s="189"/>
      <c r="N1254" s="503"/>
      <c r="O1254" s="849"/>
      <c r="P1254" s="375"/>
      <c r="Q1254" s="850"/>
      <c r="R1254" s="849"/>
      <c r="S1254" s="849"/>
      <c r="T1254" s="849"/>
      <c r="U1254" s="849"/>
      <c r="V1254" s="505"/>
      <c r="W1254" s="332"/>
      <c r="X1254" s="332"/>
    </row>
    <row r="1255" spans="1:24" ht="15" customHeight="1">
      <c r="A1255" s="169">
        <v>43051880</v>
      </c>
      <c r="B1255" s="162" t="s">
        <v>2028</v>
      </c>
      <c r="C1255" s="167">
        <v>51912848940</v>
      </c>
      <c r="D1255" s="162" t="s">
        <v>2029</v>
      </c>
      <c r="E1255" s="102" t="s">
        <v>347</v>
      </c>
      <c r="F1255" s="76"/>
      <c r="G1255" s="163" t="s">
        <v>224</v>
      </c>
      <c r="H1255" s="163" t="s">
        <v>245</v>
      </c>
      <c r="I1255" s="82"/>
      <c r="J1255" s="76"/>
      <c r="K1255" s="165" t="s">
        <v>280</v>
      </c>
      <c r="L1255" s="76" t="s">
        <v>262</v>
      </c>
      <c r="M1255" s="189">
        <v>45862</v>
      </c>
      <c r="N1255" s="503" t="s">
        <v>233</v>
      </c>
      <c r="O1255" s="849" t="s">
        <v>236</v>
      </c>
      <c r="P1255" s="375"/>
      <c r="Q1255" s="850"/>
      <c r="R1255" s="849"/>
      <c r="S1255" s="849"/>
      <c r="T1255" s="849"/>
      <c r="U1255" s="849"/>
      <c r="V1255" s="505"/>
      <c r="W1255" s="332"/>
      <c r="X1255" s="332"/>
    </row>
    <row r="1256" spans="1:24" ht="15" customHeight="1">
      <c r="A1256" s="169">
        <v>75946465</v>
      </c>
      <c r="B1256" s="162" t="s">
        <v>9478</v>
      </c>
      <c r="C1256" s="167">
        <v>51938566332</v>
      </c>
      <c r="D1256" s="162" t="s">
        <v>9479</v>
      </c>
      <c r="E1256" s="102" t="s">
        <v>347</v>
      </c>
      <c r="F1256" s="76"/>
      <c r="G1256" s="163" t="s">
        <v>224</v>
      </c>
      <c r="H1256" s="163" t="s">
        <v>245</v>
      </c>
      <c r="I1256" s="82"/>
      <c r="J1256" s="76"/>
      <c r="K1256" s="165" t="s">
        <v>280</v>
      </c>
      <c r="L1256" s="76" t="s">
        <v>262</v>
      </c>
      <c r="M1256" s="189">
        <v>45862</v>
      </c>
      <c r="N1256" s="503" t="s">
        <v>233</v>
      </c>
      <c r="O1256" s="849" t="s">
        <v>236</v>
      </c>
      <c r="P1256" s="375"/>
      <c r="Q1256" s="850"/>
      <c r="R1256" s="849"/>
      <c r="S1256" s="849"/>
      <c r="T1256" s="849"/>
      <c r="U1256" s="849"/>
      <c r="V1256" s="505"/>
      <c r="W1256" s="332"/>
      <c r="X1256" s="332"/>
    </row>
    <row r="1257" spans="1:24" ht="15" customHeight="1">
      <c r="A1257" s="169">
        <v>60669799</v>
      </c>
      <c r="B1257" s="162" t="s">
        <v>3196</v>
      </c>
      <c r="C1257" s="167">
        <v>51979925520</v>
      </c>
      <c r="D1257" s="162" t="s">
        <v>3197</v>
      </c>
      <c r="E1257" s="102" t="s">
        <v>451</v>
      </c>
      <c r="F1257" s="76"/>
      <c r="G1257" s="163" t="s">
        <v>224</v>
      </c>
      <c r="H1257" s="163" t="s">
        <v>245</v>
      </c>
      <c r="I1257" s="82"/>
      <c r="J1257" s="76"/>
      <c r="K1257" s="165" t="s">
        <v>278</v>
      </c>
      <c r="L1257" s="76" t="s">
        <v>262</v>
      </c>
      <c r="M1257" s="189">
        <v>45862</v>
      </c>
      <c r="N1257" s="503" t="s">
        <v>233</v>
      </c>
      <c r="O1257" s="849" t="s">
        <v>236</v>
      </c>
      <c r="P1257" s="375"/>
      <c r="Q1257" s="850"/>
      <c r="R1257" s="849"/>
      <c r="S1257" s="849"/>
      <c r="T1257" s="849"/>
      <c r="U1257" s="849"/>
      <c r="V1257" s="505"/>
      <c r="W1257" s="332"/>
      <c r="X1257" s="332"/>
    </row>
    <row r="1258" spans="1:24" ht="15" customHeight="1">
      <c r="A1258" s="169"/>
      <c r="B1258" s="162"/>
      <c r="C1258" s="167"/>
      <c r="D1258" s="162"/>
      <c r="E1258" s="102"/>
      <c r="F1258" s="76"/>
      <c r="G1258" s="163"/>
      <c r="H1258" s="163"/>
      <c r="I1258" s="82"/>
      <c r="J1258" s="76"/>
      <c r="K1258" s="165"/>
      <c r="L1258" s="76"/>
      <c r="M1258" s="189"/>
      <c r="N1258" s="503"/>
      <c r="O1258" s="849"/>
      <c r="P1258" s="375"/>
      <c r="Q1258" s="850"/>
      <c r="R1258" s="849"/>
      <c r="S1258" s="849"/>
      <c r="T1258" s="849"/>
      <c r="U1258" s="849"/>
      <c r="V1258" s="505"/>
      <c r="W1258" s="332"/>
      <c r="X1258" s="332"/>
    </row>
    <row r="1259" spans="1:24" ht="15" customHeight="1">
      <c r="A1259" s="169">
        <v>62049068</v>
      </c>
      <c r="B1259" s="162" t="s">
        <v>5130</v>
      </c>
      <c r="C1259" s="167">
        <v>51910627551</v>
      </c>
      <c r="D1259" s="162" t="s">
        <v>5131</v>
      </c>
      <c r="E1259" s="102" t="s">
        <v>451</v>
      </c>
      <c r="F1259" s="76"/>
      <c r="G1259" s="163" t="s">
        <v>223</v>
      </c>
      <c r="H1259" s="163" t="s">
        <v>245</v>
      </c>
      <c r="I1259" s="82"/>
      <c r="J1259" s="76"/>
      <c r="K1259" s="165" t="s">
        <v>278</v>
      </c>
      <c r="L1259" s="76" t="s">
        <v>262</v>
      </c>
      <c r="M1259" s="189">
        <v>45862</v>
      </c>
      <c r="N1259" s="503" t="s">
        <v>233</v>
      </c>
      <c r="O1259" s="849" t="s">
        <v>236</v>
      </c>
      <c r="P1259" s="375"/>
      <c r="Q1259" s="850"/>
      <c r="R1259" s="849"/>
      <c r="S1259" s="849"/>
      <c r="T1259" s="849"/>
      <c r="U1259" s="849"/>
      <c r="V1259" s="505"/>
      <c r="W1259" s="332"/>
      <c r="X1259" s="332"/>
    </row>
    <row r="1260" spans="1:24" ht="15" customHeight="1">
      <c r="A1260" s="169">
        <v>74050925</v>
      </c>
      <c r="B1260" s="162" t="s">
        <v>5923</v>
      </c>
      <c r="C1260" s="167">
        <v>51972530741</v>
      </c>
      <c r="D1260" s="162" t="s">
        <v>5924</v>
      </c>
      <c r="E1260" s="102" t="s">
        <v>347</v>
      </c>
      <c r="F1260" s="76"/>
      <c r="G1260" s="163" t="s">
        <v>224</v>
      </c>
      <c r="H1260" s="163" t="s">
        <v>245</v>
      </c>
      <c r="I1260" s="82"/>
      <c r="J1260" s="76"/>
      <c r="K1260" s="165" t="s">
        <v>274</v>
      </c>
      <c r="L1260" s="76" t="s">
        <v>262</v>
      </c>
      <c r="M1260" s="189">
        <v>45862</v>
      </c>
      <c r="N1260" s="503" t="s">
        <v>233</v>
      </c>
      <c r="O1260" s="849" t="s">
        <v>236</v>
      </c>
      <c r="P1260" s="375"/>
      <c r="Q1260" s="850"/>
      <c r="R1260" s="849"/>
      <c r="S1260" s="849"/>
      <c r="T1260" s="849"/>
      <c r="U1260" s="849"/>
      <c r="V1260" s="56" t="s">
        <v>592</v>
      </c>
      <c r="W1260" s="332"/>
      <c r="X1260" s="332"/>
    </row>
    <row r="1261" spans="1:24" ht="15" customHeight="1">
      <c r="A1261" s="169">
        <v>45127567</v>
      </c>
      <c r="B1261" s="162" t="s">
        <v>2418</v>
      </c>
      <c r="C1261" s="167">
        <v>51910008517</v>
      </c>
      <c r="D1261" s="162" t="s">
        <v>2419</v>
      </c>
      <c r="E1261" s="102" t="s">
        <v>347</v>
      </c>
      <c r="F1261" s="76"/>
      <c r="G1261" s="163" t="s">
        <v>223</v>
      </c>
      <c r="H1261" s="163" t="s">
        <v>245</v>
      </c>
      <c r="I1261" s="82"/>
      <c r="J1261" s="76"/>
      <c r="K1261" s="165" t="s">
        <v>274</v>
      </c>
      <c r="L1261" s="76" t="s">
        <v>262</v>
      </c>
      <c r="M1261" s="189">
        <v>45862</v>
      </c>
      <c r="N1261" s="503" t="s">
        <v>233</v>
      </c>
      <c r="O1261" s="849" t="s">
        <v>236</v>
      </c>
      <c r="P1261" s="375"/>
      <c r="Q1261" s="850"/>
      <c r="R1261" s="849"/>
      <c r="S1261" s="849"/>
      <c r="T1261" s="849"/>
      <c r="U1261" s="849"/>
      <c r="V1261" s="56" t="s">
        <v>710</v>
      </c>
      <c r="W1261" s="332"/>
      <c r="X1261" s="332"/>
    </row>
    <row r="1262" spans="1:24" ht="15" customHeight="1">
      <c r="A1262" s="846">
        <v>10621418</v>
      </c>
      <c r="B1262" s="812" t="s">
        <v>1011</v>
      </c>
      <c r="C1262" s="810">
        <v>51982529696</v>
      </c>
      <c r="D1262" s="812" t="s">
        <v>1012</v>
      </c>
      <c r="E1262" s="814" t="s">
        <v>347</v>
      </c>
      <c r="F1262" s="817"/>
      <c r="G1262" s="163" t="s">
        <v>223</v>
      </c>
      <c r="H1262" s="163" t="s">
        <v>245</v>
      </c>
      <c r="I1262" s="82"/>
      <c r="J1262" s="76"/>
      <c r="K1262" s="165" t="s">
        <v>262</v>
      </c>
      <c r="L1262" s="76" t="s">
        <v>262</v>
      </c>
      <c r="M1262" s="189">
        <v>45862</v>
      </c>
      <c r="N1262" s="503" t="s">
        <v>233</v>
      </c>
      <c r="O1262" s="849" t="s">
        <v>236</v>
      </c>
      <c r="P1262" s="375"/>
      <c r="Q1262" s="850"/>
      <c r="R1262" s="849"/>
      <c r="S1262" s="849"/>
      <c r="T1262" s="849"/>
      <c r="U1262" s="849"/>
      <c r="V1262" s="505"/>
      <c r="W1262" s="332"/>
      <c r="X1262" s="332"/>
    </row>
    <row r="1263" spans="1:24" ht="15" customHeight="1">
      <c r="A1263" s="846">
        <v>61477996</v>
      </c>
      <c r="B1263" s="812" t="s">
        <v>4469</v>
      </c>
      <c r="C1263" s="810">
        <v>51974986808</v>
      </c>
      <c r="D1263" s="812" t="s">
        <v>4470</v>
      </c>
      <c r="E1263" s="814" t="s">
        <v>451</v>
      </c>
      <c r="F1263" s="817"/>
      <c r="G1263" s="163" t="s">
        <v>223</v>
      </c>
      <c r="H1263" s="163" t="s">
        <v>245</v>
      </c>
      <c r="I1263" s="82"/>
      <c r="J1263" s="76"/>
      <c r="K1263" s="165" t="s">
        <v>262</v>
      </c>
      <c r="L1263" s="76" t="s">
        <v>262</v>
      </c>
      <c r="M1263" s="189">
        <v>45862</v>
      </c>
      <c r="N1263" s="503" t="s">
        <v>233</v>
      </c>
      <c r="O1263" s="849" t="s">
        <v>236</v>
      </c>
      <c r="P1263" s="375"/>
      <c r="Q1263" s="850"/>
      <c r="R1263" s="849"/>
      <c r="S1263" s="849"/>
      <c r="T1263" s="849"/>
      <c r="U1263" s="849"/>
      <c r="V1263" s="505"/>
      <c r="W1263" s="332"/>
      <c r="X1263" s="332"/>
    </row>
    <row r="1264" spans="1:24" ht="15" customHeight="1">
      <c r="A1264" s="880">
        <v>10363981</v>
      </c>
      <c r="B1264" s="812" t="s">
        <v>968</v>
      </c>
      <c r="C1264" s="810">
        <v>51954318932</v>
      </c>
      <c r="D1264" s="812" t="s">
        <v>969</v>
      </c>
      <c r="E1264" s="814" t="s">
        <v>347</v>
      </c>
      <c r="F1264" s="817"/>
      <c r="G1264" s="874" t="s">
        <v>224</v>
      </c>
      <c r="H1264" s="468" t="s">
        <v>245</v>
      </c>
      <c r="I1264" s="437"/>
      <c r="J1264" s="618"/>
      <c r="K1264" s="746" t="s">
        <v>262</v>
      </c>
      <c r="L1264" s="321" t="s">
        <v>262</v>
      </c>
      <c r="M1264" s="619">
        <v>45863</v>
      </c>
      <c r="N1264" s="877" t="s">
        <v>231</v>
      </c>
      <c r="O1264" s="877" t="s">
        <v>231</v>
      </c>
      <c r="P1264" s="741" t="s">
        <v>329</v>
      </c>
      <c r="Q1264" s="838"/>
      <c r="R1264" s="838"/>
      <c r="S1264" s="840"/>
      <c r="T1264" s="840"/>
      <c r="U1264" s="840"/>
      <c r="V1264" s="885"/>
      <c r="W1264" s="682"/>
    </row>
    <row r="1265" spans="1:25" ht="15" customHeight="1">
      <c r="A1265" s="880">
        <v>60383200</v>
      </c>
      <c r="B1265" s="812" t="s">
        <v>3090</v>
      </c>
      <c r="C1265" s="810">
        <v>51964774520</v>
      </c>
      <c r="D1265" s="812" t="s">
        <v>3091</v>
      </c>
      <c r="E1265" s="814" t="s">
        <v>451</v>
      </c>
      <c r="F1265" s="817"/>
      <c r="G1265" s="874" t="s">
        <v>224</v>
      </c>
      <c r="H1265" s="468" t="s">
        <v>245</v>
      </c>
      <c r="I1265" s="437"/>
      <c r="J1265" s="618"/>
      <c r="K1265" s="746" t="s">
        <v>262</v>
      </c>
      <c r="L1265" s="618" t="s">
        <v>262</v>
      </c>
      <c r="M1265" s="619">
        <v>45863</v>
      </c>
      <c r="N1265" s="877" t="s">
        <v>233</v>
      </c>
      <c r="O1265" s="877" t="s">
        <v>236</v>
      </c>
      <c r="P1265" s="741"/>
      <c r="Q1265" s="838"/>
      <c r="R1265" s="838"/>
      <c r="S1265" s="840"/>
      <c r="T1265" s="840"/>
      <c r="U1265" s="840"/>
      <c r="V1265" s="885"/>
      <c r="W1265" s="682"/>
    </row>
    <row r="1266" spans="1:25" ht="15" customHeight="1">
      <c r="A1266" s="880">
        <v>73555180</v>
      </c>
      <c r="B1266" s="812" t="s">
        <v>8420</v>
      </c>
      <c r="C1266" s="810">
        <v>51929125788</v>
      </c>
      <c r="D1266" s="812" t="s">
        <v>8421</v>
      </c>
      <c r="E1266" s="814" t="s">
        <v>451</v>
      </c>
      <c r="F1266" s="817"/>
      <c r="G1266" s="874" t="s">
        <v>223</v>
      </c>
      <c r="H1266" s="468" t="s">
        <v>245</v>
      </c>
      <c r="I1266" s="437"/>
      <c r="J1266" s="618"/>
      <c r="K1266" s="746" t="s">
        <v>262</v>
      </c>
      <c r="L1266" s="321" t="s">
        <v>262</v>
      </c>
      <c r="M1266" s="619">
        <v>45863</v>
      </c>
      <c r="N1266" s="877" t="s">
        <v>231</v>
      </c>
      <c r="O1266" s="877" t="s">
        <v>231</v>
      </c>
      <c r="P1266" s="1081" t="s">
        <v>329</v>
      </c>
      <c r="Q1266" s="838"/>
      <c r="R1266" s="838"/>
      <c r="S1266" s="840"/>
      <c r="T1266" s="840"/>
      <c r="U1266" s="840"/>
      <c r="V1266" s="885"/>
      <c r="W1266" s="682"/>
    </row>
    <row r="1267" spans="1:25" ht="15" customHeight="1">
      <c r="A1267" s="880"/>
      <c r="B1267" s="812"/>
      <c r="C1267" s="810"/>
      <c r="D1267" s="812"/>
      <c r="E1267" s="814"/>
      <c r="F1267" s="817"/>
      <c r="G1267" s="874"/>
      <c r="H1267" s="468"/>
      <c r="I1267" s="437"/>
      <c r="J1267" s="618"/>
      <c r="K1267" s="746"/>
      <c r="L1267" s="618"/>
      <c r="M1267" s="619"/>
      <c r="N1267" s="877"/>
      <c r="O1267" s="877"/>
      <c r="P1267" s="877"/>
      <c r="Q1267" s="838"/>
      <c r="R1267" s="838"/>
      <c r="S1267" s="840"/>
      <c r="T1267" s="840"/>
      <c r="U1267" s="840"/>
      <c r="V1267" s="885"/>
      <c r="W1267" s="682"/>
    </row>
    <row r="1268" spans="1:25" ht="15" customHeight="1">
      <c r="A1268" s="880">
        <v>73152074</v>
      </c>
      <c r="B1268" s="886" t="s">
        <v>8040</v>
      </c>
      <c r="C1268" s="810">
        <v>51921248035</v>
      </c>
      <c r="D1268" s="812" t="s">
        <v>8041</v>
      </c>
      <c r="E1268" s="814" t="s">
        <v>451</v>
      </c>
      <c r="F1268" s="817"/>
      <c r="G1268" s="874" t="s">
        <v>223</v>
      </c>
      <c r="H1268" s="468" t="s">
        <v>245</v>
      </c>
      <c r="I1268" s="437"/>
      <c r="J1268" s="618"/>
      <c r="K1268" s="746" t="s">
        <v>262</v>
      </c>
      <c r="L1268" s="321" t="s">
        <v>262</v>
      </c>
      <c r="M1268" s="619">
        <v>45863</v>
      </c>
      <c r="N1268" s="877" t="s">
        <v>231</v>
      </c>
      <c r="O1268" s="877" t="s">
        <v>231</v>
      </c>
      <c r="P1268" s="741" t="s">
        <v>329</v>
      </c>
      <c r="Q1268" s="838"/>
      <c r="R1268" s="838"/>
      <c r="S1268" s="840"/>
      <c r="T1268" s="840"/>
      <c r="U1268" s="840"/>
      <c r="V1268" s="885"/>
      <c r="W1268" s="682"/>
    </row>
    <row r="1269" spans="1:25" ht="15" customHeight="1">
      <c r="A1269" s="881">
        <v>47879353</v>
      </c>
      <c r="B1269" s="731" t="s">
        <v>2862</v>
      </c>
      <c r="C1269" s="730">
        <v>51921556673</v>
      </c>
      <c r="D1269" s="882" t="s">
        <v>2863</v>
      </c>
      <c r="E1269" s="883" t="s">
        <v>347</v>
      </c>
      <c r="F1269" s="618"/>
      <c r="G1269" s="874" t="s">
        <v>224</v>
      </c>
      <c r="H1269" s="468" t="s">
        <v>245</v>
      </c>
      <c r="I1269" s="741"/>
      <c r="J1269" s="618"/>
      <c r="K1269" s="746" t="s">
        <v>280</v>
      </c>
      <c r="L1269" s="618" t="s">
        <v>280</v>
      </c>
      <c r="M1269" s="619">
        <v>45863</v>
      </c>
      <c r="N1269" s="877" t="s">
        <v>233</v>
      </c>
      <c r="O1269" s="439"/>
      <c r="P1269" s="437"/>
      <c r="Q1269" s="440"/>
      <c r="R1269" s="439"/>
      <c r="S1269" s="439"/>
      <c r="T1269" s="439"/>
      <c r="U1269" s="439"/>
      <c r="V1269" s="420"/>
    </row>
    <row r="1270" spans="1:25" ht="15" customHeight="1">
      <c r="A1270" s="881">
        <v>73399919</v>
      </c>
      <c r="B1270" s="938" t="s">
        <v>8347</v>
      </c>
      <c r="C1270" s="730">
        <v>51967542199</v>
      </c>
      <c r="D1270" s="882" t="s">
        <v>8348</v>
      </c>
      <c r="E1270" s="884">
        <v>2024</v>
      </c>
      <c r="F1270" s="618"/>
      <c r="G1270" s="874" t="s">
        <v>223</v>
      </c>
      <c r="H1270" s="468" t="s">
        <v>245</v>
      </c>
      <c r="I1270" s="741"/>
      <c r="J1270" s="618"/>
      <c r="K1270" s="746" t="s">
        <v>274</v>
      </c>
      <c r="L1270" s="321" t="s">
        <v>262</v>
      </c>
      <c r="M1270" s="619">
        <v>45863</v>
      </c>
      <c r="N1270" s="877" t="s">
        <v>231</v>
      </c>
      <c r="O1270" s="877" t="s">
        <v>231</v>
      </c>
      <c r="P1270" s="437" t="s">
        <v>329</v>
      </c>
      <c r="Q1270" s="440"/>
      <c r="R1270" s="439"/>
      <c r="S1270" s="439"/>
      <c r="T1270" s="439"/>
      <c r="U1270" s="439"/>
      <c r="V1270" s="56" t="s">
        <v>901</v>
      </c>
    </row>
    <row r="1271" spans="1:25" ht="15" customHeight="1">
      <c r="A1271" s="169">
        <v>46503799</v>
      </c>
      <c r="B1271" s="162" t="s">
        <v>2651</v>
      </c>
      <c r="C1271" s="167">
        <v>51970398112</v>
      </c>
      <c r="D1271" s="162" t="s">
        <v>2652</v>
      </c>
      <c r="E1271" s="102" t="s">
        <v>347</v>
      </c>
      <c r="F1271" s="76"/>
      <c r="G1271" s="163" t="s">
        <v>224</v>
      </c>
      <c r="H1271" s="163" t="s">
        <v>245</v>
      </c>
      <c r="I1271" s="82"/>
      <c r="J1271" s="76"/>
      <c r="K1271" s="165" t="s">
        <v>278</v>
      </c>
      <c r="L1271" s="321" t="s">
        <v>262</v>
      </c>
      <c r="M1271" s="189">
        <v>45868</v>
      </c>
      <c r="N1271" s="503" t="s">
        <v>314</v>
      </c>
      <c r="O1271" s="503" t="s">
        <v>314</v>
      </c>
      <c r="P1271" s="877" t="s">
        <v>314</v>
      </c>
      <c r="Q1271" s="84"/>
      <c r="R1271" s="504"/>
      <c r="S1271" s="504"/>
      <c r="T1271" s="504"/>
      <c r="U1271" s="504"/>
      <c r="V1271" s="505" t="s">
        <v>2653</v>
      </c>
      <c r="W1271" s="61"/>
      <c r="X1271" s="61"/>
      <c r="Y1271" s="61"/>
    </row>
    <row r="1272" spans="1:25" ht="15" customHeight="1">
      <c r="A1272" s="169">
        <v>6765392</v>
      </c>
      <c r="B1272" s="162" t="s">
        <v>523</v>
      </c>
      <c r="C1272" s="167">
        <v>51924338307</v>
      </c>
      <c r="D1272" s="162" t="s">
        <v>524</v>
      </c>
      <c r="E1272" s="102" t="s">
        <v>347</v>
      </c>
      <c r="F1272" s="76"/>
      <c r="G1272" s="163" t="s">
        <v>225</v>
      </c>
      <c r="H1272" s="163" t="s">
        <v>245</v>
      </c>
      <c r="I1272" s="82"/>
      <c r="J1272" s="76"/>
      <c r="K1272" s="165" t="s">
        <v>278</v>
      </c>
      <c r="L1272" s="321" t="s">
        <v>262</v>
      </c>
      <c r="M1272" s="189">
        <v>45868</v>
      </c>
      <c r="N1272" s="503" t="s">
        <v>233</v>
      </c>
      <c r="O1272" s="503" t="s">
        <v>236</v>
      </c>
      <c r="P1272" s="82"/>
      <c r="Q1272" s="84"/>
      <c r="R1272" s="504"/>
      <c r="S1272" s="504"/>
      <c r="T1272" s="504"/>
      <c r="U1272" s="504"/>
      <c r="V1272" s="505"/>
      <c r="W1272" s="61"/>
      <c r="X1272" s="61"/>
      <c r="Y1272" s="61"/>
    </row>
    <row r="1273" spans="1:25" ht="15" customHeight="1">
      <c r="A1273" s="169">
        <v>40065820</v>
      </c>
      <c r="B1273" s="162" t="s">
        <v>1333</v>
      </c>
      <c r="C1273" s="167">
        <v>51955657770</v>
      </c>
      <c r="D1273" s="162" t="s">
        <v>1334</v>
      </c>
      <c r="E1273" s="102" t="s">
        <v>347</v>
      </c>
      <c r="F1273" s="76"/>
      <c r="G1273" s="163" t="s">
        <v>224</v>
      </c>
      <c r="H1273" s="163" t="s">
        <v>245</v>
      </c>
      <c r="I1273" s="82"/>
      <c r="J1273" s="76"/>
      <c r="K1273" s="165" t="s">
        <v>278</v>
      </c>
      <c r="L1273" s="321" t="s">
        <v>262</v>
      </c>
      <c r="M1273" s="189">
        <v>45868</v>
      </c>
      <c r="N1273" s="503" t="s">
        <v>233</v>
      </c>
      <c r="O1273" s="503" t="s">
        <v>236</v>
      </c>
      <c r="P1273" s="82"/>
      <c r="Q1273" s="84"/>
      <c r="R1273" s="504"/>
      <c r="S1273" s="504"/>
      <c r="T1273" s="504"/>
      <c r="U1273" s="504"/>
      <c r="V1273" s="505"/>
      <c r="W1273" s="61"/>
      <c r="X1273" s="61"/>
      <c r="Y1273" s="61"/>
    </row>
    <row r="1274" spans="1:25" ht="15" customHeight="1">
      <c r="A1274" s="169">
        <v>75285692</v>
      </c>
      <c r="B1274" s="162" t="s">
        <v>9241</v>
      </c>
      <c r="C1274" s="167">
        <v>51998299067</v>
      </c>
      <c r="D1274" s="162" t="s">
        <v>9242</v>
      </c>
      <c r="E1274" s="102" t="s">
        <v>347</v>
      </c>
      <c r="F1274" s="76"/>
      <c r="G1274" s="163" t="s">
        <v>224</v>
      </c>
      <c r="H1274" s="163" t="s">
        <v>245</v>
      </c>
      <c r="I1274" s="82"/>
      <c r="J1274" s="76"/>
      <c r="K1274" s="165" t="s">
        <v>278</v>
      </c>
      <c r="L1274" s="321" t="s">
        <v>262</v>
      </c>
      <c r="M1274" s="189">
        <v>45868</v>
      </c>
      <c r="N1274" s="503" t="s">
        <v>233</v>
      </c>
      <c r="O1274" s="503" t="s">
        <v>236</v>
      </c>
      <c r="P1274" s="82"/>
      <c r="Q1274" s="84"/>
      <c r="R1274" s="504"/>
      <c r="S1274" s="504"/>
      <c r="T1274" s="504"/>
      <c r="U1274" s="504"/>
      <c r="V1274" s="505"/>
      <c r="W1274" s="61"/>
      <c r="X1274" s="61"/>
      <c r="Y1274" s="61"/>
    </row>
    <row r="1275" spans="1:25" ht="15" customHeight="1">
      <c r="A1275" s="169">
        <v>63387850</v>
      </c>
      <c r="B1275" s="162" t="s">
        <v>5328</v>
      </c>
      <c r="C1275" s="167">
        <v>51965341457</v>
      </c>
      <c r="D1275" s="162" t="s">
        <v>5329</v>
      </c>
      <c r="E1275" s="102" t="s">
        <v>347</v>
      </c>
      <c r="F1275" s="76"/>
      <c r="G1275" s="163" t="s">
        <v>224</v>
      </c>
      <c r="H1275" s="163" t="s">
        <v>245</v>
      </c>
      <c r="I1275" s="82"/>
      <c r="J1275" s="76"/>
      <c r="K1275" s="165" t="s">
        <v>278</v>
      </c>
      <c r="L1275" s="321" t="s">
        <v>262</v>
      </c>
      <c r="M1275" s="189">
        <v>45868</v>
      </c>
      <c r="N1275" s="503" t="s">
        <v>314</v>
      </c>
      <c r="O1275" s="503" t="s">
        <v>314</v>
      </c>
      <c r="P1275" s="877" t="s">
        <v>314</v>
      </c>
      <c r="Q1275" s="84"/>
      <c r="R1275" s="504"/>
      <c r="S1275" s="504"/>
      <c r="T1275" s="504"/>
      <c r="U1275" s="504"/>
      <c r="V1275" s="505" t="s">
        <v>5330</v>
      </c>
      <c r="W1275" s="61"/>
      <c r="X1275" s="61"/>
      <c r="Y1275" s="61"/>
    </row>
    <row r="1276" spans="1:25" ht="15" customHeight="1">
      <c r="A1276" s="169">
        <v>66269666</v>
      </c>
      <c r="B1276" s="162" t="s">
        <v>5347</v>
      </c>
      <c r="C1276" s="167">
        <v>51918134943</v>
      </c>
      <c r="D1276" s="162" t="s">
        <v>5348</v>
      </c>
      <c r="E1276" s="102" t="s">
        <v>451</v>
      </c>
      <c r="F1276" s="76"/>
      <c r="G1276" s="163" t="s">
        <v>224</v>
      </c>
      <c r="H1276" s="163" t="s">
        <v>245</v>
      </c>
      <c r="I1276" s="82"/>
      <c r="J1276" s="76"/>
      <c r="K1276" s="165" t="s">
        <v>278</v>
      </c>
      <c r="L1276" s="321" t="s">
        <v>262</v>
      </c>
      <c r="M1276" s="189">
        <v>45868</v>
      </c>
      <c r="N1276" s="503" t="s">
        <v>231</v>
      </c>
      <c r="O1276" s="877" t="s">
        <v>231</v>
      </c>
      <c r="P1276" s="877" t="s">
        <v>231</v>
      </c>
      <c r="Q1276" s="84"/>
      <c r="R1276" s="504"/>
      <c r="S1276" s="504"/>
      <c r="T1276" s="504"/>
      <c r="U1276" s="504"/>
      <c r="V1276" s="505"/>
      <c r="W1276" s="61"/>
      <c r="X1276" s="61"/>
      <c r="Y1276" s="61"/>
    </row>
    <row r="1277" spans="1:25" ht="15" customHeight="1">
      <c r="A1277" s="169">
        <v>10790114</v>
      </c>
      <c r="B1277" s="162" t="s">
        <v>1044</v>
      </c>
      <c r="C1277" s="167">
        <v>51949373278</v>
      </c>
      <c r="D1277" s="162" t="s">
        <v>1045</v>
      </c>
      <c r="E1277" s="102" t="s">
        <v>347</v>
      </c>
      <c r="F1277" s="76"/>
      <c r="G1277" s="163" t="s">
        <v>224</v>
      </c>
      <c r="H1277" s="163" t="s">
        <v>245</v>
      </c>
      <c r="I1277" s="82"/>
      <c r="J1277" s="76"/>
      <c r="K1277" s="165" t="s">
        <v>278</v>
      </c>
      <c r="L1277" s="321" t="s">
        <v>262</v>
      </c>
      <c r="M1277" s="189">
        <v>45868</v>
      </c>
      <c r="N1277" s="503" t="s">
        <v>233</v>
      </c>
      <c r="O1277" s="877" t="s">
        <v>231</v>
      </c>
      <c r="P1277" s="82"/>
      <c r="Q1277" s="84"/>
      <c r="R1277" s="504"/>
      <c r="S1277" s="504"/>
      <c r="T1277" s="504"/>
      <c r="U1277" s="504"/>
      <c r="V1277" s="505"/>
      <c r="W1277" s="61"/>
      <c r="X1277" s="61"/>
      <c r="Y1277" s="61"/>
    </row>
    <row r="1278" spans="1:25" ht="15" customHeight="1">
      <c r="A1278" s="169">
        <v>70982697</v>
      </c>
      <c r="B1278" s="162" t="s">
        <v>5905</v>
      </c>
      <c r="C1278" s="167">
        <v>51919595236</v>
      </c>
      <c r="D1278" s="162" t="s">
        <v>5906</v>
      </c>
      <c r="E1278" s="102" t="s">
        <v>347</v>
      </c>
      <c r="F1278" s="76"/>
      <c r="G1278" s="874" t="s">
        <v>223</v>
      </c>
      <c r="H1278" s="163" t="s">
        <v>245</v>
      </c>
      <c r="I1278" s="82"/>
      <c r="J1278" s="76"/>
      <c r="K1278" s="165" t="s">
        <v>278</v>
      </c>
      <c r="L1278" s="321" t="s">
        <v>262</v>
      </c>
      <c r="M1278" s="189">
        <v>45868</v>
      </c>
      <c r="N1278" s="503" t="s">
        <v>233</v>
      </c>
      <c r="O1278" s="503" t="s">
        <v>236</v>
      </c>
      <c r="P1278" s="82"/>
      <c r="Q1278" s="84"/>
      <c r="R1278" s="504"/>
      <c r="S1278" s="504"/>
      <c r="T1278" s="504"/>
      <c r="U1278" s="504"/>
      <c r="V1278" s="505"/>
      <c r="W1278" s="61"/>
      <c r="X1278" s="61"/>
      <c r="Y1278" s="61"/>
    </row>
    <row r="1279" spans="1:25" ht="15" customHeight="1">
      <c r="A1279" s="101">
        <v>40897306</v>
      </c>
      <c r="B1279" s="100" t="s">
        <v>1528</v>
      </c>
      <c r="C1279" s="101">
        <v>51935669178</v>
      </c>
      <c r="D1279" s="102" t="s">
        <v>1529</v>
      </c>
      <c r="E1279" s="99" t="s">
        <v>347</v>
      </c>
      <c r="F1279" s="63"/>
      <c r="G1279" s="150" t="s">
        <v>224</v>
      </c>
      <c r="H1279" s="101" t="s">
        <v>245</v>
      </c>
      <c r="I1279" s="88"/>
      <c r="J1279" s="63"/>
      <c r="K1279" s="125" t="s">
        <v>280</v>
      </c>
      <c r="L1279" s="321" t="s">
        <v>262</v>
      </c>
      <c r="M1279" s="126">
        <v>45868</v>
      </c>
      <c r="N1279" s="503" t="s">
        <v>233</v>
      </c>
      <c r="O1279" s="877" t="s">
        <v>236</v>
      </c>
      <c r="P1279" s="85"/>
      <c r="Q1279" s="87"/>
      <c r="R1279" s="88"/>
      <c r="S1279" s="88"/>
      <c r="T1279" s="88"/>
      <c r="U1279" s="88"/>
      <c r="V1279" s="61"/>
      <c r="W1279" s="61"/>
      <c r="X1279" s="61"/>
      <c r="Y1279" s="61"/>
    </row>
    <row r="1280" spans="1:25" ht="15" customHeight="1">
      <c r="A1280" s="101">
        <v>40711324</v>
      </c>
      <c r="B1280" s="100" t="s">
        <v>1495</v>
      </c>
      <c r="C1280" s="101">
        <v>51934629374</v>
      </c>
      <c r="D1280" s="102" t="s">
        <v>1496</v>
      </c>
      <c r="E1280" s="99" t="s">
        <v>451</v>
      </c>
      <c r="F1280" s="63"/>
      <c r="G1280" s="150" t="s">
        <v>224</v>
      </c>
      <c r="H1280" s="101" t="s">
        <v>245</v>
      </c>
      <c r="I1280" s="88"/>
      <c r="J1280" s="63"/>
      <c r="K1280" s="125" t="s">
        <v>280</v>
      </c>
      <c r="L1280" s="321" t="s">
        <v>262</v>
      </c>
      <c r="M1280" s="126">
        <v>45868</v>
      </c>
      <c r="N1280" s="503" t="s">
        <v>231</v>
      </c>
      <c r="O1280" s="877" t="s">
        <v>231</v>
      </c>
      <c r="P1280" s="877" t="s">
        <v>231</v>
      </c>
      <c r="Q1280" s="87"/>
      <c r="R1280" s="88"/>
      <c r="S1280" s="88"/>
      <c r="T1280" s="88"/>
      <c r="U1280" s="88"/>
      <c r="V1280" s="61"/>
      <c r="W1280" s="61"/>
      <c r="X1280" s="61"/>
      <c r="Y1280" s="61"/>
    </row>
    <row r="1281" spans="1:25" ht="15" customHeight="1">
      <c r="A1281" s="101">
        <v>72975171</v>
      </c>
      <c r="B1281" s="100" t="s">
        <v>7771</v>
      </c>
      <c r="C1281" s="101">
        <v>51951077597</v>
      </c>
      <c r="D1281" s="102" t="s">
        <v>7772</v>
      </c>
      <c r="E1281" s="99" t="s">
        <v>624</v>
      </c>
      <c r="F1281" s="63"/>
      <c r="G1281" s="150" t="s">
        <v>224</v>
      </c>
      <c r="H1281" s="101" t="s">
        <v>245</v>
      </c>
      <c r="I1281" s="88"/>
      <c r="J1281" s="63"/>
      <c r="K1281" s="125" t="s">
        <v>280</v>
      </c>
      <c r="L1281" s="321" t="s">
        <v>262</v>
      </c>
      <c r="M1281" s="126">
        <v>45868</v>
      </c>
      <c r="N1281" s="503" t="s">
        <v>231</v>
      </c>
      <c r="O1281" s="877" t="s">
        <v>231</v>
      </c>
      <c r="P1281" s="95" t="s">
        <v>329</v>
      </c>
      <c r="Q1281" s="87"/>
      <c r="R1281" s="88"/>
      <c r="S1281" s="88"/>
      <c r="T1281" s="88"/>
      <c r="U1281" s="88"/>
      <c r="V1281" s="61"/>
      <c r="W1281" s="61"/>
      <c r="X1281" s="61"/>
      <c r="Y1281" s="61"/>
    </row>
    <row r="1282" spans="1:25" ht="15" customHeight="1">
      <c r="A1282" s="101">
        <v>41027361</v>
      </c>
      <c r="B1282" s="100" t="s">
        <v>1562</v>
      </c>
      <c r="C1282" s="101">
        <v>51949357694</v>
      </c>
      <c r="D1282" s="102" t="s">
        <v>1563</v>
      </c>
      <c r="E1282" s="99" t="s">
        <v>347</v>
      </c>
      <c r="F1282" s="63"/>
      <c r="G1282" s="150" t="s">
        <v>224</v>
      </c>
      <c r="H1282" s="101" t="s">
        <v>245</v>
      </c>
      <c r="I1282" s="88"/>
      <c r="J1282" s="63"/>
      <c r="K1282" s="125" t="s">
        <v>280</v>
      </c>
      <c r="L1282" s="321" t="s">
        <v>262</v>
      </c>
      <c r="M1282" s="126">
        <v>45868</v>
      </c>
      <c r="N1282" s="503" t="s">
        <v>314</v>
      </c>
      <c r="O1282" s="877" t="s">
        <v>314</v>
      </c>
      <c r="P1282" s="877" t="s">
        <v>314</v>
      </c>
      <c r="Q1282" s="87"/>
      <c r="R1282" s="88"/>
      <c r="S1282" s="88"/>
      <c r="T1282" s="88"/>
      <c r="U1282" s="88"/>
      <c r="V1282" s="61" t="s">
        <v>1564</v>
      </c>
      <c r="W1282" s="61"/>
      <c r="X1282" s="61"/>
      <c r="Y1282" s="61"/>
    </row>
    <row r="1283" spans="1:25" ht="15" customHeight="1">
      <c r="A1283" s="101"/>
      <c r="B1283" s="100"/>
      <c r="C1283" s="101"/>
      <c r="D1283" s="102"/>
      <c r="E1283" s="99"/>
      <c r="F1283" s="63"/>
      <c r="G1283" s="856"/>
      <c r="H1283" s="101"/>
      <c r="I1283" s="88"/>
      <c r="J1283" s="63"/>
      <c r="K1283" s="125"/>
      <c r="L1283" s="321"/>
      <c r="M1283" s="126"/>
      <c r="N1283" s="503"/>
      <c r="O1283" s="85"/>
      <c r="P1283" s="85"/>
      <c r="Q1283" s="87"/>
      <c r="R1283" s="88"/>
      <c r="S1283" s="88"/>
      <c r="T1283" s="88"/>
      <c r="U1283" s="88"/>
      <c r="V1283" s="61"/>
      <c r="W1283" s="61"/>
      <c r="X1283" s="61"/>
      <c r="Y1283" s="61"/>
    </row>
    <row r="1284" spans="1:25" ht="15" customHeight="1">
      <c r="A1284" s="101">
        <v>40451109</v>
      </c>
      <c r="B1284" s="100" t="s">
        <v>1413</v>
      </c>
      <c r="C1284" s="101">
        <v>51983735030</v>
      </c>
      <c r="D1284" s="102" t="s">
        <v>1414</v>
      </c>
      <c r="E1284" s="99" t="s">
        <v>347</v>
      </c>
      <c r="F1284" s="63"/>
      <c r="G1284" s="150" t="s">
        <v>224</v>
      </c>
      <c r="H1284" s="101" t="s">
        <v>245</v>
      </c>
      <c r="I1284" s="88"/>
      <c r="J1284" s="63"/>
      <c r="K1284" s="125" t="s">
        <v>280</v>
      </c>
      <c r="L1284" s="321" t="s">
        <v>262</v>
      </c>
      <c r="M1284" s="126">
        <v>45868</v>
      </c>
      <c r="N1284" s="503" t="s">
        <v>233</v>
      </c>
      <c r="O1284" s="85" t="s">
        <v>236</v>
      </c>
      <c r="P1284" s="85"/>
      <c r="Q1284" s="87"/>
      <c r="R1284" s="88"/>
      <c r="S1284" s="88"/>
      <c r="T1284" s="88"/>
      <c r="U1284" s="88"/>
      <c r="V1284" s="61"/>
      <c r="W1284" s="61"/>
      <c r="X1284" s="61"/>
      <c r="Y1284" s="61"/>
    </row>
    <row r="1285" spans="1:25" ht="15" customHeight="1">
      <c r="A1285" s="169"/>
      <c r="B1285" s="162"/>
      <c r="C1285" s="167"/>
      <c r="D1285" s="162"/>
      <c r="E1285" s="102"/>
      <c r="F1285" s="76"/>
      <c r="G1285" s="163"/>
      <c r="H1285" s="163"/>
      <c r="I1285" s="82"/>
      <c r="J1285" s="76"/>
      <c r="K1285" s="165"/>
      <c r="L1285" s="76"/>
      <c r="M1285" s="189"/>
      <c r="N1285" s="503"/>
      <c r="O1285" s="503"/>
      <c r="P1285" s="82"/>
      <c r="Q1285" s="84"/>
      <c r="R1285" s="504"/>
      <c r="S1285" s="504"/>
      <c r="T1285" s="504"/>
      <c r="U1285" s="504"/>
      <c r="V1285" s="56"/>
      <c r="W1285" s="61"/>
      <c r="X1285" s="61"/>
      <c r="Y1285" s="61"/>
    </row>
    <row r="1286" spans="1:25" ht="15" customHeight="1">
      <c r="A1286" s="169">
        <v>74715339</v>
      </c>
      <c r="B1286" s="162" t="s">
        <v>9003</v>
      </c>
      <c r="C1286" s="167">
        <v>51943811617</v>
      </c>
      <c r="D1286" s="162" t="s">
        <v>9004</v>
      </c>
      <c r="E1286" s="102" t="s">
        <v>347</v>
      </c>
      <c r="F1286" s="76"/>
      <c r="G1286" s="874" t="s">
        <v>223</v>
      </c>
      <c r="H1286" s="163" t="s">
        <v>245</v>
      </c>
      <c r="I1286" s="82"/>
      <c r="J1286" s="76"/>
      <c r="K1286" s="165" t="s">
        <v>274</v>
      </c>
      <c r="L1286" s="321" t="s">
        <v>262</v>
      </c>
      <c r="M1286" s="189">
        <v>45868</v>
      </c>
      <c r="N1286" s="503" t="s">
        <v>233</v>
      </c>
      <c r="O1286" s="311" t="s">
        <v>236</v>
      </c>
      <c r="P1286" s="82"/>
      <c r="Q1286" s="84"/>
      <c r="R1286" s="504"/>
      <c r="S1286" s="504"/>
      <c r="T1286" s="504"/>
      <c r="U1286" s="504"/>
      <c r="V1286" s="56" t="s">
        <v>901</v>
      </c>
      <c r="W1286" s="61"/>
      <c r="X1286" s="61"/>
      <c r="Y1286" s="61"/>
    </row>
    <row r="1287" spans="1:25" ht="15" customHeight="1">
      <c r="A1287" s="169">
        <v>70440745</v>
      </c>
      <c r="B1287" s="162" t="s">
        <v>5441</v>
      </c>
      <c r="C1287" s="167">
        <v>51901463464</v>
      </c>
      <c r="D1287" s="162" t="s">
        <v>5442</v>
      </c>
      <c r="E1287" s="102" t="s">
        <v>347</v>
      </c>
      <c r="F1287" s="76"/>
      <c r="G1287" s="163" t="s">
        <v>224</v>
      </c>
      <c r="H1287" s="163" t="s">
        <v>245</v>
      </c>
      <c r="I1287" s="82"/>
      <c r="J1287" s="76"/>
      <c r="K1287" s="165" t="s">
        <v>274</v>
      </c>
      <c r="L1287" s="321" t="s">
        <v>262</v>
      </c>
      <c r="M1287" s="189">
        <v>45868</v>
      </c>
      <c r="N1287" s="503" t="s">
        <v>233</v>
      </c>
      <c r="O1287" s="311" t="s">
        <v>236</v>
      </c>
      <c r="P1287" s="82"/>
      <c r="Q1287" s="84"/>
      <c r="R1287" s="504"/>
      <c r="S1287" s="504"/>
      <c r="T1287" s="504"/>
      <c r="U1287" s="504"/>
      <c r="V1287" s="56" t="s">
        <v>592</v>
      </c>
      <c r="W1287" s="61"/>
      <c r="X1287" s="61"/>
      <c r="Y1287" s="61"/>
    </row>
    <row r="1288" spans="1:25" ht="15" customHeight="1">
      <c r="A1288" s="846">
        <v>46453266</v>
      </c>
      <c r="B1288" s="812" t="s">
        <v>2645</v>
      </c>
      <c r="C1288" s="810">
        <v>51948924554</v>
      </c>
      <c r="D1288" s="812" t="s">
        <v>2646</v>
      </c>
      <c r="E1288" s="814" t="s">
        <v>347</v>
      </c>
      <c r="F1288" s="817"/>
      <c r="G1288" s="163" t="s">
        <v>224</v>
      </c>
      <c r="H1288" s="163" t="s">
        <v>245</v>
      </c>
      <c r="I1288" s="82"/>
      <c r="J1288" s="76"/>
      <c r="K1288" s="165" t="s">
        <v>262</v>
      </c>
      <c r="L1288" s="76" t="s">
        <v>262</v>
      </c>
      <c r="M1288" s="189">
        <v>45868</v>
      </c>
      <c r="N1288" s="877" t="s">
        <v>233</v>
      </c>
      <c r="O1288" s="311" t="s">
        <v>236</v>
      </c>
      <c r="P1288" s="82"/>
      <c r="Q1288" s="84"/>
      <c r="R1288" s="504"/>
      <c r="S1288" s="504"/>
      <c r="T1288" s="504"/>
      <c r="U1288" s="504"/>
      <c r="V1288" s="505"/>
      <c r="W1288" s="332"/>
      <c r="X1288" s="332"/>
      <c r="Y1288" s="332"/>
    </row>
    <row r="1289" spans="1:25" ht="15" customHeight="1">
      <c r="A1289" s="846">
        <v>44722016</v>
      </c>
      <c r="B1289" s="812" t="s">
        <v>2337</v>
      </c>
      <c r="C1289" s="810">
        <v>51948674777</v>
      </c>
      <c r="D1289" s="812" t="s">
        <v>2338</v>
      </c>
      <c r="E1289" s="814" t="s">
        <v>451</v>
      </c>
      <c r="F1289" s="817"/>
      <c r="G1289" s="163" t="s">
        <v>224</v>
      </c>
      <c r="H1289" s="163" t="s">
        <v>245</v>
      </c>
      <c r="I1289" s="82"/>
      <c r="J1289" s="76"/>
      <c r="K1289" s="165" t="s">
        <v>262</v>
      </c>
      <c r="L1289" s="76" t="s">
        <v>262</v>
      </c>
      <c r="M1289" s="189">
        <v>45868</v>
      </c>
      <c r="N1289" s="503" t="s">
        <v>233</v>
      </c>
      <c r="O1289" s="311" t="s">
        <v>236</v>
      </c>
      <c r="P1289" s="82"/>
      <c r="Q1289" s="84"/>
      <c r="R1289" s="504"/>
      <c r="S1289" s="504"/>
      <c r="T1289" s="504"/>
      <c r="U1289" s="504"/>
      <c r="V1289" s="505"/>
      <c r="W1289" s="332"/>
      <c r="X1289" s="332"/>
      <c r="Y1289" s="332"/>
    </row>
    <row r="1290" spans="1:25" ht="15" customHeight="1">
      <c r="A1290" s="846">
        <v>73910639</v>
      </c>
      <c r="B1290" s="886" t="s">
        <v>8625</v>
      </c>
      <c r="C1290" s="810">
        <v>51993898570</v>
      </c>
      <c r="D1290" s="812" t="s">
        <v>8626</v>
      </c>
      <c r="E1290" s="99" t="s">
        <v>624</v>
      </c>
      <c r="F1290" s="817"/>
      <c r="G1290" s="874" t="s">
        <v>223</v>
      </c>
      <c r="H1290" s="163" t="s">
        <v>245</v>
      </c>
      <c r="I1290" s="82"/>
      <c r="J1290" s="76"/>
      <c r="K1290" s="165" t="s">
        <v>262</v>
      </c>
      <c r="L1290" s="321" t="s">
        <v>262</v>
      </c>
      <c r="M1290" s="189">
        <v>45868</v>
      </c>
      <c r="N1290" s="503" t="s">
        <v>233</v>
      </c>
      <c r="O1290" s="503" t="s">
        <v>231</v>
      </c>
      <c r="P1290" s="82" t="s">
        <v>329</v>
      </c>
      <c r="Q1290" s="84"/>
      <c r="R1290" s="504"/>
      <c r="S1290" s="504"/>
      <c r="T1290" s="504"/>
      <c r="U1290" s="504"/>
      <c r="V1290" s="505"/>
      <c r="W1290" s="332"/>
      <c r="X1290" s="332"/>
      <c r="Y1290" s="332"/>
    </row>
    <row r="1291" spans="1:25" ht="15" customHeight="1">
      <c r="A1291" s="846"/>
      <c r="B1291" s="812"/>
      <c r="C1291" s="810"/>
      <c r="D1291" s="812"/>
      <c r="E1291" s="814"/>
      <c r="F1291" s="817"/>
      <c r="G1291" s="163"/>
      <c r="H1291" s="163"/>
      <c r="I1291" s="82"/>
      <c r="J1291" s="76"/>
      <c r="K1291" s="165"/>
      <c r="L1291" s="76"/>
      <c r="M1291" s="189"/>
      <c r="N1291" s="503"/>
      <c r="O1291" s="503"/>
      <c r="P1291" s="82"/>
      <c r="Q1291" s="84"/>
      <c r="R1291" s="504"/>
      <c r="S1291" s="504"/>
      <c r="T1291" s="504"/>
      <c r="U1291" s="504"/>
      <c r="V1291" s="505"/>
      <c r="W1291" s="332"/>
      <c r="X1291" s="332"/>
      <c r="Y1291" s="332"/>
    </row>
    <row r="1292" spans="1:25" ht="15" customHeight="1">
      <c r="A1292" s="846">
        <v>44069692</v>
      </c>
      <c r="B1292" s="812" t="s">
        <v>2236</v>
      </c>
      <c r="C1292" s="810">
        <v>51987760360</v>
      </c>
      <c r="D1292" s="812" t="s">
        <v>2237</v>
      </c>
      <c r="E1292" s="814" t="s">
        <v>347</v>
      </c>
      <c r="F1292" s="817"/>
      <c r="G1292" s="874" t="s">
        <v>225</v>
      </c>
      <c r="H1292" s="163" t="s">
        <v>245</v>
      </c>
      <c r="I1292" s="82"/>
      <c r="J1292" s="76"/>
      <c r="K1292" s="165" t="s">
        <v>262</v>
      </c>
      <c r="L1292" s="76" t="s">
        <v>262</v>
      </c>
      <c r="M1292" s="189">
        <v>45868</v>
      </c>
      <c r="N1292" s="503" t="s">
        <v>233</v>
      </c>
      <c r="O1292" s="503" t="s">
        <v>236</v>
      </c>
      <c r="P1292" s="82"/>
      <c r="Q1292" s="84"/>
      <c r="R1292" s="504"/>
      <c r="S1292" s="504"/>
      <c r="T1292" s="504"/>
      <c r="U1292" s="504"/>
      <c r="V1292" s="505"/>
      <c r="W1292" s="332"/>
      <c r="X1292" s="332"/>
      <c r="Y1292" s="332"/>
    </row>
    <row r="1293" spans="1:25" ht="15" customHeight="1">
      <c r="A1293" s="846">
        <v>74919123</v>
      </c>
      <c r="B1293" s="812" t="s">
        <v>9106</v>
      </c>
      <c r="C1293" s="810">
        <v>51928651117</v>
      </c>
      <c r="D1293" s="812" t="s">
        <v>9107</v>
      </c>
      <c r="E1293" s="814" t="s">
        <v>347</v>
      </c>
      <c r="F1293" s="817"/>
      <c r="G1293" s="874" t="s">
        <v>223</v>
      </c>
      <c r="H1293" s="163" t="s">
        <v>245</v>
      </c>
      <c r="I1293" s="82"/>
      <c r="J1293" s="76"/>
      <c r="K1293" s="165" t="s">
        <v>262</v>
      </c>
      <c r="L1293" s="76" t="s">
        <v>262</v>
      </c>
      <c r="M1293" s="189">
        <v>45868</v>
      </c>
      <c r="N1293" s="503" t="s">
        <v>233</v>
      </c>
      <c r="O1293" s="503" t="s">
        <v>236</v>
      </c>
      <c r="P1293" s="82"/>
      <c r="Q1293" s="84"/>
      <c r="R1293" s="504"/>
      <c r="S1293" s="504"/>
      <c r="T1293" s="504"/>
      <c r="U1293" s="504"/>
      <c r="V1293" s="505"/>
      <c r="W1293" s="332"/>
      <c r="X1293" s="332"/>
      <c r="Y1293" s="332"/>
    </row>
    <row r="1294" spans="1:25" ht="15" customHeight="1">
      <c r="A1294" s="846">
        <v>61862813</v>
      </c>
      <c r="B1294" s="812" t="s">
        <v>4892</v>
      </c>
      <c r="C1294" s="810">
        <v>51914823177</v>
      </c>
      <c r="D1294" s="812" t="s">
        <v>4893</v>
      </c>
      <c r="E1294" s="814" t="s">
        <v>451</v>
      </c>
      <c r="F1294" s="817"/>
      <c r="G1294" s="874" t="s">
        <v>223</v>
      </c>
      <c r="H1294" s="163" t="s">
        <v>245</v>
      </c>
      <c r="I1294" s="82"/>
      <c r="J1294" s="76"/>
      <c r="K1294" s="165" t="s">
        <v>262</v>
      </c>
      <c r="L1294" s="76" t="s">
        <v>262</v>
      </c>
      <c r="M1294" s="189">
        <v>45868</v>
      </c>
      <c r="N1294" s="503" t="s">
        <v>233</v>
      </c>
      <c r="O1294" s="503" t="s">
        <v>236</v>
      </c>
      <c r="P1294" s="82"/>
      <c r="Q1294" s="84"/>
      <c r="R1294" s="504"/>
      <c r="S1294" s="504"/>
      <c r="T1294" s="504"/>
      <c r="U1294" s="504"/>
      <c r="V1294" s="505"/>
      <c r="W1294" s="332"/>
      <c r="X1294" s="332"/>
      <c r="Y1294" s="332"/>
    </row>
    <row r="1295" spans="1:25" ht="15" customHeight="1">
      <c r="A1295" s="846">
        <v>77139396</v>
      </c>
      <c r="B1295" s="812" t="s">
        <v>9882</v>
      </c>
      <c r="C1295" s="810">
        <v>51967676967</v>
      </c>
      <c r="D1295" s="812" t="s">
        <v>9883</v>
      </c>
      <c r="E1295" s="814" t="s">
        <v>451</v>
      </c>
      <c r="F1295" s="817"/>
      <c r="G1295" s="874" t="s">
        <v>223</v>
      </c>
      <c r="H1295" s="163" t="s">
        <v>245</v>
      </c>
      <c r="I1295" s="82"/>
      <c r="J1295" s="76"/>
      <c r="K1295" s="165" t="s">
        <v>262</v>
      </c>
      <c r="L1295" s="76" t="s">
        <v>262</v>
      </c>
      <c r="M1295" s="189">
        <v>45868</v>
      </c>
      <c r="N1295" s="503" t="s">
        <v>233</v>
      </c>
      <c r="O1295" s="503" t="s">
        <v>236</v>
      </c>
      <c r="P1295" s="82"/>
      <c r="Q1295" s="84"/>
      <c r="R1295" s="504"/>
      <c r="S1295" s="504"/>
      <c r="T1295" s="504"/>
      <c r="U1295" s="504"/>
      <c r="V1295" s="505"/>
      <c r="W1295" s="332"/>
      <c r="X1295" s="332"/>
      <c r="Y1295" s="332"/>
    </row>
    <row r="1296" spans="1:25" ht="15" customHeight="1">
      <c r="A1296" s="846"/>
      <c r="B1296" s="812"/>
      <c r="C1296" s="810"/>
      <c r="D1296" s="812"/>
      <c r="E1296" s="814"/>
      <c r="F1296" s="817"/>
      <c r="G1296" s="874"/>
      <c r="H1296" s="163"/>
      <c r="I1296" s="82"/>
      <c r="J1296" s="76"/>
      <c r="K1296" s="165"/>
      <c r="L1296" s="76"/>
      <c r="M1296" s="189"/>
      <c r="N1296" s="503"/>
      <c r="O1296" s="503"/>
      <c r="P1296" s="82"/>
      <c r="Q1296" s="84"/>
      <c r="R1296" s="504"/>
      <c r="S1296" s="504"/>
      <c r="T1296" s="504"/>
      <c r="U1296" s="504"/>
      <c r="V1296" s="505"/>
      <c r="W1296" s="332"/>
      <c r="X1296" s="332"/>
      <c r="Y1296" s="332"/>
    </row>
    <row r="1297" spans="1:25" ht="15" customHeight="1">
      <c r="A1297" s="846">
        <v>71180452</v>
      </c>
      <c r="B1297" s="812" t="s">
        <v>6093</v>
      </c>
      <c r="C1297" s="810">
        <v>51953813613</v>
      </c>
      <c r="D1297" s="812" t="s">
        <v>6094</v>
      </c>
      <c r="E1297" s="814" t="s">
        <v>347</v>
      </c>
      <c r="F1297" s="817"/>
      <c r="G1297" s="874" t="s">
        <v>223</v>
      </c>
      <c r="H1297" s="163" t="s">
        <v>245</v>
      </c>
      <c r="I1297" s="82"/>
      <c r="J1297" s="76"/>
      <c r="K1297" s="165" t="s">
        <v>262</v>
      </c>
      <c r="L1297" s="76" t="s">
        <v>262</v>
      </c>
      <c r="M1297" s="189">
        <v>45868</v>
      </c>
      <c r="N1297" s="503" t="s">
        <v>314</v>
      </c>
      <c r="O1297" s="503" t="s">
        <v>314</v>
      </c>
      <c r="P1297" s="877" t="s">
        <v>314</v>
      </c>
      <c r="Q1297" s="84"/>
      <c r="R1297" s="504"/>
      <c r="S1297" s="504"/>
      <c r="T1297" s="504"/>
      <c r="U1297" s="504"/>
      <c r="V1297" s="505" t="s">
        <v>4049</v>
      </c>
      <c r="W1297" s="332"/>
      <c r="X1297" s="332"/>
      <c r="Y1297" s="332"/>
    </row>
    <row r="1298" spans="1:25" ht="15" customHeight="1">
      <c r="A1298" s="846"/>
      <c r="B1298" s="812"/>
      <c r="C1298" s="810"/>
      <c r="D1298" s="812"/>
      <c r="E1298" s="814"/>
      <c r="F1298" s="817"/>
      <c r="G1298" s="163"/>
      <c r="H1298" s="163"/>
      <c r="I1298" s="82"/>
      <c r="J1298" s="76"/>
      <c r="K1298" s="165"/>
      <c r="L1298" s="76"/>
      <c r="M1298" s="189"/>
      <c r="N1298" s="503"/>
      <c r="O1298" s="877"/>
      <c r="P1298" s="877"/>
      <c r="Q1298" s="84"/>
      <c r="R1298" s="504"/>
      <c r="S1298" s="504"/>
      <c r="T1298" s="504"/>
      <c r="U1298" s="504"/>
      <c r="V1298" s="505"/>
      <c r="W1298" s="332"/>
      <c r="X1298" s="332"/>
      <c r="Y1298" s="332"/>
    </row>
    <row r="1299" spans="1:25" ht="15" customHeight="1">
      <c r="A1299" s="169">
        <v>71189803</v>
      </c>
      <c r="B1299" s="162" t="s">
        <v>6137</v>
      </c>
      <c r="C1299" s="167">
        <v>51962272535</v>
      </c>
      <c r="D1299" s="162" t="s">
        <v>6138</v>
      </c>
      <c r="E1299" s="102" t="s">
        <v>451</v>
      </c>
      <c r="F1299" s="76"/>
      <c r="G1299" s="874" t="s">
        <v>225</v>
      </c>
      <c r="H1299" s="163" t="s">
        <v>245</v>
      </c>
      <c r="I1299" s="82"/>
      <c r="J1299" s="76"/>
      <c r="K1299" s="165" t="s">
        <v>278</v>
      </c>
      <c r="L1299" s="76" t="s">
        <v>262</v>
      </c>
      <c r="M1299" s="189">
        <v>45869</v>
      </c>
      <c r="N1299" s="503" t="s">
        <v>233</v>
      </c>
      <c r="O1299" s="315" t="s">
        <v>236</v>
      </c>
      <c r="P1299" s="82"/>
      <c r="Q1299" s="84"/>
      <c r="R1299" s="504"/>
      <c r="S1299" s="504"/>
      <c r="T1299" s="504"/>
      <c r="U1299" s="504"/>
      <c r="V1299" s="505"/>
      <c r="W1299" s="332"/>
      <c r="X1299" s="332"/>
      <c r="Y1299" s="332"/>
    </row>
    <row r="1300" spans="1:25" ht="15" customHeight="1">
      <c r="A1300" s="169">
        <v>74821711</v>
      </c>
      <c r="B1300" s="162" t="s">
        <v>9057</v>
      </c>
      <c r="C1300" s="167">
        <v>51966452623</v>
      </c>
      <c r="D1300" s="162" t="s">
        <v>9058</v>
      </c>
      <c r="E1300" s="102" t="s">
        <v>347</v>
      </c>
      <c r="F1300" s="76"/>
      <c r="G1300" s="874" t="s">
        <v>225</v>
      </c>
      <c r="H1300" s="163" t="s">
        <v>245</v>
      </c>
      <c r="I1300" s="82"/>
      <c r="J1300" s="76"/>
      <c r="K1300" s="165" t="s">
        <v>278</v>
      </c>
      <c r="L1300" s="76" t="s">
        <v>262</v>
      </c>
      <c r="M1300" s="189">
        <v>45869</v>
      </c>
      <c r="N1300" s="503" t="s">
        <v>233</v>
      </c>
      <c r="O1300" s="315" t="s">
        <v>236</v>
      </c>
      <c r="P1300" s="82"/>
      <c r="Q1300" s="84"/>
      <c r="R1300" s="504"/>
      <c r="S1300" s="504"/>
      <c r="T1300" s="504"/>
      <c r="U1300" s="504"/>
      <c r="V1300" s="505"/>
      <c r="W1300" s="332"/>
      <c r="X1300" s="332"/>
      <c r="Y1300" s="332"/>
    </row>
    <row r="1301" spans="1:25" ht="15" customHeight="1">
      <c r="A1301" s="169">
        <v>61462019</v>
      </c>
      <c r="B1301" s="162" t="s">
        <v>4405</v>
      </c>
      <c r="C1301" s="167">
        <v>51980662849</v>
      </c>
      <c r="D1301" s="162" t="s">
        <v>4406</v>
      </c>
      <c r="E1301" s="102" t="s">
        <v>451</v>
      </c>
      <c r="F1301" s="76" t="s">
        <v>273</v>
      </c>
      <c r="G1301" s="163" t="s">
        <v>224</v>
      </c>
      <c r="H1301" s="163" t="s">
        <v>245</v>
      </c>
      <c r="I1301" s="319" t="s">
        <v>316</v>
      </c>
      <c r="J1301" s="94" t="s">
        <v>249</v>
      </c>
      <c r="K1301" s="165" t="s">
        <v>278</v>
      </c>
      <c r="L1301" s="321" t="s">
        <v>262</v>
      </c>
      <c r="M1301" s="189">
        <v>45869</v>
      </c>
      <c r="N1301" s="503" t="s">
        <v>231</v>
      </c>
      <c r="O1301" s="503" t="s">
        <v>231</v>
      </c>
      <c r="P1301" s="82" t="s">
        <v>329</v>
      </c>
      <c r="Q1301" s="492" t="s">
        <v>324</v>
      </c>
      <c r="R1301" s="504" t="s">
        <v>232</v>
      </c>
      <c r="S1301" s="504" t="s">
        <v>318</v>
      </c>
      <c r="T1301" s="84" t="s">
        <v>323</v>
      </c>
      <c r="U1301" s="84" t="s">
        <v>255</v>
      </c>
      <c r="V1301" s="505"/>
      <c r="W1301" s="332"/>
      <c r="X1301" s="332"/>
      <c r="Y1301" s="332"/>
    </row>
    <row r="1302" spans="1:25" ht="15" customHeight="1">
      <c r="A1302" s="155">
        <v>74115256</v>
      </c>
      <c r="B1302" s="150" t="s">
        <v>8783</v>
      </c>
      <c r="C1302" s="155">
        <v>51930155989</v>
      </c>
      <c r="D1302" s="138" t="s">
        <v>8784</v>
      </c>
      <c r="E1302" s="137" t="s">
        <v>347</v>
      </c>
      <c r="F1302" s="94"/>
      <c r="G1302" s="150" t="s">
        <v>224</v>
      </c>
      <c r="H1302" s="155" t="s">
        <v>245</v>
      </c>
      <c r="I1302" s="319"/>
      <c r="J1302" s="94"/>
      <c r="K1302" s="321" t="s">
        <v>274</v>
      </c>
      <c r="L1302" s="321" t="s">
        <v>274</v>
      </c>
      <c r="M1302" s="647">
        <v>45869</v>
      </c>
      <c r="N1302" s="311" t="s">
        <v>314</v>
      </c>
      <c r="O1302" s="311" t="s">
        <v>314</v>
      </c>
      <c r="P1302" s="311" t="s">
        <v>314</v>
      </c>
      <c r="Q1302" s="492"/>
      <c r="R1302" s="319"/>
      <c r="S1302" s="319"/>
      <c r="T1302" s="319"/>
      <c r="U1302" s="319"/>
      <c r="V1302" s="317" t="s">
        <v>8785</v>
      </c>
      <c r="W1302" s="332"/>
      <c r="X1302" s="332"/>
      <c r="Y1302" s="332"/>
    </row>
    <row r="1303" spans="1:25" ht="15" customHeight="1">
      <c r="A1303" s="897">
        <v>40596157</v>
      </c>
      <c r="B1303" s="898" t="s">
        <v>1456</v>
      </c>
      <c r="C1303" s="899">
        <v>51906733656</v>
      </c>
      <c r="D1303" s="898" t="s">
        <v>1457</v>
      </c>
      <c r="E1303" s="899" t="s">
        <v>451</v>
      </c>
      <c r="F1303" s="900"/>
      <c r="G1303" s="870" t="s">
        <v>223</v>
      </c>
      <c r="H1303" s="155" t="s">
        <v>245</v>
      </c>
      <c r="I1303" s="319"/>
      <c r="J1303" s="94"/>
      <c r="K1303" s="165" t="s">
        <v>278</v>
      </c>
      <c r="L1303" s="321" t="s">
        <v>262</v>
      </c>
      <c r="M1303" s="647">
        <v>45869</v>
      </c>
      <c r="N1303" s="503" t="s">
        <v>233</v>
      </c>
      <c r="O1303" s="311" t="s">
        <v>236</v>
      </c>
      <c r="P1303" s="311"/>
      <c r="Q1303" s="492"/>
      <c r="R1303" s="319"/>
      <c r="S1303" s="319"/>
      <c r="T1303" s="319"/>
      <c r="U1303" s="319"/>
      <c r="V1303" s="332"/>
      <c r="W1303" s="332"/>
      <c r="X1303" s="332"/>
      <c r="Y1303" s="332"/>
    </row>
    <row r="1304" spans="1:25" ht="15" customHeight="1">
      <c r="A1304" s="155">
        <v>61437759</v>
      </c>
      <c r="B1304" s="150" t="s">
        <v>4361</v>
      </c>
      <c r="C1304" s="155">
        <v>51969729399</v>
      </c>
      <c r="D1304" s="138" t="s">
        <v>4362</v>
      </c>
      <c r="E1304" s="137" t="s">
        <v>451</v>
      </c>
      <c r="F1304" s="94"/>
      <c r="G1304" s="150" t="s">
        <v>224</v>
      </c>
      <c r="H1304" s="155" t="s">
        <v>245</v>
      </c>
      <c r="I1304" s="319"/>
      <c r="J1304" s="94"/>
      <c r="K1304" s="321" t="s">
        <v>278</v>
      </c>
      <c r="L1304" s="321" t="s">
        <v>262</v>
      </c>
      <c r="M1304" s="647">
        <v>45869</v>
      </c>
      <c r="N1304" s="877" t="s">
        <v>233</v>
      </c>
      <c r="O1304" s="311" t="s">
        <v>231</v>
      </c>
      <c r="P1304" s="311"/>
      <c r="Q1304" s="492"/>
      <c r="R1304" s="319"/>
      <c r="S1304" s="319"/>
      <c r="T1304" s="319"/>
      <c r="U1304" s="319"/>
      <c r="V1304" s="332"/>
      <c r="W1304" s="332"/>
      <c r="X1304" s="332"/>
      <c r="Y1304" s="332"/>
    </row>
    <row r="1305" spans="1:25" ht="15" customHeight="1">
      <c r="A1305" s="796">
        <v>73395308</v>
      </c>
      <c r="B1305" s="798" t="s">
        <v>8329</v>
      </c>
      <c r="C1305" s="800">
        <v>51987239928</v>
      </c>
      <c r="D1305" s="798" t="s">
        <v>8330</v>
      </c>
      <c r="E1305" s="800" t="s">
        <v>451</v>
      </c>
      <c r="F1305" s="804"/>
      <c r="G1305" s="870" t="s">
        <v>223</v>
      </c>
      <c r="H1305" s="155" t="s">
        <v>245</v>
      </c>
      <c r="I1305" s="88"/>
      <c r="J1305" s="63"/>
      <c r="K1305" s="321" t="s">
        <v>262</v>
      </c>
      <c r="L1305" s="321" t="s">
        <v>262</v>
      </c>
      <c r="M1305" s="126">
        <v>45870</v>
      </c>
      <c r="N1305" s="85" t="s">
        <v>237</v>
      </c>
      <c r="O1305" s="85" t="s">
        <v>237</v>
      </c>
      <c r="P1305" s="85" t="s">
        <v>237</v>
      </c>
      <c r="Q1305" s="87"/>
      <c r="R1305" s="88"/>
      <c r="S1305" s="88"/>
      <c r="T1305" s="88"/>
      <c r="U1305" s="88"/>
      <c r="V1305" s="61"/>
      <c r="W1305" s="61"/>
      <c r="X1305" s="61"/>
      <c r="Y1305" s="61"/>
    </row>
    <row r="1306" spans="1:25" ht="15" customHeight="1">
      <c r="A1306" s="796">
        <v>70626785</v>
      </c>
      <c r="B1306" s="798" t="s">
        <v>5562</v>
      </c>
      <c r="C1306" s="800">
        <v>51962932894</v>
      </c>
      <c r="D1306" s="798" t="s">
        <v>5563</v>
      </c>
      <c r="E1306" s="800" t="s">
        <v>347</v>
      </c>
      <c r="F1306" s="804"/>
      <c r="G1306" s="870" t="s">
        <v>223</v>
      </c>
      <c r="H1306" s="155" t="s">
        <v>245</v>
      </c>
      <c r="I1306" s="88"/>
      <c r="J1306" s="63"/>
      <c r="K1306" s="321" t="s">
        <v>262</v>
      </c>
      <c r="L1306" s="321" t="s">
        <v>262</v>
      </c>
      <c r="M1306" s="126">
        <v>45870</v>
      </c>
      <c r="N1306" s="85" t="s">
        <v>233</v>
      </c>
      <c r="O1306" s="85" t="s">
        <v>236</v>
      </c>
      <c r="P1306" s="85"/>
      <c r="Q1306" s="87"/>
      <c r="R1306" s="88"/>
      <c r="S1306" s="88"/>
      <c r="T1306" s="88"/>
      <c r="U1306" s="88"/>
      <c r="V1306" s="61"/>
      <c r="W1306" s="61"/>
      <c r="X1306" s="61"/>
      <c r="Y1306" s="61"/>
    </row>
    <row r="1307" spans="1:25" ht="15" customHeight="1">
      <c r="A1307" s="796">
        <v>7567406</v>
      </c>
      <c r="B1307" s="798" t="s">
        <v>589</v>
      </c>
      <c r="C1307" s="800">
        <v>51943985688</v>
      </c>
      <c r="D1307" s="798" t="s">
        <v>588</v>
      </c>
      <c r="E1307" s="800" t="s">
        <v>347</v>
      </c>
      <c r="F1307" s="804"/>
      <c r="G1307" s="870" t="s">
        <v>225</v>
      </c>
      <c r="H1307" s="155" t="s">
        <v>245</v>
      </c>
      <c r="I1307" s="88"/>
      <c r="J1307" s="63"/>
      <c r="K1307" s="321" t="s">
        <v>262</v>
      </c>
      <c r="L1307" s="321" t="s">
        <v>262</v>
      </c>
      <c r="M1307" s="126">
        <v>45870</v>
      </c>
      <c r="N1307" s="85" t="s">
        <v>233</v>
      </c>
      <c r="O1307" s="85" t="s">
        <v>236</v>
      </c>
      <c r="P1307" s="85"/>
      <c r="Q1307" s="87"/>
      <c r="R1307" s="88"/>
      <c r="S1307" s="88"/>
      <c r="T1307" s="88"/>
      <c r="U1307" s="88"/>
      <c r="V1307" s="61"/>
      <c r="W1307" s="61"/>
      <c r="X1307" s="61"/>
      <c r="Y1307" s="61"/>
    </row>
    <row r="1308" spans="1:25" ht="15" customHeight="1">
      <c r="A1308" s="796">
        <v>9592714</v>
      </c>
      <c r="B1308" s="798" t="s">
        <v>753</v>
      </c>
      <c r="C1308" s="800">
        <v>51912319166</v>
      </c>
      <c r="D1308" s="798" t="s">
        <v>754</v>
      </c>
      <c r="E1308" s="800" t="s">
        <v>451</v>
      </c>
      <c r="F1308" s="804"/>
      <c r="G1308" s="870" t="s">
        <v>225</v>
      </c>
      <c r="H1308" s="155" t="s">
        <v>245</v>
      </c>
      <c r="I1308" s="88"/>
      <c r="J1308" s="63"/>
      <c r="K1308" s="321" t="s">
        <v>262</v>
      </c>
      <c r="L1308" s="321" t="s">
        <v>262</v>
      </c>
      <c r="M1308" s="126">
        <v>45870</v>
      </c>
      <c r="N1308" s="85" t="s">
        <v>231</v>
      </c>
      <c r="O1308" s="85" t="s">
        <v>231</v>
      </c>
      <c r="P1308" s="85" t="s">
        <v>231</v>
      </c>
      <c r="Q1308" s="87"/>
      <c r="R1308" s="88"/>
      <c r="S1308" s="88"/>
      <c r="T1308" s="88"/>
      <c r="U1308" s="88"/>
      <c r="V1308" s="61"/>
      <c r="W1308" s="61"/>
      <c r="X1308" s="61"/>
      <c r="Y1308" s="61"/>
    </row>
    <row r="1309" spans="1:25" ht="15" customHeight="1">
      <c r="A1309" s="796">
        <v>73013554</v>
      </c>
      <c r="B1309" s="798" t="s">
        <v>7962</v>
      </c>
      <c r="C1309" s="800">
        <v>51960767553</v>
      </c>
      <c r="D1309" s="798" t="s">
        <v>7963</v>
      </c>
      <c r="E1309" s="800" t="s">
        <v>347</v>
      </c>
      <c r="F1309" s="804"/>
      <c r="G1309" s="798" t="s">
        <v>225</v>
      </c>
      <c r="H1309" s="101" t="s">
        <v>245</v>
      </c>
      <c r="I1309" s="88"/>
      <c r="J1309" s="63"/>
      <c r="K1309" s="125" t="s">
        <v>280</v>
      </c>
      <c r="L1309" s="374" t="s">
        <v>262</v>
      </c>
      <c r="M1309" s="126">
        <v>45873</v>
      </c>
      <c r="N1309" s="85" t="s">
        <v>233</v>
      </c>
      <c r="O1309" s="85" t="s">
        <v>236</v>
      </c>
      <c r="P1309" s="85"/>
      <c r="Q1309" s="87"/>
      <c r="R1309" s="88"/>
      <c r="S1309" s="88"/>
      <c r="T1309" s="88"/>
      <c r="U1309" s="88"/>
      <c r="V1309" s="61"/>
      <c r="W1309" s="61"/>
      <c r="X1309" s="61"/>
      <c r="Y1309" s="61"/>
    </row>
    <row r="1310" spans="1:25" ht="15" customHeight="1">
      <c r="A1310" s="796">
        <v>72504969</v>
      </c>
      <c r="B1310" s="798" t="s">
        <v>7241</v>
      </c>
      <c r="C1310" s="800">
        <v>51913082836</v>
      </c>
      <c r="D1310" s="798" t="s">
        <v>7242</v>
      </c>
      <c r="E1310" s="800" t="s">
        <v>347</v>
      </c>
      <c r="F1310" s="804"/>
      <c r="G1310" s="100" t="s">
        <v>224</v>
      </c>
      <c r="H1310" s="101" t="s">
        <v>245</v>
      </c>
      <c r="I1310" s="88"/>
      <c r="J1310" s="63"/>
      <c r="K1310" s="125" t="s">
        <v>280</v>
      </c>
      <c r="L1310" s="374" t="s">
        <v>262</v>
      </c>
      <c r="M1310" s="126">
        <v>45873</v>
      </c>
      <c r="N1310" s="85" t="s">
        <v>233</v>
      </c>
      <c r="O1310" s="85" t="s">
        <v>236</v>
      </c>
      <c r="P1310" s="85"/>
      <c r="Q1310" s="87"/>
      <c r="R1310" s="88"/>
      <c r="S1310" s="88"/>
      <c r="T1310" s="88"/>
      <c r="U1310" s="88"/>
      <c r="V1310" s="61"/>
      <c r="W1310" s="61"/>
      <c r="X1310" s="61"/>
      <c r="Y1310" s="61"/>
    </row>
    <row r="1311" spans="1:25" ht="15" customHeight="1">
      <c r="A1311" s="796">
        <v>40066376</v>
      </c>
      <c r="B1311" s="798" t="s">
        <v>1335</v>
      </c>
      <c r="C1311" s="800">
        <v>51992310702</v>
      </c>
      <c r="D1311" s="798" t="s">
        <v>1336</v>
      </c>
      <c r="E1311" s="800" t="s">
        <v>347</v>
      </c>
      <c r="F1311" s="804"/>
      <c r="G1311" s="100" t="s">
        <v>224</v>
      </c>
      <c r="H1311" s="101" t="s">
        <v>245</v>
      </c>
      <c r="I1311" s="88"/>
      <c r="J1311" s="63"/>
      <c r="K1311" s="125" t="s">
        <v>280</v>
      </c>
      <c r="L1311" s="374" t="s">
        <v>262</v>
      </c>
      <c r="M1311" s="126">
        <v>45873</v>
      </c>
      <c r="N1311" s="85" t="s">
        <v>314</v>
      </c>
      <c r="O1311" s="311" t="s">
        <v>314</v>
      </c>
      <c r="P1311" s="311" t="s">
        <v>314</v>
      </c>
      <c r="Q1311" s="87"/>
      <c r="R1311" s="88"/>
      <c r="S1311" s="88"/>
      <c r="T1311" s="88"/>
      <c r="U1311" s="88"/>
      <c r="V1311" s="61" t="s">
        <v>1337</v>
      </c>
      <c r="W1311" s="61"/>
      <c r="X1311" s="61"/>
      <c r="Y1311" s="61"/>
    </row>
    <row r="1312" spans="1:25" ht="15" customHeight="1">
      <c r="A1312" s="796">
        <v>41827361</v>
      </c>
      <c r="B1312" s="798" t="s">
        <v>1755</v>
      </c>
      <c r="C1312" s="800">
        <v>51949357694</v>
      </c>
      <c r="D1312" s="798" t="s">
        <v>1563</v>
      </c>
      <c r="E1312" s="800" t="s">
        <v>347</v>
      </c>
      <c r="F1312" s="804"/>
      <c r="G1312" s="100" t="s">
        <v>224</v>
      </c>
      <c r="H1312" s="101" t="s">
        <v>245</v>
      </c>
      <c r="I1312" s="88"/>
      <c r="J1312" s="63"/>
      <c r="K1312" s="125" t="s">
        <v>280</v>
      </c>
      <c r="L1312" s="374" t="s">
        <v>262</v>
      </c>
      <c r="M1312" s="126">
        <v>45873</v>
      </c>
      <c r="N1312" s="85" t="s">
        <v>314</v>
      </c>
      <c r="O1312" s="311" t="s">
        <v>314</v>
      </c>
      <c r="P1312" s="311" t="s">
        <v>314</v>
      </c>
      <c r="Q1312" s="87"/>
      <c r="R1312" s="88"/>
      <c r="S1312" s="88"/>
      <c r="T1312" s="88"/>
      <c r="U1312" s="88"/>
      <c r="V1312" s="61" t="s">
        <v>1756</v>
      </c>
      <c r="W1312" s="61"/>
      <c r="X1312" s="61"/>
      <c r="Y1312" s="61"/>
    </row>
    <row r="1313" spans="1:25" ht="15" customHeight="1">
      <c r="A1313" s="796">
        <v>71180773</v>
      </c>
      <c r="B1313" s="798" t="s">
        <v>6097</v>
      </c>
      <c r="C1313" s="800">
        <v>51994861430</v>
      </c>
      <c r="D1313" s="798" t="s">
        <v>6098</v>
      </c>
      <c r="E1313" s="800" t="s">
        <v>347</v>
      </c>
      <c r="F1313" s="804"/>
      <c r="G1313" s="100" t="s">
        <v>224</v>
      </c>
      <c r="H1313" s="101" t="s">
        <v>245</v>
      </c>
      <c r="I1313" s="88"/>
      <c r="J1313" s="63"/>
      <c r="K1313" s="321" t="s">
        <v>278</v>
      </c>
      <c r="L1313" s="374" t="s">
        <v>262</v>
      </c>
      <c r="M1313" s="126">
        <v>45873</v>
      </c>
      <c r="N1313" s="85" t="s">
        <v>237</v>
      </c>
      <c r="O1313" s="85" t="s">
        <v>237</v>
      </c>
      <c r="P1313" s="85" t="s">
        <v>237</v>
      </c>
      <c r="Q1313" s="87"/>
      <c r="R1313" s="88"/>
      <c r="S1313" s="88"/>
      <c r="T1313" s="88"/>
      <c r="U1313" s="88"/>
      <c r="V1313" s="61"/>
      <c r="W1313" s="61"/>
      <c r="X1313" s="61"/>
      <c r="Y1313" s="61"/>
    </row>
    <row r="1314" spans="1:25" ht="15" customHeight="1">
      <c r="A1314" s="796">
        <v>71183144</v>
      </c>
      <c r="B1314" s="856" t="s">
        <v>6112</v>
      </c>
      <c r="C1314" s="800">
        <v>51998505899</v>
      </c>
      <c r="D1314" s="798" t="s">
        <v>6113</v>
      </c>
      <c r="E1314" s="800" t="s">
        <v>347</v>
      </c>
      <c r="F1314" s="804"/>
      <c r="G1314" s="100" t="s">
        <v>224</v>
      </c>
      <c r="H1314" s="101" t="s">
        <v>245</v>
      </c>
      <c r="I1314" s="88"/>
      <c r="J1314" s="63"/>
      <c r="K1314" s="321" t="s">
        <v>278</v>
      </c>
      <c r="L1314" s="321" t="s">
        <v>262</v>
      </c>
      <c r="M1314" s="126">
        <v>45873</v>
      </c>
      <c r="N1314" s="85" t="s">
        <v>231</v>
      </c>
      <c r="O1314" s="85" t="s">
        <v>231</v>
      </c>
      <c r="P1314" s="95" t="s">
        <v>329</v>
      </c>
      <c r="Q1314" s="87"/>
      <c r="R1314" s="88"/>
      <c r="S1314" s="88"/>
      <c r="T1314" s="88"/>
      <c r="U1314" s="88"/>
      <c r="V1314" s="61"/>
      <c r="W1314" s="61"/>
      <c r="X1314" s="61"/>
      <c r="Y1314" s="61"/>
    </row>
    <row r="1315" spans="1:25" ht="15" customHeight="1">
      <c r="A1315" s="796">
        <v>77190119</v>
      </c>
      <c r="B1315" s="798" t="s">
        <v>9898</v>
      </c>
      <c r="C1315" s="800">
        <v>51940676340</v>
      </c>
      <c r="D1315" s="798" t="s">
        <v>9899</v>
      </c>
      <c r="E1315" s="800" t="s">
        <v>347</v>
      </c>
      <c r="F1315" s="804"/>
      <c r="G1315" s="100" t="s">
        <v>224</v>
      </c>
      <c r="H1315" s="101" t="s">
        <v>245</v>
      </c>
      <c r="I1315" s="88"/>
      <c r="J1315" s="63"/>
      <c r="K1315" s="321" t="s">
        <v>278</v>
      </c>
      <c r="L1315" s="374" t="s">
        <v>262</v>
      </c>
      <c r="M1315" s="126">
        <v>45873</v>
      </c>
      <c r="N1315" s="85" t="s">
        <v>233</v>
      </c>
      <c r="O1315" s="85" t="s">
        <v>236</v>
      </c>
      <c r="P1315" s="85"/>
      <c r="Q1315" s="87"/>
      <c r="R1315" s="88"/>
      <c r="S1315" s="88"/>
      <c r="T1315" s="88"/>
      <c r="U1315" s="88"/>
      <c r="V1315" s="61"/>
      <c r="W1315" s="61"/>
      <c r="X1315" s="61"/>
      <c r="Y1315" s="61"/>
    </row>
    <row r="1316" spans="1:25" ht="15" customHeight="1">
      <c r="A1316" s="796">
        <v>76431495</v>
      </c>
      <c r="B1316" s="798" t="s">
        <v>9666</v>
      </c>
      <c r="C1316" s="800">
        <v>51952281730</v>
      </c>
      <c r="D1316" s="798" t="s">
        <v>9667</v>
      </c>
      <c r="E1316" s="800" t="s">
        <v>347</v>
      </c>
      <c r="F1316" s="804"/>
      <c r="G1316" s="870" t="s">
        <v>223</v>
      </c>
      <c r="H1316" s="101" t="s">
        <v>245</v>
      </c>
      <c r="I1316" s="88"/>
      <c r="J1316" s="63"/>
      <c r="K1316" s="321" t="s">
        <v>278</v>
      </c>
      <c r="L1316" s="374" t="s">
        <v>262</v>
      </c>
      <c r="M1316" s="126">
        <v>45873</v>
      </c>
      <c r="N1316" s="85" t="s">
        <v>233</v>
      </c>
      <c r="O1316" s="85" t="s">
        <v>236</v>
      </c>
      <c r="P1316" s="85"/>
      <c r="Q1316" s="87"/>
      <c r="R1316" s="88"/>
      <c r="S1316" s="88"/>
      <c r="T1316" s="88"/>
      <c r="U1316" s="88"/>
      <c r="V1316" s="61"/>
      <c r="W1316" s="61"/>
      <c r="X1316" s="61"/>
      <c r="Y1316" s="61"/>
    </row>
    <row r="1317" spans="1:25" ht="15" customHeight="1">
      <c r="A1317" s="796">
        <v>61572737</v>
      </c>
      <c r="B1317" s="798" t="s">
        <v>4708</v>
      </c>
      <c r="C1317" s="800">
        <v>51929985089</v>
      </c>
      <c r="D1317" s="798" t="s">
        <v>4709</v>
      </c>
      <c r="E1317" s="800" t="s">
        <v>451</v>
      </c>
      <c r="F1317" s="804"/>
      <c r="G1317" s="100" t="s">
        <v>224</v>
      </c>
      <c r="H1317" s="101" t="s">
        <v>245</v>
      </c>
      <c r="I1317" s="88"/>
      <c r="J1317" s="63"/>
      <c r="K1317" s="321" t="s">
        <v>278</v>
      </c>
      <c r="L1317" s="374" t="s">
        <v>262</v>
      </c>
      <c r="M1317" s="126">
        <v>45873</v>
      </c>
      <c r="N1317" s="85" t="s">
        <v>231</v>
      </c>
      <c r="O1317" s="85" t="s">
        <v>231</v>
      </c>
      <c r="P1317" s="85" t="s">
        <v>231</v>
      </c>
      <c r="Q1317" s="87"/>
      <c r="R1317" s="88"/>
      <c r="S1317" s="88"/>
      <c r="T1317" s="88"/>
      <c r="U1317" s="88"/>
      <c r="V1317" s="61"/>
      <c r="W1317" s="61"/>
      <c r="X1317" s="61"/>
      <c r="Y1317" s="61"/>
    </row>
    <row r="1318" spans="1:25" ht="15" customHeight="1">
      <c r="A1318" s="796">
        <v>76289292</v>
      </c>
      <c r="B1318" s="798" t="s">
        <v>9598</v>
      </c>
      <c r="C1318" s="800">
        <v>51912337354</v>
      </c>
      <c r="D1318" s="798" t="s">
        <v>9599</v>
      </c>
      <c r="E1318" s="800" t="s">
        <v>347</v>
      </c>
      <c r="F1318" s="804"/>
      <c r="G1318" s="870" t="s">
        <v>225</v>
      </c>
      <c r="H1318" s="101" t="s">
        <v>245</v>
      </c>
      <c r="I1318" s="88"/>
      <c r="J1318" s="63"/>
      <c r="K1318" s="321" t="s">
        <v>278</v>
      </c>
      <c r="L1318" s="374" t="s">
        <v>262</v>
      </c>
      <c r="M1318" s="126">
        <v>45873</v>
      </c>
      <c r="N1318" s="85" t="s">
        <v>233</v>
      </c>
      <c r="O1318" s="311" t="s">
        <v>236</v>
      </c>
      <c r="P1318" s="85"/>
      <c r="Q1318" s="87"/>
      <c r="R1318" s="88"/>
      <c r="S1318" s="88"/>
      <c r="T1318" s="88"/>
      <c r="U1318" s="88"/>
      <c r="V1318" s="61"/>
      <c r="W1318" s="61"/>
      <c r="X1318" s="61"/>
      <c r="Y1318" s="61"/>
    </row>
    <row r="1319" spans="1:25" ht="15" customHeight="1">
      <c r="A1319" s="796">
        <v>80289872</v>
      </c>
      <c r="B1319" s="798" t="s">
        <v>10135</v>
      </c>
      <c r="C1319" s="800">
        <v>51986133540</v>
      </c>
      <c r="D1319" s="798" t="s">
        <v>10136</v>
      </c>
      <c r="E1319" s="800" t="s">
        <v>347</v>
      </c>
      <c r="F1319" s="804"/>
      <c r="G1319" s="100" t="s">
        <v>224</v>
      </c>
      <c r="H1319" s="101" t="s">
        <v>245</v>
      </c>
      <c r="I1319" s="88"/>
      <c r="J1319" s="63"/>
      <c r="K1319" s="321" t="s">
        <v>278</v>
      </c>
      <c r="L1319" s="374" t="s">
        <v>262</v>
      </c>
      <c r="M1319" s="126">
        <v>45873</v>
      </c>
      <c r="N1319" s="85" t="s">
        <v>233</v>
      </c>
      <c r="O1319" s="85" t="s">
        <v>236</v>
      </c>
      <c r="P1319" s="85"/>
      <c r="Q1319" s="87"/>
      <c r="R1319" s="88"/>
      <c r="S1319" s="88"/>
      <c r="T1319" s="88"/>
      <c r="U1319" s="88"/>
      <c r="V1319" s="61"/>
      <c r="W1319" s="61"/>
      <c r="X1319" s="61"/>
      <c r="Y1319" s="61"/>
    </row>
    <row r="1320" spans="1:25" ht="15" customHeight="1">
      <c r="A1320" s="846">
        <v>72671352</v>
      </c>
      <c r="B1320" s="812" t="s">
        <v>7493</v>
      </c>
      <c r="C1320" s="810">
        <v>51962323154</v>
      </c>
      <c r="D1320" s="812" t="s">
        <v>7494</v>
      </c>
      <c r="E1320" s="814" t="s">
        <v>347</v>
      </c>
      <c r="F1320" s="817"/>
      <c r="G1320" s="874" t="s">
        <v>225</v>
      </c>
      <c r="H1320" s="163" t="s">
        <v>245</v>
      </c>
      <c r="I1320" s="82"/>
      <c r="J1320" s="76"/>
      <c r="K1320" s="165" t="s">
        <v>274</v>
      </c>
      <c r="L1320" s="618" t="s">
        <v>262</v>
      </c>
      <c r="M1320" s="189">
        <v>45873</v>
      </c>
      <c r="N1320" s="829" t="s">
        <v>231</v>
      </c>
      <c r="O1320" s="829" t="s">
        <v>231</v>
      </c>
      <c r="P1320" s="437" t="s">
        <v>231</v>
      </c>
      <c r="Q1320" s="84"/>
      <c r="R1320" s="504"/>
      <c r="S1320" s="504"/>
      <c r="T1320" s="504"/>
      <c r="U1320" s="504"/>
      <c r="V1320" s="998"/>
      <c r="W1320" s="332"/>
      <c r="X1320" s="332"/>
      <c r="Y1320" s="332"/>
    </row>
    <row r="1321" spans="1:25" ht="15" customHeight="1">
      <c r="A1321" s="846">
        <v>61096306</v>
      </c>
      <c r="B1321" s="812" t="s">
        <v>3654</v>
      </c>
      <c r="C1321" s="810">
        <v>51927303206</v>
      </c>
      <c r="D1321" s="812" t="s">
        <v>3655</v>
      </c>
      <c r="E1321" s="814" t="s">
        <v>347</v>
      </c>
      <c r="F1321" s="817"/>
      <c r="G1321" s="163" t="s">
        <v>224</v>
      </c>
      <c r="H1321" s="163" t="s">
        <v>245</v>
      </c>
      <c r="I1321" s="82"/>
      <c r="J1321" s="76"/>
      <c r="K1321" s="165" t="s">
        <v>274</v>
      </c>
      <c r="L1321" s="618" t="s">
        <v>262</v>
      </c>
      <c r="M1321" s="189">
        <v>45873</v>
      </c>
      <c r="N1321" s="829" t="s">
        <v>233</v>
      </c>
      <c r="O1321" s="311" t="s">
        <v>236</v>
      </c>
      <c r="P1321" s="82"/>
      <c r="Q1321" s="84"/>
      <c r="R1321" s="504"/>
      <c r="S1321" s="504"/>
      <c r="T1321" s="504"/>
      <c r="U1321" s="504"/>
      <c r="V1321" s="998"/>
      <c r="W1321" s="332"/>
      <c r="X1321" s="332"/>
      <c r="Y1321" s="332"/>
    </row>
    <row r="1322" spans="1:25" ht="15" customHeight="1">
      <c r="A1322" s="846">
        <v>61422440</v>
      </c>
      <c r="B1322" s="812" t="s">
        <v>4271</v>
      </c>
      <c r="C1322" s="810">
        <v>51960893858</v>
      </c>
      <c r="D1322" s="812" t="s">
        <v>4272</v>
      </c>
      <c r="E1322" s="814" t="s">
        <v>451</v>
      </c>
      <c r="F1322" s="817" t="s">
        <v>273</v>
      </c>
      <c r="G1322" s="163" t="s">
        <v>224</v>
      </c>
      <c r="H1322" s="163" t="s">
        <v>245</v>
      </c>
      <c r="I1322" s="82" t="s">
        <v>316</v>
      </c>
      <c r="J1322" s="76"/>
      <c r="K1322" s="165" t="s">
        <v>262</v>
      </c>
      <c r="L1322" s="321" t="s">
        <v>262</v>
      </c>
      <c r="M1322" s="189">
        <v>45873</v>
      </c>
      <c r="N1322" s="829" t="s">
        <v>231</v>
      </c>
      <c r="O1322" s="829" t="s">
        <v>231</v>
      </c>
      <c r="P1322" s="437" t="s">
        <v>329</v>
      </c>
      <c r="Q1322" s="838" t="s">
        <v>324</v>
      </c>
      <c r="R1322" s="1016" t="s">
        <v>232</v>
      </c>
      <c r="S1322" s="1016" t="s">
        <v>318</v>
      </c>
      <c r="T1322" s="684" t="s">
        <v>323</v>
      </c>
      <c r="U1322" s="684" t="s">
        <v>255</v>
      </c>
      <c r="V1322" s="505"/>
      <c r="W1322" s="332"/>
      <c r="X1322" s="332"/>
      <c r="Y1322" s="332"/>
    </row>
    <row r="1323" spans="1:25" ht="15" customHeight="1">
      <c r="A1323" s="846">
        <v>70488512</v>
      </c>
      <c r="B1323" s="812" t="s">
        <v>5466</v>
      </c>
      <c r="C1323" s="810">
        <v>51936433376</v>
      </c>
      <c r="D1323" s="812" t="s">
        <v>5467</v>
      </c>
      <c r="E1323" s="814" t="s">
        <v>347</v>
      </c>
      <c r="F1323" s="817"/>
      <c r="G1323" s="163" t="s">
        <v>224</v>
      </c>
      <c r="H1323" s="163" t="s">
        <v>245</v>
      </c>
      <c r="I1323" s="82"/>
      <c r="J1323" s="76"/>
      <c r="K1323" s="165" t="s">
        <v>262</v>
      </c>
      <c r="L1323" s="618" t="s">
        <v>262</v>
      </c>
      <c r="M1323" s="189">
        <v>45873</v>
      </c>
      <c r="N1323" s="829" t="s">
        <v>231</v>
      </c>
      <c r="O1323" s="877" t="s">
        <v>231</v>
      </c>
      <c r="P1323" s="877" t="s">
        <v>231</v>
      </c>
      <c r="Q1323" s="84"/>
      <c r="R1323" s="504"/>
      <c r="S1323" s="504"/>
      <c r="T1323" s="504"/>
      <c r="U1323" s="504"/>
      <c r="V1323" s="505"/>
      <c r="W1323" s="332"/>
      <c r="X1323" s="332"/>
      <c r="Y1323" s="332"/>
    </row>
    <row r="1324" spans="1:25" ht="15" customHeight="1">
      <c r="A1324" s="846">
        <v>72588803</v>
      </c>
      <c r="B1324" s="886" t="s">
        <v>7324</v>
      </c>
      <c r="C1324" s="810">
        <v>51981565186</v>
      </c>
      <c r="D1324" s="812" t="s">
        <v>7325</v>
      </c>
      <c r="E1324" s="814" t="s">
        <v>451</v>
      </c>
      <c r="F1324" s="817"/>
      <c r="G1324" s="873" t="s">
        <v>223</v>
      </c>
      <c r="H1324" s="163" t="s">
        <v>245</v>
      </c>
      <c r="I1324" s="82"/>
      <c r="J1324" s="76"/>
      <c r="K1324" s="165" t="s">
        <v>262</v>
      </c>
      <c r="L1324" s="618" t="s">
        <v>262</v>
      </c>
      <c r="M1324" s="189">
        <v>45873</v>
      </c>
      <c r="N1324" s="829" t="s">
        <v>314</v>
      </c>
      <c r="O1324" s="503" t="s">
        <v>314</v>
      </c>
      <c r="P1324" s="877" t="s">
        <v>314</v>
      </c>
      <c r="Q1324" s="84"/>
      <c r="R1324" s="504"/>
      <c r="S1324" s="504"/>
      <c r="T1324" s="504"/>
      <c r="U1324" s="504"/>
      <c r="V1324" s="505" t="s">
        <v>7326</v>
      </c>
      <c r="W1324" s="332"/>
      <c r="X1324" s="332"/>
      <c r="Y1324" s="332"/>
    </row>
    <row r="1325" spans="1:25" ht="15" customHeight="1">
      <c r="A1325" s="846">
        <v>70737349</v>
      </c>
      <c r="B1325" s="812" t="s">
        <v>5767</v>
      </c>
      <c r="C1325" s="810">
        <v>51958375606</v>
      </c>
      <c r="D1325" s="812" t="s">
        <v>5768</v>
      </c>
      <c r="E1325" s="814" t="s">
        <v>347</v>
      </c>
      <c r="F1325" s="817"/>
      <c r="G1325" s="163" t="s">
        <v>224</v>
      </c>
      <c r="H1325" s="163" t="s">
        <v>245</v>
      </c>
      <c r="I1325" s="82"/>
      <c r="J1325" s="76"/>
      <c r="K1325" s="165" t="s">
        <v>262</v>
      </c>
      <c r="L1325" s="618" t="s">
        <v>262</v>
      </c>
      <c r="M1325" s="189">
        <v>45873</v>
      </c>
      <c r="N1325" s="829" t="s">
        <v>233</v>
      </c>
      <c r="O1325" s="503" t="s">
        <v>236</v>
      </c>
      <c r="P1325" s="82"/>
      <c r="Q1325" s="84"/>
      <c r="R1325" s="504"/>
      <c r="S1325" s="504"/>
      <c r="T1325" s="504"/>
      <c r="U1325" s="504"/>
      <c r="V1325" s="505"/>
      <c r="W1325" s="332"/>
      <c r="X1325" s="332"/>
      <c r="Y1325" s="332"/>
    </row>
    <row r="1326" spans="1:25" ht="15" customHeight="1">
      <c r="A1326" s="846">
        <v>61105029</v>
      </c>
      <c r="B1326" s="812" t="s">
        <v>3686</v>
      </c>
      <c r="C1326" s="810">
        <v>989916561</v>
      </c>
      <c r="D1326" s="812" t="s">
        <v>3687</v>
      </c>
      <c r="E1326" s="814" t="s">
        <v>347</v>
      </c>
      <c r="F1326" s="817"/>
      <c r="G1326" s="873" t="s">
        <v>223</v>
      </c>
      <c r="H1326" s="163" t="s">
        <v>248</v>
      </c>
      <c r="I1326" s="82"/>
      <c r="J1326" s="76"/>
      <c r="K1326" s="165" t="s">
        <v>280</v>
      </c>
      <c r="L1326" s="618" t="s">
        <v>262</v>
      </c>
      <c r="M1326" s="189">
        <v>45873</v>
      </c>
      <c r="N1326" s="829" t="s">
        <v>233</v>
      </c>
      <c r="O1326" s="877" t="s">
        <v>236</v>
      </c>
      <c r="P1326" s="82"/>
      <c r="Q1326" s="84"/>
      <c r="R1326" s="504"/>
      <c r="S1326" s="504"/>
      <c r="T1326" s="504"/>
      <c r="U1326" s="504"/>
      <c r="V1326" s="505"/>
      <c r="W1326" s="332"/>
      <c r="X1326" s="332"/>
      <c r="Y1326" s="332"/>
    </row>
    <row r="1327" spans="1:25" ht="15" customHeight="1">
      <c r="A1327" s="846">
        <v>71185017</v>
      </c>
      <c r="B1327" s="812" t="s">
        <v>6119</v>
      </c>
      <c r="C1327" s="810">
        <v>918401715</v>
      </c>
      <c r="D1327" s="812" t="s">
        <v>6120</v>
      </c>
      <c r="E1327" s="814" t="s">
        <v>347</v>
      </c>
      <c r="F1327" s="817"/>
      <c r="G1327" s="163" t="s">
        <v>224</v>
      </c>
      <c r="H1327" s="163" t="s">
        <v>248</v>
      </c>
      <c r="I1327" s="82"/>
      <c r="J1327" s="76"/>
      <c r="K1327" s="165" t="s">
        <v>280</v>
      </c>
      <c r="L1327" s="618" t="s">
        <v>262</v>
      </c>
      <c r="M1327" s="189">
        <v>45873</v>
      </c>
      <c r="N1327" s="829" t="s">
        <v>233</v>
      </c>
      <c r="O1327" s="877" t="s">
        <v>236</v>
      </c>
      <c r="P1327" s="82"/>
      <c r="Q1327" s="84"/>
      <c r="R1327" s="504"/>
      <c r="S1327" s="504"/>
      <c r="T1327" s="504"/>
      <c r="U1327" s="504"/>
      <c r="V1327" s="505"/>
      <c r="W1327" s="332"/>
      <c r="X1327" s="332"/>
      <c r="Y1327" s="332"/>
    </row>
    <row r="1328" spans="1:25" ht="15" customHeight="1">
      <c r="A1328" s="846">
        <v>61342113</v>
      </c>
      <c r="B1328" s="812" t="s">
        <v>4047</v>
      </c>
      <c r="C1328" s="810">
        <v>988218407</v>
      </c>
      <c r="D1328" s="812" t="s">
        <v>4048</v>
      </c>
      <c r="E1328" s="814" t="s">
        <v>347</v>
      </c>
      <c r="F1328" s="817"/>
      <c r="G1328" s="873" t="s">
        <v>223</v>
      </c>
      <c r="H1328" s="163" t="s">
        <v>248</v>
      </c>
      <c r="I1328" s="82"/>
      <c r="J1328" s="76"/>
      <c r="K1328" s="165" t="s">
        <v>280</v>
      </c>
      <c r="L1328" s="618" t="s">
        <v>262</v>
      </c>
      <c r="M1328" s="189">
        <v>45873</v>
      </c>
      <c r="N1328" s="829" t="s">
        <v>314</v>
      </c>
      <c r="O1328" s="877" t="s">
        <v>314</v>
      </c>
      <c r="P1328" s="877" t="s">
        <v>314</v>
      </c>
      <c r="Q1328" s="84"/>
      <c r="R1328" s="504"/>
      <c r="S1328" s="504"/>
      <c r="T1328" s="504"/>
      <c r="U1328" s="504"/>
      <c r="V1328" s="505" t="s">
        <v>4049</v>
      </c>
      <c r="W1328" s="332"/>
      <c r="X1328" s="332"/>
      <c r="Y1328" s="332"/>
    </row>
    <row r="1329" spans="1:25" ht="15" customHeight="1">
      <c r="A1329" s="846">
        <v>72599669</v>
      </c>
      <c r="B1329" s="812" t="s">
        <v>7428</v>
      </c>
      <c r="C1329" s="810">
        <v>959319359</v>
      </c>
      <c r="D1329" s="812" t="s">
        <v>7429</v>
      </c>
      <c r="E1329" s="814" t="s">
        <v>347</v>
      </c>
      <c r="F1329" s="817"/>
      <c r="G1329" s="163" t="s">
        <v>224</v>
      </c>
      <c r="H1329" s="163" t="s">
        <v>248</v>
      </c>
      <c r="I1329" s="82" t="s">
        <v>316</v>
      </c>
      <c r="J1329" s="76"/>
      <c r="K1329" s="165" t="s">
        <v>280</v>
      </c>
      <c r="L1329" s="321" t="s">
        <v>262</v>
      </c>
      <c r="M1329" s="189">
        <v>45873</v>
      </c>
      <c r="N1329" s="829" t="s">
        <v>231</v>
      </c>
      <c r="O1329" s="829" t="s">
        <v>231</v>
      </c>
      <c r="P1329" s="437" t="s">
        <v>329</v>
      </c>
      <c r="Q1329" s="838" t="s">
        <v>324</v>
      </c>
      <c r="R1329" s="1016" t="s">
        <v>232</v>
      </c>
      <c r="S1329" s="1016" t="s">
        <v>318</v>
      </c>
      <c r="T1329" s="684" t="s">
        <v>323</v>
      </c>
      <c r="U1329" s="684" t="s">
        <v>255</v>
      </c>
      <c r="V1329" s="505"/>
      <c r="W1329" s="332"/>
      <c r="X1329" s="332"/>
      <c r="Y1329" s="332"/>
    </row>
    <row r="1330" spans="1:25" ht="15" customHeight="1">
      <c r="A1330" s="846">
        <v>45569047</v>
      </c>
      <c r="B1330" s="812" t="s">
        <v>2504</v>
      </c>
      <c r="C1330" s="810">
        <v>994415778</v>
      </c>
      <c r="D1330" s="812" t="s">
        <v>2505</v>
      </c>
      <c r="E1330" s="814" t="s">
        <v>347</v>
      </c>
      <c r="F1330" s="817"/>
      <c r="G1330" s="873" t="s">
        <v>223</v>
      </c>
      <c r="H1330" s="163" t="s">
        <v>248</v>
      </c>
      <c r="I1330" s="82"/>
      <c r="J1330" s="76"/>
      <c r="K1330" s="165" t="s">
        <v>280</v>
      </c>
      <c r="L1330" s="618" t="s">
        <v>262</v>
      </c>
      <c r="M1330" s="189">
        <v>45873</v>
      </c>
      <c r="N1330" s="829" t="s">
        <v>233</v>
      </c>
      <c r="O1330" s="503" t="s">
        <v>236</v>
      </c>
      <c r="P1330" s="82"/>
      <c r="Q1330" s="84"/>
      <c r="R1330" s="504"/>
      <c r="S1330" s="504"/>
      <c r="T1330" s="504"/>
      <c r="U1330" s="504"/>
      <c r="V1330" s="505"/>
      <c r="W1330" s="332"/>
      <c r="X1330" s="332"/>
      <c r="Y1330" s="332"/>
    </row>
    <row r="1331" spans="1:25" ht="15" customHeight="1">
      <c r="A1331" s="846"/>
      <c r="B1331" s="812"/>
      <c r="C1331" s="810"/>
      <c r="D1331" s="812"/>
      <c r="E1331" s="814"/>
      <c r="F1331" s="817"/>
      <c r="G1331" s="163"/>
      <c r="H1331" s="163"/>
      <c r="I1331" s="82"/>
      <c r="J1331" s="76"/>
      <c r="K1331" s="165"/>
      <c r="L1331" s="618"/>
      <c r="M1331" s="189"/>
      <c r="N1331" s="829"/>
      <c r="O1331" s="503"/>
      <c r="P1331" s="82"/>
      <c r="Q1331" s="84"/>
      <c r="R1331" s="504"/>
      <c r="S1331" s="504"/>
      <c r="T1331" s="504"/>
      <c r="U1331" s="504"/>
      <c r="V1331" s="505"/>
      <c r="W1331" s="332"/>
      <c r="X1331" s="332"/>
      <c r="Y1331" s="332"/>
    </row>
    <row r="1332" spans="1:25" ht="15" customHeight="1">
      <c r="A1332" s="846">
        <v>75649219</v>
      </c>
      <c r="B1332" s="812" t="s">
        <v>9393</v>
      </c>
      <c r="C1332" s="810">
        <v>933471359</v>
      </c>
      <c r="D1332" s="812" t="s">
        <v>9394</v>
      </c>
      <c r="E1332" s="814" t="s">
        <v>347</v>
      </c>
      <c r="F1332" s="817"/>
      <c r="G1332" s="874" t="s">
        <v>225</v>
      </c>
      <c r="H1332" s="163" t="s">
        <v>248</v>
      </c>
      <c r="I1332" s="82"/>
      <c r="J1332" s="76"/>
      <c r="K1332" s="165" t="s">
        <v>280</v>
      </c>
      <c r="L1332" s="618" t="s">
        <v>262</v>
      </c>
      <c r="M1332" s="189">
        <v>45873</v>
      </c>
      <c r="N1332" s="829" t="s">
        <v>233</v>
      </c>
      <c r="O1332" s="503" t="s">
        <v>236</v>
      </c>
      <c r="P1332" s="82"/>
      <c r="Q1332" s="84"/>
      <c r="R1332" s="504"/>
      <c r="S1332" s="504"/>
      <c r="T1332" s="504"/>
      <c r="U1332" s="504"/>
      <c r="V1332" s="505"/>
      <c r="W1332" s="332"/>
      <c r="X1332" s="332"/>
      <c r="Y1332" s="332"/>
    </row>
    <row r="1333" spans="1:25" ht="15" customHeight="1">
      <c r="A1333" s="846">
        <v>74406786</v>
      </c>
      <c r="B1333" s="812" t="s">
        <v>8902</v>
      </c>
      <c r="C1333" s="810">
        <v>900126110</v>
      </c>
      <c r="D1333" s="812" t="s">
        <v>8903</v>
      </c>
      <c r="E1333" s="814" t="s">
        <v>347</v>
      </c>
      <c r="F1333" s="817"/>
      <c r="G1333" s="163" t="s">
        <v>224</v>
      </c>
      <c r="H1333" s="163" t="s">
        <v>248</v>
      </c>
      <c r="I1333" s="82"/>
      <c r="J1333" s="76"/>
      <c r="K1333" s="165" t="s">
        <v>280</v>
      </c>
      <c r="L1333" s="618" t="s">
        <v>262</v>
      </c>
      <c r="M1333" s="189">
        <v>45873</v>
      </c>
      <c r="N1333" s="829" t="s">
        <v>233</v>
      </c>
      <c r="O1333" s="503" t="s">
        <v>236</v>
      </c>
      <c r="P1333" s="82"/>
      <c r="Q1333" s="84"/>
      <c r="R1333" s="504"/>
      <c r="S1333" s="504"/>
      <c r="T1333" s="504"/>
      <c r="U1333" s="504"/>
      <c r="V1333" s="505"/>
      <c r="W1333" s="332"/>
      <c r="X1333" s="332"/>
      <c r="Y1333" s="332"/>
    </row>
    <row r="1334" spans="1:25" ht="15" customHeight="1">
      <c r="A1334" s="846">
        <v>75507556</v>
      </c>
      <c r="B1334" s="812" t="s">
        <v>9329</v>
      </c>
      <c r="C1334" s="810">
        <v>968942138</v>
      </c>
      <c r="D1334" s="812" t="s">
        <v>9330</v>
      </c>
      <c r="E1334" s="814" t="s">
        <v>347</v>
      </c>
      <c r="F1334" s="817"/>
      <c r="G1334" s="163" t="s">
        <v>224</v>
      </c>
      <c r="H1334" s="163" t="s">
        <v>248</v>
      </c>
      <c r="I1334" s="82"/>
      <c r="J1334" s="76"/>
      <c r="K1334" s="165" t="s">
        <v>280</v>
      </c>
      <c r="L1334" s="618" t="s">
        <v>262</v>
      </c>
      <c r="M1334" s="189">
        <v>45873</v>
      </c>
      <c r="N1334" s="829" t="s">
        <v>231</v>
      </c>
      <c r="O1334" s="829" t="s">
        <v>231</v>
      </c>
      <c r="P1334" s="437" t="s">
        <v>231</v>
      </c>
      <c r="Q1334" s="84"/>
      <c r="R1334" s="504"/>
      <c r="S1334" s="504"/>
      <c r="T1334" s="504"/>
      <c r="U1334" s="504"/>
      <c r="V1334" s="505"/>
      <c r="W1334" s="332"/>
      <c r="X1334" s="332"/>
      <c r="Y1334" s="332"/>
    </row>
    <row r="1335" spans="1:25" ht="15" customHeight="1">
      <c r="A1335" s="846">
        <v>74843485</v>
      </c>
      <c r="B1335" s="812" t="s">
        <v>9072</v>
      </c>
      <c r="C1335" s="810">
        <v>972214856</v>
      </c>
      <c r="D1335" s="812" t="s">
        <v>9073</v>
      </c>
      <c r="E1335" s="814" t="s">
        <v>347</v>
      </c>
      <c r="F1335" s="817"/>
      <c r="G1335" s="874" t="s">
        <v>225</v>
      </c>
      <c r="H1335" s="163" t="s">
        <v>248</v>
      </c>
      <c r="I1335" s="82"/>
      <c r="J1335" s="76"/>
      <c r="K1335" s="165" t="s">
        <v>280</v>
      </c>
      <c r="L1335" s="618" t="s">
        <v>262</v>
      </c>
      <c r="M1335" s="189">
        <v>45873</v>
      </c>
      <c r="N1335" s="829" t="s">
        <v>314</v>
      </c>
      <c r="O1335" s="877" t="s">
        <v>314</v>
      </c>
      <c r="P1335" s="877" t="s">
        <v>314</v>
      </c>
      <c r="Q1335" s="84"/>
      <c r="R1335" s="504"/>
      <c r="S1335" s="504"/>
      <c r="T1335" s="504"/>
      <c r="U1335" s="504"/>
      <c r="V1335" s="505" t="s">
        <v>9074</v>
      </c>
      <c r="W1335" s="332"/>
      <c r="X1335" s="332"/>
      <c r="Y1335" s="332"/>
    </row>
    <row r="1336" spans="1:25" ht="15" customHeight="1">
      <c r="A1336" s="428">
        <v>71360302</v>
      </c>
      <c r="B1336" s="427" t="s">
        <v>116</v>
      </c>
      <c r="C1336" s="414">
        <v>969843740</v>
      </c>
      <c r="D1336" s="415"/>
      <c r="E1336" s="416"/>
      <c r="F1336" s="419"/>
      <c r="G1336" s="163" t="s">
        <v>224</v>
      </c>
      <c r="H1336" s="163" t="s">
        <v>248</v>
      </c>
      <c r="I1336" s="82" t="s">
        <v>316</v>
      </c>
      <c r="J1336" s="419"/>
      <c r="K1336" s="417"/>
      <c r="L1336" s="321" t="s">
        <v>262</v>
      </c>
      <c r="M1336" s="189">
        <v>45873</v>
      </c>
      <c r="N1336" s="829" t="s">
        <v>231</v>
      </c>
      <c r="O1336" s="829" t="s">
        <v>231</v>
      </c>
      <c r="P1336" s="437" t="s">
        <v>329</v>
      </c>
      <c r="Q1336" s="838" t="s">
        <v>324</v>
      </c>
      <c r="R1336" s="1016" t="s">
        <v>232</v>
      </c>
      <c r="S1336" s="1016" t="s">
        <v>318</v>
      </c>
      <c r="T1336" s="684" t="s">
        <v>323</v>
      </c>
      <c r="U1336" s="684" t="s">
        <v>255</v>
      </c>
      <c r="V1336" s="420"/>
    </row>
    <row r="1337" spans="1:25" ht="15" customHeight="1">
      <c r="A1337" s="428">
        <v>71360292</v>
      </c>
      <c r="B1337" s="427" t="s">
        <v>6240</v>
      </c>
      <c r="C1337" s="414">
        <v>969843740</v>
      </c>
      <c r="D1337" s="415"/>
      <c r="E1337" s="416"/>
      <c r="F1337" s="419"/>
      <c r="G1337" s="873" t="s">
        <v>223</v>
      </c>
      <c r="H1337" s="163" t="s">
        <v>248</v>
      </c>
      <c r="I1337" s="437"/>
      <c r="J1337" s="419"/>
      <c r="K1337" s="417"/>
      <c r="L1337" s="321" t="s">
        <v>262</v>
      </c>
      <c r="M1337" s="189">
        <v>45873</v>
      </c>
      <c r="N1337" s="829" t="s">
        <v>231</v>
      </c>
      <c r="O1337" s="829" t="s">
        <v>231</v>
      </c>
      <c r="P1337" s="437" t="s">
        <v>329</v>
      </c>
      <c r="Q1337" s="838" t="s">
        <v>324</v>
      </c>
      <c r="R1337" s="1016" t="s">
        <v>232</v>
      </c>
      <c r="S1337" s="1016" t="s">
        <v>318</v>
      </c>
      <c r="T1337" s="684" t="s">
        <v>323</v>
      </c>
      <c r="U1337" s="684" t="s">
        <v>255</v>
      </c>
      <c r="V1337" s="420"/>
    </row>
    <row r="1338" spans="1:25" ht="15" customHeight="1">
      <c r="A1338" s="428" t="s">
        <v>10488</v>
      </c>
      <c r="B1338" s="427" t="s">
        <v>217</v>
      </c>
      <c r="C1338" s="414">
        <v>932453231</v>
      </c>
      <c r="D1338" s="415"/>
      <c r="E1338" s="416"/>
      <c r="F1338" s="419"/>
      <c r="G1338" s="873" t="s">
        <v>223</v>
      </c>
      <c r="H1338" s="163" t="s">
        <v>242</v>
      </c>
      <c r="I1338" s="437"/>
      <c r="J1338" s="419"/>
      <c r="K1338" s="417"/>
      <c r="L1338" s="618" t="s">
        <v>262</v>
      </c>
      <c r="M1338" s="189">
        <v>45873</v>
      </c>
      <c r="N1338" s="829" t="s">
        <v>231</v>
      </c>
      <c r="O1338" s="829" t="s">
        <v>231</v>
      </c>
      <c r="P1338" s="437" t="s">
        <v>231</v>
      </c>
      <c r="Q1338" s="838" t="s">
        <v>324</v>
      </c>
      <c r="R1338" s="1016" t="s">
        <v>232</v>
      </c>
      <c r="S1338" s="1016" t="s">
        <v>318</v>
      </c>
      <c r="T1338" s="684" t="s">
        <v>323</v>
      </c>
      <c r="U1338" s="684" t="s">
        <v>255</v>
      </c>
      <c r="V1338" s="420"/>
    </row>
    <row r="1339" spans="1:25" ht="15" customHeight="1">
      <c r="A1339" s="428"/>
      <c r="B1339" s="427" t="s">
        <v>11229</v>
      </c>
      <c r="C1339" s="414" t="s">
        <v>11230</v>
      </c>
      <c r="D1339" s="415"/>
      <c r="E1339" s="416"/>
      <c r="F1339" s="419"/>
      <c r="G1339" s="163" t="s">
        <v>224</v>
      </c>
      <c r="H1339" s="418" t="s">
        <v>242</v>
      </c>
      <c r="I1339" s="437"/>
      <c r="J1339" s="419"/>
      <c r="K1339" s="417"/>
      <c r="L1339" s="618" t="s">
        <v>262</v>
      </c>
      <c r="M1339" s="189">
        <v>45873</v>
      </c>
      <c r="N1339" s="829" t="s">
        <v>231</v>
      </c>
      <c r="O1339" s="439" t="s">
        <v>236</v>
      </c>
      <c r="P1339" s="437"/>
      <c r="Q1339" s="440"/>
      <c r="R1339" s="439"/>
      <c r="S1339" s="439"/>
      <c r="T1339" s="439"/>
      <c r="U1339" s="439"/>
      <c r="V1339" s="420"/>
    </row>
    <row r="1340" spans="1:25" ht="15" customHeight="1">
      <c r="A1340" s="169">
        <v>61011614</v>
      </c>
      <c r="B1340" s="812" t="s">
        <v>3568</v>
      </c>
      <c r="C1340" s="167">
        <v>51922806922</v>
      </c>
      <c r="D1340" s="812" t="s">
        <v>3569</v>
      </c>
      <c r="E1340" s="102" t="s">
        <v>347</v>
      </c>
      <c r="F1340" s="817"/>
      <c r="G1340" s="163" t="s">
        <v>224</v>
      </c>
      <c r="H1340" s="163" t="s">
        <v>245</v>
      </c>
      <c r="I1340" s="82"/>
      <c r="J1340" s="76"/>
      <c r="K1340" s="165" t="s">
        <v>278</v>
      </c>
      <c r="L1340" s="76" t="s">
        <v>278</v>
      </c>
      <c r="M1340" s="189">
        <v>45874</v>
      </c>
      <c r="N1340" s="436" t="s">
        <v>233</v>
      </c>
      <c r="O1340" s="503" t="s">
        <v>236</v>
      </c>
      <c r="P1340" s="82"/>
      <c r="Q1340" s="84"/>
      <c r="R1340" s="504"/>
      <c r="S1340" s="504"/>
      <c r="T1340" s="504"/>
      <c r="U1340" s="504"/>
      <c r="V1340" s="505"/>
      <c r="W1340" s="332"/>
      <c r="X1340" s="332"/>
      <c r="Y1340" s="332"/>
    </row>
    <row r="1341" spans="1:25" ht="15" customHeight="1">
      <c r="A1341" s="846">
        <v>71625144</v>
      </c>
      <c r="B1341" s="812" t="s">
        <v>6416</v>
      </c>
      <c r="C1341" s="810">
        <v>51928447521</v>
      </c>
      <c r="D1341" s="812" t="s">
        <v>6417</v>
      </c>
      <c r="E1341" s="814" t="s">
        <v>347</v>
      </c>
      <c r="F1341" s="817"/>
      <c r="G1341" s="163" t="s">
        <v>225</v>
      </c>
      <c r="H1341" s="163" t="s">
        <v>245</v>
      </c>
      <c r="I1341" s="82"/>
      <c r="J1341" s="76"/>
      <c r="K1341" s="165" t="s">
        <v>280</v>
      </c>
      <c r="L1341" s="76" t="s">
        <v>280</v>
      </c>
      <c r="M1341" s="189">
        <v>45874</v>
      </c>
      <c r="N1341" s="436" t="s">
        <v>233</v>
      </c>
      <c r="O1341" s="877" t="s">
        <v>236</v>
      </c>
      <c r="P1341" s="82"/>
      <c r="Q1341" s="84"/>
      <c r="R1341" s="504"/>
      <c r="S1341" s="504"/>
      <c r="T1341" s="504"/>
      <c r="U1341" s="504"/>
      <c r="V1341" s="505"/>
      <c r="W1341" s="332"/>
      <c r="X1341" s="332"/>
      <c r="Y1341" s="332"/>
    </row>
    <row r="1342" spans="1:25" ht="15" customHeight="1">
      <c r="A1342" s="846">
        <v>42072972</v>
      </c>
      <c r="B1342" s="886" t="s">
        <v>1801</v>
      </c>
      <c r="C1342" s="810">
        <v>51959273302</v>
      </c>
      <c r="D1342" s="812" t="s">
        <v>1802</v>
      </c>
      <c r="E1342" s="814" t="s">
        <v>347</v>
      </c>
      <c r="F1342" s="817"/>
      <c r="G1342" s="163" t="s">
        <v>225</v>
      </c>
      <c r="H1342" s="163" t="s">
        <v>245</v>
      </c>
      <c r="I1342" s="1015"/>
      <c r="J1342" s="76"/>
      <c r="K1342" s="165" t="s">
        <v>274</v>
      </c>
      <c r="L1342" s="321" t="s">
        <v>262</v>
      </c>
      <c r="M1342" s="189">
        <v>45874</v>
      </c>
      <c r="N1342" s="436" t="s">
        <v>231</v>
      </c>
      <c r="O1342" s="91" t="s">
        <v>231</v>
      </c>
      <c r="P1342" s="374" t="s">
        <v>329</v>
      </c>
      <c r="Q1342" s="84"/>
      <c r="R1342" s="504"/>
      <c r="S1342" s="504"/>
      <c r="T1342" s="504"/>
      <c r="U1342" s="504"/>
      <c r="V1342" s="1017"/>
      <c r="W1342" s="332"/>
      <c r="X1342" s="332"/>
      <c r="Y1342" s="332"/>
    </row>
    <row r="1343" spans="1:25" ht="15" customHeight="1">
      <c r="A1343" s="846">
        <v>10213356</v>
      </c>
      <c r="B1343" s="812" t="s">
        <v>921</v>
      </c>
      <c r="C1343" s="810">
        <v>51981305991</v>
      </c>
      <c r="D1343" s="812" t="s">
        <v>922</v>
      </c>
      <c r="E1343" s="814" t="s">
        <v>347</v>
      </c>
      <c r="F1343" s="817"/>
      <c r="G1343" s="873" t="s">
        <v>223</v>
      </c>
      <c r="H1343" s="163" t="s">
        <v>245</v>
      </c>
      <c r="I1343" s="82"/>
      <c r="J1343" s="76"/>
      <c r="K1343" s="165" t="s">
        <v>262</v>
      </c>
      <c r="L1343" s="76" t="s">
        <v>262</v>
      </c>
      <c r="M1343" s="189">
        <v>45874</v>
      </c>
      <c r="N1343" s="436" t="s">
        <v>233</v>
      </c>
      <c r="O1343" s="503" t="s">
        <v>332</v>
      </c>
      <c r="P1343" s="82"/>
      <c r="Q1343" s="84"/>
      <c r="R1343" s="504"/>
      <c r="S1343" s="504"/>
      <c r="T1343" s="504"/>
      <c r="U1343" s="504"/>
      <c r="V1343" s="505"/>
      <c r="W1343" s="332"/>
      <c r="X1343" s="332"/>
      <c r="Y1343" s="332"/>
    </row>
    <row r="1344" spans="1:25" ht="15" customHeight="1">
      <c r="A1344" s="846">
        <v>76061114</v>
      </c>
      <c r="B1344" s="812" t="s">
        <v>9525</v>
      </c>
      <c r="C1344" s="810">
        <v>51951724495</v>
      </c>
      <c r="D1344" s="812" t="s">
        <v>9526</v>
      </c>
      <c r="E1344" s="814" t="s">
        <v>347</v>
      </c>
      <c r="F1344" s="817"/>
      <c r="G1344" s="163" t="s">
        <v>224</v>
      </c>
      <c r="H1344" s="163" t="s">
        <v>245</v>
      </c>
      <c r="I1344" s="82"/>
      <c r="J1344" s="76"/>
      <c r="K1344" s="165" t="s">
        <v>262</v>
      </c>
      <c r="L1344" s="321" t="s">
        <v>262</v>
      </c>
      <c r="M1344" s="189">
        <v>45874</v>
      </c>
      <c r="N1344" s="436" t="s">
        <v>231</v>
      </c>
      <c r="O1344" s="436" t="s">
        <v>231</v>
      </c>
      <c r="P1344" s="419" t="s">
        <v>329</v>
      </c>
      <c r="Q1344" s="84"/>
      <c r="R1344" s="504"/>
      <c r="S1344" s="504"/>
      <c r="T1344" s="504"/>
      <c r="U1344" s="504"/>
      <c r="V1344" s="505"/>
      <c r="W1344" s="332"/>
      <c r="X1344" s="332"/>
      <c r="Y1344" s="332"/>
    </row>
    <row r="1345" spans="1:25" ht="15" customHeight="1">
      <c r="A1345" s="846">
        <v>71365451</v>
      </c>
      <c r="B1345" s="812" t="s">
        <v>6256</v>
      </c>
      <c r="C1345" s="810">
        <v>51938764085</v>
      </c>
      <c r="D1345" s="812" t="s">
        <v>6257</v>
      </c>
      <c r="E1345" s="814" t="s">
        <v>451</v>
      </c>
      <c r="F1345" s="817"/>
      <c r="G1345" s="873" t="s">
        <v>223</v>
      </c>
      <c r="H1345" s="163" t="s">
        <v>245</v>
      </c>
      <c r="I1345" s="82"/>
      <c r="J1345" s="76"/>
      <c r="K1345" s="165" t="s">
        <v>262</v>
      </c>
      <c r="L1345" s="76" t="s">
        <v>262</v>
      </c>
      <c r="M1345" s="189">
        <v>45874</v>
      </c>
      <c r="N1345" s="436" t="s">
        <v>233</v>
      </c>
      <c r="O1345" s="503" t="s">
        <v>236</v>
      </c>
      <c r="P1345" s="82"/>
      <c r="Q1345" s="84"/>
      <c r="R1345" s="504"/>
      <c r="S1345" s="504"/>
      <c r="T1345" s="504"/>
      <c r="U1345" s="504"/>
      <c r="V1345" s="505"/>
      <c r="W1345" s="332"/>
      <c r="X1345" s="332"/>
      <c r="Y1345" s="332"/>
    </row>
    <row r="1346" spans="1:25" ht="15" customHeight="1">
      <c r="A1346" s="846">
        <v>61259984</v>
      </c>
      <c r="B1346" s="812" t="s">
        <v>3924</v>
      </c>
      <c r="C1346" s="810">
        <v>51900863521</v>
      </c>
      <c r="D1346" s="812" t="s">
        <v>3925</v>
      </c>
      <c r="E1346" s="814" t="s">
        <v>347</v>
      </c>
      <c r="F1346" s="817"/>
      <c r="G1346" s="163" t="s">
        <v>224</v>
      </c>
      <c r="H1346" s="163" t="s">
        <v>245</v>
      </c>
      <c r="I1346" s="82"/>
      <c r="J1346" s="76"/>
      <c r="K1346" s="165" t="s">
        <v>262</v>
      </c>
      <c r="L1346" s="76" t="s">
        <v>262</v>
      </c>
      <c r="M1346" s="189">
        <v>45874</v>
      </c>
      <c r="N1346" s="436" t="s">
        <v>314</v>
      </c>
      <c r="O1346" s="91" t="s">
        <v>314</v>
      </c>
      <c r="P1346" s="91" t="s">
        <v>314</v>
      </c>
      <c r="Q1346" s="84"/>
      <c r="R1346" s="504"/>
      <c r="S1346" s="504"/>
      <c r="T1346" s="504"/>
      <c r="U1346" s="504"/>
      <c r="V1346" s="505" t="s">
        <v>3926</v>
      </c>
      <c r="W1346" s="332"/>
      <c r="X1346" s="332"/>
      <c r="Y1346" s="332"/>
    </row>
    <row r="1347" spans="1:25" ht="15" customHeight="1">
      <c r="A1347" s="846">
        <v>60980735</v>
      </c>
      <c r="B1347" s="812" t="s">
        <v>3530</v>
      </c>
      <c r="C1347" s="810">
        <v>51919675093</v>
      </c>
      <c r="D1347" s="812" t="s">
        <v>3531</v>
      </c>
      <c r="E1347" s="814" t="s">
        <v>347</v>
      </c>
      <c r="F1347" s="817"/>
      <c r="G1347" s="163" t="s">
        <v>224</v>
      </c>
      <c r="H1347" s="163" t="s">
        <v>245</v>
      </c>
      <c r="I1347" s="82"/>
      <c r="J1347" s="76"/>
      <c r="K1347" s="165" t="s">
        <v>262</v>
      </c>
      <c r="L1347" s="76" t="s">
        <v>262</v>
      </c>
      <c r="M1347" s="189">
        <v>45874</v>
      </c>
      <c r="N1347" s="436" t="s">
        <v>314</v>
      </c>
      <c r="O1347" s="91" t="s">
        <v>314</v>
      </c>
      <c r="P1347" s="91" t="s">
        <v>314</v>
      </c>
      <c r="Q1347" s="84"/>
      <c r="R1347" s="504"/>
      <c r="S1347" s="504"/>
      <c r="T1347" s="504"/>
      <c r="U1347" s="504"/>
      <c r="V1347" s="332" t="s">
        <v>2587</v>
      </c>
      <c r="W1347" s="332"/>
      <c r="X1347" s="332"/>
      <c r="Y1347" s="332"/>
    </row>
    <row r="1348" spans="1:25" ht="15" customHeight="1">
      <c r="A1348" s="846">
        <v>70628800</v>
      </c>
      <c r="B1348" s="886" t="s">
        <v>5564</v>
      </c>
      <c r="C1348" s="810">
        <v>51904410622</v>
      </c>
      <c r="D1348" s="812" t="s">
        <v>5565</v>
      </c>
      <c r="E1348" s="814" t="s">
        <v>347</v>
      </c>
      <c r="F1348" s="817" t="s">
        <v>254</v>
      </c>
      <c r="G1348" s="163" t="s">
        <v>224</v>
      </c>
      <c r="H1348" s="163" t="s">
        <v>245</v>
      </c>
      <c r="I1348" s="82" t="s">
        <v>13</v>
      </c>
      <c r="J1348" s="76"/>
      <c r="K1348" s="165" t="s">
        <v>262</v>
      </c>
      <c r="L1348" s="321" t="s">
        <v>262</v>
      </c>
      <c r="M1348" s="189">
        <v>45874</v>
      </c>
      <c r="N1348" s="436" t="s">
        <v>231</v>
      </c>
      <c r="O1348" s="436" t="s">
        <v>231</v>
      </c>
      <c r="P1348" s="419" t="s">
        <v>329</v>
      </c>
      <c r="Q1348" s="421" t="s">
        <v>324</v>
      </c>
      <c r="R1348" s="420" t="s">
        <v>234</v>
      </c>
      <c r="S1348" s="420" t="s">
        <v>318</v>
      </c>
      <c r="T1348" s="424" t="s">
        <v>326</v>
      </c>
      <c r="U1348" s="424" t="s">
        <v>255</v>
      </c>
      <c r="V1348" s="420" t="s">
        <v>3447</v>
      </c>
      <c r="W1348" s="332"/>
      <c r="X1348" s="332"/>
      <c r="Y1348" s="332"/>
    </row>
    <row r="1349" spans="1:25" ht="15" customHeight="1">
      <c r="A1349" s="796">
        <v>73879565</v>
      </c>
      <c r="B1349" s="798" t="s">
        <v>8611</v>
      </c>
      <c r="C1349" s="800">
        <v>51937739619</v>
      </c>
      <c r="D1349" s="856" t="s">
        <v>8612</v>
      </c>
      <c r="E1349" s="800" t="s">
        <v>347</v>
      </c>
      <c r="F1349" s="804"/>
      <c r="G1349" s="954" t="s">
        <v>223</v>
      </c>
      <c r="H1349" s="101" t="s">
        <v>245</v>
      </c>
      <c r="I1349" s="88"/>
      <c r="J1349" s="63"/>
      <c r="K1349" s="125" t="s">
        <v>274</v>
      </c>
      <c r="L1349" s="321" t="s">
        <v>262</v>
      </c>
      <c r="M1349" s="126">
        <v>45876</v>
      </c>
      <c r="N1349" s="85" t="s">
        <v>233</v>
      </c>
      <c r="O1349" s="311" t="s">
        <v>236</v>
      </c>
      <c r="P1349" s="85"/>
      <c r="Q1349" s="87"/>
      <c r="R1349" s="88"/>
      <c r="S1349" s="88"/>
      <c r="T1349" s="88"/>
      <c r="U1349" s="88"/>
      <c r="V1349" s="1028" t="s">
        <v>592</v>
      </c>
      <c r="W1349" s="61"/>
      <c r="X1349" s="61"/>
      <c r="Y1349" s="61"/>
    </row>
    <row r="1350" spans="1:25" ht="15" customHeight="1">
      <c r="A1350" s="796">
        <v>7568677</v>
      </c>
      <c r="B1350" s="798" t="s">
        <v>590</v>
      </c>
      <c r="C1350" s="800">
        <v>51995465421</v>
      </c>
      <c r="D1350" s="856" t="s">
        <v>591</v>
      </c>
      <c r="E1350" s="800" t="s">
        <v>347</v>
      </c>
      <c r="F1350" s="804"/>
      <c r="G1350" s="954" t="s">
        <v>223</v>
      </c>
      <c r="H1350" s="101" t="s">
        <v>245</v>
      </c>
      <c r="I1350" s="88"/>
      <c r="J1350" s="63"/>
      <c r="K1350" s="125" t="s">
        <v>274</v>
      </c>
      <c r="L1350" s="321" t="s">
        <v>262</v>
      </c>
      <c r="M1350" s="126">
        <v>45876</v>
      </c>
      <c r="N1350" s="85" t="s">
        <v>233</v>
      </c>
      <c r="O1350" s="311" t="s">
        <v>236</v>
      </c>
      <c r="P1350" s="85"/>
      <c r="Q1350" s="87"/>
      <c r="R1350" s="88"/>
      <c r="S1350" s="88"/>
      <c r="T1350" s="88"/>
      <c r="U1350" s="88"/>
      <c r="V1350" s="1028" t="s">
        <v>592</v>
      </c>
      <c r="W1350" s="61"/>
      <c r="X1350" s="61"/>
      <c r="Y1350" s="61"/>
    </row>
    <row r="1351" spans="1:25" ht="15" customHeight="1">
      <c r="A1351" s="796">
        <v>78631851</v>
      </c>
      <c r="B1351" s="798" t="s">
        <v>10104</v>
      </c>
      <c r="C1351" s="800">
        <v>51934700597</v>
      </c>
      <c r="D1351" s="798" t="s">
        <v>10105</v>
      </c>
      <c r="E1351" s="800" t="s">
        <v>347</v>
      </c>
      <c r="F1351" s="1031"/>
      <c r="G1351" s="954" t="s">
        <v>223</v>
      </c>
      <c r="H1351" s="101" t="s">
        <v>245</v>
      </c>
      <c r="I1351" s="88"/>
      <c r="J1351" s="63"/>
      <c r="K1351" s="321" t="s">
        <v>278</v>
      </c>
      <c r="L1351" s="321" t="s">
        <v>262</v>
      </c>
      <c r="M1351" s="126">
        <v>45876</v>
      </c>
      <c r="N1351" s="85" t="s">
        <v>233</v>
      </c>
      <c r="O1351" s="85" t="s">
        <v>236</v>
      </c>
      <c r="P1351" s="85"/>
      <c r="Q1351" s="87"/>
      <c r="R1351" s="88"/>
      <c r="S1351" s="88"/>
      <c r="T1351" s="88"/>
      <c r="U1351" s="88"/>
      <c r="V1351" s="61"/>
      <c r="W1351" s="61"/>
      <c r="X1351" s="61"/>
      <c r="Y1351" s="61"/>
    </row>
    <row r="1352" spans="1:25" ht="15" customHeight="1">
      <c r="A1352" s="796">
        <v>40492174</v>
      </c>
      <c r="B1352" s="798" t="s">
        <v>1417</v>
      </c>
      <c r="C1352" s="800">
        <v>51991279767</v>
      </c>
      <c r="D1352" s="798" t="s">
        <v>1418</v>
      </c>
      <c r="E1352" s="800" t="s">
        <v>347</v>
      </c>
      <c r="F1352" s="1031"/>
      <c r="G1352" s="150" t="s">
        <v>224</v>
      </c>
      <c r="H1352" s="101" t="s">
        <v>245</v>
      </c>
      <c r="I1352" s="88"/>
      <c r="J1352" s="63"/>
      <c r="K1352" s="321" t="s">
        <v>278</v>
      </c>
      <c r="L1352" s="321" t="s">
        <v>262</v>
      </c>
      <c r="M1352" s="126">
        <v>45876</v>
      </c>
      <c r="N1352" s="85" t="s">
        <v>231</v>
      </c>
      <c r="O1352" s="85" t="s">
        <v>231</v>
      </c>
      <c r="P1352" s="85" t="s">
        <v>231</v>
      </c>
      <c r="Q1352" s="87"/>
      <c r="R1352" s="88"/>
      <c r="S1352" s="88"/>
      <c r="T1352" s="88"/>
      <c r="U1352" s="88"/>
      <c r="V1352" s="61" t="s">
        <v>1419</v>
      </c>
      <c r="W1352" s="61"/>
      <c r="X1352" s="61"/>
      <c r="Y1352" s="61"/>
    </row>
    <row r="1353" spans="1:25" ht="15" customHeight="1">
      <c r="A1353" s="796">
        <v>9448357</v>
      </c>
      <c r="B1353" s="798" t="s">
        <v>731</v>
      </c>
      <c r="C1353" s="800">
        <v>51990608380</v>
      </c>
      <c r="D1353" s="798" t="s">
        <v>732</v>
      </c>
      <c r="E1353" s="800" t="s">
        <v>347</v>
      </c>
      <c r="F1353" s="1031"/>
      <c r="G1353" s="150" t="s">
        <v>224</v>
      </c>
      <c r="H1353" s="101" t="s">
        <v>245</v>
      </c>
      <c r="I1353" s="88"/>
      <c r="J1353" s="63"/>
      <c r="K1353" s="125" t="s">
        <v>280</v>
      </c>
      <c r="L1353" s="321" t="s">
        <v>262</v>
      </c>
      <c r="M1353" s="126">
        <v>45876</v>
      </c>
      <c r="N1353" s="85" t="s">
        <v>314</v>
      </c>
      <c r="O1353" s="85" t="s">
        <v>314</v>
      </c>
      <c r="P1353" s="85" t="s">
        <v>314</v>
      </c>
      <c r="Q1353" s="87"/>
      <c r="R1353" s="88"/>
      <c r="S1353" s="88"/>
      <c r="T1353" s="88"/>
      <c r="U1353" s="88"/>
      <c r="V1353" s="61" t="s">
        <v>733</v>
      </c>
      <c r="W1353" s="61"/>
      <c r="X1353" s="61"/>
      <c r="Y1353" s="61"/>
    </row>
    <row r="1354" spans="1:25" ht="15" customHeight="1">
      <c r="A1354" s="796">
        <v>46060035</v>
      </c>
      <c r="B1354" s="798" t="s">
        <v>2585</v>
      </c>
      <c r="C1354" s="800">
        <v>51947984067</v>
      </c>
      <c r="D1354" s="798" t="s">
        <v>2586</v>
      </c>
      <c r="E1354" s="800" t="s">
        <v>347</v>
      </c>
      <c r="F1354" s="1031"/>
      <c r="G1354" s="150" t="s">
        <v>224</v>
      </c>
      <c r="H1354" s="101" t="s">
        <v>245</v>
      </c>
      <c r="I1354" s="88"/>
      <c r="J1354" s="63"/>
      <c r="K1354" s="125" t="s">
        <v>280</v>
      </c>
      <c r="L1354" s="125" t="s">
        <v>280</v>
      </c>
      <c r="M1354" s="126">
        <v>45876</v>
      </c>
      <c r="N1354" s="85" t="s">
        <v>314</v>
      </c>
      <c r="O1354" s="85" t="s">
        <v>314</v>
      </c>
      <c r="P1354" s="85" t="s">
        <v>314</v>
      </c>
      <c r="Q1354" s="87"/>
      <c r="R1354" s="88"/>
      <c r="S1354" s="88"/>
      <c r="T1354" s="88"/>
      <c r="U1354" s="88"/>
      <c r="V1354" s="61" t="s">
        <v>2587</v>
      </c>
      <c r="W1354" s="61"/>
      <c r="X1354" s="61"/>
      <c r="Y1354" s="61"/>
    </row>
    <row r="1355" spans="1:25" ht="15" customHeight="1">
      <c r="A1355" s="796">
        <v>63429027</v>
      </c>
      <c r="B1355" s="798" t="s">
        <v>5331</v>
      </c>
      <c r="C1355" s="800">
        <v>51927053105</v>
      </c>
      <c r="D1355" s="798" t="s">
        <v>5332</v>
      </c>
      <c r="E1355" s="800" t="s">
        <v>347</v>
      </c>
      <c r="F1355" s="1031"/>
      <c r="G1355" s="150" t="s">
        <v>224</v>
      </c>
      <c r="H1355" s="101" t="s">
        <v>245</v>
      </c>
      <c r="I1355" s="88"/>
      <c r="J1355" s="63"/>
      <c r="K1355" s="125" t="s">
        <v>280</v>
      </c>
      <c r="L1355" s="125" t="s">
        <v>280</v>
      </c>
      <c r="M1355" s="126">
        <v>45876</v>
      </c>
      <c r="N1355" s="85" t="s">
        <v>231</v>
      </c>
      <c r="O1355" s="85" t="s">
        <v>231</v>
      </c>
      <c r="P1355" s="85" t="s">
        <v>231</v>
      </c>
      <c r="Q1355" s="87"/>
      <c r="R1355" s="88"/>
      <c r="S1355" s="88"/>
      <c r="T1355" s="88"/>
      <c r="U1355" s="88"/>
      <c r="V1355" s="61"/>
      <c r="W1355" s="61"/>
      <c r="X1355" s="61"/>
      <c r="Y1355" s="61"/>
    </row>
    <row r="1356" spans="1:25" ht="15" customHeight="1">
      <c r="A1356" s="796">
        <v>10011224</v>
      </c>
      <c r="B1356" s="798" t="s">
        <v>848</v>
      </c>
      <c r="C1356" s="800">
        <v>51947296968</v>
      </c>
      <c r="D1356" s="798" t="s">
        <v>849</v>
      </c>
      <c r="E1356" s="800" t="s">
        <v>451</v>
      </c>
      <c r="F1356" s="1031"/>
      <c r="G1356" s="100" t="s">
        <v>224</v>
      </c>
      <c r="H1356" s="101" t="s">
        <v>245</v>
      </c>
      <c r="I1356" s="88"/>
      <c r="J1356" s="63"/>
      <c r="K1356" s="125" t="s">
        <v>262</v>
      </c>
      <c r="L1356" s="125" t="s">
        <v>262</v>
      </c>
      <c r="M1356" s="126">
        <v>45876</v>
      </c>
      <c r="N1356" s="85" t="s">
        <v>233</v>
      </c>
      <c r="O1356" s="85" t="s">
        <v>236</v>
      </c>
      <c r="P1356" s="85"/>
      <c r="Q1356" s="87"/>
      <c r="R1356" s="88"/>
      <c r="S1356" s="88"/>
      <c r="T1356" s="88"/>
      <c r="U1356" s="88"/>
      <c r="V1356" s="61"/>
      <c r="W1356" s="61"/>
      <c r="X1356" s="61"/>
      <c r="Y1356" s="61"/>
    </row>
    <row r="1357" spans="1:25" ht="15" customHeight="1">
      <c r="A1357" s="796">
        <v>41699047</v>
      </c>
      <c r="B1357" s="798" t="s">
        <v>1723</v>
      </c>
      <c r="C1357" s="800">
        <v>51998050622</v>
      </c>
      <c r="D1357" s="798" t="s">
        <v>1724</v>
      </c>
      <c r="E1357" s="800" t="s">
        <v>347</v>
      </c>
      <c r="F1357" s="1031"/>
      <c r="G1357" s="100" t="s">
        <v>224</v>
      </c>
      <c r="H1357" s="101" t="s">
        <v>245</v>
      </c>
      <c r="I1357" s="88"/>
      <c r="J1357" s="63"/>
      <c r="K1357" s="125" t="s">
        <v>262</v>
      </c>
      <c r="L1357" s="125" t="s">
        <v>262</v>
      </c>
      <c r="M1357" s="126">
        <v>45876</v>
      </c>
      <c r="N1357" s="85" t="s">
        <v>233</v>
      </c>
      <c r="O1357" s="85" t="s">
        <v>236</v>
      </c>
      <c r="P1357" s="85"/>
      <c r="Q1357" s="87"/>
      <c r="R1357" s="88"/>
      <c r="S1357" s="88"/>
      <c r="T1357" s="88"/>
      <c r="U1357" s="88"/>
      <c r="V1357" s="61"/>
      <c r="W1357" s="61"/>
      <c r="X1357" s="61"/>
      <c r="Y1357" s="61"/>
    </row>
    <row r="1358" spans="1:25" ht="15" customHeight="1">
      <c r="A1358" s="796">
        <v>72834443</v>
      </c>
      <c r="B1358" s="798" t="s">
        <v>7695</v>
      </c>
      <c r="C1358" s="800">
        <v>51994359025</v>
      </c>
      <c r="D1358" s="798" t="s">
        <v>7696</v>
      </c>
      <c r="E1358" s="800" t="s">
        <v>451</v>
      </c>
      <c r="F1358" s="1031"/>
      <c r="G1358" s="954" t="s">
        <v>223</v>
      </c>
      <c r="H1358" s="101" t="s">
        <v>245</v>
      </c>
      <c r="I1358" s="88"/>
      <c r="J1358" s="63"/>
      <c r="K1358" s="125" t="s">
        <v>262</v>
      </c>
      <c r="L1358" s="125" t="s">
        <v>262</v>
      </c>
      <c r="M1358" s="126">
        <v>45876</v>
      </c>
      <c r="N1358" s="85" t="s">
        <v>233</v>
      </c>
      <c r="O1358" s="85" t="s">
        <v>236</v>
      </c>
      <c r="P1358" s="85"/>
      <c r="Q1358" s="87"/>
      <c r="R1358" s="88"/>
      <c r="S1358" s="88"/>
      <c r="T1358" s="88"/>
      <c r="U1358" s="88"/>
      <c r="V1358" s="61"/>
      <c r="W1358" s="61"/>
      <c r="X1358" s="61"/>
      <c r="Y1358" s="61"/>
    </row>
    <row r="1359" spans="1:25" ht="15" customHeight="1">
      <c r="A1359" s="796">
        <v>73549131</v>
      </c>
      <c r="B1359" s="856" t="s">
        <v>8409</v>
      </c>
      <c r="C1359" s="800">
        <v>51944360437</v>
      </c>
      <c r="D1359" s="798" t="s">
        <v>8410</v>
      </c>
      <c r="E1359" s="800" t="s">
        <v>451</v>
      </c>
      <c r="F1359" s="1031"/>
      <c r="G1359" s="150" t="s">
        <v>225</v>
      </c>
      <c r="H1359" s="101" t="s">
        <v>245</v>
      </c>
      <c r="I1359" s="88"/>
      <c r="J1359" s="63"/>
      <c r="K1359" s="125" t="s">
        <v>262</v>
      </c>
      <c r="L1359" s="321" t="s">
        <v>262</v>
      </c>
      <c r="M1359" s="126">
        <v>45876</v>
      </c>
      <c r="N1359" s="85" t="s">
        <v>231</v>
      </c>
      <c r="O1359" s="85" t="s">
        <v>231</v>
      </c>
      <c r="P1359" s="1082" t="s">
        <v>329</v>
      </c>
      <c r="Q1359" s="87"/>
      <c r="R1359" s="88"/>
      <c r="S1359" s="88"/>
      <c r="T1359" s="88"/>
      <c r="U1359" s="88"/>
      <c r="V1359" s="61"/>
      <c r="W1359" s="61"/>
      <c r="X1359" s="61"/>
      <c r="Y1359" s="61"/>
    </row>
    <row r="1360" spans="1:25" ht="15" customHeight="1">
      <c r="A1360" s="796">
        <v>73509094</v>
      </c>
      <c r="B1360" s="798" t="s">
        <v>8394</v>
      </c>
      <c r="C1360" s="800">
        <v>51977927762</v>
      </c>
      <c r="D1360" s="798" t="s">
        <v>8395</v>
      </c>
      <c r="E1360" s="800" t="s">
        <v>451</v>
      </c>
      <c r="F1360" s="1031"/>
      <c r="G1360" s="954" t="s">
        <v>223</v>
      </c>
      <c r="H1360" s="101" t="s">
        <v>245</v>
      </c>
      <c r="I1360" s="88"/>
      <c r="J1360" s="63"/>
      <c r="K1360" s="125" t="s">
        <v>262</v>
      </c>
      <c r="L1360" s="125" t="s">
        <v>262</v>
      </c>
      <c r="M1360" s="126">
        <v>45876</v>
      </c>
      <c r="N1360" s="85" t="s">
        <v>233</v>
      </c>
      <c r="O1360" s="311" t="s">
        <v>231</v>
      </c>
      <c r="P1360" s="85"/>
      <c r="Q1360" s="87"/>
      <c r="R1360" s="88"/>
      <c r="S1360" s="88"/>
      <c r="T1360" s="88"/>
      <c r="U1360" s="88"/>
      <c r="V1360" s="61"/>
      <c r="W1360" s="61"/>
      <c r="X1360" s="61"/>
      <c r="Y1360" s="61"/>
    </row>
    <row r="1361" spans="1:25" ht="15" customHeight="1">
      <c r="A1361" s="848">
        <v>48189459</v>
      </c>
      <c r="B1361" s="813" t="s">
        <v>2899</v>
      </c>
      <c r="C1361" s="811">
        <v>970562073</v>
      </c>
      <c r="D1361" s="813" t="s">
        <v>2900</v>
      </c>
      <c r="E1361" s="815" t="s">
        <v>347</v>
      </c>
      <c r="F1361" s="1074"/>
      <c r="G1361" s="163" t="s">
        <v>224</v>
      </c>
      <c r="H1361" s="163" t="s">
        <v>245</v>
      </c>
      <c r="I1361" s="82"/>
      <c r="J1361" s="76"/>
      <c r="K1361" s="165" t="s">
        <v>262</v>
      </c>
      <c r="L1361" s="76" t="s">
        <v>262</v>
      </c>
      <c r="M1361" s="189"/>
      <c r="N1361" s="603" t="s">
        <v>233</v>
      </c>
      <c r="O1361" s="503"/>
      <c r="P1361" s="82"/>
      <c r="Q1361" s="84"/>
      <c r="R1361" s="504"/>
      <c r="S1361" s="504"/>
      <c r="T1361" s="504"/>
      <c r="U1361" s="504"/>
      <c r="V1361" s="505"/>
    </row>
    <row r="1362" spans="1:25" ht="15" customHeight="1">
      <c r="A1362" s="595"/>
      <c r="B1362" s="612" t="s">
        <v>11231</v>
      </c>
      <c r="C1362" s="597">
        <v>997890361</v>
      </c>
      <c r="D1362" s="598"/>
      <c r="E1362" s="611" t="s">
        <v>11232</v>
      </c>
      <c r="F1362" s="601"/>
      <c r="G1362" s="184" t="s">
        <v>224</v>
      </c>
      <c r="H1362" s="621" t="s">
        <v>246</v>
      </c>
      <c r="I1362" s="600"/>
      <c r="J1362" s="601" t="s">
        <v>249</v>
      </c>
      <c r="K1362" s="599"/>
      <c r="L1362" s="321" t="s">
        <v>262</v>
      </c>
      <c r="M1362" s="647">
        <v>45876</v>
      </c>
      <c r="N1362" s="311" t="s">
        <v>231</v>
      </c>
      <c r="O1362" s="311" t="s">
        <v>231</v>
      </c>
      <c r="P1362" s="600" t="s">
        <v>329</v>
      </c>
      <c r="Q1362" s="604"/>
      <c r="R1362" s="603"/>
      <c r="S1362" s="603"/>
      <c r="T1362" s="603"/>
      <c r="U1362" s="603"/>
      <c r="V1362" s="605"/>
    </row>
    <row r="1363" spans="1:25" ht="15" customHeight="1">
      <c r="A1363" s="846">
        <v>72599396</v>
      </c>
      <c r="B1363" s="812" t="s">
        <v>7420</v>
      </c>
      <c r="C1363" s="810">
        <v>51924106816</v>
      </c>
      <c r="D1363" s="812" t="s">
        <v>7421</v>
      </c>
      <c r="E1363" s="814" t="s">
        <v>451</v>
      </c>
      <c r="F1363" s="1085"/>
      <c r="G1363" s="573" t="s">
        <v>224</v>
      </c>
      <c r="H1363" s="163" t="s">
        <v>245</v>
      </c>
      <c r="I1363" s="82"/>
      <c r="J1363" s="76"/>
      <c r="K1363" s="165" t="s">
        <v>278</v>
      </c>
      <c r="L1363" s="321" t="s">
        <v>262</v>
      </c>
      <c r="M1363" s="1087">
        <v>45877</v>
      </c>
      <c r="N1363" s="615" t="s">
        <v>233</v>
      </c>
      <c r="O1363" s="615"/>
      <c r="P1363" s="1122"/>
      <c r="Q1363" s="84"/>
      <c r="R1363" s="504"/>
      <c r="S1363" s="504"/>
      <c r="T1363" s="504"/>
      <c r="U1363" s="504"/>
      <c r="V1363" s="505"/>
      <c r="W1363" s="332"/>
      <c r="X1363" s="332"/>
      <c r="Y1363" s="332"/>
    </row>
    <row r="1364" spans="1:25" ht="15" customHeight="1">
      <c r="A1364" s="846">
        <v>44157425</v>
      </c>
      <c r="B1364" s="812" t="s">
        <v>2252</v>
      </c>
      <c r="C1364" s="810">
        <v>51966387155</v>
      </c>
      <c r="D1364" s="812" t="s">
        <v>2253</v>
      </c>
      <c r="E1364" s="814" t="s">
        <v>347</v>
      </c>
      <c r="F1364" s="1085"/>
      <c r="G1364" s="163" t="s">
        <v>224</v>
      </c>
      <c r="H1364" s="163" t="s">
        <v>245</v>
      </c>
      <c r="I1364" s="82"/>
      <c r="J1364" s="76"/>
      <c r="K1364" s="165" t="s">
        <v>280</v>
      </c>
      <c r="L1364" s="321" t="s">
        <v>262</v>
      </c>
      <c r="M1364" s="1087">
        <v>45877</v>
      </c>
      <c r="N1364" s="615" t="s">
        <v>233</v>
      </c>
      <c r="O1364" s="503"/>
      <c r="P1364" s="82"/>
      <c r="Q1364" s="84"/>
      <c r="R1364" s="504"/>
      <c r="S1364" s="504"/>
      <c r="T1364" s="504"/>
      <c r="U1364" s="504"/>
      <c r="V1364" s="505"/>
      <c r="W1364" s="332"/>
      <c r="X1364" s="332"/>
      <c r="Y1364" s="332"/>
    </row>
    <row r="1365" spans="1:25" ht="15" customHeight="1">
      <c r="A1365" s="846">
        <v>45662839</v>
      </c>
      <c r="B1365" s="812" t="s">
        <v>2531</v>
      </c>
      <c r="C1365" s="810">
        <v>51925618615</v>
      </c>
      <c r="D1365" s="812" t="s">
        <v>2532</v>
      </c>
      <c r="E1365" s="814" t="s">
        <v>347</v>
      </c>
      <c r="F1365" s="1085"/>
      <c r="G1365" s="163" t="s">
        <v>224</v>
      </c>
      <c r="H1365" s="163" t="s">
        <v>245</v>
      </c>
      <c r="I1365" s="82"/>
      <c r="J1365" s="76"/>
      <c r="K1365" s="165" t="s">
        <v>280</v>
      </c>
      <c r="L1365" s="321" t="s">
        <v>262</v>
      </c>
      <c r="M1365" s="1087">
        <v>45877</v>
      </c>
      <c r="N1365" s="615" t="s">
        <v>233</v>
      </c>
      <c r="O1365" s="503"/>
      <c r="P1365" s="82"/>
      <c r="Q1365" s="84"/>
      <c r="R1365" s="504"/>
      <c r="S1365" s="504"/>
      <c r="T1365" s="504"/>
      <c r="U1365" s="504"/>
      <c r="V1365" s="505"/>
      <c r="W1365" s="332"/>
      <c r="X1365" s="332"/>
      <c r="Y1365" s="332"/>
    </row>
    <row r="1366" spans="1:25" ht="15" customHeight="1">
      <c r="A1366" s="846">
        <v>77019747</v>
      </c>
      <c r="B1366" s="812" t="s">
        <v>9849</v>
      </c>
      <c r="C1366" s="810">
        <v>51990270271</v>
      </c>
      <c r="D1366" s="812" t="s">
        <v>9850</v>
      </c>
      <c r="E1366" s="814" t="s">
        <v>347</v>
      </c>
      <c r="F1366" s="1085"/>
      <c r="G1366" s="163" t="s">
        <v>224</v>
      </c>
      <c r="H1366" s="163" t="s">
        <v>245</v>
      </c>
      <c r="I1366" s="82"/>
      <c r="J1366" s="76"/>
      <c r="K1366" s="165" t="s">
        <v>262</v>
      </c>
      <c r="L1366" s="76" t="s">
        <v>262</v>
      </c>
      <c r="M1366" s="1087">
        <v>45877</v>
      </c>
      <c r="N1366" s="615" t="s">
        <v>233</v>
      </c>
      <c r="O1366" s="503"/>
      <c r="P1366" s="82"/>
      <c r="Q1366" s="84"/>
      <c r="R1366" s="504"/>
      <c r="S1366" s="504"/>
      <c r="T1366" s="504"/>
      <c r="U1366" s="504"/>
      <c r="V1366" s="505"/>
      <c r="W1366" s="332"/>
      <c r="X1366" s="332"/>
      <c r="Y1366" s="332"/>
    </row>
    <row r="1367" spans="1:25" ht="15" customHeight="1">
      <c r="A1367" s="846">
        <v>61495649</v>
      </c>
      <c r="B1367" s="812" t="s">
        <v>4520</v>
      </c>
      <c r="C1367" s="810">
        <v>51927863826</v>
      </c>
      <c r="D1367" s="812" t="s">
        <v>4521</v>
      </c>
      <c r="E1367" s="814" t="s">
        <v>451</v>
      </c>
      <c r="F1367" s="1085"/>
      <c r="G1367" s="873" t="s">
        <v>223</v>
      </c>
      <c r="H1367" s="163" t="s">
        <v>245</v>
      </c>
      <c r="I1367" s="82"/>
      <c r="J1367" s="76"/>
      <c r="K1367" s="165" t="s">
        <v>262</v>
      </c>
      <c r="L1367" s="76" t="s">
        <v>262</v>
      </c>
      <c r="M1367" s="1087">
        <v>45877</v>
      </c>
      <c r="N1367" s="615" t="s">
        <v>233</v>
      </c>
      <c r="O1367" s="311" t="s">
        <v>231</v>
      </c>
      <c r="P1367" s="82"/>
      <c r="Q1367" s="84"/>
      <c r="R1367" s="504"/>
      <c r="S1367" s="504"/>
      <c r="T1367" s="504"/>
      <c r="U1367" s="504"/>
      <c r="V1367" s="505"/>
      <c r="W1367" s="332"/>
      <c r="X1367" s="332"/>
      <c r="Y1367" s="332"/>
    </row>
    <row r="1368" spans="1:25" ht="15" customHeight="1">
      <c r="A1368" s="846">
        <v>9843416</v>
      </c>
      <c r="B1368" s="812" t="s">
        <v>804</v>
      </c>
      <c r="C1368" s="810">
        <v>51985005005</v>
      </c>
      <c r="D1368" s="812" t="s">
        <v>805</v>
      </c>
      <c r="E1368" s="814" t="s">
        <v>451</v>
      </c>
      <c r="F1368" s="1085"/>
      <c r="G1368" s="163" t="s">
        <v>224</v>
      </c>
      <c r="H1368" s="163" t="s">
        <v>245</v>
      </c>
      <c r="I1368" s="82"/>
      <c r="J1368" s="76"/>
      <c r="K1368" s="165" t="s">
        <v>262</v>
      </c>
      <c r="L1368" s="76" t="s">
        <v>262</v>
      </c>
      <c r="M1368" s="1087">
        <v>45877</v>
      </c>
      <c r="N1368" s="615" t="s">
        <v>233</v>
      </c>
      <c r="O1368" s="503"/>
      <c r="P1368" s="82"/>
      <c r="Q1368" s="84"/>
      <c r="R1368" s="504"/>
      <c r="S1368" s="504"/>
      <c r="T1368" s="504"/>
      <c r="U1368" s="504"/>
      <c r="V1368" s="505"/>
      <c r="W1368" s="332"/>
      <c r="X1368" s="332"/>
      <c r="Y1368" s="332"/>
    </row>
    <row r="1369" spans="1:25" ht="15" customHeight="1">
      <c r="A1369" s="897">
        <v>60203193</v>
      </c>
      <c r="B1369" s="898" t="s">
        <v>3038</v>
      </c>
      <c r="C1369" s="899">
        <v>51966658811</v>
      </c>
      <c r="D1369" s="898" t="s">
        <v>3039</v>
      </c>
      <c r="E1369" s="899" t="s">
        <v>347</v>
      </c>
      <c r="F1369" s="1032"/>
      <c r="G1369" s="150" t="s">
        <v>224</v>
      </c>
      <c r="H1369" s="155" t="s">
        <v>245</v>
      </c>
      <c r="I1369" s="319"/>
      <c r="J1369" s="94"/>
      <c r="K1369" s="321" t="s">
        <v>280</v>
      </c>
      <c r="L1369" s="321" t="s">
        <v>280</v>
      </c>
      <c r="M1369" s="647">
        <v>45880</v>
      </c>
      <c r="N1369" s="450" t="s">
        <v>233</v>
      </c>
      <c r="O1369" s="311"/>
      <c r="P1369" s="311"/>
      <c r="Q1369" s="492"/>
      <c r="R1369" s="319"/>
      <c r="S1369" s="319"/>
      <c r="T1369" s="319"/>
      <c r="U1369" s="319"/>
      <c r="V1369" s="332"/>
      <c r="W1369" s="332"/>
      <c r="X1369" s="332"/>
      <c r="Y1369" s="332"/>
    </row>
    <row r="1370" spans="1:25" ht="15" customHeight="1">
      <c r="A1370" s="897">
        <v>75152485</v>
      </c>
      <c r="B1370" s="898" t="s">
        <v>9185</v>
      </c>
      <c r="C1370" s="899">
        <v>51924869771</v>
      </c>
      <c r="D1370" s="898" t="s">
        <v>9186</v>
      </c>
      <c r="E1370" s="899" t="s">
        <v>347</v>
      </c>
      <c r="F1370" s="1032"/>
      <c r="G1370" s="150" t="s">
        <v>224</v>
      </c>
      <c r="H1370" s="155" t="s">
        <v>245</v>
      </c>
      <c r="I1370" s="319"/>
      <c r="J1370" s="94"/>
      <c r="K1370" s="321" t="s">
        <v>280</v>
      </c>
      <c r="L1370" s="321" t="s">
        <v>280</v>
      </c>
      <c r="M1370" s="647">
        <v>45880</v>
      </c>
      <c r="N1370" s="450" t="s">
        <v>233</v>
      </c>
      <c r="O1370" s="311"/>
      <c r="P1370" s="311"/>
      <c r="Q1370" s="492"/>
      <c r="R1370" s="319"/>
      <c r="S1370" s="319"/>
      <c r="T1370" s="319"/>
      <c r="U1370" s="319"/>
      <c r="V1370" s="332"/>
      <c r="W1370" s="332"/>
      <c r="X1370" s="332"/>
      <c r="Y1370" s="332"/>
    </row>
    <row r="1371" spans="1:25" ht="15" customHeight="1">
      <c r="A1371" s="897">
        <v>48586068</v>
      </c>
      <c r="B1371" s="898" t="s">
        <v>2933</v>
      </c>
      <c r="C1371" s="899">
        <v>51983563415</v>
      </c>
      <c r="D1371" s="898" t="s">
        <v>2934</v>
      </c>
      <c r="E1371" s="899" t="s">
        <v>347</v>
      </c>
      <c r="F1371" s="1032" t="s">
        <v>254</v>
      </c>
      <c r="G1371" s="150" t="s">
        <v>224</v>
      </c>
      <c r="H1371" s="155" t="s">
        <v>245</v>
      </c>
      <c r="I1371" s="319"/>
      <c r="J1371" s="94"/>
      <c r="K1371" s="321" t="s">
        <v>280</v>
      </c>
      <c r="L1371" s="321" t="s">
        <v>280</v>
      </c>
      <c r="M1371" s="647">
        <v>45880</v>
      </c>
      <c r="N1371" s="450" t="s">
        <v>233</v>
      </c>
      <c r="O1371" s="311"/>
      <c r="P1371" s="311"/>
      <c r="Q1371" s="492"/>
      <c r="R1371" s="319"/>
      <c r="S1371" s="319"/>
      <c r="T1371" s="319"/>
      <c r="U1371" s="319"/>
      <c r="V1371" s="332"/>
      <c r="W1371" s="332"/>
      <c r="X1371" s="332"/>
      <c r="Y1371" s="332"/>
    </row>
    <row r="1372" spans="1:25" ht="15" customHeight="1">
      <c r="A1372" s="897">
        <v>45797873</v>
      </c>
      <c r="B1372" s="898" t="s">
        <v>2547</v>
      </c>
      <c r="C1372" s="899">
        <v>51979359168</v>
      </c>
      <c r="D1372" s="898" t="s">
        <v>2548</v>
      </c>
      <c r="E1372" s="899" t="s">
        <v>347</v>
      </c>
      <c r="F1372" s="1032"/>
      <c r="G1372" s="150" t="s">
        <v>224</v>
      </c>
      <c r="H1372" s="155" t="s">
        <v>245</v>
      </c>
      <c r="I1372" s="319"/>
      <c r="J1372" s="94"/>
      <c r="K1372" s="321" t="s">
        <v>280</v>
      </c>
      <c r="L1372" s="321" t="s">
        <v>280</v>
      </c>
      <c r="M1372" s="647">
        <v>45880</v>
      </c>
      <c r="N1372" s="450" t="s">
        <v>233</v>
      </c>
      <c r="O1372" s="311"/>
      <c r="P1372" s="311"/>
      <c r="Q1372" s="492"/>
      <c r="R1372" s="319"/>
      <c r="S1372" s="319"/>
      <c r="T1372" s="319"/>
      <c r="U1372" s="319"/>
      <c r="V1372" s="332"/>
      <c r="W1372" s="332"/>
      <c r="X1372" s="332"/>
      <c r="Y1372" s="332"/>
    </row>
    <row r="1373" spans="1:25" ht="15" customHeight="1">
      <c r="A1373" s="897">
        <v>44115901</v>
      </c>
      <c r="B1373" s="898" t="s">
        <v>2244</v>
      </c>
      <c r="C1373" s="899">
        <v>51918517072</v>
      </c>
      <c r="D1373" s="898" t="s">
        <v>2245</v>
      </c>
      <c r="E1373" s="899" t="s">
        <v>347</v>
      </c>
      <c r="F1373" s="1032"/>
      <c r="G1373" s="150" t="s">
        <v>224</v>
      </c>
      <c r="H1373" s="155" t="s">
        <v>245</v>
      </c>
      <c r="I1373" s="319"/>
      <c r="J1373" s="94"/>
      <c r="K1373" s="321" t="s">
        <v>278</v>
      </c>
      <c r="L1373" s="321" t="s">
        <v>278</v>
      </c>
      <c r="M1373" s="647">
        <v>45880</v>
      </c>
      <c r="N1373" s="450" t="s">
        <v>233</v>
      </c>
      <c r="O1373" s="311"/>
      <c r="P1373" s="311"/>
      <c r="Q1373" s="492"/>
      <c r="R1373" s="319"/>
      <c r="S1373" s="319"/>
      <c r="T1373" s="319"/>
      <c r="U1373" s="319"/>
      <c r="V1373" s="332"/>
      <c r="W1373" s="332"/>
      <c r="X1373" s="332"/>
      <c r="Y1373" s="332"/>
    </row>
    <row r="1374" spans="1:25" ht="15" customHeight="1">
      <c r="A1374" s="897">
        <v>61877664</v>
      </c>
      <c r="B1374" s="898" t="s">
        <v>4913</v>
      </c>
      <c r="C1374" s="899">
        <v>51904104086</v>
      </c>
      <c r="D1374" s="898" t="s">
        <v>4914</v>
      </c>
      <c r="E1374" s="899" t="s">
        <v>451</v>
      </c>
      <c r="F1374" s="1032"/>
      <c r="G1374" s="150" t="s">
        <v>224</v>
      </c>
      <c r="H1374" s="155" t="s">
        <v>245</v>
      </c>
      <c r="I1374" s="319"/>
      <c r="J1374" s="94"/>
      <c r="K1374" s="321" t="s">
        <v>278</v>
      </c>
      <c r="L1374" s="321" t="s">
        <v>278</v>
      </c>
      <c r="M1374" s="647">
        <v>45880</v>
      </c>
      <c r="N1374" s="450" t="s">
        <v>233</v>
      </c>
      <c r="O1374" s="311"/>
      <c r="P1374" s="311"/>
      <c r="Q1374" s="492"/>
      <c r="R1374" s="319"/>
      <c r="S1374" s="319"/>
      <c r="T1374" s="319"/>
      <c r="U1374" s="319"/>
      <c r="V1374" s="332"/>
      <c r="W1374" s="332"/>
      <c r="X1374" s="332"/>
      <c r="Y1374" s="332"/>
    </row>
    <row r="1375" spans="1:25" ht="15" customHeight="1">
      <c r="A1375" s="897">
        <v>41043990</v>
      </c>
      <c r="B1375" s="898" t="s">
        <v>1573</v>
      </c>
      <c r="C1375" s="899">
        <v>51972974762</v>
      </c>
      <c r="D1375" s="898" t="s">
        <v>1574</v>
      </c>
      <c r="E1375" s="899" t="s">
        <v>451</v>
      </c>
      <c r="F1375" s="1032"/>
      <c r="G1375" s="150" t="s">
        <v>224</v>
      </c>
      <c r="H1375" s="155" t="s">
        <v>245</v>
      </c>
      <c r="I1375" s="319"/>
      <c r="J1375" s="94"/>
      <c r="K1375" s="321" t="s">
        <v>278</v>
      </c>
      <c r="L1375" s="321" t="s">
        <v>278</v>
      </c>
      <c r="M1375" s="647">
        <v>45880</v>
      </c>
      <c r="N1375" s="450" t="s">
        <v>233</v>
      </c>
      <c r="O1375" s="311"/>
      <c r="P1375" s="311"/>
      <c r="Q1375" s="492"/>
      <c r="R1375" s="319"/>
      <c r="S1375" s="319"/>
      <c r="T1375" s="319"/>
      <c r="U1375" s="319"/>
      <c r="V1375" s="332"/>
      <c r="W1375" s="332"/>
      <c r="X1375" s="332"/>
      <c r="Y1375" s="332"/>
    </row>
    <row r="1376" spans="1:25" ht="15" customHeight="1">
      <c r="A1376" s="897">
        <v>10862188</v>
      </c>
      <c r="B1376" s="898" t="s">
        <v>1055</v>
      </c>
      <c r="C1376" s="899">
        <v>51950171007</v>
      </c>
      <c r="D1376" s="898" t="s">
        <v>1056</v>
      </c>
      <c r="E1376" s="899" t="s">
        <v>347</v>
      </c>
      <c r="F1376" s="1147" t="s">
        <v>247</v>
      </c>
      <c r="G1376" s="150" t="s">
        <v>224</v>
      </c>
      <c r="H1376" s="155" t="s">
        <v>245</v>
      </c>
      <c r="I1376" s="319"/>
      <c r="J1376" s="94"/>
      <c r="K1376" s="321" t="s">
        <v>278</v>
      </c>
      <c r="L1376" s="321" t="s">
        <v>278</v>
      </c>
      <c r="M1376" s="647">
        <v>45880</v>
      </c>
      <c r="N1376" s="450" t="s">
        <v>233</v>
      </c>
      <c r="O1376" s="450" t="s">
        <v>231</v>
      </c>
      <c r="P1376" s="311"/>
      <c r="Q1376" s="492"/>
      <c r="R1376" s="319"/>
      <c r="S1376" s="319"/>
      <c r="T1376" s="319"/>
      <c r="U1376" s="319"/>
      <c r="V1376" s="332"/>
      <c r="W1376" s="332"/>
      <c r="X1376" s="332"/>
      <c r="Y1376" s="332"/>
    </row>
    <row r="1377" spans="1:25" ht="15" customHeight="1">
      <c r="A1377" s="897">
        <v>60992959</v>
      </c>
      <c r="B1377" s="898" t="s">
        <v>3538</v>
      </c>
      <c r="C1377" s="899">
        <v>51919020412</v>
      </c>
      <c r="D1377" s="898" t="s">
        <v>3539</v>
      </c>
      <c r="E1377" s="899" t="s">
        <v>347</v>
      </c>
      <c r="F1377" s="1032"/>
      <c r="G1377" s="150" t="s">
        <v>224</v>
      </c>
      <c r="H1377" s="155" t="s">
        <v>245</v>
      </c>
      <c r="I1377" s="319"/>
      <c r="J1377" s="94"/>
      <c r="K1377" s="321" t="s">
        <v>278</v>
      </c>
      <c r="L1377" s="321" t="s">
        <v>278</v>
      </c>
      <c r="M1377" s="647">
        <v>45880</v>
      </c>
      <c r="N1377" s="450" t="s">
        <v>233</v>
      </c>
      <c r="O1377" s="311"/>
      <c r="P1377" s="311"/>
      <c r="Q1377" s="492"/>
      <c r="R1377" s="319"/>
      <c r="S1377" s="319"/>
      <c r="T1377" s="319"/>
      <c r="U1377" s="319"/>
      <c r="V1377" s="332"/>
      <c r="W1377" s="332"/>
      <c r="X1377" s="332"/>
      <c r="Y1377" s="332"/>
    </row>
    <row r="1378" spans="1:25" ht="15" customHeight="1">
      <c r="A1378" s="846">
        <v>72331043</v>
      </c>
      <c r="B1378" s="812" t="s">
        <v>7014</v>
      </c>
      <c r="C1378" s="810">
        <v>51946861631</v>
      </c>
      <c r="D1378" s="812" t="s">
        <v>7015</v>
      </c>
      <c r="E1378" s="814" t="s">
        <v>451</v>
      </c>
      <c r="F1378" s="1133"/>
      <c r="G1378" s="163" t="s">
        <v>223</v>
      </c>
      <c r="H1378" s="163" t="s">
        <v>245</v>
      </c>
      <c r="I1378" s="82"/>
      <c r="J1378" s="76"/>
      <c r="K1378" s="165" t="s">
        <v>262</v>
      </c>
      <c r="L1378" s="76" t="s">
        <v>262</v>
      </c>
      <c r="M1378" s="189">
        <v>45880</v>
      </c>
      <c r="N1378" s="450" t="s">
        <v>233</v>
      </c>
      <c r="O1378" s="503"/>
      <c r="P1378" s="82"/>
      <c r="Q1378" s="84"/>
      <c r="R1378" s="504"/>
      <c r="S1378" s="504"/>
      <c r="T1378" s="504"/>
      <c r="U1378" s="504"/>
      <c r="V1378" s="505"/>
    </row>
    <row r="1379" spans="1:25" ht="15" customHeight="1">
      <c r="A1379" s="846">
        <v>73295192</v>
      </c>
      <c r="B1379" s="886" t="s">
        <v>12431</v>
      </c>
      <c r="C1379" s="810">
        <v>51943045138</v>
      </c>
      <c r="D1379" s="812" t="s">
        <v>8283</v>
      </c>
      <c r="E1379" s="814" t="s">
        <v>451</v>
      </c>
      <c r="F1379" s="1133"/>
      <c r="G1379" s="163" t="s">
        <v>223</v>
      </c>
      <c r="H1379" s="163" t="s">
        <v>245</v>
      </c>
      <c r="I1379" s="82"/>
      <c r="J1379" s="76"/>
      <c r="K1379" s="165" t="s">
        <v>262</v>
      </c>
      <c r="L1379" s="76" t="s">
        <v>262</v>
      </c>
      <c r="M1379" s="189">
        <v>45880</v>
      </c>
      <c r="N1379" s="450" t="s">
        <v>231</v>
      </c>
      <c r="O1379" s="450" t="s">
        <v>231</v>
      </c>
      <c r="P1379" s="1082" t="s">
        <v>329</v>
      </c>
      <c r="Q1379" s="84"/>
      <c r="R1379" s="504"/>
      <c r="S1379" s="504"/>
      <c r="T1379" s="504"/>
      <c r="U1379" s="504"/>
      <c r="V1379" s="505"/>
    </row>
    <row r="1380" spans="1:25" ht="15" customHeight="1">
      <c r="A1380" s="846">
        <v>70856435</v>
      </c>
      <c r="B1380" s="812" t="s">
        <v>5820</v>
      </c>
      <c r="C1380" s="810">
        <v>51923074165</v>
      </c>
      <c r="D1380" s="812" t="s">
        <v>5821</v>
      </c>
      <c r="E1380" s="814" t="s">
        <v>347</v>
      </c>
      <c r="F1380" s="1133"/>
      <c r="G1380" s="163" t="s">
        <v>223</v>
      </c>
      <c r="H1380" s="163" t="s">
        <v>245</v>
      </c>
      <c r="I1380" s="82"/>
      <c r="J1380" s="76"/>
      <c r="K1380" s="165" t="s">
        <v>262</v>
      </c>
      <c r="L1380" s="76" t="s">
        <v>262</v>
      </c>
      <c r="M1380" s="189">
        <v>45880</v>
      </c>
      <c r="N1380" s="450" t="s">
        <v>233</v>
      </c>
      <c r="O1380" s="503"/>
      <c r="P1380" s="82"/>
      <c r="Q1380" s="84"/>
      <c r="R1380" s="504"/>
      <c r="S1380" s="504"/>
      <c r="T1380" s="504"/>
      <c r="U1380" s="504"/>
      <c r="V1380" s="505"/>
    </row>
    <row r="1381" spans="1:25" ht="15" customHeight="1">
      <c r="A1381" s="846">
        <v>0</v>
      </c>
      <c r="B1381" s="812" t="s">
        <v>345</v>
      </c>
      <c r="C1381" s="810">
        <v>51987654321</v>
      </c>
      <c r="D1381" s="812" t="s">
        <v>346</v>
      </c>
      <c r="E1381" s="814" t="s">
        <v>347</v>
      </c>
      <c r="F1381" s="1133"/>
      <c r="G1381" s="163" t="s">
        <v>223</v>
      </c>
      <c r="H1381" s="163" t="s">
        <v>245</v>
      </c>
      <c r="I1381" s="82"/>
      <c r="J1381" s="76"/>
      <c r="K1381" s="165" t="s">
        <v>262</v>
      </c>
      <c r="L1381" s="76" t="s">
        <v>262</v>
      </c>
      <c r="M1381" s="189">
        <v>45880</v>
      </c>
      <c r="N1381" s="450" t="s">
        <v>237</v>
      </c>
      <c r="O1381" s="450" t="s">
        <v>237</v>
      </c>
      <c r="P1381" s="450" t="s">
        <v>237</v>
      </c>
      <c r="Q1381" s="84"/>
      <c r="R1381" s="504"/>
      <c r="S1381" s="504"/>
      <c r="T1381" s="504"/>
      <c r="U1381" s="504"/>
      <c r="V1381" s="505"/>
    </row>
    <row r="1382" spans="1:25" ht="15" customHeight="1">
      <c r="A1382" s="846">
        <v>10143761</v>
      </c>
      <c r="B1382" s="812" t="s">
        <v>889</v>
      </c>
      <c r="C1382" s="810">
        <v>51991047770</v>
      </c>
      <c r="D1382" s="812" t="s">
        <v>890</v>
      </c>
      <c r="E1382" s="814" t="s">
        <v>451</v>
      </c>
      <c r="F1382" s="1133"/>
      <c r="G1382" s="163" t="s">
        <v>223</v>
      </c>
      <c r="H1382" s="163" t="s">
        <v>245</v>
      </c>
      <c r="I1382" s="82"/>
      <c r="J1382" s="76"/>
      <c r="K1382" s="165" t="s">
        <v>262</v>
      </c>
      <c r="L1382" s="76" t="s">
        <v>262</v>
      </c>
      <c r="M1382" s="189">
        <v>45880</v>
      </c>
      <c r="N1382" s="450" t="s">
        <v>233</v>
      </c>
      <c r="O1382" s="503"/>
      <c r="P1382" s="82"/>
      <c r="Q1382" s="84"/>
      <c r="R1382" s="504"/>
      <c r="S1382" s="504"/>
      <c r="T1382" s="504"/>
      <c r="U1382" s="504"/>
      <c r="V1382" s="505"/>
    </row>
    <row r="1383" spans="1:25" ht="15" customHeight="1">
      <c r="A1383" s="846">
        <v>71678609</v>
      </c>
      <c r="B1383" s="812" t="s">
        <v>6527</v>
      </c>
      <c r="C1383" s="810">
        <v>51993119412</v>
      </c>
      <c r="D1383" s="812" t="s">
        <v>6528</v>
      </c>
      <c r="E1383" s="814" t="s">
        <v>451</v>
      </c>
      <c r="F1383" s="1133"/>
      <c r="G1383" s="163" t="s">
        <v>224</v>
      </c>
      <c r="H1383" s="163" t="s">
        <v>245</v>
      </c>
      <c r="I1383" s="82"/>
      <c r="J1383" s="76"/>
      <c r="K1383" s="165" t="s">
        <v>262</v>
      </c>
      <c r="L1383" s="76" t="s">
        <v>262</v>
      </c>
      <c r="M1383" s="189">
        <v>45880</v>
      </c>
      <c r="N1383" s="450" t="s">
        <v>233</v>
      </c>
      <c r="O1383" s="503"/>
      <c r="P1383" s="82"/>
      <c r="Q1383" s="84"/>
      <c r="R1383" s="504"/>
      <c r="S1383" s="504"/>
      <c r="T1383" s="504"/>
      <c r="U1383" s="504"/>
      <c r="V1383" s="505"/>
    </row>
    <row r="1384" spans="1:25" ht="15" customHeight="1">
      <c r="A1384" s="846">
        <v>61516190</v>
      </c>
      <c r="B1384" s="812" t="s">
        <v>4586</v>
      </c>
      <c r="C1384" s="810">
        <v>51986916517</v>
      </c>
      <c r="D1384" s="812" t="s">
        <v>1185</v>
      </c>
      <c r="E1384" s="814" t="s">
        <v>451</v>
      </c>
      <c r="F1384" s="1133"/>
      <c r="G1384" s="163" t="s">
        <v>224</v>
      </c>
      <c r="H1384" s="163" t="s">
        <v>245</v>
      </c>
      <c r="I1384" s="82"/>
      <c r="J1384" s="76"/>
      <c r="K1384" s="165" t="s">
        <v>262</v>
      </c>
      <c r="L1384" s="76" t="s">
        <v>262</v>
      </c>
      <c r="M1384" s="189">
        <v>45880</v>
      </c>
      <c r="N1384" s="450" t="s">
        <v>233</v>
      </c>
      <c r="O1384" s="503"/>
      <c r="P1384" s="82"/>
      <c r="Q1384" s="84"/>
      <c r="R1384" s="504"/>
      <c r="S1384" s="504"/>
      <c r="T1384" s="504"/>
      <c r="U1384" s="504"/>
      <c r="V1384" s="505"/>
    </row>
    <row r="1385" spans="1:25" ht="15" customHeight="1">
      <c r="A1385" s="846">
        <v>6184412</v>
      </c>
      <c r="B1385" s="812" t="s">
        <v>499</v>
      </c>
      <c r="C1385" s="810">
        <v>51930774349</v>
      </c>
      <c r="D1385" s="812" t="s">
        <v>500</v>
      </c>
      <c r="E1385" s="814" t="s">
        <v>451</v>
      </c>
      <c r="F1385" s="1133"/>
      <c r="G1385" s="163" t="s">
        <v>223</v>
      </c>
      <c r="H1385" s="163" t="s">
        <v>245</v>
      </c>
      <c r="I1385" s="82"/>
      <c r="J1385" s="76"/>
      <c r="K1385" s="165" t="s">
        <v>262</v>
      </c>
      <c r="L1385" s="76" t="s">
        <v>262</v>
      </c>
      <c r="M1385" s="189">
        <v>45880</v>
      </c>
      <c r="N1385" s="450" t="s">
        <v>233</v>
      </c>
      <c r="O1385" s="503"/>
      <c r="P1385" s="82"/>
      <c r="Q1385" s="84"/>
      <c r="R1385" s="504"/>
      <c r="S1385" s="504"/>
      <c r="T1385" s="504"/>
      <c r="U1385" s="504"/>
      <c r="V1385" s="505"/>
    </row>
    <row r="1386" spans="1:25" ht="15" customHeight="1">
      <c r="A1386" s="846">
        <v>70727125</v>
      </c>
      <c r="B1386" s="812" t="s">
        <v>5729</v>
      </c>
      <c r="C1386" s="810">
        <v>51920240571</v>
      </c>
      <c r="D1386" s="812" t="s">
        <v>5730</v>
      </c>
      <c r="E1386" s="814" t="s">
        <v>347</v>
      </c>
      <c r="F1386" s="1133"/>
      <c r="G1386" s="163" t="s">
        <v>223</v>
      </c>
      <c r="H1386" s="163" t="s">
        <v>245</v>
      </c>
      <c r="I1386" s="82"/>
      <c r="J1386" s="76"/>
      <c r="K1386" s="165" t="s">
        <v>262</v>
      </c>
      <c r="L1386" s="76" t="s">
        <v>262</v>
      </c>
      <c r="M1386" s="189">
        <v>45880</v>
      </c>
      <c r="N1386" s="311" t="s">
        <v>231</v>
      </c>
      <c r="O1386" s="311" t="s">
        <v>231</v>
      </c>
      <c r="P1386" s="1082" t="s">
        <v>329</v>
      </c>
      <c r="Q1386" s="84"/>
      <c r="R1386" s="504"/>
      <c r="S1386" s="504"/>
      <c r="T1386" s="504"/>
      <c r="U1386" s="504"/>
      <c r="V1386" s="505"/>
    </row>
    <row r="1387" spans="1:25" ht="15" customHeight="1">
      <c r="A1387" s="846">
        <v>10709361</v>
      </c>
      <c r="B1387" s="812" t="s">
        <v>1028</v>
      </c>
      <c r="C1387" s="810">
        <v>51987087869</v>
      </c>
      <c r="D1387" s="812" t="s">
        <v>1029</v>
      </c>
      <c r="E1387" s="814" t="s">
        <v>451</v>
      </c>
      <c r="F1387" s="1133"/>
      <c r="G1387" s="163" t="s">
        <v>223</v>
      </c>
      <c r="H1387" s="163" t="s">
        <v>245</v>
      </c>
      <c r="I1387" s="82"/>
      <c r="J1387" s="76"/>
      <c r="K1387" s="165" t="s">
        <v>262</v>
      </c>
      <c r="L1387" s="76" t="s">
        <v>262</v>
      </c>
      <c r="M1387" s="189">
        <v>45880</v>
      </c>
      <c r="N1387" s="450" t="s">
        <v>233</v>
      </c>
      <c r="O1387" s="503"/>
      <c r="P1387" s="82"/>
      <c r="Q1387" s="84"/>
      <c r="R1387" s="504"/>
      <c r="S1387" s="504"/>
      <c r="T1387" s="504"/>
      <c r="U1387" s="504"/>
      <c r="V1387" s="505"/>
    </row>
    <row r="1388" spans="1:25" ht="15" customHeight="1">
      <c r="A1388" s="846">
        <v>60477610</v>
      </c>
      <c r="B1388" s="812" t="s">
        <v>3117</v>
      </c>
      <c r="C1388" s="810">
        <v>51965331590</v>
      </c>
      <c r="D1388" s="812" t="s">
        <v>3118</v>
      </c>
      <c r="E1388" s="814" t="s">
        <v>347</v>
      </c>
      <c r="F1388" s="1133"/>
      <c r="G1388" s="163" t="s">
        <v>223</v>
      </c>
      <c r="H1388" s="163" t="s">
        <v>245</v>
      </c>
      <c r="I1388" s="82"/>
      <c r="J1388" s="76"/>
      <c r="K1388" s="165" t="s">
        <v>262</v>
      </c>
      <c r="L1388" s="76" t="s">
        <v>262</v>
      </c>
      <c r="M1388" s="189">
        <v>45880</v>
      </c>
      <c r="N1388" s="450" t="s">
        <v>233</v>
      </c>
      <c r="O1388" s="503"/>
      <c r="P1388" s="82"/>
      <c r="Q1388" s="84"/>
      <c r="R1388" s="504"/>
      <c r="S1388" s="504"/>
      <c r="T1388" s="504"/>
      <c r="U1388" s="504"/>
      <c r="V1388" s="505"/>
    </row>
    <row r="1389" spans="1:25" ht="15" customHeight="1">
      <c r="A1389" s="846">
        <v>75243168</v>
      </c>
      <c r="B1389" s="812" t="s">
        <v>9225</v>
      </c>
      <c r="C1389" s="810">
        <v>959191159</v>
      </c>
      <c r="D1389" s="812" t="s">
        <v>9226</v>
      </c>
      <c r="E1389" s="814" t="s">
        <v>347</v>
      </c>
      <c r="F1389" s="1133"/>
      <c r="G1389" s="163" t="s">
        <v>224</v>
      </c>
      <c r="H1389" s="163" t="s">
        <v>245</v>
      </c>
      <c r="I1389" s="82"/>
      <c r="J1389" s="76"/>
      <c r="K1389" s="165" t="s">
        <v>262</v>
      </c>
      <c r="L1389" s="76" t="s">
        <v>262</v>
      </c>
      <c r="M1389" s="189">
        <v>45880</v>
      </c>
      <c r="N1389" s="450" t="s">
        <v>233</v>
      </c>
      <c r="O1389" s="503"/>
      <c r="P1389" s="82"/>
      <c r="Q1389" s="84"/>
      <c r="R1389" s="504"/>
      <c r="S1389" s="504"/>
      <c r="T1389" s="504"/>
      <c r="U1389" s="504"/>
      <c r="V1389" s="505"/>
    </row>
    <row r="1390" spans="1:25" ht="15" customHeight="1">
      <c r="A1390" s="848">
        <v>61096494</v>
      </c>
      <c r="B1390" s="813" t="s">
        <v>3659</v>
      </c>
      <c r="C1390" s="811">
        <v>993566509</v>
      </c>
      <c r="D1390" s="813" t="s">
        <v>3660</v>
      </c>
      <c r="E1390" s="815" t="s">
        <v>347</v>
      </c>
      <c r="F1390" s="1074"/>
      <c r="G1390" s="163" t="s">
        <v>224</v>
      </c>
      <c r="H1390" s="163" t="s">
        <v>245</v>
      </c>
      <c r="I1390" s="82"/>
      <c r="J1390" s="76"/>
      <c r="K1390" s="165" t="s">
        <v>262</v>
      </c>
      <c r="L1390" s="76" t="s">
        <v>262</v>
      </c>
      <c r="M1390" s="189">
        <v>45880</v>
      </c>
      <c r="N1390" s="311" t="s">
        <v>231</v>
      </c>
      <c r="O1390" s="311" t="s">
        <v>231</v>
      </c>
      <c r="P1390" s="1082" t="s">
        <v>329</v>
      </c>
      <c r="Q1390" s="84"/>
      <c r="R1390" s="504"/>
      <c r="S1390" s="504"/>
      <c r="T1390" s="504"/>
      <c r="U1390" s="504"/>
      <c r="V1390" s="505"/>
    </row>
    <row r="1391" spans="1:25" ht="15" customHeight="1">
      <c r="A1391" s="848">
        <v>10177803</v>
      </c>
      <c r="B1391" s="813" t="s">
        <v>899</v>
      </c>
      <c r="C1391" s="811">
        <v>51991762552</v>
      </c>
      <c r="D1391" s="1143" t="s">
        <v>900</v>
      </c>
      <c r="E1391" s="1144" t="s">
        <v>347</v>
      </c>
      <c r="F1391" s="818"/>
      <c r="G1391" s="163" t="s">
        <v>223</v>
      </c>
      <c r="H1391" s="163" t="s">
        <v>245</v>
      </c>
      <c r="I1391" s="82"/>
      <c r="J1391" s="76"/>
      <c r="K1391" s="165" t="s">
        <v>274</v>
      </c>
      <c r="L1391" s="76" t="s">
        <v>274</v>
      </c>
      <c r="M1391" s="189">
        <v>45880</v>
      </c>
      <c r="N1391" s="450" t="s">
        <v>233</v>
      </c>
      <c r="O1391" s="83"/>
      <c r="P1391" s="82"/>
      <c r="Q1391" s="84"/>
      <c r="R1391" s="83"/>
      <c r="S1391" s="83"/>
      <c r="T1391" s="83"/>
      <c r="U1391" s="83"/>
      <c r="V1391" s="1145" t="s">
        <v>901</v>
      </c>
    </row>
    <row r="1392" spans="1:25" ht="15" customHeight="1">
      <c r="A1392" s="428">
        <v>73048130</v>
      </c>
      <c r="B1392" s="608" t="s">
        <v>7973</v>
      </c>
      <c r="C1392" s="414">
        <v>995151402</v>
      </c>
      <c r="D1392" s="415" t="s">
        <v>7974</v>
      </c>
      <c r="E1392" s="416"/>
      <c r="F1392" s="419"/>
      <c r="G1392" s="418" t="s">
        <v>223</v>
      </c>
      <c r="H1392" s="418" t="s">
        <v>11</v>
      </c>
      <c r="I1392" s="437"/>
      <c r="J1392" s="419"/>
      <c r="K1392" s="417"/>
      <c r="L1392" s="419"/>
      <c r="M1392" s="373">
        <v>45880</v>
      </c>
      <c r="N1392" s="450" t="s">
        <v>233</v>
      </c>
      <c r="O1392" s="439"/>
      <c r="P1392" s="437"/>
      <c r="Q1392" s="440"/>
      <c r="R1392" s="439"/>
      <c r="S1392" s="439"/>
      <c r="T1392" s="439"/>
      <c r="U1392" s="439"/>
      <c r="V1392" s="420"/>
    </row>
    <row r="1393" spans="1:22" ht="15" customHeight="1">
      <c r="A1393" s="428">
        <v>73162360</v>
      </c>
      <c r="B1393" s="608" t="s">
        <v>8117</v>
      </c>
      <c r="C1393" s="414">
        <v>991325900</v>
      </c>
      <c r="D1393" s="415"/>
      <c r="E1393" s="416"/>
      <c r="F1393" s="419"/>
      <c r="G1393" s="418" t="s">
        <v>223</v>
      </c>
      <c r="H1393" s="418" t="s">
        <v>11</v>
      </c>
      <c r="I1393" s="437"/>
      <c r="J1393" s="419"/>
      <c r="K1393" s="417"/>
      <c r="L1393" s="419"/>
      <c r="M1393" s="373">
        <v>45880</v>
      </c>
      <c r="N1393" s="450" t="s">
        <v>314</v>
      </c>
      <c r="O1393" s="450" t="s">
        <v>314</v>
      </c>
      <c r="P1393" s="450" t="s">
        <v>314</v>
      </c>
      <c r="Q1393" s="440"/>
      <c r="R1393" s="439"/>
      <c r="S1393" s="439"/>
      <c r="T1393" s="439"/>
      <c r="U1393" s="439"/>
      <c r="V1393" s="420" t="s">
        <v>7062</v>
      </c>
    </row>
    <row r="1394" spans="1:22" ht="15" customHeight="1">
      <c r="A1394" s="428">
        <v>74000974</v>
      </c>
      <c r="B1394" s="608" t="s">
        <v>8665</v>
      </c>
      <c r="C1394" s="414">
        <v>908917508</v>
      </c>
      <c r="D1394" s="415" t="s">
        <v>8666</v>
      </c>
      <c r="E1394" s="416"/>
      <c r="F1394" s="419"/>
      <c r="G1394" s="418" t="s">
        <v>223</v>
      </c>
      <c r="H1394" s="418" t="s">
        <v>11</v>
      </c>
      <c r="I1394" s="437"/>
      <c r="J1394" s="419"/>
      <c r="K1394" s="417"/>
      <c r="L1394" s="419"/>
      <c r="M1394" s="373">
        <v>45880</v>
      </c>
      <c r="N1394" s="450" t="s">
        <v>233</v>
      </c>
      <c r="O1394" s="439"/>
      <c r="P1394" s="437"/>
      <c r="Q1394" s="440"/>
      <c r="R1394" s="439"/>
      <c r="S1394" s="439"/>
      <c r="T1394" s="439"/>
      <c r="U1394" s="439"/>
      <c r="V1394" s="420"/>
    </row>
    <row r="1395" spans="1:22" ht="15" customHeight="1">
      <c r="A1395" s="428">
        <v>71331294</v>
      </c>
      <c r="B1395" s="608" t="s">
        <v>6183</v>
      </c>
      <c r="C1395" s="414">
        <v>923466886</v>
      </c>
      <c r="D1395" s="415" t="s">
        <v>6184</v>
      </c>
      <c r="E1395" s="416"/>
      <c r="F1395" s="419"/>
      <c r="G1395" s="418" t="s">
        <v>223</v>
      </c>
      <c r="H1395" s="418" t="s">
        <v>11</v>
      </c>
      <c r="I1395" s="437"/>
      <c r="J1395" s="419"/>
      <c r="K1395" s="417"/>
      <c r="L1395" s="419"/>
      <c r="M1395" s="373">
        <v>45880</v>
      </c>
      <c r="N1395" s="450" t="s">
        <v>233</v>
      </c>
      <c r="O1395" s="439"/>
      <c r="P1395" s="437"/>
      <c r="Q1395" s="440"/>
      <c r="R1395" s="439"/>
      <c r="S1395" s="439"/>
      <c r="T1395" s="439"/>
      <c r="U1395" s="439"/>
      <c r="V1395" s="420"/>
    </row>
    <row r="1396" spans="1:22" ht="15" customHeight="1">
      <c r="A1396" s="428">
        <v>71428470</v>
      </c>
      <c r="B1396" s="608" t="s">
        <v>6345</v>
      </c>
      <c r="C1396" s="414">
        <v>902456517</v>
      </c>
      <c r="D1396" s="415" t="s">
        <v>6346</v>
      </c>
      <c r="E1396" s="416"/>
      <c r="F1396" s="419"/>
      <c r="G1396" s="418" t="s">
        <v>223</v>
      </c>
      <c r="H1396" s="418" t="s">
        <v>11</v>
      </c>
      <c r="I1396" s="437"/>
      <c r="J1396" s="419"/>
      <c r="K1396" s="417"/>
      <c r="L1396" s="419"/>
      <c r="M1396" s="373">
        <v>45880</v>
      </c>
      <c r="N1396" s="450" t="s">
        <v>233</v>
      </c>
      <c r="O1396" s="439"/>
      <c r="P1396" s="437"/>
      <c r="Q1396" s="440"/>
      <c r="R1396" s="439"/>
      <c r="S1396" s="439"/>
      <c r="T1396" s="439"/>
      <c r="U1396" s="439"/>
      <c r="V1396" s="420"/>
    </row>
    <row r="1397" spans="1:22" ht="15" customHeight="1">
      <c r="A1397" s="428">
        <v>71863926</v>
      </c>
      <c r="B1397" s="608" t="s">
        <v>6644</v>
      </c>
      <c r="C1397" s="414">
        <v>971520595</v>
      </c>
      <c r="D1397" s="415" t="s">
        <v>6645</v>
      </c>
      <c r="E1397" s="416"/>
      <c r="F1397" s="419"/>
      <c r="G1397" s="418" t="s">
        <v>223</v>
      </c>
      <c r="H1397" s="418" t="s">
        <v>11</v>
      </c>
      <c r="I1397" s="437"/>
      <c r="J1397" s="419"/>
      <c r="K1397" s="417"/>
      <c r="L1397" s="419"/>
      <c r="M1397" s="373">
        <v>45880</v>
      </c>
      <c r="N1397" s="450" t="s">
        <v>233</v>
      </c>
      <c r="O1397" s="439"/>
      <c r="P1397" s="437"/>
      <c r="Q1397" s="440"/>
      <c r="R1397" s="439"/>
      <c r="S1397" s="439"/>
      <c r="T1397" s="439"/>
      <c r="U1397" s="439"/>
      <c r="V1397" s="420"/>
    </row>
    <row r="1398" spans="1:22" ht="15" customHeight="1">
      <c r="A1398" s="428">
        <v>72190313</v>
      </c>
      <c r="B1398" s="608" t="s">
        <v>6948</v>
      </c>
      <c r="C1398" s="414">
        <v>941367218</v>
      </c>
      <c r="D1398" s="415" t="s">
        <v>6949</v>
      </c>
      <c r="E1398" s="416"/>
      <c r="F1398" s="419"/>
      <c r="G1398" s="418" t="s">
        <v>223</v>
      </c>
      <c r="H1398" s="418" t="s">
        <v>11</v>
      </c>
      <c r="I1398" s="437"/>
      <c r="J1398" s="419"/>
      <c r="K1398" s="417"/>
      <c r="L1398" s="419"/>
      <c r="M1398" s="373">
        <v>45880</v>
      </c>
      <c r="N1398" s="450" t="s">
        <v>314</v>
      </c>
      <c r="O1398" s="450" t="s">
        <v>314</v>
      </c>
      <c r="P1398" s="450" t="s">
        <v>314</v>
      </c>
      <c r="Q1398" s="440"/>
      <c r="R1398" s="439"/>
      <c r="S1398" s="439"/>
      <c r="T1398" s="439"/>
      <c r="U1398" s="439"/>
      <c r="V1398" s="420" t="s">
        <v>12432</v>
      </c>
    </row>
    <row r="1399" spans="1:22" ht="15" customHeight="1">
      <c r="A1399" s="428">
        <v>72485502</v>
      </c>
      <c r="B1399" s="608" t="s">
        <v>7223</v>
      </c>
      <c r="C1399" s="414">
        <v>952297113</v>
      </c>
      <c r="D1399" s="415" t="s">
        <v>7224</v>
      </c>
      <c r="E1399" s="416"/>
      <c r="F1399" s="419"/>
      <c r="G1399" s="418" t="s">
        <v>223</v>
      </c>
      <c r="H1399" s="418" t="s">
        <v>11</v>
      </c>
      <c r="I1399" s="437"/>
      <c r="J1399" s="419"/>
      <c r="K1399" s="417"/>
      <c r="L1399" s="419"/>
      <c r="M1399" s="373">
        <v>45880</v>
      </c>
      <c r="N1399" s="450" t="s">
        <v>233</v>
      </c>
      <c r="O1399" s="439"/>
      <c r="P1399" s="437"/>
      <c r="Q1399" s="440"/>
      <c r="R1399" s="439"/>
      <c r="S1399" s="439"/>
      <c r="T1399" s="439"/>
      <c r="U1399" s="439"/>
      <c r="V1399" s="420"/>
    </row>
    <row r="1400" spans="1:22" ht="15" customHeight="1">
      <c r="A1400" s="428">
        <v>72508542</v>
      </c>
      <c r="B1400" s="608" t="s">
        <v>7247</v>
      </c>
      <c r="C1400" s="414">
        <v>915390944</v>
      </c>
      <c r="D1400" s="415" t="s">
        <v>7248</v>
      </c>
      <c r="E1400" s="416"/>
      <c r="F1400" s="419"/>
      <c r="G1400" s="418" t="s">
        <v>223</v>
      </c>
      <c r="H1400" s="418" t="s">
        <v>11</v>
      </c>
      <c r="I1400" s="437"/>
      <c r="J1400" s="419"/>
      <c r="K1400" s="417"/>
      <c r="L1400" s="419"/>
      <c r="M1400" s="373">
        <v>45880</v>
      </c>
      <c r="N1400" s="450" t="s">
        <v>233</v>
      </c>
      <c r="O1400" s="439"/>
      <c r="P1400" s="437"/>
      <c r="Q1400" s="440"/>
      <c r="R1400" s="439"/>
      <c r="S1400" s="439"/>
      <c r="T1400" s="439"/>
      <c r="U1400" s="439"/>
      <c r="V1400" s="420"/>
    </row>
    <row r="1401" spans="1:22" ht="15" customHeight="1">
      <c r="A1401" s="428">
        <v>72590975</v>
      </c>
      <c r="B1401" s="608" t="s">
        <v>7346</v>
      </c>
      <c r="C1401" s="414">
        <v>980761311</v>
      </c>
      <c r="D1401" s="415" t="s">
        <v>7347</v>
      </c>
      <c r="E1401" s="416"/>
      <c r="F1401" s="419"/>
      <c r="G1401" s="418" t="s">
        <v>223</v>
      </c>
      <c r="H1401" s="418" t="s">
        <v>11</v>
      </c>
      <c r="I1401" s="437"/>
      <c r="J1401" s="419"/>
      <c r="K1401" s="417"/>
      <c r="L1401" s="419"/>
      <c r="M1401" s="373">
        <v>45880</v>
      </c>
      <c r="N1401" s="450" t="s">
        <v>233</v>
      </c>
      <c r="O1401" s="439"/>
      <c r="P1401" s="437"/>
      <c r="Q1401" s="440"/>
      <c r="R1401" s="439"/>
      <c r="S1401" s="439"/>
      <c r="T1401" s="439"/>
      <c r="U1401" s="439"/>
      <c r="V1401" s="420"/>
    </row>
    <row r="1402" spans="1:22" ht="15" customHeight="1">
      <c r="A1402" s="428">
        <v>73362192</v>
      </c>
      <c r="B1402" s="608" t="s">
        <v>8303</v>
      </c>
      <c r="C1402" s="414">
        <v>931029105</v>
      </c>
      <c r="D1402" s="415" t="s">
        <v>8304</v>
      </c>
      <c r="E1402" s="416"/>
      <c r="F1402" s="419"/>
      <c r="G1402" s="418" t="s">
        <v>223</v>
      </c>
      <c r="H1402" s="418" t="s">
        <v>11</v>
      </c>
      <c r="I1402" s="437"/>
      <c r="J1402" s="419"/>
      <c r="K1402" s="417"/>
      <c r="L1402" s="419"/>
      <c r="M1402" s="373">
        <v>45880</v>
      </c>
      <c r="N1402" s="450" t="s">
        <v>233</v>
      </c>
      <c r="O1402" s="439"/>
      <c r="P1402" s="437"/>
      <c r="Q1402" s="440"/>
      <c r="R1402" s="439"/>
      <c r="S1402" s="439"/>
      <c r="T1402" s="439"/>
      <c r="U1402" s="439"/>
      <c r="V1402" s="420"/>
    </row>
    <row r="1403" spans="1:22" ht="15" customHeight="1">
      <c r="A1403" s="428">
        <v>74097309</v>
      </c>
      <c r="B1403" s="608" t="s">
        <v>8741</v>
      </c>
      <c r="C1403" s="414">
        <v>991985476</v>
      </c>
      <c r="D1403" s="415" t="s">
        <v>8742</v>
      </c>
      <c r="E1403" s="416"/>
      <c r="F1403" s="419"/>
      <c r="G1403" s="418" t="s">
        <v>223</v>
      </c>
      <c r="H1403" s="418" t="s">
        <v>11</v>
      </c>
      <c r="I1403" s="437"/>
      <c r="J1403" s="419"/>
      <c r="K1403" s="417"/>
      <c r="L1403" s="419"/>
      <c r="M1403" s="373">
        <v>45880</v>
      </c>
      <c r="N1403" s="450" t="s">
        <v>233</v>
      </c>
      <c r="O1403" s="439"/>
      <c r="P1403" s="437"/>
      <c r="Q1403" s="440"/>
      <c r="R1403" s="439"/>
      <c r="S1403" s="439"/>
      <c r="T1403" s="439"/>
      <c r="U1403" s="439"/>
      <c r="V1403" s="420"/>
    </row>
    <row r="1404" spans="1:22" ht="15" customHeight="1">
      <c r="A1404" s="428">
        <v>74153592</v>
      </c>
      <c r="B1404" s="608" t="s">
        <v>8821</v>
      </c>
      <c r="C1404" s="414">
        <v>982838864</v>
      </c>
      <c r="D1404" s="415" t="s">
        <v>8822</v>
      </c>
      <c r="E1404" s="416"/>
      <c r="F1404" s="419"/>
      <c r="G1404" s="418" t="s">
        <v>223</v>
      </c>
      <c r="H1404" s="418" t="s">
        <v>11</v>
      </c>
      <c r="I1404" s="437"/>
      <c r="J1404" s="419"/>
      <c r="K1404" s="417"/>
      <c r="L1404" s="419"/>
      <c r="M1404" s="373">
        <v>45880</v>
      </c>
      <c r="N1404" s="450" t="s">
        <v>233</v>
      </c>
      <c r="O1404" s="439"/>
      <c r="P1404" s="437"/>
      <c r="Q1404" s="440"/>
      <c r="R1404" s="439"/>
      <c r="S1404" s="439"/>
      <c r="T1404" s="439"/>
      <c r="U1404" s="439"/>
      <c r="V1404" s="420"/>
    </row>
    <row r="1405" spans="1:22" ht="15" customHeight="1">
      <c r="A1405" s="428">
        <v>74304058</v>
      </c>
      <c r="B1405" s="608" t="s">
        <v>8873</v>
      </c>
      <c r="C1405" s="414">
        <v>973806085</v>
      </c>
      <c r="D1405" s="415" t="s">
        <v>8874</v>
      </c>
      <c r="E1405" s="416"/>
      <c r="F1405" s="419"/>
      <c r="G1405" s="418" t="s">
        <v>223</v>
      </c>
      <c r="H1405" s="418" t="s">
        <v>11</v>
      </c>
      <c r="I1405" s="437"/>
      <c r="J1405" s="419"/>
      <c r="K1405" s="417"/>
      <c r="L1405" s="419"/>
      <c r="M1405" s="373">
        <v>45880</v>
      </c>
      <c r="N1405" s="450" t="s">
        <v>233</v>
      </c>
      <c r="O1405" s="439"/>
      <c r="P1405" s="437"/>
      <c r="Q1405" s="440"/>
      <c r="R1405" s="439"/>
      <c r="S1405" s="439"/>
      <c r="T1405" s="439"/>
      <c r="U1405" s="439"/>
      <c r="V1405" s="420"/>
    </row>
    <row r="1406" spans="1:22" ht="15" customHeight="1">
      <c r="A1406" s="428">
        <v>74618343</v>
      </c>
      <c r="B1406" s="608" t="s">
        <v>8955</v>
      </c>
      <c r="C1406" s="414">
        <v>961296137</v>
      </c>
      <c r="D1406" s="415" t="s">
        <v>8956</v>
      </c>
      <c r="E1406" s="416"/>
      <c r="F1406" s="419"/>
      <c r="G1406" s="418" t="s">
        <v>223</v>
      </c>
      <c r="H1406" s="418" t="s">
        <v>11</v>
      </c>
      <c r="I1406" s="437"/>
      <c r="J1406" s="419"/>
      <c r="K1406" s="417"/>
      <c r="L1406" s="419"/>
      <c r="M1406" s="373">
        <v>45880</v>
      </c>
      <c r="N1406" s="450" t="s">
        <v>233</v>
      </c>
      <c r="O1406" s="439"/>
      <c r="P1406" s="437"/>
      <c r="Q1406" s="440"/>
      <c r="R1406" s="439"/>
      <c r="S1406" s="439"/>
      <c r="T1406" s="439"/>
      <c r="U1406" s="439"/>
      <c r="V1406" s="420"/>
    </row>
    <row r="1407" spans="1:22" ht="15" customHeight="1">
      <c r="A1407" s="428">
        <v>71366984</v>
      </c>
      <c r="B1407" s="608" t="s">
        <v>6265</v>
      </c>
      <c r="C1407" s="414">
        <v>905467988</v>
      </c>
      <c r="D1407" s="415" t="s">
        <v>6266</v>
      </c>
      <c r="E1407" s="416"/>
      <c r="F1407" s="419"/>
      <c r="G1407" s="418" t="s">
        <v>224</v>
      </c>
      <c r="H1407" s="418" t="s">
        <v>11</v>
      </c>
      <c r="I1407" s="437"/>
      <c r="J1407" s="419"/>
      <c r="K1407" s="417"/>
      <c r="L1407" s="419"/>
      <c r="M1407" s="373">
        <v>45880</v>
      </c>
      <c r="N1407" s="450" t="s">
        <v>233</v>
      </c>
      <c r="O1407" s="439"/>
      <c r="P1407" s="437"/>
      <c r="Q1407" s="440"/>
      <c r="R1407" s="439"/>
      <c r="S1407" s="439"/>
      <c r="T1407" s="439"/>
      <c r="U1407" s="439"/>
      <c r="V1407" s="420"/>
    </row>
    <row r="1408" spans="1:22" ht="15" customHeight="1">
      <c r="A1408" s="428">
        <v>71534591</v>
      </c>
      <c r="B1408" s="608" t="s">
        <v>6380</v>
      </c>
      <c r="C1408" s="414">
        <v>939098660</v>
      </c>
      <c r="D1408" s="415" t="s">
        <v>6381</v>
      </c>
      <c r="E1408" s="416"/>
      <c r="F1408" s="419"/>
      <c r="G1408" s="418" t="s">
        <v>224</v>
      </c>
      <c r="H1408" s="418" t="s">
        <v>11</v>
      </c>
      <c r="I1408" s="437"/>
      <c r="J1408" s="419"/>
      <c r="K1408" s="417"/>
      <c r="L1408" s="419"/>
      <c r="M1408" s="373">
        <v>45880</v>
      </c>
      <c r="N1408" s="450" t="s">
        <v>237</v>
      </c>
      <c r="O1408" s="450" t="s">
        <v>237</v>
      </c>
      <c r="P1408" s="450" t="s">
        <v>237</v>
      </c>
      <c r="Q1408" s="440"/>
      <c r="R1408" s="439"/>
      <c r="S1408" s="439"/>
      <c r="T1408" s="439"/>
      <c r="U1408" s="439"/>
      <c r="V1408" s="420"/>
    </row>
    <row r="1409" spans="1:22" ht="15" customHeight="1">
      <c r="A1409" s="428">
        <v>71739024</v>
      </c>
      <c r="B1409" s="608" t="s">
        <v>6610</v>
      </c>
      <c r="C1409" s="414">
        <v>932609674</v>
      </c>
      <c r="D1409" s="415" t="s">
        <v>6611</v>
      </c>
      <c r="E1409" s="416"/>
      <c r="F1409" s="419"/>
      <c r="G1409" s="418" t="s">
        <v>224</v>
      </c>
      <c r="H1409" s="418" t="s">
        <v>11</v>
      </c>
      <c r="I1409" s="437"/>
      <c r="J1409" s="419"/>
      <c r="K1409" s="417"/>
      <c r="L1409" s="419"/>
      <c r="M1409" s="373">
        <v>45880</v>
      </c>
      <c r="N1409" s="450" t="s">
        <v>233</v>
      </c>
      <c r="O1409" s="439"/>
      <c r="P1409" s="437"/>
      <c r="Q1409" s="440"/>
      <c r="R1409" s="439"/>
      <c r="S1409" s="439"/>
      <c r="T1409" s="439"/>
      <c r="U1409" s="439"/>
      <c r="V1409" s="420"/>
    </row>
    <row r="1410" spans="1:22" ht="15" customHeight="1">
      <c r="A1410" s="428">
        <v>71770077</v>
      </c>
      <c r="B1410" s="608" t="s">
        <v>6622</v>
      </c>
      <c r="C1410" s="414">
        <v>902080544</v>
      </c>
      <c r="D1410" s="415" t="s">
        <v>6623</v>
      </c>
      <c r="E1410" s="416"/>
      <c r="F1410" s="419"/>
      <c r="G1410" s="418" t="s">
        <v>224</v>
      </c>
      <c r="H1410" s="418" t="s">
        <v>11</v>
      </c>
      <c r="I1410" s="437"/>
      <c r="J1410" s="419"/>
      <c r="K1410" s="417"/>
      <c r="L1410" s="419"/>
      <c r="M1410" s="373">
        <v>45880</v>
      </c>
      <c r="N1410" s="450" t="s">
        <v>233</v>
      </c>
      <c r="O1410" s="439"/>
      <c r="P1410" s="437"/>
      <c r="Q1410" s="440"/>
      <c r="R1410" s="439"/>
      <c r="S1410" s="439"/>
      <c r="T1410" s="439"/>
      <c r="U1410" s="439"/>
      <c r="V1410" s="420"/>
    </row>
    <row r="1411" spans="1:22" ht="15" customHeight="1">
      <c r="A1411" s="428">
        <v>72057681</v>
      </c>
      <c r="B1411" s="608" t="s">
        <v>6772</v>
      </c>
      <c r="C1411" s="414">
        <v>953690663</v>
      </c>
      <c r="D1411" s="415" t="s">
        <v>6773</v>
      </c>
      <c r="E1411" s="416"/>
      <c r="F1411" s="419"/>
      <c r="G1411" s="418" t="s">
        <v>224</v>
      </c>
      <c r="H1411" s="418" t="s">
        <v>11</v>
      </c>
      <c r="I1411" s="437"/>
      <c r="J1411" s="419"/>
      <c r="K1411" s="417"/>
      <c r="L1411" s="419"/>
      <c r="M1411" s="373">
        <v>45880</v>
      </c>
      <c r="N1411" s="450" t="s">
        <v>233</v>
      </c>
      <c r="O1411" s="439"/>
      <c r="P1411" s="437"/>
      <c r="Q1411" s="440"/>
      <c r="R1411" s="439"/>
      <c r="S1411" s="439"/>
      <c r="T1411" s="439"/>
      <c r="U1411" s="439"/>
      <c r="V1411" s="420"/>
    </row>
    <row r="1412" spans="1:22" ht="15" customHeight="1">
      <c r="A1412" s="428">
        <v>72070181</v>
      </c>
      <c r="B1412" s="608" t="s">
        <v>6910</v>
      </c>
      <c r="C1412" s="414">
        <v>978500250</v>
      </c>
      <c r="D1412" s="415" t="s">
        <v>6911</v>
      </c>
      <c r="E1412" s="416"/>
      <c r="F1412" s="419"/>
      <c r="G1412" s="418" t="s">
        <v>224</v>
      </c>
      <c r="H1412" s="418" t="s">
        <v>11</v>
      </c>
      <c r="I1412" s="437"/>
      <c r="J1412" s="419"/>
      <c r="K1412" s="417"/>
      <c r="L1412" s="419"/>
      <c r="M1412" s="373">
        <v>45880</v>
      </c>
      <c r="N1412" s="450" t="s">
        <v>233</v>
      </c>
      <c r="O1412" s="439"/>
      <c r="P1412" s="437"/>
      <c r="Q1412" s="440"/>
      <c r="R1412" s="439"/>
      <c r="S1412" s="439"/>
      <c r="T1412" s="439"/>
      <c r="U1412" s="439"/>
      <c r="V1412" s="420"/>
    </row>
    <row r="1413" spans="1:22" ht="15" customHeight="1">
      <c r="A1413" s="428">
        <v>72337499</v>
      </c>
      <c r="B1413" s="608" t="s">
        <v>1601</v>
      </c>
      <c r="C1413" s="414">
        <v>992515939</v>
      </c>
      <c r="D1413" s="415" t="s">
        <v>7061</v>
      </c>
      <c r="E1413" s="416"/>
      <c r="F1413" s="419"/>
      <c r="G1413" s="418" t="s">
        <v>224</v>
      </c>
      <c r="H1413" s="418" t="s">
        <v>11</v>
      </c>
      <c r="I1413" s="437"/>
      <c r="J1413" s="419"/>
      <c r="K1413" s="417"/>
      <c r="L1413" s="419"/>
      <c r="M1413" s="373">
        <v>45880</v>
      </c>
      <c r="N1413" s="450" t="s">
        <v>314</v>
      </c>
      <c r="O1413" s="450" t="s">
        <v>314</v>
      </c>
      <c r="P1413" s="450" t="s">
        <v>314</v>
      </c>
      <c r="Q1413" s="440"/>
      <c r="R1413" s="439"/>
      <c r="S1413" s="439"/>
      <c r="T1413" s="439"/>
      <c r="U1413" s="439"/>
      <c r="V1413" s="420" t="s">
        <v>7062</v>
      </c>
    </row>
    <row r="1414" spans="1:22" ht="15" customHeight="1">
      <c r="A1414" s="428">
        <v>72373775</v>
      </c>
      <c r="B1414" s="608" t="s">
        <v>7167</v>
      </c>
      <c r="C1414" s="414">
        <v>963737465</v>
      </c>
      <c r="D1414" s="415" t="s">
        <v>7168</v>
      </c>
      <c r="E1414" s="416"/>
      <c r="F1414" s="419"/>
      <c r="G1414" s="418" t="s">
        <v>224</v>
      </c>
      <c r="H1414" s="418" t="s">
        <v>11</v>
      </c>
      <c r="I1414" s="437"/>
      <c r="J1414" s="419"/>
      <c r="K1414" s="417"/>
      <c r="L1414" s="419"/>
      <c r="M1414" s="373">
        <v>45880</v>
      </c>
      <c r="N1414" s="450" t="s">
        <v>233</v>
      </c>
      <c r="O1414" s="439"/>
      <c r="P1414" s="437"/>
      <c r="Q1414" s="440"/>
      <c r="R1414" s="439"/>
      <c r="S1414" s="439"/>
      <c r="T1414" s="439"/>
      <c r="U1414" s="439"/>
      <c r="V1414" s="420"/>
    </row>
    <row r="1415" spans="1:22" ht="15" customHeight="1">
      <c r="A1415" s="428">
        <v>72499787</v>
      </c>
      <c r="B1415" s="608" t="s">
        <v>7237</v>
      </c>
      <c r="C1415" s="414">
        <v>920743760</v>
      </c>
      <c r="D1415" s="415" t="s">
        <v>7238</v>
      </c>
      <c r="E1415" s="416"/>
      <c r="F1415" s="419"/>
      <c r="G1415" s="418" t="s">
        <v>224</v>
      </c>
      <c r="H1415" s="418" t="s">
        <v>11</v>
      </c>
      <c r="I1415" s="437"/>
      <c r="J1415" s="419"/>
      <c r="K1415" s="417"/>
      <c r="L1415" s="419"/>
      <c r="M1415" s="373">
        <v>45880</v>
      </c>
      <c r="N1415" s="450" t="s">
        <v>233</v>
      </c>
      <c r="O1415" s="439"/>
      <c r="P1415" s="437"/>
      <c r="Q1415" s="440"/>
      <c r="R1415" s="439"/>
      <c r="S1415" s="439"/>
      <c r="T1415" s="439"/>
      <c r="U1415" s="439"/>
      <c r="V1415" s="420"/>
    </row>
    <row r="1416" spans="1:22" ht="15" customHeight="1">
      <c r="A1416" s="428">
        <v>72839888</v>
      </c>
      <c r="B1416" s="608" t="s">
        <v>7714</v>
      </c>
      <c r="C1416" s="414">
        <v>902298310</v>
      </c>
      <c r="D1416" s="415" t="s">
        <v>7715</v>
      </c>
      <c r="E1416" s="416"/>
      <c r="F1416" s="419"/>
      <c r="G1416" s="418" t="s">
        <v>224</v>
      </c>
      <c r="H1416" s="418" t="s">
        <v>11</v>
      </c>
      <c r="I1416" s="437"/>
      <c r="J1416" s="419"/>
      <c r="K1416" s="417"/>
      <c r="L1416" s="419"/>
      <c r="M1416" s="373">
        <v>45880</v>
      </c>
      <c r="N1416" s="450" t="s">
        <v>233</v>
      </c>
      <c r="O1416" s="439"/>
      <c r="P1416" s="437"/>
      <c r="Q1416" s="440"/>
      <c r="R1416" s="439"/>
      <c r="S1416" s="439"/>
      <c r="T1416" s="439"/>
      <c r="U1416" s="439"/>
      <c r="V1416" s="420"/>
    </row>
    <row r="1417" spans="1:22" ht="15" customHeight="1">
      <c r="A1417" s="428">
        <v>73149522</v>
      </c>
      <c r="B1417" s="608" t="s">
        <v>8028</v>
      </c>
      <c r="C1417" s="414">
        <v>924623284</v>
      </c>
      <c r="D1417" s="415" t="s">
        <v>8029</v>
      </c>
      <c r="E1417" s="416"/>
      <c r="F1417" s="419"/>
      <c r="G1417" s="418" t="s">
        <v>224</v>
      </c>
      <c r="H1417" s="418" t="s">
        <v>11</v>
      </c>
      <c r="I1417" s="437"/>
      <c r="J1417" s="419"/>
      <c r="K1417" s="417"/>
      <c r="L1417" s="419"/>
      <c r="M1417" s="373">
        <v>45880</v>
      </c>
      <c r="N1417" s="450" t="s">
        <v>233</v>
      </c>
      <c r="O1417" s="439"/>
      <c r="P1417" s="437"/>
      <c r="Q1417" s="440"/>
      <c r="R1417" s="439"/>
      <c r="S1417" s="439"/>
      <c r="T1417" s="439"/>
      <c r="U1417" s="439"/>
      <c r="V1417" s="420"/>
    </row>
    <row r="1418" spans="1:22" ht="15" customHeight="1">
      <c r="A1418" s="428">
        <v>73165409</v>
      </c>
      <c r="B1418" s="608" t="s">
        <v>8154</v>
      </c>
      <c r="C1418" s="414">
        <v>902906350</v>
      </c>
      <c r="D1418" s="415" t="s">
        <v>8155</v>
      </c>
      <c r="E1418" s="416"/>
      <c r="F1418" s="419"/>
      <c r="G1418" s="418" t="s">
        <v>224</v>
      </c>
      <c r="H1418" s="418" t="s">
        <v>11</v>
      </c>
      <c r="I1418" s="437"/>
      <c r="J1418" s="419"/>
      <c r="K1418" s="417"/>
      <c r="L1418" s="419"/>
      <c r="M1418" s="373">
        <v>45880</v>
      </c>
      <c r="N1418" s="450" t="s">
        <v>233</v>
      </c>
      <c r="O1418" s="439"/>
      <c r="P1418" s="437"/>
      <c r="Q1418" s="440"/>
      <c r="R1418" s="439"/>
      <c r="S1418" s="439"/>
      <c r="T1418" s="439"/>
      <c r="U1418" s="439"/>
      <c r="V1418" s="420"/>
    </row>
    <row r="1419" spans="1:22" ht="15" customHeight="1">
      <c r="A1419" s="428">
        <v>73176550</v>
      </c>
      <c r="B1419" s="608" t="s">
        <v>8186</v>
      </c>
      <c r="C1419" s="414">
        <v>930357311</v>
      </c>
      <c r="D1419" s="415" t="s">
        <v>8187</v>
      </c>
      <c r="E1419" s="416"/>
      <c r="F1419" s="419"/>
      <c r="G1419" s="418" t="s">
        <v>224</v>
      </c>
      <c r="H1419" s="418" t="s">
        <v>11</v>
      </c>
      <c r="I1419" s="437"/>
      <c r="J1419" s="419"/>
      <c r="K1419" s="417"/>
      <c r="L1419" s="419"/>
      <c r="M1419" s="373">
        <v>45880</v>
      </c>
      <c r="N1419" s="450" t="s">
        <v>233</v>
      </c>
      <c r="O1419" s="439"/>
      <c r="P1419" s="437"/>
      <c r="Q1419" s="440"/>
      <c r="R1419" s="439"/>
      <c r="S1419" s="439"/>
      <c r="T1419" s="439"/>
      <c r="U1419" s="439"/>
      <c r="V1419" s="420"/>
    </row>
    <row r="1420" spans="1:22" ht="15" customHeight="1">
      <c r="A1420" s="428">
        <v>73321098</v>
      </c>
      <c r="B1420" s="608" t="s">
        <v>8292</v>
      </c>
      <c r="C1420" s="414">
        <v>912355134</v>
      </c>
      <c r="D1420" s="415" t="s">
        <v>8293</v>
      </c>
      <c r="E1420" s="416"/>
      <c r="F1420" s="419"/>
      <c r="G1420" s="418" t="s">
        <v>224</v>
      </c>
      <c r="H1420" s="418" t="s">
        <v>11</v>
      </c>
      <c r="I1420" s="437"/>
      <c r="J1420" s="419"/>
      <c r="K1420" s="417"/>
      <c r="L1420" s="419"/>
      <c r="M1420" s="373">
        <v>45880</v>
      </c>
      <c r="N1420" s="450" t="s">
        <v>233</v>
      </c>
      <c r="O1420" s="439"/>
      <c r="P1420" s="437"/>
      <c r="Q1420" s="440"/>
      <c r="R1420" s="439"/>
      <c r="S1420" s="439"/>
      <c r="T1420" s="439"/>
      <c r="U1420" s="439"/>
      <c r="V1420" s="420"/>
    </row>
    <row r="1421" spans="1:22" ht="15" customHeight="1">
      <c r="A1421" s="428">
        <v>73394849</v>
      </c>
      <c r="B1421" s="608" t="s">
        <v>8327</v>
      </c>
      <c r="C1421" s="414">
        <v>933520684</v>
      </c>
      <c r="D1421" s="415" t="s">
        <v>8328</v>
      </c>
      <c r="E1421" s="416"/>
      <c r="F1421" s="419"/>
      <c r="G1421" s="418" t="s">
        <v>224</v>
      </c>
      <c r="H1421" s="418" t="s">
        <v>11</v>
      </c>
      <c r="I1421" s="437"/>
      <c r="J1421" s="419"/>
      <c r="K1421" s="417"/>
      <c r="L1421" s="419"/>
      <c r="M1421" s="373">
        <v>45880</v>
      </c>
      <c r="N1421" s="450" t="s">
        <v>233</v>
      </c>
      <c r="O1421" s="439"/>
      <c r="P1421" s="437"/>
      <c r="Q1421" s="440"/>
      <c r="R1421" s="439"/>
      <c r="S1421" s="439"/>
      <c r="T1421" s="439"/>
      <c r="U1421" s="439"/>
      <c r="V1421" s="420"/>
    </row>
    <row r="1422" spans="1:22" ht="15" customHeight="1">
      <c r="A1422" s="428">
        <v>75044517</v>
      </c>
      <c r="B1422" s="608" t="s">
        <v>9155</v>
      </c>
      <c r="C1422" s="414">
        <v>943048312</v>
      </c>
      <c r="D1422" s="415" t="s">
        <v>9156</v>
      </c>
      <c r="E1422" s="416"/>
      <c r="F1422" s="419"/>
      <c r="G1422" s="418" t="s">
        <v>224</v>
      </c>
      <c r="H1422" s="418" t="s">
        <v>11</v>
      </c>
      <c r="I1422" s="437"/>
      <c r="J1422" s="419"/>
      <c r="K1422" s="417"/>
      <c r="L1422" s="419"/>
      <c r="M1422" s="373">
        <v>45880</v>
      </c>
      <c r="N1422" s="450" t="s">
        <v>233</v>
      </c>
      <c r="O1422" s="439"/>
      <c r="P1422" s="437"/>
      <c r="Q1422" s="440"/>
      <c r="R1422" s="439"/>
      <c r="S1422" s="439"/>
      <c r="T1422" s="439"/>
      <c r="U1422" s="439"/>
      <c r="V1422" s="420"/>
    </row>
    <row r="1423" spans="1:22" ht="15" customHeight="1">
      <c r="A1423" s="428">
        <v>75428026</v>
      </c>
      <c r="B1423" s="608" t="s">
        <v>9290</v>
      </c>
      <c r="C1423" s="414">
        <v>934598410</v>
      </c>
      <c r="D1423" s="415" t="s">
        <v>9291</v>
      </c>
      <c r="E1423" s="416"/>
      <c r="F1423" s="419"/>
      <c r="G1423" s="418" t="s">
        <v>224</v>
      </c>
      <c r="H1423" s="418" t="s">
        <v>11</v>
      </c>
      <c r="I1423" s="437"/>
      <c r="J1423" s="419"/>
      <c r="K1423" s="417"/>
      <c r="L1423" s="419"/>
      <c r="M1423" s="373">
        <v>45880</v>
      </c>
      <c r="N1423" s="450" t="s">
        <v>233</v>
      </c>
      <c r="O1423" s="439"/>
      <c r="P1423" s="437"/>
      <c r="Q1423" s="440"/>
      <c r="R1423" s="439"/>
      <c r="S1423" s="439"/>
      <c r="T1423" s="439"/>
      <c r="U1423" s="439"/>
      <c r="V1423" s="420"/>
    </row>
    <row r="1424" spans="1:22" ht="15" customHeight="1">
      <c r="A1424" s="428">
        <v>75450919</v>
      </c>
      <c r="B1424" s="608" t="s">
        <v>9308</v>
      </c>
      <c r="C1424" s="414">
        <v>926920460</v>
      </c>
      <c r="D1424" s="415" t="s">
        <v>9309</v>
      </c>
      <c r="E1424" s="416"/>
      <c r="F1424" s="419"/>
      <c r="G1424" s="418" t="s">
        <v>224</v>
      </c>
      <c r="H1424" s="418" t="s">
        <v>11</v>
      </c>
      <c r="I1424" s="437"/>
      <c r="J1424" s="419"/>
      <c r="K1424" s="417"/>
      <c r="L1424" s="419"/>
      <c r="M1424" s="373">
        <v>45880</v>
      </c>
      <c r="N1424" s="450" t="s">
        <v>314</v>
      </c>
      <c r="O1424" s="450" t="s">
        <v>314</v>
      </c>
      <c r="P1424" s="450" t="s">
        <v>314</v>
      </c>
      <c r="Q1424" s="440"/>
      <c r="R1424" s="439"/>
      <c r="S1424" s="439"/>
      <c r="T1424" s="439"/>
      <c r="U1424" s="439"/>
      <c r="V1424" s="420" t="s">
        <v>9310</v>
      </c>
    </row>
    <row r="1425" spans="1:22" ht="15" customHeight="1">
      <c r="A1425" s="595"/>
      <c r="B1425" s="612" t="s">
        <v>11233</v>
      </c>
      <c r="C1425" s="597">
        <v>992476383</v>
      </c>
      <c r="D1425" s="598"/>
      <c r="E1425" s="611"/>
      <c r="F1425" s="601"/>
      <c r="G1425" s="621" t="s">
        <v>224</v>
      </c>
      <c r="H1425" s="621" t="s">
        <v>11</v>
      </c>
      <c r="I1425" s="600"/>
      <c r="J1425" s="601"/>
      <c r="K1425" s="599"/>
      <c r="L1425" s="601"/>
      <c r="M1425" s="373">
        <v>45880</v>
      </c>
      <c r="N1425" s="450" t="s">
        <v>233</v>
      </c>
      <c r="O1425" s="603"/>
      <c r="P1425" s="600"/>
      <c r="Q1425" s="604"/>
      <c r="R1425" s="603"/>
      <c r="S1425" s="603"/>
      <c r="T1425" s="603"/>
      <c r="U1425" s="603"/>
      <c r="V1425" s="605"/>
    </row>
  </sheetData>
  <conditionalFormatting sqref="A36:A1035">
    <cfRule type="duplicateValues" dxfId="484" priority="7341"/>
  </conditionalFormatting>
  <conditionalFormatting sqref="A1036:A1044">
    <cfRule type="duplicateValues" dxfId="483" priority="785"/>
  </conditionalFormatting>
  <conditionalFormatting sqref="A1045:A1047">
    <cfRule type="duplicateValues" dxfId="482" priority="189"/>
  </conditionalFormatting>
  <conditionalFormatting sqref="A1048">
    <cfRule type="duplicateValues" dxfId="481" priority="188"/>
  </conditionalFormatting>
  <conditionalFormatting sqref="A1049:A1056">
    <cfRule type="duplicateValues" dxfId="480" priority="187"/>
  </conditionalFormatting>
  <conditionalFormatting sqref="A1057:A1058">
    <cfRule type="duplicateValues" dxfId="479" priority="186"/>
  </conditionalFormatting>
  <conditionalFormatting sqref="A1059:A1060">
    <cfRule type="duplicateValues" dxfId="478" priority="185"/>
  </conditionalFormatting>
  <conditionalFormatting sqref="A1063:A1065">
    <cfRule type="duplicateValues" dxfId="477" priority="184"/>
  </conditionalFormatting>
  <conditionalFormatting sqref="A1066:A1067">
    <cfRule type="duplicateValues" dxfId="476" priority="182"/>
  </conditionalFormatting>
  <conditionalFormatting sqref="A1068">
    <cfRule type="duplicateValues" dxfId="475" priority="180"/>
  </conditionalFormatting>
  <conditionalFormatting sqref="A1077:A1081">
    <cfRule type="duplicateValues" dxfId="474" priority="177"/>
  </conditionalFormatting>
  <conditionalFormatting sqref="A1082:A1083">
    <cfRule type="duplicateValues" dxfId="473" priority="176"/>
  </conditionalFormatting>
  <conditionalFormatting sqref="A1084">
    <cfRule type="duplicateValues" dxfId="472" priority="173"/>
    <cfRule type="duplicateValues" dxfId="471" priority="172"/>
  </conditionalFormatting>
  <conditionalFormatting sqref="A1085">
    <cfRule type="duplicateValues" dxfId="470" priority="169"/>
    <cfRule type="duplicateValues" dxfId="469" priority="167"/>
  </conditionalFormatting>
  <conditionalFormatting sqref="A1086:A1088">
    <cfRule type="duplicateValues" dxfId="468" priority="164"/>
    <cfRule type="duplicateValues" dxfId="467" priority="162"/>
  </conditionalFormatting>
  <conditionalFormatting sqref="A1089">
    <cfRule type="duplicateValues" dxfId="466" priority="159"/>
    <cfRule type="duplicateValues" dxfId="465" priority="157"/>
  </conditionalFormatting>
  <conditionalFormatting sqref="A1090">
    <cfRule type="duplicateValues" dxfId="464" priority="154"/>
    <cfRule type="duplicateValues" dxfId="463" priority="152"/>
  </conditionalFormatting>
  <conditionalFormatting sqref="A1091">
    <cfRule type="duplicateValues" dxfId="462" priority="149"/>
  </conditionalFormatting>
  <conditionalFormatting sqref="A1092:A1106">
    <cfRule type="duplicateValues" dxfId="461" priority="146"/>
  </conditionalFormatting>
  <conditionalFormatting sqref="A1107:A1109">
    <cfRule type="duplicateValues" dxfId="460" priority="143"/>
    <cfRule type="duplicateValues" dxfId="459" priority="141"/>
  </conditionalFormatting>
  <conditionalFormatting sqref="A1110">
    <cfRule type="duplicateValues" dxfId="458" priority="138"/>
    <cfRule type="duplicateValues" dxfId="457" priority="136"/>
  </conditionalFormatting>
  <conditionalFormatting sqref="A1111">
    <cfRule type="duplicateValues" dxfId="456" priority="133"/>
    <cfRule type="duplicateValues" dxfId="455" priority="131"/>
  </conditionalFormatting>
  <conditionalFormatting sqref="A1112:A1114">
    <cfRule type="duplicateValues" dxfId="454" priority="128"/>
  </conditionalFormatting>
  <conditionalFormatting sqref="A1115:A1116">
    <cfRule type="duplicateValues" dxfId="453" priority="125"/>
  </conditionalFormatting>
  <conditionalFormatting sqref="A1117:A1118">
    <cfRule type="duplicateValues" dxfId="452" priority="122"/>
  </conditionalFormatting>
  <conditionalFormatting sqref="A1126:A1128">
    <cfRule type="duplicateValues" dxfId="451" priority="118"/>
    <cfRule type="duplicateValues" dxfId="450" priority="116"/>
  </conditionalFormatting>
  <conditionalFormatting sqref="A1129:A1130">
    <cfRule type="duplicateValues" dxfId="449" priority="113"/>
    <cfRule type="duplicateValues" dxfId="448" priority="111"/>
  </conditionalFormatting>
  <conditionalFormatting sqref="A1131">
    <cfRule type="duplicateValues" dxfId="447" priority="109"/>
    <cfRule type="duplicateValues" dxfId="446" priority="107"/>
  </conditionalFormatting>
  <conditionalFormatting sqref="A1132">
    <cfRule type="duplicateValues" dxfId="445" priority="106"/>
    <cfRule type="duplicateValues" dxfId="444" priority="104"/>
  </conditionalFormatting>
  <conditionalFormatting sqref="A1203:A1204">
    <cfRule type="duplicateValues" dxfId="443" priority="101"/>
    <cfRule type="duplicateValues" dxfId="442" priority="99"/>
  </conditionalFormatting>
  <conditionalFormatting sqref="A1205">
    <cfRule type="duplicateValues" dxfId="441" priority="94"/>
    <cfRule type="duplicateValues" dxfId="440" priority="98"/>
  </conditionalFormatting>
  <conditionalFormatting sqref="A1206">
    <cfRule type="duplicateValues" dxfId="439" priority="93"/>
    <cfRule type="duplicateValues" dxfId="438" priority="89"/>
  </conditionalFormatting>
  <conditionalFormatting sqref="A1207:A1209">
    <cfRule type="duplicateValues" dxfId="437" priority="88"/>
    <cfRule type="duplicateValues" dxfId="436" priority="84"/>
  </conditionalFormatting>
  <conditionalFormatting sqref="A1210:A1212">
    <cfRule type="duplicateValues" dxfId="435" priority="82"/>
  </conditionalFormatting>
  <conditionalFormatting sqref="A1213">
    <cfRule type="duplicateValues" dxfId="434" priority="79"/>
  </conditionalFormatting>
  <conditionalFormatting sqref="A1214">
    <cfRule type="duplicateValues" dxfId="433" priority="76"/>
  </conditionalFormatting>
  <conditionalFormatting sqref="A1215:A1218">
    <cfRule type="duplicateValues" dxfId="432" priority="73"/>
  </conditionalFormatting>
  <conditionalFormatting sqref="A1219:A1221">
    <cfRule type="duplicateValues" dxfId="431" priority="70"/>
  </conditionalFormatting>
  <conditionalFormatting sqref="A1222">
    <cfRule type="duplicateValues" dxfId="430" priority="67"/>
  </conditionalFormatting>
  <conditionalFormatting sqref="A1223:A1228">
    <cfRule type="duplicateValues" dxfId="429" priority="5859"/>
  </conditionalFormatting>
  <conditionalFormatting sqref="A1248">
    <cfRule type="duplicateValues" dxfId="428" priority="61"/>
  </conditionalFormatting>
  <conditionalFormatting sqref="A1249:A1250">
    <cfRule type="duplicateValues" dxfId="427" priority="58"/>
  </conditionalFormatting>
  <conditionalFormatting sqref="A1251">
    <cfRule type="duplicateValues" dxfId="426" priority="55"/>
  </conditionalFormatting>
  <conditionalFormatting sqref="A1254">
    <cfRule type="duplicateValues" dxfId="425" priority="49"/>
    <cfRule type="duplicateValues" dxfId="424" priority="51"/>
    <cfRule type="duplicateValues" dxfId="423" priority="47"/>
  </conditionalFormatting>
  <conditionalFormatting sqref="A1255:A1256">
    <cfRule type="duplicateValues" dxfId="422" priority="45"/>
    <cfRule type="duplicateValues" dxfId="421" priority="43"/>
    <cfRule type="duplicateValues" dxfId="420" priority="41"/>
  </conditionalFormatting>
  <conditionalFormatting sqref="A1257:A1259">
    <cfRule type="duplicateValues" dxfId="419" priority="37"/>
    <cfRule type="duplicateValues" dxfId="418" priority="35"/>
    <cfRule type="duplicateValues" dxfId="417" priority="39"/>
  </conditionalFormatting>
  <conditionalFormatting sqref="A1260:A1261">
    <cfRule type="duplicateValues" dxfId="416" priority="32"/>
    <cfRule type="duplicateValues" dxfId="415" priority="30"/>
    <cfRule type="duplicateValues" dxfId="414" priority="33"/>
  </conditionalFormatting>
  <conditionalFormatting sqref="A1271:A1278">
    <cfRule type="duplicateValues" dxfId="413" priority="25"/>
  </conditionalFormatting>
  <conditionalFormatting sqref="A1279:A1284">
    <cfRule type="duplicateValues" dxfId="412" priority="23"/>
  </conditionalFormatting>
  <conditionalFormatting sqref="A1285:A1287">
    <cfRule type="duplicateValues" dxfId="411" priority="21"/>
  </conditionalFormatting>
  <conditionalFormatting sqref="A1299:A1301">
    <cfRule type="duplicateValues" dxfId="410" priority="18"/>
    <cfRule type="duplicateValues" dxfId="409" priority="19"/>
    <cfRule type="duplicateValues" dxfId="408" priority="16"/>
  </conditionalFormatting>
  <conditionalFormatting sqref="A1302">
    <cfRule type="duplicateValues" dxfId="407" priority="13"/>
    <cfRule type="duplicateValues" dxfId="406" priority="11"/>
    <cfRule type="duplicateValues" dxfId="405" priority="14"/>
  </conditionalFormatting>
  <conditionalFormatting sqref="A1304">
    <cfRule type="duplicateValues" dxfId="404" priority="6"/>
    <cfRule type="duplicateValues" dxfId="403" priority="8"/>
    <cfRule type="duplicateValues" dxfId="402" priority="9"/>
  </conditionalFormatting>
  <conditionalFormatting sqref="A1340">
    <cfRule type="duplicateValues" dxfId="401" priority="4"/>
    <cfRule type="duplicateValues" dxfId="400" priority="3"/>
    <cfRule type="duplicateValues" dxfId="399" priority="2"/>
  </conditionalFormatting>
  <conditionalFormatting sqref="A1:B35">
    <cfRule type="duplicateValues" dxfId="398" priority="4567"/>
  </conditionalFormatting>
  <conditionalFormatting sqref="B1203:B1204">
    <cfRule type="duplicateValues" dxfId="397" priority="103"/>
  </conditionalFormatting>
  <conditionalFormatting sqref="B1205">
    <cfRule type="duplicateValues" dxfId="396" priority="97"/>
  </conditionalFormatting>
  <conditionalFormatting sqref="B1206">
    <cfRule type="duplicateValues" dxfId="395" priority="92"/>
  </conditionalFormatting>
  <conditionalFormatting sqref="B1207:B1209">
    <cfRule type="duplicateValues" dxfId="394" priority="86"/>
  </conditionalFormatting>
  <conditionalFormatting sqref="D1063:D1065">
    <cfRule type="duplicateValues" dxfId="393" priority="183"/>
  </conditionalFormatting>
  <conditionalFormatting sqref="D1066:D1067">
    <cfRule type="duplicateValues" dxfId="392" priority="181"/>
  </conditionalFormatting>
  <conditionalFormatting sqref="D1068">
    <cfRule type="duplicateValues" dxfId="391" priority="179"/>
  </conditionalFormatting>
  <conditionalFormatting sqref="D1077:D1081">
    <cfRule type="duplicateValues" dxfId="390" priority="178"/>
  </conditionalFormatting>
  <conditionalFormatting sqref="D1082:D1083">
    <cfRule type="duplicateValues" dxfId="389" priority="175"/>
  </conditionalFormatting>
  <conditionalFormatting sqref="D1084">
    <cfRule type="duplicateValues" dxfId="388" priority="171"/>
    <cfRule type="duplicateValues" dxfId="387" priority="174"/>
  </conditionalFormatting>
  <conditionalFormatting sqref="D1085">
    <cfRule type="duplicateValues" dxfId="386" priority="170"/>
    <cfRule type="duplicateValues" dxfId="385" priority="166"/>
  </conditionalFormatting>
  <conditionalFormatting sqref="D1086:D1088">
    <cfRule type="duplicateValues" dxfId="384" priority="165"/>
    <cfRule type="duplicateValues" dxfId="383" priority="161"/>
  </conditionalFormatting>
  <conditionalFormatting sqref="D1089">
    <cfRule type="duplicateValues" dxfId="382" priority="156"/>
    <cfRule type="duplicateValues" dxfId="381" priority="160"/>
  </conditionalFormatting>
  <conditionalFormatting sqref="D1090">
    <cfRule type="duplicateValues" dxfId="380" priority="151"/>
    <cfRule type="duplicateValues" dxfId="379" priority="155"/>
  </conditionalFormatting>
  <conditionalFormatting sqref="D1091">
    <cfRule type="duplicateValues" dxfId="378" priority="148"/>
  </conditionalFormatting>
  <conditionalFormatting sqref="D1092:D1106">
    <cfRule type="duplicateValues" dxfId="377" priority="145"/>
  </conditionalFormatting>
  <conditionalFormatting sqref="D1107:D1109">
    <cfRule type="duplicateValues" dxfId="376" priority="144"/>
    <cfRule type="duplicateValues" dxfId="375" priority="140"/>
  </conditionalFormatting>
  <conditionalFormatting sqref="D1110">
    <cfRule type="duplicateValues" dxfId="374" priority="135"/>
    <cfRule type="duplicateValues" dxfId="373" priority="139"/>
  </conditionalFormatting>
  <conditionalFormatting sqref="D1111">
    <cfRule type="duplicateValues" dxfId="372" priority="130"/>
    <cfRule type="duplicateValues" dxfId="371" priority="134"/>
  </conditionalFormatting>
  <conditionalFormatting sqref="D1112:D1114">
    <cfRule type="duplicateValues" dxfId="370" priority="129"/>
  </conditionalFormatting>
  <conditionalFormatting sqref="D1115:D1116">
    <cfRule type="duplicateValues" dxfId="369" priority="126"/>
  </conditionalFormatting>
  <conditionalFormatting sqref="D1117:D1118">
    <cfRule type="duplicateValues" dxfId="368" priority="123"/>
  </conditionalFormatting>
  <conditionalFormatting sqref="D1126:D1128">
    <cfRule type="duplicateValues" dxfId="367" priority="115"/>
    <cfRule type="duplicateValues" dxfId="366" priority="119"/>
  </conditionalFormatting>
  <conditionalFormatting sqref="D1129:D1130">
    <cfRule type="duplicateValues" dxfId="365" priority="114"/>
  </conditionalFormatting>
  <conditionalFormatting sqref="D1131">
    <cfRule type="duplicateValues" dxfId="364" priority="110"/>
  </conditionalFormatting>
  <conditionalFormatting sqref="D1203:D1204">
    <cfRule type="duplicateValues" dxfId="363" priority="102"/>
  </conditionalFormatting>
  <conditionalFormatting sqref="D1205">
    <cfRule type="duplicateValues" dxfId="362" priority="96"/>
  </conditionalFormatting>
  <conditionalFormatting sqref="D1206">
    <cfRule type="duplicateValues" dxfId="361" priority="91"/>
  </conditionalFormatting>
  <conditionalFormatting sqref="D1207:D1209">
    <cfRule type="duplicateValues" dxfId="360" priority="87"/>
  </conditionalFormatting>
  <conditionalFormatting sqref="D1210:D1212">
    <cfRule type="duplicateValues" dxfId="359" priority="83"/>
  </conditionalFormatting>
  <conditionalFormatting sqref="D1213">
    <cfRule type="duplicateValues" dxfId="358" priority="80"/>
  </conditionalFormatting>
  <conditionalFormatting sqref="D1214">
    <cfRule type="duplicateValues" dxfId="357" priority="77"/>
  </conditionalFormatting>
  <conditionalFormatting sqref="D1215:D1218">
    <cfRule type="duplicateValues" dxfId="356" priority="74"/>
  </conditionalFormatting>
  <conditionalFormatting sqref="D1219:D1221">
    <cfRule type="duplicateValues" dxfId="355" priority="71"/>
  </conditionalFormatting>
  <conditionalFormatting sqref="D1222">
    <cfRule type="duplicateValues" dxfId="354" priority="68"/>
  </conditionalFormatting>
  <conditionalFormatting sqref="D1223:D1228">
    <cfRule type="duplicateValues" dxfId="353" priority="5860"/>
  </conditionalFormatting>
  <conditionalFormatting sqref="D1248">
    <cfRule type="duplicateValues" dxfId="352" priority="62"/>
  </conditionalFormatting>
  <conditionalFormatting sqref="D1249:D1250">
    <cfRule type="duplicateValues" dxfId="351" priority="59"/>
  </conditionalFormatting>
  <conditionalFormatting sqref="D1251">
    <cfRule type="duplicateValues" dxfId="350" priority="56"/>
  </conditionalFormatting>
  <conditionalFormatting sqref="D1254">
    <cfRule type="duplicateValues" dxfId="349" priority="52"/>
    <cfRule type="duplicateValues" dxfId="348" priority="48"/>
  </conditionalFormatting>
  <conditionalFormatting sqref="D1255:D1256">
    <cfRule type="duplicateValues" dxfId="347" priority="46"/>
    <cfRule type="duplicateValues" dxfId="346" priority="42"/>
  </conditionalFormatting>
  <conditionalFormatting sqref="D1257:D1259">
    <cfRule type="duplicateValues" dxfId="345" priority="40"/>
    <cfRule type="duplicateValues" dxfId="344" priority="36"/>
  </conditionalFormatting>
  <conditionalFormatting sqref="D1260:D1261">
    <cfRule type="duplicateValues" dxfId="343" priority="31"/>
    <cfRule type="duplicateValues" dxfId="342" priority="34"/>
  </conditionalFormatting>
  <conditionalFormatting sqref="D1271:D1278">
    <cfRule type="duplicateValues" dxfId="341" priority="26"/>
  </conditionalFormatting>
  <conditionalFormatting sqref="D1279:D1284">
    <cfRule type="duplicateValues" dxfId="340" priority="24"/>
  </conditionalFormatting>
  <conditionalFormatting sqref="D1285:D1287">
    <cfRule type="duplicateValues" dxfId="339" priority="22"/>
  </conditionalFormatting>
  <conditionalFormatting sqref="D1299:D1301">
    <cfRule type="duplicateValues" dxfId="338" priority="20"/>
    <cfRule type="duplicateValues" dxfId="337" priority="17"/>
  </conditionalFormatting>
  <conditionalFormatting sqref="D1302">
    <cfRule type="duplicateValues" dxfId="336" priority="15"/>
    <cfRule type="duplicateValues" dxfId="335" priority="12"/>
  </conditionalFormatting>
  <conditionalFormatting sqref="D1304">
    <cfRule type="duplicateValues" dxfId="334" priority="7"/>
    <cfRule type="duplicateValues" dxfId="333" priority="10"/>
  </conditionalFormatting>
  <conditionalFormatting sqref="Q1:R1083">
    <cfRule type="cellIs" dxfId="332" priority="230" operator="equal">
      <formula>"NO"</formula>
    </cfRule>
  </conditionalFormatting>
  <conditionalFormatting sqref="Q1085:R1087 Q1088">
    <cfRule type="cellIs" dxfId="331" priority="163" operator="equal">
      <formula>"NO"</formula>
    </cfRule>
  </conditionalFormatting>
  <conditionalFormatting sqref="Q1089:R1118">
    <cfRule type="cellIs" dxfId="330" priority="120" operator="equal">
      <formula>"NO"</formula>
    </cfRule>
  </conditionalFormatting>
  <conditionalFormatting sqref="Q1126:R1132">
    <cfRule type="cellIs" dxfId="329" priority="105" operator="equal">
      <formula>"NO"</formula>
    </cfRule>
  </conditionalFormatting>
  <conditionalFormatting sqref="Q1203:R1204">
    <cfRule type="cellIs" dxfId="328" priority="100" operator="equal">
      <formula>"NO"</formula>
    </cfRule>
  </conditionalFormatting>
  <conditionalFormatting sqref="Q1206:R1228">
    <cfRule type="cellIs" dxfId="327" priority="28" operator="equal">
      <formula>"NO"</formula>
    </cfRule>
  </conditionalFormatting>
  <conditionalFormatting sqref="Q1348:R1348">
    <cfRule type="cellIs" dxfId="326" priority="1" operator="equal">
      <formula>"NO"</formula>
    </cfRule>
  </conditionalFormatting>
  <conditionalFormatting sqref="R1088">
    <cfRule type="cellIs" dxfId="325" priority="5" operator="equal">
      <formula>"NO"</formula>
    </cfRule>
  </conditionalFormatting>
  <conditionalFormatting sqref="R1264:S1268">
    <cfRule type="cellIs" dxfId="324" priority="27" operator="equal">
      <formula>"NO"</formula>
    </cfRule>
  </conditionalFormatting>
  <hyperlinks>
    <hyperlink ref="D80" r:id="rId1" xr:uid="{B32FDCE1-DEE3-41CF-9650-F7D29FF4BA26}"/>
    <hyperlink ref="D79" r:id="rId2" xr:uid="{35712D57-5FC5-4F61-8180-9176AA351A8B}"/>
    <hyperlink ref="D77" r:id="rId3" xr:uid="{C7860DC4-8104-4ADE-A102-D17570372249}"/>
    <hyperlink ref="D76" r:id="rId4" xr:uid="{0D9BE634-C4D8-4280-8A51-2628C969F356}"/>
    <hyperlink ref="D84" r:id="rId5" xr:uid="{196A2C9C-BC2F-4253-9388-641A21074D83}"/>
    <hyperlink ref="D85" r:id="rId6" xr:uid="{09682F61-2CFA-4EAB-B6F2-25D3DCCC4AB0}"/>
    <hyperlink ref="D37" r:id="rId7" xr:uid="{D79DEA33-2B61-4F72-9742-6C0374819157}"/>
    <hyperlink ref="D82" r:id="rId8" xr:uid="{701139BF-95CC-41CE-AD0C-899B4385078B}"/>
    <hyperlink ref="D88" r:id="rId9" xr:uid="{06B7C654-6939-485E-AE41-5DF5404D499F}"/>
    <hyperlink ref="D89" r:id="rId10" xr:uid="{1CAE70F9-823E-429F-A11D-A1F723A7974F}"/>
    <hyperlink ref="D90" r:id="rId11" xr:uid="{7A92CDBA-E3D5-41BE-BF2B-A40B6273085C}"/>
    <hyperlink ref="D91" r:id="rId12" xr:uid="{1AD43C63-AF38-4ED2-A9C9-4A76870B7802}"/>
    <hyperlink ref="D92" r:id="rId13" xr:uid="{83793D94-7C68-4F6D-83D4-471BAF8E15A0}"/>
    <hyperlink ref="D275" r:id="rId14" xr:uid="{9F508CC0-B63F-40B8-82C2-38B32311C16F}"/>
    <hyperlink ref="D97" r:id="rId15" xr:uid="{10708168-5138-4CCD-AD7E-6F27DBCDC913}"/>
    <hyperlink ref="D100" r:id="rId16" xr:uid="{FE00D100-C410-40CE-8492-CA589706CD14}"/>
    <hyperlink ref="D101" r:id="rId17" xr:uid="{5A317CCD-2EBD-4790-A2F8-26542A4F8140}"/>
    <hyperlink ref="D102" r:id="rId18" xr:uid="{36DCAE6E-3648-48D0-8256-ECBE2D1EB498}"/>
    <hyperlink ref="D103" r:id="rId19" xr:uid="{8FBF0E6D-21B2-4045-9763-5E5C194DE0D5}"/>
    <hyperlink ref="D105" r:id="rId20" xr:uid="{6E288EF0-D2C3-4D01-B751-37C0DB08D6E0}"/>
    <hyperlink ref="D117" r:id="rId21" xr:uid="{7A91FF65-1B8E-44AD-A5E6-1000E7344012}"/>
    <hyperlink ref="D38" r:id="rId22" xr:uid="{A1E0D10B-70F2-4A66-9BE8-4220A4E53435}"/>
    <hyperlink ref="D120" r:id="rId23" xr:uid="{9E7B79B8-1962-488F-8C34-892FAA1BDD7C}"/>
    <hyperlink ref="D121" r:id="rId24" xr:uid="{D9C4F31E-852C-4912-801D-CE36DDF3E413}"/>
    <hyperlink ref="D123" r:id="rId25" xr:uid="{BDFB734D-D29C-4365-8122-527617E3A5D3}"/>
    <hyperlink ref="D124" r:id="rId26" xr:uid="{96728822-1087-46DE-AD1D-88B552F338EB}"/>
    <hyperlink ref="D125" r:id="rId27" xr:uid="{B02B0C89-7B6F-4247-80FA-E3D91238D35C}"/>
    <hyperlink ref="D126" r:id="rId28" xr:uid="{19FB74AD-722D-45AE-B4AF-EF823ABFB516}"/>
    <hyperlink ref="D127" r:id="rId29" xr:uid="{34C58C61-1B1C-4C96-BC54-B7FA20636B34}"/>
    <hyperlink ref="D129" r:id="rId30" xr:uid="{AD5CD773-3198-417B-9B5C-21F71DC0686C}"/>
    <hyperlink ref="D130" r:id="rId31" xr:uid="{7EA2C2B4-F38A-4EF9-B1CD-FB513D811FA0}"/>
    <hyperlink ref="D131" r:id="rId32" xr:uid="{FDC2977C-7CBF-4589-A533-CC02D03EF8A1}"/>
    <hyperlink ref="D283" r:id="rId33" xr:uid="{EF01EB36-26F6-4408-88EF-3D088D20C4B2}"/>
    <hyperlink ref="D132" r:id="rId34" xr:uid="{373188E8-0116-441D-B7E0-BE9FD9E548C5}"/>
    <hyperlink ref="D133" r:id="rId35" xr:uid="{1EDCADA3-316F-4BDF-8B7C-B503403B8804}"/>
    <hyperlink ref="D55" r:id="rId36" xr:uid="{6F109B46-F545-4D71-9597-D43B0EB043AE}"/>
    <hyperlink ref="D134" r:id="rId37" xr:uid="{7D3C845D-B12C-4966-8025-1DB00D66D78B}"/>
    <hyperlink ref="D136" r:id="rId38" xr:uid="{092A18F8-D6BE-4821-A75C-F6D1AB31C672}"/>
    <hyperlink ref="D137" r:id="rId39" xr:uid="{DA0C9883-E981-4D94-9CC7-157970BE6C4D}"/>
    <hyperlink ref="D142" r:id="rId40" xr:uid="{8617FFFC-7ED4-40F9-9DB0-240ECFE4ACCB}"/>
    <hyperlink ref="D207" r:id="rId41" xr:uid="{AD31AFA6-06C3-4D0A-B76E-935DB51DC90C}"/>
    <hyperlink ref="D179" r:id="rId42" xr:uid="{DD19896B-63D1-4F40-A1E4-DB06E341CE9F}"/>
    <hyperlink ref="D182" r:id="rId43" xr:uid="{7A3A779A-DCED-47F3-B391-874ADDDC10C7}"/>
    <hyperlink ref="D140" r:id="rId44" xr:uid="{CFC951FD-71EA-4E22-B8C1-A3CEEFBF5FC5}"/>
    <hyperlink ref="D99" r:id="rId45" xr:uid="{BE48593D-41FF-4228-9579-6EBA716AD0EF}"/>
    <hyperlink ref="D98" r:id="rId46" xr:uid="{B341B541-836B-4838-B0DC-250F6904DCE0}"/>
    <hyperlink ref="D223" r:id="rId47" xr:uid="{D6C3D367-831E-4C69-93C6-112BE1B4835F}"/>
    <hyperlink ref="D380" r:id="rId48" xr:uid="{C6B00E05-039E-45EC-809D-A27F182194A0}"/>
    <hyperlink ref="D389" r:id="rId49" xr:uid="{85886AC5-6F65-430B-A92D-290FD5C63723}"/>
    <hyperlink ref="D441" r:id="rId50" xr:uid="{8E05B6B0-80DD-4078-A856-4DB6239B8837}"/>
    <hyperlink ref="D302" r:id="rId51" xr:uid="{03232F94-4439-46AC-8032-3ED9E44F565D}"/>
    <hyperlink ref="D1078" r:id="rId52" xr:uid="{0B2E3118-59EC-47AD-87AA-D649565ED10B}"/>
    <hyperlink ref="D1104" r:id="rId53" xr:uid="{C7647244-F294-41C8-B33F-109A54305BAA}"/>
    <hyperlink ref="D27" r:id="rId54" xr:uid="{207DC049-FC88-4342-8864-CDDEC5F30D73}"/>
    <hyperlink ref="D1240" r:id="rId55" xr:uid="{7FAE36AE-CDA7-436F-BD25-68A04C582208}"/>
    <hyperlink ref="D21" r:id="rId56" xr:uid="{DD090E8E-E758-40D1-BD17-B3DDEB5148FB}"/>
    <hyperlink ref="D9" r:id="rId57" xr:uid="{E6C9C5D5-FA48-4875-8823-5C47BEED9151}"/>
    <hyperlink ref="D54" r:id="rId58" xr:uid="{63063F9D-685F-4A36-B404-6701784AC330}"/>
  </hyperlinks>
  <pageMargins left="0.7" right="0.7" top="0.75" bottom="0.75" header="0.3" footer="0.3"/>
  <tableParts count="1">
    <tablePart r:id="rId59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DE7CDB88-EAEB-4EFB-8629-0FC6D704ED2B}">
          <x14:formula1>
            <xm:f>DESPLEGABLES!$L$2:$L$13</xm:f>
          </x14:formula1>
          <xm:sqref>L560:L1204 L1338:L1339 L121:L558 L1320:L1321 L1323:L1328 L1330:L1335 L14:L119 L2:L8</xm:sqref>
        </x14:dataValidation>
        <x14:dataValidation type="list" allowBlank="1" showInputMessage="1" showErrorMessage="1" xr:uid="{3AA41C42-FC27-4D3C-8893-E22DC513C70C}">
          <x14:formula1>
            <xm:f>DESPLEGABLES!$D$35:$D$37</xm:f>
          </x14:formula1>
          <xm:sqref>I1262:I1263 I20 I17:I18 I24:I1259</xm:sqref>
        </x14:dataValidation>
        <x14:dataValidation type="list" allowBlank="1" showInputMessage="1" showErrorMessage="1" xr:uid="{1ADE35CF-96D4-42B0-9644-E83CB7379D05}">
          <x14:formula1>
            <xm:f>DESPLEGABLES!$J$2:$J$12</xm:f>
          </x14:formula1>
          <xm:sqref>L1205:L1206 K25 L1315:L1319 K1222:L1228 L1219:L1221 K1248:K1335 L1210:L1217 L1248:L1263 L1265 L1267 L1269 L1271:L1280 L1282:L1289 L1291:L1300 L1302:L1313 K1340:K1361 L1340:L1341 L1343 L1345:L1347 L1349:L1358 L1360:L1361 K30:K1221 K1363:L1391</xm:sqref>
        </x14:dataValidation>
        <x14:dataValidation type="list" allowBlank="1" showInputMessage="1" showErrorMessage="1" xr:uid="{4F56AEB0-8995-47D2-8136-A0B18E0D94F9}">
          <x14:formula1>
            <xm:f>DESPLEGABLES!$G$26:$G$32</xm:f>
          </x14:formula1>
          <xm:sqref>N1361 O47:P47 N3:N9 N1320:N1348 O111:P111 O40:P41 O68:P68 O24:P24 P52 O57:P57 O62:P62 O77:P77 N1387:N1389 O80:P80 N11:N1209 O100:P100 O1381:P1381 O1376 N1379:O1379 O3:O4 P4 N1363:N1378 N1380:N1385 O1408:P1408 N1391:N1425 O1424:P1424 O1393:P1393 O1413:P1413 O1398:P1398</xm:sqref>
        </x14:dataValidation>
        <x14:dataValidation type="list" allowBlank="1" showInputMessage="1" showErrorMessage="1" xr:uid="{801590EF-E9B6-4AB3-90AA-4E9C505B363B}">
          <x14:formula1>
            <xm:f>DESPLEGABLES!$A$2:$A$4</xm:f>
          </x14:formula1>
          <xm:sqref>G14 G12 G6 G16:G1391 G4</xm:sqref>
        </x14:dataValidation>
        <x14:dataValidation type="list" allowBlank="1" showInputMessage="1" showErrorMessage="1" xr:uid="{AA995BC5-7282-4C5D-A7D6-A0CFD3D2100F}">
          <x14:formula1>
            <xm:f>DESPLEGABLES!$D$41:$D$42</xm:f>
          </x14:formula1>
          <xm:sqref>Q28 Q26 Q24 Q20 Q17 Q1348 Q12 Q9 Q33:Q1084 Q3</xm:sqref>
        </x14:dataValidation>
        <x14:dataValidation type="list" allowBlank="1" showInputMessage="1" showErrorMessage="1" xr:uid="{D654D330-4C5C-40B8-BFC3-363E9FC5BB07}">
          <x14:formula1>
            <xm:f>DESPLEGABLES!$A$31:$A$34</xm:f>
          </x14:formula1>
          <xm:sqref>R1119:R1125 R1205 R1269:R1270 R1339 R1348 R1229:R1263 R1362 R1392:R1048576 R1133:R1202 R1:R1084</xm:sqref>
        </x14:dataValidation>
        <x14:dataValidation type="list" allowBlank="1" showInputMessage="1" showErrorMessage="1" xr:uid="{4C18DB9D-6D85-4832-96AB-03C0E511DE84}">
          <x14:formula1>
            <xm:f>DESPLEGABLES!$A$37:$A$38</xm:f>
          </x14:formula1>
          <xm:sqref>S28 S26 S24 S20 S17 S1348 S12 S9 S33:S1084 S3</xm:sqref>
        </x14:dataValidation>
        <x14:dataValidation type="list" allowBlank="1" showInputMessage="1" showErrorMessage="1" xr:uid="{1D6371EF-2906-4B6E-A0F3-F20874E66009}">
          <x14:formula1>
            <xm:f>DESPLEGABLES!$A$42:$A$45</xm:f>
          </x14:formula1>
          <xm:sqref>T1112:T1118 T30 T28 T1126:T1132 T1203:T1204 T26 U1264:U1268 T24 T20 T17 T1348 T12 T9 T1206:T1228 T33:T1084 T3</xm:sqref>
        </x14:dataValidation>
        <x14:dataValidation type="list" allowBlank="1" showInputMessage="1" showErrorMessage="1" xr:uid="{EE8CCD4B-AD99-4BAA-9E66-95ECDAEAB9A9}">
          <x14:formula1>
            <xm:f>DESPLEGABLES!$G$2:$G$6</xm:f>
          </x14:formula1>
          <xm:sqref>U28 U26 U24 U20 U17 U1348 U12 U9 U33:U1084 U1391 U3</xm:sqref>
        </x14:dataValidation>
        <x14:dataValidation type="list" allowBlank="1" showInputMessage="1" showErrorMessage="1" xr:uid="{FEF497C9-F00E-46BB-93CB-E0F04E04666C}">
          <x14:formula1>
            <xm:f>DESPLEGABLES!$A$48:$A$58</xm:f>
          </x14:formula1>
          <xm:sqref>Q1264:Q1268 O1354:P1363 O9:P23 O25:P39 O69:P76 O48:P51 O52:O56 P53:P56 O58:P61 O42:P46 O78:P79 O63:P67 O81:P99 O101:P110 O112:P1352 O7:P7 P1390 P3 P1379 P1386</xm:sqref>
        </x14:dataValidation>
        <x14:dataValidation type="list" allowBlank="1" showInputMessage="1" showErrorMessage="1" xr:uid="{9F4F70A9-1CA9-4597-85A0-FAEF24EF0BF5}">
          <x14:formula1>
            <xm:f>DESPLEGABLES!$D$2:$D$10</xm:f>
          </x14:formula1>
          <xm:sqref>F1248:F1259 F17:F20 F15 F9 F1262:F1268 F22:F1228 F4</xm:sqref>
        </x14:dataValidation>
        <x14:dataValidation type="list" allowBlank="1" showInputMessage="1" showErrorMessage="1" xr:uid="{D2228908-CB04-4E4E-86EA-DD4F4B36B6CE}">
          <x14:formula1>
            <xm:f>DESPLEGABLES!$D$16:$D$23</xm:f>
          </x14:formula1>
          <xm:sqref>H5:H7 H9:H1391</xm:sqref>
        </x14:dataValidation>
        <x14:dataValidation type="list" allowBlank="1" showInputMessage="1" showErrorMessage="1" xr:uid="{E9AE035D-1920-4781-A707-4F9FACC061F0}">
          <x14:formula1>
            <xm:f>DESPLEGABLES!$A$17:$A$18</xm:f>
          </x14:formula1>
          <xm:sqref>J5:J1368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AA98-FB53-422B-A0B6-1AC9A747E6B2}">
  <dimension ref="A1:Y1048558"/>
  <sheetViews>
    <sheetView showGridLines="0" zoomScale="50" zoomScaleNormal="76" workbookViewId="0">
      <selection activeCell="A788" sqref="A788"/>
    </sheetView>
  </sheetViews>
  <sheetFormatPr baseColWidth="10" defaultColWidth="0" defaultRowHeight="12.75" customHeight="1"/>
  <cols>
    <col min="1" max="1" width="11.5" style="698" customWidth="1"/>
    <col min="2" max="2" width="29.33203125" style="698" customWidth="1"/>
    <col min="3" max="3" width="14.5" style="698" bestFit="1" customWidth="1"/>
    <col min="4" max="4" width="36.33203125" style="698" bestFit="1" customWidth="1"/>
    <col min="5" max="5" width="20.33203125" style="698" bestFit="1" customWidth="1"/>
    <col min="6" max="6" width="11.5" style="698" customWidth="1"/>
    <col min="7" max="7" width="28" style="698" customWidth="1"/>
    <col min="8" max="10" width="11.5" style="698" customWidth="1"/>
    <col min="11" max="11" width="14.83203125" style="698" customWidth="1"/>
    <col min="12" max="12" width="17.33203125" style="698" bestFit="1" customWidth="1"/>
    <col min="13" max="13" width="18.1640625" style="698" customWidth="1"/>
    <col min="14" max="14" width="22.6640625" style="698" customWidth="1"/>
    <col min="15" max="15" width="17.1640625" style="56" customWidth="1"/>
    <col min="16" max="16" width="17.83203125" style="56" customWidth="1"/>
    <col min="17" max="21" width="11.5" style="56" customWidth="1"/>
    <col min="22" max="22" width="23.6640625" style="56" customWidth="1"/>
    <col min="23" max="23" width="11.5" style="56" customWidth="1"/>
    <col min="24" max="24" width="0" style="56" hidden="1" customWidth="1"/>
    <col min="25" max="16384" width="11.5" style="56" hidden="1"/>
  </cols>
  <sheetData>
    <row r="1" spans="1:22" s="78" customFormat="1" ht="39" customHeight="1">
      <c r="A1" s="1179" t="s">
        <v>4</v>
      </c>
      <c r="B1" s="1179" t="s">
        <v>5</v>
      </c>
      <c r="C1" s="1179" t="s">
        <v>6</v>
      </c>
      <c r="D1" s="1179" t="s">
        <v>334</v>
      </c>
      <c r="E1" s="1179" t="s">
        <v>335</v>
      </c>
      <c r="F1" s="1179" t="s">
        <v>3</v>
      </c>
      <c r="G1" s="1179" t="s">
        <v>2</v>
      </c>
      <c r="H1" s="1179" t="s">
        <v>235</v>
      </c>
      <c r="I1" s="1179" t="s">
        <v>1</v>
      </c>
      <c r="J1" s="1179" t="s">
        <v>0</v>
      </c>
      <c r="K1" s="1179" t="s">
        <v>336</v>
      </c>
      <c r="L1" s="1179" t="s">
        <v>337</v>
      </c>
      <c r="M1" s="1179" t="s">
        <v>338</v>
      </c>
      <c r="N1" s="1179" t="s">
        <v>303</v>
      </c>
      <c r="O1" s="53" t="s">
        <v>339</v>
      </c>
      <c r="P1" s="71" t="s">
        <v>340</v>
      </c>
      <c r="Q1" s="53" t="s">
        <v>341</v>
      </c>
      <c r="R1" s="53" t="s">
        <v>310</v>
      </c>
      <c r="S1" s="53" t="s">
        <v>317</v>
      </c>
      <c r="T1" s="53" t="s">
        <v>342</v>
      </c>
      <c r="U1" s="53" t="s">
        <v>343</v>
      </c>
      <c r="V1" s="53" t="s">
        <v>344</v>
      </c>
    </row>
    <row r="2" spans="1:22" ht="13">
      <c r="A2" s="1196">
        <v>70190769</v>
      </c>
      <c r="B2" s="164" t="s">
        <v>5383</v>
      </c>
      <c r="C2" s="164">
        <v>946509653</v>
      </c>
      <c r="D2" s="164" t="s">
        <v>5384</v>
      </c>
      <c r="E2" s="1180"/>
      <c r="F2" s="76"/>
      <c r="G2" s="165" t="s">
        <v>224</v>
      </c>
      <c r="H2" s="165" t="s">
        <v>243</v>
      </c>
      <c r="I2" s="76" t="s">
        <v>316</v>
      </c>
      <c r="J2" s="76" t="s">
        <v>221</v>
      </c>
      <c r="K2" s="145"/>
      <c r="M2" s="145"/>
      <c r="N2" s="76" t="s">
        <v>236</v>
      </c>
      <c r="O2" s="77" t="s">
        <v>236</v>
      </c>
      <c r="P2" s="76"/>
      <c r="Q2" s="64"/>
      <c r="V2" s="64"/>
    </row>
    <row r="3" spans="1:22" ht="13">
      <c r="A3" s="1196">
        <v>4481897</v>
      </c>
      <c r="B3" s="164" t="s">
        <v>461</v>
      </c>
      <c r="C3" s="164">
        <v>958372223</v>
      </c>
      <c r="D3" s="164" t="s">
        <v>462</v>
      </c>
      <c r="E3" s="1180"/>
      <c r="F3" s="76"/>
      <c r="G3" s="165" t="s">
        <v>223</v>
      </c>
      <c r="H3" s="165" t="s">
        <v>243</v>
      </c>
      <c r="I3" s="76" t="s">
        <v>316</v>
      </c>
      <c r="J3" s="76" t="s">
        <v>221</v>
      </c>
      <c r="K3" s="145"/>
      <c r="M3" s="145"/>
      <c r="N3" s="76" t="s">
        <v>231</v>
      </c>
      <c r="O3" s="77"/>
      <c r="P3" s="76" t="str">
        <f>TRIM(BD_EstrellaVergara[[#This Row],[CONTACTO II]])</f>
        <v/>
      </c>
      <c r="Q3" s="64"/>
    </row>
    <row r="4" spans="1:22" ht="13">
      <c r="A4" s="1196">
        <v>71977585</v>
      </c>
      <c r="B4" s="164" t="s">
        <v>6684</v>
      </c>
      <c r="C4" s="164">
        <v>980709093</v>
      </c>
      <c r="D4" s="164" t="s">
        <v>6685</v>
      </c>
      <c r="E4" s="1180"/>
      <c r="F4" s="76"/>
      <c r="G4" s="165" t="s">
        <v>224</v>
      </c>
      <c r="H4" s="165" t="s">
        <v>243</v>
      </c>
      <c r="I4" s="76" t="s">
        <v>316</v>
      </c>
      <c r="J4" s="76" t="s">
        <v>221</v>
      </c>
      <c r="K4" s="145"/>
      <c r="M4" s="145"/>
      <c r="N4" s="76" t="s">
        <v>236</v>
      </c>
      <c r="O4" s="77" t="s">
        <v>236</v>
      </c>
      <c r="P4" s="76"/>
      <c r="Q4" s="64"/>
    </row>
    <row r="5" spans="1:22" ht="13">
      <c r="A5" s="1196">
        <v>61045287</v>
      </c>
      <c r="B5" s="164" t="s">
        <v>3610</v>
      </c>
      <c r="C5" s="164">
        <v>977412641</v>
      </c>
      <c r="D5" s="164" t="s">
        <v>3611</v>
      </c>
      <c r="E5" s="1180"/>
      <c r="F5" s="76"/>
      <c r="G5" s="165" t="s">
        <v>223</v>
      </c>
      <c r="H5" s="165" t="s">
        <v>243</v>
      </c>
      <c r="I5" s="76" t="s">
        <v>316</v>
      </c>
      <c r="J5" s="76" t="s">
        <v>221</v>
      </c>
      <c r="K5" s="145"/>
      <c r="M5" s="145"/>
      <c r="N5" s="76" t="s">
        <v>236</v>
      </c>
      <c r="O5" s="77"/>
      <c r="P5" s="76" t="str">
        <f>TRIM(BD_EstrellaVergara[[#This Row],[CONTACTO II]])</f>
        <v/>
      </c>
      <c r="Q5" s="64"/>
    </row>
    <row r="6" spans="1:22" ht="13">
      <c r="A6" s="1196">
        <v>93741783</v>
      </c>
      <c r="B6" s="164" t="s">
        <v>10186</v>
      </c>
      <c r="C6" s="164">
        <v>966124384</v>
      </c>
      <c r="D6" s="164" t="s">
        <v>10187</v>
      </c>
      <c r="E6" s="1180"/>
      <c r="F6" s="76"/>
      <c r="G6" s="165" t="s">
        <v>224</v>
      </c>
      <c r="H6" s="165" t="s">
        <v>243</v>
      </c>
      <c r="I6" s="76" t="s">
        <v>316</v>
      </c>
      <c r="J6" s="76" t="s">
        <v>221</v>
      </c>
      <c r="K6" s="145"/>
      <c r="M6" s="145"/>
      <c r="N6" s="76" t="s">
        <v>236</v>
      </c>
      <c r="O6" s="77" t="s">
        <v>236</v>
      </c>
      <c r="P6" s="76"/>
      <c r="Q6" s="64"/>
    </row>
    <row r="7" spans="1:22" ht="13">
      <c r="A7" s="1196">
        <v>61213274</v>
      </c>
      <c r="B7" s="164" t="s">
        <v>3836</v>
      </c>
      <c r="C7" s="164">
        <v>964664077</v>
      </c>
      <c r="D7" s="164" t="s">
        <v>3837</v>
      </c>
      <c r="E7" s="1180"/>
      <c r="F7" s="76"/>
      <c r="G7" s="165" t="s">
        <v>224</v>
      </c>
      <c r="H7" s="165" t="s">
        <v>243</v>
      </c>
      <c r="I7" s="76" t="s">
        <v>316</v>
      </c>
      <c r="J7" s="76" t="s">
        <v>221</v>
      </c>
      <c r="K7" s="145"/>
      <c r="M7" s="145"/>
      <c r="N7" s="76" t="s">
        <v>236</v>
      </c>
      <c r="O7" s="77" t="s">
        <v>236</v>
      </c>
      <c r="P7" s="76"/>
      <c r="Q7" s="64"/>
    </row>
    <row r="8" spans="1:22" ht="13">
      <c r="A8" s="1196">
        <v>74329437</v>
      </c>
      <c r="B8" s="164" t="s">
        <v>8886</v>
      </c>
      <c r="C8" s="164">
        <v>921043308</v>
      </c>
      <c r="D8" s="164" t="s">
        <v>8887</v>
      </c>
      <c r="E8" s="1180"/>
      <c r="F8" s="76"/>
      <c r="G8" s="165" t="s">
        <v>224</v>
      </c>
      <c r="H8" s="165" t="s">
        <v>243</v>
      </c>
      <c r="I8" s="76" t="s">
        <v>316</v>
      </c>
      <c r="J8" s="76" t="s">
        <v>221</v>
      </c>
      <c r="K8" s="145"/>
      <c r="M8" s="145"/>
      <c r="N8" s="76" t="s">
        <v>236</v>
      </c>
      <c r="O8" s="77" t="s">
        <v>236</v>
      </c>
      <c r="P8" s="76"/>
      <c r="Q8" s="64"/>
    </row>
    <row r="9" spans="1:22" ht="13">
      <c r="A9" s="1196">
        <v>77299959</v>
      </c>
      <c r="B9" s="164" t="s">
        <v>9916</v>
      </c>
      <c r="C9" s="164">
        <v>918295415</v>
      </c>
      <c r="D9" s="164" t="s">
        <v>9917</v>
      </c>
      <c r="E9" s="1180"/>
      <c r="F9" s="76"/>
      <c r="G9" s="165" t="s">
        <v>224</v>
      </c>
      <c r="H9" s="165" t="s">
        <v>243</v>
      </c>
      <c r="I9" s="76" t="s">
        <v>316</v>
      </c>
      <c r="J9" s="76" t="s">
        <v>221</v>
      </c>
      <c r="K9" s="145"/>
      <c r="M9" s="145"/>
      <c r="N9" s="76" t="s">
        <v>237</v>
      </c>
      <c r="O9" s="77" t="s">
        <v>236</v>
      </c>
      <c r="P9" s="76"/>
      <c r="Q9" s="64"/>
    </row>
    <row r="10" spans="1:22" ht="13">
      <c r="A10" s="1196">
        <v>21139947</v>
      </c>
      <c r="B10" s="164" t="s">
        <v>1154</v>
      </c>
      <c r="C10" s="164">
        <v>999333701</v>
      </c>
      <c r="D10" s="164" t="s">
        <v>1155</v>
      </c>
      <c r="E10" s="1180"/>
      <c r="F10" s="76"/>
      <c r="G10" s="165" t="s">
        <v>223</v>
      </c>
      <c r="H10" s="165" t="s">
        <v>243</v>
      </c>
      <c r="I10" s="76" t="s">
        <v>316</v>
      </c>
      <c r="J10" s="76" t="s">
        <v>221</v>
      </c>
      <c r="K10" s="145"/>
      <c r="M10" s="145"/>
      <c r="N10" s="76" t="s">
        <v>231</v>
      </c>
      <c r="O10" s="77"/>
      <c r="P10" s="76" t="str">
        <f>TRIM(BD_EstrellaVergara[[#This Row],[CONTACTO II]])</f>
        <v/>
      </c>
      <c r="Q10" s="64"/>
    </row>
    <row r="11" spans="1:22" ht="13">
      <c r="A11" s="1196">
        <v>72674597</v>
      </c>
      <c r="B11" s="164" t="s">
        <v>7497</v>
      </c>
      <c r="C11" s="164">
        <v>993813827</v>
      </c>
      <c r="D11" s="164" t="s">
        <v>7498</v>
      </c>
      <c r="E11" s="1180"/>
      <c r="F11" s="76"/>
      <c r="G11" s="165" t="s">
        <v>223</v>
      </c>
      <c r="H11" s="165" t="s">
        <v>243</v>
      </c>
      <c r="I11" s="76" t="s">
        <v>316</v>
      </c>
      <c r="J11" s="76" t="s">
        <v>221</v>
      </c>
      <c r="K11" s="145"/>
      <c r="M11" s="145"/>
      <c r="N11" s="76" t="s">
        <v>231</v>
      </c>
      <c r="O11" s="77"/>
      <c r="P11" s="76" t="str">
        <f>TRIM(BD_EstrellaVergara[[#This Row],[CONTACTO II]])</f>
        <v/>
      </c>
      <c r="Q11" s="64"/>
    </row>
    <row r="12" spans="1:22" ht="13">
      <c r="A12" s="1196">
        <v>97653214</v>
      </c>
      <c r="B12" s="164" t="s">
        <v>10201</v>
      </c>
      <c r="C12" s="164">
        <v>998705769</v>
      </c>
      <c r="D12" s="164" t="s">
        <v>10202</v>
      </c>
      <c r="E12" s="1180"/>
      <c r="F12" s="76"/>
      <c r="G12" s="165" t="s">
        <v>225</v>
      </c>
      <c r="H12" s="165" t="s">
        <v>243</v>
      </c>
      <c r="I12" s="76" t="s">
        <v>316</v>
      </c>
      <c r="J12" s="76" t="s">
        <v>221</v>
      </c>
      <c r="K12" s="145"/>
      <c r="M12" s="145"/>
      <c r="N12" s="76" t="s">
        <v>236</v>
      </c>
      <c r="O12" s="77"/>
      <c r="P12" s="76" t="str">
        <f>TRIM(BD_EstrellaVergara[[#This Row],[CONTACTO II]])</f>
        <v/>
      </c>
      <c r="Q12" s="64"/>
    </row>
    <row r="13" spans="1:22" ht="13">
      <c r="A13" s="1196">
        <v>80191705</v>
      </c>
      <c r="B13" s="164" t="s">
        <v>10129</v>
      </c>
      <c r="C13" s="164">
        <v>913042492</v>
      </c>
      <c r="D13" s="164" t="s">
        <v>10130</v>
      </c>
      <c r="E13" s="1180"/>
      <c r="F13" s="76"/>
      <c r="G13" s="165" t="s">
        <v>224</v>
      </c>
      <c r="H13" s="165" t="s">
        <v>243</v>
      </c>
      <c r="I13" s="76" t="s">
        <v>316</v>
      </c>
      <c r="J13" s="76" t="s">
        <v>221</v>
      </c>
      <c r="K13" s="145"/>
      <c r="M13" s="145"/>
      <c r="N13" s="76" t="s">
        <v>236</v>
      </c>
      <c r="O13" s="77" t="s">
        <v>236</v>
      </c>
      <c r="P13" s="76"/>
      <c r="Q13" s="64"/>
    </row>
    <row r="14" spans="1:22" ht="13">
      <c r="A14" s="1196">
        <v>72935622</v>
      </c>
      <c r="B14" s="164" t="s">
        <v>7759</v>
      </c>
      <c r="C14" s="164">
        <v>918411989</v>
      </c>
      <c r="D14" s="164" t="s">
        <v>7760</v>
      </c>
      <c r="E14" s="1180"/>
      <c r="F14" s="76"/>
      <c r="G14" s="165" t="s">
        <v>225</v>
      </c>
      <c r="H14" s="165" t="s">
        <v>243</v>
      </c>
      <c r="I14" s="76" t="s">
        <v>316</v>
      </c>
      <c r="J14" s="76" t="s">
        <v>221</v>
      </c>
      <c r="K14" s="145"/>
      <c r="M14" s="145"/>
      <c r="N14" s="76" t="s">
        <v>241</v>
      </c>
      <c r="O14" s="77"/>
      <c r="P14" s="76" t="str">
        <f>TRIM(BD_EstrellaVergara[[#This Row],[CONTACTO II]])</f>
        <v/>
      </c>
      <c r="Q14" s="64"/>
    </row>
    <row r="15" spans="1:22" ht="13">
      <c r="A15" s="1196">
        <v>71441440</v>
      </c>
      <c r="B15" s="164" t="s">
        <v>6353</v>
      </c>
      <c r="C15" s="164">
        <v>940325813</v>
      </c>
      <c r="D15" s="164" t="s">
        <v>6354</v>
      </c>
      <c r="E15" s="1180"/>
      <c r="F15" s="76"/>
      <c r="G15" s="165" t="s">
        <v>225</v>
      </c>
      <c r="H15" s="165" t="s">
        <v>243</v>
      </c>
      <c r="I15" s="76" t="s">
        <v>316</v>
      </c>
      <c r="J15" s="76" t="s">
        <v>221</v>
      </c>
      <c r="K15" s="145"/>
      <c r="M15" s="145"/>
      <c r="N15" s="76" t="s">
        <v>231</v>
      </c>
      <c r="O15" s="77"/>
      <c r="P15" s="76" t="str">
        <f>TRIM(BD_EstrellaVergara[[#This Row],[CONTACTO II]])</f>
        <v/>
      </c>
      <c r="Q15" s="64"/>
    </row>
    <row r="16" spans="1:22" ht="13">
      <c r="A16" s="1196">
        <v>76951149</v>
      </c>
      <c r="B16" s="164" t="s">
        <v>9829</v>
      </c>
      <c r="C16" s="164">
        <v>986523274</v>
      </c>
      <c r="D16" s="164" t="s">
        <v>9830</v>
      </c>
      <c r="E16" s="1180"/>
      <c r="F16" s="76"/>
      <c r="G16" s="165" t="s">
        <v>225</v>
      </c>
      <c r="H16" s="165" t="s">
        <v>243</v>
      </c>
      <c r="I16" s="76" t="s">
        <v>316</v>
      </c>
      <c r="J16" s="76" t="s">
        <v>221</v>
      </c>
      <c r="K16" s="145"/>
      <c r="M16" s="145"/>
      <c r="N16" s="76" t="s">
        <v>236</v>
      </c>
      <c r="O16" s="77"/>
      <c r="P16" s="76" t="str">
        <f>TRIM(BD_EstrellaVergara[[#This Row],[CONTACTO II]])</f>
        <v/>
      </c>
      <c r="Q16" s="64"/>
    </row>
    <row r="17" spans="1:21" ht="13">
      <c r="A17" s="1196">
        <v>72030731</v>
      </c>
      <c r="B17" s="164" t="s">
        <v>6695</v>
      </c>
      <c r="C17" s="164">
        <v>924810252</v>
      </c>
      <c r="D17" s="164" t="s">
        <v>6696</v>
      </c>
      <c r="E17" s="1180"/>
      <c r="F17" s="76"/>
      <c r="G17" s="165" t="s">
        <v>225</v>
      </c>
      <c r="H17" s="165" t="s">
        <v>243</v>
      </c>
      <c r="I17" s="76" t="s">
        <v>316</v>
      </c>
      <c r="J17" s="76" t="s">
        <v>221</v>
      </c>
      <c r="K17" s="145"/>
      <c r="M17" s="145"/>
      <c r="N17" s="76" t="s">
        <v>236</v>
      </c>
      <c r="O17" s="77"/>
      <c r="P17" s="76" t="str">
        <f>TRIM(BD_EstrellaVergara[[#This Row],[CONTACTO II]])</f>
        <v/>
      </c>
      <c r="Q17" s="64"/>
    </row>
    <row r="18" spans="1:21" ht="13">
      <c r="A18" s="1196">
        <v>25848105</v>
      </c>
      <c r="B18" s="164" t="s">
        <v>1248</v>
      </c>
      <c r="C18" s="164">
        <v>968010615</v>
      </c>
      <c r="D18" s="164" t="s">
        <v>1249</v>
      </c>
      <c r="E18" s="1180"/>
      <c r="F18" s="76"/>
      <c r="G18" s="165" t="s">
        <v>224</v>
      </c>
      <c r="H18" s="165" t="s">
        <v>243</v>
      </c>
      <c r="I18" s="76" t="s">
        <v>316</v>
      </c>
      <c r="J18" s="76" t="s">
        <v>221</v>
      </c>
      <c r="K18" s="145"/>
      <c r="M18" s="145"/>
      <c r="N18" s="76" t="s">
        <v>231</v>
      </c>
      <c r="O18" s="77" t="s">
        <v>236</v>
      </c>
      <c r="P18" s="76"/>
      <c r="Q18" s="64"/>
    </row>
    <row r="19" spans="1:21" ht="13">
      <c r="A19" s="1196">
        <v>61180262</v>
      </c>
      <c r="B19" s="164" t="s">
        <v>3787</v>
      </c>
      <c r="C19" s="164">
        <v>935736703</v>
      </c>
      <c r="D19" s="164" t="s">
        <v>3788</v>
      </c>
      <c r="E19" s="1180"/>
      <c r="F19" s="76"/>
      <c r="G19" s="165" t="s">
        <v>224</v>
      </c>
      <c r="H19" s="165" t="s">
        <v>243</v>
      </c>
      <c r="I19" s="76" t="s">
        <v>316</v>
      </c>
      <c r="J19" s="76" t="s">
        <v>221</v>
      </c>
      <c r="K19" s="145"/>
      <c r="M19" s="145"/>
      <c r="N19" s="76" t="s">
        <v>236</v>
      </c>
      <c r="O19" s="77" t="s">
        <v>236</v>
      </c>
      <c r="P19" s="76"/>
      <c r="Q19" s="64"/>
    </row>
    <row r="20" spans="1:21" ht="13">
      <c r="A20" s="1196">
        <v>10057423</v>
      </c>
      <c r="B20" s="164" t="s">
        <v>860</v>
      </c>
      <c r="C20" s="164">
        <v>991967793</v>
      </c>
      <c r="D20" s="164" t="s">
        <v>861</v>
      </c>
      <c r="E20" s="1180"/>
      <c r="F20" s="76"/>
      <c r="G20" s="165" t="s">
        <v>223</v>
      </c>
      <c r="H20" s="165" t="s">
        <v>243</v>
      </c>
      <c r="I20" s="76" t="s">
        <v>316</v>
      </c>
      <c r="J20" s="76" t="s">
        <v>221</v>
      </c>
      <c r="K20" s="145"/>
      <c r="M20" s="145"/>
      <c r="N20" s="76" t="s">
        <v>236</v>
      </c>
      <c r="O20" s="77"/>
      <c r="P20" s="76" t="str">
        <f>TRIM(BD_EstrellaVergara[[#This Row],[CONTACTO II]])</f>
        <v/>
      </c>
      <c r="Q20" s="64"/>
    </row>
    <row r="21" spans="1:21" ht="13">
      <c r="A21" s="1196">
        <v>75565685</v>
      </c>
      <c r="B21" s="164" t="s">
        <v>9359</v>
      </c>
      <c r="C21" s="164">
        <v>921634596</v>
      </c>
      <c r="D21" s="164" t="s">
        <v>9360</v>
      </c>
      <c r="E21" s="1180"/>
      <c r="F21" s="76" t="s">
        <v>254</v>
      </c>
      <c r="G21" s="165" t="s">
        <v>224</v>
      </c>
      <c r="H21" s="165" t="s">
        <v>243</v>
      </c>
      <c r="I21" s="76" t="s">
        <v>316</v>
      </c>
      <c r="J21" s="76" t="s">
        <v>221</v>
      </c>
      <c r="K21" s="145"/>
      <c r="M21" s="145"/>
      <c r="N21" s="76" t="s">
        <v>231</v>
      </c>
      <c r="O21" s="77" t="s">
        <v>231</v>
      </c>
      <c r="P21" s="76" t="s">
        <v>233</v>
      </c>
      <c r="Q21" s="64"/>
    </row>
    <row r="22" spans="1:21" ht="13">
      <c r="A22" s="1196">
        <v>71428305</v>
      </c>
      <c r="B22" s="164" t="s">
        <v>6343</v>
      </c>
      <c r="C22" s="164">
        <v>985661657</v>
      </c>
      <c r="D22" s="164" t="s">
        <v>6344</v>
      </c>
      <c r="E22" s="1180"/>
      <c r="F22" s="76"/>
      <c r="G22" s="165" t="s">
        <v>225</v>
      </c>
      <c r="H22" s="165" t="s">
        <v>243</v>
      </c>
      <c r="I22" s="76" t="s">
        <v>316</v>
      </c>
      <c r="J22" s="76" t="s">
        <v>221</v>
      </c>
      <c r="K22" s="145"/>
      <c r="M22" s="145"/>
      <c r="N22" s="76" t="s">
        <v>236</v>
      </c>
      <c r="O22" s="77"/>
      <c r="P22" s="76" t="str">
        <f>TRIM(BD_EstrellaVergara[[#This Row],[CONTACTO II]])</f>
        <v/>
      </c>
      <c r="Q22" s="64"/>
    </row>
    <row r="23" spans="1:21" ht="13">
      <c r="A23" s="1196">
        <v>73708912</v>
      </c>
      <c r="B23" s="164" t="s">
        <v>8487</v>
      </c>
      <c r="C23" s="164">
        <v>936985709</v>
      </c>
      <c r="D23" s="164" t="s">
        <v>8488</v>
      </c>
      <c r="E23" s="1180"/>
      <c r="F23" s="76"/>
      <c r="G23" s="165" t="s">
        <v>225</v>
      </c>
      <c r="H23" s="165" t="s">
        <v>243</v>
      </c>
      <c r="I23" s="76" t="s">
        <v>316</v>
      </c>
      <c r="J23" s="76" t="s">
        <v>221</v>
      </c>
      <c r="K23" s="145"/>
      <c r="M23" s="145"/>
      <c r="N23" s="76" t="s">
        <v>236</v>
      </c>
      <c r="O23" s="77"/>
      <c r="P23" s="76" t="str">
        <f>TRIM(BD_EstrellaVergara[[#This Row],[CONTACTO II]])</f>
        <v/>
      </c>
      <c r="Q23" s="64"/>
    </row>
    <row r="24" spans="1:21" ht="13">
      <c r="A24" s="1196">
        <v>8467699</v>
      </c>
      <c r="B24" s="164" t="s">
        <v>653</v>
      </c>
      <c r="C24" s="164">
        <v>940005120</v>
      </c>
      <c r="D24" s="164" t="s">
        <v>654</v>
      </c>
      <c r="E24" s="1180"/>
      <c r="F24" s="76"/>
      <c r="G24" s="165" t="s">
        <v>224</v>
      </c>
      <c r="H24" s="165" t="s">
        <v>243</v>
      </c>
      <c r="I24" s="76" t="s">
        <v>316</v>
      </c>
      <c r="J24" s="76" t="s">
        <v>221</v>
      </c>
      <c r="K24" s="145"/>
      <c r="M24" s="145"/>
      <c r="N24" s="76" t="s">
        <v>236</v>
      </c>
      <c r="O24" s="77" t="s">
        <v>236</v>
      </c>
      <c r="P24" s="76"/>
      <c r="Q24" s="64"/>
    </row>
    <row r="25" spans="1:21" ht="13">
      <c r="A25" s="1196">
        <v>71324217</v>
      </c>
      <c r="B25" s="164" t="s">
        <v>6181</v>
      </c>
      <c r="C25" s="164">
        <v>921146328</v>
      </c>
      <c r="D25" s="164" t="s">
        <v>6182</v>
      </c>
      <c r="E25" s="1180"/>
      <c r="F25" s="76"/>
      <c r="G25" s="165" t="s">
        <v>223</v>
      </c>
      <c r="H25" s="165" t="s">
        <v>243</v>
      </c>
      <c r="I25" s="76" t="s">
        <v>316</v>
      </c>
      <c r="J25" s="76" t="s">
        <v>221</v>
      </c>
      <c r="K25" s="145"/>
      <c r="M25" s="145"/>
      <c r="N25" s="76" t="s">
        <v>241</v>
      </c>
      <c r="O25" s="77"/>
      <c r="P25" s="76" t="str">
        <f>TRIM(BD_EstrellaVergara[[#This Row],[CONTACTO II]])</f>
        <v/>
      </c>
      <c r="Q25" s="64"/>
    </row>
    <row r="26" spans="1:21" ht="13">
      <c r="A26" s="1196">
        <v>75016687</v>
      </c>
      <c r="B26" s="164" t="s">
        <v>9148</v>
      </c>
      <c r="C26" s="164">
        <v>955047202</v>
      </c>
      <c r="D26" s="164" t="s">
        <v>9149</v>
      </c>
      <c r="E26" s="1180"/>
      <c r="F26" s="76"/>
      <c r="G26" s="165" t="s">
        <v>225</v>
      </c>
      <c r="H26" s="165" t="s">
        <v>243</v>
      </c>
      <c r="I26" s="76" t="s">
        <v>316</v>
      </c>
      <c r="J26" s="76" t="s">
        <v>221</v>
      </c>
      <c r="K26" s="145"/>
      <c r="M26" s="145"/>
      <c r="N26" s="76" t="s">
        <v>236</v>
      </c>
      <c r="O26" s="77"/>
      <c r="P26" s="76" t="str">
        <f>TRIM(BD_EstrellaVergara[[#This Row],[CONTACTO II]])</f>
        <v/>
      </c>
      <c r="Q26" s="64"/>
    </row>
    <row r="27" spans="1:21" ht="13">
      <c r="A27" s="1196">
        <v>60861804</v>
      </c>
      <c r="B27" s="164" t="s">
        <v>3362</v>
      </c>
      <c r="C27" s="164">
        <v>912929983</v>
      </c>
      <c r="D27" s="164" t="s">
        <v>3363</v>
      </c>
      <c r="E27" s="1180"/>
      <c r="F27" s="76"/>
      <c r="G27" s="165" t="s">
        <v>224</v>
      </c>
      <c r="H27" s="165" t="s">
        <v>243</v>
      </c>
      <c r="I27" s="76" t="s">
        <v>316</v>
      </c>
      <c r="J27" s="76" t="s">
        <v>221</v>
      </c>
      <c r="K27" s="145"/>
      <c r="M27" s="145"/>
      <c r="N27" s="76" t="s">
        <v>231</v>
      </c>
      <c r="O27" s="77" t="s">
        <v>236</v>
      </c>
      <c r="P27" s="76" t="str">
        <f>TRIM(BD_EstrellaVergara[[#This Row],[CONTACTO II]])</f>
        <v>NO CONTESTA</v>
      </c>
      <c r="Q27" s="64"/>
    </row>
    <row r="28" spans="1:21" ht="13">
      <c r="A28" s="1196"/>
      <c r="B28" s="164" t="s">
        <v>12220</v>
      </c>
      <c r="C28" s="164">
        <v>998766782</v>
      </c>
      <c r="D28" s="164" t="s">
        <v>12221</v>
      </c>
      <c r="E28" s="1180"/>
      <c r="F28" s="76"/>
      <c r="G28" s="165" t="s">
        <v>223</v>
      </c>
      <c r="H28" s="165" t="s">
        <v>245</v>
      </c>
      <c r="I28" s="76" t="s">
        <v>316</v>
      </c>
      <c r="J28" s="76" t="s">
        <v>221</v>
      </c>
      <c r="K28" s="145" t="s">
        <v>256</v>
      </c>
      <c r="L28" s="698" t="s">
        <v>256</v>
      </c>
      <c r="M28" s="145"/>
      <c r="N28" s="76" t="s">
        <v>236</v>
      </c>
      <c r="O28" s="77"/>
      <c r="P28" s="56" t="str">
        <f>TRIM(BD_EstrellaVergara[[#This Row],[CONTACTO II]])</f>
        <v/>
      </c>
      <c r="Q28" s="64"/>
    </row>
    <row r="29" spans="1:21" ht="13">
      <c r="A29" s="1196">
        <v>73732606</v>
      </c>
      <c r="B29" s="164" t="s">
        <v>8537</v>
      </c>
      <c r="C29" s="164">
        <v>949903377</v>
      </c>
      <c r="D29" s="165" t="s">
        <v>8538</v>
      </c>
      <c r="E29" s="165"/>
      <c r="F29" s="76"/>
      <c r="G29" s="165" t="s">
        <v>223</v>
      </c>
      <c r="H29" s="165" t="s">
        <v>245</v>
      </c>
      <c r="I29" s="76" t="s">
        <v>316</v>
      </c>
      <c r="J29" s="76" t="s">
        <v>221</v>
      </c>
      <c r="K29" s="145" t="s">
        <v>256</v>
      </c>
      <c r="L29" s="698" t="s">
        <v>256</v>
      </c>
      <c r="M29" s="145"/>
      <c r="N29" s="76" t="s">
        <v>231</v>
      </c>
      <c r="O29" s="77"/>
      <c r="P29" s="76" t="str">
        <f>TRIM(BD_EstrellaVergara[[#This Row],[CONTACTO II]])</f>
        <v/>
      </c>
      <c r="Q29" s="64"/>
    </row>
    <row r="30" spans="1:21" ht="13">
      <c r="A30" s="1196"/>
      <c r="B30" s="164" t="s">
        <v>12222</v>
      </c>
      <c r="C30" s="164">
        <v>983760292</v>
      </c>
      <c r="D30" s="165" t="s">
        <v>10535</v>
      </c>
      <c r="E30" s="165"/>
      <c r="F30" s="76"/>
      <c r="G30" s="165" t="s">
        <v>223</v>
      </c>
      <c r="H30" s="165" t="s">
        <v>245</v>
      </c>
      <c r="I30" s="76" t="s">
        <v>316</v>
      </c>
      <c r="J30" s="76" t="s">
        <v>221</v>
      </c>
      <c r="K30" s="145" t="s">
        <v>256</v>
      </c>
      <c r="L30" s="698" t="s">
        <v>256</v>
      </c>
      <c r="M30" s="145"/>
      <c r="N30" s="76" t="s">
        <v>231</v>
      </c>
      <c r="O30" s="77"/>
      <c r="P30" s="76" t="str">
        <f>TRIM(BD_EstrellaVergara[[#This Row],[CONTACTO II]])</f>
        <v/>
      </c>
      <c r="Q30" s="64"/>
    </row>
    <row r="31" spans="1:21" ht="28">
      <c r="A31" s="1196">
        <v>70956935</v>
      </c>
      <c r="B31" s="164" t="s">
        <v>5863</v>
      </c>
      <c r="C31" s="164" t="s">
        <v>5864</v>
      </c>
      <c r="D31" s="165" t="s">
        <v>1159</v>
      </c>
      <c r="E31" s="165"/>
      <c r="F31" s="76" t="s">
        <v>254</v>
      </c>
      <c r="G31" s="165" t="s">
        <v>223</v>
      </c>
      <c r="H31" s="165" t="s">
        <v>245</v>
      </c>
      <c r="I31" s="76" t="s">
        <v>316</v>
      </c>
      <c r="J31" s="76" t="s">
        <v>221</v>
      </c>
      <c r="K31" s="145" t="s">
        <v>256</v>
      </c>
      <c r="L31" s="698" t="s">
        <v>256</v>
      </c>
      <c r="M31" s="145"/>
      <c r="N31" s="76" t="s">
        <v>231</v>
      </c>
      <c r="O31" s="77"/>
      <c r="P31" s="76" t="str">
        <f>TRIM(BD_EstrellaVergara[[#This Row],[CONTACTO II]])</f>
        <v/>
      </c>
      <c r="Q31" s="64" t="s">
        <v>445</v>
      </c>
      <c r="R31" s="56" t="s">
        <v>232</v>
      </c>
      <c r="S31" s="56" t="s">
        <v>318</v>
      </c>
      <c r="T31" s="56" t="s">
        <v>323</v>
      </c>
      <c r="U31" s="56" t="s">
        <v>255</v>
      </c>
    </row>
    <row r="32" spans="1:21" ht="13">
      <c r="A32" s="1196">
        <v>70956943</v>
      </c>
      <c r="B32" s="164" t="s">
        <v>5867</v>
      </c>
      <c r="C32" s="164">
        <v>999618790</v>
      </c>
      <c r="D32" s="165" t="s">
        <v>1159</v>
      </c>
      <c r="E32" s="165"/>
      <c r="F32" s="76"/>
      <c r="G32" s="165" t="s">
        <v>224</v>
      </c>
      <c r="H32" s="165" t="s">
        <v>245</v>
      </c>
      <c r="I32" s="76" t="s">
        <v>316</v>
      </c>
      <c r="J32" s="76" t="s">
        <v>221</v>
      </c>
      <c r="K32" s="145" t="s">
        <v>256</v>
      </c>
      <c r="L32" s="698" t="s">
        <v>256</v>
      </c>
      <c r="M32" s="145"/>
      <c r="N32" s="76" t="s">
        <v>231</v>
      </c>
      <c r="O32" s="77" t="s">
        <v>236</v>
      </c>
      <c r="P32" s="76" t="str">
        <f>TRIM(BD_EstrellaVergara[[#This Row],[CONTACTO II]])</f>
        <v>NO CONTESTA</v>
      </c>
      <c r="Q32" s="64"/>
    </row>
    <row r="33" spans="1:17" ht="13">
      <c r="A33" s="1196"/>
      <c r="B33" s="164" t="s">
        <v>12223</v>
      </c>
      <c r="C33" s="164">
        <v>925641716</v>
      </c>
      <c r="D33" s="165" t="s">
        <v>12224</v>
      </c>
      <c r="E33" s="165"/>
      <c r="F33" s="76"/>
      <c r="G33" s="165" t="s">
        <v>224</v>
      </c>
      <c r="H33" s="165" t="s">
        <v>245</v>
      </c>
      <c r="I33" s="76" t="s">
        <v>316</v>
      </c>
      <c r="J33" s="76" t="s">
        <v>221</v>
      </c>
      <c r="K33" s="145" t="s">
        <v>256</v>
      </c>
      <c r="L33" s="698" t="s">
        <v>256</v>
      </c>
      <c r="M33" s="145"/>
      <c r="N33" s="76" t="s">
        <v>231</v>
      </c>
      <c r="O33" s="77" t="s">
        <v>236</v>
      </c>
      <c r="P33" s="76" t="str">
        <f>TRIM(BD_EstrellaVergara[[#This Row],[CONTACTO II]])</f>
        <v>NO CONTESTA</v>
      </c>
      <c r="Q33" s="64"/>
    </row>
    <row r="34" spans="1:17" ht="13">
      <c r="A34" s="1196">
        <v>61366147</v>
      </c>
      <c r="B34" s="164" t="s">
        <v>4127</v>
      </c>
      <c r="C34" s="164">
        <v>958675134</v>
      </c>
      <c r="D34" s="165" t="s">
        <v>4128</v>
      </c>
      <c r="E34" s="165"/>
      <c r="F34" s="76"/>
      <c r="G34" s="165" t="s">
        <v>224</v>
      </c>
      <c r="H34" s="165" t="s">
        <v>245</v>
      </c>
      <c r="I34" s="76" t="s">
        <v>316</v>
      </c>
      <c r="J34" s="76" t="s">
        <v>221</v>
      </c>
      <c r="K34" s="145" t="s">
        <v>256</v>
      </c>
      <c r="L34" s="698" t="s">
        <v>256</v>
      </c>
      <c r="M34" s="145"/>
      <c r="N34" s="76" t="s">
        <v>231</v>
      </c>
      <c r="O34" s="77" t="s">
        <v>236</v>
      </c>
      <c r="P34" s="76" t="str">
        <f>TRIM(BD_EstrellaVergara[[#This Row],[CONTACTO II]])</f>
        <v>NO CONTESTA</v>
      </c>
      <c r="Q34" s="64"/>
    </row>
    <row r="35" spans="1:17" ht="13">
      <c r="A35" s="1196"/>
      <c r="B35" s="164" t="s">
        <v>110</v>
      </c>
      <c r="C35" s="164">
        <v>972740041</v>
      </c>
      <c r="D35" s="165" t="s">
        <v>6148</v>
      </c>
      <c r="E35" s="165"/>
      <c r="F35" s="76"/>
      <c r="G35" s="165" t="s">
        <v>224</v>
      </c>
      <c r="H35" s="165" t="s">
        <v>245</v>
      </c>
      <c r="I35" s="76" t="s">
        <v>316</v>
      </c>
      <c r="J35" s="76" t="s">
        <v>221</v>
      </c>
      <c r="K35" s="145" t="s">
        <v>256</v>
      </c>
      <c r="L35" s="698" t="s">
        <v>256</v>
      </c>
      <c r="M35" s="145"/>
      <c r="N35" s="76" t="s">
        <v>231</v>
      </c>
      <c r="O35" s="77" t="s">
        <v>236</v>
      </c>
      <c r="P35" s="76" t="str">
        <f>TRIM(BD_EstrellaVergara[[#This Row],[CONTACTO II]])</f>
        <v>NO CONTESTA</v>
      </c>
      <c r="Q35" s="64"/>
    </row>
    <row r="36" spans="1:17" ht="13">
      <c r="A36" s="1196"/>
      <c r="B36" s="164" t="s">
        <v>12225</v>
      </c>
      <c r="C36" s="164">
        <v>932663601</v>
      </c>
      <c r="D36" s="165" t="s">
        <v>12226</v>
      </c>
      <c r="E36" s="165"/>
      <c r="F36" s="76"/>
      <c r="G36" s="165" t="s">
        <v>224</v>
      </c>
      <c r="H36" s="165" t="s">
        <v>245</v>
      </c>
      <c r="I36" s="76" t="s">
        <v>316</v>
      </c>
      <c r="J36" s="76" t="s">
        <v>221</v>
      </c>
      <c r="K36" s="145" t="s">
        <v>256</v>
      </c>
      <c r="L36" s="698" t="s">
        <v>256</v>
      </c>
      <c r="M36" s="145"/>
      <c r="N36" s="76" t="s">
        <v>236</v>
      </c>
      <c r="O36" s="77" t="s">
        <v>236</v>
      </c>
      <c r="P36" s="76" t="str">
        <f>TRIM(BD_EstrellaVergara[[#This Row],[CONTACTO II]])</f>
        <v>NO CONTESTA</v>
      </c>
      <c r="Q36" s="64"/>
    </row>
    <row r="37" spans="1:17" ht="13">
      <c r="A37" s="1196">
        <v>71366984</v>
      </c>
      <c r="B37" s="164" t="s">
        <v>6267</v>
      </c>
      <c r="C37" s="164">
        <v>905467988</v>
      </c>
      <c r="D37" s="165" t="s">
        <v>6266</v>
      </c>
      <c r="E37" s="165" t="s">
        <v>6268</v>
      </c>
      <c r="F37" s="76" t="s">
        <v>254</v>
      </c>
      <c r="G37" s="165" t="s">
        <v>224</v>
      </c>
      <c r="H37" s="165" t="s">
        <v>245</v>
      </c>
      <c r="I37" s="76" t="s">
        <v>316</v>
      </c>
      <c r="J37" s="76" t="s">
        <v>221</v>
      </c>
      <c r="K37" s="145" t="s">
        <v>256</v>
      </c>
      <c r="L37" s="698" t="s">
        <v>256</v>
      </c>
      <c r="M37" s="145"/>
      <c r="N37" s="76" t="s">
        <v>231</v>
      </c>
      <c r="O37" s="77" t="s">
        <v>231</v>
      </c>
      <c r="P37" s="76" t="s">
        <v>233</v>
      </c>
      <c r="Q37" s="64"/>
    </row>
    <row r="38" spans="1:17" ht="13">
      <c r="A38" s="1196">
        <v>61509014</v>
      </c>
      <c r="B38" s="164" t="s">
        <v>4564</v>
      </c>
      <c r="C38" s="164">
        <v>992248894</v>
      </c>
      <c r="D38" s="165" t="s">
        <v>4565</v>
      </c>
      <c r="E38" s="165"/>
      <c r="F38" s="76"/>
      <c r="G38" s="165" t="s">
        <v>224</v>
      </c>
      <c r="H38" s="165" t="s">
        <v>245</v>
      </c>
      <c r="I38" s="76" t="s">
        <v>316</v>
      </c>
      <c r="J38" s="76" t="s">
        <v>221</v>
      </c>
      <c r="K38" s="145" t="s">
        <v>256</v>
      </c>
      <c r="L38" s="698" t="s">
        <v>256</v>
      </c>
      <c r="M38" s="145"/>
      <c r="N38" s="76" t="s">
        <v>231</v>
      </c>
      <c r="O38" s="77" t="s">
        <v>236</v>
      </c>
      <c r="P38" s="76" t="str">
        <f>TRIM(BD_EstrellaVergara[[#This Row],[CONTACTO II]])</f>
        <v>NO CONTESTA</v>
      </c>
      <c r="Q38" s="64"/>
    </row>
    <row r="39" spans="1:17" ht="13">
      <c r="A39" s="1196">
        <v>61022688</v>
      </c>
      <c r="B39" s="164" t="s">
        <v>3579</v>
      </c>
      <c r="C39" s="164">
        <v>910493054</v>
      </c>
      <c r="D39" s="165" t="s">
        <v>3580</v>
      </c>
      <c r="E39" s="165"/>
      <c r="F39" s="76"/>
      <c r="G39" s="165" t="s">
        <v>224</v>
      </c>
      <c r="H39" s="165" t="s">
        <v>245</v>
      </c>
      <c r="I39" s="76" t="s">
        <v>316</v>
      </c>
      <c r="J39" s="76" t="s">
        <v>221</v>
      </c>
      <c r="K39" s="145" t="s">
        <v>256</v>
      </c>
      <c r="L39" s="698" t="s">
        <v>256</v>
      </c>
      <c r="M39" s="145"/>
      <c r="N39" s="76" t="s">
        <v>231</v>
      </c>
      <c r="O39" s="77" t="s">
        <v>236</v>
      </c>
      <c r="P39" s="76" t="str">
        <f>TRIM(BD_EstrellaVergara[[#This Row],[CONTACTO II]])</f>
        <v>NO CONTESTA</v>
      </c>
      <c r="Q39" s="64"/>
    </row>
    <row r="40" spans="1:17" ht="13">
      <c r="A40" s="1196"/>
      <c r="B40" s="164" t="s">
        <v>12227</v>
      </c>
      <c r="C40" s="164">
        <v>902620130</v>
      </c>
      <c r="D40" s="165" t="s">
        <v>12228</v>
      </c>
      <c r="E40" s="165"/>
      <c r="F40" s="76"/>
      <c r="G40" s="165" t="s">
        <v>224</v>
      </c>
      <c r="H40" s="165" t="s">
        <v>245</v>
      </c>
      <c r="I40" s="76" t="s">
        <v>316</v>
      </c>
      <c r="J40" s="76" t="s">
        <v>221</v>
      </c>
      <c r="K40" s="145" t="s">
        <v>256</v>
      </c>
      <c r="L40" s="698" t="s">
        <v>256</v>
      </c>
      <c r="M40" s="145"/>
      <c r="N40" s="76" t="s">
        <v>236</v>
      </c>
      <c r="O40" s="77" t="s">
        <v>236</v>
      </c>
      <c r="P40" s="76" t="str">
        <f>TRIM(BD_EstrellaVergara[[#This Row],[CONTACTO II]])</f>
        <v>NO CONTESTA</v>
      </c>
      <c r="Q40" s="64"/>
    </row>
    <row r="41" spans="1:17" ht="14">
      <c r="A41" s="1196"/>
      <c r="B41" s="164" t="s">
        <v>12229</v>
      </c>
      <c r="C41" s="164">
        <v>941731646</v>
      </c>
      <c r="D41" s="165" t="s">
        <v>7086</v>
      </c>
      <c r="E41" s="165"/>
      <c r="F41" s="76"/>
      <c r="G41" s="165" t="s">
        <v>224</v>
      </c>
      <c r="H41" s="165" t="s">
        <v>245</v>
      </c>
      <c r="I41" s="76" t="s">
        <v>316</v>
      </c>
      <c r="J41" s="76" t="s">
        <v>221</v>
      </c>
      <c r="K41" s="145" t="s">
        <v>256</v>
      </c>
      <c r="L41" s="1197" t="s">
        <v>271</v>
      </c>
      <c r="M41" s="145"/>
      <c r="N41" s="76" t="s">
        <v>236</v>
      </c>
      <c r="O41" s="77" t="s">
        <v>236</v>
      </c>
      <c r="P41" s="76"/>
      <c r="Q41" s="64"/>
    </row>
    <row r="42" spans="1:17" ht="13">
      <c r="A42" s="1196"/>
      <c r="B42" s="164" t="s">
        <v>12230</v>
      </c>
      <c r="C42" s="164">
        <v>997774393</v>
      </c>
      <c r="D42" s="165" t="s">
        <v>12231</v>
      </c>
      <c r="E42" s="165"/>
      <c r="F42" s="76"/>
      <c r="G42" s="165" t="s">
        <v>225</v>
      </c>
      <c r="H42" s="165" t="s">
        <v>245</v>
      </c>
      <c r="I42" s="76" t="s">
        <v>316</v>
      </c>
      <c r="J42" s="76" t="s">
        <v>221</v>
      </c>
      <c r="K42" s="145" t="s">
        <v>256</v>
      </c>
      <c r="L42" s="698" t="s">
        <v>256</v>
      </c>
      <c r="M42" s="145"/>
      <c r="N42" s="76" t="s">
        <v>231</v>
      </c>
      <c r="O42" s="77"/>
      <c r="P42" s="76" t="str">
        <f>TRIM(BD_EstrellaVergara[[#This Row],[CONTACTO II]])</f>
        <v/>
      </c>
      <c r="Q42" s="64"/>
    </row>
    <row r="43" spans="1:17" ht="13">
      <c r="A43" s="1196" t="s">
        <v>10602</v>
      </c>
      <c r="B43" s="164" t="s">
        <v>10603</v>
      </c>
      <c r="C43" s="164" t="s">
        <v>10604</v>
      </c>
      <c r="D43" s="165" t="s">
        <v>10605</v>
      </c>
      <c r="E43" s="165"/>
      <c r="F43" s="76"/>
      <c r="G43" s="165" t="s">
        <v>223</v>
      </c>
      <c r="H43" s="165" t="s">
        <v>243</v>
      </c>
      <c r="I43" s="76" t="s">
        <v>316</v>
      </c>
      <c r="J43" s="76" t="s">
        <v>221</v>
      </c>
      <c r="K43" s="145"/>
      <c r="M43" s="145"/>
      <c r="N43" s="76" t="s">
        <v>236</v>
      </c>
      <c r="O43" s="77"/>
      <c r="P43" s="76" t="str">
        <f>TRIM(BD_EstrellaVergara[[#This Row],[CONTACTO II]])</f>
        <v/>
      </c>
      <c r="Q43" s="64"/>
    </row>
    <row r="44" spans="1:17" ht="13">
      <c r="A44" s="1196" t="s">
        <v>10590</v>
      </c>
      <c r="B44" s="164" t="s">
        <v>10591</v>
      </c>
      <c r="C44" s="164" t="s">
        <v>10592</v>
      </c>
      <c r="D44" s="165" t="s">
        <v>10593</v>
      </c>
      <c r="E44" s="165"/>
      <c r="F44" s="76"/>
      <c r="G44" s="165" t="s">
        <v>224</v>
      </c>
      <c r="H44" s="165" t="s">
        <v>243</v>
      </c>
      <c r="I44" s="76" t="s">
        <v>316</v>
      </c>
      <c r="J44" s="76" t="s">
        <v>221</v>
      </c>
      <c r="K44" s="145"/>
      <c r="M44" s="145"/>
      <c r="N44" s="76" t="s">
        <v>231</v>
      </c>
      <c r="O44" s="77" t="s">
        <v>236</v>
      </c>
      <c r="P44" s="76" t="str">
        <f>TRIM(BD_EstrellaVergara[[#This Row],[CONTACTO II]])</f>
        <v>NO CONTESTA</v>
      </c>
      <c r="Q44" s="64"/>
    </row>
    <row r="45" spans="1:17" ht="13">
      <c r="A45" s="1196" t="s">
        <v>10623</v>
      </c>
      <c r="B45" s="164" t="s">
        <v>10624</v>
      </c>
      <c r="C45" s="164" t="s">
        <v>10625</v>
      </c>
      <c r="D45" s="165" t="s">
        <v>10626</v>
      </c>
      <c r="E45" s="165"/>
      <c r="F45" s="76"/>
      <c r="G45" s="165" t="s">
        <v>223</v>
      </c>
      <c r="H45" s="165" t="s">
        <v>243</v>
      </c>
      <c r="I45" s="76" t="s">
        <v>316</v>
      </c>
      <c r="J45" s="76" t="s">
        <v>221</v>
      </c>
      <c r="K45" s="145"/>
      <c r="M45" s="145"/>
      <c r="N45" s="76" t="s">
        <v>236</v>
      </c>
      <c r="O45" s="77"/>
      <c r="P45" s="76" t="str">
        <f>TRIM(BD_EstrellaVergara[[#This Row],[CONTACTO II]])</f>
        <v/>
      </c>
      <c r="Q45" s="64"/>
    </row>
    <row r="46" spans="1:17" ht="13">
      <c r="A46" s="1196" t="s">
        <v>10794</v>
      </c>
      <c r="B46" s="164" t="s">
        <v>10795</v>
      </c>
      <c r="C46" s="164" t="s">
        <v>10796</v>
      </c>
      <c r="D46" s="165" t="s">
        <v>10797</v>
      </c>
      <c r="E46" s="165"/>
      <c r="F46" s="76"/>
      <c r="G46" s="165" t="s">
        <v>223</v>
      </c>
      <c r="H46" s="165" t="s">
        <v>243</v>
      </c>
      <c r="I46" s="76" t="s">
        <v>316</v>
      </c>
      <c r="J46" s="76" t="s">
        <v>221</v>
      </c>
      <c r="K46" s="145"/>
      <c r="M46" s="145"/>
      <c r="N46" s="76" t="s">
        <v>231</v>
      </c>
      <c r="O46" s="77"/>
      <c r="P46" s="76" t="str">
        <f>TRIM(BD_EstrellaVergara[[#This Row],[CONTACTO II]])</f>
        <v/>
      </c>
      <c r="Q46" s="64"/>
    </row>
    <row r="47" spans="1:17" ht="13">
      <c r="A47" s="1196" t="s">
        <v>10571</v>
      </c>
      <c r="B47" s="164" t="s">
        <v>10572</v>
      </c>
      <c r="C47" s="164" t="s">
        <v>10573</v>
      </c>
      <c r="D47" s="165" t="s">
        <v>10574</v>
      </c>
      <c r="E47" s="165"/>
      <c r="F47" s="76"/>
      <c r="G47" s="165" t="s">
        <v>223</v>
      </c>
      <c r="H47" s="165" t="s">
        <v>243</v>
      </c>
      <c r="I47" s="76" t="s">
        <v>316</v>
      </c>
      <c r="J47" s="76" t="s">
        <v>221</v>
      </c>
      <c r="K47" s="145"/>
      <c r="M47" s="145"/>
      <c r="N47" s="76" t="s">
        <v>236</v>
      </c>
      <c r="O47" s="77"/>
      <c r="P47" s="76" t="str">
        <f>TRIM(BD_EstrellaVergara[[#This Row],[CONTACTO II]])</f>
        <v/>
      </c>
      <c r="Q47" s="64"/>
    </row>
    <row r="48" spans="1:17" ht="13">
      <c r="A48" s="1196" t="s">
        <v>10774</v>
      </c>
      <c r="B48" s="164" t="s">
        <v>10775</v>
      </c>
      <c r="C48" s="164" t="s">
        <v>10776</v>
      </c>
      <c r="D48" s="165" t="s">
        <v>10777</v>
      </c>
      <c r="E48" s="165"/>
      <c r="F48" s="76"/>
      <c r="G48" s="165" t="s">
        <v>223</v>
      </c>
      <c r="H48" s="165" t="s">
        <v>243</v>
      </c>
      <c r="I48" s="76" t="s">
        <v>316</v>
      </c>
      <c r="J48" s="76" t="s">
        <v>221</v>
      </c>
      <c r="K48" s="145"/>
      <c r="M48" s="145"/>
      <c r="N48" s="76" t="s">
        <v>231</v>
      </c>
      <c r="O48" s="77"/>
      <c r="P48" s="76" t="str">
        <f>TRIM(BD_EstrellaVergara[[#This Row],[CONTACTO II]])</f>
        <v/>
      </c>
      <c r="Q48" s="64"/>
    </row>
    <row r="49" spans="1:21" ht="13">
      <c r="A49" s="1196" t="s">
        <v>10633</v>
      </c>
      <c r="B49" s="164" t="s">
        <v>10634</v>
      </c>
      <c r="C49" s="164" t="s">
        <v>10635</v>
      </c>
      <c r="D49" s="165" t="s">
        <v>10636</v>
      </c>
      <c r="E49" s="165"/>
      <c r="F49" s="76"/>
      <c r="G49" s="165" t="s">
        <v>223</v>
      </c>
      <c r="H49" s="165" t="s">
        <v>243</v>
      </c>
      <c r="I49" s="76" t="s">
        <v>316</v>
      </c>
      <c r="J49" s="76" t="s">
        <v>221</v>
      </c>
      <c r="K49" s="145"/>
      <c r="M49" s="145"/>
      <c r="N49" s="76" t="s">
        <v>231</v>
      </c>
      <c r="O49" s="77"/>
      <c r="P49" s="76" t="str">
        <f>TRIM(BD_EstrellaVergara[[#This Row],[CONTACTO II]])</f>
        <v/>
      </c>
      <c r="Q49" s="64"/>
    </row>
    <row r="50" spans="1:21" ht="13">
      <c r="A50" s="1196" t="s">
        <v>10555</v>
      </c>
      <c r="B50" s="164" t="s">
        <v>10556</v>
      </c>
      <c r="C50" s="164" t="s">
        <v>10557</v>
      </c>
      <c r="D50" s="165" t="s">
        <v>10558</v>
      </c>
      <c r="E50" s="165"/>
      <c r="F50" s="76"/>
      <c r="G50" s="165" t="s">
        <v>224</v>
      </c>
      <c r="H50" s="165" t="s">
        <v>243</v>
      </c>
      <c r="I50" s="76" t="s">
        <v>316</v>
      </c>
      <c r="J50" s="76" t="s">
        <v>221</v>
      </c>
      <c r="K50" s="145"/>
      <c r="M50" s="145"/>
      <c r="N50" s="76" t="s">
        <v>231</v>
      </c>
      <c r="O50" s="77" t="s">
        <v>236</v>
      </c>
      <c r="P50" s="76" t="str">
        <f>TRIM(BD_EstrellaVergara[[#This Row],[CONTACTO II]])</f>
        <v>NO CONTESTA</v>
      </c>
      <c r="Q50" s="64"/>
    </row>
    <row r="51" spans="1:21" ht="13">
      <c r="A51" s="1196" t="s">
        <v>10756</v>
      </c>
      <c r="B51" s="164" t="s">
        <v>10757</v>
      </c>
      <c r="C51" s="164">
        <v>972297583</v>
      </c>
      <c r="D51" s="165"/>
      <c r="E51" s="165"/>
      <c r="F51" s="76"/>
      <c r="G51" s="165" t="s">
        <v>224</v>
      </c>
      <c r="H51" s="165" t="s">
        <v>244</v>
      </c>
      <c r="I51" s="76" t="s">
        <v>316</v>
      </c>
      <c r="J51" s="76" t="s">
        <v>221</v>
      </c>
      <c r="K51" s="145"/>
      <c r="M51" s="145"/>
      <c r="N51" s="76" t="s">
        <v>241</v>
      </c>
      <c r="O51" s="77" t="s">
        <v>236</v>
      </c>
      <c r="P51" s="76" t="str">
        <f>TRIM(BD_EstrellaVergara[[#This Row],[CONTACTO II]])</f>
        <v>NO CONTESTA</v>
      </c>
      <c r="Q51" s="64"/>
    </row>
    <row r="52" spans="1:21" ht="13">
      <c r="A52" s="1196" t="s">
        <v>10699</v>
      </c>
      <c r="B52" s="164" t="s">
        <v>10700</v>
      </c>
      <c r="C52" s="164" t="s">
        <v>10701</v>
      </c>
      <c r="D52" s="165" t="s">
        <v>10702</v>
      </c>
      <c r="E52" s="165"/>
      <c r="F52" s="76"/>
      <c r="G52" s="165" t="s">
        <v>224</v>
      </c>
      <c r="H52" s="165" t="s">
        <v>243</v>
      </c>
      <c r="I52" s="76" t="s">
        <v>316</v>
      </c>
      <c r="J52" s="76" t="s">
        <v>221</v>
      </c>
      <c r="K52" s="145"/>
      <c r="M52" s="145"/>
      <c r="N52" s="76" t="s">
        <v>236</v>
      </c>
      <c r="O52" s="77" t="s">
        <v>236</v>
      </c>
      <c r="P52" s="76" t="s">
        <v>332</v>
      </c>
      <c r="Q52" s="64"/>
    </row>
    <row r="53" spans="1:21" ht="13">
      <c r="A53" s="1196" t="s">
        <v>10676</v>
      </c>
      <c r="B53" s="164" t="s">
        <v>10677</v>
      </c>
      <c r="C53" s="164" t="s">
        <v>10678</v>
      </c>
      <c r="D53" s="165" t="s">
        <v>10679</v>
      </c>
      <c r="E53" s="165"/>
      <c r="F53" s="76"/>
      <c r="G53" s="165" t="s">
        <v>224</v>
      </c>
      <c r="H53" s="165" t="s">
        <v>243</v>
      </c>
      <c r="I53" s="76" t="s">
        <v>316</v>
      </c>
      <c r="J53" s="76" t="s">
        <v>221</v>
      </c>
      <c r="K53" s="145"/>
      <c r="M53" s="145"/>
      <c r="N53" s="76" t="s">
        <v>236</v>
      </c>
      <c r="O53" s="77" t="s">
        <v>236</v>
      </c>
      <c r="P53" s="76" t="str">
        <f>TRIM(BD_EstrellaVergara[[#This Row],[CONTACTO II]])</f>
        <v>NO CONTESTA</v>
      </c>
      <c r="Q53" s="64"/>
    </row>
    <row r="54" spans="1:21" ht="13">
      <c r="A54" s="1196" t="s">
        <v>10662</v>
      </c>
      <c r="B54" s="164" t="s">
        <v>10663</v>
      </c>
      <c r="C54" s="164" t="s">
        <v>10664</v>
      </c>
      <c r="D54" s="165" t="s">
        <v>10665</v>
      </c>
      <c r="E54" s="165"/>
      <c r="F54" s="76"/>
      <c r="G54" s="165" t="s">
        <v>224</v>
      </c>
      <c r="H54" s="165" t="s">
        <v>243</v>
      </c>
      <c r="I54" s="76" t="s">
        <v>316</v>
      </c>
      <c r="J54" s="76" t="s">
        <v>221</v>
      </c>
      <c r="K54" s="145"/>
      <c r="M54" s="145"/>
      <c r="N54" s="76" t="s">
        <v>236</v>
      </c>
      <c r="O54" s="77" t="s">
        <v>236</v>
      </c>
      <c r="P54" s="76" t="str">
        <f>TRIM(BD_EstrellaVergara[[#This Row],[CONTACTO II]])</f>
        <v>NO CONTESTA</v>
      </c>
      <c r="Q54" s="64"/>
    </row>
    <row r="55" spans="1:21" ht="13">
      <c r="A55" s="1196" t="s">
        <v>10582</v>
      </c>
      <c r="B55" s="164" t="s">
        <v>10583</v>
      </c>
      <c r="C55" s="164" t="s">
        <v>10584</v>
      </c>
      <c r="D55" s="165" t="s">
        <v>10585</v>
      </c>
      <c r="E55" s="165"/>
      <c r="F55" s="76"/>
      <c r="G55" s="165" t="s">
        <v>224</v>
      </c>
      <c r="H55" s="165" t="s">
        <v>243</v>
      </c>
      <c r="I55" s="76" t="s">
        <v>316</v>
      </c>
      <c r="J55" s="76" t="s">
        <v>221</v>
      </c>
      <c r="K55" s="145"/>
      <c r="M55" s="145"/>
      <c r="N55" s="76" t="s">
        <v>231</v>
      </c>
      <c r="O55" s="77" t="s">
        <v>231</v>
      </c>
      <c r="P55" s="76" t="s">
        <v>233</v>
      </c>
      <c r="Q55" s="64"/>
    </row>
    <row r="56" spans="1:21" ht="13">
      <c r="A56" s="1196" t="s">
        <v>10524</v>
      </c>
      <c r="B56" s="164" t="s">
        <v>10525</v>
      </c>
      <c r="C56" s="164" t="s">
        <v>10526</v>
      </c>
      <c r="D56" s="165" t="s">
        <v>10527</v>
      </c>
      <c r="E56" s="165"/>
      <c r="F56" s="76"/>
      <c r="G56" s="165" t="s">
        <v>224</v>
      </c>
      <c r="H56" s="165" t="s">
        <v>243</v>
      </c>
      <c r="I56" s="76" t="s">
        <v>316</v>
      </c>
      <c r="J56" s="76" t="s">
        <v>221</v>
      </c>
      <c r="K56" s="145"/>
      <c r="M56" s="145"/>
      <c r="N56" s="76" t="s">
        <v>236</v>
      </c>
      <c r="O56" s="77" t="s">
        <v>236</v>
      </c>
      <c r="P56" s="76" t="str">
        <f>TRIM(BD_EstrellaVergara[[#This Row],[CONTACTO II]])</f>
        <v>NO CONTESTA</v>
      </c>
      <c r="Q56" s="64"/>
    </row>
    <row r="57" spans="1:21" ht="13">
      <c r="A57" s="1196" t="s">
        <v>10782</v>
      </c>
      <c r="B57" s="164" t="s">
        <v>10783</v>
      </c>
      <c r="C57" s="164" t="s">
        <v>10784</v>
      </c>
      <c r="D57" s="165" t="s">
        <v>10785</v>
      </c>
      <c r="E57" s="165"/>
      <c r="F57" s="76"/>
      <c r="G57" s="165" t="s">
        <v>224</v>
      </c>
      <c r="H57" s="165" t="s">
        <v>243</v>
      </c>
      <c r="I57" s="76" t="s">
        <v>316</v>
      </c>
      <c r="J57" s="76" t="s">
        <v>221</v>
      </c>
      <c r="K57" s="145"/>
      <c r="M57" s="145"/>
      <c r="N57" s="76" t="s">
        <v>236</v>
      </c>
      <c r="O57" s="77" t="s">
        <v>236</v>
      </c>
      <c r="P57" s="76" t="str">
        <f>TRIM(BD_EstrellaVergara[[#This Row],[CONTACTO II]])</f>
        <v>NO CONTESTA</v>
      </c>
      <c r="Q57" s="64"/>
    </row>
    <row r="58" spans="1:21" ht="13">
      <c r="A58" s="1196" t="s">
        <v>10798</v>
      </c>
      <c r="B58" s="164" t="s">
        <v>10799</v>
      </c>
      <c r="C58" s="164">
        <v>949748982</v>
      </c>
      <c r="D58" s="165" t="s">
        <v>10800</v>
      </c>
      <c r="E58" s="165"/>
      <c r="F58" s="76"/>
      <c r="G58" s="165" t="s">
        <v>224</v>
      </c>
      <c r="H58" s="165" t="s">
        <v>243</v>
      </c>
      <c r="I58" s="76" t="s">
        <v>316</v>
      </c>
      <c r="J58" s="76" t="s">
        <v>221</v>
      </c>
      <c r="K58" s="145"/>
      <c r="M58" s="145"/>
      <c r="N58" s="76" t="s">
        <v>231</v>
      </c>
      <c r="O58" s="77" t="s">
        <v>236</v>
      </c>
      <c r="P58" s="76" t="str">
        <f>TRIM(BD_EstrellaVergara[[#This Row],[CONTACTO II]])</f>
        <v>NO CONTESTA</v>
      </c>
      <c r="Q58" s="64"/>
    </row>
    <row r="59" spans="1:21" ht="13">
      <c r="A59" s="1196" t="s">
        <v>10559</v>
      </c>
      <c r="B59" s="164" t="s">
        <v>10560</v>
      </c>
      <c r="C59" s="164" t="s">
        <v>10561</v>
      </c>
      <c r="D59" s="165" t="s">
        <v>10562</v>
      </c>
      <c r="E59" s="165"/>
      <c r="F59" s="76"/>
      <c r="G59" s="165" t="s">
        <v>224</v>
      </c>
      <c r="H59" s="165" t="s">
        <v>243</v>
      </c>
      <c r="I59" s="76" t="s">
        <v>316</v>
      </c>
      <c r="J59" s="76" t="s">
        <v>221</v>
      </c>
      <c r="K59" s="145"/>
      <c r="M59" s="145"/>
      <c r="N59" s="76" t="s">
        <v>237</v>
      </c>
      <c r="O59" s="77" t="s">
        <v>236</v>
      </c>
      <c r="P59" s="76" t="str">
        <f>TRIM(BD_EstrellaVergara[[#This Row],[CONTACTO II]])</f>
        <v>NO CONTESTA</v>
      </c>
      <c r="Q59" s="64"/>
    </row>
    <row r="60" spans="1:21" ht="13">
      <c r="A60" s="1196" t="s">
        <v>10637</v>
      </c>
      <c r="B60" s="164" t="s">
        <v>10638</v>
      </c>
      <c r="C60" s="164" t="s">
        <v>10639</v>
      </c>
      <c r="D60" s="165" t="s">
        <v>10640</v>
      </c>
      <c r="E60" s="165"/>
      <c r="F60" s="76"/>
      <c r="G60" s="165" t="s">
        <v>224</v>
      </c>
      <c r="H60" s="165" t="s">
        <v>243</v>
      </c>
      <c r="I60" s="76" t="s">
        <v>316</v>
      </c>
      <c r="J60" s="76" t="s">
        <v>221</v>
      </c>
      <c r="K60" s="145"/>
      <c r="M60" s="145"/>
      <c r="N60" s="76" t="s">
        <v>231</v>
      </c>
      <c r="O60" s="77" t="s">
        <v>236</v>
      </c>
      <c r="P60" s="76" t="str">
        <f>TRIM(BD_EstrellaVergara[[#This Row],[CONTACTO II]])</f>
        <v>NO CONTESTA</v>
      </c>
      <c r="Q60" s="64"/>
    </row>
    <row r="61" spans="1:21" ht="28">
      <c r="A61" s="1196" t="s">
        <v>10659</v>
      </c>
      <c r="B61" s="164" t="s">
        <v>10660</v>
      </c>
      <c r="C61" s="164">
        <v>912808096</v>
      </c>
      <c r="D61" s="165" t="s">
        <v>10661</v>
      </c>
      <c r="E61" s="165"/>
      <c r="F61" s="76" t="s">
        <v>254</v>
      </c>
      <c r="G61" s="165" t="s">
        <v>224</v>
      </c>
      <c r="H61" s="165" t="s">
        <v>243</v>
      </c>
      <c r="I61" s="76" t="s">
        <v>316</v>
      </c>
      <c r="J61" s="76" t="s">
        <v>221</v>
      </c>
      <c r="K61" s="145" t="s">
        <v>256</v>
      </c>
      <c r="L61" s="698" t="s">
        <v>256</v>
      </c>
      <c r="M61" s="145"/>
      <c r="N61" s="76" t="s">
        <v>231</v>
      </c>
      <c r="O61" s="77" t="s">
        <v>236</v>
      </c>
      <c r="P61" s="76" t="str">
        <f>TRIM(BD_EstrellaVergara[[#This Row],[CONTACTO II]])</f>
        <v>NO CONTESTA</v>
      </c>
      <c r="Q61" s="64" t="s">
        <v>445</v>
      </c>
      <c r="R61" s="56" t="s">
        <v>232</v>
      </c>
      <c r="S61" s="56" t="s">
        <v>318</v>
      </c>
      <c r="T61" s="56" t="s">
        <v>323</v>
      </c>
      <c r="U61" s="56" t="s">
        <v>255</v>
      </c>
    </row>
    <row r="62" spans="1:21" ht="13">
      <c r="A62" s="1196" t="s">
        <v>10762</v>
      </c>
      <c r="B62" s="164" t="s">
        <v>10763</v>
      </c>
      <c r="C62" s="164" t="s">
        <v>10764</v>
      </c>
      <c r="D62" s="165" t="s">
        <v>10765</v>
      </c>
      <c r="E62" s="165"/>
      <c r="F62" s="76"/>
      <c r="G62" s="165" t="s">
        <v>225</v>
      </c>
      <c r="H62" s="165" t="s">
        <v>243</v>
      </c>
      <c r="I62" s="76" t="s">
        <v>316</v>
      </c>
      <c r="J62" s="76" t="s">
        <v>221</v>
      </c>
      <c r="K62" s="145"/>
      <c r="M62" s="145"/>
      <c r="N62" s="76" t="s">
        <v>236</v>
      </c>
      <c r="O62" s="77"/>
      <c r="P62" s="76" t="str">
        <f>TRIM(BD_EstrellaVergara[[#This Row],[CONTACTO II]])</f>
        <v/>
      </c>
      <c r="Q62" s="64"/>
    </row>
    <row r="63" spans="1:21" ht="13">
      <c r="A63" s="1196" t="s">
        <v>10745</v>
      </c>
      <c r="B63" s="164" t="s">
        <v>10746</v>
      </c>
      <c r="C63" s="164">
        <v>930344718</v>
      </c>
      <c r="D63" s="165" t="s">
        <v>10747</v>
      </c>
      <c r="E63" s="165"/>
      <c r="F63" s="76"/>
      <c r="G63" s="165" t="s">
        <v>225</v>
      </c>
      <c r="H63" s="165" t="s">
        <v>243</v>
      </c>
      <c r="I63" s="76" t="s">
        <v>316</v>
      </c>
      <c r="J63" s="76" t="s">
        <v>221</v>
      </c>
      <c r="K63" s="145"/>
      <c r="M63" s="145"/>
      <c r="N63" s="76" t="s">
        <v>236</v>
      </c>
      <c r="O63" s="77"/>
      <c r="P63" s="76" t="str">
        <f>TRIM(BD_EstrellaVergara[[#This Row],[CONTACTO II]])</f>
        <v/>
      </c>
      <c r="Q63" s="64"/>
    </row>
    <row r="64" spans="1:21" ht="13">
      <c r="A64" s="1196" t="s">
        <v>10617</v>
      </c>
      <c r="B64" s="164" t="s">
        <v>10618</v>
      </c>
      <c r="C64" s="164">
        <v>970843666</v>
      </c>
      <c r="D64" s="165" t="s">
        <v>10619</v>
      </c>
      <c r="E64" s="165"/>
      <c r="F64" s="76"/>
      <c r="G64" s="165" t="s">
        <v>225</v>
      </c>
      <c r="H64" s="165" t="s">
        <v>243</v>
      </c>
      <c r="I64" s="76" t="s">
        <v>316</v>
      </c>
      <c r="J64" s="76" t="s">
        <v>221</v>
      </c>
      <c r="K64" s="145"/>
      <c r="M64" s="145"/>
      <c r="N64" s="76" t="s">
        <v>231</v>
      </c>
      <c r="O64" s="77"/>
      <c r="P64" s="76" t="str">
        <f>TRIM(BD_EstrellaVergara[[#This Row],[CONTACTO II]])</f>
        <v/>
      </c>
      <c r="Q64" s="64"/>
    </row>
    <row r="65" spans="1:21" ht="13">
      <c r="A65" s="1196" t="s">
        <v>10630</v>
      </c>
      <c r="B65" s="164" t="s">
        <v>10631</v>
      </c>
      <c r="C65" s="164">
        <v>913263521</v>
      </c>
      <c r="D65" s="165" t="s">
        <v>10632</v>
      </c>
      <c r="E65" s="165"/>
      <c r="F65" s="76"/>
      <c r="G65" s="165" t="s">
        <v>225</v>
      </c>
      <c r="H65" s="165" t="s">
        <v>243</v>
      </c>
      <c r="I65" s="76" t="s">
        <v>316</v>
      </c>
      <c r="J65" s="76" t="s">
        <v>221</v>
      </c>
      <c r="K65" s="145"/>
      <c r="M65" s="145"/>
      <c r="N65" s="76" t="s">
        <v>236</v>
      </c>
      <c r="O65" s="77"/>
      <c r="P65" s="76" t="str">
        <f>TRIM(BD_EstrellaVergara[[#This Row],[CONTACTO II]])</f>
        <v/>
      </c>
      <c r="Q65" s="64"/>
    </row>
    <row r="66" spans="1:21" ht="13">
      <c r="A66" s="1196" t="s">
        <v>10736</v>
      </c>
      <c r="B66" s="164" t="s">
        <v>10737</v>
      </c>
      <c r="C66" s="164">
        <v>967313098</v>
      </c>
      <c r="D66" s="165" t="s">
        <v>10738</v>
      </c>
      <c r="E66" s="165"/>
      <c r="F66" s="76"/>
      <c r="G66" s="165" t="s">
        <v>225</v>
      </c>
      <c r="H66" s="165" t="s">
        <v>243</v>
      </c>
      <c r="I66" s="76" t="s">
        <v>316</v>
      </c>
      <c r="J66" s="76" t="s">
        <v>221</v>
      </c>
      <c r="K66" s="145"/>
      <c r="M66" s="145"/>
      <c r="N66" s="76" t="s">
        <v>231</v>
      </c>
      <c r="O66" s="77"/>
      <c r="P66" s="76" t="str">
        <f>TRIM(BD_EstrellaVergara[[#This Row],[CONTACTO II]])</f>
        <v/>
      </c>
      <c r="Q66" s="64"/>
    </row>
    <row r="67" spans="1:21" ht="13">
      <c r="A67" s="1196" t="s">
        <v>10606</v>
      </c>
      <c r="B67" s="164" t="s">
        <v>10607</v>
      </c>
      <c r="C67" s="164">
        <v>982921891</v>
      </c>
      <c r="D67" s="165" t="s">
        <v>10608</v>
      </c>
      <c r="E67" s="165"/>
      <c r="F67" s="76"/>
      <c r="G67" s="165" t="s">
        <v>225</v>
      </c>
      <c r="H67" s="165" t="s">
        <v>243</v>
      </c>
      <c r="I67" s="76" t="s">
        <v>316</v>
      </c>
      <c r="J67" s="76" t="s">
        <v>221</v>
      </c>
      <c r="K67" s="145"/>
      <c r="M67" s="145"/>
      <c r="N67" s="76" t="s">
        <v>231</v>
      </c>
      <c r="O67" s="77"/>
      <c r="P67" s="76" t="str">
        <f>TRIM(BD_EstrellaVergara[[#This Row],[CONTACTO II]])</f>
        <v/>
      </c>
      <c r="Q67" s="64"/>
    </row>
    <row r="68" spans="1:21" ht="13">
      <c r="A68" s="1196" t="s">
        <v>10620</v>
      </c>
      <c r="B68" s="164" t="s">
        <v>10621</v>
      </c>
      <c r="C68" s="164">
        <v>950087832</v>
      </c>
      <c r="D68" s="165" t="s">
        <v>10622</v>
      </c>
      <c r="E68" s="165"/>
      <c r="F68" s="76"/>
      <c r="G68" s="165" t="s">
        <v>225</v>
      </c>
      <c r="H68" s="165" t="s">
        <v>243</v>
      </c>
      <c r="I68" s="76" t="s">
        <v>316</v>
      </c>
      <c r="J68" s="76" t="s">
        <v>221</v>
      </c>
      <c r="K68" s="145"/>
      <c r="M68" s="145"/>
      <c r="N68" s="76" t="s">
        <v>231</v>
      </c>
      <c r="O68" s="77"/>
      <c r="P68" s="76" t="str">
        <f>TRIM(BD_EstrellaVergara[[#This Row],[CONTACTO II]])</f>
        <v/>
      </c>
      <c r="Q68" s="64"/>
    </row>
    <row r="69" spans="1:21" ht="28">
      <c r="A69" s="1196">
        <v>75912118</v>
      </c>
      <c r="B69" s="164" t="s">
        <v>9465</v>
      </c>
      <c r="C69" s="164">
        <v>979353654</v>
      </c>
      <c r="D69" s="165"/>
      <c r="E69" s="165"/>
      <c r="F69" s="76" t="s">
        <v>254</v>
      </c>
      <c r="G69" s="165" t="s">
        <v>223</v>
      </c>
      <c r="H69" s="165" t="s">
        <v>245</v>
      </c>
      <c r="I69" s="76" t="s">
        <v>316</v>
      </c>
      <c r="J69" s="76" t="s">
        <v>221</v>
      </c>
      <c r="K69" s="145" t="s">
        <v>256</v>
      </c>
      <c r="L69" s="698" t="s">
        <v>256</v>
      </c>
      <c r="M69" s="145"/>
      <c r="N69" s="76" t="s">
        <v>231</v>
      </c>
      <c r="O69" s="77" t="s">
        <v>241</v>
      </c>
      <c r="P69" s="76" t="str">
        <f>TRIM(BD_EstrellaVergara[[#This Row],[CONTACTO II]])</f>
        <v>SELECCIONÓ OTRA UNIVERSIDAD</v>
      </c>
      <c r="Q69" s="64" t="s">
        <v>445</v>
      </c>
      <c r="R69" s="56" t="s">
        <v>232</v>
      </c>
      <c r="S69" s="56" t="s">
        <v>318</v>
      </c>
      <c r="T69" s="56" t="s">
        <v>323</v>
      </c>
      <c r="U69" s="56" t="s">
        <v>255</v>
      </c>
    </row>
    <row r="70" spans="1:21" ht="13">
      <c r="A70" s="1196">
        <v>61789830</v>
      </c>
      <c r="B70" s="164" t="s">
        <v>4821</v>
      </c>
      <c r="C70" s="164">
        <v>938717761</v>
      </c>
      <c r="D70" s="165"/>
      <c r="E70" s="165"/>
      <c r="F70" s="76"/>
      <c r="G70" s="165" t="s">
        <v>225</v>
      </c>
      <c r="H70" s="165" t="s">
        <v>245</v>
      </c>
      <c r="I70" s="76" t="s">
        <v>316</v>
      </c>
      <c r="J70" s="76" t="s">
        <v>221</v>
      </c>
      <c r="K70" s="145"/>
      <c r="M70" s="145"/>
      <c r="N70" s="76" t="s">
        <v>231</v>
      </c>
      <c r="O70" s="77"/>
      <c r="P70" s="76" t="str">
        <f>TRIM(BD_EstrellaVergara[[#This Row],[CONTACTO II]])</f>
        <v/>
      </c>
      <c r="Q70" s="64"/>
    </row>
    <row r="71" spans="1:21" ht="28">
      <c r="A71" s="1196">
        <v>70341201</v>
      </c>
      <c r="B71" s="164" t="s">
        <v>5404</v>
      </c>
      <c r="C71" s="164">
        <v>953509600</v>
      </c>
      <c r="D71" s="165"/>
      <c r="E71" s="165"/>
      <c r="F71" s="76"/>
      <c r="G71" s="165" t="s">
        <v>223</v>
      </c>
      <c r="H71" s="165" t="s">
        <v>245</v>
      </c>
      <c r="I71" s="76" t="s">
        <v>316</v>
      </c>
      <c r="J71" s="76" t="s">
        <v>221</v>
      </c>
      <c r="K71" s="145"/>
      <c r="M71" s="145"/>
      <c r="N71" s="76" t="s">
        <v>231</v>
      </c>
      <c r="O71" s="77" t="s">
        <v>231</v>
      </c>
      <c r="P71" s="76" t="s">
        <v>239</v>
      </c>
      <c r="Q71" s="64" t="s">
        <v>445</v>
      </c>
      <c r="R71" s="56" t="s">
        <v>234</v>
      </c>
      <c r="S71" s="56" t="s">
        <v>318</v>
      </c>
      <c r="T71" s="56" t="s">
        <v>628</v>
      </c>
      <c r="U71" s="56" t="s">
        <v>255</v>
      </c>
    </row>
    <row r="72" spans="1:21" ht="13">
      <c r="A72" s="1198">
        <v>61218143</v>
      </c>
      <c r="B72" s="164" t="s">
        <v>3859</v>
      </c>
      <c r="C72" s="145">
        <v>972403311</v>
      </c>
      <c r="D72" s="165" t="s">
        <v>3860</v>
      </c>
      <c r="E72" s="145" t="s">
        <v>376</v>
      </c>
      <c r="G72" s="165" t="s">
        <v>224</v>
      </c>
      <c r="H72" s="165" t="s">
        <v>245</v>
      </c>
      <c r="I72" s="76" t="s">
        <v>316</v>
      </c>
      <c r="J72" s="76" t="s">
        <v>221</v>
      </c>
      <c r="K72" s="145"/>
      <c r="M72" s="145"/>
      <c r="N72" s="76" t="s">
        <v>236</v>
      </c>
      <c r="O72" s="77" t="s">
        <v>236</v>
      </c>
      <c r="P72" s="76" t="str">
        <f>TRIM(BD_EstrellaVergara[[#This Row],[CONTACTO II]])</f>
        <v>NO CONTESTA</v>
      </c>
      <c r="Q72" s="64"/>
    </row>
    <row r="73" spans="1:21" ht="13">
      <c r="A73" s="1198">
        <v>48357919</v>
      </c>
      <c r="B73" s="164" t="s">
        <v>2915</v>
      </c>
      <c r="C73" s="145">
        <v>918732207</v>
      </c>
      <c r="D73" s="165" t="s">
        <v>2916</v>
      </c>
      <c r="E73" s="145" t="s">
        <v>376</v>
      </c>
      <c r="G73" s="165" t="s">
        <v>224</v>
      </c>
      <c r="H73" s="165" t="s">
        <v>245</v>
      </c>
      <c r="I73" s="76" t="s">
        <v>316</v>
      </c>
      <c r="J73" s="76" t="s">
        <v>221</v>
      </c>
      <c r="K73" s="145"/>
      <c r="M73" s="145"/>
      <c r="N73" s="76" t="s">
        <v>236</v>
      </c>
      <c r="O73" s="77" t="s">
        <v>231</v>
      </c>
      <c r="P73" s="76" t="s">
        <v>233</v>
      </c>
      <c r="Q73" s="64"/>
    </row>
    <row r="74" spans="1:21" ht="13">
      <c r="A74" s="1198">
        <v>72758772</v>
      </c>
      <c r="B74" s="164" t="s">
        <v>7552</v>
      </c>
      <c r="C74" s="145">
        <v>906716961</v>
      </c>
      <c r="D74" s="165" t="s">
        <v>7553</v>
      </c>
      <c r="E74" s="145" t="s">
        <v>376</v>
      </c>
      <c r="G74" s="165" t="s">
        <v>223</v>
      </c>
      <c r="H74" s="165" t="s">
        <v>245</v>
      </c>
      <c r="I74" s="76" t="s">
        <v>316</v>
      </c>
      <c r="J74" s="76" t="s">
        <v>221</v>
      </c>
      <c r="K74" s="145"/>
      <c r="M74" s="145"/>
      <c r="N74" s="76" t="s">
        <v>236</v>
      </c>
      <c r="O74" s="77"/>
      <c r="P74" s="76" t="str">
        <f>TRIM(BD_EstrellaVergara[[#This Row],[CONTACTO II]])</f>
        <v/>
      </c>
      <c r="Q74" s="64"/>
    </row>
    <row r="75" spans="1:21" ht="13">
      <c r="A75" s="1198">
        <v>72973708</v>
      </c>
      <c r="B75" s="164" t="s">
        <v>7769</v>
      </c>
      <c r="C75" s="145">
        <v>908595068</v>
      </c>
      <c r="D75" s="165" t="s">
        <v>7770</v>
      </c>
      <c r="E75" s="145" t="s">
        <v>376</v>
      </c>
      <c r="G75" s="165" t="s">
        <v>224</v>
      </c>
      <c r="H75" s="165" t="s">
        <v>245</v>
      </c>
      <c r="I75" s="76" t="s">
        <v>316</v>
      </c>
      <c r="J75" s="76" t="s">
        <v>221</v>
      </c>
      <c r="K75" s="145"/>
      <c r="M75" s="145"/>
      <c r="N75" s="76" t="s">
        <v>236</v>
      </c>
      <c r="O75" s="77" t="s">
        <v>236</v>
      </c>
      <c r="P75" s="76" t="str">
        <f>TRIM(BD_EstrellaVergara[[#This Row],[CONTACTO II]])</f>
        <v>NO CONTESTA</v>
      </c>
      <c r="Q75" s="64"/>
    </row>
    <row r="76" spans="1:21" ht="13">
      <c r="A76" s="1198">
        <v>61010307</v>
      </c>
      <c r="B76" s="164" t="s">
        <v>3561</v>
      </c>
      <c r="C76" s="145">
        <v>987819216</v>
      </c>
      <c r="D76" s="165" t="s">
        <v>3562</v>
      </c>
      <c r="E76" s="145" t="s">
        <v>376</v>
      </c>
      <c r="G76" s="165" t="s">
        <v>224</v>
      </c>
      <c r="H76" s="165" t="s">
        <v>245</v>
      </c>
      <c r="I76" s="76" t="s">
        <v>316</v>
      </c>
      <c r="J76" s="76" t="s">
        <v>221</v>
      </c>
      <c r="K76" s="145"/>
      <c r="M76" s="145"/>
      <c r="N76" s="76" t="s">
        <v>236</v>
      </c>
      <c r="O76" s="77" t="s">
        <v>236</v>
      </c>
      <c r="P76" s="76" t="str">
        <f>TRIM(BD_EstrellaVergara[[#This Row],[CONTACTO II]])</f>
        <v>NO CONTESTA</v>
      </c>
      <c r="Q76" s="64"/>
    </row>
    <row r="77" spans="1:21" ht="13">
      <c r="A77" s="1198">
        <v>74116072</v>
      </c>
      <c r="B77" s="164" t="s">
        <v>8792</v>
      </c>
      <c r="C77" s="164">
        <v>968587826</v>
      </c>
      <c r="D77" s="165" t="s">
        <v>8793</v>
      </c>
      <c r="E77" s="145"/>
      <c r="F77" s="76"/>
      <c r="G77" s="165" t="s">
        <v>223</v>
      </c>
      <c r="H77" s="165" t="s">
        <v>245</v>
      </c>
      <c r="I77" s="76" t="s">
        <v>316</v>
      </c>
      <c r="J77" s="76" t="s">
        <v>221</v>
      </c>
      <c r="K77" s="145" t="s">
        <v>269</v>
      </c>
      <c r="L77" s="698" t="s">
        <v>269</v>
      </c>
      <c r="M77" s="145"/>
      <c r="N77" s="76" t="s">
        <v>236</v>
      </c>
      <c r="O77" s="77"/>
      <c r="P77" s="76" t="str">
        <f>TRIM(BD_EstrellaVergara[[#This Row],[CONTACTO II]])</f>
        <v/>
      </c>
      <c r="Q77" s="64"/>
    </row>
    <row r="78" spans="1:21" ht="13">
      <c r="A78" s="1198">
        <v>71371651</v>
      </c>
      <c r="B78" s="164" t="s">
        <v>6312</v>
      </c>
      <c r="C78" s="164">
        <v>972718127</v>
      </c>
      <c r="D78" s="165" t="s">
        <v>6313</v>
      </c>
      <c r="E78" s="145"/>
      <c r="F78" s="76"/>
      <c r="G78" s="165" t="s">
        <v>223</v>
      </c>
      <c r="H78" s="165" t="s">
        <v>245</v>
      </c>
      <c r="I78" s="76" t="s">
        <v>316</v>
      </c>
      <c r="J78" s="76" t="s">
        <v>221</v>
      </c>
      <c r="K78" s="145" t="s">
        <v>269</v>
      </c>
      <c r="L78" s="698" t="s">
        <v>269</v>
      </c>
      <c r="M78" s="145"/>
      <c r="N78" s="76" t="s">
        <v>236</v>
      </c>
      <c r="O78" s="77"/>
      <c r="P78" s="76" t="str">
        <f>TRIM(BD_EstrellaVergara[[#This Row],[CONTACTO II]])</f>
        <v/>
      </c>
      <c r="Q78" s="64"/>
    </row>
    <row r="79" spans="1:21" ht="13">
      <c r="A79" s="1196"/>
      <c r="B79" s="164" t="s">
        <v>12232</v>
      </c>
      <c r="C79" s="145">
        <v>976342155</v>
      </c>
      <c r="D79" s="165" t="s">
        <v>1954</v>
      </c>
      <c r="E79" s="164"/>
      <c r="F79" s="76" t="s">
        <v>240</v>
      </c>
      <c r="G79" s="165" t="s">
        <v>225</v>
      </c>
      <c r="H79" s="165" t="s">
        <v>245</v>
      </c>
      <c r="I79" s="76" t="s">
        <v>12233</v>
      </c>
      <c r="J79" s="76" t="s">
        <v>221</v>
      </c>
      <c r="K79" s="145"/>
      <c r="M79" s="145"/>
      <c r="N79" s="76" t="s">
        <v>236</v>
      </c>
      <c r="O79" s="77" t="s">
        <v>231</v>
      </c>
      <c r="P79" s="76"/>
      <c r="Q79" s="64"/>
    </row>
    <row r="80" spans="1:21" ht="28">
      <c r="A80" s="1196">
        <v>73724855</v>
      </c>
      <c r="B80" s="164" t="s">
        <v>8508</v>
      </c>
      <c r="C80" s="164">
        <v>994914208</v>
      </c>
      <c r="D80" s="165" t="s">
        <v>8509</v>
      </c>
      <c r="E80" s="165"/>
      <c r="F80" s="76" t="s">
        <v>254</v>
      </c>
      <c r="G80" s="165" t="s">
        <v>223</v>
      </c>
      <c r="H80" s="165" t="s">
        <v>242</v>
      </c>
      <c r="I80" s="76" t="s">
        <v>316</v>
      </c>
      <c r="J80" s="76" t="s">
        <v>221</v>
      </c>
      <c r="K80" s="145"/>
      <c r="M80" s="145"/>
      <c r="N80" s="76" t="s">
        <v>231</v>
      </c>
      <c r="O80" s="77" t="s">
        <v>233</v>
      </c>
      <c r="P80" s="76" t="str">
        <f>TRIM(BD_EstrellaVergara[[#This Row],[CONTACTO II]])</f>
        <v>SE ENVIÓ INFORMACIÓN</v>
      </c>
      <c r="Q80" s="64" t="s">
        <v>445</v>
      </c>
      <c r="R80" s="56" t="s">
        <v>232</v>
      </c>
      <c r="S80" s="56" t="s">
        <v>318</v>
      </c>
      <c r="T80" s="56" t="s">
        <v>323</v>
      </c>
      <c r="U80" s="56" t="s">
        <v>255</v>
      </c>
    </row>
    <row r="81" spans="1:22" ht="42">
      <c r="A81" s="1196">
        <v>73363719</v>
      </c>
      <c r="B81" s="164" t="s">
        <v>8305</v>
      </c>
      <c r="C81" s="164">
        <v>983633631</v>
      </c>
      <c r="D81" s="165" t="s">
        <v>8306</v>
      </c>
      <c r="E81" s="165"/>
      <c r="F81" s="76" t="s">
        <v>247</v>
      </c>
      <c r="G81" s="165" t="s">
        <v>223</v>
      </c>
      <c r="H81" s="165" t="s">
        <v>242</v>
      </c>
      <c r="I81" s="76" t="s">
        <v>316</v>
      </c>
      <c r="J81" s="76" t="s">
        <v>221</v>
      </c>
      <c r="K81" s="145"/>
      <c r="M81" s="145"/>
      <c r="N81" s="76" t="s">
        <v>231</v>
      </c>
      <c r="O81" s="77" t="s">
        <v>233</v>
      </c>
      <c r="P81" s="76" t="str">
        <f>TRIM(BD_EstrellaVergara[[#This Row],[CONTACTO II]])</f>
        <v>SE ENVIÓ INFORMACIÓN</v>
      </c>
      <c r="Q81" s="64" t="s">
        <v>3344</v>
      </c>
      <c r="R81" s="56" t="s">
        <v>232</v>
      </c>
      <c r="S81" s="56" t="s">
        <v>319</v>
      </c>
      <c r="T81" s="56" t="s">
        <v>6207</v>
      </c>
      <c r="U81" s="56" t="s">
        <v>255</v>
      </c>
      <c r="V81" s="56">
        <v>1000280396</v>
      </c>
    </row>
    <row r="82" spans="1:22" ht="28">
      <c r="A82" s="1196">
        <v>75011487</v>
      </c>
      <c r="B82" s="164" t="s">
        <v>9141</v>
      </c>
      <c r="C82" s="164">
        <v>952173822</v>
      </c>
      <c r="D82" s="165" t="s">
        <v>9142</v>
      </c>
      <c r="E82" s="165"/>
      <c r="F82" s="76" t="s">
        <v>254</v>
      </c>
      <c r="G82" s="165" t="s">
        <v>225</v>
      </c>
      <c r="H82" s="165" t="s">
        <v>242</v>
      </c>
      <c r="I82" s="76" t="s">
        <v>316</v>
      </c>
      <c r="J82" s="76" t="s">
        <v>221</v>
      </c>
      <c r="K82" s="145"/>
      <c r="M82" s="145"/>
      <c r="N82" s="76" t="s">
        <v>231</v>
      </c>
      <c r="O82" s="77" t="s">
        <v>233</v>
      </c>
      <c r="P82" s="56" t="s">
        <v>233</v>
      </c>
      <c r="Q82" s="64" t="s">
        <v>445</v>
      </c>
      <c r="R82" s="56" t="s">
        <v>232</v>
      </c>
      <c r="S82" s="56" t="s">
        <v>318</v>
      </c>
      <c r="T82" s="56" t="s">
        <v>323</v>
      </c>
      <c r="U82" s="56" t="s">
        <v>255</v>
      </c>
    </row>
    <row r="83" spans="1:22" ht="13">
      <c r="A83" s="1196">
        <v>63513263</v>
      </c>
      <c r="B83" s="164" t="s">
        <v>5333</v>
      </c>
      <c r="C83" s="145">
        <v>962773085</v>
      </c>
      <c r="D83" s="165" t="s">
        <v>5334</v>
      </c>
      <c r="E83" s="145" t="s">
        <v>376</v>
      </c>
      <c r="F83" s="76"/>
      <c r="G83" s="165" t="s">
        <v>224</v>
      </c>
      <c r="H83" s="165" t="s">
        <v>245</v>
      </c>
      <c r="I83" s="76" t="s">
        <v>316</v>
      </c>
      <c r="J83" s="76" t="s">
        <v>221</v>
      </c>
      <c r="K83" s="145"/>
      <c r="M83" s="145"/>
      <c r="N83" s="76" t="s">
        <v>236</v>
      </c>
      <c r="O83" s="77" t="s">
        <v>236</v>
      </c>
      <c r="P83" s="76" t="str">
        <f>TRIM(BD_EstrellaVergara[[#This Row],[CONTACTO II]])</f>
        <v>NO CONTESTA</v>
      </c>
      <c r="Q83" s="64"/>
    </row>
    <row r="84" spans="1:22" ht="13">
      <c r="A84" s="1196">
        <v>72454081</v>
      </c>
      <c r="B84" s="164" t="s">
        <v>7202</v>
      </c>
      <c r="C84" s="145">
        <v>995709843</v>
      </c>
      <c r="D84" s="165" t="s">
        <v>7203</v>
      </c>
      <c r="E84" s="145" t="s">
        <v>376</v>
      </c>
      <c r="F84" s="76"/>
      <c r="G84" s="165" t="s">
        <v>224</v>
      </c>
      <c r="H84" s="165" t="s">
        <v>245</v>
      </c>
      <c r="I84" s="76" t="s">
        <v>316</v>
      </c>
      <c r="J84" s="76" t="s">
        <v>221</v>
      </c>
      <c r="K84" s="145"/>
      <c r="M84" s="145"/>
      <c r="N84" s="76" t="s">
        <v>236</v>
      </c>
      <c r="O84" s="77" t="s">
        <v>241</v>
      </c>
      <c r="P84" s="76"/>
      <c r="Q84" s="64"/>
    </row>
    <row r="85" spans="1:22" ht="13">
      <c r="A85" s="1196">
        <v>71181567</v>
      </c>
      <c r="B85" s="164" t="s">
        <v>6102</v>
      </c>
      <c r="C85" s="145">
        <v>991460165</v>
      </c>
      <c r="D85" s="165" t="s">
        <v>6103</v>
      </c>
      <c r="E85" s="145" t="s">
        <v>376</v>
      </c>
      <c r="F85" s="76" t="s">
        <v>260</v>
      </c>
      <c r="G85" s="165" t="s">
        <v>223</v>
      </c>
      <c r="H85" s="165" t="s">
        <v>245</v>
      </c>
      <c r="I85" s="76" t="s">
        <v>316</v>
      </c>
      <c r="J85" s="76" t="s">
        <v>221</v>
      </c>
      <c r="K85" s="145"/>
      <c r="M85" s="145"/>
      <c r="N85" s="76" t="s">
        <v>236</v>
      </c>
      <c r="O85" s="77"/>
      <c r="P85" s="76" t="str">
        <f>TRIM(BD_EstrellaVergara[[#This Row],[CONTACTO II]])</f>
        <v/>
      </c>
      <c r="Q85" s="64"/>
    </row>
    <row r="86" spans="1:22" ht="13">
      <c r="A86" s="1196" t="s">
        <v>10942</v>
      </c>
      <c r="B86" s="164" t="s">
        <v>10943</v>
      </c>
      <c r="C86" s="145">
        <v>981290147</v>
      </c>
      <c r="D86" s="165" t="s">
        <v>10944</v>
      </c>
      <c r="E86" s="145"/>
      <c r="F86" s="76" t="s">
        <v>247</v>
      </c>
      <c r="G86" s="165" t="s">
        <v>225</v>
      </c>
      <c r="H86" s="165" t="s">
        <v>245</v>
      </c>
      <c r="I86" s="76" t="s">
        <v>316</v>
      </c>
      <c r="J86" s="76" t="s">
        <v>221</v>
      </c>
      <c r="K86" s="145"/>
      <c r="M86" s="145"/>
      <c r="N86" s="76" t="s">
        <v>236</v>
      </c>
      <c r="O86" s="77"/>
      <c r="P86" s="76" t="str">
        <f>TRIM(BD_EstrellaVergara[[#This Row],[CONTACTO II]])</f>
        <v/>
      </c>
      <c r="Q86" s="64"/>
    </row>
    <row r="87" spans="1:22" ht="13">
      <c r="A87" s="1196">
        <v>74332873</v>
      </c>
      <c r="B87" s="164" t="s">
        <v>8888</v>
      </c>
      <c r="C87" s="145">
        <v>921552451</v>
      </c>
      <c r="D87" s="165" t="s">
        <v>8889</v>
      </c>
      <c r="E87" s="145" t="s">
        <v>376</v>
      </c>
      <c r="F87" s="76" t="s">
        <v>254</v>
      </c>
      <c r="G87" s="165" t="s">
        <v>224</v>
      </c>
      <c r="H87" s="165" t="s">
        <v>245</v>
      </c>
      <c r="I87" s="76" t="s">
        <v>316</v>
      </c>
      <c r="J87" s="76" t="s">
        <v>221</v>
      </c>
      <c r="K87" s="145"/>
      <c r="M87" s="145"/>
      <c r="N87" s="76" t="s">
        <v>236</v>
      </c>
      <c r="O87" s="77" t="s">
        <v>236</v>
      </c>
      <c r="P87" s="76" t="str">
        <f>TRIM(BD_EstrellaVergara[[#This Row],[CONTACTO II]])</f>
        <v>NO CONTESTA</v>
      </c>
      <c r="Q87" s="64"/>
    </row>
    <row r="88" spans="1:22" ht="13">
      <c r="A88" s="1196">
        <v>60548740</v>
      </c>
      <c r="B88" s="164" t="s">
        <v>3146</v>
      </c>
      <c r="C88" s="145">
        <v>922591776</v>
      </c>
      <c r="D88" s="165" t="s">
        <v>3147</v>
      </c>
      <c r="E88" s="145" t="s">
        <v>376</v>
      </c>
      <c r="F88" s="76" t="s">
        <v>254</v>
      </c>
      <c r="G88" s="165" t="s">
        <v>224</v>
      </c>
      <c r="H88" s="165" t="s">
        <v>245</v>
      </c>
      <c r="I88" s="76" t="s">
        <v>316</v>
      </c>
      <c r="J88" s="76" t="s">
        <v>221</v>
      </c>
      <c r="K88" s="145"/>
      <c r="M88" s="145"/>
      <c r="N88" s="76" t="s">
        <v>236</v>
      </c>
      <c r="O88" s="77" t="s">
        <v>236</v>
      </c>
      <c r="P88" s="76" t="str">
        <f>TRIM(BD_EstrellaVergara[[#This Row],[CONTACTO II]])</f>
        <v>NO CONTESTA</v>
      </c>
      <c r="Q88" s="64"/>
    </row>
    <row r="89" spans="1:22" ht="28">
      <c r="A89" s="1196">
        <v>60771057</v>
      </c>
      <c r="B89" s="164" t="s">
        <v>3267</v>
      </c>
      <c r="C89" s="164">
        <v>940567049</v>
      </c>
      <c r="D89" s="164" t="s">
        <v>3268</v>
      </c>
      <c r="E89" s="145"/>
      <c r="F89" s="76" t="s">
        <v>257</v>
      </c>
      <c r="G89" s="165" t="s">
        <v>223</v>
      </c>
      <c r="H89" s="165" t="s">
        <v>242</v>
      </c>
      <c r="I89" s="76" t="s">
        <v>316</v>
      </c>
      <c r="J89" s="76" t="s">
        <v>221</v>
      </c>
      <c r="K89" s="145"/>
      <c r="M89" s="145"/>
      <c r="N89" s="76" t="s">
        <v>231</v>
      </c>
      <c r="O89" s="77" t="s">
        <v>233</v>
      </c>
      <c r="P89" s="76" t="str">
        <f>TRIM(BD_EstrellaVergara[[#This Row],[CONTACTO II]])</f>
        <v>SE ENVIÓ INFORMACIÓN</v>
      </c>
      <c r="Q89" s="64" t="s">
        <v>445</v>
      </c>
      <c r="R89" s="56" t="s">
        <v>232</v>
      </c>
      <c r="S89" s="56" t="s">
        <v>318</v>
      </c>
      <c r="T89" s="56" t="s">
        <v>323</v>
      </c>
      <c r="U89" s="56" t="s">
        <v>255</v>
      </c>
    </row>
    <row r="90" spans="1:22" ht="13">
      <c r="A90" s="1198">
        <v>71164126</v>
      </c>
      <c r="B90" s="164" t="s">
        <v>6034</v>
      </c>
      <c r="C90" s="164">
        <v>995157240</v>
      </c>
      <c r="D90" s="165" t="s">
        <v>6035</v>
      </c>
      <c r="E90" s="145" t="s">
        <v>6036</v>
      </c>
      <c r="F90" s="76"/>
      <c r="G90" s="165" t="s">
        <v>224</v>
      </c>
      <c r="H90" s="165" t="s">
        <v>245</v>
      </c>
      <c r="I90" s="76" t="s">
        <v>316</v>
      </c>
      <c r="J90" s="76" t="s">
        <v>221</v>
      </c>
      <c r="K90" s="145" t="s">
        <v>259</v>
      </c>
      <c r="L90" s="698" t="s">
        <v>259</v>
      </c>
      <c r="M90" s="145"/>
      <c r="N90" s="76" t="s">
        <v>236</v>
      </c>
      <c r="O90" s="77" t="s">
        <v>241</v>
      </c>
      <c r="P90" s="76" t="str">
        <f>TRIM(BD_EstrellaVergara[[#This Row],[CONTACTO II]])</f>
        <v>SELECCIONÓ OTRA UNIVERSIDAD</v>
      </c>
      <c r="Q90" s="64"/>
    </row>
    <row r="91" spans="1:22" ht="13">
      <c r="A91" s="1196">
        <v>45130285</v>
      </c>
      <c r="B91" s="164" t="s">
        <v>2422</v>
      </c>
      <c r="C91" s="164">
        <v>930236732</v>
      </c>
      <c r="D91" s="164"/>
      <c r="E91" s="145"/>
      <c r="F91" s="76"/>
      <c r="G91" s="165" t="s">
        <v>223</v>
      </c>
      <c r="H91" s="165" t="s">
        <v>245</v>
      </c>
      <c r="I91" s="76" t="s">
        <v>316</v>
      </c>
      <c r="J91" s="76" t="s">
        <v>221</v>
      </c>
      <c r="K91" s="145"/>
      <c r="M91" s="145"/>
      <c r="N91" s="76" t="s">
        <v>233</v>
      </c>
      <c r="O91" s="77"/>
      <c r="P91" s="76" t="str">
        <f>TRIM(BD_EstrellaVergara[[#This Row],[CONTACTO II]])</f>
        <v/>
      </c>
      <c r="Q91" s="64"/>
    </row>
    <row r="92" spans="1:22" ht="13">
      <c r="A92" s="1198">
        <v>60733069</v>
      </c>
      <c r="B92" s="164" t="s">
        <v>3234</v>
      </c>
      <c r="C92" s="164">
        <v>940694853</v>
      </c>
      <c r="D92" s="165" t="s">
        <v>3235</v>
      </c>
      <c r="E92" s="145"/>
      <c r="F92" s="76"/>
      <c r="G92" s="165" t="s">
        <v>224</v>
      </c>
      <c r="H92" s="165" t="s">
        <v>245</v>
      </c>
      <c r="I92" s="76" t="s">
        <v>316</v>
      </c>
      <c r="J92" s="76" t="s">
        <v>221</v>
      </c>
      <c r="K92" s="145" t="s">
        <v>259</v>
      </c>
      <c r="L92" s="698" t="s">
        <v>259</v>
      </c>
      <c r="M92" s="145"/>
      <c r="N92" s="76" t="s">
        <v>236</v>
      </c>
      <c r="O92" s="77" t="s">
        <v>236</v>
      </c>
      <c r="P92" s="76" t="str">
        <f>TRIM(BD_EstrellaVergara[[#This Row],[CONTACTO II]])</f>
        <v>NO CONTESTA</v>
      </c>
      <c r="Q92" s="64"/>
    </row>
    <row r="93" spans="1:22" ht="13">
      <c r="A93" s="1198">
        <v>10641930</v>
      </c>
      <c r="B93" s="164" t="s">
        <v>1013</v>
      </c>
      <c r="C93" s="164">
        <v>927961137</v>
      </c>
      <c r="D93" s="165" t="s">
        <v>1014</v>
      </c>
      <c r="E93" s="145"/>
      <c r="F93" s="76"/>
      <c r="G93" s="165" t="s">
        <v>225</v>
      </c>
      <c r="H93" s="165" t="s">
        <v>245</v>
      </c>
      <c r="I93" s="76" t="s">
        <v>316</v>
      </c>
      <c r="J93" s="76" t="s">
        <v>221</v>
      </c>
      <c r="K93" s="145" t="s">
        <v>262</v>
      </c>
      <c r="L93" s="698" t="s">
        <v>262</v>
      </c>
      <c r="M93" s="145"/>
      <c r="N93" s="76" t="s">
        <v>233</v>
      </c>
      <c r="O93" s="77"/>
      <c r="P93" s="76" t="str">
        <f>TRIM(BD_EstrellaVergara[[#This Row],[CONTACTO II]])</f>
        <v/>
      </c>
      <c r="Q93" s="64"/>
    </row>
    <row r="94" spans="1:22" ht="13">
      <c r="A94" s="1196">
        <v>7828197</v>
      </c>
      <c r="B94" s="164" t="s">
        <v>607</v>
      </c>
      <c r="C94" s="164">
        <v>900591705</v>
      </c>
      <c r="D94" s="164"/>
      <c r="E94" s="145"/>
      <c r="F94" s="76"/>
      <c r="G94" s="165" t="s">
        <v>223</v>
      </c>
      <c r="H94" s="165" t="s">
        <v>245</v>
      </c>
      <c r="I94" s="76" t="s">
        <v>316</v>
      </c>
      <c r="J94" s="76" t="s">
        <v>221</v>
      </c>
      <c r="K94" s="145"/>
      <c r="M94" s="145"/>
      <c r="N94" s="76" t="s">
        <v>233</v>
      </c>
      <c r="O94" s="77"/>
      <c r="P94" s="76" t="str">
        <f>TRIM(BD_EstrellaVergara[[#This Row],[CONTACTO II]])</f>
        <v/>
      </c>
      <c r="Q94" s="64"/>
    </row>
    <row r="95" spans="1:22" ht="13">
      <c r="A95" s="1196">
        <v>9714024</v>
      </c>
      <c r="B95" s="164" t="s">
        <v>772</v>
      </c>
      <c r="C95" s="164">
        <v>999330606</v>
      </c>
      <c r="D95" s="164" t="s">
        <v>773</v>
      </c>
      <c r="E95" s="145"/>
      <c r="F95" s="76"/>
      <c r="G95" s="165" t="s">
        <v>224</v>
      </c>
      <c r="H95" s="165" t="s">
        <v>245</v>
      </c>
      <c r="I95" s="76" t="s">
        <v>316</v>
      </c>
      <c r="J95" s="76" t="s">
        <v>221</v>
      </c>
      <c r="K95" s="145" t="s">
        <v>269</v>
      </c>
      <c r="L95" s="698" t="s">
        <v>269</v>
      </c>
      <c r="M95" s="145"/>
      <c r="N95" s="76" t="s">
        <v>236</v>
      </c>
      <c r="O95" s="77" t="s">
        <v>236</v>
      </c>
      <c r="P95" s="76" t="str">
        <f>TRIM(BD_EstrellaVergara[[#This Row],[CONTACTO II]])</f>
        <v>NO CONTESTA</v>
      </c>
      <c r="Q95" s="64"/>
    </row>
    <row r="96" spans="1:22" ht="13">
      <c r="A96" s="1196">
        <v>61471493</v>
      </c>
      <c r="B96" s="164" t="s">
        <v>4433</v>
      </c>
      <c r="C96" s="164">
        <v>907007604</v>
      </c>
      <c r="D96" s="164" t="s">
        <v>4434</v>
      </c>
      <c r="E96" s="145"/>
      <c r="F96" s="76"/>
      <c r="G96" s="165" t="s">
        <v>224</v>
      </c>
      <c r="H96" s="165" t="s">
        <v>245</v>
      </c>
      <c r="I96" s="76" t="s">
        <v>316</v>
      </c>
      <c r="J96" s="76" t="s">
        <v>221</v>
      </c>
      <c r="K96" s="145" t="s">
        <v>269</v>
      </c>
      <c r="L96" s="698" t="s">
        <v>269</v>
      </c>
      <c r="M96" s="145"/>
      <c r="N96" s="76" t="s">
        <v>237</v>
      </c>
      <c r="O96" s="77" t="s">
        <v>236</v>
      </c>
      <c r="P96" s="76" t="str">
        <f>TRIM(BD_EstrellaVergara[[#This Row],[CONTACTO II]])</f>
        <v>NO CONTESTA</v>
      </c>
      <c r="Q96" s="64"/>
    </row>
    <row r="97" spans="1:17" ht="13">
      <c r="A97" s="1196">
        <v>73560291</v>
      </c>
      <c r="B97" s="164" t="s">
        <v>8433</v>
      </c>
      <c r="C97" s="164">
        <v>940250693</v>
      </c>
      <c r="D97" s="164" t="s">
        <v>8434</v>
      </c>
      <c r="E97" s="145"/>
      <c r="F97" s="76"/>
      <c r="G97" s="165" t="s">
        <v>225</v>
      </c>
      <c r="H97" s="165" t="s">
        <v>245</v>
      </c>
      <c r="I97" s="76" t="s">
        <v>316</v>
      </c>
      <c r="J97" s="76" t="s">
        <v>221</v>
      </c>
      <c r="K97" s="145" t="s">
        <v>259</v>
      </c>
      <c r="L97" s="698" t="s">
        <v>259</v>
      </c>
      <c r="M97" s="145"/>
      <c r="N97" s="76" t="s">
        <v>231</v>
      </c>
      <c r="O97" s="77" t="s">
        <v>236</v>
      </c>
      <c r="P97" s="76" t="str">
        <f>TRIM(BD_EstrellaVergara[[#This Row],[CONTACTO II]])</f>
        <v>NO CONTESTA</v>
      </c>
      <c r="Q97" s="64"/>
    </row>
    <row r="98" spans="1:17" ht="13">
      <c r="A98" s="1196">
        <v>73157221</v>
      </c>
      <c r="B98" s="164" t="s">
        <v>8086</v>
      </c>
      <c r="C98" s="164">
        <v>944299316</v>
      </c>
      <c r="D98" s="164" t="s">
        <v>8087</v>
      </c>
      <c r="E98" s="145"/>
      <c r="F98" s="76"/>
      <c r="G98" s="165" t="s">
        <v>223</v>
      </c>
      <c r="H98" s="165" t="s">
        <v>245</v>
      </c>
      <c r="I98" s="76" t="s">
        <v>316</v>
      </c>
      <c r="J98" s="76" t="s">
        <v>221</v>
      </c>
      <c r="K98" s="145" t="s">
        <v>259</v>
      </c>
      <c r="L98" s="698" t="s">
        <v>259</v>
      </c>
      <c r="M98" s="145"/>
      <c r="N98" s="76" t="s">
        <v>237</v>
      </c>
      <c r="O98" s="77"/>
      <c r="P98" s="76" t="str">
        <f>TRIM(BD_EstrellaVergara[[#This Row],[CONTACTO II]])</f>
        <v/>
      </c>
      <c r="Q98" s="64"/>
    </row>
    <row r="99" spans="1:17" ht="13">
      <c r="A99" s="1196">
        <v>61497611</v>
      </c>
      <c r="B99" s="164" t="s">
        <v>4529</v>
      </c>
      <c r="C99" s="164">
        <v>989182183</v>
      </c>
      <c r="D99" s="164" t="s">
        <v>4530</v>
      </c>
      <c r="E99" s="145"/>
      <c r="F99" s="76"/>
      <c r="G99" s="165" t="s">
        <v>224</v>
      </c>
      <c r="H99" s="165" t="s">
        <v>245</v>
      </c>
      <c r="I99" s="76" t="s">
        <v>316</v>
      </c>
      <c r="J99" s="76" t="s">
        <v>221</v>
      </c>
      <c r="K99" s="145" t="s">
        <v>259</v>
      </c>
      <c r="L99" s="698" t="s">
        <v>259</v>
      </c>
      <c r="M99" s="145"/>
      <c r="N99" s="76" t="s">
        <v>236</v>
      </c>
      <c r="O99" s="77" t="s">
        <v>236</v>
      </c>
      <c r="P99" s="76"/>
      <c r="Q99" s="64"/>
    </row>
    <row r="100" spans="1:17" ht="13">
      <c r="A100" s="1196">
        <v>60946526</v>
      </c>
      <c r="B100" s="164" t="s">
        <v>3478</v>
      </c>
      <c r="C100" s="164">
        <v>938211716</v>
      </c>
      <c r="D100" s="164" t="s">
        <v>3479</v>
      </c>
      <c r="E100" s="145"/>
      <c r="F100" s="76"/>
      <c r="G100" s="165" t="s">
        <v>225</v>
      </c>
      <c r="H100" s="165" t="s">
        <v>245</v>
      </c>
      <c r="I100" s="76" t="s">
        <v>316</v>
      </c>
      <c r="J100" s="76" t="s">
        <v>221</v>
      </c>
      <c r="K100" s="145" t="s">
        <v>259</v>
      </c>
      <c r="L100" s="698" t="s">
        <v>259</v>
      </c>
      <c r="M100" s="145"/>
      <c r="N100" s="76" t="s">
        <v>236</v>
      </c>
      <c r="O100" s="77"/>
      <c r="P100" s="76" t="str">
        <f>TRIM(BD_EstrellaVergara[[#This Row],[CONTACTO II]])</f>
        <v/>
      </c>
      <c r="Q100" s="64"/>
    </row>
    <row r="101" spans="1:17" ht="13">
      <c r="A101" s="1196">
        <v>45068009</v>
      </c>
      <c r="B101" s="164" t="s">
        <v>2404</v>
      </c>
      <c r="C101" s="164">
        <v>949379521</v>
      </c>
      <c r="D101" s="164" t="s">
        <v>2405</v>
      </c>
      <c r="E101" s="145"/>
      <c r="F101" s="76"/>
      <c r="G101" s="165" t="s">
        <v>223</v>
      </c>
      <c r="H101" s="165" t="s">
        <v>245</v>
      </c>
      <c r="I101" s="76" t="s">
        <v>316</v>
      </c>
      <c r="J101" s="76" t="s">
        <v>221</v>
      </c>
      <c r="K101" s="145" t="s">
        <v>269</v>
      </c>
      <c r="L101" s="698" t="s">
        <v>269</v>
      </c>
      <c r="M101" s="145"/>
      <c r="N101" s="76" t="s">
        <v>241</v>
      </c>
      <c r="O101" s="77"/>
      <c r="P101" s="76" t="str">
        <f>TRIM(BD_EstrellaVergara[[#This Row],[CONTACTO II]])</f>
        <v/>
      </c>
      <c r="Q101" s="64"/>
    </row>
    <row r="102" spans="1:17" ht="13">
      <c r="A102" s="1196">
        <v>45457091</v>
      </c>
      <c r="B102" s="164" t="s">
        <v>2481</v>
      </c>
      <c r="C102" s="164">
        <v>970375501</v>
      </c>
      <c r="D102" s="164" t="s">
        <v>2482</v>
      </c>
      <c r="E102" s="145"/>
      <c r="F102" s="76"/>
      <c r="G102" s="165" t="s">
        <v>223</v>
      </c>
      <c r="H102" s="165" t="s">
        <v>245</v>
      </c>
      <c r="I102" s="76" t="s">
        <v>316</v>
      </c>
      <c r="J102" s="76" t="s">
        <v>221</v>
      </c>
      <c r="K102" s="145" t="s">
        <v>269</v>
      </c>
      <c r="L102" s="698" t="s">
        <v>269</v>
      </c>
      <c r="M102" s="145"/>
      <c r="N102" s="76" t="s">
        <v>231</v>
      </c>
      <c r="O102" s="77" t="s">
        <v>236</v>
      </c>
      <c r="P102" s="76" t="str">
        <f>TRIM(BD_EstrellaVergara[[#This Row],[CONTACTO II]])</f>
        <v>NO CONTESTA</v>
      </c>
      <c r="Q102" s="64"/>
    </row>
    <row r="103" spans="1:17" ht="13">
      <c r="A103" s="1196"/>
      <c r="B103" s="164" t="s">
        <v>12234</v>
      </c>
      <c r="C103" s="164">
        <v>969492227</v>
      </c>
      <c r="D103" s="164" t="s">
        <v>3732</v>
      </c>
      <c r="E103" s="145"/>
      <c r="F103" s="76" t="s">
        <v>268</v>
      </c>
      <c r="G103" s="376" t="s">
        <v>224</v>
      </c>
      <c r="H103" s="165" t="s">
        <v>245</v>
      </c>
      <c r="I103" s="76" t="s">
        <v>316</v>
      </c>
      <c r="J103" s="76" t="s">
        <v>221</v>
      </c>
      <c r="K103" s="145"/>
      <c r="M103" s="145"/>
      <c r="N103" s="76" t="s">
        <v>241</v>
      </c>
      <c r="O103" s="77" t="s">
        <v>241</v>
      </c>
      <c r="P103" s="76" t="str">
        <f>TRIM(BD_EstrellaVergara[[#This Row],[CONTACTO II]])</f>
        <v>SELECCIONÓ OTRA UNIVERSIDAD</v>
      </c>
      <c r="Q103" s="64"/>
    </row>
    <row r="104" spans="1:17" ht="13">
      <c r="A104" s="1196"/>
      <c r="B104" s="164" t="s">
        <v>12235</v>
      </c>
      <c r="C104" s="164">
        <v>912170260</v>
      </c>
      <c r="D104" s="164" t="s">
        <v>12236</v>
      </c>
      <c r="E104" s="145"/>
      <c r="F104" s="76" t="s">
        <v>268</v>
      </c>
      <c r="G104" s="165" t="s">
        <v>224</v>
      </c>
      <c r="H104" s="165" t="s">
        <v>245</v>
      </c>
      <c r="I104" s="76" t="s">
        <v>316</v>
      </c>
      <c r="J104" s="76" t="s">
        <v>221</v>
      </c>
      <c r="K104" s="145"/>
      <c r="M104" s="145"/>
      <c r="N104" s="76" t="s">
        <v>231</v>
      </c>
      <c r="O104" s="77" t="s">
        <v>241</v>
      </c>
      <c r="P104" s="76" t="str">
        <f>TRIM(BD_EstrellaVergara[[#This Row],[CONTACTO II]])</f>
        <v>SELECCIONÓ OTRA UNIVERSIDAD</v>
      </c>
      <c r="Q104" s="64"/>
    </row>
    <row r="105" spans="1:17" ht="13">
      <c r="A105" s="1196">
        <v>46678770</v>
      </c>
      <c r="B105" s="164" t="s">
        <v>2681</v>
      </c>
      <c r="C105" s="164">
        <v>900854143</v>
      </c>
      <c r="D105" s="164"/>
      <c r="E105" s="145"/>
      <c r="F105" s="76"/>
      <c r="G105" s="165" t="s">
        <v>223</v>
      </c>
      <c r="H105" s="165" t="s">
        <v>245</v>
      </c>
      <c r="I105" s="76" t="s">
        <v>316</v>
      </c>
      <c r="J105" s="76" t="s">
        <v>221</v>
      </c>
      <c r="K105" s="145"/>
      <c r="M105" s="145"/>
      <c r="N105" s="76" t="s">
        <v>233</v>
      </c>
      <c r="O105" s="77"/>
      <c r="P105" s="76" t="str">
        <f>TRIM(BD_EstrellaVergara[[#This Row],[CONTACTO II]])</f>
        <v/>
      </c>
      <c r="Q105" s="64"/>
    </row>
    <row r="106" spans="1:17" ht="13">
      <c r="A106" s="1196">
        <v>70736716</v>
      </c>
      <c r="B106" s="164" t="s">
        <v>5765</v>
      </c>
      <c r="C106" s="164">
        <v>994823901</v>
      </c>
      <c r="D106" s="165" t="s">
        <v>5766</v>
      </c>
      <c r="E106" s="145"/>
      <c r="F106" s="76"/>
      <c r="G106" s="165" t="s">
        <v>223</v>
      </c>
      <c r="H106" s="165" t="s">
        <v>242</v>
      </c>
      <c r="I106" s="76" t="s">
        <v>316</v>
      </c>
      <c r="J106" s="76" t="s">
        <v>221</v>
      </c>
      <c r="K106" s="145"/>
      <c r="M106" s="145"/>
      <c r="N106" s="76" t="s">
        <v>231</v>
      </c>
      <c r="O106" s="77"/>
      <c r="P106" s="76" t="str">
        <f>TRIM(BD_EstrellaVergara[[#This Row],[CONTACTO II]])</f>
        <v/>
      </c>
      <c r="Q106" s="64"/>
    </row>
    <row r="107" spans="1:17" ht="13">
      <c r="A107" s="1196">
        <v>25839541</v>
      </c>
      <c r="B107" s="164" t="s">
        <v>1240</v>
      </c>
      <c r="C107" s="164">
        <v>998812102</v>
      </c>
      <c r="D107" s="145" t="s">
        <v>1241</v>
      </c>
      <c r="E107" s="145"/>
      <c r="F107" s="76"/>
      <c r="G107" s="165" t="s">
        <v>223</v>
      </c>
      <c r="H107" s="165" t="s">
        <v>245</v>
      </c>
      <c r="I107" s="76" t="s">
        <v>316</v>
      </c>
      <c r="J107" s="76" t="s">
        <v>221</v>
      </c>
      <c r="K107" s="145" t="s">
        <v>259</v>
      </c>
      <c r="L107" s="698" t="s">
        <v>259</v>
      </c>
      <c r="M107" s="145"/>
      <c r="N107" s="76" t="s">
        <v>231</v>
      </c>
      <c r="O107" s="77"/>
      <c r="P107" s="76" t="str">
        <f>TRIM(BD_EstrellaVergara[[#This Row],[CONTACTO II]])</f>
        <v/>
      </c>
      <c r="Q107" s="64"/>
    </row>
    <row r="108" spans="1:17" ht="13">
      <c r="A108" s="1196">
        <v>30869526</v>
      </c>
      <c r="B108" s="164" t="s">
        <v>1290</v>
      </c>
      <c r="C108" s="164">
        <v>965296026</v>
      </c>
      <c r="D108" s="164" t="s">
        <v>1291</v>
      </c>
      <c r="E108" s="145" t="s">
        <v>376</v>
      </c>
      <c r="F108" s="76"/>
      <c r="G108" s="165" t="s">
        <v>225</v>
      </c>
      <c r="H108" s="165" t="s">
        <v>245</v>
      </c>
      <c r="I108" s="76" t="s">
        <v>316</v>
      </c>
      <c r="J108" s="76" t="s">
        <v>221</v>
      </c>
      <c r="K108" s="145"/>
      <c r="M108" s="145"/>
      <c r="N108" s="76" t="s">
        <v>236</v>
      </c>
      <c r="O108" s="77"/>
      <c r="P108" s="76" t="str">
        <f>TRIM(BD_EstrellaVergara[[#This Row],[CONTACTO II]])</f>
        <v/>
      </c>
      <c r="Q108" s="64"/>
    </row>
    <row r="109" spans="1:17" ht="13">
      <c r="A109" s="1196">
        <v>73293364</v>
      </c>
      <c r="B109" s="164" t="s">
        <v>8273</v>
      </c>
      <c r="C109" s="164">
        <v>900936130</v>
      </c>
      <c r="D109" s="164" t="s">
        <v>8274</v>
      </c>
      <c r="E109" s="145"/>
      <c r="F109" s="76"/>
      <c r="G109" s="165" t="s">
        <v>223</v>
      </c>
      <c r="H109" s="165"/>
      <c r="I109" s="76" t="s">
        <v>316</v>
      </c>
      <c r="J109" s="76" t="s">
        <v>221</v>
      </c>
      <c r="K109" s="145" t="s">
        <v>259</v>
      </c>
      <c r="L109" s="698" t="s">
        <v>259</v>
      </c>
      <c r="M109" s="145"/>
      <c r="N109" s="76" t="s">
        <v>236</v>
      </c>
      <c r="O109" s="77"/>
      <c r="P109" s="76" t="str">
        <f>TRIM(BD_EstrellaVergara[[#This Row],[CONTACTO II]])</f>
        <v/>
      </c>
      <c r="Q109" s="64"/>
    </row>
    <row r="110" spans="1:17" ht="13">
      <c r="A110" s="1196">
        <v>23926503</v>
      </c>
      <c r="B110" s="164" t="s">
        <v>1180</v>
      </c>
      <c r="C110" s="164">
        <v>973537980</v>
      </c>
      <c r="D110" s="164" t="s">
        <v>1181</v>
      </c>
      <c r="E110" s="145"/>
      <c r="F110" s="76"/>
      <c r="G110" s="165" t="s">
        <v>223</v>
      </c>
      <c r="H110" s="165"/>
      <c r="I110" s="76" t="s">
        <v>316</v>
      </c>
      <c r="J110" s="76" t="s">
        <v>221</v>
      </c>
      <c r="K110" s="145" t="s">
        <v>269</v>
      </c>
      <c r="L110" s="698" t="s">
        <v>269</v>
      </c>
      <c r="M110" s="145"/>
      <c r="N110" s="76" t="s">
        <v>236</v>
      </c>
      <c r="O110" s="77"/>
      <c r="P110" s="76" t="str">
        <f>TRIM(BD_EstrellaVergara[[#This Row],[CONTACTO II]])</f>
        <v/>
      </c>
      <c r="Q110" s="64"/>
    </row>
    <row r="111" spans="1:17" ht="13">
      <c r="A111" s="1196">
        <v>20905075</v>
      </c>
      <c r="B111" s="164" t="s">
        <v>1150</v>
      </c>
      <c r="C111" s="164">
        <v>963636860</v>
      </c>
      <c r="D111" s="164" t="s">
        <v>1151</v>
      </c>
      <c r="E111" s="145"/>
      <c r="F111" s="76"/>
      <c r="G111" s="165" t="s">
        <v>223</v>
      </c>
      <c r="H111" s="165"/>
      <c r="I111" s="76" t="s">
        <v>316</v>
      </c>
      <c r="J111" s="76" t="s">
        <v>221</v>
      </c>
      <c r="K111" s="145" t="s">
        <v>269</v>
      </c>
      <c r="L111" s="698" t="s">
        <v>269</v>
      </c>
      <c r="M111" s="145"/>
      <c r="N111" s="76" t="s">
        <v>236</v>
      </c>
      <c r="O111" s="77"/>
      <c r="P111" s="76" t="str">
        <f>TRIM(BD_EstrellaVergara[[#This Row],[CONTACTO II]])</f>
        <v/>
      </c>
      <c r="Q111" s="64"/>
    </row>
    <row r="112" spans="1:17" ht="13">
      <c r="A112" s="1196">
        <v>71799215</v>
      </c>
      <c r="B112" s="164" t="s">
        <v>6626</v>
      </c>
      <c r="C112" s="164">
        <v>953259725</v>
      </c>
      <c r="D112" s="164" t="s">
        <v>6627</v>
      </c>
      <c r="E112" s="145"/>
      <c r="F112" s="76"/>
      <c r="G112" s="165" t="s">
        <v>223</v>
      </c>
      <c r="H112" s="165"/>
      <c r="I112" s="76" t="s">
        <v>316</v>
      </c>
      <c r="J112" s="76" t="s">
        <v>221</v>
      </c>
      <c r="K112" s="145" t="s">
        <v>269</v>
      </c>
      <c r="L112" s="698" t="s">
        <v>269</v>
      </c>
      <c r="M112" s="145"/>
      <c r="N112" s="76" t="s">
        <v>236</v>
      </c>
      <c r="O112" s="77"/>
      <c r="P112" s="76" t="str">
        <f>TRIM(BD_EstrellaVergara[[#This Row],[CONTACTO II]])</f>
        <v/>
      </c>
      <c r="Q112" s="64"/>
    </row>
    <row r="113" spans="1:21" ht="13">
      <c r="A113" s="1196">
        <v>46710407</v>
      </c>
      <c r="B113" s="164" t="s">
        <v>2684</v>
      </c>
      <c r="C113" s="164">
        <v>921537174</v>
      </c>
      <c r="D113" s="164" t="s">
        <v>2685</v>
      </c>
      <c r="E113" s="145"/>
      <c r="F113" s="76"/>
      <c r="G113" s="165" t="s">
        <v>223</v>
      </c>
      <c r="H113" s="165"/>
      <c r="I113" s="76" t="s">
        <v>316</v>
      </c>
      <c r="J113" s="76" t="s">
        <v>221</v>
      </c>
      <c r="K113" s="145" t="s">
        <v>269</v>
      </c>
      <c r="L113" s="698" t="s">
        <v>269</v>
      </c>
      <c r="M113" s="145"/>
      <c r="N113" s="76" t="s">
        <v>236</v>
      </c>
      <c r="O113" s="77"/>
      <c r="P113" s="76" t="str">
        <f>TRIM(BD_EstrellaVergara[[#This Row],[CONTACTO II]])</f>
        <v/>
      </c>
      <c r="Q113" s="64"/>
    </row>
    <row r="114" spans="1:21" ht="13">
      <c r="A114" s="1196">
        <v>48463823</v>
      </c>
      <c r="B114" s="164" t="s">
        <v>2925</v>
      </c>
      <c r="C114" s="164">
        <v>989573244</v>
      </c>
      <c r="D114" s="164" t="s">
        <v>2926</v>
      </c>
      <c r="E114" s="145"/>
      <c r="F114" s="76"/>
      <c r="G114" s="165" t="s">
        <v>223</v>
      </c>
      <c r="H114" s="165"/>
      <c r="I114" s="76" t="s">
        <v>316</v>
      </c>
      <c r="J114" s="76" t="s">
        <v>221</v>
      </c>
      <c r="K114" s="145" t="s">
        <v>269</v>
      </c>
      <c r="L114" s="698" t="s">
        <v>269</v>
      </c>
      <c r="M114" s="145"/>
      <c r="N114" s="76" t="s">
        <v>236</v>
      </c>
      <c r="O114" s="77"/>
      <c r="P114" s="76" t="str">
        <f>TRIM(BD_EstrellaVergara[[#This Row],[CONTACTO II]])</f>
        <v/>
      </c>
      <c r="Q114" s="64"/>
    </row>
    <row r="115" spans="1:21" ht="13">
      <c r="A115" s="1198">
        <v>65688898</v>
      </c>
      <c r="B115" s="164" t="s">
        <v>5341</v>
      </c>
      <c r="C115" s="164">
        <v>962038851</v>
      </c>
      <c r="D115" s="165" t="s">
        <v>5342</v>
      </c>
      <c r="E115" s="145"/>
      <c r="F115" s="660"/>
      <c r="G115" s="165" t="s">
        <v>224</v>
      </c>
      <c r="H115" s="165" t="s">
        <v>245</v>
      </c>
      <c r="I115" s="76" t="s">
        <v>316</v>
      </c>
      <c r="J115" s="76" t="s">
        <v>221</v>
      </c>
      <c r="K115" s="145" t="s">
        <v>269</v>
      </c>
      <c r="L115" s="698" t="s">
        <v>269</v>
      </c>
      <c r="M115" s="145"/>
      <c r="N115" s="76" t="s">
        <v>231</v>
      </c>
      <c r="O115" s="77" t="s">
        <v>236</v>
      </c>
      <c r="P115" s="76" t="str">
        <f>TRIM(BD_EstrellaVergara[[#This Row],[CONTACTO II]])</f>
        <v>NO CONTESTA</v>
      </c>
      <c r="Q115" s="64"/>
    </row>
    <row r="116" spans="1:21" ht="13">
      <c r="A116" s="1198">
        <v>70720287</v>
      </c>
      <c r="B116" s="164" t="s">
        <v>5709</v>
      </c>
      <c r="C116" s="164">
        <v>912449178</v>
      </c>
      <c r="D116" s="165" t="s">
        <v>5710</v>
      </c>
      <c r="E116" s="145"/>
      <c r="F116" s="76"/>
      <c r="G116" s="165" t="s">
        <v>224</v>
      </c>
      <c r="H116" s="165" t="s">
        <v>245</v>
      </c>
      <c r="I116" s="76" t="s">
        <v>316</v>
      </c>
      <c r="J116" s="76" t="s">
        <v>221</v>
      </c>
      <c r="K116" s="145" t="s">
        <v>269</v>
      </c>
      <c r="L116" s="698" t="s">
        <v>269</v>
      </c>
      <c r="M116" s="145"/>
      <c r="N116" s="76" t="s">
        <v>231</v>
      </c>
      <c r="O116" s="77"/>
      <c r="P116" s="76" t="str">
        <f>TRIM(BD_EstrellaVergara[[#This Row],[CONTACTO II]])</f>
        <v/>
      </c>
      <c r="Q116" s="64"/>
    </row>
    <row r="117" spans="1:21" ht="13">
      <c r="A117" s="1198">
        <v>61292054</v>
      </c>
      <c r="B117" s="164" t="s">
        <v>3961</v>
      </c>
      <c r="C117" s="164">
        <v>914479565</v>
      </c>
      <c r="D117" s="165" t="s">
        <v>3962</v>
      </c>
      <c r="E117" s="145"/>
      <c r="F117" s="76"/>
      <c r="G117" s="165" t="s">
        <v>225</v>
      </c>
      <c r="H117" s="165" t="s">
        <v>245</v>
      </c>
      <c r="I117" s="76" t="s">
        <v>316</v>
      </c>
      <c r="J117" s="76" t="s">
        <v>221</v>
      </c>
      <c r="K117" s="145" t="s">
        <v>269</v>
      </c>
      <c r="L117" s="698" t="s">
        <v>269</v>
      </c>
      <c r="M117" s="145"/>
      <c r="N117" s="76" t="s">
        <v>231</v>
      </c>
      <c r="O117" s="77"/>
      <c r="P117" s="76" t="str">
        <f>TRIM(BD_EstrellaVergara[[#This Row],[CONTACTO II]])</f>
        <v/>
      </c>
      <c r="Q117" s="64"/>
    </row>
    <row r="118" spans="1:21" ht="13">
      <c r="A118" s="1198">
        <v>10343729</v>
      </c>
      <c r="B118" s="164" t="s">
        <v>960</v>
      </c>
      <c r="C118" s="164">
        <v>949874087</v>
      </c>
      <c r="D118" s="165" t="s">
        <v>961</v>
      </c>
      <c r="E118" s="145"/>
      <c r="F118" s="76"/>
      <c r="G118" s="165" t="s">
        <v>225</v>
      </c>
      <c r="H118" s="165" t="s">
        <v>245</v>
      </c>
      <c r="I118" s="76" t="s">
        <v>316</v>
      </c>
      <c r="J118" s="76" t="s">
        <v>221</v>
      </c>
      <c r="K118" s="145" t="s">
        <v>269</v>
      </c>
      <c r="L118" s="698" t="s">
        <v>269</v>
      </c>
      <c r="M118" s="145"/>
      <c r="N118" s="76" t="s">
        <v>231</v>
      </c>
      <c r="O118" s="77"/>
      <c r="P118" s="76" t="str">
        <f>TRIM(BD_EstrellaVergara[[#This Row],[CONTACTO II]])</f>
        <v/>
      </c>
      <c r="Q118" s="64"/>
    </row>
    <row r="119" spans="1:21" ht="28">
      <c r="A119" s="1196">
        <v>60942020</v>
      </c>
      <c r="B119" s="164" t="s">
        <v>3463</v>
      </c>
      <c r="C119" s="164" t="s">
        <v>3464</v>
      </c>
      <c r="D119" s="145" t="s">
        <v>3465</v>
      </c>
      <c r="E119" s="145"/>
      <c r="F119" s="76" t="s">
        <v>254</v>
      </c>
      <c r="G119" s="165" t="s">
        <v>223</v>
      </c>
      <c r="H119" s="165" t="s">
        <v>245</v>
      </c>
      <c r="I119" s="76" t="s">
        <v>316</v>
      </c>
      <c r="J119" s="76" t="s">
        <v>221</v>
      </c>
      <c r="K119" s="145" t="s">
        <v>259</v>
      </c>
      <c r="L119" s="698" t="s">
        <v>259</v>
      </c>
      <c r="M119" s="145"/>
      <c r="N119" s="76" t="s">
        <v>231</v>
      </c>
      <c r="O119" s="77"/>
      <c r="P119" s="76" t="str">
        <f>TRIM(BD_EstrellaVergara[[#This Row],[CONTACTO II]])</f>
        <v/>
      </c>
      <c r="Q119" s="64" t="s">
        <v>445</v>
      </c>
      <c r="R119" s="56" t="s">
        <v>234</v>
      </c>
      <c r="S119" s="56" t="s">
        <v>318</v>
      </c>
      <c r="T119" s="56" t="s">
        <v>323</v>
      </c>
      <c r="U119" s="56" t="s">
        <v>255</v>
      </c>
    </row>
    <row r="120" spans="1:21" ht="13">
      <c r="A120" s="1196">
        <v>72065173</v>
      </c>
      <c r="B120" s="164" t="s">
        <v>6855</v>
      </c>
      <c r="C120" s="164">
        <v>963798656</v>
      </c>
      <c r="D120" s="165" t="s">
        <v>6856</v>
      </c>
      <c r="E120" s="145"/>
      <c r="F120" s="76"/>
      <c r="G120" s="165" t="s">
        <v>223</v>
      </c>
      <c r="H120" s="165" t="s">
        <v>245</v>
      </c>
      <c r="I120" s="76" t="s">
        <v>316</v>
      </c>
      <c r="J120" s="76" t="s">
        <v>221</v>
      </c>
      <c r="K120" s="145" t="s">
        <v>259</v>
      </c>
      <c r="L120" s="698" t="s">
        <v>259</v>
      </c>
      <c r="M120" s="145"/>
      <c r="N120" s="76" t="s">
        <v>236</v>
      </c>
      <c r="O120" s="77"/>
      <c r="P120" s="76" t="str">
        <f>TRIM(BD_EstrellaVergara[[#This Row],[CONTACTO II]])</f>
        <v/>
      </c>
      <c r="Q120" s="64"/>
    </row>
    <row r="121" spans="1:21" ht="13">
      <c r="A121" s="1196">
        <v>74109685</v>
      </c>
      <c r="B121" s="164" t="s">
        <v>8773</v>
      </c>
      <c r="C121" s="164">
        <v>51984840303</v>
      </c>
      <c r="D121" s="145" t="s">
        <v>8774</v>
      </c>
      <c r="E121" s="145"/>
      <c r="F121" s="76"/>
      <c r="G121" s="165" t="s">
        <v>223</v>
      </c>
      <c r="H121" s="165" t="s">
        <v>245</v>
      </c>
      <c r="I121" s="76" t="s">
        <v>316</v>
      </c>
      <c r="J121" s="76" t="s">
        <v>221</v>
      </c>
      <c r="K121" s="145" t="s">
        <v>259</v>
      </c>
      <c r="L121" s="698" t="s">
        <v>259</v>
      </c>
      <c r="M121" s="145"/>
      <c r="N121" s="76" t="s">
        <v>231</v>
      </c>
      <c r="O121" s="77"/>
      <c r="P121" s="76" t="str">
        <f>TRIM(BD_EstrellaVergara[[#This Row],[CONTACTO II]])</f>
        <v/>
      </c>
      <c r="Q121" s="64"/>
    </row>
    <row r="122" spans="1:21" ht="13">
      <c r="A122" s="698">
        <v>60245113</v>
      </c>
      <c r="B122" s="145" t="s">
        <v>3048</v>
      </c>
      <c r="C122" s="164">
        <v>960136258</v>
      </c>
      <c r="D122" s="165" t="s">
        <v>3049</v>
      </c>
      <c r="E122" s="145"/>
      <c r="G122" s="165" t="s">
        <v>223</v>
      </c>
      <c r="H122" s="165" t="s">
        <v>245</v>
      </c>
      <c r="I122" s="76" t="s">
        <v>316</v>
      </c>
      <c r="J122" s="76" t="s">
        <v>221</v>
      </c>
      <c r="K122" s="145" t="s">
        <v>269</v>
      </c>
      <c r="L122" s="698" t="s">
        <v>269</v>
      </c>
      <c r="M122" s="145"/>
      <c r="N122" s="76" t="s">
        <v>236</v>
      </c>
      <c r="O122" s="77"/>
      <c r="P122" s="76"/>
      <c r="Q122" s="64"/>
    </row>
    <row r="123" spans="1:21" ht="13">
      <c r="A123" s="1196">
        <v>48789159</v>
      </c>
      <c r="B123" s="164" t="s">
        <v>2958</v>
      </c>
      <c r="C123" s="164">
        <v>901945114</v>
      </c>
      <c r="D123" s="165" t="s">
        <v>2959</v>
      </c>
      <c r="E123" s="145"/>
      <c r="F123" s="76"/>
      <c r="G123" s="165" t="s">
        <v>223</v>
      </c>
      <c r="H123" s="165" t="s">
        <v>245</v>
      </c>
      <c r="I123" s="76" t="s">
        <v>316</v>
      </c>
      <c r="J123" s="76" t="s">
        <v>221</v>
      </c>
      <c r="K123" s="145" t="s">
        <v>269</v>
      </c>
      <c r="L123" s="698" t="s">
        <v>269</v>
      </c>
      <c r="M123" s="145"/>
      <c r="N123" s="76" t="s">
        <v>236</v>
      </c>
      <c r="O123" s="77"/>
      <c r="P123" s="76" t="str">
        <f>TRIM(BD_EstrellaVergara[[#This Row],[CONTACTO II]])</f>
        <v/>
      </c>
      <c r="Q123" s="64"/>
    </row>
    <row r="124" spans="1:21" ht="13">
      <c r="A124" s="1196">
        <v>77923667</v>
      </c>
      <c r="B124" s="164" t="s">
        <v>10044</v>
      </c>
      <c r="C124" s="164">
        <v>932321957</v>
      </c>
      <c r="D124" s="165" t="s">
        <v>10045</v>
      </c>
      <c r="E124" s="145"/>
      <c r="F124" s="76"/>
      <c r="G124" s="165" t="s">
        <v>223</v>
      </c>
      <c r="H124" s="165" t="s">
        <v>245</v>
      </c>
      <c r="I124" s="76" t="s">
        <v>316</v>
      </c>
      <c r="J124" s="76" t="s">
        <v>221</v>
      </c>
      <c r="K124" s="145" t="s">
        <v>269</v>
      </c>
      <c r="L124" s="698" t="s">
        <v>269</v>
      </c>
      <c r="M124" s="145"/>
      <c r="N124" s="76" t="s">
        <v>236</v>
      </c>
      <c r="O124" s="77"/>
      <c r="P124" s="76" t="str">
        <f>TRIM(BD_EstrellaVergara[[#This Row],[CONTACTO II]])</f>
        <v/>
      </c>
      <c r="Q124" s="64"/>
    </row>
    <row r="125" spans="1:21" ht="13">
      <c r="A125" s="1196">
        <v>73493918</v>
      </c>
      <c r="B125" s="164" t="s">
        <v>8382</v>
      </c>
      <c r="C125" s="164">
        <v>942231894</v>
      </c>
      <c r="D125" s="165" t="s">
        <v>8383</v>
      </c>
      <c r="E125" s="145"/>
      <c r="F125" s="76"/>
      <c r="G125" s="165" t="s">
        <v>223</v>
      </c>
      <c r="H125" s="165" t="s">
        <v>245</v>
      </c>
      <c r="I125" s="76" t="s">
        <v>316</v>
      </c>
      <c r="J125" s="76" t="s">
        <v>221</v>
      </c>
      <c r="K125" s="145" t="s">
        <v>269</v>
      </c>
      <c r="L125" s="698" t="s">
        <v>269</v>
      </c>
      <c r="M125" s="145"/>
      <c r="N125" s="76" t="s">
        <v>236</v>
      </c>
      <c r="O125" s="77"/>
      <c r="P125" s="76" t="str">
        <f>TRIM(BD_EstrellaVergara[[#This Row],[CONTACTO II]])</f>
        <v/>
      </c>
      <c r="Q125" s="64"/>
    </row>
    <row r="126" spans="1:21" ht="13">
      <c r="A126" s="1196">
        <v>72424330</v>
      </c>
      <c r="B126" s="164" t="s">
        <v>7191</v>
      </c>
      <c r="C126" s="164">
        <v>927937577</v>
      </c>
      <c r="D126" s="165" t="s">
        <v>7192</v>
      </c>
      <c r="E126" s="145"/>
      <c r="F126" s="76"/>
      <c r="G126" s="165" t="s">
        <v>223</v>
      </c>
      <c r="H126" s="165" t="s">
        <v>245</v>
      </c>
      <c r="I126" s="76" t="s">
        <v>316</v>
      </c>
      <c r="J126" s="76" t="s">
        <v>221</v>
      </c>
      <c r="K126" s="145" t="s">
        <v>269</v>
      </c>
      <c r="L126" s="698" t="s">
        <v>269</v>
      </c>
      <c r="M126" s="145"/>
      <c r="N126" s="76" t="s">
        <v>236</v>
      </c>
      <c r="O126" s="77"/>
      <c r="P126" s="76" t="str">
        <f>TRIM(BD_EstrellaVergara[[#This Row],[CONTACTO II]])</f>
        <v/>
      </c>
      <c r="Q126" s="64"/>
    </row>
    <row r="127" spans="1:21" ht="13">
      <c r="A127" s="1196">
        <v>15763766</v>
      </c>
      <c r="B127" s="164" t="s">
        <v>1083</v>
      </c>
      <c r="C127" s="164">
        <v>986855928</v>
      </c>
      <c r="D127" s="165" t="s">
        <v>1084</v>
      </c>
      <c r="E127" s="145"/>
      <c r="F127" s="76"/>
      <c r="G127" s="165" t="s">
        <v>223</v>
      </c>
      <c r="H127" s="165" t="s">
        <v>245</v>
      </c>
      <c r="I127" s="76" t="s">
        <v>316</v>
      </c>
      <c r="J127" s="76" t="s">
        <v>221</v>
      </c>
      <c r="K127" s="145" t="s">
        <v>262</v>
      </c>
      <c r="L127" s="698" t="s">
        <v>262</v>
      </c>
      <c r="M127" s="145"/>
      <c r="N127" s="76" t="s">
        <v>233</v>
      </c>
      <c r="O127" s="77"/>
      <c r="P127" s="76" t="str">
        <f>TRIM(BD_EstrellaVergara[[#This Row],[CONTACTO II]])</f>
        <v/>
      </c>
      <c r="Q127" s="64"/>
    </row>
    <row r="128" spans="1:21" ht="13">
      <c r="A128" s="1196">
        <v>41750118</v>
      </c>
      <c r="B128" s="164" t="s">
        <v>1739</v>
      </c>
      <c r="C128" s="164">
        <v>923888436</v>
      </c>
      <c r="D128" s="165" t="s">
        <v>1740</v>
      </c>
      <c r="E128" s="145"/>
      <c r="F128" s="76"/>
      <c r="G128" s="165" t="s">
        <v>223</v>
      </c>
      <c r="H128" s="165" t="s">
        <v>245</v>
      </c>
      <c r="I128" s="76" t="s">
        <v>316</v>
      </c>
      <c r="J128" s="76" t="s">
        <v>221</v>
      </c>
      <c r="K128" s="145" t="s">
        <v>269</v>
      </c>
      <c r="L128" s="698" t="s">
        <v>269</v>
      </c>
      <c r="M128" s="145"/>
      <c r="N128" s="76" t="s">
        <v>236</v>
      </c>
      <c r="O128" s="77"/>
      <c r="P128" s="76" t="str">
        <f>TRIM(BD_EstrellaVergara[[#This Row],[CONTACTO II]])</f>
        <v/>
      </c>
      <c r="Q128" s="64"/>
    </row>
    <row r="129" spans="1:21" ht="13">
      <c r="A129" s="1196">
        <v>42623647</v>
      </c>
      <c r="B129" s="164" t="s">
        <v>1922</v>
      </c>
      <c r="C129" s="164">
        <v>978494323</v>
      </c>
      <c r="D129" s="165" t="s">
        <v>1923</v>
      </c>
      <c r="E129" s="145"/>
      <c r="F129" s="76"/>
      <c r="G129" s="165" t="s">
        <v>223</v>
      </c>
      <c r="H129" s="165" t="s">
        <v>245</v>
      </c>
      <c r="I129" s="76" t="s">
        <v>316</v>
      </c>
      <c r="J129" s="76" t="s">
        <v>221</v>
      </c>
      <c r="K129" s="145" t="s">
        <v>269</v>
      </c>
      <c r="L129" s="698" t="s">
        <v>269</v>
      </c>
      <c r="M129" s="145"/>
      <c r="N129" s="76" t="s">
        <v>236</v>
      </c>
      <c r="O129" s="77"/>
      <c r="P129" s="76" t="str">
        <f>TRIM(BD_EstrellaVergara[[#This Row],[CONTACTO II]])</f>
        <v/>
      </c>
      <c r="Q129" s="64"/>
    </row>
    <row r="130" spans="1:21" ht="13">
      <c r="A130" s="374">
        <v>40244173</v>
      </c>
      <c r="B130" s="164" t="s">
        <v>1373</v>
      </c>
      <c r="C130" s="145">
        <v>948938213</v>
      </c>
      <c r="D130" s="165" t="s">
        <v>1374</v>
      </c>
      <c r="E130" s="145" t="s">
        <v>376</v>
      </c>
      <c r="F130" s="76" t="s">
        <v>254</v>
      </c>
      <c r="G130" s="165" t="s">
        <v>224</v>
      </c>
      <c r="H130" s="165" t="s">
        <v>245</v>
      </c>
      <c r="I130" s="76" t="s">
        <v>316</v>
      </c>
      <c r="J130" s="76" t="s">
        <v>221</v>
      </c>
      <c r="K130" s="145"/>
      <c r="M130" s="145"/>
      <c r="N130" s="76" t="s">
        <v>237</v>
      </c>
      <c r="O130" s="77"/>
      <c r="P130" s="76" t="str">
        <f>TRIM(BD_EstrellaVergara[[#This Row],[CONTACTO II]])</f>
        <v/>
      </c>
      <c r="Q130" s="64"/>
    </row>
    <row r="131" spans="1:21" ht="13">
      <c r="A131" s="1196" t="s">
        <v>10499</v>
      </c>
      <c r="B131" s="164" t="s">
        <v>10500</v>
      </c>
      <c r="C131" s="164">
        <v>977145845</v>
      </c>
      <c r="D131" s="165" t="s">
        <v>10501</v>
      </c>
      <c r="E131" s="145" t="s">
        <v>376</v>
      </c>
      <c r="F131" s="698" t="s">
        <v>254</v>
      </c>
      <c r="G131" s="165" t="s">
        <v>224</v>
      </c>
      <c r="H131" s="165" t="s">
        <v>242</v>
      </c>
      <c r="I131" s="76" t="s">
        <v>316</v>
      </c>
      <c r="J131" s="76" t="s">
        <v>221</v>
      </c>
      <c r="K131" s="145"/>
      <c r="M131" s="145"/>
      <c r="N131" s="76" t="s">
        <v>231</v>
      </c>
      <c r="O131" s="77"/>
      <c r="P131" s="76" t="str">
        <f>TRIM(BD_EstrellaVergara[[#This Row],[CONTACTO II]])</f>
        <v/>
      </c>
      <c r="Q131" s="64"/>
    </row>
    <row r="132" spans="1:21" ht="28">
      <c r="A132" s="1196">
        <v>25830377</v>
      </c>
      <c r="B132" s="164" t="s">
        <v>1236</v>
      </c>
      <c r="C132" s="164">
        <v>921936947</v>
      </c>
      <c r="D132" s="165" t="s">
        <v>1237</v>
      </c>
      <c r="E132" s="145" t="s">
        <v>376</v>
      </c>
      <c r="F132" s="698" t="s">
        <v>254</v>
      </c>
      <c r="G132" s="165" t="s">
        <v>224</v>
      </c>
      <c r="H132" s="165" t="s">
        <v>242</v>
      </c>
      <c r="I132" s="76" t="s">
        <v>10</v>
      </c>
      <c r="J132" s="76" t="s">
        <v>221</v>
      </c>
      <c r="K132" s="145"/>
      <c r="M132" s="145"/>
      <c r="N132" s="76" t="s">
        <v>231</v>
      </c>
      <c r="O132" s="77"/>
      <c r="P132" s="76" t="str">
        <f>TRIM(BD_EstrellaVergara[[#This Row],[CONTACTO II]])</f>
        <v/>
      </c>
      <c r="Q132" s="64" t="s">
        <v>445</v>
      </c>
      <c r="R132" s="56" t="s">
        <v>232</v>
      </c>
      <c r="S132" s="56" t="s">
        <v>318</v>
      </c>
      <c r="T132" s="56" t="s">
        <v>628</v>
      </c>
      <c r="U132" s="56" t="s">
        <v>255</v>
      </c>
    </row>
    <row r="133" spans="1:21" ht="13">
      <c r="A133" s="1196"/>
      <c r="B133" s="164" t="s">
        <v>12237</v>
      </c>
      <c r="C133" s="164">
        <v>960527758</v>
      </c>
      <c r="D133" s="165" t="s">
        <v>12238</v>
      </c>
      <c r="E133" s="145"/>
      <c r="F133" s="76"/>
      <c r="G133" s="165" t="s">
        <v>223</v>
      </c>
      <c r="H133" s="165" t="s">
        <v>238</v>
      </c>
      <c r="I133" s="76" t="s">
        <v>316</v>
      </c>
      <c r="J133" s="76" t="s">
        <v>221</v>
      </c>
      <c r="K133" s="145"/>
      <c r="M133" s="145"/>
      <c r="N133" s="76" t="s">
        <v>231</v>
      </c>
      <c r="O133" s="77"/>
      <c r="P133" s="76" t="str">
        <f>TRIM(BD_EstrellaVergara[[#This Row],[CONTACTO II]])</f>
        <v/>
      </c>
      <c r="Q133" s="64"/>
    </row>
    <row r="134" spans="1:21" ht="13">
      <c r="A134" s="1199">
        <v>73563501</v>
      </c>
      <c r="B134" s="164" t="s">
        <v>8438</v>
      </c>
      <c r="C134" s="164">
        <v>906941559</v>
      </c>
      <c r="D134" s="164" t="s">
        <v>8439</v>
      </c>
      <c r="E134" s="145"/>
      <c r="F134" s="76"/>
      <c r="G134" s="165" t="s">
        <v>223</v>
      </c>
      <c r="H134" s="165" t="s">
        <v>245</v>
      </c>
      <c r="I134" s="76" t="s">
        <v>316</v>
      </c>
      <c r="J134" s="76" t="s">
        <v>221</v>
      </c>
      <c r="K134" s="145" t="s">
        <v>259</v>
      </c>
      <c r="L134" s="698" t="s">
        <v>259</v>
      </c>
      <c r="M134" s="145"/>
      <c r="N134" s="76" t="s">
        <v>231</v>
      </c>
      <c r="O134" s="77"/>
      <c r="P134" s="76" t="str">
        <f>TRIM(BD_EstrellaVergara[[#This Row],[CONTACTO II]])</f>
        <v/>
      </c>
      <c r="Q134" s="64"/>
    </row>
    <row r="135" spans="1:21" ht="13">
      <c r="A135" s="1196">
        <v>71756089</v>
      </c>
      <c r="B135" s="164" t="s">
        <v>6618</v>
      </c>
      <c r="C135" s="164">
        <v>977735558</v>
      </c>
      <c r="D135" s="145" t="s">
        <v>6619</v>
      </c>
      <c r="E135" s="145"/>
      <c r="F135" s="76"/>
      <c r="G135" s="165" t="s">
        <v>223</v>
      </c>
      <c r="H135" s="165" t="s">
        <v>245</v>
      </c>
      <c r="I135" s="76" t="s">
        <v>316</v>
      </c>
      <c r="J135" s="76" t="s">
        <v>221</v>
      </c>
      <c r="K135" s="145" t="s">
        <v>259</v>
      </c>
      <c r="L135" s="698" t="s">
        <v>259</v>
      </c>
      <c r="M135" s="145"/>
      <c r="N135" s="76" t="s">
        <v>236</v>
      </c>
      <c r="O135" s="77"/>
      <c r="P135" s="76" t="str">
        <f>TRIM(BD_EstrellaVergara[[#This Row],[CONTACTO II]])</f>
        <v/>
      </c>
      <c r="Q135" s="64"/>
    </row>
    <row r="136" spans="1:21" ht="28">
      <c r="A136" s="1199">
        <v>61250639</v>
      </c>
      <c r="B136" s="164" t="s">
        <v>3900</v>
      </c>
      <c r="C136" s="145">
        <v>947984067</v>
      </c>
      <c r="D136" s="145" t="s">
        <v>2586</v>
      </c>
      <c r="E136" s="165"/>
      <c r="F136" s="76" t="s">
        <v>254</v>
      </c>
      <c r="G136" s="165" t="s">
        <v>223</v>
      </c>
      <c r="H136" s="165" t="s">
        <v>238</v>
      </c>
      <c r="I136" s="76" t="s">
        <v>316</v>
      </c>
      <c r="J136" s="76" t="s">
        <v>221</v>
      </c>
      <c r="K136" s="145"/>
      <c r="M136" s="145"/>
      <c r="N136" s="76" t="s">
        <v>231</v>
      </c>
      <c r="O136" s="77"/>
      <c r="P136" s="76" t="str">
        <f>TRIM(BD_EstrellaVergara[[#This Row],[CONTACTO II]])</f>
        <v/>
      </c>
      <c r="Q136" s="64" t="s">
        <v>445</v>
      </c>
      <c r="R136" s="56" t="s">
        <v>234</v>
      </c>
      <c r="S136" s="56" t="s">
        <v>318</v>
      </c>
      <c r="T136" s="56" t="s">
        <v>323</v>
      </c>
      <c r="U136" s="56" t="s">
        <v>255</v>
      </c>
    </row>
    <row r="137" spans="1:21" ht="13">
      <c r="A137" s="1196">
        <v>46818712</v>
      </c>
      <c r="B137" s="164" t="s">
        <v>2710</v>
      </c>
      <c r="C137" s="164">
        <v>999036204</v>
      </c>
      <c r="D137" s="145" t="s">
        <v>2711</v>
      </c>
      <c r="E137" s="145"/>
      <c r="F137" s="76"/>
      <c r="G137" s="165" t="s">
        <v>223</v>
      </c>
      <c r="H137" s="165" t="s">
        <v>245</v>
      </c>
      <c r="I137" s="76" t="s">
        <v>316</v>
      </c>
      <c r="J137" s="76" t="s">
        <v>221</v>
      </c>
      <c r="K137" s="145" t="s">
        <v>269</v>
      </c>
      <c r="L137" s="698" t="s">
        <v>269</v>
      </c>
      <c r="M137" s="145"/>
      <c r="N137" s="76" t="s">
        <v>236</v>
      </c>
      <c r="O137" s="77"/>
      <c r="P137" s="76" t="str">
        <f>TRIM(BD_EstrellaVergara[[#This Row],[CONTACTO II]])</f>
        <v/>
      </c>
      <c r="Q137" s="64"/>
    </row>
    <row r="138" spans="1:21" ht="28">
      <c r="A138" s="1196">
        <v>43480240</v>
      </c>
      <c r="B138" s="164" t="s">
        <v>2127</v>
      </c>
      <c r="C138" s="164">
        <v>941679617</v>
      </c>
      <c r="D138" s="145" t="s">
        <v>2128</v>
      </c>
      <c r="E138" s="145"/>
      <c r="F138" s="76"/>
      <c r="G138" s="165" t="s">
        <v>223</v>
      </c>
      <c r="H138" s="165" t="s">
        <v>245</v>
      </c>
      <c r="I138" s="76" t="s">
        <v>316</v>
      </c>
      <c r="J138" s="76" t="s">
        <v>221</v>
      </c>
      <c r="K138" s="145" t="s">
        <v>269</v>
      </c>
      <c r="L138" s="698" t="s">
        <v>269</v>
      </c>
      <c r="M138" s="145"/>
      <c r="N138" s="76" t="s">
        <v>231</v>
      </c>
      <c r="O138" s="77"/>
      <c r="P138" s="76" t="str">
        <f>TRIM(BD_EstrellaVergara[[#This Row],[CONTACTO II]])</f>
        <v/>
      </c>
      <c r="Q138" s="64" t="s">
        <v>445</v>
      </c>
      <c r="R138" s="56" t="s">
        <v>232</v>
      </c>
      <c r="S138" s="56" t="s">
        <v>318</v>
      </c>
      <c r="T138" s="56" t="s">
        <v>323</v>
      </c>
      <c r="U138" s="56" t="s">
        <v>255</v>
      </c>
    </row>
    <row r="139" spans="1:21" ht="13">
      <c r="A139" s="1196">
        <v>7880196</v>
      </c>
      <c r="B139" s="164" t="s">
        <v>614</v>
      </c>
      <c r="C139" s="164">
        <v>959629750</v>
      </c>
      <c r="D139" s="145" t="s">
        <v>615</v>
      </c>
      <c r="E139" s="145"/>
      <c r="F139" s="76"/>
      <c r="G139" s="165" t="s">
        <v>223</v>
      </c>
      <c r="H139" s="165" t="s">
        <v>245</v>
      </c>
      <c r="I139" s="76" t="s">
        <v>316</v>
      </c>
      <c r="J139" s="76" t="s">
        <v>221</v>
      </c>
      <c r="K139" s="145" t="s">
        <v>269</v>
      </c>
      <c r="L139" s="698" t="s">
        <v>269</v>
      </c>
      <c r="M139" s="145"/>
      <c r="N139" s="76" t="s">
        <v>236</v>
      </c>
      <c r="O139" s="77"/>
      <c r="P139" s="76" t="str">
        <f>TRIM(BD_EstrellaVergara[[#This Row],[CONTACTO II]])</f>
        <v/>
      </c>
      <c r="Q139" s="64"/>
    </row>
    <row r="140" spans="1:21" ht="13">
      <c r="A140" s="1196">
        <v>10044549</v>
      </c>
      <c r="B140" s="164" t="s">
        <v>854</v>
      </c>
      <c r="C140" s="164">
        <v>957961660</v>
      </c>
      <c r="D140" s="145" t="s">
        <v>855</v>
      </c>
      <c r="E140" s="145"/>
      <c r="F140" s="76"/>
      <c r="G140" s="165" t="s">
        <v>223</v>
      </c>
      <c r="H140" s="165" t="s">
        <v>245</v>
      </c>
      <c r="I140" s="76" t="s">
        <v>316</v>
      </c>
      <c r="J140" s="76" t="s">
        <v>221</v>
      </c>
      <c r="K140" s="145" t="s">
        <v>269</v>
      </c>
      <c r="L140" s="698" t="s">
        <v>269</v>
      </c>
      <c r="M140" s="145"/>
      <c r="N140" s="76" t="s">
        <v>236</v>
      </c>
      <c r="O140" s="77"/>
      <c r="P140" s="76" t="str">
        <f>TRIM(BD_EstrellaVergara[[#This Row],[CONTACTO II]])</f>
        <v/>
      </c>
      <c r="Q140" s="64"/>
    </row>
    <row r="141" spans="1:21" ht="28">
      <c r="A141" s="1196">
        <v>44425074</v>
      </c>
      <c r="B141" s="164" t="s">
        <v>2290</v>
      </c>
      <c r="C141" s="164">
        <v>932733027</v>
      </c>
      <c r="D141" s="145" t="s">
        <v>2291</v>
      </c>
      <c r="E141" s="136" t="s">
        <v>473</v>
      </c>
      <c r="F141" s="76" t="s">
        <v>240</v>
      </c>
      <c r="G141" s="165" t="s">
        <v>225</v>
      </c>
      <c r="H141" s="165" t="s">
        <v>245</v>
      </c>
      <c r="I141" s="76" t="s">
        <v>316</v>
      </c>
      <c r="J141" s="76" t="s">
        <v>221</v>
      </c>
      <c r="K141" s="145"/>
      <c r="M141" s="145"/>
      <c r="N141" s="76" t="s">
        <v>241</v>
      </c>
      <c r="O141" s="77"/>
      <c r="P141" s="76" t="str">
        <f>TRIM(BD_EstrellaVergara[[#This Row],[CONTACTO II]])</f>
        <v/>
      </c>
      <c r="Q141" s="64"/>
    </row>
    <row r="142" spans="1:21" ht="13">
      <c r="A142" s="1196">
        <v>71673800</v>
      </c>
      <c r="B142" s="164" t="s">
        <v>6477</v>
      </c>
      <c r="C142" s="164">
        <v>907574354</v>
      </c>
      <c r="D142" s="145" t="s">
        <v>6478</v>
      </c>
      <c r="E142" s="145"/>
      <c r="F142" s="76"/>
      <c r="G142" s="165" t="s">
        <v>223</v>
      </c>
      <c r="H142" s="165" t="s">
        <v>245</v>
      </c>
      <c r="I142" s="76" t="s">
        <v>316</v>
      </c>
      <c r="J142" s="76" t="s">
        <v>221</v>
      </c>
      <c r="K142" s="145" t="s">
        <v>269</v>
      </c>
      <c r="L142" s="698" t="s">
        <v>269</v>
      </c>
      <c r="M142" s="145"/>
      <c r="N142" s="76" t="s">
        <v>236</v>
      </c>
      <c r="O142" s="77"/>
      <c r="P142" s="76" t="str">
        <f>TRIM(BD_EstrellaVergara[[#This Row],[CONTACTO II]])</f>
        <v/>
      </c>
      <c r="Q142" s="64"/>
    </row>
    <row r="143" spans="1:21" ht="13">
      <c r="A143" s="1196">
        <v>73401576</v>
      </c>
      <c r="B143" s="164" t="s">
        <v>8352</v>
      </c>
      <c r="C143" s="164">
        <v>964128362</v>
      </c>
      <c r="D143" s="145" t="s">
        <v>8353</v>
      </c>
      <c r="E143" s="164"/>
      <c r="F143" s="660"/>
      <c r="G143" s="165" t="s">
        <v>223</v>
      </c>
      <c r="H143" s="165" t="s">
        <v>245</v>
      </c>
      <c r="I143" s="76" t="s">
        <v>316</v>
      </c>
      <c r="J143" s="76" t="s">
        <v>221</v>
      </c>
      <c r="K143" s="145" t="s">
        <v>269</v>
      </c>
      <c r="L143" s="698" t="s">
        <v>269</v>
      </c>
      <c r="M143" s="145"/>
      <c r="N143" s="76" t="s">
        <v>236</v>
      </c>
      <c r="O143" s="77"/>
      <c r="P143" s="76" t="str">
        <f>TRIM(BD_EstrellaVergara[[#This Row],[CONTACTO II]])</f>
        <v/>
      </c>
      <c r="Q143" s="64"/>
    </row>
    <row r="144" spans="1:21" ht="28">
      <c r="A144" s="1196">
        <v>71159829</v>
      </c>
      <c r="B144" s="164" t="s">
        <v>6023</v>
      </c>
      <c r="C144" s="164">
        <v>999333701</v>
      </c>
      <c r="D144" s="145" t="s">
        <v>1155</v>
      </c>
      <c r="E144" s="164"/>
      <c r="F144" s="660"/>
      <c r="G144" s="165" t="s">
        <v>223</v>
      </c>
      <c r="H144" s="165" t="s">
        <v>238</v>
      </c>
      <c r="I144" s="76" t="s">
        <v>316</v>
      </c>
      <c r="J144" s="76" t="s">
        <v>221</v>
      </c>
      <c r="K144" s="145"/>
      <c r="M144" s="145"/>
      <c r="N144" s="76" t="s">
        <v>231</v>
      </c>
      <c r="O144" s="77"/>
      <c r="P144" s="76"/>
      <c r="Q144" s="64" t="s">
        <v>445</v>
      </c>
      <c r="R144" s="56" t="s">
        <v>232</v>
      </c>
      <c r="S144" s="56" t="s">
        <v>318</v>
      </c>
      <c r="T144" s="56" t="s">
        <v>323</v>
      </c>
      <c r="U144" s="56" t="s">
        <v>255</v>
      </c>
    </row>
    <row r="145" spans="1:21" ht="28">
      <c r="A145" s="1196">
        <v>73017757</v>
      </c>
      <c r="B145" s="164" t="s">
        <v>7964</v>
      </c>
      <c r="C145" s="164">
        <v>951503108</v>
      </c>
      <c r="D145" s="145" t="s">
        <v>7965</v>
      </c>
      <c r="E145" s="164"/>
      <c r="F145" s="76" t="s">
        <v>254</v>
      </c>
      <c r="G145" s="165" t="s">
        <v>223</v>
      </c>
      <c r="H145" s="165" t="s">
        <v>242</v>
      </c>
      <c r="I145" s="76" t="s">
        <v>316</v>
      </c>
      <c r="J145" s="76" t="s">
        <v>221</v>
      </c>
      <c r="K145" s="145"/>
      <c r="M145" s="145"/>
      <c r="N145" s="76" t="s">
        <v>231</v>
      </c>
      <c r="O145" s="77"/>
      <c r="P145" s="76" t="str">
        <f>TRIM(BD_EstrellaVergara[[#This Row],[CONTACTO II]])</f>
        <v/>
      </c>
      <c r="Q145" s="64" t="s">
        <v>445</v>
      </c>
      <c r="R145" s="56" t="s">
        <v>232</v>
      </c>
      <c r="S145" s="56" t="s">
        <v>318</v>
      </c>
      <c r="T145" s="56" t="s">
        <v>323</v>
      </c>
      <c r="U145" s="56" t="s">
        <v>255</v>
      </c>
    </row>
    <row r="146" spans="1:21" ht="28">
      <c r="A146" s="1196">
        <v>60075317</v>
      </c>
      <c r="B146" s="164" t="s">
        <v>3015</v>
      </c>
      <c r="C146" s="164">
        <v>987605502</v>
      </c>
      <c r="D146" s="145" t="s">
        <v>3016</v>
      </c>
      <c r="E146" s="164"/>
      <c r="F146" s="76"/>
      <c r="G146" s="165" t="s">
        <v>224</v>
      </c>
      <c r="H146" s="165" t="s">
        <v>242</v>
      </c>
      <c r="I146" s="76" t="s">
        <v>10</v>
      </c>
      <c r="J146" s="76" t="s">
        <v>221</v>
      </c>
      <c r="K146" s="145"/>
      <c r="M146" s="145"/>
      <c r="N146" s="76" t="s">
        <v>231</v>
      </c>
      <c r="O146" s="77"/>
      <c r="P146" s="76" t="str">
        <f>TRIM(BD_EstrellaVergara[[#This Row],[CONTACTO II]])</f>
        <v/>
      </c>
      <c r="Q146" s="64" t="s">
        <v>445</v>
      </c>
      <c r="R146" s="56" t="s">
        <v>232</v>
      </c>
      <c r="S146" s="56" t="s">
        <v>318</v>
      </c>
      <c r="T146" s="56" t="s">
        <v>323</v>
      </c>
      <c r="U146" s="56" t="s">
        <v>255</v>
      </c>
    </row>
    <row r="147" spans="1:21" ht="13">
      <c r="A147" s="1196"/>
      <c r="B147" s="164" t="s">
        <v>12239</v>
      </c>
      <c r="C147" s="164">
        <v>976392173</v>
      </c>
      <c r="D147" s="170"/>
      <c r="E147" s="164"/>
      <c r="F147" s="76"/>
      <c r="G147" s="165" t="s">
        <v>224</v>
      </c>
      <c r="H147" s="165" t="s">
        <v>242</v>
      </c>
      <c r="I147" s="76" t="s">
        <v>316</v>
      </c>
      <c r="J147" s="76" t="s">
        <v>221</v>
      </c>
      <c r="K147" s="145"/>
      <c r="M147" s="145"/>
      <c r="N147" s="76" t="s">
        <v>231</v>
      </c>
      <c r="O147" s="77"/>
      <c r="P147" s="76" t="str">
        <f>TRIM(BD_EstrellaVergara[[#This Row],[CONTACTO II]])</f>
        <v/>
      </c>
      <c r="Q147" s="64"/>
    </row>
    <row r="148" spans="1:21" ht="13">
      <c r="A148" s="1196">
        <v>76810184</v>
      </c>
      <c r="B148" s="164" t="s">
        <v>9785</v>
      </c>
      <c r="C148" s="164">
        <v>907033132</v>
      </c>
      <c r="D148" s="145" t="s">
        <v>9786</v>
      </c>
      <c r="E148" s="164"/>
      <c r="F148" s="76"/>
      <c r="G148" s="165" t="s">
        <v>224</v>
      </c>
      <c r="H148" s="165"/>
      <c r="I148" s="76" t="s">
        <v>316</v>
      </c>
      <c r="J148" s="76" t="s">
        <v>221</v>
      </c>
      <c r="K148" s="145"/>
      <c r="M148" s="145"/>
      <c r="N148" s="76" t="s">
        <v>236</v>
      </c>
      <c r="O148" s="77"/>
      <c r="P148" s="76" t="str">
        <f>TRIM(BD_EstrellaVergara[[#This Row],[CONTACTO II]])</f>
        <v/>
      </c>
      <c r="Q148" s="64"/>
    </row>
    <row r="149" spans="1:21" ht="13">
      <c r="A149" s="1196">
        <v>62053162</v>
      </c>
      <c r="B149" s="164" t="s">
        <v>5162</v>
      </c>
      <c r="C149" s="164">
        <v>907066231</v>
      </c>
      <c r="D149" s="145" t="s">
        <v>5163</v>
      </c>
      <c r="E149" s="164"/>
      <c r="F149" s="76"/>
      <c r="G149" s="165" t="s">
        <v>224</v>
      </c>
      <c r="H149" s="165"/>
      <c r="I149" s="76" t="s">
        <v>316</v>
      </c>
      <c r="J149" s="76" t="s">
        <v>221</v>
      </c>
      <c r="K149" s="145"/>
      <c r="M149" s="145"/>
      <c r="N149" s="76" t="s">
        <v>236</v>
      </c>
      <c r="O149" s="77"/>
      <c r="P149" s="76" t="str">
        <f>TRIM(BD_EstrellaVergara[[#This Row],[CONTACTO II]])</f>
        <v/>
      </c>
      <c r="Q149" s="64"/>
    </row>
    <row r="150" spans="1:21" ht="13">
      <c r="A150" s="1196">
        <v>47689665</v>
      </c>
      <c r="B150" s="164" t="s">
        <v>2846</v>
      </c>
      <c r="C150" s="164">
        <v>955197209</v>
      </c>
      <c r="D150" s="145" t="s">
        <v>2847</v>
      </c>
      <c r="E150" s="164"/>
      <c r="F150" s="76"/>
      <c r="G150" s="165" t="s">
        <v>224</v>
      </c>
      <c r="H150" s="165"/>
      <c r="I150" s="76" t="s">
        <v>316</v>
      </c>
      <c r="J150" s="76" t="s">
        <v>221</v>
      </c>
      <c r="K150" s="145"/>
      <c r="M150" s="145"/>
      <c r="N150" s="76" t="s">
        <v>236</v>
      </c>
      <c r="O150" s="77"/>
      <c r="P150" s="76" t="str">
        <f>TRIM(BD_EstrellaVergara[[#This Row],[CONTACTO II]])</f>
        <v/>
      </c>
      <c r="Q150" s="64"/>
    </row>
    <row r="151" spans="1:21" ht="13">
      <c r="A151" s="1196">
        <v>72066737</v>
      </c>
      <c r="B151" s="164" t="s">
        <v>6874</v>
      </c>
      <c r="C151" s="164">
        <v>907665619</v>
      </c>
      <c r="D151" s="164" t="s">
        <v>6875</v>
      </c>
      <c r="E151" s="164" t="s">
        <v>451</v>
      </c>
      <c r="F151" s="660" t="s">
        <v>254</v>
      </c>
      <c r="G151" s="165" t="s">
        <v>224</v>
      </c>
      <c r="H151" s="165" t="s">
        <v>245</v>
      </c>
      <c r="I151" s="76" t="s">
        <v>316</v>
      </c>
      <c r="J151" s="76" t="s">
        <v>221</v>
      </c>
      <c r="K151" s="145"/>
      <c r="M151" s="145"/>
      <c r="N151" s="76" t="s">
        <v>236</v>
      </c>
      <c r="O151" s="77"/>
      <c r="P151" s="76"/>
      <c r="Q151" s="64"/>
    </row>
    <row r="152" spans="1:21" ht="13">
      <c r="A152" s="1196">
        <v>70369419</v>
      </c>
      <c r="B152" s="164" t="s">
        <v>5411</v>
      </c>
      <c r="C152" s="164">
        <v>931598597</v>
      </c>
      <c r="D152" s="164" t="s">
        <v>5412</v>
      </c>
      <c r="E152" s="164" t="s">
        <v>376</v>
      </c>
      <c r="F152" s="660" t="s">
        <v>254</v>
      </c>
      <c r="G152" s="165" t="s">
        <v>223</v>
      </c>
      <c r="H152" s="165" t="s">
        <v>245</v>
      </c>
      <c r="I152" s="76" t="s">
        <v>316</v>
      </c>
      <c r="J152" s="76" t="s">
        <v>221</v>
      </c>
      <c r="K152" s="145"/>
      <c r="M152" s="145"/>
      <c r="N152" s="76" t="s">
        <v>236</v>
      </c>
      <c r="O152" s="77"/>
      <c r="P152" s="76" t="str">
        <f>TRIM(BD_EstrellaVergara[[#This Row],[CONTACTO II]])</f>
        <v/>
      </c>
      <c r="Q152" s="64"/>
    </row>
    <row r="153" spans="1:21" ht="13">
      <c r="A153" s="1196">
        <v>61831041</v>
      </c>
      <c r="B153" s="164" t="s">
        <v>4851</v>
      </c>
      <c r="C153" s="164">
        <v>977958357</v>
      </c>
      <c r="D153" s="164" t="s">
        <v>4852</v>
      </c>
      <c r="E153" s="164"/>
      <c r="F153" s="660"/>
      <c r="G153" s="165" t="s">
        <v>223</v>
      </c>
      <c r="H153" s="165" t="s">
        <v>245</v>
      </c>
      <c r="I153" s="76" t="s">
        <v>316</v>
      </c>
      <c r="J153" s="76" t="s">
        <v>221</v>
      </c>
      <c r="K153" s="145" t="s">
        <v>259</v>
      </c>
      <c r="L153" s="698" t="s">
        <v>259</v>
      </c>
      <c r="M153" s="145"/>
      <c r="N153" s="76" t="s">
        <v>236</v>
      </c>
      <c r="O153" s="77"/>
      <c r="P153" s="76" t="str">
        <f>TRIM(BD_EstrellaVergara[[#This Row],[CONTACTO II]])</f>
        <v/>
      </c>
      <c r="Q153" s="64"/>
    </row>
    <row r="154" spans="1:21" ht="14">
      <c r="A154" s="374">
        <v>74257941</v>
      </c>
      <c r="B154" s="164" t="s">
        <v>8856</v>
      </c>
      <c r="C154" s="145">
        <v>994569624</v>
      </c>
      <c r="D154" s="136" t="s">
        <v>8857</v>
      </c>
      <c r="E154" s="136"/>
      <c r="F154" s="76"/>
      <c r="G154" s="165" t="s">
        <v>223</v>
      </c>
      <c r="H154" s="165" t="s">
        <v>245</v>
      </c>
      <c r="I154" s="76"/>
      <c r="J154" s="76" t="s">
        <v>221</v>
      </c>
      <c r="K154" s="145" t="s">
        <v>259</v>
      </c>
      <c r="L154" s="698" t="s">
        <v>259</v>
      </c>
      <c r="M154" s="145"/>
      <c r="N154" s="76"/>
      <c r="O154" s="77"/>
      <c r="P154" s="76" t="str">
        <f>TRIM(BD_EstrellaVergara[[#This Row],[CONTACTO II]])</f>
        <v/>
      </c>
      <c r="Q154" s="64"/>
    </row>
    <row r="155" spans="1:21" ht="13">
      <c r="A155" s="1196">
        <v>61761793</v>
      </c>
      <c r="B155" s="164" t="s">
        <v>4757</v>
      </c>
      <c r="C155" s="164">
        <v>994325619</v>
      </c>
      <c r="D155" s="145" t="s">
        <v>4758</v>
      </c>
      <c r="E155" s="145"/>
      <c r="F155" s="76"/>
      <c r="G155" s="165" t="s">
        <v>225</v>
      </c>
      <c r="H155" s="165" t="s">
        <v>245</v>
      </c>
      <c r="I155" s="76" t="s">
        <v>316</v>
      </c>
      <c r="J155" s="76" t="s">
        <v>221</v>
      </c>
      <c r="K155" s="145" t="s">
        <v>259</v>
      </c>
      <c r="L155" s="698" t="s">
        <v>259</v>
      </c>
      <c r="M155" s="145"/>
      <c r="N155" s="76" t="s">
        <v>236</v>
      </c>
      <c r="O155" s="77"/>
      <c r="P155" s="76" t="str">
        <f>TRIM(BD_EstrellaVergara[[#This Row],[CONTACTO II]])</f>
        <v/>
      </c>
      <c r="Q155" s="64"/>
    </row>
    <row r="156" spans="1:21" ht="13">
      <c r="A156" s="1196">
        <v>60941679</v>
      </c>
      <c r="B156" s="164" t="s">
        <v>3461</v>
      </c>
      <c r="C156" s="164">
        <v>933631760</v>
      </c>
      <c r="D156" s="145" t="s">
        <v>3462</v>
      </c>
      <c r="E156" s="145"/>
      <c r="F156" s="76"/>
      <c r="G156" s="165" t="s">
        <v>224</v>
      </c>
      <c r="H156" s="165" t="s">
        <v>245</v>
      </c>
      <c r="I156" s="76" t="s">
        <v>316</v>
      </c>
      <c r="J156" s="76" t="s">
        <v>221</v>
      </c>
      <c r="K156" s="145" t="s">
        <v>259</v>
      </c>
      <c r="L156" s="698" t="s">
        <v>259</v>
      </c>
      <c r="M156" s="145"/>
      <c r="N156" s="76" t="s">
        <v>236</v>
      </c>
      <c r="O156" s="77"/>
      <c r="P156" s="76" t="str">
        <f>TRIM(BD_EstrellaVergara[[#This Row],[CONTACTO II]])</f>
        <v/>
      </c>
      <c r="Q156" s="64"/>
    </row>
    <row r="157" spans="1:21" ht="13">
      <c r="A157" s="1196">
        <v>44119124</v>
      </c>
      <c r="B157" s="164" t="s">
        <v>2246</v>
      </c>
      <c r="C157" s="164">
        <v>931312532</v>
      </c>
      <c r="D157" s="145" t="s">
        <v>2247</v>
      </c>
      <c r="E157" s="145"/>
      <c r="F157" s="76"/>
      <c r="G157" s="165" t="s">
        <v>225</v>
      </c>
      <c r="H157" s="165" t="s">
        <v>245</v>
      </c>
      <c r="I157" s="76" t="s">
        <v>316</v>
      </c>
      <c r="J157" s="76" t="s">
        <v>221</v>
      </c>
      <c r="K157" s="145" t="s">
        <v>259</v>
      </c>
      <c r="L157" s="698" t="s">
        <v>259</v>
      </c>
      <c r="M157" s="145"/>
      <c r="N157" s="76" t="s">
        <v>236</v>
      </c>
      <c r="O157" s="77"/>
      <c r="P157" s="76" t="str">
        <f>TRIM(BD_EstrellaVergara[[#This Row],[CONTACTO II]])</f>
        <v/>
      </c>
      <c r="Q157" s="64"/>
    </row>
    <row r="158" spans="1:21" ht="13">
      <c r="A158" s="1196">
        <v>73189638</v>
      </c>
      <c r="B158" s="164" t="s">
        <v>8192</v>
      </c>
      <c r="C158" s="164">
        <v>936099338</v>
      </c>
      <c r="D158" s="145" t="s">
        <v>8193</v>
      </c>
      <c r="E158" s="145"/>
      <c r="F158" s="76"/>
      <c r="G158" s="165" t="s">
        <v>225</v>
      </c>
      <c r="H158" s="165" t="s">
        <v>245</v>
      </c>
      <c r="I158" s="76" t="s">
        <v>316</v>
      </c>
      <c r="J158" s="76" t="s">
        <v>221</v>
      </c>
      <c r="K158" s="145" t="s">
        <v>259</v>
      </c>
      <c r="L158" s="698" t="s">
        <v>259</v>
      </c>
      <c r="M158" s="145"/>
      <c r="N158" s="76" t="s">
        <v>236</v>
      </c>
      <c r="O158" s="77"/>
      <c r="P158" s="76" t="str">
        <f>TRIM(BD_EstrellaVergara[[#This Row],[CONTACTO II]])</f>
        <v/>
      </c>
      <c r="Q158" s="64"/>
    </row>
    <row r="159" spans="1:21" ht="13">
      <c r="A159" s="1196">
        <v>75495452</v>
      </c>
      <c r="B159" s="164" t="s">
        <v>9323</v>
      </c>
      <c r="C159" s="164">
        <v>922475701</v>
      </c>
      <c r="D159" s="145" t="s">
        <v>9324</v>
      </c>
      <c r="E159" s="145"/>
      <c r="F159" s="76"/>
      <c r="G159" s="165" t="s">
        <v>225</v>
      </c>
      <c r="H159" s="165" t="s">
        <v>245</v>
      </c>
      <c r="I159" s="76" t="s">
        <v>316</v>
      </c>
      <c r="J159" s="76" t="s">
        <v>221</v>
      </c>
      <c r="K159" s="145" t="s">
        <v>259</v>
      </c>
      <c r="L159" s="698" t="s">
        <v>259</v>
      </c>
      <c r="M159" s="145"/>
      <c r="N159" s="76" t="s">
        <v>236</v>
      </c>
      <c r="O159" s="77"/>
      <c r="P159" s="76" t="str">
        <f>TRIM(BD_EstrellaVergara[[#This Row],[CONTACTO II]])</f>
        <v/>
      </c>
      <c r="Q159" s="64"/>
    </row>
    <row r="160" spans="1:21" ht="13">
      <c r="A160" s="1196">
        <v>42007491</v>
      </c>
      <c r="B160" s="164" t="s">
        <v>1785</v>
      </c>
      <c r="C160" s="164">
        <v>933766967</v>
      </c>
      <c r="D160" s="145" t="s">
        <v>1786</v>
      </c>
      <c r="E160" s="145"/>
      <c r="F160" s="76"/>
      <c r="G160" s="165" t="s">
        <v>225</v>
      </c>
      <c r="H160" s="165" t="s">
        <v>245</v>
      </c>
      <c r="I160" s="76" t="s">
        <v>316</v>
      </c>
      <c r="J160" s="76" t="s">
        <v>221</v>
      </c>
      <c r="K160" s="145" t="s">
        <v>259</v>
      </c>
      <c r="L160" s="698" t="s">
        <v>259</v>
      </c>
      <c r="M160" s="145"/>
      <c r="N160" s="76" t="s">
        <v>236</v>
      </c>
      <c r="O160" s="77"/>
      <c r="P160" s="76" t="str">
        <f>TRIM(BD_EstrellaVergara[[#This Row],[CONTACTO II]])</f>
        <v/>
      </c>
      <c r="Q160" s="64"/>
    </row>
    <row r="161" spans="1:17" ht="13">
      <c r="A161" s="1196">
        <v>45276513</v>
      </c>
      <c r="B161" s="164" t="s">
        <v>2441</v>
      </c>
      <c r="C161" s="164">
        <v>918495542</v>
      </c>
      <c r="D161" s="145" t="s">
        <v>2442</v>
      </c>
      <c r="E161" s="145"/>
      <c r="F161" s="76"/>
      <c r="G161" s="165" t="s">
        <v>225</v>
      </c>
      <c r="H161" s="165" t="s">
        <v>245</v>
      </c>
      <c r="I161" s="76" t="s">
        <v>316</v>
      </c>
      <c r="J161" s="76" t="s">
        <v>221</v>
      </c>
      <c r="K161" s="145" t="s">
        <v>259</v>
      </c>
      <c r="L161" s="698" t="s">
        <v>259</v>
      </c>
      <c r="M161" s="145"/>
      <c r="N161" s="76" t="s">
        <v>236</v>
      </c>
      <c r="O161" s="77"/>
      <c r="P161" s="76" t="str">
        <f>TRIM(BD_EstrellaVergara[[#This Row],[CONTACTO II]])</f>
        <v/>
      </c>
      <c r="Q161" s="64"/>
    </row>
    <row r="162" spans="1:17" ht="13">
      <c r="A162" s="1196">
        <v>73399919</v>
      </c>
      <c r="B162" s="164" t="s">
        <v>8350</v>
      </c>
      <c r="C162" s="164">
        <v>967542199</v>
      </c>
      <c r="D162" s="145" t="s">
        <v>8351</v>
      </c>
      <c r="E162" s="145"/>
      <c r="F162" s="76"/>
      <c r="G162" s="165" t="s">
        <v>223</v>
      </c>
      <c r="H162" s="165" t="s">
        <v>245</v>
      </c>
      <c r="I162" s="76" t="s">
        <v>316</v>
      </c>
      <c r="J162" s="76" t="s">
        <v>221</v>
      </c>
      <c r="K162" s="145" t="s">
        <v>259</v>
      </c>
      <c r="L162" s="698" t="s">
        <v>259</v>
      </c>
      <c r="M162" s="145"/>
      <c r="N162" s="76" t="s">
        <v>236</v>
      </c>
      <c r="O162" s="77"/>
      <c r="P162" s="76" t="str">
        <f>TRIM(BD_EstrellaVergara[[#This Row],[CONTACTO II]])</f>
        <v/>
      </c>
      <c r="Q162" s="64"/>
    </row>
    <row r="163" spans="1:17" ht="13">
      <c r="A163" s="1196">
        <v>72056422</v>
      </c>
      <c r="B163" s="164" t="s">
        <v>6762</v>
      </c>
      <c r="C163" s="164">
        <v>994384607</v>
      </c>
      <c r="D163" s="145" t="s">
        <v>6761</v>
      </c>
      <c r="E163" s="145" t="s">
        <v>451</v>
      </c>
      <c r="F163" s="698" t="s">
        <v>254</v>
      </c>
      <c r="G163" s="165" t="s">
        <v>224</v>
      </c>
      <c r="H163" s="165" t="s">
        <v>245</v>
      </c>
      <c r="I163" s="76" t="s">
        <v>316</v>
      </c>
      <c r="J163" s="76" t="s">
        <v>221</v>
      </c>
      <c r="K163" s="145"/>
      <c r="M163" s="145"/>
      <c r="N163" s="76" t="s">
        <v>237</v>
      </c>
      <c r="O163" s="77"/>
      <c r="P163" s="76" t="str">
        <f>TRIM(BD_EstrellaVergara[[#This Row],[CONTACTO II]])</f>
        <v/>
      </c>
      <c r="Q163" s="64"/>
    </row>
    <row r="164" spans="1:17" ht="13">
      <c r="A164" s="1196">
        <v>75002706</v>
      </c>
      <c r="B164" s="164" t="s">
        <v>9137</v>
      </c>
      <c r="C164" s="164">
        <v>939524774</v>
      </c>
      <c r="D164" s="145" t="s">
        <v>9138</v>
      </c>
      <c r="E164" s="145" t="s">
        <v>376</v>
      </c>
      <c r="F164" s="698" t="s">
        <v>254</v>
      </c>
      <c r="G164" s="165" t="s">
        <v>224</v>
      </c>
      <c r="H164" s="165" t="s">
        <v>245</v>
      </c>
      <c r="I164" s="76" t="s">
        <v>316</v>
      </c>
      <c r="J164" s="76" t="s">
        <v>221</v>
      </c>
      <c r="K164" s="145"/>
      <c r="M164" s="145"/>
      <c r="N164" s="76" t="s">
        <v>236</v>
      </c>
      <c r="O164" s="77"/>
      <c r="P164" s="76" t="str">
        <f>TRIM(BD_EstrellaVergara[[#This Row],[CONTACTO II]])</f>
        <v/>
      </c>
      <c r="Q164" s="64"/>
    </row>
    <row r="165" spans="1:17" ht="13">
      <c r="A165" s="1199">
        <v>70186150</v>
      </c>
      <c r="B165" s="164" t="s">
        <v>5381</v>
      </c>
      <c r="C165" s="164">
        <v>988821344</v>
      </c>
      <c r="D165" s="164" t="s">
        <v>5382</v>
      </c>
      <c r="E165" s="145"/>
      <c r="F165" s="76"/>
      <c r="G165" s="165" t="s">
        <v>224</v>
      </c>
      <c r="H165" s="165" t="s">
        <v>245</v>
      </c>
      <c r="I165" s="76" t="s">
        <v>316</v>
      </c>
      <c r="J165" s="76" t="s">
        <v>221</v>
      </c>
      <c r="K165" s="145" t="s">
        <v>259</v>
      </c>
      <c r="L165" s="698" t="s">
        <v>259</v>
      </c>
      <c r="M165" s="145"/>
      <c r="N165" s="76" t="s">
        <v>236</v>
      </c>
      <c r="O165" s="77"/>
      <c r="P165" s="76" t="str">
        <f>TRIM(BD_EstrellaVergara[[#This Row],[CONTACTO II]])</f>
        <v/>
      </c>
      <c r="Q165" s="64"/>
    </row>
    <row r="166" spans="1:17" ht="13">
      <c r="A166" s="1196">
        <v>72477164</v>
      </c>
      <c r="B166" s="164" t="s">
        <v>7212</v>
      </c>
      <c r="C166" s="164">
        <v>965411017</v>
      </c>
      <c r="D166" s="145" t="s">
        <v>7213</v>
      </c>
      <c r="E166" s="145"/>
      <c r="F166" s="76"/>
      <c r="G166" s="165" t="s">
        <v>225</v>
      </c>
      <c r="H166" s="165" t="s">
        <v>245</v>
      </c>
      <c r="I166" s="76" t="s">
        <v>316</v>
      </c>
      <c r="J166" s="76" t="s">
        <v>221</v>
      </c>
      <c r="K166" s="145" t="s">
        <v>259</v>
      </c>
      <c r="L166" s="698" t="s">
        <v>259</v>
      </c>
      <c r="M166" s="145"/>
      <c r="N166" s="76" t="s">
        <v>236</v>
      </c>
      <c r="O166" s="77"/>
      <c r="P166" s="76" t="str">
        <f>TRIM(BD_EstrellaVergara[[#This Row],[CONTACTO II]])</f>
        <v/>
      </c>
      <c r="Q166" s="64"/>
    </row>
    <row r="167" spans="1:17" ht="13">
      <c r="A167" s="1196">
        <v>62332466</v>
      </c>
      <c r="B167" s="164" t="s">
        <v>5190</v>
      </c>
      <c r="C167" s="164">
        <v>970397296</v>
      </c>
      <c r="D167" s="145" t="s">
        <v>5191</v>
      </c>
      <c r="E167" s="145"/>
      <c r="F167" s="76"/>
      <c r="G167" s="165" t="s">
        <v>223</v>
      </c>
      <c r="H167" s="165" t="s">
        <v>245</v>
      </c>
      <c r="I167" s="76" t="s">
        <v>316</v>
      </c>
      <c r="J167" s="76" t="s">
        <v>221</v>
      </c>
      <c r="K167" s="145" t="s">
        <v>259</v>
      </c>
      <c r="L167" s="698" t="s">
        <v>259</v>
      </c>
      <c r="M167" s="145"/>
      <c r="N167" s="76" t="s">
        <v>236</v>
      </c>
      <c r="O167" s="77"/>
      <c r="P167" s="76" t="str">
        <f>TRIM(BD_EstrellaVergara[[#This Row],[CONTACTO II]])</f>
        <v/>
      </c>
      <c r="Q167" s="64"/>
    </row>
    <row r="168" spans="1:17" ht="28">
      <c r="A168" s="1196">
        <v>75766406</v>
      </c>
      <c r="B168" s="164" t="s">
        <v>9419</v>
      </c>
      <c r="C168" s="164">
        <v>945422084</v>
      </c>
      <c r="D168" s="145" t="s">
        <v>9420</v>
      </c>
      <c r="E168" s="136" t="s">
        <v>473</v>
      </c>
      <c r="F168" s="76" t="s">
        <v>240</v>
      </c>
      <c r="G168" s="165" t="s">
        <v>223</v>
      </c>
      <c r="H168" s="165" t="s">
        <v>245</v>
      </c>
      <c r="I168" s="76" t="s">
        <v>316</v>
      </c>
      <c r="J168" s="76" t="s">
        <v>221</v>
      </c>
      <c r="K168" s="145"/>
      <c r="M168" s="145"/>
      <c r="N168" s="76" t="s">
        <v>236</v>
      </c>
      <c r="O168" s="77"/>
      <c r="P168" s="76" t="str">
        <f>TRIM(BD_EstrellaVergara[[#This Row],[CONTACTO II]])</f>
        <v/>
      </c>
      <c r="Q168" s="64"/>
    </row>
    <row r="169" spans="1:17" ht="13">
      <c r="A169" s="1196">
        <v>73269950</v>
      </c>
      <c r="B169" s="164" t="s">
        <v>2822</v>
      </c>
      <c r="C169" s="164">
        <v>900240950</v>
      </c>
      <c r="D169" s="145" t="s">
        <v>8232</v>
      </c>
      <c r="E169" s="145"/>
      <c r="F169" s="698" t="s">
        <v>260</v>
      </c>
      <c r="G169" s="165" t="s">
        <v>223</v>
      </c>
      <c r="H169" s="165" t="s">
        <v>245</v>
      </c>
      <c r="I169" s="76" t="s">
        <v>316</v>
      </c>
      <c r="J169" s="76" t="s">
        <v>221</v>
      </c>
      <c r="K169" s="145"/>
      <c r="M169" s="145"/>
      <c r="N169" s="76" t="s">
        <v>236</v>
      </c>
      <c r="O169" s="77"/>
      <c r="P169" s="76" t="str">
        <f>TRIM(BD_EstrellaVergara[[#This Row],[CONTACTO II]])</f>
        <v/>
      </c>
      <c r="Q169" s="64"/>
    </row>
    <row r="170" spans="1:17" ht="13">
      <c r="A170" s="1196">
        <v>72554994</v>
      </c>
      <c r="B170" s="164" t="s">
        <v>7274</v>
      </c>
      <c r="C170" s="164">
        <v>939146640</v>
      </c>
      <c r="D170" s="145" t="s">
        <v>7275</v>
      </c>
      <c r="E170" s="145"/>
      <c r="F170" s="698" t="s">
        <v>260</v>
      </c>
      <c r="G170" s="165" t="s">
        <v>223</v>
      </c>
      <c r="H170" s="165" t="s">
        <v>245</v>
      </c>
      <c r="I170" s="76" t="s">
        <v>316</v>
      </c>
      <c r="J170" s="76" t="s">
        <v>221</v>
      </c>
      <c r="K170" s="145"/>
      <c r="M170" s="145"/>
      <c r="N170" s="76" t="s">
        <v>236</v>
      </c>
      <c r="O170" s="77"/>
      <c r="P170" s="76" t="str">
        <f>TRIM(BD_EstrellaVergara[[#This Row],[CONTACTO II]])</f>
        <v/>
      </c>
      <c r="Q170" s="64"/>
    </row>
    <row r="171" spans="1:17" ht="13">
      <c r="A171" s="1196">
        <v>61104282</v>
      </c>
      <c r="B171" s="164" t="s">
        <v>3678</v>
      </c>
      <c r="C171" s="164">
        <v>917363823</v>
      </c>
      <c r="D171" s="145" t="s">
        <v>3679</v>
      </c>
      <c r="E171" s="145" t="s">
        <v>376</v>
      </c>
      <c r="F171" s="698" t="s">
        <v>254</v>
      </c>
      <c r="G171" s="165" t="s">
        <v>223</v>
      </c>
      <c r="H171" s="165" t="s">
        <v>245</v>
      </c>
      <c r="I171" s="76" t="s">
        <v>316</v>
      </c>
      <c r="J171" s="76" t="s">
        <v>221</v>
      </c>
      <c r="K171" s="145"/>
      <c r="M171" s="145"/>
      <c r="N171" s="76" t="s">
        <v>236</v>
      </c>
      <c r="O171" s="77"/>
      <c r="P171" s="76" t="str">
        <f>TRIM(BD_EstrellaVergara[[#This Row],[CONTACTO II]])</f>
        <v/>
      </c>
      <c r="Q171" s="64"/>
    </row>
    <row r="172" spans="1:17" ht="13">
      <c r="A172" s="1196">
        <v>4959414</v>
      </c>
      <c r="B172" s="164" t="s">
        <v>467</v>
      </c>
      <c r="C172" s="164">
        <v>952314334</v>
      </c>
      <c r="D172" s="145" t="s">
        <v>468</v>
      </c>
      <c r="E172" s="145" t="s">
        <v>376</v>
      </c>
      <c r="F172" s="698" t="s">
        <v>254</v>
      </c>
      <c r="G172" s="165" t="s">
        <v>224</v>
      </c>
      <c r="H172" s="165" t="s">
        <v>245</v>
      </c>
      <c r="I172" s="76" t="s">
        <v>316</v>
      </c>
      <c r="J172" s="76" t="s">
        <v>221</v>
      </c>
      <c r="K172" s="145"/>
      <c r="M172" s="145"/>
      <c r="N172" s="76" t="s">
        <v>236</v>
      </c>
      <c r="O172" s="77"/>
      <c r="P172" s="76" t="str">
        <f>TRIM(BD_EstrellaVergara[[#This Row],[CONTACTO II]])</f>
        <v/>
      </c>
      <c r="Q172" s="64"/>
    </row>
    <row r="173" spans="1:17" ht="13">
      <c r="A173" s="1199">
        <v>45319458</v>
      </c>
      <c r="B173" s="164" t="s">
        <v>2445</v>
      </c>
      <c r="C173" s="164">
        <v>960360068</v>
      </c>
      <c r="D173" s="164" t="s">
        <v>2446</v>
      </c>
      <c r="E173" s="145"/>
      <c r="F173" s="76"/>
      <c r="G173" s="165" t="s">
        <v>225</v>
      </c>
      <c r="H173" s="165" t="s">
        <v>245</v>
      </c>
      <c r="I173" s="76" t="s">
        <v>316</v>
      </c>
      <c r="J173" s="76" t="s">
        <v>221</v>
      </c>
      <c r="K173" s="145" t="s">
        <v>259</v>
      </c>
      <c r="L173" s="698" t="s">
        <v>259</v>
      </c>
      <c r="M173" s="145"/>
      <c r="N173" s="76" t="s">
        <v>236</v>
      </c>
      <c r="O173" s="77"/>
      <c r="P173" s="76" t="str">
        <f>TRIM(BD_EstrellaVergara[[#This Row],[CONTACTO II]])</f>
        <v/>
      </c>
      <c r="Q173" s="64"/>
    </row>
    <row r="174" spans="1:17" ht="13">
      <c r="A174" s="1199">
        <v>72332082</v>
      </c>
      <c r="B174" s="164" t="s">
        <v>7026</v>
      </c>
      <c r="C174" s="164">
        <v>992248913</v>
      </c>
      <c r="D174" s="164" t="s">
        <v>7027</v>
      </c>
      <c r="E174" s="145"/>
      <c r="F174" s="76"/>
      <c r="G174" s="165" t="s">
        <v>223</v>
      </c>
      <c r="H174" s="165" t="s">
        <v>245</v>
      </c>
      <c r="I174" s="76" t="s">
        <v>316</v>
      </c>
      <c r="J174" s="76" t="s">
        <v>221</v>
      </c>
      <c r="K174" s="145" t="s">
        <v>259</v>
      </c>
      <c r="L174" s="698" t="s">
        <v>259</v>
      </c>
      <c r="M174" s="145"/>
      <c r="N174" s="76" t="s">
        <v>236</v>
      </c>
      <c r="O174" s="77"/>
      <c r="P174" s="76" t="str">
        <f>TRIM(BD_EstrellaVergara[[#This Row],[CONTACTO II]])</f>
        <v/>
      </c>
      <c r="Q174" s="64"/>
    </row>
    <row r="175" spans="1:17" ht="13">
      <c r="A175" s="1196">
        <v>42545886</v>
      </c>
      <c r="B175" s="164" t="s">
        <v>1899</v>
      </c>
      <c r="C175" s="164">
        <v>959311247</v>
      </c>
      <c r="D175" s="145" t="s">
        <v>1900</v>
      </c>
      <c r="E175" s="145"/>
      <c r="F175" s="76"/>
      <c r="G175" s="165" t="s">
        <v>223</v>
      </c>
      <c r="H175" s="165" t="s">
        <v>245</v>
      </c>
      <c r="I175" s="76" t="s">
        <v>316</v>
      </c>
      <c r="J175" s="76" t="s">
        <v>221</v>
      </c>
      <c r="K175" s="145" t="s">
        <v>259</v>
      </c>
      <c r="L175" s="698" t="s">
        <v>259</v>
      </c>
      <c r="M175" s="145"/>
      <c r="N175" s="76" t="s">
        <v>236</v>
      </c>
      <c r="O175" s="77"/>
      <c r="P175" s="76" t="str">
        <f>TRIM(BD_EstrellaVergara[[#This Row],[CONTACTO II]])</f>
        <v/>
      </c>
      <c r="Q175" s="64"/>
    </row>
    <row r="176" spans="1:17" ht="13">
      <c r="A176" s="1196">
        <v>72059252</v>
      </c>
      <c r="B176" s="164" t="s">
        <v>6789</v>
      </c>
      <c r="C176" s="164">
        <v>972840523</v>
      </c>
      <c r="D176" s="145" t="s">
        <v>6790</v>
      </c>
      <c r="E176" s="145"/>
      <c r="F176" s="76"/>
      <c r="G176" s="165" t="s">
        <v>223</v>
      </c>
      <c r="H176" s="165" t="s">
        <v>245</v>
      </c>
      <c r="I176" s="76" t="s">
        <v>316</v>
      </c>
      <c r="J176" s="76" t="s">
        <v>221</v>
      </c>
      <c r="K176" s="145" t="s">
        <v>259</v>
      </c>
      <c r="L176" s="698" t="s">
        <v>259</v>
      </c>
      <c r="M176" s="145"/>
      <c r="N176" s="76" t="s">
        <v>236</v>
      </c>
      <c r="O176" s="77"/>
      <c r="P176" s="76" t="str">
        <f>TRIM(BD_EstrellaVergara[[#This Row],[CONTACTO II]])</f>
        <v/>
      </c>
      <c r="Q176" s="64"/>
    </row>
    <row r="177" spans="1:21" ht="13">
      <c r="A177" s="1196">
        <v>75538802</v>
      </c>
      <c r="B177" s="164" t="s">
        <v>9349</v>
      </c>
      <c r="C177" s="164">
        <v>970110692</v>
      </c>
      <c r="D177" s="145" t="s">
        <v>9350</v>
      </c>
      <c r="E177" s="145"/>
      <c r="F177" s="698" t="s">
        <v>260</v>
      </c>
      <c r="G177" s="165" t="s">
        <v>224</v>
      </c>
      <c r="H177" s="165" t="s">
        <v>245</v>
      </c>
      <c r="I177" s="76" t="s">
        <v>10</v>
      </c>
      <c r="J177" s="76" t="s">
        <v>221</v>
      </c>
      <c r="K177" s="145"/>
      <c r="M177" s="145"/>
      <c r="N177" s="76" t="s">
        <v>231</v>
      </c>
      <c r="O177" s="77"/>
      <c r="P177" s="76" t="str">
        <f>TRIM(BD_EstrellaVergara[[#This Row],[CONTACTO II]])</f>
        <v/>
      </c>
      <c r="Q177" s="64"/>
    </row>
    <row r="178" spans="1:21" ht="13">
      <c r="A178" s="1196">
        <v>22302042</v>
      </c>
      <c r="B178" s="164" t="s">
        <v>1164</v>
      </c>
      <c r="C178" s="164">
        <v>949164129</v>
      </c>
      <c r="D178" s="145" t="s">
        <v>1165</v>
      </c>
      <c r="E178" s="145"/>
      <c r="F178" s="698" t="s">
        <v>260</v>
      </c>
      <c r="G178" s="165" t="s">
        <v>223</v>
      </c>
      <c r="H178" s="165" t="s">
        <v>245</v>
      </c>
      <c r="I178" s="76" t="s">
        <v>316</v>
      </c>
      <c r="J178" s="76" t="s">
        <v>221</v>
      </c>
      <c r="K178" s="145"/>
      <c r="M178" s="145"/>
      <c r="N178" s="76" t="s">
        <v>236</v>
      </c>
      <c r="O178" s="77"/>
      <c r="P178" s="76" t="str">
        <f>TRIM(BD_EstrellaVergara[[#This Row],[CONTACTO II]])</f>
        <v/>
      </c>
      <c r="Q178" s="64"/>
    </row>
    <row r="179" spans="1:21" ht="13">
      <c r="A179" s="1199">
        <v>73563794</v>
      </c>
      <c r="B179" s="164"/>
      <c r="C179" s="164">
        <v>968015157</v>
      </c>
      <c r="D179" s="164" t="s">
        <v>8445</v>
      </c>
      <c r="E179" s="145"/>
      <c r="F179" s="698" t="s">
        <v>254</v>
      </c>
      <c r="G179" s="165" t="s">
        <v>224</v>
      </c>
      <c r="H179" s="165" t="s">
        <v>245</v>
      </c>
      <c r="I179" s="76" t="s">
        <v>316</v>
      </c>
      <c r="J179" s="76" t="s">
        <v>221</v>
      </c>
      <c r="K179" s="145"/>
      <c r="M179" s="145"/>
      <c r="N179" s="76" t="s">
        <v>237</v>
      </c>
      <c r="O179" s="77"/>
      <c r="P179" s="76" t="str">
        <f>TRIM(BD_EstrellaVergara[[#This Row],[CONTACTO II]])</f>
        <v/>
      </c>
      <c r="Q179" s="64"/>
    </row>
    <row r="180" spans="1:21" ht="28">
      <c r="A180" s="1196">
        <v>75667449</v>
      </c>
      <c r="B180" s="164" t="s">
        <v>9401</v>
      </c>
      <c r="C180" s="164">
        <v>906201142</v>
      </c>
      <c r="D180" s="164" t="s">
        <v>9402</v>
      </c>
      <c r="E180" s="165"/>
      <c r="F180" s="76" t="s">
        <v>254</v>
      </c>
      <c r="G180" s="165" t="s">
        <v>224</v>
      </c>
      <c r="H180" s="165" t="s">
        <v>238</v>
      </c>
      <c r="I180" s="76" t="s">
        <v>316</v>
      </c>
      <c r="J180" s="76" t="s">
        <v>221</v>
      </c>
      <c r="K180" s="145"/>
      <c r="M180" s="145"/>
      <c r="N180" s="76" t="s">
        <v>231</v>
      </c>
      <c r="O180" s="77"/>
      <c r="P180" s="76" t="str">
        <f>TRIM(BD_EstrellaVergara[[#This Row],[CONTACTO II]])</f>
        <v/>
      </c>
      <c r="Q180" s="64" t="s">
        <v>445</v>
      </c>
      <c r="R180" s="56" t="s">
        <v>232</v>
      </c>
      <c r="S180" s="56" t="s">
        <v>318</v>
      </c>
      <c r="T180" s="56" t="s">
        <v>323</v>
      </c>
      <c r="U180" s="56" t="s">
        <v>255</v>
      </c>
    </row>
    <row r="181" spans="1:21" ht="13">
      <c r="A181" s="1196">
        <v>72999364</v>
      </c>
      <c r="B181" s="164" t="s">
        <v>7932</v>
      </c>
      <c r="C181" s="164">
        <v>941593223</v>
      </c>
      <c r="D181" s="164" t="s">
        <v>7933</v>
      </c>
      <c r="E181" s="164" t="s">
        <v>7934</v>
      </c>
      <c r="F181" s="76"/>
      <c r="G181" s="165" t="s">
        <v>224</v>
      </c>
      <c r="H181" s="165" t="s">
        <v>243</v>
      </c>
      <c r="I181" s="76" t="s">
        <v>316</v>
      </c>
      <c r="J181" s="76" t="s">
        <v>221</v>
      </c>
      <c r="K181" s="145"/>
      <c r="M181" s="145"/>
      <c r="N181" s="76" t="s">
        <v>236</v>
      </c>
      <c r="O181" s="77"/>
      <c r="P181" s="76" t="str">
        <f>TRIM(BD_EstrellaVergara[[#This Row],[CONTACTO II]])</f>
        <v/>
      </c>
      <c r="Q181" s="64"/>
    </row>
    <row r="182" spans="1:21" ht="13">
      <c r="A182" s="1196">
        <v>70572611</v>
      </c>
      <c r="B182" s="164" t="s">
        <v>5515</v>
      </c>
      <c r="C182" s="164">
        <v>912702331</v>
      </c>
      <c r="D182" s="164" t="s">
        <v>5516</v>
      </c>
      <c r="E182" s="145"/>
      <c r="F182" s="76"/>
      <c r="G182" s="165" t="s">
        <v>225</v>
      </c>
      <c r="H182" s="165" t="s">
        <v>245</v>
      </c>
      <c r="I182" s="76" t="s">
        <v>316</v>
      </c>
      <c r="J182" s="76" t="s">
        <v>221</v>
      </c>
      <c r="K182" s="145" t="s">
        <v>259</v>
      </c>
      <c r="L182" s="698" t="s">
        <v>259</v>
      </c>
      <c r="M182" s="145"/>
      <c r="N182" s="76" t="s">
        <v>236</v>
      </c>
      <c r="O182" s="77"/>
      <c r="P182" s="76" t="str">
        <f>TRIM(BD_EstrellaVergara[[#This Row],[CONTACTO II]])</f>
        <v/>
      </c>
      <c r="Q182" s="64"/>
    </row>
    <row r="183" spans="1:21" ht="13">
      <c r="A183" s="1196">
        <v>61495433</v>
      </c>
      <c r="B183" s="164" t="s">
        <v>4516</v>
      </c>
      <c r="C183" s="164">
        <v>946200087</v>
      </c>
      <c r="D183" s="164" t="s">
        <v>4517</v>
      </c>
      <c r="E183" s="145"/>
      <c r="F183" s="76"/>
      <c r="G183" s="165" t="s">
        <v>223</v>
      </c>
      <c r="H183" s="165" t="s">
        <v>245</v>
      </c>
      <c r="I183" s="76" t="s">
        <v>316</v>
      </c>
      <c r="J183" s="76" t="s">
        <v>221</v>
      </c>
      <c r="K183" s="145" t="s">
        <v>259</v>
      </c>
      <c r="L183" s="698" t="s">
        <v>259</v>
      </c>
      <c r="M183" s="145"/>
      <c r="N183" s="76" t="s">
        <v>236</v>
      </c>
      <c r="O183" s="77"/>
      <c r="P183" s="76" t="str">
        <f>TRIM(BD_EstrellaVergara[[#This Row],[CONTACTO II]])</f>
        <v/>
      </c>
      <c r="Q183" s="64"/>
    </row>
    <row r="184" spans="1:21" ht="13">
      <c r="A184" s="1200" t="s">
        <v>10648</v>
      </c>
      <c r="B184" s="164" t="s">
        <v>10649</v>
      </c>
      <c r="C184" s="1201" t="s">
        <v>10650</v>
      </c>
      <c r="D184" s="164" t="s">
        <v>10651</v>
      </c>
      <c r="E184" s="145" t="s">
        <v>376</v>
      </c>
      <c r="F184" s="76"/>
      <c r="G184" s="165" t="s">
        <v>224</v>
      </c>
      <c r="H184" s="165" t="s">
        <v>245</v>
      </c>
      <c r="I184" s="76" t="s">
        <v>316</v>
      </c>
      <c r="J184" s="76" t="s">
        <v>221</v>
      </c>
      <c r="K184" s="145" t="s">
        <v>259</v>
      </c>
      <c r="L184" s="698" t="s">
        <v>259</v>
      </c>
      <c r="M184" s="145"/>
      <c r="N184" s="76" t="s">
        <v>236</v>
      </c>
      <c r="O184" s="77"/>
      <c r="P184" s="76" t="str">
        <f>TRIM(BD_EstrellaVergara[[#This Row],[CONTACTO II]])</f>
        <v/>
      </c>
      <c r="Q184" s="64"/>
    </row>
    <row r="185" spans="1:21" ht="13">
      <c r="A185" s="1200" t="s">
        <v>10532</v>
      </c>
      <c r="B185" s="164" t="s">
        <v>10533</v>
      </c>
      <c r="C185" s="1201" t="s">
        <v>10534</v>
      </c>
      <c r="D185" s="164" t="s">
        <v>10535</v>
      </c>
      <c r="E185" s="145" t="s">
        <v>376</v>
      </c>
      <c r="F185" s="76"/>
      <c r="G185" s="165" t="s">
        <v>223</v>
      </c>
      <c r="H185" s="165" t="s">
        <v>245</v>
      </c>
      <c r="I185" s="76" t="s">
        <v>316</v>
      </c>
      <c r="J185" s="76" t="s">
        <v>221</v>
      </c>
      <c r="K185" s="145" t="s">
        <v>259</v>
      </c>
      <c r="L185" s="698" t="s">
        <v>259</v>
      </c>
      <c r="M185" s="145"/>
      <c r="N185" s="76" t="s">
        <v>236</v>
      </c>
      <c r="O185" s="77"/>
      <c r="P185" s="76" t="str">
        <f>TRIM(BD_EstrellaVergara[[#This Row],[CONTACTO II]])</f>
        <v/>
      </c>
      <c r="Q185" s="64"/>
    </row>
    <row r="186" spans="1:21" ht="13">
      <c r="A186" s="1196">
        <v>75079817</v>
      </c>
      <c r="B186" s="164" t="s">
        <v>9165</v>
      </c>
      <c r="C186" s="164">
        <v>944882525</v>
      </c>
      <c r="D186" s="164" t="s">
        <v>9166</v>
      </c>
      <c r="E186" s="145" t="s">
        <v>376</v>
      </c>
      <c r="F186" s="76" t="s">
        <v>254</v>
      </c>
      <c r="G186" s="165" t="s">
        <v>224</v>
      </c>
      <c r="H186" s="165" t="s">
        <v>245</v>
      </c>
      <c r="I186" s="76" t="s">
        <v>316</v>
      </c>
      <c r="J186" s="76" t="s">
        <v>221</v>
      </c>
      <c r="K186" s="145"/>
      <c r="M186" s="145"/>
      <c r="N186" s="76" t="s">
        <v>236</v>
      </c>
      <c r="O186" s="77"/>
      <c r="P186" s="76" t="str">
        <f>TRIM(BD_EstrellaVergara[[#This Row],[CONTACTO II]])</f>
        <v/>
      </c>
      <c r="Q186" s="64"/>
    </row>
    <row r="187" spans="1:21" ht="13">
      <c r="A187" s="374">
        <v>61051673</v>
      </c>
      <c r="B187" s="164" t="s">
        <v>3622</v>
      </c>
      <c r="C187" s="145">
        <v>969059311</v>
      </c>
      <c r="D187" s="164" t="s">
        <v>3623</v>
      </c>
      <c r="E187" s="136"/>
      <c r="F187" s="76"/>
      <c r="G187" s="165" t="s">
        <v>223</v>
      </c>
      <c r="H187" s="165" t="s">
        <v>245</v>
      </c>
      <c r="I187" s="76" t="s">
        <v>316</v>
      </c>
      <c r="J187" s="76" t="s">
        <v>221</v>
      </c>
      <c r="K187" s="145" t="s">
        <v>259</v>
      </c>
      <c r="L187" s="698" t="s">
        <v>259</v>
      </c>
      <c r="M187" s="145"/>
      <c r="N187" s="76" t="s">
        <v>236</v>
      </c>
      <c r="O187" s="77"/>
      <c r="P187" s="76" t="str">
        <f>TRIM(BD_EstrellaVergara[[#This Row],[CONTACTO II]])</f>
        <v/>
      </c>
      <c r="Q187" s="64"/>
    </row>
    <row r="188" spans="1:21" ht="13">
      <c r="A188" s="374">
        <v>72821719</v>
      </c>
      <c r="B188" s="164" t="s">
        <v>7607</v>
      </c>
      <c r="C188" s="145">
        <v>970588596</v>
      </c>
      <c r="D188" s="164" t="s">
        <v>7608</v>
      </c>
      <c r="E188" s="136"/>
      <c r="F188" s="76"/>
      <c r="G188" s="165" t="s">
        <v>225</v>
      </c>
      <c r="H188" s="165" t="s">
        <v>245</v>
      </c>
      <c r="I188" s="76" t="s">
        <v>316</v>
      </c>
      <c r="J188" s="76" t="s">
        <v>221</v>
      </c>
      <c r="K188" s="145" t="s">
        <v>259</v>
      </c>
      <c r="L188" s="698" t="s">
        <v>259</v>
      </c>
      <c r="M188" s="145"/>
      <c r="N188" s="76" t="s">
        <v>236</v>
      </c>
      <c r="O188" s="77"/>
      <c r="P188" s="76" t="str">
        <f>TRIM(BD_EstrellaVergara[[#This Row],[CONTACTO II]])</f>
        <v/>
      </c>
      <c r="Q188" s="64"/>
    </row>
    <row r="189" spans="1:21" ht="13">
      <c r="A189" s="374">
        <v>7536134</v>
      </c>
      <c r="B189" s="164" t="s">
        <v>583</v>
      </c>
      <c r="C189" s="145">
        <v>955241202</v>
      </c>
      <c r="D189" s="164" t="s">
        <v>584</v>
      </c>
      <c r="E189" s="136"/>
      <c r="F189" s="76"/>
      <c r="G189" s="165" t="s">
        <v>225</v>
      </c>
      <c r="H189" s="165" t="s">
        <v>245</v>
      </c>
      <c r="I189" s="76" t="s">
        <v>316</v>
      </c>
      <c r="J189" s="76" t="s">
        <v>221</v>
      </c>
      <c r="K189" s="145" t="s">
        <v>259</v>
      </c>
      <c r="L189" s="698" t="s">
        <v>259</v>
      </c>
      <c r="M189" s="145"/>
      <c r="N189" s="76" t="s">
        <v>231</v>
      </c>
      <c r="O189" s="77"/>
      <c r="P189" s="76" t="str">
        <f>TRIM(BD_EstrellaVergara[[#This Row],[CONTACTO II]])</f>
        <v/>
      </c>
      <c r="Q189" s="64"/>
    </row>
    <row r="190" spans="1:21" ht="13">
      <c r="A190" s="1199">
        <v>77414513</v>
      </c>
      <c r="B190" s="164" t="s">
        <v>9940</v>
      </c>
      <c r="C190" s="164">
        <v>918142467</v>
      </c>
      <c r="D190" s="164" t="s">
        <v>9941</v>
      </c>
      <c r="E190" s="145"/>
      <c r="F190" s="76"/>
      <c r="G190" s="165" t="s">
        <v>225</v>
      </c>
      <c r="H190" s="165" t="s">
        <v>245</v>
      </c>
      <c r="I190" s="76" t="s">
        <v>316</v>
      </c>
      <c r="J190" s="76" t="s">
        <v>221</v>
      </c>
      <c r="K190" s="145" t="s">
        <v>259</v>
      </c>
      <c r="L190" s="698" t="s">
        <v>259</v>
      </c>
      <c r="M190" s="145"/>
      <c r="N190" s="76" t="s">
        <v>236</v>
      </c>
      <c r="O190" s="77"/>
      <c r="P190" s="76" t="str">
        <f>TRIM(BD_EstrellaVergara[[#This Row],[CONTACTO II]])</f>
        <v/>
      </c>
      <c r="Q190" s="64"/>
    </row>
    <row r="191" spans="1:21" ht="13">
      <c r="A191" s="1199">
        <v>72985645</v>
      </c>
      <c r="B191" s="164" t="s">
        <v>7817</v>
      </c>
      <c r="C191" s="164">
        <v>991371228</v>
      </c>
      <c r="D191" s="164" t="s">
        <v>7818</v>
      </c>
      <c r="E191" s="145"/>
      <c r="F191" s="76"/>
      <c r="G191" s="165" t="s">
        <v>224</v>
      </c>
      <c r="H191" s="165" t="s">
        <v>245</v>
      </c>
      <c r="I191" s="76" t="s">
        <v>316</v>
      </c>
      <c r="J191" s="76" t="s">
        <v>221</v>
      </c>
      <c r="K191" s="145" t="s">
        <v>259</v>
      </c>
      <c r="L191" s="698" t="s">
        <v>259</v>
      </c>
      <c r="M191" s="145"/>
      <c r="N191" s="76" t="s">
        <v>231</v>
      </c>
      <c r="O191" s="77"/>
      <c r="P191" s="76" t="str">
        <f>TRIM(BD_EstrellaVergara[[#This Row],[CONTACTO II]])</f>
        <v/>
      </c>
      <c r="Q191" s="64"/>
    </row>
    <row r="192" spans="1:21" ht="13">
      <c r="A192" s="1199">
        <v>72504969</v>
      </c>
      <c r="B192" s="164" t="s">
        <v>7241</v>
      </c>
      <c r="C192" s="164">
        <v>913082836</v>
      </c>
      <c r="D192" s="164" t="s">
        <v>7242</v>
      </c>
      <c r="E192" s="145" t="s">
        <v>347</v>
      </c>
      <c r="F192" s="698" t="s">
        <v>254</v>
      </c>
      <c r="G192" s="165" t="s">
        <v>224</v>
      </c>
      <c r="H192" s="165" t="s">
        <v>245</v>
      </c>
      <c r="I192" s="76" t="s">
        <v>316</v>
      </c>
      <c r="J192" s="76" t="s">
        <v>221</v>
      </c>
      <c r="K192" s="145"/>
      <c r="M192" s="145"/>
      <c r="N192" s="76" t="s">
        <v>236</v>
      </c>
      <c r="O192" s="77"/>
      <c r="P192" s="76" t="str">
        <f>TRIM(BD_EstrellaVergara[[#This Row],[CONTACTO II]])</f>
        <v/>
      </c>
      <c r="Q192" s="64"/>
    </row>
    <row r="193" spans="1:21" ht="28">
      <c r="A193" s="1199">
        <v>3494278</v>
      </c>
      <c r="B193" s="164" t="s">
        <v>446</v>
      </c>
      <c r="C193" s="164">
        <v>954964281</v>
      </c>
      <c r="D193" s="164" t="s">
        <v>447</v>
      </c>
      <c r="E193" s="136" t="s">
        <v>448</v>
      </c>
      <c r="F193" s="76" t="s">
        <v>240</v>
      </c>
      <c r="G193" s="165" t="s">
        <v>223</v>
      </c>
      <c r="H193" s="165" t="s">
        <v>245</v>
      </c>
      <c r="I193" s="76" t="s">
        <v>316</v>
      </c>
      <c r="J193" s="76" t="s">
        <v>221</v>
      </c>
      <c r="K193" s="145"/>
      <c r="M193" s="145"/>
      <c r="N193" s="76" t="s">
        <v>236</v>
      </c>
      <c r="O193" s="77"/>
      <c r="P193" s="76" t="str">
        <f>TRIM(BD_EstrellaVergara[[#This Row],[CONTACTO II]])</f>
        <v/>
      </c>
      <c r="Q193" s="64"/>
    </row>
    <row r="194" spans="1:21" ht="14">
      <c r="A194" s="1199">
        <v>61432875</v>
      </c>
      <c r="B194" s="164" t="s">
        <v>4318</v>
      </c>
      <c r="C194" s="145">
        <v>952523222</v>
      </c>
      <c r="D194" s="164" t="s">
        <v>4319</v>
      </c>
      <c r="E194" s="145" t="s">
        <v>4320</v>
      </c>
      <c r="F194" s="76"/>
      <c r="G194" s="165" t="s">
        <v>224</v>
      </c>
      <c r="H194" s="165" t="s">
        <v>243</v>
      </c>
      <c r="I194" s="76" t="s">
        <v>316</v>
      </c>
      <c r="J194" s="76" t="s">
        <v>221</v>
      </c>
      <c r="K194" s="145"/>
      <c r="L194" s="1197" t="s">
        <v>271</v>
      </c>
      <c r="M194" s="145"/>
      <c r="N194" s="76" t="s">
        <v>236</v>
      </c>
      <c r="O194" s="77" t="s">
        <v>236</v>
      </c>
      <c r="P194" s="76"/>
      <c r="Q194" s="64"/>
    </row>
    <row r="195" spans="1:21" ht="13">
      <c r="A195" s="1199"/>
      <c r="B195" s="164" t="s">
        <v>12240</v>
      </c>
      <c r="C195" s="145">
        <v>935403870</v>
      </c>
      <c r="D195" s="164"/>
      <c r="E195" s="145" t="s">
        <v>2817</v>
      </c>
      <c r="F195" s="76"/>
      <c r="G195" s="165" t="s">
        <v>225</v>
      </c>
      <c r="H195" s="165" t="s">
        <v>243</v>
      </c>
      <c r="I195" s="76" t="s">
        <v>316</v>
      </c>
      <c r="J195" s="76" t="s">
        <v>221</v>
      </c>
      <c r="K195" s="145"/>
      <c r="M195" s="145"/>
      <c r="N195" s="76" t="s">
        <v>236</v>
      </c>
      <c r="O195" s="77"/>
      <c r="P195" s="76" t="str">
        <f>TRIM(BD_EstrellaVergara[[#This Row],[CONTACTO II]])</f>
        <v/>
      </c>
      <c r="Q195" s="64"/>
    </row>
    <row r="196" spans="1:21" ht="13">
      <c r="A196" s="1199">
        <v>61435287</v>
      </c>
      <c r="B196" s="164" t="s">
        <v>4360</v>
      </c>
      <c r="C196" s="145">
        <v>912971826</v>
      </c>
      <c r="D196" s="164"/>
      <c r="E196" s="145" t="s">
        <v>2817</v>
      </c>
      <c r="F196" s="76"/>
      <c r="G196" s="165" t="s">
        <v>225</v>
      </c>
      <c r="H196" s="165" t="s">
        <v>243</v>
      </c>
      <c r="I196" s="76" t="s">
        <v>316</v>
      </c>
      <c r="J196" s="76" t="s">
        <v>221</v>
      </c>
      <c r="K196" s="145"/>
      <c r="M196" s="145"/>
      <c r="N196" s="76" t="s">
        <v>236</v>
      </c>
      <c r="O196" s="77"/>
      <c r="P196" s="76" t="str">
        <f>TRIM(BD_EstrellaVergara[[#This Row],[CONTACTO II]])</f>
        <v/>
      </c>
      <c r="Q196" s="64"/>
    </row>
    <row r="197" spans="1:21" ht="28">
      <c r="A197" s="1196">
        <v>60870935</v>
      </c>
      <c r="B197" s="164" t="s">
        <v>3379</v>
      </c>
      <c r="C197" s="164" t="s">
        <v>3380</v>
      </c>
      <c r="D197" s="164" t="s">
        <v>3381</v>
      </c>
      <c r="E197" s="165" t="s">
        <v>2817</v>
      </c>
      <c r="F197" s="76" t="s">
        <v>257</v>
      </c>
      <c r="G197" s="165" t="s">
        <v>223</v>
      </c>
      <c r="H197" s="165" t="s">
        <v>245</v>
      </c>
      <c r="I197" s="76" t="s">
        <v>316</v>
      </c>
      <c r="J197" s="76" t="s">
        <v>221</v>
      </c>
      <c r="K197" s="145"/>
      <c r="M197" s="145"/>
      <c r="N197" s="76" t="s">
        <v>231</v>
      </c>
      <c r="O197" s="77"/>
      <c r="P197" s="76" t="str">
        <f>TRIM(BD_EstrellaVergara[[#This Row],[CONTACTO II]])</f>
        <v/>
      </c>
      <c r="Q197" s="64" t="s">
        <v>445</v>
      </c>
      <c r="R197" s="56" t="s">
        <v>234</v>
      </c>
      <c r="S197" s="56" t="s">
        <v>318</v>
      </c>
      <c r="T197" s="56" t="s">
        <v>323</v>
      </c>
      <c r="U197" s="56" t="s">
        <v>255</v>
      </c>
    </row>
    <row r="198" spans="1:21" ht="13">
      <c r="A198" s="1198">
        <v>72980962</v>
      </c>
      <c r="B198" s="164" t="s">
        <v>7780</v>
      </c>
      <c r="C198" s="164">
        <v>922560484</v>
      </c>
      <c r="D198" s="165" t="s">
        <v>7776</v>
      </c>
      <c r="E198" s="145"/>
      <c r="F198" s="76"/>
      <c r="G198" s="165" t="s">
        <v>224</v>
      </c>
      <c r="H198" s="165" t="s">
        <v>245</v>
      </c>
      <c r="I198" s="76" t="s">
        <v>316</v>
      </c>
      <c r="J198" s="76" t="s">
        <v>221</v>
      </c>
      <c r="K198" s="145" t="s">
        <v>259</v>
      </c>
      <c r="L198" s="698" t="s">
        <v>259</v>
      </c>
      <c r="M198" s="145"/>
      <c r="N198" s="76" t="s">
        <v>231</v>
      </c>
      <c r="O198" s="77"/>
      <c r="P198" s="76" t="str">
        <f>TRIM(BD_EstrellaVergara[[#This Row],[CONTACTO II]])</f>
        <v/>
      </c>
      <c r="Q198" s="64"/>
    </row>
    <row r="199" spans="1:21" ht="13">
      <c r="A199" s="1196">
        <v>61482798</v>
      </c>
      <c r="B199" s="164" t="s">
        <v>4475</v>
      </c>
      <c r="C199" s="164">
        <v>989366209</v>
      </c>
      <c r="D199" s="165" t="s">
        <v>4476</v>
      </c>
      <c r="E199" s="145"/>
      <c r="F199" s="76"/>
      <c r="G199" s="165" t="s">
        <v>224</v>
      </c>
      <c r="H199" s="165" t="s">
        <v>245</v>
      </c>
      <c r="I199" s="76" t="s">
        <v>316</v>
      </c>
      <c r="J199" s="76" t="s">
        <v>221</v>
      </c>
      <c r="K199" s="145" t="s">
        <v>259</v>
      </c>
      <c r="L199" s="698" t="s">
        <v>259</v>
      </c>
      <c r="M199" s="145"/>
      <c r="N199" s="76" t="s">
        <v>236</v>
      </c>
      <c r="O199" s="77" t="s">
        <v>231</v>
      </c>
      <c r="P199" s="76"/>
      <c r="Q199" s="64"/>
    </row>
    <row r="200" spans="1:21" ht="13">
      <c r="A200" s="1196">
        <v>70729013</v>
      </c>
      <c r="B200" s="164" t="s">
        <v>5731</v>
      </c>
      <c r="C200" s="164">
        <v>931262773</v>
      </c>
      <c r="D200" s="164" t="s">
        <v>5732</v>
      </c>
      <c r="E200" s="164"/>
      <c r="F200" s="76"/>
      <c r="G200" s="165" t="s">
        <v>224</v>
      </c>
      <c r="H200" s="165"/>
      <c r="I200" s="76" t="s">
        <v>316</v>
      </c>
      <c r="J200" s="76" t="s">
        <v>221</v>
      </c>
      <c r="K200" s="145"/>
      <c r="M200" s="145"/>
      <c r="N200" s="76" t="s">
        <v>231</v>
      </c>
      <c r="O200" s="77"/>
      <c r="P200" s="76" t="str">
        <f>TRIM(BD_EstrellaVergara[[#This Row],[CONTACTO II]])</f>
        <v/>
      </c>
      <c r="Q200" s="64"/>
    </row>
    <row r="201" spans="1:21" ht="13">
      <c r="A201" s="1196">
        <v>73165264</v>
      </c>
      <c r="B201" s="164" t="s">
        <v>8152</v>
      </c>
      <c r="C201" s="164">
        <v>990250633</v>
      </c>
      <c r="D201" s="145" t="s">
        <v>8153</v>
      </c>
      <c r="E201" s="145"/>
      <c r="F201" s="76"/>
      <c r="G201" s="165" t="s">
        <v>224</v>
      </c>
      <c r="H201" s="165" t="s">
        <v>245</v>
      </c>
      <c r="I201" s="76" t="s">
        <v>316</v>
      </c>
      <c r="J201" s="76" t="s">
        <v>221</v>
      </c>
      <c r="K201" s="145" t="s">
        <v>259</v>
      </c>
      <c r="L201" s="698" t="s">
        <v>259</v>
      </c>
      <c r="M201" s="145"/>
      <c r="N201" s="76" t="s">
        <v>231</v>
      </c>
      <c r="O201" s="77"/>
      <c r="P201" s="76" t="str">
        <f>TRIM(BD_EstrellaVergara[[#This Row],[CONTACTO II]])</f>
        <v/>
      </c>
      <c r="Q201" s="64"/>
    </row>
    <row r="202" spans="1:21" ht="28">
      <c r="A202" s="1196">
        <v>70481092</v>
      </c>
      <c r="B202" s="164" t="s">
        <v>5460</v>
      </c>
      <c r="C202" s="164">
        <v>973401376</v>
      </c>
      <c r="D202" s="145" t="s">
        <v>5461</v>
      </c>
      <c r="E202" s="145" t="s">
        <v>2817</v>
      </c>
      <c r="F202" s="76" t="s">
        <v>254</v>
      </c>
      <c r="G202" s="165" t="s">
        <v>224</v>
      </c>
      <c r="H202" s="165" t="s">
        <v>245</v>
      </c>
      <c r="I202" s="76" t="s">
        <v>316</v>
      </c>
      <c r="J202" s="76" t="s">
        <v>221</v>
      </c>
      <c r="K202" s="145" t="s">
        <v>259</v>
      </c>
      <c r="L202" s="698" t="s">
        <v>259</v>
      </c>
      <c r="M202" s="145"/>
      <c r="N202" s="76" t="s">
        <v>231</v>
      </c>
      <c r="O202" s="77"/>
      <c r="P202" s="76" t="str">
        <f>TRIM(BD_EstrellaVergara[[#This Row],[CONTACTO II]])</f>
        <v/>
      </c>
      <c r="Q202" s="64" t="s">
        <v>445</v>
      </c>
      <c r="R202" s="56" t="s">
        <v>234</v>
      </c>
      <c r="S202" s="56" t="s">
        <v>318</v>
      </c>
      <c r="T202" s="56" t="s">
        <v>323</v>
      </c>
      <c r="U202" s="56" t="s">
        <v>255</v>
      </c>
    </row>
    <row r="203" spans="1:21" ht="13">
      <c r="A203" s="1196">
        <v>43482075</v>
      </c>
      <c r="B203" s="164" t="s">
        <v>2129</v>
      </c>
      <c r="C203" s="164">
        <v>966971023</v>
      </c>
      <c r="D203" s="145" t="s">
        <v>2130</v>
      </c>
      <c r="E203" s="145" t="s">
        <v>376</v>
      </c>
      <c r="F203" s="698" t="s">
        <v>254</v>
      </c>
      <c r="G203" s="165" t="s">
        <v>224</v>
      </c>
      <c r="H203" s="165" t="s">
        <v>245</v>
      </c>
      <c r="I203" s="76" t="s">
        <v>13</v>
      </c>
      <c r="J203" s="76" t="s">
        <v>221</v>
      </c>
      <c r="K203" s="145"/>
      <c r="M203" s="145"/>
      <c r="N203" s="76" t="s">
        <v>231</v>
      </c>
      <c r="O203" s="77"/>
      <c r="P203" s="76" t="str">
        <f>TRIM(BD_EstrellaVergara[[#This Row],[CONTACTO II]])</f>
        <v/>
      </c>
      <c r="Q203" s="64"/>
    </row>
    <row r="204" spans="1:21" ht="28">
      <c r="A204" s="698">
        <v>70786025</v>
      </c>
      <c r="B204" s="145" t="s">
        <v>5801</v>
      </c>
      <c r="C204" s="164">
        <v>993893978</v>
      </c>
      <c r="D204" s="164" t="s">
        <v>5802</v>
      </c>
      <c r="E204" s="145" t="s">
        <v>376</v>
      </c>
      <c r="F204" s="76"/>
      <c r="G204" s="165" t="s">
        <v>224</v>
      </c>
      <c r="H204" s="165" t="s">
        <v>238</v>
      </c>
      <c r="I204" s="76" t="s">
        <v>316</v>
      </c>
      <c r="J204" s="76" t="s">
        <v>221</v>
      </c>
      <c r="K204" s="145"/>
      <c r="M204" s="145"/>
      <c r="N204" s="76" t="s">
        <v>231</v>
      </c>
      <c r="O204" s="77"/>
      <c r="P204" s="76" t="str">
        <f>TRIM(BD_EstrellaVergara[[#This Row],[CONTACTO II]])</f>
        <v/>
      </c>
      <c r="Q204" s="64" t="s">
        <v>445</v>
      </c>
      <c r="R204" s="56" t="s">
        <v>234</v>
      </c>
      <c r="S204" s="56" t="s">
        <v>318</v>
      </c>
      <c r="T204" s="56" t="s">
        <v>323</v>
      </c>
      <c r="U204" s="56" t="s">
        <v>255</v>
      </c>
    </row>
    <row r="205" spans="1:21" ht="13">
      <c r="A205" s="1198">
        <v>61362497</v>
      </c>
      <c r="B205" s="164" t="s">
        <v>4106</v>
      </c>
      <c r="C205" s="164">
        <v>937595391</v>
      </c>
      <c r="D205" s="165" t="s">
        <v>4107</v>
      </c>
      <c r="E205" s="145"/>
      <c r="F205" s="660"/>
      <c r="G205" s="165" t="s">
        <v>225</v>
      </c>
      <c r="H205" s="165" t="s">
        <v>245</v>
      </c>
      <c r="I205" s="76" t="s">
        <v>316</v>
      </c>
      <c r="J205" s="76" t="s">
        <v>221</v>
      </c>
      <c r="K205" s="145" t="s">
        <v>269</v>
      </c>
      <c r="L205" s="698" t="s">
        <v>269</v>
      </c>
      <c r="M205" s="145"/>
      <c r="N205" s="76" t="s">
        <v>231</v>
      </c>
      <c r="O205" s="77"/>
      <c r="P205" s="76" t="str">
        <f>TRIM(BD_EstrellaVergara[[#This Row],[CONTACTO II]])</f>
        <v/>
      </c>
      <c r="Q205" s="64"/>
    </row>
    <row r="206" spans="1:21" ht="13">
      <c r="A206" s="1196">
        <v>42850658</v>
      </c>
      <c r="B206" s="164" t="s">
        <v>1983</v>
      </c>
      <c r="C206" s="164">
        <v>980751993</v>
      </c>
      <c r="D206" s="145" t="s">
        <v>1984</v>
      </c>
      <c r="E206" s="145"/>
      <c r="F206" s="76"/>
      <c r="G206" s="165" t="s">
        <v>225</v>
      </c>
      <c r="H206" s="165" t="s">
        <v>245</v>
      </c>
      <c r="I206" s="76" t="s">
        <v>316</v>
      </c>
      <c r="J206" s="76" t="s">
        <v>221</v>
      </c>
      <c r="K206" s="145" t="s">
        <v>259</v>
      </c>
      <c r="L206" s="698" t="s">
        <v>259</v>
      </c>
      <c r="M206" s="145"/>
      <c r="N206" s="76" t="s">
        <v>236</v>
      </c>
      <c r="O206" s="77"/>
      <c r="P206" s="76" t="str">
        <f>TRIM(BD_EstrellaVergara[[#This Row],[CONTACTO II]])</f>
        <v/>
      </c>
      <c r="Q206" s="64"/>
    </row>
    <row r="207" spans="1:21" ht="13">
      <c r="A207" s="1196">
        <v>42379337</v>
      </c>
      <c r="B207" s="164" t="s">
        <v>1858</v>
      </c>
      <c r="C207" s="164">
        <v>937769183</v>
      </c>
      <c r="D207" s="145" t="s">
        <v>1859</v>
      </c>
      <c r="E207" s="145"/>
      <c r="F207" s="76"/>
      <c r="G207" s="165" t="s">
        <v>225</v>
      </c>
      <c r="H207" s="165" t="s">
        <v>245</v>
      </c>
      <c r="I207" s="76" t="s">
        <v>316</v>
      </c>
      <c r="J207" s="76" t="s">
        <v>221</v>
      </c>
      <c r="K207" s="145" t="s">
        <v>259</v>
      </c>
      <c r="L207" s="698" t="s">
        <v>259</v>
      </c>
      <c r="M207" s="145"/>
      <c r="N207" s="76" t="s">
        <v>231</v>
      </c>
      <c r="O207" s="77"/>
      <c r="P207" s="76" t="str">
        <f>TRIM(BD_EstrellaVergara[[#This Row],[CONTACTO II]])</f>
        <v/>
      </c>
      <c r="Q207" s="64"/>
    </row>
    <row r="208" spans="1:21" ht="13">
      <c r="A208" s="1196">
        <v>61293789</v>
      </c>
      <c r="B208" s="164" t="s">
        <v>3969</v>
      </c>
      <c r="C208" s="164">
        <v>999422638</v>
      </c>
      <c r="D208" s="145" t="s">
        <v>3970</v>
      </c>
      <c r="E208" s="145"/>
      <c r="F208" s="76"/>
      <c r="G208" s="165" t="s">
        <v>225</v>
      </c>
      <c r="H208" s="165" t="s">
        <v>245</v>
      </c>
      <c r="I208" s="76" t="s">
        <v>316</v>
      </c>
      <c r="J208" s="76" t="s">
        <v>221</v>
      </c>
      <c r="K208" s="145" t="s">
        <v>259</v>
      </c>
      <c r="L208" s="698" t="s">
        <v>259</v>
      </c>
      <c r="M208" s="145"/>
      <c r="N208" s="76" t="s">
        <v>231</v>
      </c>
      <c r="O208" s="77"/>
      <c r="P208" s="76" t="str">
        <f>TRIM(BD_EstrellaVergara[[#This Row],[CONTACTO II]])</f>
        <v/>
      </c>
      <c r="Q208" s="64"/>
    </row>
    <row r="209" spans="1:21" ht="28">
      <c r="A209" s="1196">
        <v>76284122</v>
      </c>
      <c r="B209" s="164" t="s">
        <v>9594</v>
      </c>
      <c r="C209" s="164">
        <v>933376123</v>
      </c>
      <c r="D209" s="136" t="s">
        <v>9595</v>
      </c>
      <c r="E209" s="145" t="s">
        <v>347</v>
      </c>
      <c r="F209" s="76" t="s">
        <v>257</v>
      </c>
      <c r="G209" s="165" t="s">
        <v>223</v>
      </c>
      <c r="H209" s="165" t="s">
        <v>245</v>
      </c>
      <c r="I209" s="76" t="s">
        <v>316</v>
      </c>
      <c r="J209" s="76" t="s">
        <v>221</v>
      </c>
      <c r="K209" s="376" t="s">
        <v>271</v>
      </c>
      <c r="L209" s="1197" t="s">
        <v>271</v>
      </c>
      <c r="M209" s="145"/>
      <c r="N209" s="76" t="s">
        <v>231</v>
      </c>
      <c r="O209" s="77"/>
      <c r="P209" s="76"/>
      <c r="Q209" s="64" t="s">
        <v>324</v>
      </c>
      <c r="R209" s="56" t="s">
        <v>234</v>
      </c>
      <c r="S209" s="56" t="s">
        <v>318</v>
      </c>
      <c r="T209" s="60" t="s">
        <v>323</v>
      </c>
      <c r="U209" s="60" t="s">
        <v>255</v>
      </c>
    </row>
    <row r="210" spans="1:21" ht="13">
      <c r="A210" s="1196">
        <v>25775759</v>
      </c>
      <c r="B210" s="164" t="s">
        <v>1224</v>
      </c>
      <c r="C210" s="164">
        <v>969480364</v>
      </c>
      <c r="D210" s="145" t="s">
        <v>1225</v>
      </c>
      <c r="E210" s="145" t="s">
        <v>347</v>
      </c>
      <c r="F210" s="698" t="s">
        <v>260</v>
      </c>
      <c r="G210" s="165" t="s">
        <v>223</v>
      </c>
      <c r="H210" s="165" t="s">
        <v>245</v>
      </c>
      <c r="I210" s="76" t="s">
        <v>316</v>
      </c>
      <c r="J210" s="76" t="s">
        <v>221</v>
      </c>
      <c r="K210" s="145"/>
      <c r="M210" s="145"/>
      <c r="N210" s="76" t="s">
        <v>236</v>
      </c>
      <c r="O210" s="77"/>
      <c r="P210" s="76" t="str">
        <f>TRIM(BD_EstrellaVergara[[#This Row],[CONTACTO II]])</f>
        <v/>
      </c>
      <c r="Q210" s="64"/>
    </row>
    <row r="211" spans="1:21" ht="13">
      <c r="A211" s="1196">
        <v>70699248</v>
      </c>
      <c r="B211" s="164" t="s">
        <v>5635</v>
      </c>
      <c r="C211" s="164">
        <v>903265767</v>
      </c>
      <c r="D211" s="145" t="s">
        <v>5636</v>
      </c>
      <c r="E211" s="145" t="s">
        <v>347</v>
      </c>
      <c r="F211" s="698" t="s">
        <v>260</v>
      </c>
      <c r="G211" s="165" t="s">
        <v>223</v>
      </c>
      <c r="H211" s="165" t="s">
        <v>245</v>
      </c>
      <c r="I211" s="76" t="s">
        <v>316</v>
      </c>
      <c r="J211" s="76" t="s">
        <v>221</v>
      </c>
      <c r="K211" s="145"/>
      <c r="M211" s="145"/>
      <c r="N211" s="76" t="s">
        <v>231</v>
      </c>
      <c r="O211" s="77"/>
      <c r="P211" s="76" t="str">
        <f>TRIM(BD_EstrellaVergara[[#This Row],[CONTACTO II]])</f>
        <v/>
      </c>
      <c r="Q211" s="64"/>
    </row>
    <row r="212" spans="1:21" ht="13">
      <c r="A212" s="1196">
        <v>61156481</v>
      </c>
      <c r="B212" s="164" t="s">
        <v>3743</v>
      </c>
      <c r="C212" s="164">
        <v>993119579</v>
      </c>
      <c r="D212" s="145" t="s">
        <v>3744</v>
      </c>
      <c r="E212" s="145" t="s">
        <v>1097</v>
      </c>
      <c r="F212" s="374" t="s">
        <v>240</v>
      </c>
      <c r="G212" s="165" t="s">
        <v>225</v>
      </c>
      <c r="H212" s="165" t="s">
        <v>245</v>
      </c>
      <c r="I212" s="76" t="s">
        <v>316</v>
      </c>
      <c r="J212" s="76" t="s">
        <v>221</v>
      </c>
      <c r="K212" s="145"/>
      <c r="M212" s="145"/>
      <c r="N212" s="76" t="s">
        <v>236</v>
      </c>
      <c r="O212" s="77"/>
      <c r="P212" s="76" t="str">
        <f>TRIM(BD_EstrellaVergara[[#This Row],[CONTACTO II]])</f>
        <v/>
      </c>
      <c r="Q212" s="64"/>
    </row>
    <row r="213" spans="1:21" ht="13">
      <c r="A213" s="1196">
        <v>45484861</v>
      </c>
      <c r="B213" s="164" t="s">
        <v>2483</v>
      </c>
      <c r="C213" s="164">
        <v>975203150</v>
      </c>
      <c r="D213" s="145" t="s">
        <v>2484</v>
      </c>
      <c r="E213" s="145" t="s">
        <v>507</v>
      </c>
      <c r="F213" s="374" t="s">
        <v>240</v>
      </c>
      <c r="G213" s="165" t="s">
        <v>225</v>
      </c>
      <c r="H213" s="165" t="s">
        <v>245</v>
      </c>
      <c r="I213" s="76" t="s">
        <v>316</v>
      </c>
      <c r="J213" s="76" t="s">
        <v>221</v>
      </c>
      <c r="K213" s="145"/>
      <c r="M213" s="145"/>
      <c r="N213" s="76" t="s">
        <v>236</v>
      </c>
      <c r="O213" s="77"/>
      <c r="P213" s="76" t="str">
        <f>TRIM(BD_EstrellaVergara[[#This Row],[CONTACTO II]])</f>
        <v/>
      </c>
      <c r="Q213" s="64"/>
    </row>
    <row r="214" spans="1:21" ht="13">
      <c r="A214" s="1196">
        <v>16432990</v>
      </c>
      <c r="B214" s="164" t="s">
        <v>1095</v>
      </c>
      <c r="C214" s="164">
        <v>975074009</v>
      </c>
      <c r="D214" s="145" t="s">
        <v>1096</v>
      </c>
      <c r="E214" s="145" t="s">
        <v>1097</v>
      </c>
      <c r="F214" s="374" t="s">
        <v>240</v>
      </c>
      <c r="G214" s="165" t="s">
        <v>225</v>
      </c>
      <c r="H214" s="165" t="s">
        <v>245</v>
      </c>
      <c r="I214" s="76" t="s">
        <v>316</v>
      </c>
      <c r="J214" s="76" t="s">
        <v>221</v>
      </c>
      <c r="K214" s="145"/>
      <c r="M214" s="145"/>
      <c r="N214" s="76" t="s">
        <v>236</v>
      </c>
      <c r="O214" s="77"/>
      <c r="P214" s="76" t="str">
        <f>TRIM(BD_EstrellaVergara[[#This Row],[CONTACTO II]])</f>
        <v/>
      </c>
      <c r="Q214" s="64"/>
    </row>
    <row r="215" spans="1:21" ht="13">
      <c r="A215" s="1199">
        <v>60801179</v>
      </c>
      <c r="B215" s="164" t="s">
        <v>3303</v>
      </c>
      <c r="C215" s="164">
        <v>983014434</v>
      </c>
      <c r="D215" s="164" t="s">
        <v>3304</v>
      </c>
      <c r="E215" s="145" t="s">
        <v>347</v>
      </c>
      <c r="F215" s="698" t="s">
        <v>377</v>
      </c>
      <c r="G215" s="165" t="s">
        <v>224</v>
      </c>
      <c r="H215" s="165" t="s">
        <v>245</v>
      </c>
      <c r="I215" s="76" t="s">
        <v>316</v>
      </c>
      <c r="J215" s="76" t="s">
        <v>221</v>
      </c>
      <c r="K215" s="145"/>
      <c r="M215" s="145"/>
      <c r="N215" s="76" t="s">
        <v>231</v>
      </c>
      <c r="O215" s="77"/>
      <c r="P215" s="76" t="str">
        <f>TRIM(BD_EstrellaVergara[[#This Row],[CONTACTO II]])</f>
        <v/>
      </c>
      <c r="Q215" s="64"/>
    </row>
    <row r="216" spans="1:21" ht="13">
      <c r="A216" s="1199">
        <v>43931607</v>
      </c>
      <c r="B216" s="164" t="s">
        <v>2216</v>
      </c>
      <c r="C216" s="164">
        <v>959796166</v>
      </c>
      <c r="D216" s="164" t="s">
        <v>2217</v>
      </c>
      <c r="E216" s="145" t="s">
        <v>347</v>
      </c>
      <c r="F216" s="698" t="s">
        <v>377</v>
      </c>
      <c r="G216" s="165" t="s">
        <v>224</v>
      </c>
      <c r="H216" s="165" t="s">
        <v>245</v>
      </c>
      <c r="I216" s="76" t="s">
        <v>316</v>
      </c>
      <c r="J216" s="76" t="s">
        <v>221</v>
      </c>
      <c r="K216" s="145"/>
      <c r="M216" s="145"/>
      <c r="N216" s="76" t="s">
        <v>236</v>
      </c>
      <c r="O216" s="77"/>
      <c r="P216" s="76" t="str">
        <f>TRIM(BD_EstrellaVergara[[#This Row],[CONTACTO II]])</f>
        <v/>
      </c>
      <c r="Q216" s="64"/>
    </row>
    <row r="217" spans="1:21" ht="13">
      <c r="A217" s="1199">
        <v>60737543</v>
      </c>
      <c r="B217" s="164" t="s">
        <v>3239</v>
      </c>
      <c r="C217" s="164">
        <v>940786359</v>
      </c>
      <c r="D217" s="164" t="s">
        <v>3240</v>
      </c>
      <c r="E217" s="145" t="s">
        <v>347</v>
      </c>
      <c r="F217" s="698" t="s">
        <v>377</v>
      </c>
      <c r="G217" s="165" t="s">
        <v>224</v>
      </c>
      <c r="H217" s="165" t="s">
        <v>245</v>
      </c>
      <c r="I217" s="76" t="s">
        <v>316</v>
      </c>
      <c r="J217" s="76" t="s">
        <v>221</v>
      </c>
      <c r="K217" s="145"/>
      <c r="M217" s="145"/>
      <c r="N217" s="76" t="s">
        <v>236</v>
      </c>
      <c r="O217" s="77"/>
      <c r="P217" s="76" t="str">
        <f>TRIM(BD_EstrellaVergara[[#This Row],[CONTACTO II]])</f>
        <v/>
      </c>
      <c r="Q217" s="64"/>
    </row>
    <row r="218" spans="1:21" ht="14">
      <c r="A218" s="1196">
        <v>60429161</v>
      </c>
      <c r="B218" s="164" t="s">
        <v>3096</v>
      </c>
      <c r="C218" s="164">
        <v>934394506</v>
      </c>
      <c r="D218" s="136" t="s">
        <v>3097</v>
      </c>
      <c r="E218" s="145" t="s">
        <v>376</v>
      </c>
      <c r="F218" s="698" t="s">
        <v>260</v>
      </c>
      <c r="G218" s="165" t="s">
        <v>225</v>
      </c>
      <c r="H218" s="165" t="s">
        <v>245</v>
      </c>
      <c r="I218" s="76" t="s">
        <v>316</v>
      </c>
      <c r="J218" s="76" t="s">
        <v>221</v>
      </c>
      <c r="K218" s="145"/>
      <c r="M218" s="145"/>
      <c r="N218" s="76" t="s">
        <v>231</v>
      </c>
      <c r="O218" s="77"/>
      <c r="P218" s="76" t="str">
        <f>TRIM(BD_EstrellaVergara[[#This Row],[CONTACTO II]])</f>
        <v/>
      </c>
      <c r="Q218" s="64"/>
    </row>
    <row r="219" spans="1:21" ht="13">
      <c r="A219" s="1196">
        <v>41187505</v>
      </c>
      <c r="B219" s="164" t="s">
        <v>1605</v>
      </c>
      <c r="C219" s="164">
        <v>949365194</v>
      </c>
      <c r="D219" s="145" t="s">
        <v>1606</v>
      </c>
      <c r="E219" s="145" t="s">
        <v>376</v>
      </c>
      <c r="F219" s="698" t="s">
        <v>377</v>
      </c>
      <c r="G219" s="165" t="s">
        <v>224</v>
      </c>
      <c r="H219" s="165" t="s">
        <v>245</v>
      </c>
      <c r="I219" s="76" t="s">
        <v>316</v>
      </c>
      <c r="J219" s="76" t="s">
        <v>221</v>
      </c>
      <c r="K219" s="145"/>
      <c r="M219" s="145"/>
      <c r="N219" s="76" t="s">
        <v>231</v>
      </c>
      <c r="O219" s="77"/>
      <c r="P219" s="76" t="str">
        <f>TRIM(BD_EstrellaVergara[[#This Row],[CONTACTO II]])</f>
        <v/>
      </c>
      <c r="Q219" s="64"/>
    </row>
    <row r="220" spans="1:21" ht="13">
      <c r="A220" s="1196">
        <v>1545103</v>
      </c>
      <c r="B220" s="164" t="s">
        <v>416</v>
      </c>
      <c r="C220" s="164">
        <v>939281557</v>
      </c>
      <c r="D220" s="145" t="s">
        <v>417</v>
      </c>
      <c r="E220" s="145" t="s">
        <v>376</v>
      </c>
      <c r="F220" s="698" t="s">
        <v>377</v>
      </c>
      <c r="G220" s="165" t="s">
        <v>224</v>
      </c>
      <c r="H220" s="165" t="s">
        <v>245</v>
      </c>
      <c r="I220" s="76" t="s">
        <v>316</v>
      </c>
      <c r="J220" s="76" t="s">
        <v>221</v>
      </c>
      <c r="K220" s="145"/>
      <c r="M220" s="145"/>
      <c r="N220" s="76" t="s">
        <v>236</v>
      </c>
      <c r="O220" s="77"/>
      <c r="P220" s="76" t="str">
        <f>TRIM(BD_EstrellaVergara[[#This Row],[CONTACTO II]])</f>
        <v/>
      </c>
      <c r="Q220" s="64"/>
    </row>
    <row r="221" spans="1:21" ht="14">
      <c r="A221" s="1202" t="s">
        <v>10548</v>
      </c>
      <c r="B221" s="172" t="s">
        <v>10549</v>
      </c>
      <c r="C221" s="1203" t="s">
        <v>10550</v>
      </c>
      <c r="D221" s="166" t="s">
        <v>4088</v>
      </c>
      <c r="E221" s="145" t="s">
        <v>1392</v>
      </c>
      <c r="G221" s="165" t="s">
        <v>224</v>
      </c>
      <c r="H221" s="165" t="s">
        <v>245</v>
      </c>
      <c r="I221" s="76" t="s">
        <v>316</v>
      </c>
      <c r="J221" s="76" t="s">
        <v>221</v>
      </c>
      <c r="K221" s="376" t="s">
        <v>271</v>
      </c>
      <c r="L221" s="1204" t="s">
        <v>271</v>
      </c>
      <c r="M221" s="145"/>
      <c r="N221" s="76" t="s">
        <v>236</v>
      </c>
      <c r="O221" s="77" t="s">
        <v>236</v>
      </c>
      <c r="P221" s="76" t="str">
        <f>TRIM(BD_EstrellaVergara[[#This Row],[CONTACTO II]])</f>
        <v>NO CONTESTA</v>
      </c>
      <c r="Q221" s="64"/>
    </row>
    <row r="222" spans="1:21" ht="13">
      <c r="A222" s="1196">
        <v>45745593</v>
      </c>
      <c r="B222" s="164" t="s">
        <v>2539</v>
      </c>
      <c r="C222" s="164">
        <v>51972353857</v>
      </c>
      <c r="D222" s="145" t="s">
        <v>2540</v>
      </c>
      <c r="E222" s="145" t="s">
        <v>376</v>
      </c>
      <c r="F222" s="76" t="s">
        <v>260</v>
      </c>
      <c r="G222" s="165" t="s">
        <v>223</v>
      </c>
      <c r="H222" s="165" t="s">
        <v>245</v>
      </c>
      <c r="I222" s="76" t="s">
        <v>316</v>
      </c>
      <c r="J222" s="76" t="s">
        <v>221</v>
      </c>
      <c r="K222" s="145"/>
      <c r="M222" s="145"/>
      <c r="N222" s="76" t="s">
        <v>236</v>
      </c>
      <c r="P222" s="76" t="str">
        <f>TRIM(BD_EstrellaVergara[[#This Row],[CONTACTO II]])</f>
        <v/>
      </c>
      <c r="Q222" s="64"/>
    </row>
    <row r="223" spans="1:21" ht="13">
      <c r="A223" s="1196">
        <v>7750680</v>
      </c>
      <c r="B223" s="164" t="s">
        <v>601</v>
      </c>
      <c r="C223" s="164">
        <v>51981346425</v>
      </c>
      <c r="D223" s="145" t="s">
        <v>602</v>
      </c>
      <c r="E223" s="145" t="s">
        <v>376</v>
      </c>
      <c r="F223" s="76" t="s">
        <v>260</v>
      </c>
      <c r="G223" s="165" t="s">
        <v>223</v>
      </c>
      <c r="H223" s="165" t="s">
        <v>245</v>
      </c>
      <c r="I223" s="76" t="s">
        <v>316</v>
      </c>
      <c r="J223" s="76" t="s">
        <v>221</v>
      </c>
      <c r="K223" s="145"/>
      <c r="M223" s="145"/>
      <c r="N223" s="76" t="s">
        <v>236</v>
      </c>
      <c r="P223" s="76" t="str">
        <f>TRIM(BD_EstrellaVergara[[#This Row],[CONTACTO II]])</f>
        <v/>
      </c>
      <c r="Q223" s="64"/>
    </row>
    <row r="224" spans="1:21" ht="13">
      <c r="A224" s="1196">
        <v>73054348</v>
      </c>
      <c r="B224" s="164" t="s">
        <v>7979</v>
      </c>
      <c r="C224" s="164">
        <v>51952711360</v>
      </c>
      <c r="D224" s="145" t="s">
        <v>7980</v>
      </c>
      <c r="E224" s="145" t="s">
        <v>376</v>
      </c>
      <c r="F224" s="76" t="s">
        <v>377</v>
      </c>
      <c r="G224" s="376" t="s">
        <v>224</v>
      </c>
      <c r="H224" s="165" t="s">
        <v>245</v>
      </c>
      <c r="I224" s="76" t="s">
        <v>316</v>
      </c>
      <c r="J224" s="76" t="s">
        <v>221</v>
      </c>
      <c r="K224" s="145"/>
      <c r="M224" s="145"/>
      <c r="N224" s="76" t="s">
        <v>236</v>
      </c>
      <c r="P224" s="76" t="str">
        <f>TRIM(BD_EstrellaVergara[[#This Row],[CONTACTO II]])</f>
        <v/>
      </c>
      <c r="Q224" s="64"/>
    </row>
    <row r="225" spans="1:22" ht="13">
      <c r="A225" s="1196">
        <v>40522102</v>
      </c>
      <c r="B225" s="164" t="s">
        <v>1428</v>
      </c>
      <c r="C225" s="164">
        <v>51945080533</v>
      </c>
      <c r="D225" s="145" t="s">
        <v>1429</v>
      </c>
      <c r="E225" s="145" t="s">
        <v>507</v>
      </c>
      <c r="F225" s="76" t="s">
        <v>240</v>
      </c>
      <c r="G225" s="165" t="s">
        <v>223</v>
      </c>
      <c r="H225" s="165" t="s">
        <v>245</v>
      </c>
      <c r="I225" s="76" t="s">
        <v>316</v>
      </c>
      <c r="J225" s="76" t="s">
        <v>221</v>
      </c>
      <c r="K225" s="145"/>
      <c r="M225" s="145"/>
      <c r="N225" s="76" t="s">
        <v>236</v>
      </c>
      <c r="P225" s="76" t="str">
        <f>TRIM(BD_EstrellaVergara[[#This Row],[CONTACTO II]])</f>
        <v/>
      </c>
      <c r="Q225" s="64"/>
    </row>
    <row r="226" spans="1:22" ht="13">
      <c r="B226" s="145" t="s">
        <v>12241</v>
      </c>
      <c r="C226" s="145">
        <v>51983256940</v>
      </c>
      <c r="D226" s="145" t="s">
        <v>998</v>
      </c>
      <c r="E226" s="145"/>
      <c r="F226" s="76"/>
      <c r="G226" s="165" t="s">
        <v>223</v>
      </c>
      <c r="H226" s="165" t="s">
        <v>245</v>
      </c>
      <c r="I226" s="76" t="s">
        <v>316</v>
      </c>
      <c r="J226" s="76" t="s">
        <v>221</v>
      </c>
      <c r="K226" s="145"/>
      <c r="M226" s="145"/>
      <c r="N226" s="76" t="s">
        <v>236</v>
      </c>
      <c r="P226" s="76" t="str">
        <f>TRIM(BD_EstrellaVergara[[#This Row],[CONTACTO II]])</f>
        <v/>
      </c>
      <c r="Q226" s="64"/>
    </row>
    <row r="227" spans="1:22" ht="13">
      <c r="A227" s="1196">
        <v>46934941</v>
      </c>
      <c r="B227" s="164" t="s">
        <v>2727</v>
      </c>
      <c r="C227" s="164">
        <v>51974658072</v>
      </c>
      <c r="D227" s="145" t="s">
        <v>2728</v>
      </c>
      <c r="E227" s="145" t="s">
        <v>376</v>
      </c>
      <c r="F227" s="76" t="s">
        <v>260</v>
      </c>
      <c r="G227" s="165" t="s">
        <v>223</v>
      </c>
      <c r="H227" s="165" t="s">
        <v>245</v>
      </c>
      <c r="I227" s="76" t="s">
        <v>316</v>
      </c>
      <c r="J227" s="76" t="s">
        <v>221</v>
      </c>
      <c r="K227" s="145"/>
      <c r="M227" s="145"/>
      <c r="N227" s="76" t="s">
        <v>236</v>
      </c>
      <c r="P227" s="76" t="str">
        <f>TRIM(BD_EstrellaVergara[[#This Row],[CONTACTO II]])</f>
        <v/>
      </c>
      <c r="Q227" s="64"/>
    </row>
    <row r="228" spans="1:22" ht="13">
      <c r="A228" s="1196">
        <v>47470445</v>
      </c>
      <c r="B228" s="164" t="s">
        <v>2807</v>
      </c>
      <c r="C228" s="164">
        <v>51997808852</v>
      </c>
      <c r="D228" s="145" t="s">
        <v>2808</v>
      </c>
      <c r="E228" s="145" t="s">
        <v>376</v>
      </c>
      <c r="F228" s="76" t="s">
        <v>377</v>
      </c>
      <c r="G228" s="376" t="s">
        <v>224</v>
      </c>
      <c r="H228" s="165" t="s">
        <v>245</v>
      </c>
      <c r="I228" s="76" t="s">
        <v>316</v>
      </c>
      <c r="J228" s="76" t="s">
        <v>221</v>
      </c>
      <c r="K228" s="145"/>
      <c r="M228" s="145"/>
      <c r="N228" s="76" t="s">
        <v>236</v>
      </c>
      <c r="P228" s="76" t="str">
        <f>TRIM(BD_EstrellaVergara[[#This Row],[CONTACTO II]])</f>
        <v/>
      </c>
      <c r="Q228" s="64"/>
    </row>
    <row r="229" spans="1:22" ht="13">
      <c r="A229" s="1196">
        <v>72403950</v>
      </c>
      <c r="B229" s="164" t="s">
        <v>7181</v>
      </c>
      <c r="C229" s="164">
        <v>51955009485</v>
      </c>
      <c r="D229" s="145" t="s">
        <v>7182</v>
      </c>
      <c r="E229" s="145" t="s">
        <v>376</v>
      </c>
      <c r="F229" s="76" t="s">
        <v>377</v>
      </c>
      <c r="G229" s="376" t="s">
        <v>224</v>
      </c>
      <c r="H229" s="165" t="s">
        <v>245</v>
      </c>
      <c r="I229" s="76" t="s">
        <v>316</v>
      </c>
      <c r="J229" s="76" t="s">
        <v>221</v>
      </c>
      <c r="K229" s="145"/>
      <c r="M229" s="145"/>
      <c r="N229" s="76" t="s">
        <v>236</v>
      </c>
      <c r="P229" s="76" t="str">
        <f>TRIM(BD_EstrellaVergara[[#This Row],[CONTACTO II]])</f>
        <v/>
      </c>
      <c r="Q229" s="64"/>
    </row>
    <row r="230" spans="1:22" ht="13">
      <c r="A230" s="1196">
        <v>78004245</v>
      </c>
      <c r="B230" s="164" t="s">
        <v>10056</v>
      </c>
      <c r="C230" s="164">
        <v>51951149604</v>
      </c>
      <c r="D230" s="145" t="s">
        <v>10057</v>
      </c>
      <c r="E230" s="145" t="s">
        <v>376</v>
      </c>
      <c r="F230" s="76" t="s">
        <v>377</v>
      </c>
      <c r="G230" s="376" t="s">
        <v>224</v>
      </c>
      <c r="H230" s="165" t="s">
        <v>245</v>
      </c>
      <c r="I230" s="76" t="s">
        <v>10</v>
      </c>
      <c r="J230" s="76" t="s">
        <v>221</v>
      </c>
      <c r="K230" s="145"/>
      <c r="M230" s="145"/>
      <c r="N230" s="698" t="s">
        <v>231</v>
      </c>
      <c r="P230" s="76" t="str">
        <f>TRIM(BD_EstrellaVergara[[#This Row],[CONTACTO II]])</f>
        <v/>
      </c>
      <c r="Q230" s="64"/>
    </row>
    <row r="231" spans="1:22" ht="13">
      <c r="A231" s="1196"/>
      <c r="B231" s="145" t="s">
        <v>12242</v>
      </c>
      <c r="C231" s="145">
        <v>908673891</v>
      </c>
      <c r="D231" s="165"/>
      <c r="E231" s="145" t="s">
        <v>2817</v>
      </c>
      <c r="F231" s="76"/>
      <c r="G231" s="376" t="s">
        <v>224</v>
      </c>
      <c r="H231" s="165"/>
      <c r="I231" s="76" t="s">
        <v>316</v>
      </c>
      <c r="J231" s="76" t="s">
        <v>221</v>
      </c>
      <c r="K231" s="145"/>
      <c r="M231" s="145"/>
      <c r="N231" s="76" t="s">
        <v>236</v>
      </c>
      <c r="P231" s="76" t="str">
        <f>TRIM(BD_EstrellaVergara[[#This Row],[CONTACTO II]])</f>
        <v/>
      </c>
      <c r="Q231" s="64"/>
    </row>
    <row r="232" spans="1:22" ht="28">
      <c r="A232" s="1196">
        <v>72729320</v>
      </c>
      <c r="B232" s="164" t="s">
        <v>7533</v>
      </c>
      <c r="C232" s="164">
        <v>975594057</v>
      </c>
      <c r="D232" s="165"/>
      <c r="E232" s="145" t="s">
        <v>2401</v>
      </c>
      <c r="F232" s="76" t="s">
        <v>254</v>
      </c>
      <c r="G232" s="165" t="s">
        <v>225</v>
      </c>
      <c r="H232" s="165" t="s">
        <v>242</v>
      </c>
      <c r="I232" s="374" t="s">
        <v>316</v>
      </c>
      <c r="J232" s="76" t="s">
        <v>221</v>
      </c>
      <c r="K232" s="145"/>
      <c r="L232" s="1197" t="s">
        <v>271</v>
      </c>
      <c r="M232" s="145"/>
      <c r="N232" s="76" t="s">
        <v>231</v>
      </c>
      <c r="P232" s="76"/>
      <c r="Q232" s="64" t="s">
        <v>445</v>
      </c>
      <c r="R232" s="56" t="s">
        <v>234</v>
      </c>
      <c r="S232" s="56" t="s">
        <v>318</v>
      </c>
      <c r="T232" s="56" t="s">
        <v>628</v>
      </c>
    </row>
    <row r="233" spans="1:22" ht="13">
      <c r="A233" s="698">
        <v>61932936</v>
      </c>
      <c r="B233" s="145" t="s">
        <v>4962</v>
      </c>
      <c r="C233" s="145">
        <v>926946471</v>
      </c>
      <c r="D233" s="145" t="s">
        <v>4963</v>
      </c>
      <c r="E233" s="165"/>
      <c r="F233" s="76"/>
      <c r="G233" s="165" t="s">
        <v>224</v>
      </c>
      <c r="H233" s="165" t="s">
        <v>11</v>
      </c>
      <c r="I233" s="76"/>
      <c r="J233" s="76" t="s">
        <v>221</v>
      </c>
      <c r="K233" s="145"/>
      <c r="M233" s="1205">
        <v>45841</v>
      </c>
      <c r="N233" s="1206" t="s">
        <v>233</v>
      </c>
      <c r="O233" s="56" t="s">
        <v>236</v>
      </c>
      <c r="P233" s="76"/>
      <c r="Q233" s="64"/>
      <c r="V233" s="56" t="s">
        <v>11</v>
      </c>
    </row>
    <row r="234" spans="1:22" ht="13">
      <c r="A234" s="698" t="s">
        <v>362</v>
      </c>
      <c r="B234" s="145" t="s">
        <v>10353</v>
      </c>
      <c r="C234" s="145">
        <v>993567275</v>
      </c>
      <c r="D234" s="145" t="s">
        <v>10354</v>
      </c>
      <c r="E234" s="165"/>
      <c r="F234" s="76"/>
      <c r="G234" s="165" t="s">
        <v>224</v>
      </c>
      <c r="H234" s="165" t="s">
        <v>11</v>
      </c>
      <c r="I234" s="76"/>
      <c r="J234" s="76" t="s">
        <v>221</v>
      </c>
      <c r="K234" s="145"/>
      <c r="M234" s="1205">
        <v>45841</v>
      </c>
      <c r="N234" s="1206" t="s">
        <v>233</v>
      </c>
      <c r="O234" s="56" t="s">
        <v>236</v>
      </c>
      <c r="P234" s="76"/>
      <c r="Q234" s="64"/>
      <c r="V234" s="56" t="s">
        <v>11</v>
      </c>
    </row>
    <row r="235" spans="1:22" ht="14">
      <c r="A235" s="698">
        <v>73564537</v>
      </c>
      <c r="B235" s="145" t="s">
        <v>8450</v>
      </c>
      <c r="C235" s="145">
        <v>945405995</v>
      </c>
      <c r="D235" s="145" t="s">
        <v>8451</v>
      </c>
      <c r="E235" s="165"/>
      <c r="F235" s="76"/>
      <c r="G235" s="165" t="s">
        <v>224</v>
      </c>
      <c r="H235" s="165" t="s">
        <v>11</v>
      </c>
      <c r="I235" s="76"/>
      <c r="J235" s="76" t="s">
        <v>221</v>
      </c>
      <c r="K235" s="145"/>
      <c r="M235" s="1205">
        <v>45841</v>
      </c>
      <c r="N235" s="1207" t="s">
        <v>237</v>
      </c>
      <c r="P235" s="76" t="str">
        <f>TRIM(BD_EstrellaVergara[[#This Row],[CONTACTO II]])</f>
        <v/>
      </c>
      <c r="Q235" s="64"/>
      <c r="V235" s="56" t="s">
        <v>11</v>
      </c>
    </row>
    <row r="236" spans="1:22" ht="13">
      <c r="A236" s="698">
        <v>61738958</v>
      </c>
      <c r="B236" s="145" t="s">
        <v>4738</v>
      </c>
      <c r="C236" s="145">
        <v>930114771</v>
      </c>
      <c r="D236" s="145" t="s">
        <v>4739</v>
      </c>
      <c r="E236" s="165"/>
      <c r="F236" s="76"/>
      <c r="G236" s="165" t="s">
        <v>223</v>
      </c>
      <c r="H236" s="165" t="s">
        <v>11</v>
      </c>
      <c r="I236" s="76"/>
      <c r="J236" s="76" t="s">
        <v>221</v>
      </c>
      <c r="K236" s="145"/>
      <c r="M236" s="1205">
        <v>45841</v>
      </c>
      <c r="N236" s="1206" t="s">
        <v>233</v>
      </c>
      <c r="O236" s="56" t="s">
        <v>236</v>
      </c>
      <c r="P236" s="76"/>
      <c r="Q236" s="64"/>
      <c r="V236" s="56" t="s">
        <v>11</v>
      </c>
    </row>
    <row r="237" spans="1:22" ht="13">
      <c r="A237" s="698">
        <v>75306830</v>
      </c>
      <c r="B237" s="145" t="s">
        <v>9245</v>
      </c>
      <c r="C237" s="145">
        <v>920242850</v>
      </c>
      <c r="D237" s="145" t="s">
        <v>9246</v>
      </c>
      <c r="E237" s="165"/>
      <c r="F237" s="76"/>
      <c r="G237" s="165" t="s">
        <v>224</v>
      </c>
      <c r="H237" s="165" t="s">
        <v>11</v>
      </c>
      <c r="I237" s="76"/>
      <c r="J237" s="76" t="s">
        <v>221</v>
      </c>
      <c r="K237" s="145"/>
      <c r="M237" s="1205">
        <v>45841</v>
      </c>
      <c r="N237" s="1206" t="s">
        <v>233</v>
      </c>
      <c r="O237" s="56" t="s">
        <v>236</v>
      </c>
      <c r="P237" s="76"/>
      <c r="Q237" s="64"/>
      <c r="V237" s="56" t="s">
        <v>11</v>
      </c>
    </row>
    <row r="238" spans="1:22" ht="13">
      <c r="A238" s="698">
        <v>74115354</v>
      </c>
      <c r="B238" s="145" t="s">
        <v>8786</v>
      </c>
      <c r="C238" s="145">
        <v>914426410</v>
      </c>
      <c r="D238" s="145" t="s">
        <v>8787</v>
      </c>
      <c r="E238" s="165"/>
      <c r="F238" s="76"/>
      <c r="G238" s="165" t="s">
        <v>225</v>
      </c>
      <c r="H238" s="165" t="s">
        <v>11</v>
      </c>
      <c r="I238" s="76"/>
      <c r="J238" s="76" t="s">
        <v>221</v>
      </c>
      <c r="K238" s="145"/>
      <c r="M238" s="1205">
        <v>45841</v>
      </c>
      <c r="N238" s="1206" t="s">
        <v>233</v>
      </c>
      <c r="O238" s="56" t="s">
        <v>236</v>
      </c>
      <c r="P238" s="76"/>
      <c r="Q238" s="64"/>
      <c r="V238" s="56" t="s">
        <v>11</v>
      </c>
    </row>
    <row r="239" spans="1:22" ht="14">
      <c r="A239" s="698">
        <v>74102144</v>
      </c>
      <c r="B239" s="145" t="s">
        <v>8756</v>
      </c>
      <c r="C239" s="145">
        <v>965708517</v>
      </c>
      <c r="D239" s="145" t="s">
        <v>8757</v>
      </c>
      <c r="E239" s="165" t="s">
        <v>2306</v>
      </c>
      <c r="F239" s="76"/>
      <c r="G239" s="165" t="s">
        <v>223</v>
      </c>
      <c r="H239" s="165" t="s">
        <v>11</v>
      </c>
      <c r="I239" s="76" t="s">
        <v>8758</v>
      </c>
      <c r="J239" s="76" t="s">
        <v>249</v>
      </c>
      <c r="K239" s="145"/>
      <c r="L239" s="1197" t="s">
        <v>271</v>
      </c>
      <c r="M239" s="1205">
        <v>45841</v>
      </c>
      <c r="N239" s="1207" t="s">
        <v>231</v>
      </c>
      <c r="O239" s="92" t="s">
        <v>236</v>
      </c>
      <c r="P239" s="76"/>
      <c r="Q239" s="64"/>
      <c r="V239" s="56" t="s">
        <v>11</v>
      </c>
    </row>
    <row r="240" spans="1:22" ht="13">
      <c r="A240" s="698">
        <v>76100929</v>
      </c>
      <c r="B240" s="145" t="s">
        <v>9543</v>
      </c>
      <c r="C240" s="145">
        <v>923818004</v>
      </c>
      <c r="D240" s="145" t="s">
        <v>9544</v>
      </c>
      <c r="E240" s="165"/>
      <c r="F240" s="76"/>
      <c r="G240" s="165" t="s">
        <v>223</v>
      </c>
      <c r="H240" s="165" t="s">
        <v>11</v>
      </c>
      <c r="I240" s="76"/>
      <c r="J240" s="76" t="s">
        <v>221</v>
      </c>
      <c r="K240" s="145"/>
      <c r="M240" s="1205">
        <v>45841</v>
      </c>
      <c r="N240" s="1206" t="s">
        <v>233</v>
      </c>
      <c r="O240" s="56" t="s">
        <v>236</v>
      </c>
      <c r="P240" s="76"/>
      <c r="Q240" s="64"/>
      <c r="V240" s="56" t="s">
        <v>11</v>
      </c>
    </row>
    <row r="241" spans="1:22" ht="13">
      <c r="A241" s="698">
        <v>73168014</v>
      </c>
      <c r="B241" s="145" t="s">
        <v>8168</v>
      </c>
      <c r="C241" s="152">
        <v>913823917</v>
      </c>
      <c r="D241" s="145" t="s">
        <v>8169</v>
      </c>
      <c r="E241" s="165"/>
      <c r="F241" s="76"/>
      <c r="G241" s="165" t="s">
        <v>224</v>
      </c>
      <c r="H241" s="165" t="s">
        <v>11</v>
      </c>
      <c r="I241" s="76"/>
      <c r="J241" s="76" t="s">
        <v>221</v>
      </c>
      <c r="K241" s="145"/>
      <c r="M241" s="1205">
        <v>45841</v>
      </c>
      <c r="N241" s="1206" t="s">
        <v>233</v>
      </c>
      <c r="O241" s="56" t="s">
        <v>236</v>
      </c>
      <c r="P241" s="76"/>
      <c r="Q241" s="64"/>
      <c r="V241" s="56" t="s">
        <v>11</v>
      </c>
    </row>
    <row r="242" spans="1:22" ht="13">
      <c r="A242" s="698">
        <v>73725267</v>
      </c>
      <c r="B242" s="145" t="s">
        <v>8510</v>
      </c>
      <c r="C242" s="145">
        <v>981832695</v>
      </c>
      <c r="D242" s="145" t="s">
        <v>362</v>
      </c>
      <c r="E242" s="165"/>
      <c r="F242" s="76"/>
      <c r="G242" s="165" t="s">
        <v>223</v>
      </c>
      <c r="H242" s="165" t="s">
        <v>11</v>
      </c>
      <c r="I242" s="76"/>
      <c r="J242" s="76" t="s">
        <v>221</v>
      </c>
      <c r="K242" s="145"/>
      <c r="M242" s="1205">
        <v>45841</v>
      </c>
      <c r="N242" s="1206" t="s">
        <v>233</v>
      </c>
      <c r="O242" s="56" t="s">
        <v>236</v>
      </c>
      <c r="P242" s="76"/>
      <c r="Q242" s="64"/>
      <c r="V242" s="56" t="s">
        <v>11</v>
      </c>
    </row>
    <row r="243" spans="1:22" ht="13">
      <c r="A243" s="698">
        <v>73286556</v>
      </c>
      <c r="B243" s="145" t="s">
        <v>8260</v>
      </c>
      <c r="C243" s="145">
        <v>960134447</v>
      </c>
      <c r="D243" s="145" t="s">
        <v>8261</v>
      </c>
      <c r="E243" s="165"/>
      <c r="F243" s="76"/>
      <c r="G243" s="165" t="s">
        <v>224</v>
      </c>
      <c r="H243" s="165" t="s">
        <v>11</v>
      </c>
      <c r="I243" s="76"/>
      <c r="J243" s="76" t="s">
        <v>221</v>
      </c>
      <c r="K243" s="145"/>
      <c r="M243" s="1205">
        <v>45841</v>
      </c>
      <c r="N243" s="1206" t="s">
        <v>233</v>
      </c>
      <c r="O243" s="56" t="s">
        <v>236</v>
      </c>
      <c r="P243" s="76"/>
      <c r="Q243" s="64"/>
      <c r="V243" s="56" t="s">
        <v>11</v>
      </c>
    </row>
    <row r="244" spans="1:22" ht="13">
      <c r="A244" s="698">
        <v>75643384</v>
      </c>
      <c r="B244" s="145" t="s">
        <v>9389</v>
      </c>
      <c r="C244" s="145">
        <v>904332852</v>
      </c>
      <c r="D244" s="145" t="s">
        <v>9390</v>
      </c>
      <c r="E244" s="165"/>
      <c r="F244" s="76"/>
      <c r="G244" s="165" t="s">
        <v>223</v>
      </c>
      <c r="H244" s="165" t="s">
        <v>11</v>
      </c>
      <c r="I244" s="76"/>
      <c r="J244" s="76" t="s">
        <v>221</v>
      </c>
      <c r="K244" s="145"/>
      <c r="M244" s="1205">
        <v>45841</v>
      </c>
      <c r="N244" s="1206" t="s">
        <v>233</v>
      </c>
      <c r="O244" s="56" t="s">
        <v>236</v>
      </c>
      <c r="P244" s="76"/>
      <c r="Q244" s="64"/>
      <c r="V244" s="56" t="s">
        <v>11</v>
      </c>
    </row>
    <row r="245" spans="1:22" ht="13">
      <c r="A245" s="698" t="s">
        <v>362</v>
      </c>
      <c r="B245" s="145" t="s">
        <v>10355</v>
      </c>
      <c r="C245" s="145">
        <v>924685145</v>
      </c>
      <c r="D245" s="145" t="s">
        <v>10356</v>
      </c>
      <c r="E245" s="165"/>
      <c r="F245" s="76"/>
      <c r="G245" s="165" t="s">
        <v>225</v>
      </c>
      <c r="H245" s="165" t="s">
        <v>11</v>
      </c>
      <c r="I245" s="76"/>
      <c r="J245" s="76" t="s">
        <v>221</v>
      </c>
      <c r="K245" s="145"/>
      <c r="M245" s="1205">
        <v>45841</v>
      </c>
      <c r="N245" s="1206" t="s">
        <v>233</v>
      </c>
      <c r="O245" s="56" t="s">
        <v>236</v>
      </c>
      <c r="P245" s="76"/>
      <c r="Q245" s="64"/>
      <c r="V245" s="56" t="s">
        <v>11</v>
      </c>
    </row>
    <row r="246" spans="1:22" ht="13">
      <c r="A246" s="698">
        <v>72820042</v>
      </c>
      <c r="B246" s="145" t="s">
        <v>7590</v>
      </c>
      <c r="C246" s="145">
        <v>965286727</v>
      </c>
      <c r="D246" s="145" t="s">
        <v>7591</v>
      </c>
      <c r="E246" s="165"/>
      <c r="F246" s="76"/>
      <c r="G246" s="165" t="s">
        <v>223</v>
      </c>
      <c r="H246" s="165" t="s">
        <v>11</v>
      </c>
      <c r="I246" s="76"/>
      <c r="J246" s="76" t="s">
        <v>221</v>
      </c>
      <c r="K246" s="145"/>
      <c r="M246" s="1205">
        <v>45841</v>
      </c>
      <c r="N246" s="1206" t="s">
        <v>233</v>
      </c>
      <c r="O246" s="56" t="s">
        <v>236</v>
      </c>
      <c r="P246" s="76"/>
      <c r="Q246" s="64"/>
      <c r="V246" s="56" t="s">
        <v>11</v>
      </c>
    </row>
    <row r="247" spans="1:22" ht="13">
      <c r="A247" s="698">
        <v>72986407</v>
      </c>
      <c r="B247" s="145" t="s">
        <v>7827</v>
      </c>
      <c r="C247" s="145">
        <v>919549927</v>
      </c>
      <c r="D247" s="145" t="s">
        <v>7828</v>
      </c>
      <c r="E247" s="165"/>
      <c r="F247" s="76"/>
      <c r="G247" s="165" t="s">
        <v>224</v>
      </c>
      <c r="H247" s="165" t="s">
        <v>11</v>
      </c>
      <c r="I247" s="76"/>
      <c r="J247" s="76" t="s">
        <v>221</v>
      </c>
      <c r="K247" s="145"/>
      <c r="M247" s="1205">
        <v>45841</v>
      </c>
      <c r="N247" s="1206" t="s">
        <v>233</v>
      </c>
      <c r="O247" s="56" t="s">
        <v>236</v>
      </c>
      <c r="P247" s="76"/>
      <c r="Q247" s="64"/>
      <c r="V247" s="56" t="s">
        <v>11</v>
      </c>
    </row>
    <row r="248" spans="1:22" ht="13">
      <c r="A248" s="698">
        <v>73405891</v>
      </c>
      <c r="B248" s="145" t="s">
        <v>8358</v>
      </c>
      <c r="C248" s="145">
        <v>964234044</v>
      </c>
      <c r="D248" s="145" t="s">
        <v>8359</v>
      </c>
      <c r="E248" s="165"/>
      <c r="F248" s="76"/>
      <c r="G248" s="165" t="s">
        <v>223</v>
      </c>
      <c r="H248" s="165" t="s">
        <v>11</v>
      </c>
      <c r="I248" s="76"/>
      <c r="J248" s="76" t="s">
        <v>221</v>
      </c>
      <c r="K248" s="145"/>
      <c r="M248" s="1205">
        <v>45841</v>
      </c>
      <c r="N248" s="1206" t="s">
        <v>233</v>
      </c>
      <c r="O248" s="56" t="s">
        <v>236</v>
      </c>
      <c r="P248" s="76"/>
      <c r="Q248" s="64"/>
      <c r="V248" s="56" t="s">
        <v>11</v>
      </c>
    </row>
    <row r="249" spans="1:22" ht="14">
      <c r="A249" s="698">
        <v>72060692</v>
      </c>
      <c r="B249" s="145" t="s">
        <v>6814</v>
      </c>
      <c r="C249" s="145">
        <v>938120603</v>
      </c>
      <c r="D249" s="145" t="s">
        <v>6815</v>
      </c>
      <c r="E249" s="165"/>
      <c r="F249" s="76"/>
      <c r="G249" s="165" t="s">
        <v>224</v>
      </c>
      <c r="H249" s="165" t="s">
        <v>11</v>
      </c>
      <c r="I249" s="76"/>
      <c r="J249" s="76" t="s">
        <v>249</v>
      </c>
      <c r="K249" s="145"/>
      <c r="M249" s="1205">
        <v>45841</v>
      </c>
      <c r="N249" s="1207" t="s">
        <v>231</v>
      </c>
      <c r="O249" s="56" t="s">
        <v>236</v>
      </c>
      <c r="P249" s="76"/>
      <c r="Q249" s="64"/>
      <c r="V249" s="56" t="s">
        <v>11</v>
      </c>
    </row>
    <row r="250" spans="1:22" ht="13">
      <c r="A250" s="698">
        <v>61774352</v>
      </c>
      <c r="B250" s="145" t="s">
        <v>4800</v>
      </c>
      <c r="C250" s="145">
        <v>929614119</v>
      </c>
      <c r="D250" s="145" t="s">
        <v>4801</v>
      </c>
      <c r="E250" s="165"/>
      <c r="F250" s="76"/>
      <c r="G250" s="165" t="s">
        <v>223</v>
      </c>
      <c r="H250" s="165" t="s">
        <v>11</v>
      </c>
      <c r="I250" s="76"/>
      <c r="J250" s="76" t="s">
        <v>221</v>
      </c>
      <c r="K250" s="145"/>
      <c r="M250" s="1205">
        <v>45841</v>
      </c>
      <c r="N250" s="1206" t="s">
        <v>233</v>
      </c>
      <c r="O250" s="56" t="s">
        <v>236</v>
      </c>
      <c r="P250" s="76"/>
      <c r="Q250" s="64"/>
      <c r="V250" s="56" t="s">
        <v>11</v>
      </c>
    </row>
    <row r="251" spans="1:22" ht="13">
      <c r="A251" s="698">
        <v>73560530</v>
      </c>
      <c r="B251" s="145" t="s">
        <v>8435</v>
      </c>
      <c r="C251" s="145">
        <v>981213788</v>
      </c>
      <c r="D251" s="145" t="s">
        <v>8436</v>
      </c>
      <c r="E251" s="165"/>
      <c r="F251" s="76"/>
      <c r="G251" s="165" t="s">
        <v>224</v>
      </c>
      <c r="H251" s="165" t="s">
        <v>11</v>
      </c>
      <c r="I251" s="76"/>
      <c r="J251" s="76" t="s">
        <v>221</v>
      </c>
      <c r="K251" s="145"/>
      <c r="M251" s="1205">
        <v>45841</v>
      </c>
      <c r="N251" s="1206" t="s">
        <v>233</v>
      </c>
      <c r="O251" s="56" t="s">
        <v>236</v>
      </c>
      <c r="P251" s="76"/>
      <c r="Q251" s="64"/>
      <c r="V251" s="56" t="s">
        <v>11</v>
      </c>
    </row>
    <row r="252" spans="1:22" ht="13">
      <c r="A252" s="698">
        <v>72594334</v>
      </c>
      <c r="B252" s="145" t="s">
        <v>7379</v>
      </c>
      <c r="C252" s="145">
        <v>914935429</v>
      </c>
      <c r="D252" s="145" t="s">
        <v>7380</v>
      </c>
      <c r="E252" s="165"/>
      <c r="F252" s="76"/>
      <c r="G252" s="165" t="s">
        <v>224</v>
      </c>
      <c r="H252" s="165" t="s">
        <v>11</v>
      </c>
      <c r="I252" s="76"/>
      <c r="J252" s="76" t="s">
        <v>221</v>
      </c>
      <c r="K252" s="145"/>
      <c r="M252" s="1205">
        <v>45841</v>
      </c>
      <c r="N252" s="1206" t="s">
        <v>233</v>
      </c>
      <c r="O252" s="56" t="s">
        <v>236</v>
      </c>
      <c r="P252" s="76"/>
      <c r="Q252" s="64"/>
      <c r="V252" s="56" t="s">
        <v>11</v>
      </c>
    </row>
    <row r="253" spans="1:22" ht="13">
      <c r="A253" s="698">
        <v>72982438</v>
      </c>
      <c r="B253" s="145" t="s">
        <v>7791</v>
      </c>
      <c r="C253" s="145">
        <v>968246966</v>
      </c>
      <c r="D253" s="145" t="s">
        <v>7792</v>
      </c>
      <c r="E253" s="165"/>
      <c r="F253" s="76"/>
      <c r="G253" s="165" t="s">
        <v>223</v>
      </c>
      <c r="H253" s="165" t="s">
        <v>11</v>
      </c>
      <c r="I253" s="76"/>
      <c r="J253" s="76" t="s">
        <v>221</v>
      </c>
      <c r="K253" s="145"/>
      <c r="M253" s="1205">
        <v>45841</v>
      </c>
      <c r="N253" s="1206" t="s">
        <v>233</v>
      </c>
      <c r="O253" s="56" t="s">
        <v>236</v>
      </c>
      <c r="P253" s="76"/>
      <c r="Q253" s="64"/>
      <c r="V253" s="56" t="s">
        <v>11</v>
      </c>
    </row>
    <row r="254" spans="1:22" ht="13">
      <c r="A254" s="698">
        <v>61911703</v>
      </c>
      <c r="B254" s="145" t="s">
        <v>4951</v>
      </c>
      <c r="C254" s="145">
        <v>940992040</v>
      </c>
      <c r="D254" s="145" t="s">
        <v>4952</v>
      </c>
      <c r="E254" s="165"/>
      <c r="F254" s="76"/>
      <c r="G254" s="165" t="s">
        <v>224</v>
      </c>
      <c r="H254" s="165" t="s">
        <v>11</v>
      </c>
      <c r="I254" s="76"/>
      <c r="J254" s="76" t="s">
        <v>221</v>
      </c>
      <c r="K254" s="145"/>
      <c r="M254" s="1205">
        <v>45841</v>
      </c>
      <c r="N254" s="1206" t="s">
        <v>233</v>
      </c>
      <c r="O254" s="56" t="s">
        <v>236</v>
      </c>
      <c r="P254" s="76"/>
      <c r="Q254" s="64"/>
      <c r="V254" s="56" t="s">
        <v>11</v>
      </c>
    </row>
    <row r="255" spans="1:22" ht="13">
      <c r="A255" s="698">
        <v>71371012</v>
      </c>
      <c r="B255" s="145" t="s">
        <v>6308</v>
      </c>
      <c r="C255" s="145">
        <v>96761885</v>
      </c>
      <c r="D255" s="145" t="s">
        <v>6309</v>
      </c>
      <c r="E255" s="165"/>
      <c r="F255" s="76"/>
      <c r="G255" s="165" t="s">
        <v>223</v>
      </c>
      <c r="H255" s="165" t="s">
        <v>11</v>
      </c>
      <c r="I255" s="76"/>
      <c r="J255" s="76" t="s">
        <v>221</v>
      </c>
      <c r="K255" s="145"/>
      <c r="M255" s="1205">
        <v>45841</v>
      </c>
      <c r="N255" s="1206" t="s">
        <v>233</v>
      </c>
      <c r="O255" s="56" t="s">
        <v>236</v>
      </c>
      <c r="P255" s="76"/>
      <c r="Q255" s="64"/>
      <c r="V255" s="56" t="s">
        <v>11</v>
      </c>
    </row>
    <row r="256" spans="1:22" ht="13">
      <c r="A256" s="698">
        <v>61379230</v>
      </c>
      <c r="B256" s="145" t="s">
        <v>4158</v>
      </c>
      <c r="C256" s="145">
        <v>94314628</v>
      </c>
      <c r="D256" s="145" t="s">
        <v>4159</v>
      </c>
      <c r="E256" s="165"/>
      <c r="F256" s="76"/>
      <c r="G256" s="165" t="s">
        <v>224</v>
      </c>
      <c r="H256" s="165" t="s">
        <v>11</v>
      </c>
      <c r="I256" s="76"/>
      <c r="J256" s="76" t="s">
        <v>221</v>
      </c>
      <c r="K256" s="145"/>
      <c r="M256" s="1205">
        <v>45841</v>
      </c>
      <c r="N256" s="1206" t="s">
        <v>233</v>
      </c>
      <c r="O256" s="56" t="s">
        <v>236</v>
      </c>
      <c r="P256" s="76"/>
      <c r="Q256" s="64"/>
      <c r="V256" s="56" t="s">
        <v>11</v>
      </c>
    </row>
    <row r="257" spans="1:22" ht="13">
      <c r="A257" s="698">
        <v>6143146</v>
      </c>
      <c r="B257" s="145" t="s">
        <v>491</v>
      </c>
      <c r="C257" s="145">
        <v>977664504</v>
      </c>
      <c r="D257" s="145" t="s">
        <v>492</v>
      </c>
      <c r="E257" s="165"/>
      <c r="F257" s="76"/>
      <c r="G257" s="165" t="s">
        <v>224</v>
      </c>
      <c r="H257" s="165" t="s">
        <v>11</v>
      </c>
      <c r="I257" s="76"/>
      <c r="J257" s="76" t="s">
        <v>221</v>
      </c>
      <c r="K257" s="145"/>
      <c r="M257" s="1205">
        <v>45841</v>
      </c>
      <c r="N257" s="1206" t="s">
        <v>233</v>
      </c>
      <c r="O257" s="56" t="s">
        <v>236</v>
      </c>
      <c r="P257" s="76"/>
      <c r="Q257" s="64"/>
      <c r="V257" s="56" t="s">
        <v>11</v>
      </c>
    </row>
    <row r="258" spans="1:22" ht="13">
      <c r="A258" s="698">
        <v>74529499</v>
      </c>
      <c r="B258" s="145" t="s">
        <v>8936</v>
      </c>
      <c r="C258" s="145">
        <v>51927579662</v>
      </c>
      <c r="D258" s="145" t="s">
        <v>8937</v>
      </c>
      <c r="E258" s="165"/>
      <c r="F258" s="76"/>
      <c r="G258" s="165" t="s">
        <v>225</v>
      </c>
      <c r="H258" s="165" t="s">
        <v>11</v>
      </c>
      <c r="I258" s="76"/>
      <c r="J258" s="76" t="s">
        <v>221</v>
      </c>
      <c r="K258" s="145"/>
      <c r="M258" s="1205">
        <v>45841</v>
      </c>
      <c r="N258" s="1206" t="s">
        <v>233</v>
      </c>
      <c r="O258" s="56" t="s">
        <v>236</v>
      </c>
      <c r="P258" s="76"/>
      <c r="Q258" s="64"/>
      <c r="V258" s="56" t="s">
        <v>11</v>
      </c>
    </row>
    <row r="259" spans="1:22" ht="13">
      <c r="A259" s="698">
        <v>74644561</v>
      </c>
      <c r="B259" s="145" t="s">
        <v>8968</v>
      </c>
      <c r="C259" s="145">
        <v>51936235248</v>
      </c>
      <c r="D259" s="145" t="s">
        <v>8969</v>
      </c>
      <c r="E259" s="165"/>
      <c r="F259" s="76"/>
      <c r="G259" s="165" t="s">
        <v>225</v>
      </c>
      <c r="H259" s="165" t="s">
        <v>11</v>
      </c>
      <c r="I259" s="76"/>
      <c r="J259" s="76" t="s">
        <v>221</v>
      </c>
      <c r="K259" s="145"/>
      <c r="M259" s="1205">
        <v>45841</v>
      </c>
      <c r="N259" s="1206" t="s">
        <v>233</v>
      </c>
      <c r="O259" s="56" t="s">
        <v>236</v>
      </c>
      <c r="P259" s="76"/>
      <c r="Q259" s="64"/>
      <c r="V259" s="56" t="s">
        <v>11</v>
      </c>
    </row>
    <row r="260" spans="1:22" ht="13">
      <c r="A260" s="698">
        <v>72824948</v>
      </c>
      <c r="B260" s="145" t="s">
        <v>7632</v>
      </c>
      <c r="C260" s="145">
        <v>51967233861</v>
      </c>
      <c r="D260" s="145" t="s">
        <v>7633</v>
      </c>
      <c r="E260" s="165"/>
      <c r="F260" s="76"/>
      <c r="G260" s="165" t="s">
        <v>224</v>
      </c>
      <c r="H260" s="165" t="s">
        <v>11</v>
      </c>
      <c r="I260" s="76"/>
      <c r="J260" s="76" t="s">
        <v>221</v>
      </c>
      <c r="K260" s="145"/>
      <c r="M260" s="1205">
        <v>45841</v>
      </c>
      <c r="N260" s="1206" t="s">
        <v>233</v>
      </c>
      <c r="O260" s="56" t="s">
        <v>236</v>
      </c>
      <c r="P260" s="76"/>
      <c r="Q260" s="64"/>
      <c r="V260" s="56" t="s">
        <v>11</v>
      </c>
    </row>
    <row r="261" spans="1:22" ht="13">
      <c r="A261" s="698">
        <v>60912790</v>
      </c>
      <c r="B261" s="145" t="s">
        <v>3423</v>
      </c>
      <c r="C261" s="145">
        <v>51957297145</v>
      </c>
      <c r="D261" s="145" t="s">
        <v>3424</v>
      </c>
      <c r="E261" s="165"/>
      <c r="F261" s="76"/>
      <c r="G261" s="165" t="s">
        <v>225</v>
      </c>
      <c r="H261" s="165" t="s">
        <v>11</v>
      </c>
      <c r="I261" s="76"/>
      <c r="J261" s="76" t="s">
        <v>221</v>
      </c>
      <c r="K261" s="145"/>
      <c r="M261" s="1205">
        <v>45841</v>
      </c>
      <c r="N261" s="1206" t="s">
        <v>233</v>
      </c>
      <c r="O261" s="56" t="s">
        <v>236</v>
      </c>
      <c r="P261" s="76"/>
      <c r="Q261" s="64"/>
      <c r="V261" s="56" t="s">
        <v>11</v>
      </c>
    </row>
    <row r="262" spans="1:22" ht="13">
      <c r="A262" s="698">
        <v>49067483</v>
      </c>
      <c r="B262" s="145" t="s">
        <v>2970</v>
      </c>
      <c r="C262" s="145">
        <v>51914293686</v>
      </c>
      <c r="D262" s="145" t="s">
        <v>2971</v>
      </c>
      <c r="E262" s="165"/>
      <c r="F262" s="76"/>
      <c r="G262" s="165" t="s">
        <v>225</v>
      </c>
      <c r="H262" s="165" t="s">
        <v>11</v>
      </c>
      <c r="I262" s="76"/>
      <c r="J262" s="76" t="s">
        <v>221</v>
      </c>
      <c r="K262" s="145"/>
      <c r="M262" s="1205">
        <v>45841</v>
      </c>
      <c r="N262" s="1206" t="s">
        <v>233</v>
      </c>
      <c r="O262" s="56" t="s">
        <v>236</v>
      </c>
      <c r="P262" s="76"/>
      <c r="Q262" s="64"/>
      <c r="V262" s="56" t="s">
        <v>11</v>
      </c>
    </row>
    <row r="263" spans="1:22" ht="13">
      <c r="A263" s="698">
        <v>75353380</v>
      </c>
      <c r="B263" s="145" t="s">
        <v>9253</v>
      </c>
      <c r="C263" s="145">
        <v>51974385429</v>
      </c>
      <c r="D263" s="145" t="s">
        <v>9254</v>
      </c>
      <c r="E263" s="165"/>
      <c r="F263" s="76"/>
      <c r="G263" s="165" t="s">
        <v>224</v>
      </c>
      <c r="H263" s="165" t="s">
        <v>11</v>
      </c>
      <c r="I263" s="76"/>
      <c r="J263" s="76" t="s">
        <v>221</v>
      </c>
      <c r="K263" s="145"/>
      <c r="M263" s="1205">
        <v>45841</v>
      </c>
      <c r="N263" s="1206" t="s">
        <v>233</v>
      </c>
      <c r="O263" s="56" t="s">
        <v>236</v>
      </c>
      <c r="P263" s="76"/>
      <c r="Q263" s="64"/>
      <c r="V263" s="56" t="s">
        <v>11</v>
      </c>
    </row>
    <row r="264" spans="1:22" ht="13">
      <c r="A264" s="698">
        <v>61104648</v>
      </c>
      <c r="B264" s="145" t="s">
        <v>3684</v>
      </c>
      <c r="C264" s="145">
        <v>51923220489</v>
      </c>
      <c r="D264" s="145" t="s">
        <v>3685</v>
      </c>
      <c r="E264" s="165"/>
      <c r="F264" s="76"/>
      <c r="G264" s="165" t="s">
        <v>223</v>
      </c>
      <c r="H264" s="165" t="s">
        <v>11</v>
      </c>
      <c r="I264" s="76"/>
      <c r="J264" s="76" t="s">
        <v>221</v>
      </c>
      <c r="K264" s="145"/>
      <c r="M264" s="1205">
        <v>45841</v>
      </c>
      <c r="N264" s="1206" t="s">
        <v>233</v>
      </c>
      <c r="O264" s="56" t="s">
        <v>236</v>
      </c>
      <c r="P264" s="76"/>
      <c r="Q264" s="64"/>
      <c r="V264" s="56" t="s">
        <v>11</v>
      </c>
    </row>
    <row r="265" spans="1:22" ht="13">
      <c r="A265" s="698">
        <v>72191656</v>
      </c>
      <c r="B265" s="145" t="s">
        <v>6950</v>
      </c>
      <c r="C265" s="145">
        <v>51997838109</v>
      </c>
      <c r="D265" s="145" t="s">
        <v>6951</v>
      </c>
      <c r="E265" s="165"/>
      <c r="F265" s="76"/>
      <c r="G265" s="165" t="s">
        <v>225</v>
      </c>
      <c r="H265" s="165" t="s">
        <v>11</v>
      </c>
      <c r="I265" s="76"/>
      <c r="J265" s="76" t="s">
        <v>221</v>
      </c>
      <c r="K265" s="145"/>
      <c r="M265" s="1205">
        <v>45841</v>
      </c>
      <c r="N265" s="1206" t="s">
        <v>233</v>
      </c>
      <c r="O265" s="56" t="s">
        <v>236</v>
      </c>
      <c r="P265" s="76"/>
      <c r="Q265" s="64"/>
      <c r="V265" s="56" t="s">
        <v>11</v>
      </c>
    </row>
    <row r="266" spans="1:22" ht="13">
      <c r="A266" s="698">
        <v>44898296</v>
      </c>
      <c r="B266" s="145" t="s">
        <v>2370</v>
      </c>
      <c r="C266" s="145">
        <v>916563109</v>
      </c>
      <c r="D266" s="145" t="s">
        <v>2371</v>
      </c>
      <c r="E266" s="165"/>
      <c r="F266" s="76"/>
      <c r="G266" s="165" t="s">
        <v>224</v>
      </c>
      <c r="H266" s="165" t="s">
        <v>11</v>
      </c>
      <c r="I266" s="76"/>
      <c r="J266" s="76" t="s">
        <v>221</v>
      </c>
      <c r="K266" s="145"/>
      <c r="M266" s="1205">
        <v>45841</v>
      </c>
      <c r="N266" s="1206" t="s">
        <v>233</v>
      </c>
      <c r="O266" s="56" t="s">
        <v>236</v>
      </c>
      <c r="P266" s="76"/>
      <c r="Q266" s="64"/>
      <c r="V266" s="56" t="s">
        <v>11</v>
      </c>
    </row>
    <row r="267" spans="1:22" ht="13">
      <c r="A267" s="698">
        <v>61771174</v>
      </c>
      <c r="B267" s="145" t="s">
        <v>4775</v>
      </c>
      <c r="C267" s="145">
        <v>949312179</v>
      </c>
      <c r="D267" s="145" t="s">
        <v>4776</v>
      </c>
      <c r="E267" s="165"/>
      <c r="F267" s="76"/>
      <c r="G267" s="165" t="s">
        <v>224</v>
      </c>
      <c r="H267" s="165" t="s">
        <v>11</v>
      </c>
      <c r="I267" s="76"/>
      <c r="J267" s="76" t="s">
        <v>221</v>
      </c>
      <c r="K267" s="145"/>
      <c r="M267" s="1205">
        <v>45841</v>
      </c>
      <c r="N267" s="1206" t="s">
        <v>233</v>
      </c>
      <c r="O267" s="56" t="s">
        <v>236</v>
      </c>
      <c r="P267" s="76"/>
      <c r="Q267" s="64"/>
      <c r="V267" s="56" t="s">
        <v>11</v>
      </c>
    </row>
    <row r="268" spans="1:22" ht="13">
      <c r="A268" s="698">
        <v>62061659</v>
      </c>
      <c r="B268" s="145" t="s">
        <v>5173</v>
      </c>
      <c r="C268" s="145">
        <v>993991441</v>
      </c>
      <c r="D268" s="145" t="s">
        <v>5174</v>
      </c>
      <c r="E268" s="165"/>
      <c r="F268" s="76"/>
      <c r="G268" s="165" t="s">
        <v>224</v>
      </c>
      <c r="H268" s="165" t="s">
        <v>11</v>
      </c>
      <c r="I268" s="76"/>
      <c r="J268" s="76" t="s">
        <v>221</v>
      </c>
      <c r="K268" s="145"/>
      <c r="M268" s="1205">
        <v>45841</v>
      </c>
      <c r="N268" s="1206" t="s">
        <v>233</v>
      </c>
      <c r="O268" s="56" t="s">
        <v>236</v>
      </c>
      <c r="P268" s="76"/>
      <c r="Q268" s="64"/>
      <c r="V268" s="56" t="s">
        <v>11</v>
      </c>
    </row>
    <row r="269" spans="1:22" ht="13">
      <c r="A269" s="698" t="s">
        <v>362</v>
      </c>
      <c r="B269" s="145" t="s">
        <v>10357</v>
      </c>
      <c r="C269" s="145">
        <v>967535813</v>
      </c>
      <c r="D269" s="145" t="s">
        <v>362</v>
      </c>
      <c r="E269" s="165"/>
      <c r="F269" s="76"/>
      <c r="G269" s="165" t="s">
        <v>224</v>
      </c>
      <c r="H269" s="165" t="s">
        <v>11</v>
      </c>
      <c r="I269" s="76"/>
      <c r="J269" s="76" t="s">
        <v>221</v>
      </c>
      <c r="K269" s="145"/>
      <c r="M269" s="1205">
        <v>45841</v>
      </c>
      <c r="N269" s="1206" t="s">
        <v>233</v>
      </c>
      <c r="O269" s="56" t="s">
        <v>236</v>
      </c>
      <c r="P269" s="76"/>
      <c r="Q269" s="64"/>
      <c r="V269" s="56" t="s">
        <v>11</v>
      </c>
    </row>
    <row r="270" spans="1:22" ht="13">
      <c r="A270" s="698" t="s">
        <v>362</v>
      </c>
      <c r="B270" s="145" t="s">
        <v>10358</v>
      </c>
      <c r="C270" s="145">
        <v>912900806</v>
      </c>
      <c r="D270" s="145" t="s">
        <v>362</v>
      </c>
      <c r="E270" s="165"/>
      <c r="F270" s="76"/>
      <c r="G270" s="165" t="s">
        <v>225</v>
      </c>
      <c r="H270" s="165" t="s">
        <v>11</v>
      </c>
      <c r="I270" s="76"/>
      <c r="J270" s="76" t="s">
        <v>221</v>
      </c>
      <c r="K270" s="145"/>
      <c r="M270" s="1205">
        <v>45841</v>
      </c>
      <c r="N270" s="1206" t="s">
        <v>233</v>
      </c>
      <c r="O270" s="56" t="s">
        <v>236</v>
      </c>
      <c r="P270" s="76"/>
      <c r="Q270" s="64"/>
      <c r="V270" s="56" t="s">
        <v>11</v>
      </c>
    </row>
    <row r="271" spans="1:22" ht="13">
      <c r="A271" s="698" t="s">
        <v>362</v>
      </c>
      <c r="B271" s="145" t="s">
        <v>10359</v>
      </c>
      <c r="C271" s="145">
        <v>955590189</v>
      </c>
      <c r="D271" s="145" t="s">
        <v>10360</v>
      </c>
      <c r="E271" s="165"/>
      <c r="F271" s="76"/>
      <c r="G271" s="165" t="s">
        <v>224</v>
      </c>
      <c r="H271" s="165" t="s">
        <v>11</v>
      </c>
      <c r="I271" s="76"/>
      <c r="J271" s="76" t="s">
        <v>221</v>
      </c>
      <c r="K271" s="145"/>
      <c r="M271" s="1205">
        <v>45841</v>
      </c>
      <c r="N271" s="1206" t="s">
        <v>233</v>
      </c>
      <c r="O271" s="56" t="s">
        <v>236</v>
      </c>
      <c r="P271" s="76"/>
      <c r="Q271" s="64"/>
      <c r="V271" s="56" t="s">
        <v>11</v>
      </c>
    </row>
    <row r="272" spans="1:22" ht="13">
      <c r="A272" s="698" t="s">
        <v>362</v>
      </c>
      <c r="B272" s="145" t="s">
        <v>10361</v>
      </c>
      <c r="C272" s="145">
        <v>913073223</v>
      </c>
      <c r="D272" s="145" t="s">
        <v>10362</v>
      </c>
      <c r="E272" s="165"/>
      <c r="F272" s="76"/>
      <c r="G272" s="165" t="s">
        <v>224</v>
      </c>
      <c r="H272" s="165" t="s">
        <v>11</v>
      </c>
      <c r="I272" s="76"/>
      <c r="J272" s="76" t="s">
        <v>221</v>
      </c>
      <c r="K272" s="145"/>
      <c r="M272" s="1205">
        <v>45841</v>
      </c>
      <c r="N272" s="1206" t="s">
        <v>233</v>
      </c>
      <c r="O272" s="56" t="s">
        <v>236</v>
      </c>
      <c r="P272" s="76"/>
      <c r="Q272" s="64"/>
      <c r="V272" s="56" t="s">
        <v>11</v>
      </c>
    </row>
    <row r="273" spans="1:22" ht="13">
      <c r="A273" s="698" t="s">
        <v>362</v>
      </c>
      <c r="B273" s="145" t="s">
        <v>10363</v>
      </c>
      <c r="C273" s="145">
        <v>831859451</v>
      </c>
      <c r="D273" s="145" t="s">
        <v>10364</v>
      </c>
      <c r="E273" s="165"/>
      <c r="F273" s="76"/>
      <c r="G273" s="165" t="s">
        <v>223</v>
      </c>
      <c r="H273" s="165" t="s">
        <v>11</v>
      </c>
      <c r="I273" s="76"/>
      <c r="J273" s="76" t="s">
        <v>221</v>
      </c>
      <c r="K273" s="145"/>
      <c r="M273" s="1205">
        <v>45841</v>
      </c>
      <c r="N273" s="1206" t="s">
        <v>233</v>
      </c>
      <c r="O273" s="56" t="s">
        <v>236</v>
      </c>
      <c r="P273" s="76"/>
      <c r="Q273" s="64"/>
      <c r="V273" s="56" t="s">
        <v>11</v>
      </c>
    </row>
    <row r="274" spans="1:22" ht="13">
      <c r="A274" s="698" t="s">
        <v>362</v>
      </c>
      <c r="B274" s="145" t="s">
        <v>10365</v>
      </c>
      <c r="C274" s="145">
        <v>981995823</v>
      </c>
      <c r="D274" s="145" t="s">
        <v>10366</v>
      </c>
      <c r="E274" s="165"/>
      <c r="F274" s="76"/>
      <c r="G274" s="165" t="s">
        <v>225</v>
      </c>
      <c r="H274" s="165" t="s">
        <v>11</v>
      </c>
      <c r="I274" s="76"/>
      <c r="J274" s="76" t="s">
        <v>221</v>
      </c>
      <c r="K274" s="145"/>
      <c r="M274" s="1205">
        <v>45841</v>
      </c>
      <c r="N274" s="1206" t="s">
        <v>233</v>
      </c>
      <c r="O274" s="56" t="s">
        <v>236</v>
      </c>
      <c r="P274" s="76"/>
      <c r="Q274" s="64"/>
      <c r="V274" s="56" t="s">
        <v>11</v>
      </c>
    </row>
    <row r="275" spans="1:22" ht="13">
      <c r="A275" s="698" t="s">
        <v>362</v>
      </c>
      <c r="B275" s="145" t="s">
        <v>10367</v>
      </c>
      <c r="C275" s="145">
        <v>910243935</v>
      </c>
      <c r="D275" s="145" t="s">
        <v>10368</v>
      </c>
      <c r="E275" s="165"/>
      <c r="F275" s="76"/>
      <c r="G275" s="165" t="s">
        <v>224</v>
      </c>
      <c r="H275" s="165" t="s">
        <v>11</v>
      </c>
      <c r="I275" s="76"/>
      <c r="J275" s="76" t="s">
        <v>221</v>
      </c>
      <c r="K275" s="145"/>
      <c r="M275" s="1205">
        <v>45841</v>
      </c>
      <c r="N275" s="1206" t="s">
        <v>233</v>
      </c>
      <c r="O275" s="56" t="s">
        <v>236</v>
      </c>
      <c r="P275" s="76"/>
      <c r="Q275" s="64"/>
      <c r="V275" s="56" t="s">
        <v>11</v>
      </c>
    </row>
    <row r="276" spans="1:22" ht="13">
      <c r="A276" s="698">
        <v>62023444</v>
      </c>
      <c r="B276" s="145" t="s">
        <v>5066</v>
      </c>
      <c r="C276" s="145">
        <v>914050748</v>
      </c>
      <c r="D276" s="145" t="s">
        <v>5067</v>
      </c>
      <c r="E276" s="165"/>
      <c r="F276" s="76"/>
      <c r="G276" s="165" t="s">
        <v>224</v>
      </c>
      <c r="H276" s="165" t="s">
        <v>11</v>
      </c>
      <c r="I276" s="76"/>
      <c r="J276" s="76" t="s">
        <v>221</v>
      </c>
      <c r="K276" s="145"/>
      <c r="M276" s="1205">
        <v>45841</v>
      </c>
      <c r="N276" s="1206" t="s">
        <v>233</v>
      </c>
      <c r="O276" s="56" t="s">
        <v>236</v>
      </c>
      <c r="P276" s="76"/>
      <c r="Q276" s="64"/>
      <c r="V276" s="56" t="s">
        <v>11</v>
      </c>
    </row>
    <row r="277" spans="1:22" ht="13">
      <c r="A277" s="698">
        <v>72836331</v>
      </c>
      <c r="B277" s="145" t="s">
        <v>7709</v>
      </c>
      <c r="C277" s="145">
        <v>915206753</v>
      </c>
      <c r="D277" s="145" t="s">
        <v>7710</v>
      </c>
      <c r="E277" s="165"/>
      <c r="F277" s="76"/>
      <c r="G277" s="165" t="s">
        <v>224</v>
      </c>
      <c r="H277" s="165" t="s">
        <v>11</v>
      </c>
      <c r="I277" s="76"/>
      <c r="J277" s="76" t="s">
        <v>221</v>
      </c>
      <c r="K277" s="145"/>
      <c r="M277" s="1205">
        <v>45841</v>
      </c>
      <c r="N277" s="1206" t="s">
        <v>233</v>
      </c>
      <c r="O277" s="56" t="s">
        <v>236</v>
      </c>
      <c r="P277" s="76"/>
      <c r="Q277" s="64"/>
      <c r="V277" s="56" t="s">
        <v>11</v>
      </c>
    </row>
    <row r="278" spans="1:22" ht="13">
      <c r="A278" s="698">
        <v>72345084</v>
      </c>
      <c r="B278" s="145" t="s">
        <v>7129</v>
      </c>
      <c r="C278" s="145">
        <v>982361642</v>
      </c>
      <c r="D278" s="145" t="s">
        <v>7130</v>
      </c>
      <c r="E278" s="165"/>
      <c r="F278" s="76"/>
      <c r="G278" s="165" t="s">
        <v>224</v>
      </c>
      <c r="H278" s="165" t="s">
        <v>11</v>
      </c>
      <c r="I278" s="76"/>
      <c r="J278" s="76" t="s">
        <v>221</v>
      </c>
      <c r="K278" s="145"/>
      <c r="M278" s="1205">
        <v>45841</v>
      </c>
      <c r="N278" s="1206" t="s">
        <v>233</v>
      </c>
      <c r="O278" s="56" t="s">
        <v>236</v>
      </c>
      <c r="P278" s="76"/>
      <c r="Q278" s="64"/>
      <c r="V278" s="56" t="s">
        <v>11</v>
      </c>
    </row>
    <row r="279" spans="1:22" ht="13">
      <c r="A279" s="698">
        <v>61516218</v>
      </c>
      <c r="B279" s="145" t="s">
        <v>4587</v>
      </c>
      <c r="C279" s="145">
        <v>922454985</v>
      </c>
      <c r="D279" s="145" t="s">
        <v>4588</v>
      </c>
      <c r="E279" s="165"/>
      <c r="F279" s="76"/>
      <c r="G279" s="165" t="s">
        <v>224</v>
      </c>
      <c r="H279" s="165" t="s">
        <v>11</v>
      </c>
      <c r="I279" s="76"/>
      <c r="J279" s="76" t="s">
        <v>221</v>
      </c>
      <c r="K279" s="145"/>
      <c r="M279" s="1205">
        <v>45841</v>
      </c>
      <c r="N279" s="1206" t="s">
        <v>233</v>
      </c>
      <c r="O279" s="56" t="s">
        <v>236</v>
      </c>
      <c r="P279" s="76"/>
      <c r="Q279" s="64"/>
      <c r="V279" s="56" t="s">
        <v>11</v>
      </c>
    </row>
    <row r="280" spans="1:22" ht="13">
      <c r="A280" s="698">
        <v>61252231</v>
      </c>
      <c r="B280" s="145" t="s">
        <v>3905</v>
      </c>
      <c r="C280" s="145">
        <v>997245731</v>
      </c>
      <c r="D280" s="145" t="s">
        <v>3906</v>
      </c>
      <c r="E280" s="165"/>
      <c r="F280" s="76"/>
      <c r="G280" s="165" t="s">
        <v>224</v>
      </c>
      <c r="H280" s="165" t="s">
        <v>11</v>
      </c>
      <c r="I280" s="76"/>
      <c r="J280" s="76" t="s">
        <v>221</v>
      </c>
      <c r="K280" s="145"/>
      <c r="M280" s="1205">
        <v>45841</v>
      </c>
      <c r="N280" s="1206" t="s">
        <v>233</v>
      </c>
      <c r="O280" s="56" t="s">
        <v>236</v>
      </c>
      <c r="P280" s="76"/>
      <c r="Q280" s="64"/>
      <c r="V280" s="56" t="s">
        <v>11</v>
      </c>
    </row>
    <row r="281" spans="1:22" ht="13">
      <c r="A281" s="698">
        <v>73724261</v>
      </c>
      <c r="B281" s="145" t="s">
        <v>8506</v>
      </c>
      <c r="C281" s="145">
        <v>934440216</v>
      </c>
      <c r="D281" s="145" t="s">
        <v>8507</v>
      </c>
      <c r="E281" s="165"/>
      <c r="F281" s="76"/>
      <c r="G281" s="165" t="s">
        <v>223</v>
      </c>
      <c r="H281" s="165" t="s">
        <v>11</v>
      </c>
      <c r="I281" s="76"/>
      <c r="J281" s="76" t="s">
        <v>221</v>
      </c>
      <c r="K281" s="145"/>
      <c r="M281" s="1205">
        <v>45841</v>
      </c>
      <c r="N281" s="1206" t="s">
        <v>233</v>
      </c>
      <c r="O281" s="56" t="s">
        <v>236</v>
      </c>
      <c r="P281" s="76"/>
      <c r="Q281" s="64"/>
      <c r="V281" s="56" t="s">
        <v>11</v>
      </c>
    </row>
    <row r="282" spans="1:22" ht="13">
      <c r="A282" s="698">
        <v>76119125</v>
      </c>
      <c r="B282" s="145" t="s">
        <v>9552</v>
      </c>
      <c r="C282" s="145">
        <v>949004516</v>
      </c>
      <c r="D282" s="145" t="s">
        <v>9553</v>
      </c>
      <c r="E282" s="165"/>
      <c r="F282" s="76"/>
      <c r="G282" s="165" t="s">
        <v>223</v>
      </c>
      <c r="H282" s="165" t="s">
        <v>11</v>
      </c>
      <c r="I282" s="76"/>
      <c r="J282" s="76" t="s">
        <v>221</v>
      </c>
      <c r="K282" s="145"/>
      <c r="M282" s="1205">
        <v>45841</v>
      </c>
      <c r="N282" s="1206" t="s">
        <v>233</v>
      </c>
      <c r="O282" s="56" t="s">
        <v>236</v>
      </c>
      <c r="P282" s="76"/>
      <c r="Q282" s="64"/>
      <c r="V282" s="56" t="s">
        <v>11</v>
      </c>
    </row>
    <row r="283" spans="1:22" ht="13">
      <c r="A283" s="698" t="s">
        <v>362</v>
      </c>
      <c r="B283" s="145" t="s">
        <v>10369</v>
      </c>
      <c r="C283" s="145">
        <v>963198739</v>
      </c>
      <c r="D283" s="145" t="s">
        <v>10370</v>
      </c>
      <c r="E283" s="165"/>
      <c r="F283" s="76"/>
      <c r="G283" s="165" t="s">
        <v>224</v>
      </c>
      <c r="H283" s="165" t="s">
        <v>11</v>
      </c>
      <c r="I283" s="76"/>
      <c r="J283" s="76" t="s">
        <v>221</v>
      </c>
      <c r="K283" s="145"/>
      <c r="M283" s="1205">
        <v>45841</v>
      </c>
      <c r="N283" s="1206" t="s">
        <v>233</v>
      </c>
      <c r="O283" s="56" t="s">
        <v>236</v>
      </c>
      <c r="P283" s="76"/>
      <c r="Q283" s="64"/>
      <c r="V283" s="56" t="s">
        <v>11</v>
      </c>
    </row>
    <row r="284" spans="1:22" ht="13">
      <c r="A284" s="698">
        <v>74108813</v>
      </c>
      <c r="B284" s="145" t="s">
        <v>8771</v>
      </c>
      <c r="C284" s="145">
        <v>946443460</v>
      </c>
      <c r="D284" s="145" t="s">
        <v>8772</v>
      </c>
      <c r="E284" s="165"/>
      <c r="F284" s="76"/>
      <c r="G284" s="165" t="s">
        <v>223</v>
      </c>
      <c r="H284" s="165" t="s">
        <v>11</v>
      </c>
      <c r="I284" s="76"/>
      <c r="J284" s="76" t="s">
        <v>221</v>
      </c>
      <c r="K284" s="145"/>
      <c r="M284" s="1205">
        <v>45841</v>
      </c>
      <c r="N284" s="1206" t="s">
        <v>233</v>
      </c>
      <c r="O284" s="56" t="s">
        <v>236</v>
      </c>
      <c r="P284" s="76"/>
      <c r="Q284" s="64"/>
      <c r="V284" s="56" t="s">
        <v>11</v>
      </c>
    </row>
    <row r="285" spans="1:22" ht="13">
      <c r="A285" s="698">
        <v>74667385</v>
      </c>
      <c r="B285" s="145" t="s">
        <v>8979</v>
      </c>
      <c r="C285" s="145">
        <v>951249941</v>
      </c>
      <c r="D285" s="145" t="s">
        <v>8980</v>
      </c>
      <c r="E285" s="165"/>
      <c r="F285" s="76"/>
      <c r="G285" s="165" t="s">
        <v>223</v>
      </c>
      <c r="H285" s="165" t="s">
        <v>11</v>
      </c>
      <c r="I285" s="76"/>
      <c r="J285" s="76" t="s">
        <v>221</v>
      </c>
      <c r="K285" s="145"/>
      <c r="M285" s="1205">
        <v>45841</v>
      </c>
      <c r="N285" s="1206" t="s">
        <v>233</v>
      </c>
      <c r="O285" s="56" t="s">
        <v>236</v>
      </c>
      <c r="P285" s="76"/>
      <c r="Q285" s="64"/>
      <c r="V285" s="56" t="s">
        <v>11</v>
      </c>
    </row>
    <row r="286" spans="1:22" ht="28">
      <c r="A286" s="698" t="s">
        <v>362</v>
      </c>
      <c r="B286" s="145" t="s">
        <v>10371</v>
      </c>
      <c r="C286" s="145">
        <v>981261418</v>
      </c>
      <c r="D286" s="145" t="s">
        <v>10372</v>
      </c>
      <c r="E286" s="165"/>
      <c r="F286" s="76"/>
      <c r="G286" s="165" t="s">
        <v>224</v>
      </c>
      <c r="H286" s="165" t="s">
        <v>11</v>
      </c>
      <c r="I286" s="76" t="s">
        <v>316</v>
      </c>
      <c r="J286" s="76" t="s">
        <v>221</v>
      </c>
      <c r="K286" s="145"/>
      <c r="M286" s="1205">
        <v>45841</v>
      </c>
      <c r="N286" s="1207" t="s">
        <v>241</v>
      </c>
      <c r="P286" s="76" t="str">
        <f>TRIM(BD_EstrellaVergara[[#This Row],[CONTACTO II]])</f>
        <v/>
      </c>
      <c r="Q286" s="64"/>
      <c r="V286" s="56" t="s">
        <v>11</v>
      </c>
    </row>
    <row r="287" spans="1:22" ht="13">
      <c r="A287" s="698">
        <v>70154043</v>
      </c>
      <c r="B287" s="145" t="s">
        <v>5375</v>
      </c>
      <c r="C287" s="145">
        <v>930840405</v>
      </c>
      <c r="D287" s="145" t="s">
        <v>5376</v>
      </c>
      <c r="E287" s="165"/>
      <c r="F287" s="76"/>
      <c r="G287" s="165" t="s">
        <v>223</v>
      </c>
      <c r="H287" s="165" t="s">
        <v>11</v>
      </c>
      <c r="I287" s="76"/>
      <c r="J287" s="76" t="s">
        <v>221</v>
      </c>
      <c r="K287" s="145"/>
      <c r="M287" s="1205">
        <v>45841</v>
      </c>
      <c r="N287" s="1206" t="s">
        <v>233</v>
      </c>
      <c r="O287" s="56" t="s">
        <v>236</v>
      </c>
      <c r="P287" s="76"/>
      <c r="Q287" s="64"/>
      <c r="V287" s="56" t="s">
        <v>11</v>
      </c>
    </row>
    <row r="288" spans="1:22" ht="13">
      <c r="A288" s="698">
        <v>74100571</v>
      </c>
      <c r="B288" s="145" t="s">
        <v>8752</v>
      </c>
      <c r="C288" s="145">
        <v>985531453</v>
      </c>
      <c r="D288" s="145" t="s">
        <v>362</v>
      </c>
      <c r="E288" s="165"/>
      <c r="F288" s="76"/>
      <c r="G288" s="165" t="s">
        <v>224</v>
      </c>
      <c r="H288" s="165" t="s">
        <v>11</v>
      </c>
      <c r="I288" s="76"/>
      <c r="J288" s="76" t="s">
        <v>221</v>
      </c>
      <c r="K288" s="145"/>
      <c r="M288" s="1205">
        <v>45841</v>
      </c>
      <c r="N288" s="1206" t="s">
        <v>233</v>
      </c>
      <c r="O288" s="56" t="s">
        <v>236</v>
      </c>
      <c r="P288" s="76"/>
      <c r="Q288" s="64"/>
      <c r="V288" s="56" t="s">
        <v>11</v>
      </c>
    </row>
    <row r="289" spans="1:22" ht="14">
      <c r="A289" s="698">
        <v>73162713</v>
      </c>
      <c r="B289" s="145" t="s">
        <v>8123</v>
      </c>
      <c r="C289" s="145">
        <v>900720881</v>
      </c>
      <c r="D289" s="145" t="s">
        <v>8124</v>
      </c>
      <c r="E289" s="165"/>
      <c r="F289" s="76"/>
      <c r="G289" s="165" t="s">
        <v>224</v>
      </c>
      <c r="H289" s="165" t="s">
        <v>11</v>
      </c>
      <c r="I289" s="76"/>
      <c r="J289" s="76" t="s">
        <v>221</v>
      </c>
      <c r="K289" s="145"/>
      <c r="L289" s="1197" t="s">
        <v>271</v>
      </c>
      <c r="M289" s="1205">
        <v>45841</v>
      </c>
      <c r="N289" s="1206" t="s">
        <v>233</v>
      </c>
      <c r="O289" s="92" t="s">
        <v>236</v>
      </c>
      <c r="P289" s="76"/>
      <c r="Q289" s="64"/>
      <c r="V289" s="56" t="s">
        <v>11</v>
      </c>
    </row>
    <row r="290" spans="1:22" ht="13">
      <c r="A290" s="698">
        <v>62018887</v>
      </c>
      <c r="B290" s="145" t="s">
        <v>5027</v>
      </c>
      <c r="C290" s="145">
        <v>961510152</v>
      </c>
      <c r="D290" s="145" t="s">
        <v>5028</v>
      </c>
      <c r="E290" s="165"/>
      <c r="F290" s="76"/>
      <c r="G290" s="165" t="s">
        <v>224</v>
      </c>
      <c r="H290" s="165" t="s">
        <v>11</v>
      </c>
      <c r="I290" s="76"/>
      <c r="J290" s="76" t="s">
        <v>221</v>
      </c>
      <c r="K290" s="145"/>
      <c r="M290" s="1205">
        <v>45841</v>
      </c>
      <c r="N290" s="1206" t="s">
        <v>233</v>
      </c>
      <c r="O290" s="56" t="s">
        <v>236</v>
      </c>
      <c r="P290" s="76"/>
      <c r="Q290" s="64"/>
      <c r="V290" s="56" t="s">
        <v>11</v>
      </c>
    </row>
    <row r="291" spans="1:22" ht="13">
      <c r="A291" s="698">
        <v>42761162</v>
      </c>
      <c r="B291" s="145" t="s">
        <v>1955</v>
      </c>
      <c r="C291" s="145">
        <v>51904571409</v>
      </c>
      <c r="D291" s="145" t="s">
        <v>1956</v>
      </c>
      <c r="E291" s="165"/>
      <c r="F291" s="76"/>
      <c r="G291" s="165" t="s">
        <v>224</v>
      </c>
      <c r="H291" s="165" t="s">
        <v>11</v>
      </c>
      <c r="I291" s="76"/>
      <c r="J291" s="76" t="s">
        <v>221</v>
      </c>
      <c r="K291" s="145"/>
      <c r="M291" s="1205">
        <v>45841</v>
      </c>
      <c r="N291" s="1206" t="s">
        <v>233</v>
      </c>
      <c r="O291" s="56" t="s">
        <v>236</v>
      </c>
      <c r="P291" s="76"/>
      <c r="Q291" s="64"/>
      <c r="V291" s="56" t="s">
        <v>11</v>
      </c>
    </row>
    <row r="292" spans="1:22" ht="13">
      <c r="A292" s="698">
        <v>61394865</v>
      </c>
      <c r="B292" s="145" t="s">
        <v>4209</v>
      </c>
      <c r="C292" s="145">
        <v>51947117155</v>
      </c>
      <c r="D292" s="145" t="s">
        <v>4210</v>
      </c>
      <c r="E292" s="165"/>
      <c r="F292" s="76"/>
      <c r="G292" s="165" t="s">
        <v>225</v>
      </c>
      <c r="H292" s="165" t="s">
        <v>11</v>
      </c>
      <c r="I292" s="76"/>
      <c r="J292" s="76" t="s">
        <v>221</v>
      </c>
      <c r="K292" s="145"/>
      <c r="M292" s="1205">
        <v>45841</v>
      </c>
      <c r="N292" s="1206" t="s">
        <v>233</v>
      </c>
      <c r="O292" s="56" t="s">
        <v>236</v>
      </c>
      <c r="P292" s="76"/>
      <c r="Q292" s="64"/>
      <c r="V292" s="56" t="s">
        <v>11</v>
      </c>
    </row>
    <row r="293" spans="1:22" ht="13">
      <c r="A293" s="698">
        <v>60813232</v>
      </c>
      <c r="B293" s="145" t="s">
        <v>3308</v>
      </c>
      <c r="C293" s="145">
        <v>51967706227</v>
      </c>
      <c r="D293" s="145" t="s">
        <v>3309</v>
      </c>
      <c r="E293" s="165"/>
      <c r="F293" s="76"/>
      <c r="G293" s="165" t="s">
        <v>225</v>
      </c>
      <c r="H293" s="165" t="s">
        <v>11</v>
      </c>
      <c r="I293" s="76"/>
      <c r="J293" s="76" t="s">
        <v>221</v>
      </c>
      <c r="K293" s="145"/>
      <c r="M293" s="1205">
        <v>45841</v>
      </c>
      <c r="N293" s="1206" t="s">
        <v>233</v>
      </c>
      <c r="O293" s="56" t="s">
        <v>236</v>
      </c>
      <c r="P293" s="76"/>
      <c r="Q293" s="64"/>
      <c r="V293" s="56" t="s">
        <v>11</v>
      </c>
    </row>
    <row r="294" spans="1:22" ht="13">
      <c r="A294" s="698">
        <v>43745913</v>
      </c>
      <c r="B294" s="145" t="s">
        <v>2183</v>
      </c>
      <c r="C294" s="145">
        <v>51943940232</v>
      </c>
      <c r="D294" s="145" t="s">
        <v>2184</v>
      </c>
      <c r="E294" s="165"/>
      <c r="F294" s="76"/>
      <c r="G294" s="165" t="s">
        <v>224</v>
      </c>
      <c r="H294" s="165" t="s">
        <v>11</v>
      </c>
      <c r="I294" s="76"/>
      <c r="J294" s="76" t="s">
        <v>221</v>
      </c>
      <c r="K294" s="145"/>
      <c r="M294" s="1205">
        <v>45841</v>
      </c>
      <c r="N294" s="1206" t="s">
        <v>233</v>
      </c>
      <c r="O294" s="56" t="s">
        <v>236</v>
      </c>
      <c r="P294" s="76"/>
      <c r="Q294" s="64"/>
      <c r="V294" s="56" t="s">
        <v>11</v>
      </c>
    </row>
    <row r="295" spans="1:22" ht="13">
      <c r="A295" s="698">
        <v>61943168</v>
      </c>
      <c r="B295" s="145" t="s">
        <v>4973</v>
      </c>
      <c r="C295" s="145">
        <v>51913146218</v>
      </c>
      <c r="D295" s="145" t="s">
        <v>4974</v>
      </c>
      <c r="E295" s="165"/>
      <c r="F295" s="76"/>
      <c r="G295" s="165" t="s">
        <v>225</v>
      </c>
      <c r="H295" s="165" t="s">
        <v>11</v>
      </c>
      <c r="I295" s="76"/>
      <c r="J295" s="76" t="s">
        <v>221</v>
      </c>
      <c r="K295" s="145"/>
      <c r="M295" s="1205">
        <v>45841</v>
      </c>
      <c r="N295" s="1206" t="s">
        <v>233</v>
      </c>
      <c r="O295" s="56" t="s">
        <v>236</v>
      </c>
      <c r="P295" s="76"/>
      <c r="Q295" s="64"/>
      <c r="V295" s="56" t="s">
        <v>11</v>
      </c>
    </row>
    <row r="296" spans="1:22" ht="14">
      <c r="A296" s="698">
        <v>73714892</v>
      </c>
      <c r="B296" s="145" t="s">
        <v>8489</v>
      </c>
      <c r="C296" s="145">
        <v>51936970980</v>
      </c>
      <c r="D296" s="145" t="s">
        <v>8490</v>
      </c>
      <c r="E296" s="165"/>
      <c r="F296" s="76" t="s">
        <v>254</v>
      </c>
      <c r="G296" s="165" t="s">
        <v>225</v>
      </c>
      <c r="H296" s="165" t="s">
        <v>11</v>
      </c>
      <c r="I296" s="374" t="s">
        <v>316</v>
      </c>
      <c r="J296" s="76" t="s">
        <v>221</v>
      </c>
      <c r="K296" s="145"/>
      <c r="L296" s="1197" t="s">
        <v>271</v>
      </c>
      <c r="M296" s="1205">
        <v>45841</v>
      </c>
      <c r="N296" s="1206" t="s">
        <v>233</v>
      </c>
      <c r="O296" s="56" t="s">
        <v>236</v>
      </c>
      <c r="P296" s="76"/>
      <c r="Q296" s="64"/>
      <c r="V296" s="56" t="s">
        <v>11</v>
      </c>
    </row>
    <row r="297" spans="1:22" ht="13">
      <c r="A297" s="698">
        <v>9735016</v>
      </c>
      <c r="B297" s="145" t="s">
        <v>782</v>
      </c>
      <c r="C297" s="145">
        <v>51999782101</v>
      </c>
      <c r="D297" s="145" t="s">
        <v>783</v>
      </c>
      <c r="E297" s="165"/>
      <c r="F297" s="76"/>
      <c r="G297" s="165" t="s">
        <v>224</v>
      </c>
      <c r="H297" s="165" t="s">
        <v>11</v>
      </c>
      <c r="I297" s="76"/>
      <c r="J297" s="76" t="s">
        <v>221</v>
      </c>
      <c r="K297" s="145"/>
      <c r="M297" s="1205">
        <v>45841</v>
      </c>
      <c r="N297" s="1206" t="s">
        <v>233</v>
      </c>
      <c r="O297" s="56" t="s">
        <v>231</v>
      </c>
      <c r="P297" s="76" t="s">
        <v>314</v>
      </c>
      <c r="Q297" s="64"/>
      <c r="V297" s="56" t="s">
        <v>12433</v>
      </c>
    </row>
    <row r="298" spans="1:22" ht="13">
      <c r="A298" s="698">
        <v>60885263</v>
      </c>
      <c r="B298" s="145" t="s">
        <v>3403</v>
      </c>
      <c r="C298" s="145">
        <v>51929275208</v>
      </c>
      <c r="D298" s="145" t="s">
        <v>3404</v>
      </c>
      <c r="E298" s="165"/>
      <c r="F298" s="76"/>
      <c r="G298" s="165" t="s">
        <v>225</v>
      </c>
      <c r="H298" s="165" t="s">
        <v>11</v>
      </c>
      <c r="I298" s="76"/>
      <c r="J298" s="76" t="s">
        <v>221</v>
      </c>
      <c r="K298" s="145"/>
      <c r="M298" s="1205">
        <v>45841</v>
      </c>
      <c r="N298" s="1206" t="s">
        <v>233</v>
      </c>
      <c r="O298" s="56" t="s">
        <v>236</v>
      </c>
      <c r="P298" s="76"/>
      <c r="Q298" s="64"/>
      <c r="V298" s="56" t="s">
        <v>11</v>
      </c>
    </row>
    <row r="299" spans="1:22" ht="13">
      <c r="A299" s="698">
        <v>61839424</v>
      </c>
      <c r="B299" s="145" t="s">
        <v>4858</v>
      </c>
      <c r="C299" s="145">
        <v>51993591124</v>
      </c>
      <c r="D299" s="145" t="s">
        <v>4859</v>
      </c>
      <c r="E299" s="165"/>
      <c r="F299" s="76"/>
      <c r="G299" s="165" t="s">
        <v>225</v>
      </c>
      <c r="H299" s="165" t="s">
        <v>11</v>
      </c>
      <c r="I299" s="76"/>
      <c r="J299" s="76" t="s">
        <v>221</v>
      </c>
      <c r="K299" s="145"/>
      <c r="M299" s="1205">
        <v>45841</v>
      </c>
      <c r="N299" s="1206" t="s">
        <v>233</v>
      </c>
      <c r="O299" s="56" t="s">
        <v>236</v>
      </c>
      <c r="P299" s="76"/>
      <c r="Q299" s="64"/>
      <c r="V299" s="56" t="s">
        <v>11</v>
      </c>
    </row>
    <row r="300" spans="1:22" ht="13">
      <c r="A300" s="698">
        <v>62374896</v>
      </c>
      <c r="B300" s="145" t="s">
        <v>5207</v>
      </c>
      <c r="C300" s="145">
        <v>51941031652</v>
      </c>
      <c r="D300" s="145" t="s">
        <v>5208</v>
      </c>
      <c r="E300" s="165"/>
      <c r="F300" s="76"/>
      <c r="G300" s="165" t="s">
        <v>224</v>
      </c>
      <c r="H300" s="165" t="s">
        <v>11</v>
      </c>
      <c r="I300" s="76"/>
      <c r="J300" s="76" t="s">
        <v>221</v>
      </c>
      <c r="K300" s="145"/>
      <c r="M300" s="1205">
        <v>45841</v>
      </c>
      <c r="N300" s="1206" t="s">
        <v>233</v>
      </c>
      <c r="O300" s="56" t="s">
        <v>236</v>
      </c>
      <c r="P300" s="76"/>
      <c r="Q300" s="64"/>
      <c r="V300" s="56" t="s">
        <v>11</v>
      </c>
    </row>
    <row r="301" spans="1:22" ht="14">
      <c r="A301" s="698" t="s">
        <v>362</v>
      </c>
      <c r="B301" s="145" t="s">
        <v>10373</v>
      </c>
      <c r="C301" s="145">
        <v>908626027</v>
      </c>
      <c r="D301" s="145" t="s">
        <v>362</v>
      </c>
      <c r="E301" s="165" t="s">
        <v>10374</v>
      </c>
      <c r="F301" s="76" t="s">
        <v>8</v>
      </c>
      <c r="G301" s="165" t="s">
        <v>225</v>
      </c>
      <c r="H301" s="165" t="s">
        <v>11</v>
      </c>
      <c r="I301" s="374" t="s">
        <v>316</v>
      </c>
      <c r="J301" s="76" t="s">
        <v>249</v>
      </c>
      <c r="K301" s="145"/>
      <c r="L301" s="1197" t="s">
        <v>271</v>
      </c>
      <c r="M301" s="1205">
        <v>45841</v>
      </c>
      <c r="N301" s="1206" t="s">
        <v>233</v>
      </c>
      <c r="O301" s="56" t="s">
        <v>236</v>
      </c>
      <c r="P301" s="76"/>
      <c r="Q301" s="64"/>
      <c r="V301" s="56" t="s">
        <v>11</v>
      </c>
    </row>
    <row r="302" spans="1:22" ht="13">
      <c r="A302" s="698" t="s">
        <v>362</v>
      </c>
      <c r="B302" s="145" t="s">
        <v>10375</v>
      </c>
      <c r="C302" s="145">
        <v>997163102</v>
      </c>
      <c r="D302" s="145" t="s">
        <v>362</v>
      </c>
      <c r="E302" s="165"/>
      <c r="F302" s="76"/>
      <c r="G302" s="165" t="s">
        <v>225</v>
      </c>
      <c r="H302" s="165" t="s">
        <v>11</v>
      </c>
      <c r="I302" s="76"/>
      <c r="J302" s="76" t="s">
        <v>221</v>
      </c>
      <c r="K302" s="145"/>
      <c r="M302" s="1205">
        <v>45841</v>
      </c>
      <c r="N302" s="1206" t="s">
        <v>233</v>
      </c>
      <c r="O302" s="56" t="s">
        <v>236</v>
      </c>
      <c r="P302" s="76" t="s">
        <v>231</v>
      </c>
      <c r="Q302" s="64"/>
      <c r="V302" s="56" t="s">
        <v>11</v>
      </c>
    </row>
    <row r="303" spans="1:22" ht="28">
      <c r="A303" s="90">
        <v>72585656</v>
      </c>
      <c r="B303" s="136" t="s">
        <v>166</v>
      </c>
      <c r="C303" s="145">
        <v>922625663</v>
      </c>
      <c r="D303" s="145" t="s">
        <v>362</v>
      </c>
      <c r="E303" s="165"/>
      <c r="F303" s="76"/>
      <c r="G303" s="165" t="s">
        <v>223</v>
      </c>
      <c r="H303" s="165" t="s">
        <v>11</v>
      </c>
      <c r="I303" s="76"/>
      <c r="J303" s="76" t="s">
        <v>249</v>
      </c>
      <c r="K303" s="145"/>
      <c r="L303" s="1197" t="s">
        <v>271</v>
      </c>
      <c r="M303" s="1205">
        <v>45841</v>
      </c>
      <c r="N303" s="1207" t="s">
        <v>231</v>
      </c>
      <c r="P303" s="76" t="str">
        <f>TRIM(BD_EstrellaVergara[[#This Row],[CONTACTO II]])</f>
        <v/>
      </c>
      <c r="Q303" s="64" t="s">
        <v>7306</v>
      </c>
      <c r="R303" s="56" t="s">
        <v>234</v>
      </c>
      <c r="S303" s="56" t="s">
        <v>318</v>
      </c>
      <c r="T303" s="60" t="s">
        <v>323</v>
      </c>
      <c r="U303" s="60" t="s">
        <v>3371</v>
      </c>
      <c r="V303" s="56" t="s">
        <v>11</v>
      </c>
    </row>
    <row r="304" spans="1:22" ht="13">
      <c r="A304" s="698">
        <v>71757656</v>
      </c>
      <c r="B304" s="145" t="s">
        <v>6620</v>
      </c>
      <c r="C304" s="145">
        <v>51969769997</v>
      </c>
      <c r="D304" s="145" t="s">
        <v>6621</v>
      </c>
      <c r="E304" s="165"/>
      <c r="F304" s="76"/>
      <c r="G304" s="165" t="s">
        <v>225</v>
      </c>
      <c r="H304" s="165" t="s">
        <v>11</v>
      </c>
      <c r="I304" s="76"/>
      <c r="J304" s="76" t="s">
        <v>221</v>
      </c>
      <c r="K304" s="145"/>
      <c r="M304" s="1205">
        <v>45841</v>
      </c>
      <c r="N304" s="1206" t="s">
        <v>233</v>
      </c>
      <c r="O304" s="56" t="s">
        <v>236</v>
      </c>
      <c r="P304" s="76"/>
      <c r="Q304" s="64"/>
      <c r="V304" s="56" t="s">
        <v>11</v>
      </c>
    </row>
    <row r="305" spans="1:22" ht="13">
      <c r="A305" s="698">
        <v>25777079</v>
      </c>
      <c r="B305" s="145" t="s">
        <v>1226</v>
      </c>
      <c r="C305" s="145">
        <v>51980423804</v>
      </c>
      <c r="D305" s="145" t="s">
        <v>1227</v>
      </c>
      <c r="E305" s="165"/>
      <c r="F305" s="76"/>
      <c r="G305" s="165" t="s">
        <v>224</v>
      </c>
      <c r="H305" s="165" t="s">
        <v>11</v>
      </c>
      <c r="I305" s="76"/>
      <c r="J305" s="76" t="s">
        <v>221</v>
      </c>
      <c r="K305" s="145"/>
      <c r="M305" s="1205">
        <v>45841</v>
      </c>
      <c r="N305" s="1206" t="s">
        <v>233</v>
      </c>
      <c r="O305" s="56" t="s">
        <v>236</v>
      </c>
      <c r="P305" s="76" t="s">
        <v>237</v>
      </c>
      <c r="Q305" s="64"/>
      <c r="V305" s="56" t="s">
        <v>11</v>
      </c>
    </row>
    <row r="306" spans="1:22" ht="14">
      <c r="A306" s="698">
        <v>73998306</v>
      </c>
      <c r="B306" s="145" t="s">
        <v>8661</v>
      </c>
      <c r="C306" s="145">
        <v>51903120696</v>
      </c>
      <c r="D306" s="145" t="s">
        <v>8662</v>
      </c>
      <c r="E306" s="165"/>
      <c r="F306" s="76"/>
      <c r="G306" s="165" t="s">
        <v>225</v>
      </c>
      <c r="H306" s="165" t="s">
        <v>11</v>
      </c>
      <c r="I306" s="76"/>
      <c r="J306" s="76" t="s">
        <v>221</v>
      </c>
      <c r="K306" s="145"/>
      <c r="M306" s="1205">
        <v>45841</v>
      </c>
      <c r="N306" s="1207" t="s">
        <v>231</v>
      </c>
      <c r="O306" s="56" t="s">
        <v>236</v>
      </c>
      <c r="P306" s="76"/>
      <c r="Q306" s="64"/>
      <c r="V306" s="56" t="s">
        <v>11</v>
      </c>
    </row>
    <row r="307" spans="1:22" ht="13">
      <c r="A307" s="698">
        <v>61537625</v>
      </c>
      <c r="B307" s="145" t="s">
        <v>4680</v>
      </c>
      <c r="C307" s="145">
        <v>51958000562</v>
      </c>
      <c r="D307" s="145" t="s">
        <v>4681</v>
      </c>
      <c r="E307" s="165"/>
      <c r="F307" s="76"/>
      <c r="G307" s="165" t="s">
        <v>223</v>
      </c>
      <c r="H307" s="165" t="s">
        <v>11</v>
      </c>
      <c r="I307" s="76"/>
      <c r="J307" s="76" t="s">
        <v>221</v>
      </c>
      <c r="K307" s="145"/>
      <c r="M307" s="1205">
        <v>45841</v>
      </c>
      <c r="N307" s="1206" t="s">
        <v>233</v>
      </c>
      <c r="O307" s="56" t="s">
        <v>236</v>
      </c>
      <c r="P307" s="76"/>
      <c r="Q307" s="64"/>
      <c r="V307" s="56" t="s">
        <v>11</v>
      </c>
    </row>
    <row r="308" spans="1:22" ht="13">
      <c r="A308" s="698">
        <v>75963918</v>
      </c>
      <c r="B308" s="145" t="s">
        <v>9487</v>
      </c>
      <c r="C308" s="145">
        <v>51973582484</v>
      </c>
      <c r="D308" s="145" t="s">
        <v>9488</v>
      </c>
      <c r="E308" s="165"/>
      <c r="F308" s="76"/>
      <c r="G308" s="165" t="s">
        <v>224</v>
      </c>
      <c r="H308" s="165" t="s">
        <v>11</v>
      </c>
      <c r="I308" s="76"/>
      <c r="J308" s="76" t="s">
        <v>221</v>
      </c>
      <c r="K308" s="145"/>
      <c r="M308" s="1205">
        <v>45841</v>
      </c>
      <c r="N308" s="1206" t="s">
        <v>233</v>
      </c>
      <c r="O308" s="56" t="s">
        <v>236</v>
      </c>
      <c r="P308" s="76"/>
      <c r="Q308" s="64"/>
      <c r="V308" s="56" t="s">
        <v>11</v>
      </c>
    </row>
    <row r="309" spans="1:22" ht="28">
      <c r="A309" s="698">
        <v>71024953</v>
      </c>
      <c r="B309" s="145" t="s">
        <v>5915</v>
      </c>
      <c r="C309" s="145">
        <v>51910556444</v>
      </c>
      <c r="D309" s="145" t="s">
        <v>5916</v>
      </c>
      <c r="E309" s="165"/>
      <c r="F309" s="76"/>
      <c r="G309" s="165" t="s">
        <v>225</v>
      </c>
      <c r="H309" s="165" t="s">
        <v>11</v>
      </c>
      <c r="I309" s="76" t="s">
        <v>316</v>
      </c>
      <c r="J309" s="76" t="s">
        <v>221</v>
      </c>
      <c r="K309" s="145"/>
      <c r="M309" s="1205">
        <v>45841</v>
      </c>
      <c r="N309" s="1207" t="s">
        <v>241</v>
      </c>
      <c r="P309" s="76" t="str">
        <f>TRIM(BD_EstrellaVergara[[#This Row],[CONTACTO II]])</f>
        <v/>
      </c>
      <c r="Q309" s="64"/>
      <c r="V309" s="56" t="s">
        <v>11</v>
      </c>
    </row>
    <row r="310" spans="1:22" ht="13">
      <c r="A310" s="698">
        <v>72756401</v>
      </c>
      <c r="B310" s="145" t="s">
        <v>7546</v>
      </c>
      <c r="C310" s="145">
        <v>51912757046</v>
      </c>
      <c r="D310" s="145" t="s">
        <v>7547</v>
      </c>
      <c r="E310" s="165"/>
      <c r="F310" s="76"/>
      <c r="G310" s="165" t="s">
        <v>225</v>
      </c>
      <c r="H310" s="165" t="s">
        <v>11</v>
      </c>
      <c r="I310" s="76"/>
      <c r="J310" s="76" t="s">
        <v>221</v>
      </c>
      <c r="K310" s="145"/>
      <c r="M310" s="1205">
        <v>45841</v>
      </c>
      <c r="N310" s="1206" t="s">
        <v>233</v>
      </c>
      <c r="O310" s="56" t="s">
        <v>236</v>
      </c>
      <c r="P310" s="76"/>
      <c r="Q310" s="64"/>
      <c r="V310" s="56" t="s">
        <v>11</v>
      </c>
    </row>
    <row r="311" spans="1:22" ht="13">
      <c r="A311" s="698">
        <v>51298863</v>
      </c>
      <c r="B311" s="145" t="s">
        <v>2979</v>
      </c>
      <c r="C311" s="145">
        <v>51985191297</v>
      </c>
      <c r="D311" s="145" t="s">
        <v>2980</v>
      </c>
      <c r="E311" s="165"/>
      <c r="F311" s="76"/>
      <c r="G311" s="165" t="s">
        <v>224</v>
      </c>
      <c r="H311" s="165" t="s">
        <v>11</v>
      </c>
      <c r="I311" s="76"/>
      <c r="J311" s="76" t="s">
        <v>221</v>
      </c>
      <c r="K311" s="145"/>
      <c r="M311" s="1205">
        <v>45841</v>
      </c>
      <c r="N311" s="1206" t="s">
        <v>233</v>
      </c>
      <c r="O311" s="56" t="s">
        <v>236</v>
      </c>
      <c r="P311" s="76"/>
      <c r="Q311" s="64"/>
      <c r="V311" s="56" t="s">
        <v>11</v>
      </c>
    </row>
    <row r="312" spans="1:22" ht="13">
      <c r="A312" s="698">
        <v>73142967</v>
      </c>
      <c r="B312" s="145" t="s">
        <v>8015</v>
      </c>
      <c r="C312" s="145">
        <v>51967761612</v>
      </c>
      <c r="D312" s="145" t="s">
        <v>8016</v>
      </c>
      <c r="E312" s="165"/>
      <c r="F312" s="76"/>
      <c r="G312" s="165" t="s">
        <v>224</v>
      </c>
      <c r="H312" s="165" t="s">
        <v>11</v>
      </c>
      <c r="I312" s="76"/>
      <c r="J312" s="76" t="s">
        <v>221</v>
      </c>
      <c r="K312" s="145"/>
      <c r="M312" s="1205">
        <v>45841</v>
      </c>
      <c r="N312" s="1206" t="s">
        <v>233</v>
      </c>
      <c r="O312" s="56" t="s">
        <v>236</v>
      </c>
      <c r="P312" s="76"/>
      <c r="Q312" s="64"/>
      <c r="V312" s="56" t="s">
        <v>11</v>
      </c>
    </row>
    <row r="313" spans="1:22" ht="14">
      <c r="A313" s="698">
        <v>29731669</v>
      </c>
      <c r="B313" s="145" t="s">
        <v>1288</v>
      </c>
      <c r="C313" s="145">
        <v>51915190154</v>
      </c>
      <c r="D313" s="145" t="s">
        <v>1289</v>
      </c>
      <c r="E313" s="165"/>
      <c r="F313" s="76"/>
      <c r="G313" s="165" t="s">
        <v>224</v>
      </c>
      <c r="H313" s="165" t="s">
        <v>11</v>
      </c>
      <c r="I313" s="76" t="s">
        <v>316</v>
      </c>
      <c r="J313" s="76" t="s">
        <v>221</v>
      </c>
      <c r="K313" s="145"/>
      <c r="M313" s="1205">
        <v>45841</v>
      </c>
      <c r="N313" s="1207" t="s">
        <v>231</v>
      </c>
      <c r="P313" s="76" t="str">
        <f>TRIM(BD_EstrellaVergara[[#This Row],[CONTACTO II]])</f>
        <v/>
      </c>
      <c r="Q313" s="64"/>
      <c r="V313" s="56" t="s">
        <v>11</v>
      </c>
    </row>
    <row r="314" spans="1:22" ht="13">
      <c r="A314" s="698">
        <v>77706562</v>
      </c>
      <c r="B314" s="145" t="s">
        <v>10004</v>
      </c>
      <c r="C314" s="145">
        <v>51992518176</v>
      </c>
      <c r="D314" s="145" t="s">
        <v>10005</v>
      </c>
      <c r="E314" s="165"/>
      <c r="F314" s="76"/>
      <c r="G314" s="165" t="s">
        <v>225</v>
      </c>
      <c r="H314" s="165" t="s">
        <v>11</v>
      </c>
      <c r="I314" s="76"/>
      <c r="J314" s="76" t="s">
        <v>221</v>
      </c>
      <c r="K314" s="145"/>
      <c r="M314" s="1205">
        <v>45841</v>
      </c>
      <c r="N314" s="1206" t="s">
        <v>233</v>
      </c>
      <c r="O314" s="56" t="s">
        <v>236</v>
      </c>
      <c r="P314" s="76"/>
      <c r="Q314" s="64"/>
      <c r="V314" s="56" t="s">
        <v>11</v>
      </c>
    </row>
    <row r="315" spans="1:22" ht="13">
      <c r="A315" s="698">
        <v>75830811</v>
      </c>
      <c r="B315" s="145" t="s">
        <v>9438</v>
      </c>
      <c r="C315" s="145">
        <v>51923165594</v>
      </c>
      <c r="D315" s="145" t="s">
        <v>9439</v>
      </c>
      <c r="E315" s="165"/>
      <c r="F315" s="76"/>
      <c r="G315" s="165" t="s">
        <v>224</v>
      </c>
      <c r="H315" s="165" t="s">
        <v>11</v>
      </c>
      <c r="I315" s="76"/>
      <c r="J315" s="76" t="s">
        <v>221</v>
      </c>
      <c r="K315" s="145"/>
      <c r="M315" s="1205">
        <v>45841</v>
      </c>
      <c r="N315" s="1206" t="s">
        <v>233</v>
      </c>
      <c r="O315" s="56" t="s">
        <v>236</v>
      </c>
      <c r="P315" s="76"/>
      <c r="Q315" s="64"/>
      <c r="V315" s="56" t="s">
        <v>11</v>
      </c>
    </row>
    <row r="316" spans="1:22" ht="13">
      <c r="A316" s="698">
        <v>44267959</v>
      </c>
      <c r="B316" s="145" t="s">
        <v>2264</v>
      </c>
      <c r="C316" s="145">
        <v>51932533794</v>
      </c>
      <c r="D316" s="145" t="s">
        <v>2265</v>
      </c>
      <c r="E316" s="165"/>
      <c r="F316" s="76"/>
      <c r="G316" s="165" t="s">
        <v>225</v>
      </c>
      <c r="H316" s="165" t="s">
        <v>11</v>
      </c>
      <c r="I316" s="76"/>
      <c r="J316" s="76" t="s">
        <v>221</v>
      </c>
      <c r="K316" s="145"/>
      <c r="M316" s="1205">
        <v>45841</v>
      </c>
      <c r="N316" s="1206" t="s">
        <v>233</v>
      </c>
      <c r="O316" s="56" t="s">
        <v>236</v>
      </c>
      <c r="P316" s="76"/>
      <c r="Q316" s="64"/>
      <c r="V316" s="56" t="s">
        <v>11</v>
      </c>
    </row>
    <row r="317" spans="1:22" ht="13">
      <c r="A317" s="698">
        <v>60161708</v>
      </c>
      <c r="B317" s="145" t="s">
        <v>3030</v>
      </c>
      <c r="C317" s="145">
        <v>51920405575</v>
      </c>
      <c r="D317" s="145" t="s">
        <v>3031</v>
      </c>
      <c r="E317" s="165"/>
      <c r="F317" s="76"/>
      <c r="G317" s="165" t="s">
        <v>224</v>
      </c>
      <c r="H317" s="165" t="s">
        <v>11</v>
      </c>
      <c r="I317" s="76"/>
      <c r="J317" s="76" t="s">
        <v>221</v>
      </c>
      <c r="K317" s="145"/>
      <c r="M317" s="1205">
        <v>45841</v>
      </c>
      <c r="N317" s="1206" t="s">
        <v>233</v>
      </c>
      <c r="O317" s="56" t="s">
        <v>236</v>
      </c>
      <c r="P317" s="76"/>
      <c r="Q317" s="64"/>
      <c r="V317" s="56" t="s">
        <v>11</v>
      </c>
    </row>
    <row r="318" spans="1:22" ht="13">
      <c r="A318" s="698">
        <v>74936550</v>
      </c>
      <c r="B318" s="145" t="s">
        <v>9110</v>
      </c>
      <c r="C318" s="145">
        <v>51936399567</v>
      </c>
      <c r="D318" s="145" t="s">
        <v>9111</v>
      </c>
      <c r="E318" s="165"/>
      <c r="F318" s="76"/>
      <c r="G318" s="165" t="s">
        <v>225</v>
      </c>
      <c r="H318" s="165" t="s">
        <v>11</v>
      </c>
      <c r="I318" s="76"/>
      <c r="J318" s="76" t="s">
        <v>221</v>
      </c>
      <c r="K318" s="145"/>
      <c r="M318" s="1205">
        <v>45841</v>
      </c>
      <c r="N318" s="1206" t="s">
        <v>233</v>
      </c>
      <c r="O318" s="56" t="s">
        <v>236</v>
      </c>
      <c r="P318" s="76" t="s">
        <v>237</v>
      </c>
      <c r="Q318" s="64"/>
      <c r="V318" s="56" t="s">
        <v>11</v>
      </c>
    </row>
    <row r="319" spans="1:22" ht="13">
      <c r="A319" s="698">
        <v>72824764</v>
      </c>
      <c r="B319" s="145" t="s">
        <v>7630</v>
      </c>
      <c r="C319" s="145">
        <v>51924454771</v>
      </c>
      <c r="D319" s="145" t="s">
        <v>7631</v>
      </c>
      <c r="E319" s="165"/>
      <c r="F319" s="76"/>
      <c r="G319" s="165" t="s">
        <v>224</v>
      </c>
      <c r="H319" s="165" t="s">
        <v>11</v>
      </c>
      <c r="I319" s="76"/>
      <c r="J319" s="76" t="s">
        <v>221</v>
      </c>
      <c r="K319" s="145"/>
      <c r="M319" s="1205">
        <v>45841</v>
      </c>
      <c r="N319" s="1206" t="s">
        <v>233</v>
      </c>
      <c r="O319" s="56" t="s">
        <v>236</v>
      </c>
      <c r="P319" s="76"/>
      <c r="Q319" s="64"/>
      <c r="V319" s="56" t="s">
        <v>11</v>
      </c>
    </row>
    <row r="320" spans="1:22" ht="13">
      <c r="A320" s="698">
        <v>78012965</v>
      </c>
      <c r="B320" s="145" t="s">
        <v>10058</v>
      </c>
      <c r="C320" s="145">
        <v>51960505124</v>
      </c>
      <c r="D320" s="145" t="s">
        <v>10059</v>
      </c>
      <c r="E320" s="165"/>
      <c r="F320" s="76"/>
      <c r="G320" s="165" t="s">
        <v>223</v>
      </c>
      <c r="H320" s="165" t="s">
        <v>11</v>
      </c>
      <c r="I320" s="76"/>
      <c r="J320" s="76" t="s">
        <v>221</v>
      </c>
      <c r="K320" s="145"/>
      <c r="M320" s="1205">
        <v>45841</v>
      </c>
      <c r="N320" s="1206" t="s">
        <v>233</v>
      </c>
      <c r="O320" s="56" t="s">
        <v>236</v>
      </c>
      <c r="P320" s="76" t="s">
        <v>237</v>
      </c>
      <c r="Q320" s="64"/>
      <c r="V320" s="56" t="s">
        <v>11</v>
      </c>
    </row>
    <row r="321" spans="1:22" ht="13">
      <c r="A321" s="698">
        <v>75254369</v>
      </c>
      <c r="B321" s="145" t="s">
        <v>9229</v>
      </c>
      <c r="C321" s="145">
        <v>51928019621</v>
      </c>
      <c r="D321" s="145" t="s">
        <v>9230</v>
      </c>
      <c r="E321" s="165"/>
      <c r="F321" s="76"/>
      <c r="G321" s="165" t="s">
        <v>223</v>
      </c>
      <c r="H321" s="165" t="s">
        <v>11</v>
      </c>
      <c r="I321" s="76"/>
      <c r="J321" s="76" t="s">
        <v>221</v>
      </c>
      <c r="K321" s="145"/>
      <c r="M321" s="1205">
        <v>45841</v>
      </c>
      <c r="N321" s="1206" t="s">
        <v>233</v>
      </c>
      <c r="O321" s="56" t="s">
        <v>236</v>
      </c>
      <c r="P321" s="76"/>
      <c r="Q321" s="64"/>
      <c r="V321" s="56" t="s">
        <v>11</v>
      </c>
    </row>
    <row r="322" spans="1:22" ht="13">
      <c r="A322" s="698">
        <v>45101241</v>
      </c>
      <c r="B322" s="145" t="s">
        <v>2410</v>
      </c>
      <c r="C322" s="145">
        <v>51957291974</v>
      </c>
      <c r="D322" s="145" t="s">
        <v>2411</v>
      </c>
      <c r="E322" s="165"/>
      <c r="F322" s="76"/>
      <c r="G322" s="165" t="s">
        <v>224</v>
      </c>
      <c r="H322" s="165" t="s">
        <v>11</v>
      </c>
      <c r="I322" s="76"/>
      <c r="J322" s="76" t="s">
        <v>221</v>
      </c>
      <c r="K322" s="145"/>
      <c r="M322" s="1205">
        <v>45841</v>
      </c>
      <c r="N322" s="1206" t="s">
        <v>233</v>
      </c>
      <c r="O322" s="56" t="s">
        <v>236</v>
      </c>
      <c r="P322" s="76"/>
      <c r="Q322" s="64"/>
      <c r="V322" s="56" t="s">
        <v>11</v>
      </c>
    </row>
    <row r="323" spans="1:22" ht="13">
      <c r="A323" s="698">
        <v>72494862</v>
      </c>
      <c r="B323" s="145" t="s">
        <v>7229</v>
      </c>
      <c r="C323" s="145">
        <v>51980664587</v>
      </c>
      <c r="D323" s="145" t="s">
        <v>7230</v>
      </c>
      <c r="E323" s="165"/>
      <c r="F323" s="76"/>
      <c r="G323" s="165" t="s">
        <v>224</v>
      </c>
      <c r="H323" s="165" t="s">
        <v>11</v>
      </c>
      <c r="I323" s="76"/>
      <c r="J323" s="76" t="s">
        <v>221</v>
      </c>
      <c r="K323" s="145"/>
      <c r="M323" s="1205">
        <v>45841</v>
      </c>
      <c r="N323" s="1206" t="s">
        <v>233</v>
      </c>
      <c r="O323" s="56" t="s">
        <v>236</v>
      </c>
      <c r="P323" s="76"/>
      <c r="Q323" s="64"/>
      <c r="V323" s="56" t="s">
        <v>11</v>
      </c>
    </row>
    <row r="324" spans="1:22" ht="13">
      <c r="A324" s="698">
        <v>75864176</v>
      </c>
      <c r="B324" s="145" t="s">
        <v>9449</v>
      </c>
      <c r="C324" s="145">
        <v>51971780667</v>
      </c>
      <c r="D324" s="145" t="s">
        <v>9450</v>
      </c>
      <c r="E324" s="165"/>
      <c r="F324" s="76"/>
      <c r="G324" s="165" t="s">
        <v>225</v>
      </c>
      <c r="H324" s="165" t="s">
        <v>11</v>
      </c>
      <c r="I324" s="76"/>
      <c r="J324" s="76" t="s">
        <v>221</v>
      </c>
      <c r="K324" s="145"/>
      <c r="M324" s="1205">
        <v>45841</v>
      </c>
      <c r="N324" s="1206" t="s">
        <v>233</v>
      </c>
      <c r="O324" s="56" t="s">
        <v>236</v>
      </c>
      <c r="P324" s="76"/>
      <c r="Q324" s="64"/>
      <c r="V324" s="56" t="s">
        <v>11</v>
      </c>
    </row>
    <row r="325" spans="1:22" ht="13">
      <c r="A325" s="698">
        <v>60977220</v>
      </c>
      <c r="B325" s="145" t="s">
        <v>3513</v>
      </c>
      <c r="C325" s="145">
        <v>51922689300</v>
      </c>
      <c r="D325" s="145" t="s">
        <v>3514</v>
      </c>
      <c r="E325" s="165"/>
      <c r="F325" s="76"/>
      <c r="G325" s="165" t="s">
        <v>225</v>
      </c>
      <c r="H325" s="165" t="s">
        <v>11</v>
      </c>
      <c r="I325" s="76"/>
      <c r="J325" s="76" t="s">
        <v>221</v>
      </c>
      <c r="K325" s="145"/>
      <c r="M325" s="1205">
        <v>45841</v>
      </c>
      <c r="N325" s="1206" t="s">
        <v>233</v>
      </c>
      <c r="O325" s="56" t="s">
        <v>236</v>
      </c>
      <c r="P325" s="76"/>
      <c r="Q325" s="64"/>
      <c r="V325" s="56" t="s">
        <v>11</v>
      </c>
    </row>
    <row r="326" spans="1:22" ht="14">
      <c r="A326" s="698">
        <v>75334076</v>
      </c>
      <c r="B326" s="145" t="s">
        <v>9251</v>
      </c>
      <c r="C326" s="145">
        <v>51973517947</v>
      </c>
      <c r="D326" s="145" t="s">
        <v>9252</v>
      </c>
      <c r="E326" s="165"/>
      <c r="F326" s="76"/>
      <c r="G326" s="165" t="s">
        <v>225</v>
      </c>
      <c r="H326" s="165" t="s">
        <v>11</v>
      </c>
      <c r="I326" s="76"/>
      <c r="J326" s="76" t="s">
        <v>221</v>
      </c>
      <c r="K326" s="145"/>
      <c r="M326" s="1205">
        <v>45841</v>
      </c>
      <c r="N326" s="1207" t="s">
        <v>231</v>
      </c>
      <c r="P326" s="76" t="str">
        <f>TRIM(BD_EstrellaVergara[[#This Row],[CONTACTO II]])</f>
        <v/>
      </c>
      <c r="Q326" s="64"/>
      <c r="V326" s="56" t="s">
        <v>11</v>
      </c>
    </row>
    <row r="327" spans="1:22" ht="13">
      <c r="A327" s="698">
        <v>76787031</v>
      </c>
      <c r="B327" s="145" t="s">
        <v>9770</v>
      </c>
      <c r="C327" s="145">
        <v>51944126426</v>
      </c>
      <c r="D327" s="145" t="s">
        <v>9771</v>
      </c>
      <c r="E327" s="165"/>
      <c r="F327" s="76"/>
      <c r="G327" s="165" t="s">
        <v>225</v>
      </c>
      <c r="H327" s="165" t="s">
        <v>11</v>
      </c>
      <c r="I327" s="76"/>
      <c r="J327" s="76" t="s">
        <v>221</v>
      </c>
      <c r="K327" s="145"/>
      <c r="M327" s="1205">
        <v>45841</v>
      </c>
      <c r="N327" s="1206" t="s">
        <v>233</v>
      </c>
      <c r="O327" s="56" t="s">
        <v>236</v>
      </c>
      <c r="P327" s="76"/>
      <c r="Q327" s="64"/>
      <c r="V327" s="56" t="s">
        <v>11</v>
      </c>
    </row>
    <row r="328" spans="1:22" ht="13">
      <c r="A328" s="698">
        <v>75394868</v>
      </c>
      <c r="B328" s="145" t="s">
        <v>9270</v>
      </c>
      <c r="C328" s="145">
        <v>51976906771</v>
      </c>
      <c r="D328" s="145" t="s">
        <v>9271</v>
      </c>
      <c r="E328" s="165"/>
      <c r="F328" s="76"/>
      <c r="G328" s="165" t="s">
        <v>225</v>
      </c>
      <c r="H328" s="165" t="s">
        <v>11</v>
      </c>
      <c r="I328" s="76"/>
      <c r="J328" s="76" t="s">
        <v>221</v>
      </c>
      <c r="K328" s="145"/>
      <c r="M328" s="1205">
        <v>45841</v>
      </c>
      <c r="N328" s="1206" t="s">
        <v>233</v>
      </c>
      <c r="O328" s="56" t="s">
        <v>236</v>
      </c>
      <c r="P328" s="76" t="s">
        <v>237</v>
      </c>
      <c r="Q328" s="64"/>
      <c r="V328" s="56" t="s">
        <v>11</v>
      </c>
    </row>
    <row r="329" spans="1:22" ht="13">
      <c r="A329" s="698">
        <v>46283409</v>
      </c>
      <c r="B329" s="145" t="s">
        <v>2616</v>
      </c>
      <c r="C329" s="145">
        <v>51912498706</v>
      </c>
      <c r="D329" s="145" t="s">
        <v>2617</v>
      </c>
      <c r="E329" s="165"/>
      <c r="F329" s="76"/>
      <c r="G329" s="165" t="s">
        <v>224</v>
      </c>
      <c r="H329" s="165" t="s">
        <v>11</v>
      </c>
      <c r="I329" s="76"/>
      <c r="J329" s="76" t="s">
        <v>221</v>
      </c>
      <c r="K329" s="145"/>
      <c r="M329" s="1205">
        <v>45841</v>
      </c>
      <c r="N329" s="1206" t="s">
        <v>233</v>
      </c>
      <c r="O329" s="56" t="s">
        <v>236</v>
      </c>
      <c r="P329" s="76"/>
      <c r="Q329" s="64"/>
      <c r="V329" s="56" t="s">
        <v>11</v>
      </c>
    </row>
    <row r="330" spans="1:22" ht="13">
      <c r="A330" s="698">
        <v>45571334</v>
      </c>
      <c r="B330" s="145" t="s">
        <v>2506</v>
      </c>
      <c r="C330" s="145">
        <v>51902128510</v>
      </c>
      <c r="D330" s="145" t="s">
        <v>2507</v>
      </c>
      <c r="E330" s="165"/>
      <c r="F330" s="76"/>
      <c r="G330" s="165" t="s">
        <v>224</v>
      </c>
      <c r="H330" s="165" t="s">
        <v>11</v>
      </c>
      <c r="I330" s="76"/>
      <c r="J330" s="76" t="s">
        <v>221</v>
      </c>
      <c r="K330" s="145"/>
      <c r="M330" s="1205">
        <v>45841</v>
      </c>
      <c r="N330" s="1206" t="s">
        <v>233</v>
      </c>
      <c r="O330" s="56" t="s">
        <v>236</v>
      </c>
      <c r="P330" s="76" t="s">
        <v>332</v>
      </c>
      <c r="Q330" s="64"/>
      <c r="V330" s="56" t="s">
        <v>11</v>
      </c>
    </row>
    <row r="331" spans="1:22" ht="13">
      <c r="A331" s="698">
        <v>70830039</v>
      </c>
      <c r="B331" s="145" t="s">
        <v>5810</v>
      </c>
      <c r="C331" s="145">
        <v>51920516701</v>
      </c>
      <c r="D331" s="145" t="s">
        <v>5811</v>
      </c>
      <c r="E331" s="165"/>
      <c r="F331" s="76"/>
      <c r="G331" s="165" t="s">
        <v>224</v>
      </c>
      <c r="H331" s="165" t="s">
        <v>11</v>
      </c>
      <c r="I331" s="76"/>
      <c r="J331" s="76" t="s">
        <v>221</v>
      </c>
      <c r="K331" s="145"/>
      <c r="M331" s="1205">
        <v>45841</v>
      </c>
      <c r="N331" s="1206" t="s">
        <v>233</v>
      </c>
      <c r="O331" s="56" t="s">
        <v>236</v>
      </c>
      <c r="P331" s="76"/>
      <c r="Q331" s="64"/>
      <c r="V331" s="56" t="s">
        <v>11</v>
      </c>
    </row>
    <row r="332" spans="1:22" ht="28">
      <c r="A332" s="698">
        <v>74319686</v>
      </c>
      <c r="B332" s="145" t="s">
        <v>8879</v>
      </c>
      <c r="C332" s="145">
        <v>51908575852</v>
      </c>
      <c r="D332" s="145" t="s">
        <v>8880</v>
      </c>
      <c r="E332" s="165" t="s">
        <v>8881</v>
      </c>
      <c r="F332" s="76"/>
      <c r="G332" s="165" t="s">
        <v>225</v>
      </c>
      <c r="H332" s="165" t="s">
        <v>11</v>
      </c>
      <c r="I332" s="76" t="s">
        <v>316</v>
      </c>
      <c r="J332" s="76" t="s">
        <v>221</v>
      </c>
      <c r="K332" s="145"/>
      <c r="L332" s="1197" t="s">
        <v>271</v>
      </c>
      <c r="M332" s="1205">
        <v>45841</v>
      </c>
      <c r="N332" s="1207" t="s">
        <v>241</v>
      </c>
      <c r="O332" s="92" t="s">
        <v>236</v>
      </c>
      <c r="P332" s="76"/>
      <c r="Q332" s="64"/>
      <c r="V332" s="56" t="s">
        <v>11</v>
      </c>
    </row>
    <row r="333" spans="1:22" ht="13">
      <c r="A333" s="698">
        <v>77677892</v>
      </c>
      <c r="B333" s="145" t="s">
        <v>9994</v>
      </c>
      <c r="C333" s="145">
        <v>51906055551</v>
      </c>
      <c r="D333" s="145" t="s">
        <v>9995</v>
      </c>
      <c r="E333" s="165"/>
      <c r="F333" s="76"/>
      <c r="G333" s="165" t="s">
        <v>225</v>
      </c>
      <c r="H333" s="165" t="s">
        <v>11</v>
      </c>
      <c r="I333" s="76"/>
      <c r="J333" s="76" t="s">
        <v>221</v>
      </c>
      <c r="K333" s="145"/>
      <c r="M333" s="1205">
        <v>45841</v>
      </c>
      <c r="N333" s="1206" t="s">
        <v>233</v>
      </c>
      <c r="O333" s="56" t="s">
        <v>236</v>
      </c>
      <c r="P333" s="76"/>
      <c r="Q333" s="64"/>
      <c r="V333" s="56" t="s">
        <v>11</v>
      </c>
    </row>
    <row r="334" spans="1:22" ht="13">
      <c r="A334" s="698">
        <v>77540038</v>
      </c>
      <c r="B334" s="145" t="s">
        <v>9961</v>
      </c>
      <c r="C334" s="145">
        <v>51965103857</v>
      </c>
      <c r="D334" s="145" t="s">
        <v>9962</v>
      </c>
      <c r="E334" s="165"/>
      <c r="F334" s="76"/>
      <c r="G334" s="165" t="s">
        <v>224</v>
      </c>
      <c r="H334" s="165" t="s">
        <v>11</v>
      </c>
      <c r="I334" s="76"/>
      <c r="J334" s="76" t="s">
        <v>221</v>
      </c>
      <c r="K334" s="145"/>
      <c r="M334" s="1205">
        <v>45841</v>
      </c>
      <c r="N334" s="1206" t="s">
        <v>233</v>
      </c>
      <c r="O334" s="56" t="s">
        <v>236</v>
      </c>
      <c r="P334" s="76"/>
      <c r="Q334" s="64"/>
      <c r="V334" s="56" t="s">
        <v>11</v>
      </c>
    </row>
    <row r="335" spans="1:22" ht="13">
      <c r="A335" s="698">
        <v>77490215</v>
      </c>
      <c r="B335" s="145" t="s">
        <v>9951</v>
      </c>
      <c r="C335" s="145">
        <v>51983822986</v>
      </c>
      <c r="D335" s="145" t="s">
        <v>9952</v>
      </c>
      <c r="E335" s="165"/>
      <c r="F335" s="76"/>
      <c r="G335" s="165" t="s">
        <v>225</v>
      </c>
      <c r="H335" s="165" t="s">
        <v>11</v>
      </c>
      <c r="I335" s="76"/>
      <c r="J335" s="76" t="s">
        <v>221</v>
      </c>
      <c r="K335" s="145"/>
      <c r="M335" s="1205">
        <v>45841</v>
      </c>
      <c r="N335" s="1206" t="s">
        <v>233</v>
      </c>
      <c r="O335" s="56" t="s">
        <v>236</v>
      </c>
      <c r="P335" s="76"/>
      <c r="Q335" s="64"/>
      <c r="V335" s="56" t="s">
        <v>11</v>
      </c>
    </row>
    <row r="336" spans="1:22" ht="13">
      <c r="A336" s="698">
        <v>61255150</v>
      </c>
      <c r="B336" s="145" t="s">
        <v>3922</v>
      </c>
      <c r="C336" s="145">
        <v>51901894949</v>
      </c>
      <c r="D336" s="145" t="s">
        <v>3923</v>
      </c>
      <c r="E336" s="165"/>
      <c r="F336" s="76"/>
      <c r="G336" s="165" t="s">
        <v>225</v>
      </c>
      <c r="H336" s="165" t="s">
        <v>11</v>
      </c>
      <c r="I336" s="76"/>
      <c r="J336" s="76" t="s">
        <v>221</v>
      </c>
      <c r="K336" s="145"/>
      <c r="M336" s="1205">
        <v>45841</v>
      </c>
      <c r="N336" s="1206" t="s">
        <v>233</v>
      </c>
      <c r="O336" s="56" t="s">
        <v>236</v>
      </c>
      <c r="P336" s="76"/>
      <c r="Q336" s="64"/>
      <c r="V336" s="56" t="s">
        <v>11</v>
      </c>
    </row>
    <row r="337" spans="1:22" ht="13">
      <c r="A337" s="698">
        <v>43409706</v>
      </c>
      <c r="B337" s="145" t="s">
        <v>2110</v>
      </c>
      <c r="C337" s="145">
        <v>51967192894</v>
      </c>
      <c r="D337" s="145" t="s">
        <v>2111</v>
      </c>
      <c r="E337" s="165"/>
      <c r="F337" s="76"/>
      <c r="G337" s="165" t="s">
        <v>224</v>
      </c>
      <c r="H337" s="165" t="s">
        <v>11</v>
      </c>
      <c r="I337" s="76"/>
      <c r="J337" s="76" t="s">
        <v>221</v>
      </c>
      <c r="K337" s="145"/>
      <c r="M337" s="1205">
        <v>45841</v>
      </c>
      <c r="N337" s="1206" t="s">
        <v>233</v>
      </c>
      <c r="O337" s="56" t="s">
        <v>236</v>
      </c>
      <c r="P337" s="76"/>
      <c r="Q337" s="64"/>
      <c r="V337" s="56" t="s">
        <v>11</v>
      </c>
    </row>
    <row r="338" spans="1:22" ht="13">
      <c r="A338" s="698">
        <v>73242853</v>
      </c>
      <c r="B338" s="145" t="s">
        <v>8214</v>
      </c>
      <c r="C338" s="145">
        <v>541128666087</v>
      </c>
      <c r="D338" s="145" t="s">
        <v>8215</v>
      </c>
      <c r="E338" s="165"/>
      <c r="F338" s="76"/>
      <c r="G338" s="165" t="s">
        <v>224</v>
      </c>
      <c r="H338" s="165" t="s">
        <v>11</v>
      </c>
      <c r="I338" s="76"/>
      <c r="J338" s="76" t="s">
        <v>221</v>
      </c>
      <c r="K338" s="145"/>
      <c r="M338" s="1205">
        <v>45841</v>
      </c>
      <c r="N338" s="1206" t="s">
        <v>233</v>
      </c>
      <c r="O338" s="56" t="s">
        <v>236</v>
      </c>
      <c r="P338" s="76"/>
      <c r="Q338" s="64"/>
      <c r="V338" s="56" t="s">
        <v>11</v>
      </c>
    </row>
    <row r="339" spans="1:22" ht="13">
      <c r="A339" s="698">
        <v>56361321</v>
      </c>
      <c r="B339" s="145" t="s">
        <v>2994</v>
      </c>
      <c r="C339" s="145">
        <v>51908740507</v>
      </c>
      <c r="D339" s="145" t="s">
        <v>2995</v>
      </c>
      <c r="E339" s="165"/>
      <c r="F339" s="76"/>
      <c r="G339" s="165" t="s">
        <v>224</v>
      </c>
      <c r="H339" s="165" t="s">
        <v>11</v>
      </c>
      <c r="I339" s="76"/>
      <c r="J339" s="76" t="s">
        <v>221</v>
      </c>
      <c r="K339" s="145"/>
      <c r="M339" s="1205">
        <v>45841</v>
      </c>
      <c r="N339" s="1206" t="s">
        <v>233</v>
      </c>
      <c r="O339" s="56" t="s">
        <v>236</v>
      </c>
      <c r="P339" s="76"/>
      <c r="Q339" s="64"/>
      <c r="V339" s="56" t="s">
        <v>11</v>
      </c>
    </row>
    <row r="340" spans="1:22" ht="13">
      <c r="A340" s="698">
        <v>61518068</v>
      </c>
      <c r="B340" s="145" t="s">
        <v>4620</v>
      </c>
      <c r="C340" s="145">
        <v>970332217</v>
      </c>
      <c r="D340" s="145" t="s">
        <v>4621</v>
      </c>
      <c r="E340" s="165"/>
      <c r="F340" s="76"/>
      <c r="G340" s="165" t="s">
        <v>224</v>
      </c>
      <c r="H340" s="165" t="s">
        <v>11</v>
      </c>
      <c r="I340" s="76"/>
      <c r="J340" s="76" t="s">
        <v>221</v>
      </c>
      <c r="K340" s="145"/>
      <c r="M340" s="1205">
        <v>45841</v>
      </c>
      <c r="N340" s="1206" t="s">
        <v>233</v>
      </c>
      <c r="O340" s="56" t="s">
        <v>236</v>
      </c>
      <c r="P340" s="76"/>
      <c r="Q340" s="64"/>
      <c r="V340" s="56" t="s">
        <v>11</v>
      </c>
    </row>
    <row r="341" spans="1:22" ht="13">
      <c r="A341" s="698" t="s">
        <v>362</v>
      </c>
      <c r="B341" s="145" t="s">
        <v>10376</v>
      </c>
      <c r="C341" s="145">
        <v>908743183</v>
      </c>
      <c r="D341" s="145" t="s">
        <v>362</v>
      </c>
      <c r="E341" s="165"/>
      <c r="F341" s="76"/>
      <c r="G341" s="165" t="s">
        <v>223</v>
      </c>
      <c r="H341" s="165" t="s">
        <v>11</v>
      </c>
      <c r="I341" s="76"/>
      <c r="J341" s="76" t="s">
        <v>221</v>
      </c>
      <c r="K341" s="145"/>
      <c r="M341" s="1205">
        <v>45841</v>
      </c>
      <c r="N341" s="1206" t="s">
        <v>233</v>
      </c>
      <c r="O341" s="56" t="s">
        <v>236</v>
      </c>
      <c r="P341" s="76"/>
      <c r="Q341" s="64"/>
      <c r="V341" s="56" t="s">
        <v>11</v>
      </c>
    </row>
    <row r="342" spans="1:22" ht="13">
      <c r="A342" s="698" t="s">
        <v>362</v>
      </c>
      <c r="B342" s="145" t="s">
        <v>10377</v>
      </c>
      <c r="C342" s="145">
        <v>921167828</v>
      </c>
      <c r="D342" s="145" t="s">
        <v>362</v>
      </c>
      <c r="E342" s="165"/>
      <c r="F342" s="76"/>
      <c r="G342" s="165" t="s">
        <v>224</v>
      </c>
      <c r="H342" s="165" t="s">
        <v>11</v>
      </c>
      <c r="I342" s="76"/>
      <c r="J342" s="76" t="s">
        <v>221</v>
      </c>
      <c r="K342" s="145"/>
      <c r="M342" s="1205">
        <v>45841</v>
      </c>
      <c r="N342" s="1206" t="s">
        <v>233</v>
      </c>
      <c r="O342" s="56" t="s">
        <v>236</v>
      </c>
      <c r="P342" s="76"/>
      <c r="Q342" s="64"/>
      <c r="V342" s="56" t="s">
        <v>11</v>
      </c>
    </row>
    <row r="343" spans="1:22" ht="13">
      <c r="A343" s="698" t="s">
        <v>362</v>
      </c>
      <c r="B343" s="145" t="s">
        <v>10378</v>
      </c>
      <c r="C343" s="151">
        <v>987468294</v>
      </c>
      <c r="D343" s="145" t="s">
        <v>362</v>
      </c>
      <c r="E343" s="165"/>
      <c r="F343" s="76"/>
      <c r="G343" s="165" t="s">
        <v>224</v>
      </c>
      <c r="H343" s="165" t="s">
        <v>11</v>
      </c>
      <c r="I343" s="76"/>
      <c r="J343" s="76" t="s">
        <v>221</v>
      </c>
      <c r="K343" s="145"/>
      <c r="M343" s="1205">
        <v>45841</v>
      </c>
      <c r="N343" s="1206" t="s">
        <v>233</v>
      </c>
      <c r="O343" s="56" t="s">
        <v>236</v>
      </c>
      <c r="P343" s="76"/>
      <c r="Q343" s="64"/>
      <c r="V343" s="56" t="s">
        <v>11</v>
      </c>
    </row>
    <row r="344" spans="1:22" ht="13">
      <c r="A344" s="698">
        <v>47540162</v>
      </c>
      <c r="B344" s="145" t="s">
        <v>2820</v>
      </c>
      <c r="C344" s="145">
        <v>51941436076</v>
      </c>
      <c r="D344" s="145" t="s">
        <v>2821</v>
      </c>
      <c r="E344" s="165"/>
      <c r="F344" s="76"/>
      <c r="G344" s="165" t="s">
        <v>225</v>
      </c>
      <c r="H344" s="165" t="s">
        <v>11</v>
      </c>
      <c r="I344" s="76"/>
      <c r="J344" s="76" t="s">
        <v>221</v>
      </c>
      <c r="K344" s="145"/>
      <c r="M344" s="1205">
        <v>45841</v>
      </c>
      <c r="N344" s="1206" t="s">
        <v>233</v>
      </c>
      <c r="O344" s="56" t="s">
        <v>236</v>
      </c>
      <c r="P344" s="76"/>
      <c r="Q344" s="64"/>
      <c r="V344" s="56" t="s">
        <v>11</v>
      </c>
    </row>
    <row r="345" spans="1:22" ht="13">
      <c r="A345" s="698">
        <v>18743541</v>
      </c>
      <c r="B345" s="145" t="s">
        <v>1132</v>
      </c>
      <c r="C345" s="145">
        <v>51992257929</v>
      </c>
      <c r="D345" s="145" t="s">
        <v>1133</v>
      </c>
      <c r="E345" s="165"/>
      <c r="F345" s="76"/>
      <c r="G345" s="165" t="s">
        <v>224</v>
      </c>
      <c r="H345" s="165" t="s">
        <v>11</v>
      </c>
      <c r="I345" s="76"/>
      <c r="J345" s="76" t="s">
        <v>221</v>
      </c>
      <c r="K345" s="145"/>
      <c r="M345" s="1205">
        <v>45841</v>
      </c>
      <c r="N345" s="1206" t="s">
        <v>233</v>
      </c>
      <c r="O345" s="56" t="s">
        <v>236</v>
      </c>
      <c r="P345" s="76"/>
      <c r="Q345" s="64"/>
      <c r="V345" s="56" t="s">
        <v>11</v>
      </c>
    </row>
    <row r="346" spans="1:22" ht="13">
      <c r="A346" s="698">
        <v>73737385</v>
      </c>
      <c r="B346" s="145" t="s">
        <v>8545</v>
      </c>
      <c r="C346" s="145">
        <v>51960700685</v>
      </c>
      <c r="D346" s="145" t="s">
        <v>8546</v>
      </c>
      <c r="E346" s="165"/>
      <c r="F346" s="76"/>
      <c r="G346" s="165" t="s">
        <v>225</v>
      </c>
      <c r="H346" s="165" t="s">
        <v>11</v>
      </c>
      <c r="I346" s="76"/>
      <c r="J346" s="76" t="s">
        <v>221</v>
      </c>
      <c r="K346" s="145"/>
      <c r="M346" s="1205">
        <v>45841</v>
      </c>
      <c r="N346" s="1206" t="s">
        <v>233</v>
      </c>
      <c r="O346" s="56" t="s">
        <v>236</v>
      </c>
      <c r="P346" s="76" t="s">
        <v>237</v>
      </c>
      <c r="Q346" s="64"/>
      <c r="V346" s="56" t="s">
        <v>11</v>
      </c>
    </row>
    <row r="347" spans="1:22" ht="13">
      <c r="A347" s="698">
        <v>92479083</v>
      </c>
      <c r="B347" s="145" t="s">
        <v>10184</v>
      </c>
      <c r="C347" s="145">
        <v>51917017928</v>
      </c>
      <c r="D347" s="145" t="s">
        <v>10185</v>
      </c>
      <c r="E347" s="165"/>
      <c r="F347" s="76"/>
      <c r="G347" s="165" t="s">
        <v>224</v>
      </c>
      <c r="H347" s="165" t="s">
        <v>11</v>
      </c>
      <c r="I347" s="76"/>
      <c r="J347" s="76" t="s">
        <v>221</v>
      </c>
      <c r="K347" s="145"/>
      <c r="M347" s="1205">
        <v>45841</v>
      </c>
      <c r="N347" s="1206" t="s">
        <v>233</v>
      </c>
      <c r="O347" s="56" t="s">
        <v>236</v>
      </c>
      <c r="P347" s="76"/>
      <c r="Q347" s="64"/>
      <c r="V347" s="56" t="s">
        <v>11</v>
      </c>
    </row>
    <row r="348" spans="1:22" ht="13">
      <c r="A348" s="698">
        <v>73065330</v>
      </c>
      <c r="B348" s="145" t="s">
        <v>7984</v>
      </c>
      <c r="C348" s="145">
        <v>51987521947</v>
      </c>
      <c r="D348" s="145" t="s">
        <v>7985</v>
      </c>
      <c r="E348" s="165"/>
      <c r="F348" s="76"/>
      <c r="G348" s="165" t="s">
        <v>224</v>
      </c>
      <c r="H348" s="165" t="s">
        <v>11</v>
      </c>
      <c r="I348" s="76"/>
      <c r="J348" s="76" t="s">
        <v>221</v>
      </c>
      <c r="K348" s="145"/>
      <c r="M348" s="1205">
        <v>45841</v>
      </c>
      <c r="N348" s="1206" t="s">
        <v>233</v>
      </c>
      <c r="O348" s="56" t="s">
        <v>236</v>
      </c>
      <c r="P348" s="76"/>
      <c r="Q348" s="64"/>
      <c r="V348" s="56" t="s">
        <v>11</v>
      </c>
    </row>
    <row r="349" spans="1:22" ht="13">
      <c r="A349" s="698">
        <v>20057620</v>
      </c>
      <c r="B349" s="145" t="s">
        <v>1140</v>
      </c>
      <c r="C349" s="145">
        <v>51967872980</v>
      </c>
      <c r="D349" s="145" t="s">
        <v>1141</v>
      </c>
      <c r="E349" s="165"/>
      <c r="F349" s="76"/>
      <c r="G349" s="165" t="s">
        <v>223</v>
      </c>
      <c r="H349" s="165" t="s">
        <v>11</v>
      </c>
      <c r="I349" s="76"/>
      <c r="J349" s="76" t="s">
        <v>221</v>
      </c>
      <c r="K349" s="145"/>
      <c r="M349" s="1205">
        <v>45841</v>
      </c>
      <c r="N349" s="1206" t="s">
        <v>233</v>
      </c>
      <c r="O349" s="56" t="s">
        <v>236</v>
      </c>
      <c r="P349" s="76"/>
      <c r="Q349" s="64"/>
      <c r="V349" s="56" t="s">
        <v>11</v>
      </c>
    </row>
    <row r="350" spans="1:22" ht="13">
      <c r="A350" s="698">
        <v>77804634</v>
      </c>
      <c r="B350" s="145" t="s">
        <v>10027</v>
      </c>
      <c r="C350" s="145">
        <v>51952725647</v>
      </c>
      <c r="D350" s="145" t="s">
        <v>10028</v>
      </c>
      <c r="E350" s="165"/>
      <c r="F350" s="76"/>
      <c r="G350" s="165" t="s">
        <v>225</v>
      </c>
      <c r="H350" s="165" t="s">
        <v>11</v>
      </c>
      <c r="I350" s="76"/>
      <c r="J350" s="76" t="s">
        <v>221</v>
      </c>
      <c r="K350" s="145"/>
      <c r="M350" s="1205">
        <v>45841</v>
      </c>
      <c r="N350" s="1206" t="s">
        <v>233</v>
      </c>
      <c r="O350" s="56" t="s">
        <v>236</v>
      </c>
      <c r="P350" s="76"/>
      <c r="Q350" s="64"/>
      <c r="V350" s="56" t="s">
        <v>11</v>
      </c>
    </row>
    <row r="351" spans="1:22" ht="13">
      <c r="A351" s="698">
        <v>42764441</v>
      </c>
      <c r="B351" s="145" t="s">
        <v>1959</v>
      </c>
      <c r="C351" s="145">
        <v>51951748351</v>
      </c>
      <c r="D351" s="145" t="s">
        <v>1960</v>
      </c>
      <c r="E351" s="165"/>
      <c r="F351" s="76"/>
      <c r="G351" s="165" t="s">
        <v>224</v>
      </c>
      <c r="H351" s="165" t="s">
        <v>11</v>
      </c>
      <c r="I351" s="76"/>
      <c r="J351" s="76" t="s">
        <v>221</v>
      </c>
      <c r="K351" s="145"/>
      <c r="M351" s="1205">
        <v>45841</v>
      </c>
      <c r="N351" s="1206" t="s">
        <v>233</v>
      </c>
      <c r="O351" s="56" t="s">
        <v>236</v>
      </c>
      <c r="P351" s="76"/>
      <c r="Q351" s="64"/>
      <c r="V351" s="56" t="s">
        <v>11</v>
      </c>
    </row>
    <row r="352" spans="1:22" ht="13">
      <c r="A352" s="698">
        <v>70430966</v>
      </c>
      <c r="B352" s="145" t="s">
        <v>5433</v>
      </c>
      <c r="C352" s="145">
        <v>51942244702</v>
      </c>
      <c r="D352" s="145" t="s">
        <v>5434</v>
      </c>
      <c r="E352" s="165"/>
      <c r="F352" s="76"/>
      <c r="G352" s="165" t="s">
        <v>224</v>
      </c>
      <c r="H352" s="165" t="s">
        <v>11</v>
      </c>
      <c r="I352" s="76"/>
      <c r="J352" s="76" t="s">
        <v>221</v>
      </c>
      <c r="K352" s="145"/>
      <c r="M352" s="1205">
        <v>45841</v>
      </c>
      <c r="N352" s="1206" t="s">
        <v>233</v>
      </c>
      <c r="O352" s="56" t="s">
        <v>236</v>
      </c>
      <c r="P352" s="76"/>
      <c r="Q352" s="64"/>
      <c r="V352" s="56" t="s">
        <v>11</v>
      </c>
    </row>
    <row r="353" spans="1:22" ht="13">
      <c r="A353" s="698">
        <v>75913789</v>
      </c>
      <c r="B353" s="145" t="s">
        <v>9466</v>
      </c>
      <c r="C353" s="145">
        <v>51993135682</v>
      </c>
      <c r="D353" s="145" t="s">
        <v>9467</v>
      </c>
      <c r="E353" s="165"/>
      <c r="F353" s="76"/>
      <c r="G353" s="165" t="s">
        <v>225</v>
      </c>
      <c r="H353" s="165" t="s">
        <v>11</v>
      </c>
      <c r="I353" s="76"/>
      <c r="J353" s="76" t="s">
        <v>221</v>
      </c>
      <c r="K353" s="145"/>
      <c r="M353" s="1205">
        <v>45841</v>
      </c>
      <c r="N353" s="1206" t="s">
        <v>233</v>
      </c>
      <c r="O353" s="56" t="s">
        <v>236</v>
      </c>
      <c r="P353" s="76"/>
      <c r="Q353" s="64"/>
      <c r="V353" s="56" t="s">
        <v>11</v>
      </c>
    </row>
    <row r="354" spans="1:22" ht="13">
      <c r="A354" s="698">
        <v>77349124</v>
      </c>
      <c r="B354" s="145" t="s">
        <v>9926</v>
      </c>
      <c r="C354" s="145">
        <v>51964182319</v>
      </c>
      <c r="D354" s="145" t="s">
        <v>9927</v>
      </c>
      <c r="E354" s="165"/>
      <c r="F354" s="76"/>
      <c r="G354" s="165" t="s">
        <v>225</v>
      </c>
      <c r="H354" s="165" t="s">
        <v>11</v>
      </c>
      <c r="I354" s="76"/>
      <c r="J354" s="76" t="s">
        <v>221</v>
      </c>
      <c r="K354" s="145"/>
      <c r="M354" s="1205">
        <v>45841</v>
      </c>
      <c r="N354" s="1206" t="s">
        <v>233</v>
      </c>
      <c r="O354" s="56" t="s">
        <v>236</v>
      </c>
      <c r="P354" s="76"/>
      <c r="Q354" s="64"/>
      <c r="V354" s="56" t="s">
        <v>11</v>
      </c>
    </row>
    <row r="355" spans="1:22" ht="13">
      <c r="A355" s="698">
        <v>76960861</v>
      </c>
      <c r="B355" s="145" t="s">
        <v>9838</v>
      </c>
      <c r="C355" s="145">
        <v>51998183249</v>
      </c>
      <c r="D355" s="145" t="s">
        <v>9839</v>
      </c>
      <c r="E355" s="165"/>
      <c r="F355" s="76"/>
      <c r="G355" s="165" t="s">
        <v>224</v>
      </c>
      <c r="H355" s="165" t="s">
        <v>11</v>
      </c>
      <c r="I355" s="76"/>
      <c r="J355" s="76" t="s">
        <v>221</v>
      </c>
      <c r="K355" s="145"/>
      <c r="M355" s="1205">
        <v>45841</v>
      </c>
      <c r="N355" s="1206" t="s">
        <v>233</v>
      </c>
      <c r="O355" s="56" t="s">
        <v>236</v>
      </c>
      <c r="P355" s="76"/>
      <c r="Q355" s="64"/>
      <c r="V355" s="56" t="s">
        <v>11</v>
      </c>
    </row>
    <row r="356" spans="1:22" ht="13">
      <c r="A356" s="698">
        <v>60806750</v>
      </c>
      <c r="B356" s="145" t="s">
        <v>3306</v>
      </c>
      <c r="C356" s="145">
        <v>51972025077</v>
      </c>
      <c r="D356" s="145" t="s">
        <v>362</v>
      </c>
      <c r="E356" s="165"/>
      <c r="F356" s="76"/>
      <c r="G356" s="165" t="s">
        <v>225</v>
      </c>
      <c r="H356" s="165" t="s">
        <v>11</v>
      </c>
      <c r="I356" s="76"/>
      <c r="J356" s="76" t="s">
        <v>221</v>
      </c>
      <c r="K356" s="145"/>
      <c r="M356" s="1205">
        <v>45841</v>
      </c>
      <c r="N356" s="1206" t="s">
        <v>233</v>
      </c>
      <c r="O356" s="56" t="s">
        <v>236</v>
      </c>
      <c r="P356" s="76"/>
      <c r="Q356" s="64"/>
      <c r="V356" s="56" t="s">
        <v>11</v>
      </c>
    </row>
    <row r="357" spans="1:22" ht="14">
      <c r="A357" s="698">
        <v>76145961</v>
      </c>
      <c r="B357" s="145" t="s">
        <v>9564</v>
      </c>
      <c r="C357" s="145">
        <v>51917495818</v>
      </c>
      <c r="D357" s="145" t="s">
        <v>9565</v>
      </c>
      <c r="E357" s="165"/>
      <c r="F357" s="76"/>
      <c r="G357" s="165" t="s">
        <v>224</v>
      </c>
      <c r="H357" s="165" t="s">
        <v>11</v>
      </c>
      <c r="I357" s="76"/>
      <c r="J357" s="76" t="s">
        <v>221</v>
      </c>
      <c r="K357" s="145"/>
      <c r="M357" s="1205">
        <v>45841</v>
      </c>
      <c r="N357" s="1207" t="s">
        <v>231</v>
      </c>
      <c r="P357" s="76" t="str">
        <f>TRIM(BD_EstrellaVergara[[#This Row],[CONTACTO II]])</f>
        <v/>
      </c>
      <c r="Q357" s="64"/>
      <c r="V357" s="56" t="s">
        <v>11</v>
      </c>
    </row>
    <row r="358" spans="1:22" ht="13">
      <c r="A358" s="698">
        <v>60047929</v>
      </c>
      <c r="B358" s="145" t="s">
        <v>3002</v>
      </c>
      <c r="C358" s="145">
        <v>51953772006</v>
      </c>
      <c r="D358" s="145" t="s">
        <v>3003</v>
      </c>
      <c r="E358" s="165"/>
      <c r="F358" s="76"/>
      <c r="G358" s="165" t="s">
        <v>225</v>
      </c>
      <c r="H358" s="165" t="s">
        <v>11</v>
      </c>
      <c r="I358" s="76"/>
      <c r="J358" s="76" t="s">
        <v>221</v>
      </c>
      <c r="K358" s="145"/>
      <c r="M358" s="1205">
        <v>45841</v>
      </c>
      <c r="N358" s="1206" t="s">
        <v>233</v>
      </c>
      <c r="O358" s="56" t="s">
        <v>236</v>
      </c>
      <c r="P358" s="76"/>
      <c r="Q358" s="64"/>
      <c r="V358" s="56" t="s">
        <v>11</v>
      </c>
    </row>
    <row r="359" spans="1:22" ht="13">
      <c r="A359" s="698">
        <v>60032579</v>
      </c>
      <c r="B359" s="145" t="s">
        <v>3000</v>
      </c>
      <c r="C359" s="145">
        <v>51907092500</v>
      </c>
      <c r="D359" s="145" t="s">
        <v>3001</v>
      </c>
      <c r="E359" s="165"/>
      <c r="F359" s="76"/>
      <c r="G359" s="165" t="s">
        <v>225</v>
      </c>
      <c r="H359" s="165" t="s">
        <v>11</v>
      </c>
      <c r="I359" s="76"/>
      <c r="J359" s="76" t="s">
        <v>221</v>
      </c>
      <c r="K359" s="145"/>
      <c r="M359" s="1205">
        <v>45841</v>
      </c>
      <c r="N359" s="1206" t="s">
        <v>233</v>
      </c>
      <c r="O359" s="56" t="s">
        <v>236</v>
      </c>
      <c r="P359" s="76"/>
      <c r="Q359" s="64"/>
      <c r="V359" s="56" t="s">
        <v>11</v>
      </c>
    </row>
    <row r="360" spans="1:22" ht="13">
      <c r="A360" s="698" t="s">
        <v>362</v>
      </c>
      <c r="B360" s="145" t="s">
        <v>10379</v>
      </c>
      <c r="C360" s="145">
        <v>985052219</v>
      </c>
      <c r="D360" s="145" t="s">
        <v>10380</v>
      </c>
      <c r="E360" s="165"/>
      <c r="F360" s="76"/>
      <c r="G360" s="165" t="s">
        <v>224</v>
      </c>
      <c r="H360" s="165" t="s">
        <v>11</v>
      </c>
      <c r="I360" s="76"/>
      <c r="J360" s="76" t="s">
        <v>221</v>
      </c>
      <c r="K360" s="145"/>
      <c r="M360" s="1205">
        <v>45841</v>
      </c>
      <c r="N360" s="1206" t="s">
        <v>233</v>
      </c>
      <c r="O360" s="56" t="s">
        <v>236</v>
      </c>
      <c r="P360" s="76"/>
      <c r="Q360" s="64"/>
      <c r="V360" s="56" t="s">
        <v>11</v>
      </c>
    </row>
    <row r="361" spans="1:22" ht="13">
      <c r="A361" s="698" t="s">
        <v>362</v>
      </c>
      <c r="B361" s="145" t="s">
        <v>10381</v>
      </c>
      <c r="C361" s="145">
        <v>950119710</v>
      </c>
      <c r="D361" s="145" t="s">
        <v>10382</v>
      </c>
      <c r="E361" s="165"/>
      <c r="F361" s="76"/>
      <c r="G361" s="165" t="s">
        <v>225</v>
      </c>
      <c r="H361" s="165" t="s">
        <v>11</v>
      </c>
      <c r="I361" s="76"/>
      <c r="J361" s="76" t="s">
        <v>221</v>
      </c>
      <c r="K361" s="145"/>
      <c r="M361" s="1205">
        <v>45841</v>
      </c>
      <c r="N361" s="1206" t="s">
        <v>233</v>
      </c>
      <c r="O361" s="56" t="s">
        <v>236</v>
      </c>
      <c r="P361" s="76"/>
      <c r="Q361" s="64"/>
      <c r="V361" s="56" t="s">
        <v>11</v>
      </c>
    </row>
    <row r="362" spans="1:22" ht="13">
      <c r="A362" s="698" t="s">
        <v>362</v>
      </c>
      <c r="B362" s="145" t="s">
        <v>10383</v>
      </c>
      <c r="C362" s="145">
        <v>987863417</v>
      </c>
      <c r="D362" s="145" t="s">
        <v>362</v>
      </c>
      <c r="E362" s="165"/>
      <c r="F362" s="76"/>
      <c r="G362" s="165" t="s">
        <v>223</v>
      </c>
      <c r="H362" s="165" t="s">
        <v>11</v>
      </c>
      <c r="I362" s="76"/>
      <c r="J362" s="76" t="s">
        <v>221</v>
      </c>
      <c r="K362" s="145"/>
      <c r="M362" s="1205">
        <v>45841</v>
      </c>
      <c r="N362" s="1206" t="s">
        <v>233</v>
      </c>
      <c r="O362" s="56" t="s">
        <v>236</v>
      </c>
      <c r="P362" s="76" t="s">
        <v>237</v>
      </c>
      <c r="Q362" s="64"/>
      <c r="V362" s="56" t="s">
        <v>11</v>
      </c>
    </row>
    <row r="363" spans="1:22" ht="13">
      <c r="A363" s="698" t="s">
        <v>362</v>
      </c>
      <c r="B363" s="145" t="s">
        <v>10384</v>
      </c>
      <c r="C363" s="145">
        <v>978778909</v>
      </c>
      <c r="D363" s="145" t="s">
        <v>362</v>
      </c>
      <c r="E363" s="165"/>
      <c r="F363" s="76"/>
      <c r="G363" s="165" t="s">
        <v>224</v>
      </c>
      <c r="H363" s="165" t="s">
        <v>11</v>
      </c>
      <c r="I363" s="76"/>
      <c r="J363" s="76" t="s">
        <v>221</v>
      </c>
      <c r="K363" s="145"/>
      <c r="M363" s="1205">
        <v>45841</v>
      </c>
      <c r="N363" s="1206" t="s">
        <v>233</v>
      </c>
      <c r="O363" s="56" t="s">
        <v>236</v>
      </c>
      <c r="P363" s="76"/>
      <c r="Q363" s="64"/>
      <c r="V363" s="56" t="s">
        <v>11</v>
      </c>
    </row>
    <row r="364" spans="1:22" ht="13">
      <c r="A364" s="698" t="s">
        <v>362</v>
      </c>
      <c r="B364" s="145" t="s">
        <v>10385</v>
      </c>
      <c r="C364" s="145">
        <v>947945291</v>
      </c>
      <c r="D364" s="145" t="s">
        <v>362</v>
      </c>
      <c r="E364" s="165"/>
      <c r="F364" s="76"/>
      <c r="G364" s="165" t="s">
        <v>223</v>
      </c>
      <c r="H364" s="165" t="s">
        <v>11</v>
      </c>
      <c r="I364" s="76"/>
      <c r="J364" s="76" t="s">
        <v>221</v>
      </c>
      <c r="K364" s="145"/>
      <c r="M364" s="1205">
        <v>45841</v>
      </c>
      <c r="N364" s="1206" t="s">
        <v>233</v>
      </c>
      <c r="O364" s="56" t="s">
        <v>236</v>
      </c>
      <c r="P364" s="76"/>
      <c r="Q364" s="64"/>
      <c r="V364" s="56" t="s">
        <v>11</v>
      </c>
    </row>
    <row r="365" spans="1:22" ht="13">
      <c r="A365" s="698" t="s">
        <v>362</v>
      </c>
      <c r="B365" s="145" t="s">
        <v>10386</v>
      </c>
      <c r="C365" s="145">
        <v>993849741</v>
      </c>
      <c r="D365" s="145" t="s">
        <v>362</v>
      </c>
      <c r="E365" s="165"/>
      <c r="F365" s="76"/>
      <c r="G365" s="165" t="s">
        <v>224</v>
      </c>
      <c r="H365" s="165" t="s">
        <v>11</v>
      </c>
      <c r="I365" s="76"/>
      <c r="J365" s="76" t="s">
        <v>221</v>
      </c>
      <c r="K365" s="145"/>
      <c r="M365" s="1205">
        <v>45841</v>
      </c>
      <c r="N365" s="1206" t="s">
        <v>233</v>
      </c>
      <c r="O365" s="56" t="s">
        <v>236</v>
      </c>
      <c r="P365" s="76"/>
      <c r="Q365" s="64"/>
      <c r="V365" s="56" t="s">
        <v>11</v>
      </c>
    </row>
    <row r="366" spans="1:22" ht="13">
      <c r="A366" s="698" t="s">
        <v>362</v>
      </c>
      <c r="B366" s="145" t="s">
        <v>10387</v>
      </c>
      <c r="C366" s="145">
        <v>961738974</v>
      </c>
      <c r="D366" s="145" t="s">
        <v>362</v>
      </c>
      <c r="E366" s="165"/>
      <c r="F366" s="76"/>
      <c r="G366" s="165" t="s">
        <v>224</v>
      </c>
      <c r="H366" s="165" t="s">
        <v>11</v>
      </c>
      <c r="I366" s="76"/>
      <c r="J366" s="76" t="s">
        <v>221</v>
      </c>
      <c r="K366" s="145"/>
      <c r="M366" s="1205">
        <v>45841</v>
      </c>
      <c r="N366" s="1206" t="s">
        <v>233</v>
      </c>
      <c r="O366" s="56" t="s">
        <v>236</v>
      </c>
      <c r="P366" s="76"/>
      <c r="Q366" s="64"/>
      <c r="V366" s="56" t="s">
        <v>11</v>
      </c>
    </row>
    <row r="367" spans="1:22" ht="13">
      <c r="A367" s="698" t="s">
        <v>362</v>
      </c>
      <c r="B367" s="145" t="s">
        <v>10388</v>
      </c>
      <c r="C367" s="145">
        <v>930794719</v>
      </c>
      <c r="D367" s="145" t="s">
        <v>10389</v>
      </c>
      <c r="E367" s="165"/>
      <c r="F367" s="76"/>
      <c r="G367" s="165" t="s">
        <v>224</v>
      </c>
      <c r="H367" s="165" t="s">
        <v>11</v>
      </c>
      <c r="I367" s="76"/>
      <c r="J367" s="76" t="s">
        <v>221</v>
      </c>
      <c r="K367" s="145"/>
      <c r="M367" s="1205">
        <v>45841</v>
      </c>
      <c r="N367" s="1206" t="s">
        <v>233</v>
      </c>
      <c r="O367" s="56" t="s">
        <v>236</v>
      </c>
      <c r="P367" s="76"/>
      <c r="Q367" s="64"/>
      <c r="V367" s="56" t="s">
        <v>11</v>
      </c>
    </row>
    <row r="368" spans="1:22" ht="13">
      <c r="A368" s="698" t="s">
        <v>362</v>
      </c>
      <c r="B368" s="145" t="s">
        <v>10390</v>
      </c>
      <c r="C368" s="145">
        <v>995231093</v>
      </c>
      <c r="D368" s="145" t="s">
        <v>362</v>
      </c>
      <c r="E368" s="165"/>
      <c r="F368" s="76"/>
      <c r="G368" s="165" t="s">
        <v>223</v>
      </c>
      <c r="H368" s="165" t="s">
        <v>11</v>
      </c>
      <c r="I368" s="76"/>
      <c r="J368" s="76" t="s">
        <v>221</v>
      </c>
      <c r="K368" s="145"/>
      <c r="M368" s="1205">
        <v>45841</v>
      </c>
      <c r="N368" s="1206" t="s">
        <v>233</v>
      </c>
      <c r="O368" s="56" t="s">
        <v>236</v>
      </c>
      <c r="P368" s="76"/>
      <c r="Q368" s="64"/>
      <c r="V368" s="56" t="s">
        <v>11</v>
      </c>
    </row>
    <row r="369" spans="1:22" ht="13">
      <c r="A369" s="698" t="s">
        <v>362</v>
      </c>
      <c r="B369" s="145" t="s">
        <v>10391</v>
      </c>
      <c r="C369" s="145">
        <v>994896429</v>
      </c>
      <c r="D369" s="145" t="s">
        <v>362</v>
      </c>
      <c r="E369" s="165"/>
      <c r="F369" s="76"/>
      <c r="G369" s="165" t="s">
        <v>224</v>
      </c>
      <c r="H369" s="165" t="s">
        <v>11</v>
      </c>
      <c r="I369" s="76"/>
      <c r="J369" s="76" t="s">
        <v>221</v>
      </c>
      <c r="K369" s="145"/>
      <c r="M369" s="1205">
        <v>45841</v>
      </c>
      <c r="N369" s="1206" t="s">
        <v>233</v>
      </c>
      <c r="O369" s="56" t="s">
        <v>236</v>
      </c>
      <c r="P369" s="76"/>
      <c r="Q369" s="64"/>
      <c r="V369" s="56" t="s">
        <v>11</v>
      </c>
    </row>
    <row r="370" spans="1:22" ht="13">
      <c r="A370" s="698" t="s">
        <v>362</v>
      </c>
      <c r="B370" s="145" t="s">
        <v>10392</v>
      </c>
      <c r="C370" s="145">
        <v>919655253</v>
      </c>
      <c r="D370" s="145" t="s">
        <v>362</v>
      </c>
      <c r="E370" s="165"/>
      <c r="F370" s="76"/>
      <c r="G370" s="165" t="s">
        <v>225</v>
      </c>
      <c r="H370" s="165" t="s">
        <v>11</v>
      </c>
      <c r="I370" s="76"/>
      <c r="J370" s="76" t="s">
        <v>221</v>
      </c>
      <c r="K370" s="145"/>
      <c r="M370" s="1205">
        <v>45841</v>
      </c>
      <c r="N370" s="1206" t="s">
        <v>233</v>
      </c>
      <c r="O370" s="56" t="s">
        <v>236</v>
      </c>
      <c r="P370" s="76"/>
      <c r="Q370" s="64"/>
      <c r="V370" s="56" t="s">
        <v>11</v>
      </c>
    </row>
    <row r="371" spans="1:22" ht="14">
      <c r="A371" s="698">
        <v>61389862</v>
      </c>
      <c r="B371" s="145" t="s">
        <v>4163</v>
      </c>
      <c r="C371" s="145">
        <v>934266899</v>
      </c>
      <c r="D371" s="145" t="s">
        <v>4164</v>
      </c>
      <c r="E371" s="165"/>
      <c r="F371" s="76"/>
      <c r="G371" s="165" t="s">
        <v>224</v>
      </c>
      <c r="H371" s="165" t="s">
        <v>11</v>
      </c>
      <c r="I371" s="76"/>
      <c r="J371" s="76" t="s">
        <v>221</v>
      </c>
      <c r="K371" s="145"/>
      <c r="M371" s="1205">
        <v>45841</v>
      </c>
      <c r="N371" s="1207" t="s">
        <v>231</v>
      </c>
      <c r="P371" s="76" t="str">
        <f>TRIM(BD_EstrellaVergara[[#This Row],[CONTACTO II]])</f>
        <v/>
      </c>
      <c r="Q371" s="64"/>
      <c r="V371" s="56" t="s">
        <v>11</v>
      </c>
    </row>
    <row r="372" spans="1:22" ht="14">
      <c r="A372" s="698">
        <v>74154094</v>
      </c>
      <c r="B372" s="145" t="s">
        <v>8823</v>
      </c>
      <c r="C372" s="145">
        <v>947654490</v>
      </c>
      <c r="D372" s="145" t="s">
        <v>3833</v>
      </c>
      <c r="E372" s="165"/>
      <c r="F372" s="76"/>
      <c r="G372" s="165" t="s">
        <v>224</v>
      </c>
      <c r="H372" s="165" t="s">
        <v>11</v>
      </c>
      <c r="I372" s="76"/>
      <c r="J372" s="76" t="s">
        <v>221</v>
      </c>
      <c r="K372" s="145"/>
      <c r="M372" s="1205">
        <v>45841</v>
      </c>
      <c r="N372" s="1207" t="s">
        <v>231</v>
      </c>
      <c r="P372" s="76" t="str">
        <f>TRIM(BD_EstrellaVergara[[#This Row],[CONTACTO II]])</f>
        <v/>
      </c>
      <c r="Q372" s="64"/>
      <c r="V372" s="56" t="s">
        <v>11</v>
      </c>
    </row>
    <row r="373" spans="1:22" ht="13">
      <c r="A373" s="698">
        <v>71935759</v>
      </c>
      <c r="B373" s="145" t="s">
        <v>6670</v>
      </c>
      <c r="C373" s="145">
        <v>51902393647</v>
      </c>
      <c r="D373" s="145" t="s">
        <v>6671</v>
      </c>
      <c r="E373" s="165"/>
      <c r="F373" s="76"/>
      <c r="G373" s="165" t="s">
        <v>225</v>
      </c>
      <c r="H373" s="165" t="s">
        <v>11</v>
      </c>
      <c r="I373" s="76"/>
      <c r="J373" s="76" t="s">
        <v>221</v>
      </c>
      <c r="K373" s="145"/>
      <c r="M373" s="1205">
        <v>45841</v>
      </c>
      <c r="N373" s="1206" t="s">
        <v>233</v>
      </c>
      <c r="O373" s="56" t="s">
        <v>236</v>
      </c>
      <c r="P373" s="76"/>
      <c r="Q373" s="64"/>
      <c r="V373" s="56" t="s">
        <v>11</v>
      </c>
    </row>
    <row r="374" spans="1:22" ht="13">
      <c r="A374" s="698">
        <v>61260543</v>
      </c>
      <c r="B374" s="145" t="s">
        <v>3927</v>
      </c>
      <c r="C374" s="145">
        <v>987615924</v>
      </c>
      <c r="D374" s="145" t="s">
        <v>3928</v>
      </c>
      <c r="E374" s="165"/>
      <c r="F374" s="76"/>
      <c r="G374" s="165" t="s">
        <v>224</v>
      </c>
      <c r="H374" s="165" t="s">
        <v>11</v>
      </c>
      <c r="I374" s="76"/>
      <c r="J374" s="76" t="s">
        <v>221</v>
      </c>
      <c r="K374" s="145"/>
      <c r="M374" s="1205">
        <v>45841</v>
      </c>
      <c r="N374" s="1206" t="s">
        <v>233</v>
      </c>
      <c r="O374" s="56" t="s">
        <v>236</v>
      </c>
      <c r="P374" s="76"/>
      <c r="Q374" s="64"/>
      <c r="V374" s="56" t="s">
        <v>11</v>
      </c>
    </row>
    <row r="375" spans="1:22" ht="13">
      <c r="A375" s="698">
        <v>73107065</v>
      </c>
      <c r="B375" s="145" t="s">
        <v>7999</v>
      </c>
      <c r="C375" s="145">
        <v>949315238</v>
      </c>
      <c r="D375" s="145" t="s">
        <v>8000</v>
      </c>
      <c r="E375" s="165"/>
      <c r="F375" s="76"/>
      <c r="G375" s="165" t="s">
        <v>224</v>
      </c>
      <c r="H375" s="165" t="s">
        <v>11</v>
      </c>
      <c r="I375" s="76"/>
      <c r="J375" s="76" t="s">
        <v>221</v>
      </c>
      <c r="K375" s="145"/>
      <c r="M375" s="1205">
        <v>45841</v>
      </c>
      <c r="N375" s="1206" t="s">
        <v>233</v>
      </c>
      <c r="O375" s="56" t="s">
        <v>236</v>
      </c>
      <c r="P375" s="76"/>
      <c r="Q375" s="64"/>
      <c r="V375" s="56" t="s">
        <v>11</v>
      </c>
    </row>
    <row r="376" spans="1:22" ht="13">
      <c r="A376" s="698">
        <v>71147618</v>
      </c>
      <c r="B376" s="145" t="s">
        <v>5968</v>
      </c>
      <c r="C376" s="145">
        <v>51969653722</v>
      </c>
      <c r="D376" s="145" t="s">
        <v>5969</v>
      </c>
      <c r="E376" s="165"/>
      <c r="F376" s="76"/>
      <c r="G376" s="165" t="s">
        <v>224</v>
      </c>
      <c r="H376" s="165" t="s">
        <v>11</v>
      </c>
      <c r="I376" s="76"/>
      <c r="J376" s="76" t="s">
        <v>221</v>
      </c>
      <c r="K376" s="145"/>
      <c r="M376" s="1205">
        <v>45841</v>
      </c>
      <c r="N376" s="1206" t="s">
        <v>233</v>
      </c>
      <c r="O376" s="56" t="s">
        <v>236</v>
      </c>
      <c r="P376" s="76"/>
      <c r="Q376" s="64"/>
      <c r="V376" s="56" t="s">
        <v>11</v>
      </c>
    </row>
    <row r="377" spans="1:22" ht="13">
      <c r="A377" s="698">
        <v>80623247</v>
      </c>
      <c r="B377" s="145" t="s">
        <v>10139</v>
      </c>
      <c r="C377" s="145">
        <v>51966448192</v>
      </c>
      <c r="D377" s="145" t="s">
        <v>10140</v>
      </c>
      <c r="E377" s="165"/>
      <c r="F377" s="76"/>
      <c r="G377" s="165" t="s">
        <v>224</v>
      </c>
      <c r="H377" s="165" t="s">
        <v>11</v>
      </c>
      <c r="I377" s="76"/>
      <c r="J377" s="76" t="s">
        <v>221</v>
      </c>
      <c r="K377" s="145"/>
      <c r="M377" s="1205">
        <v>45841</v>
      </c>
      <c r="N377" s="1206" t="s">
        <v>233</v>
      </c>
      <c r="O377" s="56" t="s">
        <v>236</v>
      </c>
      <c r="P377" s="76"/>
      <c r="Q377" s="64"/>
      <c r="V377" s="56" t="s">
        <v>11</v>
      </c>
    </row>
    <row r="378" spans="1:22" ht="13">
      <c r="A378" s="698">
        <v>61232256</v>
      </c>
      <c r="B378" s="145" t="s">
        <v>3874</v>
      </c>
      <c r="C378" s="145">
        <v>51967155618</v>
      </c>
      <c r="D378" s="145" t="s">
        <v>3875</v>
      </c>
      <c r="E378" s="165"/>
      <c r="F378" s="76"/>
      <c r="G378" s="165" t="s">
        <v>225</v>
      </c>
      <c r="H378" s="165" t="s">
        <v>11</v>
      </c>
      <c r="I378" s="76"/>
      <c r="J378" s="76" t="s">
        <v>221</v>
      </c>
      <c r="K378" s="145"/>
      <c r="M378" s="1205">
        <v>45841</v>
      </c>
      <c r="N378" s="1206" t="s">
        <v>233</v>
      </c>
      <c r="O378" s="56" t="s">
        <v>236</v>
      </c>
      <c r="P378" s="76"/>
      <c r="Q378" s="64"/>
      <c r="V378" s="56" t="s">
        <v>11</v>
      </c>
    </row>
    <row r="379" spans="1:22" ht="13">
      <c r="A379" s="698">
        <v>60746337</v>
      </c>
      <c r="B379" s="145" t="s">
        <v>3244</v>
      </c>
      <c r="C379" s="145">
        <v>51901634596</v>
      </c>
      <c r="D379" s="145" t="s">
        <v>3245</v>
      </c>
      <c r="E379" s="165"/>
      <c r="F379" s="76"/>
      <c r="G379" s="165" t="s">
        <v>224</v>
      </c>
      <c r="H379" s="165" t="s">
        <v>11</v>
      </c>
      <c r="I379" s="76"/>
      <c r="J379" s="76" t="s">
        <v>221</v>
      </c>
      <c r="K379" s="145"/>
      <c r="M379" s="1205">
        <v>45841</v>
      </c>
      <c r="N379" s="1206" t="s">
        <v>233</v>
      </c>
      <c r="O379" s="56" t="s">
        <v>236</v>
      </c>
      <c r="P379" s="76"/>
      <c r="Q379" s="64"/>
      <c r="V379" s="56" t="s">
        <v>11</v>
      </c>
    </row>
    <row r="380" spans="1:22" ht="13">
      <c r="A380" s="698">
        <v>60784208</v>
      </c>
      <c r="B380" s="145" t="s">
        <v>3281</v>
      </c>
      <c r="C380" s="145">
        <v>51977639428</v>
      </c>
      <c r="D380" s="145" t="s">
        <v>3282</v>
      </c>
      <c r="E380" s="165"/>
      <c r="F380" s="76"/>
      <c r="G380" s="165" t="s">
        <v>223</v>
      </c>
      <c r="H380" s="165" t="s">
        <v>11</v>
      </c>
      <c r="I380" s="76"/>
      <c r="J380" s="76" t="s">
        <v>221</v>
      </c>
      <c r="K380" s="145"/>
      <c r="M380" s="1205">
        <v>45841</v>
      </c>
      <c r="N380" s="1206" t="s">
        <v>233</v>
      </c>
      <c r="O380" s="56" t="s">
        <v>236</v>
      </c>
      <c r="P380" s="76"/>
      <c r="Q380" s="64"/>
      <c r="V380" s="56" t="s">
        <v>11</v>
      </c>
    </row>
    <row r="381" spans="1:22" ht="13">
      <c r="A381" s="698">
        <v>73543849</v>
      </c>
      <c r="B381" s="145" t="s">
        <v>8401</v>
      </c>
      <c r="C381" s="145">
        <v>51927678945</v>
      </c>
      <c r="D381" s="145" t="s">
        <v>8402</v>
      </c>
      <c r="E381" s="165"/>
      <c r="F381" s="76"/>
      <c r="G381" s="165" t="s">
        <v>224</v>
      </c>
      <c r="H381" s="165" t="s">
        <v>11</v>
      </c>
      <c r="I381" s="76"/>
      <c r="J381" s="76" t="s">
        <v>221</v>
      </c>
      <c r="K381" s="145"/>
      <c r="M381" s="1205">
        <v>45841</v>
      </c>
      <c r="N381" s="1206" t="s">
        <v>233</v>
      </c>
      <c r="O381" s="56" t="s">
        <v>236</v>
      </c>
      <c r="P381" s="76"/>
      <c r="Q381" s="64"/>
      <c r="V381" s="56" t="s">
        <v>11</v>
      </c>
    </row>
    <row r="382" spans="1:22" ht="13">
      <c r="A382" s="698">
        <v>71741049</v>
      </c>
      <c r="B382" s="145" t="s">
        <v>6612</v>
      </c>
      <c r="C382" s="145">
        <v>51931028963</v>
      </c>
      <c r="D382" s="145" t="s">
        <v>6613</v>
      </c>
      <c r="E382" s="165"/>
      <c r="F382" s="76"/>
      <c r="G382" s="165" t="s">
        <v>225</v>
      </c>
      <c r="H382" s="165" t="s">
        <v>11</v>
      </c>
      <c r="I382" s="76"/>
      <c r="J382" s="76" t="s">
        <v>221</v>
      </c>
      <c r="K382" s="145"/>
      <c r="M382" s="1205">
        <v>45841</v>
      </c>
      <c r="N382" s="1206" t="s">
        <v>233</v>
      </c>
      <c r="O382" s="56" t="s">
        <v>236</v>
      </c>
      <c r="P382" s="76"/>
      <c r="Q382" s="64"/>
      <c r="V382" s="56" t="s">
        <v>11</v>
      </c>
    </row>
    <row r="383" spans="1:22" ht="13">
      <c r="A383" s="698">
        <v>41602540</v>
      </c>
      <c r="B383" s="145" t="s">
        <v>1706</v>
      </c>
      <c r="C383" s="145">
        <v>51987298548</v>
      </c>
      <c r="D383" s="145" t="s">
        <v>1707</v>
      </c>
      <c r="E383" s="165"/>
      <c r="F383" s="76"/>
      <c r="G383" s="165" t="s">
        <v>225</v>
      </c>
      <c r="H383" s="165" t="s">
        <v>11</v>
      </c>
      <c r="I383" s="76"/>
      <c r="J383" s="76" t="s">
        <v>221</v>
      </c>
      <c r="K383" s="145"/>
      <c r="M383" s="1205">
        <v>45841</v>
      </c>
      <c r="N383" s="1206" t="s">
        <v>233</v>
      </c>
      <c r="O383" s="56" t="s">
        <v>236</v>
      </c>
      <c r="P383" s="76"/>
      <c r="Q383" s="64"/>
      <c r="V383" s="56" t="s">
        <v>11</v>
      </c>
    </row>
    <row r="384" spans="1:22" ht="13">
      <c r="A384" s="698">
        <v>77461173</v>
      </c>
      <c r="B384" s="145" t="s">
        <v>9944</v>
      </c>
      <c r="C384" s="145">
        <v>51927178721</v>
      </c>
      <c r="D384" s="145" t="s">
        <v>9945</v>
      </c>
      <c r="E384" s="165"/>
      <c r="F384" s="76"/>
      <c r="G384" s="165" t="s">
        <v>225</v>
      </c>
      <c r="H384" s="165" t="s">
        <v>11</v>
      </c>
      <c r="I384" s="76"/>
      <c r="J384" s="76" t="s">
        <v>221</v>
      </c>
      <c r="K384" s="145"/>
      <c r="M384" s="1205">
        <v>45841</v>
      </c>
      <c r="N384" s="1206" t="s">
        <v>233</v>
      </c>
      <c r="O384" s="56" t="s">
        <v>236</v>
      </c>
      <c r="P384" s="76"/>
      <c r="Q384" s="64"/>
      <c r="V384" s="56" t="s">
        <v>11</v>
      </c>
    </row>
    <row r="385" spans="1:22" ht="14">
      <c r="A385" s="698">
        <v>70649197</v>
      </c>
      <c r="B385" s="145" t="s">
        <v>5616</v>
      </c>
      <c r="C385" s="145">
        <v>51958647151</v>
      </c>
      <c r="D385" s="145" t="s">
        <v>5617</v>
      </c>
      <c r="E385" s="165"/>
      <c r="F385" s="76"/>
      <c r="G385" s="165" t="s">
        <v>224</v>
      </c>
      <c r="H385" s="165" t="s">
        <v>11</v>
      </c>
      <c r="I385" s="76"/>
      <c r="J385" s="76" t="s">
        <v>221</v>
      </c>
      <c r="K385" s="145"/>
      <c r="M385" s="1205">
        <v>45841</v>
      </c>
      <c r="N385" s="1207" t="s">
        <v>231</v>
      </c>
      <c r="P385" s="76" t="str">
        <f>TRIM(BD_EstrellaVergara[[#This Row],[CONTACTO II]])</f>
        <v/>
      </c>
      <c r="Q385" s="64"/>
      <c r="V385" s="56" t="s">
        <v>11</v>
      </c>
    </row>
    <row r="386" spans="1:22" ht="13">
      <c r="A386" s="698">
        <v>72652544</v>
      </c>
      <c r="B386" s="145" t="s">
        <v>7487</v>
      </c>
      <c r="C386" s="145">
        <v>51983741494</v>
      </c>
      <c r="D386" s="145" t="s">
        <v>7488</v>
      </c>
      <c r="E386" s="165"/>
      <c r="F386" s="76"/>
      <c r="G386" s="165" t="s">
        <v>225</v>
      </c>
      <c r="H386" s="165" t="s">
        <v>11</v>
      </c>
      <c r="I386" s="76"/>
      <c r="J386" s="76" t="s">
        <v>221</v>
      </c>
      <c r="K386" s="145"/>
      <c r="M386" s="1205">
        <v>45841</v>
      </c>
      <c r="N386" s="1206" t="s">
        <v>233</v>
      </c>
      <c r="O386" s="56" t="s">
        <v>236</v>
      </c>
      <c r="P386" s="76"/>
      <c r="Q386" s="64"/>
      <c r="V386" s="56" t="s">
        <v>11</v>
      </c>
    </row>
    <row r="387" spans="1:22" ht="13">
      <c r="A387" s="698">
        <v>75011509</v>
      </c>
      <c r="B387" s="145" t="s">
        <v>9143</v>
      </c>
      <c r="C387" s="145">
        <v>51929513091</v>
      </c>
      <c r="D387" s="145" t="s">
        <v>9144</v>
      </c>
      <c r="E387" s="165"/>
      <c r="F387" s="76"/>
      <c r="G387" s="165" t="s">
        <v>224</v>
      </c>
      <c r="H387" s="165" t="s">
        <v>11</v>
      </c>
      <c r="I387" s="76"/>
      <c r="J387" s="76" t="s">
        <v>221</v>
      </c>
      <c r="K387" s="145"/>
      <c r="M387" s="1205">
        <v>45841</v>
      </c>
      <c r="N387" s="1206" t="s">
        <v>233</v>
      </c>
      <c r="O387" s="56" t="s">
        <v>236</v>
      </c>
      <c r="P387" s="76"/>
      <c r="Q387" s="64"/>
      <c r="V387" s="56" t="s">
        <v>11</v>
      </c>
    </row>
    <row r="388" spans="1:22" ht="14">
      <c r="A388" s="698">
        <v>73831164</v>
      </c>
      <c r="B388" s="145" t="s">
        <v>8572</v>
      </c>
      <c r="C388" s="145">
        <v>51915172889</v>
      </c>
      <c r="D388" s="145" t="s">
        <v>8573</v>
      </c>
      <c r="E388" s="165"/>
      <c r="F388" s="76"/>
      <c r="G388" s="165" t="s">
        <v>224</v>
      </c>
      <c r="H388" s="165" t="s">
        <v>11</v>
      </c>
      <c r="I388" s="76"/>
      <c r="J388" s="76" t="s">
        <v>221</v>
      </c>
      <c r="K388" s="145"/>
      <c r="M388" s="1205">
        <v>45841</v>
      </c>
      <c r="N388" s="1207" t="s">
        <v>231</v>
      </c>
      <c r="P388" s="76" t="str">
        <f>TRIM(BD_EstrellaVergara[[#This Row],[CONTACTO II]])</f>
        <v/>
      </c>
      <c r="Q388" s="64"/>
      <c r="V388" s="56" t="s">
        <v>11</v>
      </c>
    </row>
    <row r="389" spans="1:22" ht="13">
      <c r="A389" s="698">
        <v>72391767</v>
      </c>
      <c r="B389" s="145" t="s">
        <v>7175</v>
      </c>
      <c r="C389" s="145">
        <v>51907729005</v>
      </c>
      <c r="D389" s="145" t="s">
        <v>7176</v>
      </c>
      <c r="E389" s="165"/>
      <c r="F389" s="76"/>
      <c r="G389" s="165" t="s">
        <v>224</v>
      </c>
      <c r="H389" s="165" t="s">
        <v>11</v>
      </c>
      <c r="I389" s="76"/>
      <c r="J389" s="76" t="s">
        <v>221</v>
      </c>
      <c r="K389" s="145"/>
      <c r="M389" s="1205">
        <v>45841</v>
      </c>
      <c r="N389" s="1206" t="s">
        <v>233</v>
      </c>
      <c r="O389" s="56" t="s">
        <v>236</v>
      </c>
      <c r="P389" s="76"/>
      <c r="Q389" s="64"/>
      <c r="V389" s="56" t="s">
        <v>11</v>
      </c>
    </row>
    <row r="390" spans="1:22" ht="13">
      <c r="A390" s="698">
        <v>70884868</v>
      </c>
      <c r="B390" s="145" t="s">
        <v>5835</v>
      </c>
      <c r="C390" s="145">
        <v>51926698926</v>
      </c>
      <c r="D390" s="145" t="s">
        <v>5834</v>
      </c>
      <c r="E390" s="165"/>
      <c r="F390" s="76"/>
      <c r="G390" s="165" t="s">
        <v>225</v>
      </c>
      <c r="H390" s="165" t="s">
        <v>11</v>
      </c>
      <c r="I390" s="76"/>
      <c r="J390" s="76" t="s">
        <v>221</v>
      </c>
      <c r="K390" s="145"/>
      <c r="M390" s="1205">
        <v>45841</v>
      </c>
      <c r="N390" s="1206" t="s">
        <v>233</v>
      </c>
      <c r="O390" s="56" t="s">
        <v>236</v>
      </c>
      <c r="P390" s="76"/>
      <c r="Q390" s="64"/>
      <c r="V390" s="56" t="s">
        <v>11</v>
      </c>
    </row>
    <row r="391" spans="1:22" ht="13">
      <c r="A391" s="698">
        <v>71449558</v>
      </c>
      <c r="B391" s="145" t="s">
        <v>6357</v>
      </c>
      <c r="C391" s="145">
        <v>912554728</v>
      </c>
      <c r="D391" s="145" t="s">
        <v>6358</v>
      </c>
      <c r="E391" s="165"/>
      <c r="F391" s="76"/>
      <c r="G391" s="165" t="s">
        <v>224</v>
      </c>
      <c r="H391" s="165" t="s">
        <v>11</v>
      </c>
      <c r="I391" s="76" t="s">
        <v>6359</v>
      </c>
      <c r="J391" s="76" t="s">
        <v>221</v>
      </c>
      <c r="K391" s="145"/>
      <c r="M391" s="1205">
        <v>45841</v>
      </c>
      <c r="N391" s="1206" t="s">
        <v>233</v>
      </c>
      <c r="O391" s="372" t="s">
        <v>241</v>
      </c>
      <c r="P391" s="76"/>
      <c r="Q391" s="64"/>
      <c r="V391" s="56" t="s">
        <v>11</v>
      </c>
    </row>
    <row r="392" spans="1:22" ht="13">
      <c r="A392" s="698">
        <v>76547838</v>
      </c>
      <c r="B392" s="145" t="s">
        <v>9702</v>
      </c>
      <c r="C392" s="145">
        <v>51967643993</v>
      </c>
      <c r="D392" s="145" t="s">
        <v>9703</v>
      </c>
      <c r="E392" s="165"/>
      <c r="F392" s="76"/>
      <c r="G392" s="165" t="s">
        <v>224</v>
      </c>
      <c r="H392" s="165" t="s">
        <v>11</v>
      </c>
      <c r="I392" s="76"/>
      <c r="J392" s="76" t="s">
        <v>221</v>
      </c>
      <c r="K392" s="145"/>
      <c r="M392" s="1205">
        <v>45841</v>
      </c>
      <c r="N392" s="1206" t="s">
        <v>233</v>
      </c>
      <c r="O392" s="56" t="s">
        <v>236</v>
      </c>
      <c r="P392" s="76"/>
      <c r="Q392" s="64"/>
      <c r="V392" s="56" t="s">
        <v>11</v>
      </c>
    </row>
    <row r="393" spans="1:22" ht="13">
      <c r="A393" s="698">
        <v>60767909</v>
      </c>
      <c r="B393" s="145" t="s">
        <v>3265</v>
      </c>
      <c r="C393" s="145">
        <v>51972532223</v>
      </c>
      <c r="D393" s="145" t="s">
        <v>3266</v>
      </c>
      <c r="E393" s="165"/>
      <c r="F393" s="76"/>
      <c r="G393" s="165" t="s">
        <v>225</v>
      </c>
      <c r="H393" s="165" t="s">
        <v>11</v>
      </c>
      <c r="I393" s="76"/>
      <c r="J393" s="76" t="s">
        <v>221</v>
      </c>
      <c r="K393" s="145"/>
      <c r="M393" s="1205">
        <v>45841</v>
      </c>
      <c r="N393" s="1206" t="s">
        <v>233</v>
      </c>
      <c r="O393" s="56" t="s">
        <v>236</v>
      </c>
      <c r="P393" s="76"/>
      <c r="Q393" s="64"/>
      <c r="V393" s="56" t="s">
        <v>11</v>
      </c>
    </row>
    <row r="394" spans="1:22" ht="13">
      <c r="A394" s="698">
        <v>71009862</v>
      </c>
      <c r="B394" s="145" t="s">
        <v>5911</v>
      </c>
      <c r="C394" s="145">
        <v>51913551850</v>
      </c>
      <c r="D394" s="145" t="s">
        <v>5912</v>
      </c>
      <c r="E394" s="165"/>
      <c r="F394" s="76"/>
      <c r="G394" s="165" t="s">
        <v>223</v>
      </c>
      <c r="H394" s="165" t="s">
        <v>11</v>
      </c>
      <c r="I394" s="76"/>
      <c r="J394" s="76" t="s">
        <v>221</v>
      </c>
      <c r="K394" s="145"/>
      <c r="M394" s="1205">
        <v>45841</v>
      </c>
      <c r="N394" s="1206" t="s">
        <v>233</v>
      </c>
      <c r="O394" s="56" t="s">
        <v>236</v>
      </c>
      <c r="P394" s="76"/>
      <c r="Q394" s="64"/>
      <c r="V394" s="56" t="s">
        <v>11</v>
      </c>
    </row>
    <row r="395" spans="1:22" ht="13">
      <c r="A395" s="698">
        <v>71338790</v>
      </c>
      <c r="B395" s="145" t="s">
        <v>6187</v>
      </c>
      <c r="C395" s="145">
        <v>51930602720</v>
      </c>
      <c r="D395" s="145" t="s">
        <v>6188</v>
      </c>
      <c r="E395" s="165"/>
      <c r="F395" s="76"/>
      <c r="G395" s="165" t="s">
        <v>225</v>
      </c>
      <c r="H395" s="165" t="s">
        <v>11</v>
      </c>
      <c r="I395" s="76"/>
      <c r="J395" s="76" t="s">
        <v>221</v>
      </c>
      <c r="K395" s="145"/>
      <c r="M395" s="1205">
        <v>45841</v>
      </c>
      <c r="N395" s="1206" t="s">
        <v>233</v>
      </c>
      <c r="O395" s="56" t="s">
        <v>236</v>
      </c>
      <c r="P395" s="76"/>
      <c r="Q395" s="64"/>
      <c r="V395" s="56" t="s">
        <v>11</v>
      </c>
    </row>
    <row r="396" spans="1:22" ht="13">
      <c r="A396" s="698">
        <v>70609479</v>
      </c>
      <c r="B396" s="145" t="s">
        <v>5541</v>
      </c>
      <c r="C396" s="145">
        <v>51991704339</v>
      </c>
      <c r="D396" s="145" t="s">
        <v>5542</v>
      </c>
      <c r="E396" s="165"/>
      <c r="F396" s="76"/>
      <c r="G396" s="165" t="s">
        <v>224</v>
      </c>
      <c r="H396" s="165" t="s">
        <v>11</v>
      </c>
      <c r="I396" s="76"/>
      <c r="J396" s="76" t="s">
        <v>221</v>
      </c>
      <c r="K396" s="145"/>
      <c r="M396" s="1205">
        <v>45841</v>
      </c>
      <c r="N396" s="1206" t="s">
        <v>233</v>
      </c>
      <c r="O396" s="56" t="s">
        <v>236</v>
      </c>
      <c r="P396" s="76"/>
      <c r="Q396" s="64"/>
      <c r="V396" s="56" t="s">
        <v>11</v>
      </c>
    </row>
    <row r="397" spans="1:22" ht="13">
      <c r="A397" s="698">
        <v>61507776</v>
      </c>
      <c r="B397" s="145" t="s">
        <v>4557</v>
      </c>
      <c r="C397" s="145">
        <v>51967591223</v>
      </c>
      <c r="D397" s="145" t="s">
        <v>4558</v>
      </c>
      <c r="E397" s="165"/>
      <c r="F397" s="76"/>
      <c r="G397" s="165" t="s">
        <v>225</v>
      </c>
      <c r="H397" s="165" t="s">
        <v>11</v>
      </c>
      <c r="I397" s="76"/>
      <c r="J397" s="76" t="s">
        <v>221</v>
      </c>
      <c r="K397" s="145"/>
      <c r="M397" s="1205">
        <v>45841</v>
      </c>
      <c r="N397" s="1206" t="s">
        <v>233</v>
      </c>
      <c r="O397" s="56" t="s">
        <v>236</v>
      </c>
      <c r="P397" s="76"/>
      <c r="Q397" s="64"/>
      <c r="V397" s="56" t="s">
        <v>11</v>
      </c>
    </row>
    <row r="398" spans="1:22" ht="13">
      <c r="A398" s="698">
        <v>9704851</v>
      </c>
      <c r="B398" s="145" t="s">
        <v>768</v>
      </c>
      <c r="C398" s="145">
        <v>51936344740</v>
      </c>
      <c r="D398" s="145" t="s">
        <v>769</v>
      </c>
      <c r="E398" s="165"/>
      <c r="F398" s="76"/>
      <c r="G398" s="165" t="s">
        <v>224</v>
      </c>
      <c r="H398" s="165" t="s">
        <v>11</v>
      </c>
      <c r="I398" s="76"/>
      <c r="J398" s="76" t="s">
        <v>221</v>
      </c>
      <c r="K398" s="145"/>
      <c r="M398" s="1205">
        <v>45841</v>
      </c>
      <c r="N398" s="1206" t="s">
        <v>233</v>
      </c>
      <c r="O398" s="56" t="s">
        <v>236</v>
      </c>
      <c r="P398" s="76"/>
      <c r="Q398" s="64"/>
      <c r="V398" s="56" t="s">
        <v>11</v>
      </c>
    </row>
    <row r="399" spans="1:22" ht="13">
      <c r="A399" s="698">
        <v>70698748</v>
      </c>
      <c r="B399" s="145" t="s">
        <v>5633</v>
      </c>
      <c r="C399" s="145">
        <v>51936703398</v>
      </c>
      <c r="D399" s="145" t="s">
        <v>5634</v>
      </c>
      <c r="E399" s="165"/>
      <c r="F399" s="76"/>
      <c r="G399" s="165" t="s">
        <v>224</v>
      </c>
      <c r="H399" s="165" t="s">
        <v>11</v>
      </c>
      <c r="I399" s="76"/>
      <c r="J399" s="76" t="s">
        <v>221</v>
      </c>
      <c r="K399" s="145"/>
      <c r="M399" s="1205">
        <v>45841</v>
      </c>
      <c r="N399" s="1206" t="s">
        <v>233</v>
      </c>
      <c r="O399" s="56" t="s">
        <v>236</v>
      </c>
      <c r="P399" s="76"/>
      <c r="Q399" s="64"/>
      <c r="V399" s="56" t="s">
        <v>11</v>
      </c>
    </row>
    <row r="400" spans="1:22" ht="13">
      <c r="A400" s="698">
        <v>74075971</v>
      </c>
      <c r="B400" s="145" t="s">
        <v>8730</v>
      </c>
      <c r="C400" s="145">
        <v>51932424575</v>
      </c>
      <c r="D400" s="145" t="s">
        <v>8731</v>
      </c>
      <c r="E400" s="165"/>
      <c r="F400" s="76"/>
      <c r="G400" s="165" t="s">
        <v>224</v>
      </c>
      <c r="H400" s="165" t="s">
        <v>11</v>
      </c>
      <c r="I400" s="76"/>
      <c r="J400" s="76" t="s">
        <v>221</v>
      </c>
      <c r="K400" s="145"/>
      <c r="M400" s="1205">
        <v>45841</v>
      </c>
      <c r="N400" s="1206" t="s">
        <v>233</v>
      </c>
      <c r="O400" s="56" t="s">
        <v>236</v>
      </c>
      <c r="P400" s="76"/>
      <c r="Q400" s="64"/>
      <c r="V400" s="56" t="s">
        <v>11</v>
      </c>
    </row>
    <row r="401" spans="1:22" ht="13">
      <c r="A401" s="698">
        <v>71636306</v>
      </c>
      <c r="B401" s="145" t="s">
        <v>6420</v>
      </c>
      <c r="C401" s="145">
        <v>51962802440</v>
      </c>
      <c r="D401" s="145" t="s">
        <v>6421</v>
      </c>
      <c r="E401" s="165"/>
      <c r="F401" s="76"/>
      <c r="G401" s="165" t="s">
        <v>225</v>
      </c>
      <c r="H401" s="165" t="s">
        <v>11</v>
      </c>
      <c r="I401" s="76"/>
      <c r="J401" s="76" t="s">
        <v>221</v>
      </c>
      <c r="K401" s="145"/>
      <c r="M401" s="1205">
        <v>45841</v>
      </c>
      <c r="N401" s="1206" t="s">
        <v>233</v>
      </c>
      <c r="O401" s="56" t="s">
        <v>236</v>
      </c>
      <c r="P401" s="76"/>
      <c r="Q401" s="64"/>
      <c r="V401" s="56" t="s">
        <v>11</v>
      </c>
    </row>
    <row r="402" spans="1:22" ht="13">
      <c r="A402" s="698">
        <v>72996407</v>
      </c>
      <c r="B402" s="145" t="s">
        <v>7922</v>
      </c>
      <c r="C402" s="145">
        <v>994690953</v>
      </c>
      <c r="D402" s="145" t="s">
        <v>7923</v>
      </c>
      <c r="E402" s="165"/>
      <c r="F402" s="76"/>
      <c r="G402" s="165" t="s">
        <v>223</v>
      </c>
      <c r="H402" s="165" t="s">
        <v>11</v>
      </c>
      <c r="I402" s="76"/>
      <c r="J402" s="76" t="s">
        <v>221</v>
      </c>
      <c r="K402" s="145"/>
      <c r="M402" s="1205">
        <v>45841</v>
      </c>
      <c r="N402" s="1206" t="s">
        <v>233</v>
      </c>
      <c r="O402" s="56" t="s">
        <v>236</v>
      </c>
      <c r="P402" s="76"/>
      <c r="Q402" s="64"/>
      <c r="V402" s="56" t="s">
        <v>11</v>
      </c>
    </row>
    <row r="403" spans="1:22" ht="13">
      <c r="A403" s="698" t="s">
        <v>362</v>
      </c>
      <c r="B403" s="145" t="s">
        <v>10393</v>
      </c>
      <c r="C403" s="145">
        <v>980728527</v>
      </c>
      <c r="D403" s="145" t="s">
        <v>362</v>
      </c>
      <c r="E403" s="165"/>
      <c r="F403" s="76"/>
      <c r="G403" s="165" t="s">
        <v>223</v>
      </c>
      <c r="H403" s="165" t="s">
        <v>11</v>
      </c>
      <c r="I403" s="76"/>
      <c r="J403" s="76" t="s">
        <v>221</v>
      </c>
      <c r="K403" s="145"/>
      <c r="M403" s="1205">
        <v>45841</v>
      </c>
      <c r="N403" s="1206" t="s">
        <v>233</v>
      </c>
      <c r="O403" s="56" t="s">
        <v>236</v>
      </c>
      <c r="P403" s="76"/>
      <c r="Q403" s="64"/>
      <c r="V403" s="56" t="s">
        <v>11</v>
      </c>
    </row>
    <row r="404" spans="1:22" ht="13">
      <c r="A404" s="698" t="s">
        <v>362</v>
      </c>
      <c r="B404" s="145" t="s">
        <v>10394</v>
      </c>
      <c r="C404" s="145">
        <v>947228748</v>
      </c>
      <c r="D404" s="145" t="s">
        <v>362</v>
      </c>
      <c r="E404" s="165"/>
      <c r="F404" s="76"/>
      <c r="G404" s="165" t="s">
        <v>223</v>
      </c>
      <c r="H404" s="165" t="s">
        <v>11</v>
      </c>
      <c r="I404" s="76"/>
      <c r="J404" s="76" t="s">
        <v>221</v>
      </c>
      <c r="K404" s="145"/>
      <c r="M404" s="1205">
        <v>45841</v>
      </c>
      <c r="N404" s="1206" t="s">
        <v>233</v>
      </c>
      <c r="O404" s="56" t="s">
        <v>236</v>
      </c>
      <c r="P404" s="76"/>
      <c r="Q404" s="64"/>
      <c r="V404" s="56" t="s">
        <v>11</v>
      </c>
    </row>
    <row r="405" spans="1:22" ht="13">
      <c r="A405" s="698" t="s">
        <v>362</v>
      </c>
      <c r="B405" s="145" t="s">
        <v>10395</v>
      </c>
      <c r="C405" s="145">
        <v>954029752</v>
      </c>
      <c r="D405" s="145" t="s">
        <v>362</v>
      </c>
      <c r="E405" s="165"/>
      <c r="F405" s="76"/>
      <c r="G405" s="165" t="s">
        <v>225</v>
      </c>
      <c r="H405" s="165" t="s">
        <v>11</v>
      </c>
      <c r="I405" s="76"/>
      <c r="J405" s="76" t="s">
        <v>221</v>
      </c>
      <c r="K405" s="145"/>
      <c r="M405" s="1205">
        <v>45841</v>
      </c>
      <c r="N405" s="1206" t="s">
        <v>233</v>
      </c>
      <c r="O405" s="56" t="s">
        <v>236</v>
      </c>
      <c r="P405" s="76"/>
      <c r="Q405" s="64"/>
      <c r="V405" s="56" t="s">
        <v>11</v>
      </c>
    </row>
    <row r="406" spans="1:22" ht="13">
      <c r="A406" s="698" t="s">
        <v>362</v>
      </c>
      <c r="B406" s="145" t="s">
        <v>10396</v>
      </c>
      <c r="C406" s="145">
        <v>973445360</v>
      </c>
      <c r="D406" s="145" t="s">
        <v>362</v>
      </c>
      <c r="E406" s="165"/>
      <c r="F406" s="76"/>
      <c r="G406" s="165" t="s">
        <v>223</v>
      </c>
      <c r="H406" s="165" t="s">
        <v>11</v>
      </c>
      <c r="I406" s="76"/>
      <c r="J406" s="76" t="s">
        <v>221</v>
      </c>
      <c r="K406" s="145"/>
      <c r="M406" s="1205">
        <v>45841</v>
      </c>
      <c r="N406" s="1206" t="s">
        <v>233</v>
      </c>
      <c r="O406" s="56" t="s">
        <v>236</v>
      </c>
      <c r="P406" s="76"/>
      <c r="Q406" s="64"/>
      <c r="V406" s="56" t="s">
        <v>11</v>
      </c>
    </row>
    <row r="407" spans="1:22" ht="13">
      <c r="A407" s="698" t="s">
        <v>362</v>
      </c>
      <c r="B407" s="145" t="s">
        <v>10397</v>
      </c>
      <c r="C407" s="145">
        <v>959659484</v>
      </c>
      <c r="D407" s="145" t="s">
        <v>362</v>
      </c>
      <c r="E407" s="165"/>
      <c r="F407" s="76"/>
      <c r="G407" s="165" t="s">
        <v>225</v>
      </c>
      <c r="H407" s="165" t="s">
        <v>11</v>
      </c>
      <c r="I407" s="76"/>
      <c r="J407" s="76" t="s">
        <v>221</v>
      </c>
      <c r="K407" s="145"/>
      <c r="M407" s="1205">
        <v>45841</v>
      </c>
      <c r="N407" s="1206" t="s">
        <v>233</v>
      </c>
      <c r="O407" s="56" t="s">
        <v>236</v>
      </c>
      <c r="P407" s="76"/>
      <c r="Q407" s="64"/>
      <c r="V407" s="56" t="s">
        <v>11</v>
      </c>
    </row>
    <row r="408" spans="1:22" ht="13">
      <c r="A408" s="698" t="s">
        <v>362</v>
      </c>
      <c r="B408" s="145" t="s">
        <v>10398</v>
      </c>
      <c r="C408" s="145">
        <v>944837006</v>
      </c>
      <c r="D408" s="145" t="s">
        <v>362</v>
      </c>
      <c r="E408" s="165"/>
      <c r="F408" s="76"/>
      <c r="G408" s="165" t="s">
        <v>223</v>
      </c>
      <c r="H408" s="165" t="s">
        <v>11</v>
      </c>
      <c r="I408" s="76"/>
      <c r="J408" s="76" t="s">
        <v>221</v>
      </c>
      <c r="K408" s="145"/>
      <c r="M408" s="1205">
        <v>45841</v>
      </c>
      <c r="N408" s="1206" t="s">
        <v>233</v>
      </c>
      <c r="O408" s="56" t="s">
        <v>236</v>
      </c>
      <c r="P408" s="76"/>
      <c r="Q408" s="64"/>
      <c r="V408" s="56" t="s">
        <v>11</v>
      </c>
    </row>
    <row r="409" spans="1:22" ht="13">
      <c r="A409" s="698" t="s">
        <v>362</v>
      </c>
      <c r="B409" s="145" t="s">
        <v>10399</v>
      </c>
      <c r="C409" s="145">
        <v>946387219</v>
      </c>
      <c r="D409" s="145" t="s">
        <v>362</v>
      </c>
      <c r="E409" s="165"/>
      <c r="F409" s="76"/>
      <c r="G409" s="165" t="s">
        <v>223</v>
      </c>
      <c r="H409" s="165" t="s">
        <v>11</v>
      </c>
      <c r="I409" s="76"/>
      <c r="J409" s="76" t="s">
        <v>221</v>
      </c>
      <c r="K409" s="145"/>
      <c r="M409" s="1205">
        <v>45841</v>
      </c>
      <c r="N409" s="1206" t="s">
        <v>233</v>
      </c>
      <c r="O409" s="56" t="s">
        <v>236</v>
      </c>
      <c r="P409" s="76"/>
      <c r="Q409" s="64"/>
      <c r="V409" s="56" t="s">
        <v>11</v>
      </c>
    </row>
    <row r="410" spans="1:22" ht="13">
      <c r="A410" s="698">
        <v>72068245</v>
      </c>
      <c r="B410" s="145" t="s">
        <v>6886</v>
      </c>
      <c r="C410" s="145">
        <v>948720826</v>
      </c>
      <c r="D410" s="145" t="s">
        <v>6887</v>
      </c>
      <c r="E410" s="165"/>
      <c r="F410" s="76"/>
      <c r="G410" s="165" t="s">
        <v>224</v>
      </c>
      <c r="H410" s="165" t="s">
        <v>11</v>
      </c>
      <c r="I410" s="76"/>
      <c r="J410" s="76" t="s">
        <v>221</v>
      </c>
      <c r="K410" s="145"/>
      <c r="M410" s="1205">
        <v>45841</v>
      </c>
      <c r="N410" s="1206" t="s">
        <v>233</v>
      </c>
      <c r="O410" s="56" t="s">
        <v>236</v>
      </c>
      <c r="P410" s="76"/>
      <c r="Q410" s="64"/>
      <c r="V410" s="56" t="s">
        <v>11</v>
      </c>
    </row>
    <row r="411" spans="1:22" ht="13">
      <c r="A411" s="698">
        <v>72999604</v>
      </c>
      <c r="B411" s="145" t="s">
        <v>7935</v>
      </c>
      <c r="C411" s="145">
        <v>993746910</v>
      </c>
      <c r="D411" s="145" t="s">
        <v>362</v>
      </c>
      <c r="E411" s="165"/>
      <c r="F411" s="76"/>
      <c r="G411" s="165" t="s">
        <v>224</v>
      </c>
      <c r="H411" s="165" t="s">
        <v>11</v>
      </c>
      <c r="I411" s="76"/>
      <c r="J411" s="76" t="s">
        <v>221</v>
      </c>
      <c r="K411" s="145"/>
      <c r="M411" s="1205">
        <v>45841</v>
      </c>
      <c r="N411" s="1206" t="s">
        <v>233</v>
      </c>
      <c r="O411" s="56" t="s">
        <v>236</v>
      </c>
      <c r="P411" s="76"/>
      <c r="Q411" s="64"/>
      <c r="V411" s="56" t="s">
        <v>11</v>
      </c>
    </row>
    <row r="412" spans="1:22" ht="13">
      <c r="A412" s="698">
        <v>74705534</v>
      </c>
      <c r="B412" s="145" t="s">
        <v>8999</v>
      </c>
      <c r="C412" s="145">
        <v>992884421</v>
      </c>
      <c r="D412" s="145" t="s">
        <v>9000</v>
      </c>
      <c r="E412" s="165"/>
      <c r="F412" s="76"/>
      <c r="G412" s="165" t="s">
        <v>223</v>
      </c>
      <c r="H412" s="165" t="s">
        <v>11</v>
      </c>
      <c r="I412" s="76"/>
      <c r="J412" s="76" t="s">
        <v>221</v>
      </c>
      <c r="K412" s="145"/>
      <c r="M412" s="1205">
        <v>45841</v>
      </c>
      <c r="N412" s="1206" t="s">
        <v>233</v>
      </c>
      <c r="O412" s="56" t="s">
        <v>236</v>
      </c>
      <c r="P412" s="76"/>
      <c r="Q412" s="64"/>
      <c r="V412" s="56" t="s">
        <v>11</v>
      </c>
    </row>
    <row r="413" spans="1:22" ht="13">
      <c r="A413" s="698">
        <v>71216001</v>
      </c>
      <c r="B413" s="145" t="s">
        <v>6155</v>
      </c>
      <c r="C413" s="145">
        <v>957064104</v>
      </c>
      <c r="D413" s="145" t="s">
        <v>6156</v>
      </c>
      <c r="E413" s="165"/>
      <c r="F413" s="76"/>
      <c r="G413" s="165" t="s">
        <v>223</v>
      </c>
      <c r="H413" s="165" t="s">
        <v>11</v>
      </c>
      <c r="I413" s="76"/>
      <c r="J413" s="76" t="s">
        <v>221</v>
      </c>
      <c r="K413" s="145"/>
      <c r="M413" s="1205">
        <v>45841</v>
      </c>
      <c r="N413" s="1206" t="s">
        <v>233</v>
      </c>
      <c r="O413" s="56" t="s">
        <v>236</v>
      </c>
      <c r="P413" s="76"/>
      <c r="Q413" s="64"/>
      <c r="V413" s="56" t="s">
        <v>11</v>
      </c>
    </row>
    <row r="414" spans="1:22" ht="14">
      <c r="A414" s="698">
        <v>78969412</v>
      </c>
      <c r="B414" s="145" t="s">
        <v>10117</v>
      </c>
      <c r="C414" s="145">
        <v>51959434508</v>
      </c>
      <c r="D414" s="145" t="s">
        <v>10118</v>
      </c>
      <c r="E414" s="165"/>
      <c r="F414" s="76" t="s">
        <v>254</v>
      </c>
      <c r="G414" s="165" t="s">
        <v>225</v>
      </c>
      <c r="H414" s="165" t="s">
        <v>11</v>
      </c>
      <c r="I414" s="374" t="s">
        <v>316</v>
      </c>
      <c r="J414" s="76" t="s">
        <v>221</v>
      </c>
      <c r="K414" s="145"/>
      <c r="L414" s="1197" t="s">
        <v>271</v>
      </c>
      <c r="M414" s="1205">
        <v>45841</v>
      </c>
      <c r="N414" s="1206" t="s">
        <v>233</v>
      </c>
      <c r="O414" s="56" t="s">
        <v>236</v>
      </c>
      <c r="P414" s="76"/>
      <c r="Q414" s="64"/>
      <c r="V414" s="56" t="s">
        <v>11</v>
      </c>
    </row>
    <row r="415" spans="1:22" ht="13">
      <c r="A415" s="698">
        <v>45825036</v>
      </c>
      <c r="B415" s="145" t="s">
        <v>2551</v>
      </c>
      <c r="C415" s="145">
        <v>51978107706</v>
      </c>
      <c r="D415" s="145" t="s">
        <v>2552</v>
      </c>
      <c r="E415" s="165"/>
      <c r="F415" s="76"/>
      <c r="G415" s="165" t="s">
        <v>224</v>
      </c>
      <c r="H415" s="165" t="s">
        <v>11</v>
      </c>
      <c r="I415" s="76"/>
      <c r="J415" s="76" t="s">
        <v>221</v>
      </c>
      <c r="K415" s="145"/>
      <c r="M415" s="1205">
        <v>45841</v>
      </c>
      <c r="N415" s="1206" t="s">
        <v>233</v>
      </c>
      <c r="O415" s="56" t="s">
        <v>236</v>
      </c>
      <c r="P415" s="76"/>
      <c r="Q415" s="64"/>
      <c r="V415" s="56" t="s">
        <v>11</v>
      </c>
    </row>
    <row r="416" spans="1:22" ht="13">
      <c r="A416" s="698">
        <v>60914955</v>
      </c>
      <c r="B416" s="145" t="s">
        <v>3425</v>
      </c>
      <c r="C416" s="145">
        <v>51906520439</v>
      </c>
      <c r="D416" s="145" t="s">
        <v>3426</v>
      </c>
      <c r="E416" s="165"/>
      <c r="F416" s="76"/>
      <c r="G416" s="165" t="s">
        <v>224</v>
      </c>
      <c r="H416" s="165" t="s">
        <v>11</v>
      </c>
      <c r="I416" s="76"/>
      <c r="J416" s="76" t="s">
        <v>221</v>
      </c>
      <c r="K416" s="145"/>
      <c r="M416" s="1205">
        <v>45841</v>
      </c>
      <c r="N416" s="1206" t="s">
        <v>233</v>
      </c>
      <c r="O416" s="56" t="s">
        <v>236</v>
      </c>
      <c r="P416" s="76"/>
      <c r="Q416" s="64"/>
      <c r="V416" s="56" t="s">
        <v>11</v>
      </c>
    </row>
    <row r="417" spans="1:22" ht="13">
      <c r="A417" s="698">
        <v>60002936</v>
      </c>
      <c r="B417" s="145" t="s">
        <v>2998</v>
      </c>
      <c r="C417" s="145">
        <v>51964318661</v>
      </c>
      <c r="D417" s="145" t="s">
        <v>2999</v>
      </c>
      <c r="E417" s="165"/>
      <c r="F417" s="76"/>
      <c r="G417" s="165" t="s">
        <v>225</v>
      </c>
      <c r="H417" s="165" t="s">
        <v>11</v>
      </c>
      <c r="I417" s="76"/>
      <c r="J417" s="76" t="s">
        <v>221</v>
      </c>
      <c r="K417" s="145"/>
      <c r="M417" s="1205">
        <v>45841</v>
      </c>
      <c r="N417" s="1206" t="s">
        <v>233</v>
      </c>
      <c r="O417" s="56" t="s">
        <v>236</v>
      </c>
      <c r="P417" s="76"/>
      <c r="Q417" s="64"/>
      <c r="V417" s="56" t="s">
        <v>11</v>
      </c>
    </row>
    <row r="418" spans="1:22" ht="13">
      <c r="A418" s="698">
        <v>61294637</v>
      </c>
      <c r="B418" s="145" t="s">
        <v>3981</v>
      </c>
      <c r="C418" s="145">
        <v>51966437518</v>
      </c>
      <c r="D418" s="145" t="s">
        <v>3982</v>
      </c>
      <c r="E418" s="165"/>
      <c r="F418" s="76"/>
      <c r="G418" s="165" t="s">
        <v>224</v>
      </c>
      <c r="H418" s="165" t="s">
        <v>11</v>
      </c>
      <c r="I418" s="76"/>
      <c r="J418" s="76" t="s">
        <v>221</v>
      </c>
      <c r="K418" s="145"/>
      <c r="M418" s="1205">
        <v>45841</v>
      </c>
      <c r="N418" s="1206" t="s">
        <v>233</v>
      </c>
      <c r="O418" s="56" t="s">
        <v>236</v>
      </c>
      <c r="P418" s="76"/>
      <c r="Q418" s="64"/>
      <c r="V418" s="56" t="s">
        <v>11</v>
      </c>
    </row>
    <row r="419" spans="1:22" ht="13">
      <c r="A419" s="698">
        <v>71100895</v>
      </c>
      <c r="B419" s="145" t="s">
        <v>5939</v>
      </c>
      <c r="C419" s="145">
        <v>954405419</v>
      </c>
      <c r="D419" s="145" t="s">
        <v>5940</v>
      </c>
      <c r="E419" s="165"/>
      <c r="F419" s="76"/>
      <c r="G419" s="165" t="s">
        <v>224</v>
      </c>
      <c r="H419" s="165" t="s">
        <v>11</v>
      </c>
      <c r="I419" s="76"/>
      <c r="J419" s="76" t="s">
        <v>221</v>
      </c>
      <c r="K419" s="145"/>
      <c r="M419" s="1205">
        <v>45841</v>
      </c>
      <c r="N419" s="1206" t="s">
        <v>233</v>
      </c>
      <c r="O419" s="56" t="s">
        <v>236</v>
      </c>
      <c r="P419" s="76"/>
      <c r="Q419" s="64"/>
      <c r="V419" s="56" t="s">
        <v>11</v>
      </c>
    </row>
    <row r="420" spans="1:22" ht="13">
      <c r="A420" s="698">
        <v>72064282</v>
      </c>
      <c r="B420" s="145" t="s">
        <v>6839</v>
      </c>
      <c r="C420" s="145">
        <v>51944709658</v>
      </c>
      <c r="D420" s="145" t="s">
        <v>6840</v>
      </c>
      <c r="E420" s="165"/>
      <c r="F420" s="76"/>
      <c r="G420" s="165" t="s">
        <v>223</v>
      </c>
      <c r="H420" s="165" t="s">
        <v>11</v>
      </c>
      <c r="I420" s="76"/>
      <c r="J420" s="76" t="s">
        <v>221</v>
      </c>
      <c r="K420" s="145"/>
      <c r="M420" s="1205">
        <v>45841</v>
      </c>
      <c r="N420" s="1206" t="s">
        <v>233</v>
      </c>
      <c r="O420" s="56" t="s">
        <v>236</v>
      </c>
      <c r="P420" s="76"/>
      <c r="Q420" s="64"/>
      <c r="V420" s="56" t="s">
        <v>11</v>
      </c>
    </row>
    <row r="421" spans="1:22" ht="28">
      <c r="A421" s="698">
        <v>60972275</v>
      </c>
      <c r="B421" s="145" t="s">
        <v>3504</v>
      </c>
      <c r="C421" s="145" t="s">
        <v>3505</v>
      </c>
      <c r="D421" s="145" t="s">
        <v>3506</v>
      </c>
      <c r="E421" s="165"/>
      <c r="F421" s="76"/>
      <c r="G421" s="165" t="s">
        <v>224</v>
      </c>
      <c r="H421" s="165" t="s">
        <v>11</v>
      </c>
      <c r="I421" s="76" t="s">
        <v>10</v>
      </c>
      <c r="J421" s="76" t="s">
        <v>221</v>
      </c>
      <c r="K421" s="145"/>
      <c r="M421" s="1205">
        <v>45841</v>
      </c>
      <c r="N421" s="1206" t="s">
        <v>233</v>
      </c>
      <c r="O421" s="56" t="s">
        <v>231</v>
      </c>
      <c r="P421" s="76"/>
      <c r="Q421" s="64" t="s">
        <v>324</v>
      </c>
      <c r="R421" s="56" t="s">
        <v>234</v>
      </c>
      <c r="S421" s="56" t="s">
        <v>318</v>
      </c>
      <c r="T421" s="60" t="s">
        <v>628</v>
      </c>
      <c r="V421" s="56" t="s">
        <v>11</v>
      </c>
    </row>
    <row r="422" spans="1:22" ht="13">
      <c r="A422" s="698">
        <v>76009528</v>
      </c>
      <c r="B422" s="145" t="s">
        <v>9501</v>
      </c>
      <c r="C422" s="145">
        <v>51994687894</v>
      </c>
      <c r="D422" s="145" t="s">
        <v>9502</v>
      </c>
      <c r="E422" s="165"/>
      <c r="F422" s="76"/>
      <c r="G422" s="165" t="s">
        <v>224</v>
      </c>
      <c r="H422" s="165" t="s">
        <v>11</v>
      </c>
      <c r="I422" s="76"/>
      <c r="J422" s="76" t="s">
        <v>221</v>
      </c>
      <c r="K422" s="145"/>
      <c r="M422" s="1205">
        <v>45841</v>
      </c>
      <c r="N422" s="1206" t="s">
        <v>233</v>
      </c>
      <c r="O422" s="56" t="s">
        <v>236</v>
      </c>
      <c r="P422" s="76"/>
      <c r="Q422" s="64"/>
      <c r="V422" s="56" t="s">
        <v>11</v>
      </c>
    </row>
    <row r="423" spans="1:22" ht="13">
      <c r="A423" s="698">
        <v>60651414</v>
      </c>
      <c r="B423" s="145" t="s">
        <v>3183</v>
      </c>
      <c r="C423" s="145">
        <v>51989394348</v>
      </c>
      <c r="D423" s="145" t="s">
        <v>3184</v>
      </c>
      <c r="E423" s="165"/>
      <c r="F423" s="76"/>
      <c r="G423" s="165" t="s">
        <v>225</v>
      </c>
      <c r="H423" s="165" t="s">
        <v>11</v>
      </c>
      <c r="I423" s="76"/>
      <c r="J423" s="76" t="s">
        <v>221</v>
      </c>
      <c r="K423" s="145"/>
      <c r="M423" s="1205">
        <v>45841</v>
      </c>
      <c r="N423" s="1206" t="s">
        <v>233</v>
      </c>
      <c r="O423" s="56" t="s">
        <v>236</v>
      </c>
      <c r="P423" s="76"/>
      <c r="Q423" s="64"/>
      <c r="V423" s="56" t="s">
        <v>11</v>
      </c>
    </row>
    <row r="424" spans="1:22" ht="13">
      <c r="A424" s="698">
        <v>73311872</v>
      </c>
      <c r="B424" s="145" t="s">
        <v>8290</v>
      </c>
      <c r="C424" s="145">
        <v>51997976550</v>
      </c>
      <c r="D424" s="145" t="s">
        <v>8291</v>
      </c>
      <c r="E424" s="165"/>
      <c r="F424" s="76" t="s">
        <v>247</v>
      </c>
      <c r="G424" s="165" t="s">
        <v>224</v>
      </c>
      <c r="H424" s="165" t="s">
        <v>11</v>
      </c>
      <c r="I424" s="76"/>
      <c r="J424" s="76" t="s">
        <v>221</v>
      </c>
      <c r="K424" s="145"/>
      <c r="M424" s="1205">
        <v>45841</v>
      </c>
      <c r="N424" s="1206" t="s">
        <v>233</v>
      </c>
      <c r="P424" s="76"/>
      <c r="Q424" s="64"/>
      <c r="V424" s="56" t="s">
        <v>11</v>
      </c>
    </row>
    <row r="425" spans="1:22" ht="13">
      <c r="A425" s="698">
        <v>74438317</v>
      </c>
      <c r="B425" s="145" t="s">
        <v>8913</v>
      </c>
      <c r="C425" s="145">
        <v>51961674435</v>
      </c>
      <c r="D425" s="145" t="s">
        <v>8914</v>
      </c>
      <c r="E425" s="165"/>
      <c r="F425" s="76"/>
      <c r="G425" s="165" t="s">
        <v>224</v>
      </c>
      <c r="H425" s="165" t="s">
        <v>11</v>
      </c>
      <c r="I425" s="76"/>
      <c r="J425" s="76" t="s">
        <v>221</v>
      </c>
      <c r="K425" s="145"/>
      <c r="M425" s="1205">
        <v>45841</v>
      </c>
      <c r="N425" s="1206" t="s">
        <v>233</v>
      </c>
      <c r="O425" s="56" t="s">
        <v>236</v>
      </c>
      <c r="P425" s="76"/>
      <c r="Q425" s="64"/>
      <c r="V425" s="56" t="s">
        <v>11</v>
      </c>
    </row>
    <row r="426" spans="1:22" ht="13">
      <c r="A426" s="698" t="s">
        <v>362</v>
      </c>
      <c r="B426" s="145" t="s">
        <v>10400</v>
      </c>
      <c r="C426" s="145">
        <v>917752922</v>
      </c>
      <c r="D426" s="145" t="s">
        <v>362</v>
      </c>
      <c r="E426" s="165"/>
      <c r="F426" s="76"/>
      <c r="G426" s="165" t="s">
        <v>224</v>
      </c>
      <c r="H426" s="165" t="s">
        <v>11</v>
      </c>
      <c r="I426" s="76"/>
      <c r="J426" s="76" t="s">
        <v>221</v>
      </c>
      <c r="K426" s="145"/>
      <c r="M426" s="1205">
        <v>45841</v>
      </c>
      <c r="N426" s="1206" t="s">
        <v>233</v>
      </c>
      <c r="O426" s="56" t="s">
        <v>236</v>
      </c>
      <c r="P426" s="76"/>
      <c r="Q426" s="64"/>
      <c r="V426" s="56" t="s">
        <v>11</v>
      </c>
    </row>
    <row r="427" spans="1:22" ht="13">
      <c r="A427" s="698" t="s">
        <v>362</v>
      </c>
      <c r="B427" s="145" t="s">
        <v>10401</v>
      </c>
      <c r="C427" s="145">
        <v>912538638</v>
      </c>
      <c r="D427" s="145" t="s">
        <v>362</v>
      </c>
      <c r="E427" s="165"/>
      <c r="F427" s="76"/>
      <c r="G427" s="165" t="s">
        <v>225</v>
      </c>
      <c r="H427" s="165" t="s">
        <v>11</v>
      </c>
      <c r="I427" s="76"/>
      <c r="J427" s="76" t="s">
        <v>221</v>
      </c>
      <c r="K427" s="145"/>
      <c r="M427" s="1205">
        <v>45841</v>
      </c>
      <c r="N427" s="1206" t="s">
        <v>233</v>
      </c>
      <c r="O427" s="56" t="s">
        <v>236</v>
      </c>
      <c r="P427" s="76"/>
      <c r="Q427" s="64"/>
      <c r="V427" s="56" t="s">
        <v>11</v>
      </c>
    </row>
    <row r="428" spans="1:22" ht="13">
      <c r="A428" s="698" t="s">
        <v>362</v>
      </c>
      <c r="B428" s="145" t="s">
        <v>10402</v>
      </c>
      <c r="C428" s="145">
        <v>933688821</v>
      </c>
      <c r="D428" s="145" t="s">
        <v>362</v>
      </c>
      <c r="E428" s="165"/>
      <c r="F428" s="76"/>
      <c r="G428" s="165" t="s">
        <v>224</v>
      </c>
      <c r="H428" s="165" t="s">
        <v>11</v>
      </c>
      <c r="I428" s="76"/>
      <c r="J428" s="76" t="s">
        <v>221</v>
      </c>
      <c r="K428" s="145"/>
      <c r="M428" s="1205">
        <v>45841</v>
      </c>
      <c r="N428" s="1206" t="s">
        <v>233</v>
      </c>
      <c r="O428" s="56" t="s">
        <v>236</v>
      </c>
      <c r="P428" s="76"/>
      <c r="Q428" s="64"/>
      <c r="V428" s="56" t="s">
        <v>11</v>
      </c>
    </row>
    <row r="429" spans="1:22" ht="13">
      <c r="A429" s="698" t="s">
        <v>362</v>
      </c>
      <c r="B429" s="145" t="s">
        <v>10403</v>
      </c>
      <c r="C429" s="145">
        <v>912295258</v>
      </c>
      <c r="D429" s="145" t="s">
        <v>362</v>
      </c>
      <c r="E429" s="165"/>
      <c r="F429" s="76"/>
      <c r="G429" s="165" t="s">
        <v>223</v>
      </c>
      <c r="H429" s="165" t="s">
        <v>11</v>
      </c>
      <c r="I429" s="76"/>
      <c r="J429" s="76" t="s">
        <v>221</v>
      </c>
      <c r="K429" s="145"/>
      <c r="M429" s="1205">
        <v>45841</v>
      </c>
      <c r="N429" s="1206" t="s">
        <v>233</v>
      </c>
      <c r="O429" s="56" t="s">
        <v>236</v>
      </c>
      <c r="P429" s="76"/>
      <c r="Q429" s="64"/>
      <c r="V429" s="56" t="s">
        <v>11</v>
      </c>
    </row>
    <row r="430" spans="1:22" ht="13">
      <c r="A430" s="698" t="s">
        <v>362</v>
      </c>
      <c r="B430" s="145" t="s">
        <v>10404</v>
      </c>
      <c r="C430" s="145">
        <v>924415308</v>
      </c>
      <c r="D430" s="145" t="s">
        <v>362</v>
      </c>
      <c r="E430" s="165"/>
      <c r="F430" s="76"/>
      <c r="G430" s="165" t="s">
        <v>224</v>
      </c>
      <c r="H430" s="165" t="s">
        <v>11</v>
      </c>
      <c r="I430" s="76"/>
      <c r="J430" s="76" t="s">
        <v>221</v>
      </c>
      <c r="K430" s="145"/>
      <c r="M430" s="1205">
        <v>45841</v>
      </c>
      <c r="N430" s="1206" t="s">
        <v>233</v>
      </c>
      <c r="O430" s="56" t="s">
        <v>236</v>
      </c>
      <c r="P430" s="76"/>
      <c r="Q430" s="64"/>
      <c r="V430" s="56" t="s">
        <v>11</v>
      </c>
    </row>
    <row r="431" spans="1:22" ht="13">
      <c r="A431" s="698" t="s">
        <v>362</v>
      </c>
      <c r="B431" s="145" t="s">
        <v>10405</v>
      </c>
      <c r="C431" s="145">
        <v>960182468</v>
      </c>
      <c r="D431" s="145" t="s">
        <v>362</v>
      </c>
      <c r="E431" s="165"/>
      <c r="F431" s="76"/>
      <c r="G431" s="165" t="s">
        <v>223</v>
      </c>
      <c r="H431" s="165" t="s">
        <v>11</v>
      </c>
      <c r="I431" s="76"/>
      <c r="J431" s="76" t="s">
        <v>221</v>
      </c>
      <c r="K431" s="145"/>
      <c r="M431" s="1205">
        <v>45841</v>
      </c>
      <c r="N431" s="1206" t="s">
        <v>233</v>
      </c>
      <c r="O431" s="56" t="s">
        <v>236</v>
      </c>
      <c r="P431" s="76"/>
      <c r="Q431" s="64"/>
      <c r="V431" s="56" t="s">
        <v>11</v>
      </c>
    </row>
    <row r="432" spans="1:22" ht="13">
      <c r="A432" s="698" t="s">
        <v>362</v>
      </c>
      <c r="B432" s="145" t="s">
        <v>10406</v>
      </c>
      <c r="C432" s="145">
        <v>936386527</v>
      </c>
      <c r="D432" s="145" t="s">
        <v>362</v>
      </c>
      <c r="E432" s="165"/>
      <c r="F432" s="76"/>
      <c r="G432" s="165" t="s">
        <v>223</v>
      </c>
      <c r="H432" s="165" t="s">
        <v>11</v>
      </c>
      <c r="I432" s="76"/>
      <c r="J432" s="76" t="s">
        <v>221</v>
      </c>
      <c r="K432" s="145"/>
      <c r="M432" s="1205">
        <v>45841</v>
      </c>
      <c r="N432" s="1206" t="s">
        <v>233</v>
      </c>
      <c r="O432" s="56" t="s">
        <v>236</v>
      </c>
      <c r="P432" s="76"/>
      <c r="Q432" s="64"/>
      <c r="V432" s="56" t="s">
        <v>11</v>
      </c>
    </row>
    <row r="433" spans="1:22" ht="13">
      <c r="A433" s="698">
        <v>60943399</v>
      </c>
      <c r="B433" s="145" t="s">
        <v>3468</v>
      </c>
      <c r="C433" s="145">
        <v>933300076</v>
      </c>
      <c r="D433" s="145" t="s">
        <v>3469</v>
      </c>
      <c r="E433" s="165"/>
      <c r="F433" s="76"/>
      <c r="G433" s="165" t="s">
        <v>224</v>
      </c>
      <c r="H433" s="165" t="s">
        <v>11</v>
      </c>
      <c r="I433" s="76"/>
      <c r="J433" s="76" t="s">
        <v>221</v>
      </c>
      <c r="K433" s="145"/>
      <c r="M433" s="1205">
        <v>45841</v>
      </c>
      <c r="N433" s="1206" t="s">
        <v>233</v>
      </c>
      <c r="O433" s="56" t="s">
        <v>236</v>
      </c>
      <c r="P433" s="76"/>
      <c r="Q433" s="64"/>
      <c r="V433" s="56" t="s">
        <v>11</v>
      </c>
    </row>
    <row r="434" spans="1:22" ht="13">
      <c r="A434" s="698">
        <v>75928274</v>
      </c>
      <c r="B434" s="145" t="s">
        <v>9468</v>
      </c>
      <c r="C434" s="145">
        <v>923931808</v>
      </c>
      <c r="D434" s="145" t="s">
        <v>9469</v>
      </c>
      <c r="E434" s="165"/>
      <c r="F434" s="76"/>
      <c r="G434" s="165" t="s">
        <v>225</v>
      </c>
      <c r="H434" s="165" t="s">
        <v>11</v>
      </c>
      <c r="I434" s="76"/>
      <c r="J434" s="76" t="s">
        <v>221</v>
      </c>
      <c r="K434" s="145"/>
      <c r="M434" s="1205">
        <v>45841</v>
      </c>
      <c r="N434" s="1206" t="s">
        <v>233</v>
      </c>
      <c r="O434" s="56" t="s">
        <v>236</v>
      </c>
      <c r="P434" s="76"/>
      <c r="Q434" s="64"/>
      <c r="V434" s="56" t="s">
        <v>11</v>
      </c>
    </row>
    <row r="435" spans="1:22" ht="13">
      <c r="A435" s="698">
        <v>61779323</v>
      </c>
      <c r="B435" s="145" t="s">
        <v>4806</v>
      </c>
      <c r="C435" s="145">
        <v>994615511</v>
      </c>
      <c r="D435" s="145" t="s">
        <v>4807</v>
      </c>
      <c r="E435" s="165"/>
      <c r="F435" s="76"/>
      <c r="G435" s="165" t="s">
        <v>224</v>
      </c>
      <c r="H435" s="165" t="s">
        <v>11</v>
      </c>
      <c r="I435" s="76"/>
      <c r="J435" s="76" t="s">
        <v>221</v>
      </c>
      <c r="K435" s="145"/>
      <c r="M435" s="1205">
        <v>45841</v>
      </c>
      <c r="N435" s="1206" t="s">
        <v>233</v>
      </c>
      <c r="O435" s="56" t="s">
        <v>236</v>
      </c>
      <c r="P435" s="76"/>
      <c r="Q435" s="64"/>
      <c r="V435" s="56" t="s">
        <v>11</v>
      </c>
    </row>
    <row r="436" spans="1:22" ht="13">
      <c r="A436" s="698">
        <v>74271823</v>
      </c>
      <c r="B436" s="145" t="s">
        <v>8864</v>
      </c>
      <c r="C436" s="145">
        <v>993149616</v>
      </c>
      <c r="D436" s="145" t="s">
        <v>8865</v>
      </c>
      <c r="E436" s="165"/>
      <c r="F436" s="76"/>
      <c r="G436" s="165" t="s">
        <v>224</v>
      </c>
      <c r="H436" s="165" t="s">
        <v>11</v>
      </c>
      <c r="I436" s="76"/>
      <c r="J436" s="76" t="s">
        <v>221</v>
      </c>
      <c r="K436" s="145"/>
      <c r="M436" s="1205">
        <v>45841</v>
      </c>
      <c r="N436" s="1206" t="s">
        <v>233</v>
      </c>
      <c r="O436" s="56" t="s">
        <v>236</v>
      </c>
      <c r="P436" s="76"/>
      <c r="Q436" s="64"/>
      <c r="V436" s="56" t="s">
        <v>11</v>
      </c>
    </row>
    <row r="437" spans="1:22" ht="13">
      <c r="A437" s="698">
        <v>71143896</v>
      </c>
      <c r="B437" s="145" t="s">
        <v>5952</v>
      </c>
      <c r="C437" s="145">
        <v>999900221</v>
      </c>
      <c r="D437" s="145" t="s">
        <v>5953</v>
      </c>
      <c r="E437" s="165"/>
      <c r="F437" s="76"/>
      <c r="G437" s="165" t="s">
        <v>223</v>
      </c>
      <c r="H437" s="165" t="s">
        <v>11</v>
      </c>
      <c r="I437" s="76"/>
      <c r="J437" s="76" t="s">
        <v>221</v>
      </c>
      <c r="K437" s="145"/>
      <c r="M437" s="1205">
        <v>45841</v>
      </c>
      <c r="N437" s="1206" t="s">
        <v>233</v>
      </c>
      <c r="O437" s="56" t="s">
        <v>236</v>
      </c>
      <c r="P437" s="76"/>
      <c r="Q437" s="64"/>
      <c r="V437" s="56" t="s">
        <v>11</v>
      </c>
    </row>
    <row r="438" spans="1:22" ht="13">
      <c r="A438" s="698" t="s">
        <v>362</v>
      </c>
      <c r="B438" s="145" t="s">
        <v>10407</v>
      </c>
      <c r="C438" s="145">
        <v>993746064</v>
      </c>
      <c r="D438" s="145" t="s">
        <v>362</v>
      </c>
      <c r="E438" s="165"/>
      <c r="F438" s="76"/>
      <c r="G438" s="165" t="s">
        <v>225</v>
      </c>
      <c r="H438" s="165" t="s">
        <v>11</v>
      </c>
      <c r="I438" s="76"/>
      <c r="J438" s="76" t="s">
        <v>221</v>
      </c>
      <c r="K438" s="145"/>
      <c r="M438" s="1205">
        <v>45841</v>
      </c>
      <c r="N438" s="1206" t="s">
        <v>233</v>
      </c>
      <c r="O438" s="56" t="s">
        <v>236</v>
      </c>
      <c r="P438" s="76"/>
      <c r="Q438" s="64"/>
      <c r="V438" s="56" t="s">
        <v>11</v>
      </c>
    </row>
    <row r="439" spans="1:22" ht="13">
      <c r="A439" s="698" t="s">
        <v>362</v>
      </c>
      <c r="B439" s="145" t="s">
        <v>10408</v>
      </c>
      <c r="C439" s="145">
        <v>992179274</v>
      </c>
      <c r="D439" s="145" t="s">
        <v>362</v>
      </c>
      <c r="E439" s="165"/>
      <c r="F439" s="76"/>
      <c r="G439" s="165" t="s">
        <v>224</v>
      </c>
      <c r="H439" s="165" t="s">
        <v>11</v>
      </c>
      <c r="I439" s="76"/>
      <c r="J439" s="76" t="s">
        <v>221</v>
      </c>
      <c r="K439" s="145"/>
      <c r="M439" s="1205">
        <v>45841</v>
      </c>
      <c r="N439" s="1206" t="s">
        <v>233</v>
      </c>
      <c r="O439" s="56" t="s">
        <v>236</v>
      </c>
      <c r="P439" s="76"/>
      <c r="Q439" s="64"/>
      <c r="V439" s="56" t="s">
        <v>11</v>
      </c>
    </row>
    <row r="440" spans="1:22" ht="13">
      <c r="A440" s="698">
        <v>75851039</v>
      </c>
      <c r="B440" s="145" t="s">
        <v>9440</v>
      </c>
      <c r="C440" s="145">
        <v>926686309</v>
      </c>
      <c r="D440" s="145" t="s">
        <v>9441</v>
      </c>
      <c r="E440" s="165"/>
      <c r="F440" s="76"/>
      <c r="G440" s="165" t="s">
        <v>225</v>
      </c>
      <c r="H440" s="165" t="s">
        <v>11</v>
      </c>
      <c r="I440" s="76"/>
      <c r="J440" s="76" t="s">
        <v>221</v>
      </c>
      <c r="K440" s="145"/>
      <c r="M440" s="1205">
        <v>45841</v>
      </c>
      <c r="N440" s="1206" t="s">
        <v>233</v>
      </c>
      <c r="O440" s="56" t="s">
        <v>236</v>
      </c>
      <c r="P440" s="76"/>
      <c r="Q440" s="64"/>
      <c r="V440" s="56" t="s">
        <v>11</v>
      </c>
    </row>
    <row r="441" spans="1:22" ht="13">
      <c r="A441" s="698" t="s">
        <v>362</v>
      </c>
      <c r="B441" s="145" t="s">
        <v>10409</v>
      </c>
      <c r="C441" s="145">
        <v>951289511</v>
      </c>
      <c r="D441" s="145" t="s">
        <v>362</v>
      </c>
      <c r="E441" s="165"/>
      <c r="F441" s="76"/>
      <c r="G441" s="165" t="s">
        <v>224</v>
      </c>
      <c r="H441" s="165" t="s">
        <v>11</v>
      </c>
      <c r="I441" s="76"/>
      <c r="J441" s="76" t="s">
        <v>221</v>
      </c>
      <c r="K441" s="145"/>
      <c r="M441" s="1205">
        <v>45841</v>
      </c>
      <c r="N441" s="1206" t="s">
        <v>233</v>
      </c>
      <c r="O441" s="56" t="s">
        <v>236</v>
      </c>
      <c r="P441" s="76"/>
      <c r="Q441" s="64"/>
      <c r="V441" s="56" t="s">
        <v>11</v>
      </c>
    </row>
    <row r="442" spans="1:22" ht="13">
      <c r="A442" s="698" t="s">
        <v>362</v>
      </c>
      <c r="B442" s="145" t="s">
        <v>10410</v>
      </c>
      <c r="C442" s="145">
        <v>933486179</v>
      </c>
      <c r="D442" s="145" t="s">
        <v>362</v>
      </c>
      <c r="E442" s="165"/>
      <c r="F442" s="76"/>
      <c r="G442" s="165" t="s">
        <v>224</v>
      </c>
      <c r="H442" s="165" t="s">
        <v>11</v>
      </c>
      <c r="I442" s="76"/>
      <c r="J442" s="76" t="s">
        <v>221</v>
      </c>
      <c r="K442" s="145"/>
      <c r="M442" s="1205">
        <v>45841</v>
      </c>
      <c r="N442" s="1206" t="s">
        <v>233</v>
      </c>
      <c r="O442" s="56" t="s">
        <v>236</v>
      </c>
      <c r="P442" s="76"/>
      <c r="Q442" s="64"/>
      <c r="V442" s="56" t="s">
        <v>11</v>
      </c>
    </row>
    <row r="443" spans="1:22" ht="13">
      <c r="A443" s="698" t="s">
        <v>362</v>
      </c>
      <c r="B443" s="145" t="s">
        <v>10411</v>
      </c>
      <c r="C443" s="145">
        <v>952814120</v>
      </c>
      <c r="D443" s="145" t="s">
        <v>362</v>
      </c>
      <c r="E443" s="165"/>
      <c r="F443" s="76"/>
      <c r="G443" s="165" t="s">
        <v>224</v>
      </c>
      <c r="H443" s="165" t="s">
        <v>11</v>
      </c>
      <c r="I443" s="76"/>
      <c r="J443" s="76" t="s">
        <v>221</v>
      </c>
      <c r="K443" s="145"/>
      <c r="M443" s="1205">
        <v>45841</v>
      </c>
      <c r="N443" s="1206" t="s">
        <v>233</v>
      </c>
      <c r="O443" s="56" t="s">
        <v>236</v>
      </c>
      <c r="P443" s="76"/>
      <c r="Q443" s="64"/>
      <c r="V443" s="56" t="s">
        <v>11</v>
      </c>
    </row>
    <row r="444" spans="1:22" ht="14">
      <c r="A444" s="698">
        <v>72344016</v>
      </c>
      <c r="B444" s="145" t="s">
        <v>7109</v>
      </c>
      <c r="C444" s="145">
        <v>989386632</v>
      </c>
      <c r="D444" s="145" t="s">
        <v>7110</v>
      </c>
      <c r="E444" s="165"/>
      <c r="F444" s="76"/>
      <c r="G444" s="165" t="s">
        <v>224</v>
      </c>
      <c r="H444" s="165" t="s">
        <v>11</v>
      </c>
      <c r="I444" s="76"/>
      <c r="J444" s="76" t="s">
        <v>221</v>
      </c>
      <c r="K444" s="145"/>
      <c r="M444" s="1205">
        <v>45841</v>
      </c>
      <c r="N444" s="1207" t="s">
        <v>231</v>
      </c>
      <c r="P444" s="76" t="str">
        <f>TRIM(BD_EstrellaVergara[[#This Row],[CONTACTO II]])</f>
        <v/>
      </c>
      <c r="Q444" s="64"/>
      <c r="V444" s="56" t="s">
        <v>11</v>
      </c>
    </row>
    <row r="445" spans="1:22" ht="13">
      <c r="A445" s="698" t="s">
        <v>362</v>
      </c>
      <c r="B445" s="145" t="s">
        <v>10412</v>
      </c>
      <c r="C445" s="145">
        <v>919517519</v>
      </c>
      <c r="D445" s="145" t="s">
        <v>362</v>
      </c>
      <c r="E445" s="165"/>
      <c r="F445" s="76"/>
      <c r="G445" s="165" t="s">
        <v>224</v>
      </c>
      <c r="H445" s="165" t="s">
        <v>11</v>
      </c>
      <c r="I445" s="76"/>
      <c r="J445" s="76" t="s">
        <v>221</v>
      </c>
      <c r="K445" s="145"/>
      <c r="M445" s="1205">
        <v>45841</v>
      </c>
      <c r="N445" s="1206" t="s">
        <v>233</v>
      </c>
      <c r="O445" s="56" t="s">
        <v>236</v>
      </c>
      <c r="P445" s="76"/>
      <c r="Q445" s="64"/>
      <c r="V445" s="56" t="s">
        <v>11</v>
      </c>
    </row>
    <row r="446" spans="1:22" ht="13">
      <c r="A446" s="698" t="s">
        <v>362</v>
      </c>
      <c r="B446" s="145" t="s">
        <v>10413</v>
      </c>
      <c r="C446" s="145">
        <v>906809421</v>
      </c>
      <c r="D446" s="145" t="s">
        <v>362</v>
      </c>
      <c r="E446" s="165"/>
      <c r="F446" s="76"/>
      <c r="G446" s="165" t="s">
        <v>225</v>
      </c>
      <c r="H446" s="165" t="s">
        <v>11</v>
      </c>
      <c r="I446" s="76"/>
      <c r="J446" s="76" t="s">
        <v>221</v>
      </c>
      <c r="K446" s="145"/>
      <c r="M446" s="1205">
        <v>45841</v>
      </c>
      <c r="N446" s="1206" t="s">
        <v>233</v>
      </c>
      <c r="O446" s="56" t="s">
        <v>236</v>
      </c>
      <c r="P446" s="76"/>
      <c r="Q446" s="64"/>
      <c r="V446" s="56" t="s">
        <v>11</v>
      </c>
    </row>
    <row r="447" spans="1:22" ht="13">
      <c r="A447" s="698">
        <v>62376516</v>
      </c>
      <c r="B447" s="145" t="s">
        <v>5211</v>
      </c>
      <c r="C447" s="145">
        <v>922817308</v>
      </c>
      <c r="D447" s="145" t="s">
        <v>5212</v>
      </c>
      <c r="E447" s="165"/>
      <c r="F447" s="76"/>
      <c r="G447" s="165" t="s">
        <v>223</v>
      </c>
      <c r="H447" s="165" t="s">
        <v>11</v>
      </c>
      <c r="I447" s="76"/>
      <c r="J447" s="76" t="s">
        <v>221</v>
      </c>
      <c r="K447" s="145"/>
      <c r="M447" s="1205">
        <v>45841</v>
      </c>
      <c r="N447" s="1206" t="s">
        <v>233</v>
      </c>
      <c r="O447" s="56" t="s">
        <v>236</v>
      </c>
      <c r="P447" s="76"/>
      <c r="Q447" s="64"/>
      <c r="V447" s="56" t="s">
        <v>11</v>
      </c>
    </row>
    <row r="448" spans="1:22" ht="13">
      <c r="A448" s="698">
        <v>44023643</v>
      </c>
      <c r="B448" s="145" t="s">
        <v>2224</v>
      </c>
      <c r="C448" s="145">
        <v>976206813</v>
      </c>
      <c r="D448" s="145" t="s">
        <v>2225</v>
      </c>
      <c r="E448" s="165"/>
      <c r="F448" s="76"/>
      <c r="G448" s="165" t="s">
        <v>224</v>
      </c>
      <c r="H448" s="165" t="s">
        <v>11</v>
      </c>
      <c r="I448" s="76"/>
      <c r="J448" s="76" t="s">
        <v>221</v>
      </c>
      <c r="K448" s="145"/>
      <c r="M448" s="1205">
        <v>45841</v>
      </c>
      <c r="N448" s="1206" t="s">
        <v>233</v>
      </c>
      <c r="O448" s="56" t="s">
        <v>236</v>
      </c>
      <c r="P448" s="76"/>
      <c r="Q448" s="64"/>
      <c r="V448" s="56" t="s">
        <v>11</v>
      </c>
    </row>
    <row r="449" spans="1:22" ht="13">
      <c r="A449" s="698" t="s">
        <v>362</v>
      </c>
      <c r="B449" s="145" t="s">
        <v>10414</v>
      </c>
      <c r="C449" s="145">
        <v>927501519</v>
      </c>
      <c r="D449" s="145" t="s">
        <v>362</v>
      </c>
      <c r="E449" s="165"/>
      <c r="F449" s="76"/>
      <c r="G449" s="165" t="s">
        <v>224</v>
      </c>
      <c r="H449" s="165" t="s">
        <v>11</v>
      </c>
      <c r="I449" s="76"/>
      <c r="J449" s="76" t="s">
        <v>221</v>
      </c>
      <c r="K449" s="145"/>
      <c r="M449" s="1205">
        <v>45841</v>
      </c>
      <c r="N449" s="1206" t="s">
        <v>233</v>
      </c>
      <c r="O449" s="56" t="s">
        <v>236</v>
      </c>
      <c r="P449" s="76"/>
      <c r="Q449" s="64"/>
      <c r="V449" s="56" t="s">
        <v>11</v>
      </c>
    </row>
    <row r="450" spans="1:22" ht="13">
      <c r="A450" s="698">
        <v>77404881</v>
      </c>
      <c r="B450" s="145" t="s">
        <v>9939</v>
      </c>
      <c r="C450" s="145">
        <v>942773693</v>
      </c>
      <c r="D450" s="145" t="s">
        <v>362</v>
      </c>
      <c r="E450" s="165"/>
      <c r="F450" s="76"/>
      <c r="G450" s="165" t="s">
        <v>224</v>
      </c>
      <c r="H450" s="165" t="s">
        <v>11</v>
      </c>
      <c r="I450" s="76"/>
      <c r="J450" s="76" t="s">
        <v>221</v>
      </c>
      <c r="K450" s="145"/>
      <c r="M450" s="1205">
        <v>45841</v>
      </c>
      <c r="N450" s="1206" t="s">
        <v>233</v>
      </c>
      <c r="O450" s="56" t="s">
        <v>236</v>
      </c>
      <c r="P450" s="76"/>
      <c r="Q450" s="64"/>
      <c r="V450" s="56" t="s">
        <v>11</v>
      </c>
    </row>
    <row r="451" spans="1:22" ht="13">
      <c r="A451" s="698">
        <v>71670180</v>
      </c>
      <c r="B451" s="145" t="s">
        <v>6440</v>
      </c>
      <c r="C451" s="145">
        <v>936987736</v>
      </c>
      <c r="D451" s="145" t="s">
        <v>6441</v>
      </c>
      <c r="E451" s="165"/>
      <c r="F451" s="76"/>
      <c r="G451" s="165" t="s">
        <v>224</v>
      </c>
      <c r="H451" s="165" t="s">
        <v>11</v>
      </c>
      <c r="I451" s="76"/>
      <c r="J451" s="76" t="s">
        <v>221</v>
      </c>
      <c r="K451" s="145"/>
      <c r="M451" s="1205">
        <v>45841</v>
      </c>
      <c r="N451" s="1206" t="s">
        <v>233</v>
      </c>
      <c r="O451" s="56" t="s">
        <v>236</v>
      </c>
      <c r="P451" s="76"/>
      <c r="Q451" s="64"/>
      <c r="V451" s="56" t="s">
        <v>11</v>
      </c>
    </row>
    <row r="452" spans="1:22" ht="13">
      <c r="A452" s="698" t="s">
        <v>362</v>
      </c>
      <c r="B452" s="145" t="s">
        <v>10415</v>
      </c>
      <c r="C452" s="145">
        <v>923556682</v>
      </c>
      <c r="D452" s="145" t="s">
        <v>10416</v>
      </c>
      <c r="E452" s="165"/>
      <c r="F452" s="76"/>
      <c r="G452" s="165" t="s">
        <v>224</v>
      </c>
      <c r="H452" s="165" t="s">
        <v>11</v>
      </c>
      <c r="I452" s="76"/>
      <c r="J452" s="76" t="s">
        <v>221</v>
      </c>
      <c r="K452" s="145"/>
      <c r="M452" s="1205">
        <v>45841</v>
      </c>
      <c r="N452" s="1206" t="s">
        <v>233</v>
      </c>
      <c r="O452" s="56" t="s">
        <v>236</v>
      </c>
      <c r="P452" s="76"/>
      <c r="Q452" s="64"/>
      <c r="V452" s="56" t="s">
        <v>11</v>
      </c>
    </row>
    <row r="453" spans="1:22" ht="13">
      <c r="A453" s="698" t="s">
        <v>362</v>
      </c>
      <c r="B453" s="145" t="s">
        <v>10417</v>
      </c>
      <c r="C453" s="145">
        <v>951254293</v>
      </c>
      <c r="D453" s="145" t="s">
        <v>362</v>
      </c>
      <c r="E453" s="165"/>
      <c r="F453" s="76"/>
      <c r="G453" s="165" t="s">
        <v>225</v>
      </c>
      <c r="H453" s="165" t="s">
        <v>11</v>
      </c>
      <c r="I453" s="76"/>
      <c r="J453" s="76" t="s">
        <v>221</v>
      </c>
      <c r="K453" s="145"/>
      <c r="M453" s="1205">
        <v>45841</v>
      </c>
      <c r="N453" s="1206" t="s">
        <v>233</v>
      </c>
      <c r="O453" s="56" t="s">
        <v>236</v>
      </c>
      <c r="P453" s="76"/>
      <c r="Q453" s="64"/>
      <c r="V453" s="56" t="s">
        <v>11</v>
      </c>
    </row>
    <row r="454" spans="1:22" ht="13">
      <c r="A454" s="698">
        <v>71354013</v>
      </c>
      <c r="B454" s="145" t="s">
        <v>6204</v>
      </c>
      <c r="C454" s="145">
        <v>916450995</v>
      </c>
      <c r="D454" s="145" t="s">
        <v>362</v>
      </c>
      <c r="E454" s="165"/>
      <c r="F454" s="76"/>
      <c r="G454" s="165" t="s">
        <v>225</v>
      </c>
      <c r="H454" s="165" t="s">
        <v>11</v>
      </c>
      <c r="I454" s="76"/>
      <c r="J454" s="76" t="s">
        <v>221</v>
      </c>
      <c r="K454" s="145"/>
      <c r="M454" s="1205">
        <v>45841</v>
      </c>
      <c r="N454" s="1206" t="s">
        <v>233</v>
      </c>
      <c r="O454" s="56" t="s">
        <v>236</v>
      </c>
      <c r="P454" s="76"/>
      <c r="Q454" s="64"/>
      <c r="V454" s="56" t="s">
        <v>11</v>
      </c>
    </row>
    <row r="455" spans="1:22" ht="14">
      <c r="A455" s="698">
        <v>61770428</v>
      </c>
      <c r="B455" s="145" t="s">
        <v>4761</v>
      </c>
      <c r="C455" s="145">
        <v>968300623</v>
      </c>
      <c r="D455" s="145" t="s">
        <v>4762</v>
      </c>
      <c r="E455" s="165" t="s">
        <v>1104</v>
      </c>
      <c r="F455" s="76"/>
      <c r="G455" s="165" t="s">
        <v>224</v>
      </c>
      <c r="H455" s="165" t="s">
        <v>11</v>
      </c>
      <c r="I455" s="76"/>
      <c r="J455" s="76" t="s">
        <v>221</v>
      </c>
      <c r="K455" s="145"/>
      <c r="M455" s="1205">
        <v>45841</v>
      </c>
      <c r="N455" s="1207" t="s">
        <v>231</v>
      </c>
      <c r="P455" s="76" t="str">
        <f>TRIM(BD_EstrellaVergara[[#This Row],[CONTACTO II]])</f>
        <v/>
      </c>
      <c r="Q455" s="64"/>
      <c r="V455" s="56" t="s">
        <v>11</v>
      </c>
    </row>
    <row r="456" spans="1:22" ht="13">
      <c r="A456" s="698">
        <v>72993939</v>
      </c>
      <c r="B456" s="145" t="s">
        <v>7890</v>
      </c>
      <c r="C456" s="145">
        <v>920160155</v>
      </c>
      <c r="D456" s="145" t="s">
        <v>7891</v>
      </c>
      <c r="E456" s="165"/>
      <c r="F456" s="76"/>
      <c r="G456" s="165" t="s">
        <v>223</v>
      </c>
      <c r="H456" s="165" t="s">
        <v>11</v>
      </c>
      <c r="I456" s="76"/>
      <c r="J456" s="76" t="s">
        <v>221</v>
      </c>
      <c r="K456" s="145"/>
      <c r="M456" s="1205">
        <v>45841</v>
      </c>
      <c r="N456" s="1206" t="s">
        <v>233</v>
      </c>
      <c r="O456" s="56" t="s">
        <v>236</v>
      </c>
      <c r="P456" s="76"/>
      <c r="Q456" s="64"/>
      <c r="V456" s="56" t="s">
        <v>11</v>
      </c>
    </row>
    <row r="457" spans="1:22" ht="13">
      <c r="A457" s="698">
        <v>77654008</v>
      </c>
      <c r="B457" s="145" t="s">
        <v>9982</v>
      </c>
      <c r="C457" s="145">
        <v>952422412</v>
      </c>
      <c r="D457" s="145" t="s">
        <v>9983</v>
      </c>
      <c r="E457" s="165"/>
      <c r="F457" s="76"/>
      <c r="G457" s="165" t="s">
        <v>223</v>
      </c>
      <c r="H457" s="165" t="s">
        <v>11</v>
      </c>
      <c r="I457" s="76"/>
      <c r="J457" s="76" t="s">
        <v>221</v>
      </c>
      <c r="K457" s="145"/>
      <c r="M457" s="1205">
        <v>45841</v>
      </c>
      <c r="N457" s="1206" t="s">
        <v>233</v>
      </c>
      <c r="O457" s="56" t="s">
        <v>236</v>
      </c>
      <c r="P457" s="76"/>
      <c r="Q457" s="64"/>
      <c r="V457" s="56" t="s">
        <v>11</v>
      </c>
    </row>
    <row r="458" spans="1:22" ht="13">
      <c r="A458" s="698">
        <v>78186693</v>
      </c>
      <c r="B458" s="145" t="s">
        <v>10075</v>
      </c>
      <c r="C458" s="145">
        <v>989050783</v>
      </c>
      <c r="D458" s="145" t="s">
        <v>362</v>
      </c>
      <c r="E458" s="165"/>
      <c r="F458" s="76"/>
      <c r="G458" s="165" t="s">
        <v>223</v>
      </c>
      <c r="H458" s="165" t="s">
        <v>11</v>
      </c>
      <c r="I458" s="76"/>
      <c r="J458" s="76" t="s">
        <v>221</v>
      </c>
      <c r="K458" s="145"/>
      <c r="M458" s="1205">
        <v>45841</v>
      </c>
      <c r="N458" s="1206" t="s">
        <v>233</v>
      </c>
      <c r="O458" s="56" t="s">
        <v>236</v>
      </c>
      <c r="P458" s="76"/>
      <c r="Q458" s="64"/>
      <c r="V458" s="56" t="s">
        <v>11</v>
      </c>
    </row>
    <row r="459" spans="1:22" ht="13">
      <c r="A459" s="698">
        <v>62049924</v>
      </c>
      <c r="B459" s="145" t="s">
        <v>5139</v>
      </c>
      <c r="C459" s="145">
        <v>968929321</v>
      </c>
      <c r="D459" s="145" t="s">
        <v>5140</v>
      </c>
      <c r="E459" s="165"/>
      <c r="F459" s="76"/>
      <c r="G459" s="165" t="s">
        <v>224</v>
      </c>
      <c r="H459" s="165" t="s">
        <v>11</v>
      </c>
      <c r="I459" s="76"/>
      <c r="J459" s="76" t="s">
        <v>221</v>
      </c>
      <c r="K459" s="145"/>
      <c r="M459" s="1205">
        <v>45841</v>
      </c>
      <c r="N459" s="1206" t="s">
        <v>233</v>
      </c>
      <c r="O459" s="56" t="s">
        <v>236</v>
      </c>
      <c r="P459" s="76"/>
      <c r="Q459" s="64"/>
      <c r="V459" s="56" t="s">
        <v>11</v>
      </c>
    </row>
    <row r="460" spans="1:22" ht="13">
      <c r="A460" s="698">
        <v>62025621</v>
      </c>
      <c r="B460" s="145" t="s">
        <v>5083</v>
      </c>
      <c r="C460" s="145">
        <v>977637160</v>
      </c>
      <c r="D460" s="145" t="s">
        <v>5084</v>
      </c>
      <c r="E460" s="165"/>
      <c r="F460" s="76"/>
      <c r="G460" s="165" t="s">
        <v>223</v>
      </c>
      <c r="H460" s="165" t="s">
        <v>11</v>
      </c>
      <c r="I460" s="76"/>
      <c r="J460" s="76" t="s">
        <v>221</v>
      </c>
      <c r="K460" s="145"/>
      <c r="M460" s="1205">
        <v>45841</v>
      </c>
      <c r="N460" s="1206" t="s">
        <v>233</v>
      </c>
      <c r="O460" s="56" t="s">
        <v>236</v>
      </c>
      <c r="P460" s="76"/>
      <c r="Q460" s="64"/>
      <c r="V460" s="56" t="s">
        <v>11</v>
      </c>
    </row>
    <row r="461" spans="1:22" ht="13">
      <c r="A461" s="698">
        <v>72602844</v>
      </c>
      <c r="B461" s="145" t="s">
        <v>7463</v>
      </c>
      <c r="C461" s="145">
        <v>953820308</v>
      </c>
      <c r="D461" s="145" t="s">
        <v>7464</v>
      </c>
      <c r="E461" s="165"/>
      <c r="F461" s="76"/>
      <c r="G461" s="165" t="s">
        <v>224</v>
      </c>
      <c r="H461" s="165" t="s">
        <v>11</v>
      </c>
      <c r="I461" s="76"/>
      <c r="J461" s="76" t="s">
        <v>221</v>
      </c>
      <c r="K461" s="145"/>
      <c r="M461" s="1205">
        <v>45841</v>
      </c>
      <c r="N461" s="1206" t="s">
        <v>233</v>
      </c>
      <c r="O461" s="56" t="s">
        <v>236</v>
      </c>
      <c r="P461" s="76"/>
      <c r="Q461" s="64"/>
      <c r="V461" s="56" t="s">
        <v>11</v>
      </c>
    </row>
    <row r="462" spans="1:22" ht="13">
      <c r="A462" s="698">
        <v>72981500</v>
      </c>
      <c r="B462" s="145" t="s">
        <v>7783</v>
      </c>
      <c r="C462" s="145">
        <v>993726065</v>
      </c>
      <c r="D462" s="145" t="s">
        <v>7784</v>
      </c>
      <c r="E462" s="165"/>
      <c r="F462" s="76"/>
      <c r="G462" s="165" t="s">
        <v>224</v>
      </c>
      <c r="H462" s="165" t="s">
        <v>11</v>
      </c>
      <c r="I462" s="76"/>
      <c r="J462" s="76" t="s">
        <v>221</v>
      </c>
      <c r="K462" s="145"/>
      <c r="M462" s="1205">
        <v>45841</v>
      </c>
      <c r="N462" s="1206" t="s">
        <v>233</v>
      </c>
      <c r="O462" s="56" t="s">
        <v>236</v>
      </c>
      <c r="P462" s="76"/>
      <c r="Q462" s="64"/>
      <c r="V462" s="56" t="s">
        <v>11</v>
      </c>
    </row>
    <row r="463" spans="1:22" ht="13">
      <c r="A463" s="698">
        <v>72997250</v>
      </c>
      <c r="B463" s="145" t="s">
        <v>7927</v>
      </c>
      <c r="C463" s="145">
        <v>942377366</v>
      </c>
      <c r="D463" s="145" t="s">
        <v>7928</v>
      </c>
      <c r="E463" s="165"/>
      <c r="F463" s="76"/>
      <c r="G463" s="165" t="s">
        <v>223</v>
      </c>
      <c r="H463" s="165" t="s">
        <v>11</v>
      </c>
      <c r="I463" s="76"/>
      <c r="J463" s="76" t="s">
        <v>221</v>
      </c>
      <c r="K463" s="145"/>
      <c r="M463" s="1205">
        <v>45841</v>
      </c>
      <c r="N463" s="1206" t="s">
        <v>233</v>
      </c>
      <c r="O463" s="56" t="s">
        <v>236</v>
      </c>
      <c r="P463" s="76"/>
      <c r="Q463" s="64"/>
      <c r="V463" s="56" t="s">
        <v>11</v>
      </c>
    </row>
    <row r="464" spans="1:22" ht="14">
      <c r="A464" s="698">
        <v>72599531</v>
      </c>
      <c r="B464" s="145" t="s">
        <v>7424</v>
      </c>
      <c r="C464" s="145">
        <v>932074323</v>
      </c>
      <c r="D464" s="145" t="s">
        <v>7425</v>
      </c>
      <c r="E464" s="165"/>
      <c r="F464" s="76"/>
      <c r="G464" s="165" t="s">
        <v>224</v>
      </c>
      <c r="H464" s="165" t="s">
        <v>11</v>
      </c>
      <c r="I464" s="76"/>
      <c r="J464" s="76" t="s">
        <v>221</v>
      </c>
      <c r="K464" s="145"/>
      <c r="M464" s="1205">
        <v>45841</v>
      </c>
      <c r="N464" s="1207" t="s">
        <v>231</v>
      </c>
      <c r="P464" s="76" t="str">
        <f>TRIM(BD_EstrellaVergara[[#This Row],[CONTACTO II]])</f>
        <v/>
      </c>
      <c r="Q464" s="64"/>
      <c r="V464" s="56" t="s">
        <v>11</v>
      </c>
    </row>
    <row r="465" spans="1:22" ht="13">
      <c r="A465" s="698" t="s">
        <v>362</v>
      </c>
      <c r="B465" s="145" t="s">
        <v>10418</v>
      </c>
      <c r="C465" s="145">
        <v>937053331</v>
      </c>
      <c r="D465" s="145" t="s">
        <v>362</v>
      </c>
      <c r="E465" s="165"/>
      <c r="F465" s="76"/>
      <c r="G465" s="165" t="s">
        <v>224</v>
      </c>
      <c r="H465" s="165" t="s">
        <v>11</v>
      </c>
      <c r="I465" s="76"/>
      <c r="J465" s="76" t="s">
        <v>221</v>
      </c>
      <c r="K465" s="145"/>
      <c r="M465" s="1205">
        <v>45841</v>
      </c>
      <c r="N465" s="1206" t="s">
        <v>233</v>
      </c>
      <c r="O465" s="56" t="s">
        <v>236</v>
      </c>
      <c r="P465" s="76"/>
      <c r="Q465" s="64"/>
      <c r="V465" s="56" t="s">
        <v>11</v>
      </c>
    </row>
    <row r="466" spans="1:22" ht="14">
      <c r="A466" s="698">
        <v>73732218</v>
      </c>
      <c r="B466" s="145" t="s">
        <v>8534</v>
      </c>
      <c r="C466" s="145">
        <v>902795618</v>
      </c>
      <c r="D466" s="145" t="s">
        <v>362</v>
      </c>
      <c r="E466" s="165"/>
      <c r="F466" s="76"/>
      <c r="G466" s="165" t="s">
        <v>223</v>
      </c>
      <c r="H466" s="165" t="s">
        <v>11</v>
      </c>
      <c r="I466" s="76"/>
      <c r="J466" s="76" t="s">
        <v>221</v>
      </c>
      <c r="K466" s="145"/>
      <c r="L466" s="1197" t="s">
        <v>271</v>
      </c>
      <c r="M466" s="1205">
        <v>45841</v>
      </c>
      <c r="N466" s="1206" t="s">
        <v>233</v>
      </c>
      <c r="O466" s="56" t="s">
        <v>236</v>
      </c>
      <c r="P466" s="76"/>
      <c r="Q466" s="64"/>
      <c r="V466" s="56" t="s">
        <v>11</v>
      </c>
    </row>
    <row r="467" spans="1:22" ht="13">
      <c r="A467" s="698">
        <v>61359214</v>
      </c>
      <c r="B467" s="145" t="s">
        <v>4084</v>
      </c>
      <c r="C467" s="145">
        <v>955266177</v>
      </c>
      <c r="D467" s="145" t="s">
        <v>4085</v>
      </c>
      <c r="E467" s="165"/>
      <c r="F467" s="76"/>
      <c r="G467" s="165" t="s">
        <v>223</v>
      </c>
      <c r="H467" s="165" t="s">
        <v>11</v>
      </c>
      <c r="I467" s="76"/>
      <c r="J467" s="76" t="s">
        <v>221</v>
      </c>
      <c r="K467" s="145"/>
      <c r="M467" s="1205">
        <v>45841</v>
      </c>
      <c r="N467" s="1206" t="s">
        <v>233</v>
      </c>
      <c r="O467" s="56" t="s">
        <v>236</v>
      </c>
      <c r="P467" s="76"/>
      <c r="Q467" s="64"/>
      <c r="V467" s="56" t="s">
        <v>11</v>
      </c>
    </row>
    <row r="468" spans="1:22" ht="13">
      <c r="A468" s="698">
        <v>71670513</v>
      </c>
      <c r="B468" s="145" t="s">
        <v>6450</v>
      </c>
      <c r="C468" s="145">
        <v>974520524</v>
      </c>
      <c r="D468" s="145" t="s">
        <v>6451</v>
      </c>
      <c r="E468" s="165"/>
      <c r="F468" s="76"/>
      <c r="G468" s="165" t="s">
        <v>224</v>
      </c>
      <c r="H468" s="165" t="s">
        <v>11</v>
      </c>
      <c r="I468" s="76"/>
      <c r="J468" s="76" t="s">
        <v>221</v>
      </c>
      <c r="K468" s="145"/>
      <c r="M468" s="1205">
        <v>45841</v>
      </c>
      <c r="N468" s="1206" t="s">
        <v>233</v>
      </c>
      <c r="O468" s="56" t="s">
        <v>236</v>
      </c>
      <c r="P468" s="76"/>
      <c r="Q468" s="64"/>
      <c r="V468" s="56" t="s">
        <v>11</v>
      </c>
    </row>
    <row r="469" spans="1:22" ht="13">
      <c r="A469" s="698">
        <v>62018888</v>
      </c>
      <c r="B469" s="145" t="s">
        <v>5029</v>
      </c>
      <c r="C469" s="145">
        <v>924725555</v>
      </c>
      <c r="D469" s="145" t="s">
        <v>5030</v>
      </c>
      <c r="E469" s="165"/>
      <c r="F469" s="76"/>
      <c r="G469" s="165" t="s">
        <v>224</v>
      </c>
      <c r="H469" s="165" t="s">
        <v>11</v>
      </c>
      <c r="I469" s="76"/>
      <c r="J469" s="76" t="s">
        <v>221</v>
      </c>
      <c r="K469" s="145"/>
      <c r="M469" s="1205">
        <v>45841</v>
      </c>
      <c r="N469" s="1206" t="s">
        <v>233</v>
      </c>
      <c r="O469" s="56" t="s">
        <v>236</v>
      </c>
      <c r="P469" s="76"/>
      <c r="Q469" s="64"/>
      <c r="V469" s="56" t="s">
        <v>11</v>
      </c>
    </row>
    <row r="470" spans="1:22" ht="13">
      <c r="A470" s="698">
        <v>62049133</v>
      </c>
      <c r="B470" s="145" t="s">
        <v>5135</v>
      </c>
      <c r="C470" s="145">
        <v>958061217</v>
      </c>
      <c r="D470" s="145" t="s">
        <v>5136</v>
      </c>
      <c r="E470" s="165"/>
      <c r="F470" s="76"/>
      <c r="G470" s="165" t="s">
        <v>223</v>
      </c>
      <c r="H470" s="165" t="s">
        <v>11</v>
      </c>
      <c r="I470" s="76"/>
      <c r="J470" s="76" t="s">
        <v>221</v>
      </c>
      <c r="K470" s="145"/>
      <c r="M470" s="1205">
        <v>45841</v>
      </c>
      <c r="N470" s="1206" t="s">
        <v>233</v>
      </c>
      <c r="O470" s="56" t="s">
        <v>236</v>
      </c>
      <c r="P470" s="76"/>
      <c r="Q470" s="64"/>
      <c r="V470" s="56" t="s">
        <v>11</v>
      </c>
    </row>
    <row r="471" spans="1:22" ht="13">
      <c r="A471" s="698">
        <v>71369687</v>
      </c>
      <c r="B471" s="145" t="s">
        <v>6296</v>
      </c>
      <c r="C471" s="145">
        <v>982841670</v>
      </c>
      <c r="D471" s="145" t="s">
        <v>362</v>
      </c>
      <c r="E471" s="165"/>
      <c r="F471" s="76"/>
      <c r="G471" s="165" t="s">
        <v>223</v>
      </c>
      <c r="H471" s="165" t="s">
        <v>11</v>
      </c>
      <c r="I471" s="76"/>
      <c r="J471" s="76" t="s">
        <v>221</v>
      </c>
      <c r="K471" s="145"/>
      <c r="M471" s="1205">
        <v>45841</v>
      </c>
      <c r="N471" s="1206" t="s">
        <v>233</v>
      </c>
      <c r="O471" s="56" t="s">
        <v>236</v>
      </c>
      <c r="P471" s="76"/>
      <c r="Q471" s="64"/>
      <c r="V471" s="56" t="s">
        <v>11</v>
      </c>
    </row>
    <row r="472" spans="1:22" ht="13">
      <c r="A472" s="698" t="s">
        <v>362</v>
      </c>
      <c r="B472" s="145" t="s">
        <v>10419</v>
      </c>
      <c r="C472" s="145">
        <v>955829883</v>
      </c>
      <c r="D472" s="145" t="s">
        <v>362</v>
      </c>
      <c r="E472" s="165"/>
      <c r="F472" s="76"/>
      <c r="G472" s="165" t="s">
        <v>225</v>
      </c>
      <c r="H472" s="165" t="s">
        <v>11</v>
      </c>
      <c r="I472" s="76"/>
      <c r="J472" s="76" t="s">
        <v>221</v>
      </c>
      <c r="K472" s="145"/>
      <c r="M472" s="1205">
        <v>45841</v>
      </c>
      <c r="N472" s="1206" t="s">
        <v>233</v>
      </c>
      <c r="O472" s="56" t="s">
        <v>236</v>
      </c>
      <c r="P472" s="76"/>
      <c r="Q472" s="64"/>
      <c r="V472" s="56" t="s">
        <v>11</v>
      </c>
    </row>
    <row r="473" spans="1:22" ht="13">
      <c r="A473" s="698" t="s">
        <v>362</v>
      </c>
      <c r="B473" s="145" t="s">
        <v>10420</v>
      </c>
      <c r="C473" s="145">
        <v>937094412</v>
      </c>
      <c r="D473" s="145" t="s">
        <v>362</v>
      </c>
      <c r="E473" s="165"/>
      <c r="F473" s="76"/>
      <c r="G473" s="165" t="s">
        <v>224</v>
      </c>
      <c r="H473" s="165" t="s">
        <v>11</v>
      </c>
      <c r="I473" s="76"/>
      <c r="J473" s="76" t="s">
        <v>221</v>
      </c>
      <c r="K473" s="145"/>
      <c r="M473" s="1205">
        <v>45841</v>
      </c>
      <c r="N473" s="1206" t="s">
        <v>233</v>
      </c>
      <c r="O473" s="56" t="s">
        <v>236</v>
      </c>
      <c r="P473" s="76"/>
      <c r="Q473" s="64"/>
      <c r="V473" s="56" t="s">
        <v>11</v>
      </c>
    </row>
    <row r="474" spans="1:22" ht="13">
      <c r="A474" s="698" t="s">
        <v>362</v>
      </c>
      <c r="B474" s="145" t="s">
        <v>10421</v>
      </c>
      <c r="C474" s="145">
        <v>958448354</v>
      </c>
      <c r="D474" s="145" t="s">
        <v>10422</v>
      </c>
      <c r="E474" s="165"/>
      <c r="F474" s="76"/>
      <c r="G474" s="165" t="s">
        <v>224</v>
      </c>
      <c r="H474" s="165" t="s">
        <v>11</v>
      </c>
      <c r="I474" s="76"/>
      <c r="J474" s="76" t="s">
        <v>221</v>
      </c>
      <c r="K474" s="145"/>
      <c r="M474" s="1205">
        <v>45841</v>
      </c>
      <c r="N474" s="1206" t="s">
        <v>233</v>
      </c>
      <c r="O474" s="56" t="s">
        <v>236</v>
      </c>
      <c r="P474" s="76"/>
      <c r="Q474" s="64"/>
      <c r="V474" s="56" t="s">
        <v>11</v>
      </c>
    </row>
    <row r="475" spans="1:22" ht="13">
      <c r="A475" s="698" t="s">
        <v>362</v>
      </c>
      <c r="B475" s="145" t="s">
        <v>10423</v>
      </c>
      <c r="C475" s="145">
        <v>972051694</v>
      </c>
      <c r="D475" s="145" t="s">
        <v>10424</v>
      </c>
      <c r="E475" s="165"/>
      <c r="F475" s="76"/>
      <c r="G475" s="165" t="s">
        <v>223</v>
      </c>
      <c r="H475" s="165" t="s">
        <v>11</v>
      </c>
      <c r="I475" s="76"/>
      <c r="J475" s="76" t="s">
        <v>221</v>
      </c>
      <c r="K475" s="145"/>
      <c r="M475" s="1205">
        <v>45841</v>
      </c>
      <c r="N475" s="1206" t="s">
        <v>233</v>
      </c>
      <c r="O475" s="56" t="s">
        <v>236</v>
      </c>
      <c r="P475" s="76"/>
      <c r="Q475" s="64"/>
      <c r="V475" s="56" t="s">
        <v>11</v>
      </c>
    </row>
    <row r="476" spans="1:22" ht="13">
      <c r="A476" s="698" t="s">
        <v>362</v>
      </c>
      <c r="B476" s="145" t="s">
        <v>10425</v>
      </c>
      <c r="C476" s="145">
        <v>906730918</v>
      </c>
      <c r="D476" s="145" t="s">
        <v>362</v>
      </c>
      <c r="E476" s="165"/>
      <c r="F476" s="76"/>
      <c r="G476" s="165" t="s">
        <v>223</v>
      </c>
      <c r="H476" s="165" t="s">
        <v>11</v>
      </c>
      <c r="I476" s="76"/>
      <c r="J476" s="76" t="s">
        <v>221</v>
      </c>
      <c r="K476" s="145"/>
      <c r="M476" s="1205">
        <v>45841</v>
      </c>
      <c r="N476" s="1206" t="s">
        <v>233</v>
      </c>
      <c r="O476" s="56" t="s">
        <v>236</v>
      </c>
      <c r="P476" s="76"/>
      <c r="Q476" s="64"/>
      <c r="V476" s="56" t="s">
        <v>11</v>
      </c>
    </row>
    <row r="477" spans="1:22" ht="13">
      <c r="A477" s="698" t="s">
        <v>362</v>
      </c>
      <c r="B477" s="145" t="s">
        <v>10426</v>
      </c>
      <c r="C477" s="145">
        <v>903489947</v>
      </c>
      <c r="D477" s="145" t="s">
        <v>362</v>
      </c>
      <c r="E477" s="165"/>
      <c r="F477" s="76"/>
      <c r="G477" s="165" t="s">
        <v>223</v>
      </c>
      <c r="H477" s="165" t="s">
        <v>11</v>
      </c>
      <c r="I477" s="76"/>
      <c r="J477" s="76" t="s">
        <v>221</v>
      </c>
      <c r="K477" s="145"/>
      <c r="M477" s="1205">
        <v>45841</v>
      </c>
      <c r="N477" s="1206" t="s">
        <v>233</v>
      </c>
      <c r="O477" s="56" t="s">
        <v>236</v>
      </c>
      <c r="P477" s="76"/>
      <c r="Q477" s="64"/>
      <c r="V477" s="56" t="s">
        <v>11</v>
      </c>
    </row>
    <row r="478" spans="1:22" ht="13">
      <c r="A478" s="698" t="s">
        <v>362</v>
      </c>
      <c r="B478" s="145" t="s">
        <v>10427</v>
      </c>
      <c r="C478" s="145">
        <v>945176890</v>
      </c>
      <c r="D478" s="145" t="s">
        <v>10428</v>
      </c>
      <c r="E478" s="165"/>
      <c r="F478" s="76"/>
      <c r="G478" s="165" t="s">
        <v>225</v>
      </c>
      <c r="H478" s="165" t="s">
        <v>11</v>
      </c>
      <c r="I478" s="76"/>
      <c r="J478" s="76" t="s">
        <v>221</v>
      </c>
      <c r="K478" s="145"/>
      <c r="M478" s="1205">
        <v>45841</v>
      </c>
      <c r="N478" s="1206" t="s">
        <v>233</v>
      </c>
      <c r="O478" s="56" t="s">
        <v>236</v>
      </c>
      <c r="P478" s="76"/>
      <c r="Q478" s="64"/>
      <c r="V478" s="56" t="s">
        <v>11</v>
      </c>
    </row>
    <row r="479" spans="1:22" ht="13">
      <c r="A479" s="698">
        <v>95016</v>
      </c>
      <c r="B479" s="145" t="s">
        <v>369</v>
      </c>
      <c r="C479" s="145">
        <v>936432292</v>
      </c>
      <c r="D479" s="145" t="s">
        <v>370</v>
      </c>
      <c r="E479" s="165"/>
      <c r="F479" s="76"/>
      <c r="G479" s="165" t="s">
        <v>224</v>
      </c>
      <c r="H479" s="165" t="s">
        <v>11</v>
      </c>
      <c r="I479" s="76"/>
      <c r="J479" s="76" t="s">
        <v>221</v>
      </c>
      <c r="K479" s="145"/>
      <c r="M479" s="1205">
        <v>45841</v>
      </c>
      <c r="N479" s="1206" t="s">
        <v>233</v>
      </c>
      <c r="O479" s="56" t="s">
        <v>236</v>
      </c>
      <c r="P479" s="76"/>
      <c r="Q479" s="64"/>
      <c r="V479" s="56" t="s">
        <v>11</v>
      </c>
    </row>
    <row r="480" spans="1:22" ht="13">
      <c r="A480" s="698" t="s">
        <v>362</v>
      </c>
      <c r="B480" s="145" t="s">
        <v>10429</v>
      </c>
      <c r="C480" s="145">
        <v>985574537</v>
      </c>
      <c r="D480" s="145" t="s">
        <v>362</v>
      </c>
      <c r="E480" s="165"/>
      <c r="F480" s="76"/>
      <c r="G480" s="165" t="s">
        <v>223</v>
      </c>
      <c r="H480" s="165" t="s">
        <v>11</v>
      </c>
      <c r="I480" s="76"/>
      <c r="J480" s="76" t="s">
        <v>221</v>
      </c>
      <c r="K480" s="145"/>
      <c r="M480" s="1205">
        <v>45841</v>
      </c>
      <c r="N480" s="1206" t="s">
        <v>233</v>
      </c>
      <c r="O480" s="56" t="s">
        <v>236</v>
      </c>
      <c r="P480" s="76"/>
      <c r="Q480" s="64"/>
      <c r="V480" s="56" t="s">
        <v>11</v>
      </c>
    </row>
    <row r="481" spans="1:22" ht="13">
      <c r="A481" s="698">
        <v>61471853</v>
      </c>
      <c r="B481" s="145" t="s">
        <v>4442</v>
      </c>
      <c r="C481" s="145">
        <v>969364667</v>
      </c>
      <c r="D481" s="145" t="s">
        <v>362</v>
      </c>
      <c r="E481" s="165"/>
      <c r="F481" s="76"/>
      <c r="G481" s="165" t="s">
        <v>223</v>
      </c>
      <c r="H481" s="165" t="s">
        <v>11</v>
      </c>
      <c r="I481" s="76"/>
      <c r="J481" s="76" t="s">
        <v>221</v>
      </c>
      <c r="K481" s="145"/>
      <c r="M481" s="1205">
        <v>45841</v>
      </c>
      <c r="N481" s="1206" t="s">
        <v>233</v>
      </c>
      <c r="O481" s="56" t="s">
        <v>236</v>
      </c>
      <c r="P481" s="76"/>
      <c r="Q481" s="64"/>
      <c r="V481" s="56" t="s">
        <v>11</v>
      </c>
    </row>
    <row r="482" spans="1:22" ht="13">
      <c r="A482" s="698">
        <v>72345959</v>
      </c>
      <c r="B482" s="145" t="s">
        <v>7132</v>
      </c>
      <c r="C482" s="145">
        <v>994989615</v>
      </c>
      <c r="D482" s="145" t="s">
        <v>7133</v>
      </c>
      <c r="E482" s="165"/>
      <c r="F482" s="76"/>
      <c r="G482" s="165" t="s">
        <v>225</v>
      </c>
      <c r="H482" s="165" t="s">
        <v>11</v>
      </c>
      <c r="I482" s="76"/>
      <c r="J482" s="76" t="s">
        <v>221</v>
      </c>
      <c r="K482" s="145"/>
      <c r="M482" s="1205">
        <v>45841</v>
      </c>
      <c r="N482" s="1206" t="s">
        <v>233</v>
      </c>
      <c r="O482" s="56" t="s">
        <v>236</v>
      </c>
      <c r="P482" s="76"/>
      <c r="Q482" s="64"/>
      <c r="V482" s="56" t="s">
        <v>11</v>
      </c>
    </row>
    <row r="483" spans="1:22" ht="13">
      <c r="A483" s="698" t="s">
        <v>362</v>
      </c>
      <c r="B483" s="145" t="s">
        <v>10430</v>
      </c>
      <c r="C483" s="145">
        <v>912959143</v>
      </c>
      <c r="D483" s="145" t="s">
        <v>362</v>
      </c>
      <c r="E483" s="165"/>
      <c r="F483" s="76"/>
      <c r="G483" s="165" t="s">
        <v>223</v>
      </c>
      <c r="H483" s="165" t="s">
        <v>11</v>
      </c>
      <c r="I483" s="76"/>
      <c r="J483" s="76" t="s">
        <v>221</v>
      </c>
      <c r="K483" s="145"/>
      <c r="M483" s="1205">
        <v>45841</v>
      </c>
      <c r="N483" s="1206" t="s">
        <v>233</v>
      </c>
      <c r="O483" s="56" t="s">
        <v>236</v>
      </c>
      <c r="P483" s="76"/>
      <c r="Q483" s="64"/>
      <c r="V483" s="56" t="s">
        <v>11</v>
      </c>
    </row>
    <row r="484" spans="1:22" ht="13">
      <c r="A484" s="698" t="s">
        <v>362</v>
      </c>
      <c r="B484" s="145" t="s">
        <v>10431</v>
      </c>
      <c r="C484" s="145">
        <v>918149021</v>
      </c>
      <c r="D484" s="145" t="s">
        <v>10432</v>
      </c>
      <c r="E484" s="165"/>
      <c r="F484" s="76"/>
      <c r="G484" s="165" t="s">
        <v>223</v>
      </c>
      <c r="H484" s="165" t="s">
        <v>11</v>
      </c>
      <c r="I484" s="76"/>
      <c r="J484" s="76" t="s">
        <v>221</v>
      </c>
      <c r="K484" s="145"/>
      <c r="M484" s="1205">
        <v>45841</v>
      </c>
      <c r="N484" s="1206" t="s">
        <v>233</v>
      </c>
      <c r="O484" s="56" t="s">
        <v>236</v>
      </c>
      <c r="P484" s="76"/>
      <c r="Q484" s="64"/>
      <c r="V484" s="56" t="s">
        <v>11</v>
      </c>
    </row>
    <row r="485" spans="1:22" ht="13">
      <c r="A485" s="698" t="s">
        <v>362</v>
      </c>
      <c r="B485" s="145" t="s">
        <v>10433</v>
      </c>
      <c r="C485" s="145">
        <v>983325254</v>
      </c>
      <c r="D485" s="145" t="s">
        <v>10434</v>
      </c>
      <c r="E485" s="165"/>
      <c r="F485" s="76"/>
      <c r="G485" s="165" t="s">
        <v>224</v>
      </c>
      <c r="H485" s="165" t="s">
        <v>11</v>
      </c>
      <c r="I485" s="76"/>
      <c r="J485" s="76" t="s">
        <v>221</v>
      </c>
      <c r="K485" s="145"/>
      <c r="M485" s="1205">
        <v>45841</v>
      </c>
      <c r="N485" s="1206" t="s">
        <v>233</v>
      </c>
      <c r="O485" s="56" t="s">
        <v>236</v>
      </c>
      <c r="P485" s="76"/>
      <c r="Q485" s="64"/>
      <c r="V485" s="56" t="s">
        <v>11</v>
      </c>
    </row>
    <row r="486" spans="1:22" ht="13">
      <c r="A486" s="698" t="s">
        <v>362</v>
      </c>
      <c r="B486" s="145" t="s">
        <v>10435</v>
      </c>
      <c r="C486" s="145">
        <v>941557555</v>
      </c>
      <c r="D486" s="145" t="s">
        <v>10436</v>
      </c>
      <c r="E486" s="165"/>
      <c r="F486" s="76"/>
      <c r="G486" s="165" t="s">
        <v>224</v>
      </c>
      <c r="H486" s="165" t="s">
        <v>11</v>
      </c>
      <c r="I486" s="76"/>
      <c r="J486" s="76" t="s">
        <v>221</v>
      </c>
      <c r="K486" s="145"/>
      <c r="M486" s="1205">
        <v>45841</v>
      </c>
      <c r="N486" s="1206" t="s">
        <v>233</v>
      </c>
      <c r="O486" s="56" t="s">
        <v>236</v>
      </c>
      <c r="P486" s="76"/>
      <c r="Q486" s="64"/>
      <c r="V486" s="56" t="s">
        <v>11</v>
      </c>
    </row>
    <row r="487" spans="1:22" ht="13">
      <c r="A487" s="698" t="s">
        <v>362</v>
      </c>
      <c r="B487" s="145" t="s">
        <v>10437</v>
      </c>
      <c r="C487" s="145">
        <v>935162431</v>
      </c>
      <c r="D487" s="145" t="s">
        <v>362</v>
      </c>
      <c r="E487" s="165"/>
      <c r="F487" s="76"/>
      <c r="G487" s="165" t="s">
        <v>225</v>
      </c>
      <c r="H487" s="165" t="s">
        <v>11</v>
      </c>
      <c r="I487" s="76"/>
      <c r="J487" s="76" t="s">
        <v>221</v>
      </c>
      <c r="K487" s="145"/>
      <c r="M487" s="1205">
        <v>45841</v>
      </c>
      <c r="N487" s="1206" t="s">
        <v>233</v>
      </c>
      <c r="O487" s="56" t="s">
        <v>236</v>
      </c>
      <c r="P487" s="76"/>
      <c r="Q487" s="64"/>
      <c r="V487" s="56" t="s">
        <v>11</v>
      </c>
    </row>
    <row r="488" spans="1:22" ht="13">
      <c r="A488" s="698">
        <v>613664289</v>
      </c>
      <c r="B488" s="145" t="s">
        <v>10214</v>
      </c>
      <c r="C488" s="145">
        <v>986812550</v>
      </c>
      <c r="D488" s="145" t="s">
        <v>362</v>
      </c>
      <c r="E488" s="165"/>
      <c r="F488" s="76"/>
      <c r="G488" s="165" t="s">
        <v>225</v>
      </c>
      <c r="H488" s="165" t="s">
        <v>11</v>
      </c>
      <c r="I488" s="76"/>
      <c r="J488" s="76" t="s">
        <v>221</v>
      </c>
      <c r="K488" s="145"/>
      <c r="M488" s="1205">
        <v>45841</v>
      </c>
      <c r="N488" s="1206" t="s">
        <v>233</v>
      </c>
      <c r="O488" s="56" t="s">
        <v>236</v>
      </c>
      <c r="P488" s="76"/>
      <c r="Q488" s="64"/>
      <c r="V488" s="56" t="s">
        <v>11</v>
      </c>
    </row>
    <row r="489" spans="1:22" ht="13">
      <c r="A489" s="698" t="s">
        <v>362</v>
      </c>
      <c r="B489" s="145" t="s">
        <v>10438</v>
      </c>
      <c r="C489" s="145">
        <v>940179895</v>
      </c>
      <c r="D489" s="145" t="s">
        <v>362</v>
      </c>
      <c r="E489" s="165"/>
      <c r="F489" s="76"/>
      <c r="G489" s="165" t="s">
        <v>224</v>
      </c>
      <c r="H489" s="165" t="s">
        <v>11</v>
      </c>
      <c r="I489" s="76"/>
      <c r="J489" s="76" t="s">
        <v>221</v>
      </c>
      <c r="K489" s="145"/>
      <c r="M489" s="1205">
        <v>45841</v>
      </c>
      <c r="N489" s="1206" t="s">
        <v>233</v>
      </c>
      <c r="O489" s="56" t="s">
        <v>236</v>
      </c>
      <c r="P489" s="76"/>
      <c r="Q489" s="64"/>
      <c r="V489" s="56" t="s">
        <v>11</v>
      </c>
    </row>
    <row r="490" spans="1:22" ht="13">
      <c r="A490" s="698" t="s">
        <v>362</v>
      </c>
      <c r="B490" s="145" t="s">
        <v>10439</v>
      </c>
      <c r="C490" s="145">
        <v>992585109</v>
      </c>
      <c r="D490" s="145" t="s">
        <v>362</v>
      </c>
      <c r="E490" s="165"/>
      <c r="F490" s="76"/>
      <c r="G490" s="165" t="s">
        <v>224</v>
      </c>
      <c r="H490" s="165" t="s">
        <v>11</v>
      </c>
      <c r="I490" s="76"/>
      <c r="J490" s="76" t="s">
        <v>221</v>
      </c>
      <c r="K490" s="145"/>
      <c r="M490" s="1205">
        <v>45841</v>
      </c>
      <c r="N490" s="1206" t="s">
        <v>233</v>
      </c>
      <c r="O490" s="56" t="s">
        <v>236</v>
      </c>
      <c r="P490" s="76"/>
      <c r="Q490" s="64"/>
      <c r="V490" s="56" t="s">
        <v>11</v>
      </c>
    </row>
    <row r="491" spans="1:22" ht="13">
      <c r="A491" s="698" t="s">
        <v>362</v>
      </c>
      <c r="B491" s="145" t="s">
        <v>10440</v>
      </c>
      <c r="C491" s="145">
        <v>982638815</v>
      </c>
      <c r="D491" s="145" t="s">
        <v>10441</v>
      </c>
      <c r="E491" s="165"/>
      <c r="F491" s="76"/>
      <c r="G491" s="165" t="s">
        <v>224</v>
      </c>
      <c r="H491" s="165" t="s">
        <v>11</v>
      </c>
      <c r="I491" s="76"/>
      <c r="J491" s="76" t="s">
        <v>221</v>
      </c>
      <c r="K491" s="145"/>
      <c r="M491" s="1205">
        <v>45841</v>
      </c>
      <c r="N491" s="1206" t="s">
        <v>233</v>
      </c>
      <c r="O491" s="56" t="s">
        <v>236</v>
      </c>
      <c r="P491" s="76"/>
      <c r="Q491" s="64"/>
      <c r="V491" s="56" t="s">
        <v>11</v>
      </c>
    </row>
    <row r="492" spans="1:22" ht="13">
      <c r="A492" s="698">
        <v>61416918</v>
      </c>
      <c r="B492" s="145" t="s">
        <v>4236</v>
      </c>
      <c r="C492" s="145">
        <v>932714350</v>
      </c>
      <c r="D492" s="145" t="s">
        <v>4237</v>
      </c>
      <c r="E492" s="165"/>
      <c r="F492" s="76"/>
      <c r="G492" s="165" t="s">
        <v>224</v>
      </c>
      <c r="H492" s="165" t="s">
        <v>11</v>
      </c>
      <c r="I492" s="76"/>
      <c r="J492" s="76" t="s">
        <v>221</v>
      </c>
      <c r="K492" s="145"/>
      <c r="M492" s="1205">
        <v>45841</v>
      </c>
      <c r="N492" s="1206" t="s">
        <v>233</v>
      </c>
      <c r="O492" s="56" t="s">
        <v>236</v>
      </c>
      <c r="P492" s="76"/>
      <c r="Q492" s="64"/>
      <c r="V492" s="56" t="s">
        <v>11</v>
      </c>
    </row>
    <row r="493" spans="1:22" ht="13">
      <c r="A493" s="698" t="s">
        <v>362</v>
      </c>
      <c r="B493" s="145" t="s">
        <v>10442</v>
      </c>
      <c r="C493" s="145">
        <v>960205104</v>
      </c>
      <c r="D493" s="145" t="s">
        <v>362</v>
      </c>
      <c r="E493" s="165"/>
      <c r="F493" s="76"/>
      <c r="G493" s="165" t="s">
        <v>225</v>
      </c>
      <c r="H493" s="165" t="s">
        <v>11</v>
      </c>
      <c r="I493" s="76"/>
      <c r="J493" s="76" t="s">
        <v>221</v>
      </c>
      <c r="K493" s="145"/>
      <c r="M493" s="1205">
        <v>45841</v>
      </c>
      <c r="N493" s="1206" t="s">
        <v>233</v>
      </c>
      <c r="O493" s="56" t="s">
        <v>236</v>
      </c>
      <c r="P493" s="76"/>
      <c r="Q493" s="64"/>
      <c r="V493" s="56" t="s">
        <v>11</v>
      </c>
    </row>
    <row r="494" spans="1:22" ht="14">
      <c r="A494" s="698">
        <v>62625869</v>
      </c>
      <c r="B494" s="145" t="s">
        <v>5272</v>
      </c>
      <c r="C494" s="145">
        <v>954125279</v>
      </c>
      <c r="D494" s="145" t="s">
        <v>362</v>
      </c>
      <c r="E494" s="165"/>
      <c r="F494" s="76"/>
      <c r="G494" s="165" t="s">
        <v>224</v>
      </c>
      <c r="H494" s="165" t="s">
        <v>11</v>
      </c>
      <c r="I494" s="76"/>
      <c r="J494" s="76" t="s">
        <v>221</v>
      </c>
      <c r="K494" s="145"/>
      <c r="L494" s="1197" t="s">
        <v>271</v>
      </c>
      <c r="M494" s="1205">
        <v>45841</v>
      </c>
      <c r="N494" s="1206" t="s">
        <v>233</v>
      </c>
      <c r="O494" s="56" t="s">
        <v>236</v>
      </c>
      <c r="P494" s="76"/>
      <c r="Q494" s="64"/>
      <c r="V494" s="56" t="s">
        <v>11</v>
      </c>
    </row>
    <row r="495" spans="1:22" ht="13">
      <c r="A495" s="698" t="s">
        <v>362</v>
      </c>
      <c r="B495" s="145" t="s">
        <v>10443</v>
      </c>
      <c r="C495" s="145">
        <v>920745862</v>
      </c>
      <c r="D495" s="145" t="s">
        <v>10444</v>
      </c>
      <c r="E495" s="165"/>
      <c r="F495" s="76"/>
      <c r="G495" s="165" t="s">
        <v>224</v>
      </c>
      <c r="H495" s="165" t="s">
        <v>11</v>
      </c>
      <c r="I495" s="76"/>
      <c r="J495" s="76" t="s">
        <v>221</v>
      </c>
      <c r="K495" s="145"/>
      <c r="M495" s="1205">
        <v>45841</v>
      </c>
      <c r="N495" s="1206" t="s">
        <v>233</v>
      </c>
      <c r="O495" s="56" t="s">
        <v>236</v>
      </c>
      <c r="P495" s="76"/>
      <c r="Q495" s="64"/>
      <c r="V495" s="56" t="s">
        <v>11</v>
      </c>
    </row>
    <row r="496" spans="1:22" ht="13">
      <c r="A496" s="698">
        <v>61773751</v>
      </c>
      <c r="B496" s="145" t="s">
        <v>4797</v>
      </c>
      <c r="C496" s="145">
        <v>966514403</v>
      </c>
      <c r="D496" s="145" t="s">
        <v>4798</v>
      </c>
      <c r="E496" s="165"/>
      <c r="F496" s="76"/>
      <c r="G496" s="165" t="s">
        <v>224</v>
      </c>
      <c r="H496" s="165" t="s">
        <v>11</v>
      </c>
      <c r="I496" s="76"/>
      <c r="J496" s="76" t="s">
        <v>221</v>
      </c>
      <c r="K496" s="145"/>
      <c r="M496" s="1205">
        <v>45841</v>
      </c>
      <c r="N496" s="1206" t="s">
        <v>233</v>
      </c>
      <c r="O496" s="56" t="s">
        <v>236</v>
      </c>
      <c r="P496" s="76"/>
      <c r="Q496" s="64"/>
      <c r="V496" s="56" t="s">
        <v>11</v>
      </c>
    </row>
    <row r="497" spans="1:22" ht="13">
      <c r="A497" s="698" t="s">
        <v>362</v>
      </c>
      <c r="B497" s="145" t="s">
        <v>10445</v>
      </c>
      <c r="C497" s="145">
        <v>946450537</v>
      </c>
      <c r="D497" s="145" t="s">
        <v>362</v>
      </c>
      <c r="E497" s="165"/>
      <c r="F497" s="76"/>
      <c r="G497" s="165" t="s">
        <v>224</v>
      </c>
      <c r="H497" s="165" t="s">
        <v>11</v>
      </c>
      <c r="I497" s="76"/>
      <c r="J497" s="76" t="s">
        <v>221</v>
      </c>
      <c r="K497" s="145"/>
      <c r="M497" s="1205">
        <v>45841</v>
      </c>
      <c r="N497" s="1206" t="s">
        <v>233</v>
      </c>
      <c r="O497" s="56" t="s">
        <v>236</v>
      </c>
      <c r="P497" s="76"/>
      <c r="Q497" s="64"/>
      <c r="V497" s="56" t="s">
        <v>11</v>
      </c>
    </row>
    <row r="498" spans="1:22" ht="14">
      <c r="A498" s="698">
        <v>61809115</v>
      </c>
      <c r="B498" s="145" t="s">
        <v>4842</v>
      </c>
      <c r="C498" s="145">
        <v>901019500</v>
      </c>
      <c r="D498" s="145" t="s">
        <v>4843</v>
      </c>
      <c r="E498" s="165" t="s">
        <v>2306</v>
      </c>
      <c r="F498" s="76"/>
      <c r="G498" s="165" t="s">
        <v>224</v>
      </c>
      <c r="H498" s="165" t="s">
        <v>11</v>
      </c>
      <c r="I498" s="76"/>
      <c r="J498" s="76" t="s">
        <v>221</v>
      </c>
      <c r="K498" s="145"/>
      <c r="M498" s="1205">
        <v>45841</v>
      </c>
      <c r="N498" s="1207" t="s">
        <v>239</v>
      </c>
      <c r="P498" s="76" t="str">
        <f>TRIM(BD_EstrellaVergara[[#This Row],[CONTACTO II]])</f>
        <v/>
      </c>
      <c r="Q498" s="64"/>
      <c r="V498" s="56" t="s">
        <v>11</v>
      </c>
    </row>
    <row r="499" spans="1:22" ht="13">
      <c r="A499" s="698">
        <v>61948561</v>
      </c>
      <c r="B499" s="145" t="s">
        <v>4975</v>
      </c>
      <c r="C499" s="145">
        <v>997904323</v>
      </c>
      <c r="D499" s="145" t="s">
        <v>4976</v>
      </c>
      <c r="E499" s="165"/>
      <c r="F499" s="76"/>
      <c r="G499" s="165" t="s">
        <v>225</v>
      </c>
      <c r="H499" s="165" t="s">
        <v>11</v>
      </c>
      <c r="I499" s="76"/>
      <c r="J499" s="76" t="s">
        <v>221</v>
      </c>
      <c r="K499" s="145"/>
      <c r="M499" s="1205">
        <v>45841</v>
      </c>
      <c r="N499" s="1206" t="s">
        <v>233</v>
      </c>
      <c r="O499" s="56" t="s">
        <v>236</v>
      </c>
      <c r="P499" s="76"/>
      <c r="Q499" s="64"/>
      <c r="V499" s="56" t="s">
        <v>11</v>
      </c>
    </row>
    <row r="500" spans="1:22" ht="13">
      <c r="A500" s="698">
        <v>71875696</v>
      </c>
      <c r="B500" s="145" t="s">
        <v>6647</v>
      </c>
      <c r="C500" s="145">
        <v>913511605</v>
      </c>
      <c r="D500" s="145" t="s">
        <v>6648</v>
      </c>
      <c r="E500" s="165"/>
      <c r="F500" s="76"/>
      <c r="G500" s="165" t="s">
        <v>224</v>
      </c>
      <c r="H500" s="165" t="s">
        <v>11</v>
      </c>
      <c r="I500" s="76"/>
      <c r="J500" s="76" t="s">
        <v>221</v>
      </c>
      <c r="K500" s="145"/>
      <c r="M500" s="1205">
        <v>45841</v>
      </c>
      <c r="N500" s="1206" t="s">
        <v>233</v>
      </c>
      <c r="O500" s="56" t="s">
        <v>236</v>
      </c>
      <c r="P500" s="76"/>
      <c r="Q500" s="64"/>
      <c r="V500" s="56" t="s">
        <v>11</v>
      </c>
    </row>
    <row r="501" spans="1:22" ht="14">
      <c r="A501" s="698" t="s">
        <v>362</v>
      </c>
      <c r="B501" s="145" t="s">
        <v>10446</v>
      </c>
      <c r="C501" s="145">
        <v>933737164</v>
      </c>
      <c r="D501" s="145" t="s">
        <v>362</v>
      </c>
      <c r="E501" s="165"/>
      <c r="F501" s="76"/>
      <c r="G501" s="165" t="s">
        <v>224</v>
      </c>
      <c r="H501" s="165" t="s">
        <v>11</v>
      </c>
      <c r="I501" s="76"/>
      <c r="J501" s="76" t="s">
        <v>249</v>
      </c>
      <c r="K501" s="145"/>
      <c r="M501" s="1205">
        <v>45841</v>
      </c>
      <c r="N501" s="1207" t="s">
        <v>231</v>
      </c>
      <c r="P501" s="76" t="str">
        <f>TRIM(BD_EstrellaVergara[[#This Row],[CONTACTO II]])</f>
        <v/>
      </c>
      <c r="Q501" s="64"/>
      <c r="V501" s="56" t="s">
        <v>11</v>
      </c>
    </row>
    <row r="502" spans="1:22" ht="13">
      <c r="A502" s="698" t="s">
        <v>362</v>
      </c>
      <c r="B502" s="145" t="s">
        <v>10447</v>
      </c>
      <c r="C502" s="145">
        <v>932470189</v>
      </c>
      <c r="D502" s="145" t="s">
        <v>362</v>
      </c>
      <c r="E502" s="165"/>
      <c r="F502" s="76"/>
      <c r="G502" s="165" t="s">
        <v>223</v>
      </c>
      <c r="H502" s="165" t="s">
        <v>11</v>
      </c>
      <c r="I502" s="76"/>
      <c r="J502" s="76" t="s">
        <v>221</v>
      </c>
      <c r="K502" s="145"/>
      <c r="M502" s="1205">
        <v>45841</v>
      </c>
      <c r="N502" s="1206" t="s">
        <v>233</v>
      </c>
      <c r="O502" s="56" t="s">
        <v>236</v>
      </c>
      <c r="P502" s="76"/>
      <c r="Q502" s="64"/>
      <c r="V502" s="56" t="s">
        <v>11</v>
      </c>
    </row>
    <row r="503" spans="1:22" ht="13">
      <c r="A503" s="698" t="s">
        <v>362</v>
      </c>
      <c r="B503" s="145" t="s">
        <v>10448</v>
      </c>
      <c r="C503" s="145">
        <v>977609114</v>
      </c>
      <c r="D503" s="145"/>
      <c r="E503" s="165"/>
      <c r="F503" s="76"/>
      <c r="G503" s="165" t="s">
        <v>224</v>
      </c>
      <c r="H503" s="165" t="s">
        <v>11</v>
      </c>
      <c r="I503" s="76"/>
      <c r="J503" s="76" t="s">
        <v>221</v>
      </c>
      <c r="K503" s="145"/>
      <c r="M503" s="1205">
        <v>45841</v>
      </c>
      <c r="N503" s="1206" t="s">
        <v>233</v>
      </c>
      <c r="O503" s="56" t="s">
        <v>236</v>
      </c>
      <c r="P503" s="76"/>
      <c r="Q503" s="64"/>
      <c r="V503" s="56" t="s">
        <v>11</v>
      </c>
    </row>
    <row r="504" spans="1:22" ht="13">
      <c r="A504" s="698" t="s">
        <v>362</v>
      </c>
      <c r="B504" s="145" t="s">
        <v>10449</v>
      </c>
      <c r="C504" s="145">
        <v>941907775</v>
      </c>
      <c r="D504" s="145" t="s">
        <v>362</v>
      </c>
      <c r="E504" s="165"/>
      <c r="F504" s="76"/>
      <c r="G504" s="165" t="s">
        <v>223</v>
      </c>
      <c r="H504" s="165" t="s">
        <v>11</v>
      </c>
      <c r="I504" s="76"/>
      <c r="J504" s="76" t="s">
        <v>221</v>
      </c>
      <c r="K504" s="145"/>
      <c r="M504" s="1205">
        <v>45841</v>
      </c>
      <c r="N504" s="1206" t="s">
        <v>233</v>
      </c>
      <c r="O504" s="56" t="s">
        <v>236</v>
      </c>
      <c r="P504" s="76"/>
      <c r="Q504" s="64"/>
      <c r="V504" s="56" t="s">
        <v>11</v>
      </c>
    </row>
    <row r="505" spans="1:22" ht="13">
      <c r="A505" s="698" t="s">
        <v>362</v>
      </c>
      <c r="B505" s="145" t="s">
        <v>10450</v>
      </c>
      <c r="C505" s="145">
        <v>915599195</v>
      </c>
      <c r="D505" s="145" t="s">
        <v>362</v>
      </c>
      <c r="E505" s="165"/>
      <c r="F505" s="76"/>
      <c r="G505" s="165" t="s">
        <v>223</v>
      </c>
      <c r="H505" s="165" t="s">
        <v>11</v>
      </c>
      <c r="I505" s="76"/>
      <c r="J505" s="76" t="s">
        <v>221</v>
      </c>
      <c r="K505" s="145"/>
      <c r="M505" s="1205">
        <v>45841</v>
      </c>
      <c r="N505" s="1206" t="s">
        <v>233</v>
      </c>
      <c r="O505" s="56" t="s">
        <v>236</v>
      </c>
      <c r="P505" s="76"/>
      <c r="Q505" s="64"/>
      <c r="V505" s="56" t="s">
        <v>11</v>
      </c>
    </row>
    <row r="506" spans="1:22" ht="13">
      <c r="A506" s="698" t="s">
        <v>362</v>
      </c>
      <c r="B506" s="145" t="s">
        <v>10451</v>
      </c>
      <c r="C506" s="145">
        <v>966335193</v>
      </c>
      <c r="D506" s="145" t="s">
        <v>362</v>
      </c>
      <c r="E506" s="165"/>
      <c r="F506" s="76"/>
      <c r="G506" s="165" t="s">
        <v>224</v>
      </c>
      <c r="H506" s="165" t="s">
        <v>11</v>
      </c>
      <c r="I506" s="76"/>
      <c r="J506" s="76" t="s">
        <v>221</v>
      </c>
      <c r="K506" s="145"/>
      <c r="M506" s="1205">
        <v>45841</v>
      </c>
      <c r="N506" s="1206" t="s">
        <v>233</v>
      </c>
      <c r="O506" s="56" t="s">
        <v>236</v>
      </c>
      <c r="P506" s="76"/>
      <c r="Q506" s="64"/>
      <c r="V506" s="56" t="s">
        <v>11</v>
      </c>
    </row>
    <row r="507" spans="1:22" ht="13">
      <c r="A507" s="698">
        <v>73398693</v>
      </c>
      <c r="B507" s="145" t="s">
        <v>8343</v>
      </c>
      <c r="C507" s="145">
        <v>968928196</v>
      </c>
      <c r="D507" s="145" t="s">
        <v>8344</v>
      </c>
      <c r="E507" s="165"/>
      <c r="F507" s="76"/>
      <c r="G507" s="165" t="s">
        <v>224</v>
      </c>
      <c r="H507" s="165" t="s">
        <v>11</v>
      </c>
      <c r="I507" s="76"/>
      <c r="J507" s="76" t="s">
        <v>221</v>
      </c>
      <c r="K507" s="145"/>
      <c r="M507" s="1205">
        <v>45841</v>
      </c>
      <c r="N507" s="1206" t="s">
        <v>233</v>
      </c>
      <c r="O507" s="56" t="s">
        <v>236</v>
      </c>
      <c r="P507" s="76"/>
      <c r="Q507" s="64"/>
      <c r="V507" s="56" t="s">
        <v>11</v>
      </c>
    </row>
    <row r="508" spans="1:22" ht="13">
      <c r="A508" s="698">
        <v>72596430</v>
      </c>
      <c r="B508" s="145" t="s">
        <v>7395</v>
      </c>
      <c r="C508" s="145">
        <v>51994195509</v>
      </c>
      <c r="D508" s="145" t="s">
        <v>362</v>
      </c>
      <c r="E508" s="165"/>
      <c r="F508" s="76"/>
      <c r="G508" s="165" t="s">
        <v>223</v>
      </c>
      <c r="H508" s="165" t="s">
        <v>11</v>
      </c>
      <c r="I508" s="76"/>
      <c r="J508" s="76" t="s">
        <v>221</v>
      </c>
      <c r="K508" s="145"/>
      <c r="M508" s="1205">
        <v>45841</v>
      </c>
      <c r="N508" s="1206" t="s">
        <v>233</v>
      </c>
      <c r="O508" s="56" t="s">
        <v>236</v>
      </c>
      <c r="P508" s="76"/>
      <c r="Q508" s="64"/>
      <c r="V508" s="56" t="s">
        <v>11</v>
      </c>
    </row>
    <row r="509" spans="1:22" ht="28">
      <c r="A509" s="698">
        <v>70884558</v>
      </c>
      <c r="B509" s="145" t="s">
        <v>5828</v>
      </c>
      <c r="C509" s="145">
        <v>928743891</v>
      </c>
      <c r="D509" s="145" t="s">
        <v>5829</v>
      </c>
      <c r="E509" s="165"/>
      <c r="F509" s="76"/>
      <c r="G509" s="165" t="s">
        <v>224</v>
      </c>
      <c r="H509" s="165" t="s">
        <v>11</v>
      </c>
      <c r="I509" s="76"/>
      <c r="J509" s="76" t="s">
        <v>221</v>
      </c>
      <c r="K509" s="145"/>
      <c r="M509" s="1205">
        <v>45841</v>
      </c>
      <c r="N509" s="1207" t="s">
        <v>241</v>
      </c>
      <c r="P509" s="76" t="str">
        <f>TRIM(BD_EstrellaVergara[[#This Row],[CONTACTO II]])</f>
        <v/>
      </c>
      <c r="Q509" s="64"/>
      <c r="V509" s="56" t="s">
        <v>11</v>
      </c>
    </row>
    <row r="510" spans="1:22" ht="13">
      <c r="A510" s="698">
        <v>76597740</v>
      </c>
      <c r="B510" s="145" t="s">
        <v>9720</v>
      </c>
      <c r="C510" s="145">
        <v>952051056</v>
      </c>
      <c r="D510" s="145" t="s">
        <v>9721</v>
      </c>
      <c r="E510" s="165"/>
      <c r="F510" s="76"/>
      <c r="G510" s="165" t="s">
        <v>224</v>
      </c>
      <c r="H510" s="165" t="s">
        <v>11</v>
      </c>
      <c r="I510" s="76"/>
      <c r="J510" s="76" t="s">
        <v>221</v>
      </c>
      <c r="K510" s="145"/>
      <c r="M510" s="1205">
        <v>45841</v>
      </c>
      <c r="N510" s="1206" t="s">
        <v>233</v>
      </c>
      <c r="O510" s="56" t="s">
        <v>241</v>
      </c>
      <c r="P510" s="76"/>
      <c r="Q510" s="64"/>
      <c r="V510" s="56" t="s">
        <v>11</v>
      </c>
    </row>
    <row r="511" spans="1:22" ht="13">
      <c r="A511" s="698">
        <v>75186623</v>
      </c>
      <c r="B511" s="145" t="s">
        <v>9199</v>
      </c>
      <c r="C511" s="145">
        <v>964852302</v>
      </c>
      <c r="D511" s="145" t="s">
        <v>9200</v>
      </c>
      <c r="E511" s="165"/>
      <c r="F511" s="76"/>
      <c r="G511" s="165" t="s">
        <v>223</v>
      </c>
      <c r="H511" s="165" t="s">
        <v>11</v>
      </c>
      <c r="I511" s="76"/>
      <c r="J511" s="76" t="s">
        <v>221</v>
      </c>
      <c r="K511" s="145"/>
      <c r="M511" s="1205">
        <v>45841</v>
      </c>
      <c r="N511" s="1206" t="s">
        <v>233</v>
      </c>
      <c r="O511" s="56" t="s">
        <v>236</v>
      </c>
      <c r="P511" s="76"/>
      <c r="Q511" s="64"/>
      <c r="V511" s="56" t="s">
        <v>11</v>
      </c>
    </row>
    <row r="512" spans="1:22" ht="13">
      <c r="A512" s="698" t="s">
        <v>362</v>
      </c>
      <c r="B512" s="145" t="s">
        <v>10452</v>
      </c>
      <c r="C512" s="145">
        <v>999054419</v>
      </c>
      <c r="D512" s="145" t="s">
        <v>362</v>
      </c>
      <c r="E512" s="165"/>
      <c r="F512" s="76"/>
      <c r="G512" s="165" t="s">
        <v>224</v>
      </c>
      <c r="H512" s="165" t="s">
        <v>11</v>
      </c>
      <c r="I512" s="76"/>
      <c r="J512" s="76" t="s">
        <v>221</v>
      </c>
      <c r="K512" s="145"/>
      <c r="M512" s="1205">
        <v>45841</v>
      </c>
      <c r="N512" s="1206" t="s">
        <v>233</v>
      </c>
      <c r="O512" s="56" t="s">
        <v>236</v>
      </c>
      <c r="P512" s="76"/>
      <c r="Q512" s="64"/>
      <c r="V512" s="56" t="s">
        <v>11</v>
      </c>
    </row>
    <row r="513" spans="1:22" ht="14">
      <c r="A513" s="698">
        <v>62567819</v>
      </c>
      <c r="B513" s="145" t="s">
        <v>5254</v>
      </c>
      <c r="C513" s="145">
        <v>992713039</v>
      </c>
      <c r="D513" s="145" t="s">
        <v>362</v>
      </c>
      <c r="E513" s="165" t="s">
        <v>2306</v>
      </c>
      <c r="F513" s="76"/>
      <c r="G513" s="165" t="s">
        <v>223</v>
      </c>
      <c r="H513" s="165" t="s">
        <v>11</v>
      </c>
      <c r="I513" s="76"/>
      <c r="J513" s="76" t="s">
        <v>221</v>
      </c>
      <c r="K513" s="145"/>
      <c r="L513" s="1197" t="s">
        <v>271</v>
      </c>
      <c r="M513" s="1205">
        <v>45841</v>
      </c>
      <c r="N513" s="1206" t="s">
        <v>233</v>
      </c>
      <c r="O513" s="56" t="s">
        <v>236</v>
      </c>
      <c r="P513" s="76"/>
      <c r="Q513" s="64"/>
      <c r="V513" s="56" t="s">
        <v>11</v>
      </c>
    </row>
    <row r="514" spans="1:22" ht="13">
      <c r="A514" s="698" t="s">
        <v>362</v>
      </c>
      <c r="B514" s="145" t="s">
        <v>10453</v>
      </c>
      <c r="C514" s="145">
        <v>923795203</v>
      </c>
      <c r="D514" s="145" t="s">
        <v>362</v>
      </c>
      <c r="E514" s="165"/>
      <c r="F514" s="76"/>
      <c r="G514" s="165" t="s">
        <v>224</v>
      </c>
      <c r="H514" s="165" t="s">
        <v>11</v>
      </c>
      <c r="I514" s="76"/>
      <c r="J514" s="76" t="s">
        <v>221</v>
      </c>
      <c r="K514" s="145"/>
      <c r="M514" s="1205">
        <v>45841</v>
      </c>
      <c r="N514" s="1206" t="s">
        <v>233</v>
      </c>
      <c r="O514" s="56" t="s">
        <v>236</v>
      </c>
      <c r="P514" s="76"/>
      <c r="Q514" s="64"/>
      <c r="V514" s="56" t="s">
        <v>11</v>
      </c>
    </row>
    <row r="515" spans="1:22" ht="13">
      <c r="A515" s="698" t="s">
        <v>362</v>
      </c>
      <c r="B515" s="145" t="s">
        <v>10454</v>
      </c>
      <c r="C515" s="145">
        <v>970398129</v>
      </c>
      <c r="D515" s="145" t="s">
        <v>362</v>
      </c>
      <c r="E515" s="165"/>
      <c r="F515" s="76"/>
      <c r="G515" s="165" t="s">
        <v>223</v>
      </c>
      <c r="H515" s="165" t="s">
        <v>11</v>
      </c>
      <c r="I515" s="76"/>
      <c r="J515" s="76" t="s">
        <v>221</v>
      </c>
      <c r="K515" s="145"/>
      <c r="M515" s="1205">
        <v>45841</v>
      </c>
      <c r="N515" s="1206" t="s">
        <v>233</v>
      </c>
      <c r="O515" s="56" t="s">
        <v>236</v>
      </c>
      <c r="P515" s="76"/>
      <c r="Q515" s="64"/>
      <c r="V515" s="56" t="s">
        <v>11</v>
      </c>
    </row>
    <row r="516" spans="1:22" ht="13">
      <c r="A516" s="698" t="s">
        <v>362</v>
      </c>
      <c r="B516" s="145" t="s">
        <v>10455</v>
      </c>
      <c r="C516" s="145">
        <v>902292024</v>
      </c>
      <c r="D516" s="145" t="s">
        <v>362</v>
      </c>
      <c r="E516" s="165"/>
      <c r="F516" s="76"/>
      <c r="G516" s="165" t="s">
        <v>225</v>
      </c>
      <c r="H516" s="165" t="s">
        <v>11</v>
      </c>
      <c r="I516" s="76"/>
      <c r="J516" s="76" t="s">
        <v>221</v>
      </c>
      <c r="K516" s="145"/>
      <c r="M516" s="1205">
        <v>45841</v>
      </c>
      <c r="N516" s="1206" t="s">
        <v>233</v>
      </c>
      <c r="O516" s="56" t="s">
        <v>236</v>
      </c>
      <c r="P516" s="76"/>
      <c r="Q516" s="64"/>
      <c r="V516" s="56" t="s">
        <v>11</v>
      </c>
    </row>
    <row r="517" spans="1:22" ht="13">
      <c r="A517" s="698" t="s">
        <v>362</v>
      </c>
      <c r="B517" s="145" t="s">
        <v>10456</v>
      </c>
      <c r="C517" s="145">
        <v>953527248</v>
      </c>
      <c r="D517" s="145" t="s">
        <v>362</v>
      </c>
      <c r="E517" s="165"/>
      <c r="F517" s="76"/>
      <c r="G517" s="165" t="s">
        <v>223</v>
      </c>
      <c r="H517" s="165" t="s">
        <v>11</v>
      </c>
      <c r="I517" s="76"/>
      <c r="J517" s="76" t="s">
        <v>221</v>
      </c>
      <c r="K517" s="145"/>
      <c r="M517" s="1205">
        <v>45841</v>
      </c>
      <c r="N517" s="1206" t="s">
        <v>233</v>
      </c>
      <c r="O517" s="56" t="s">
        <v>236</v>
      </c>
      <c r="P517" s="76"/>
      <c r="Q517" s="64"/>
      <c r="V517" s="56" t="s">
        <v>11</v>
      </c>
    </row>
    <row r="518" spans="1:22" ht="15">
      <c r="A518" s="698" t="s">
        <v>10474</v>
      </c>
      <c r="B518" s="145" t="s">
        <v>10475</v>
      </c>
      <c r="C518" s="145">
        <v>987617866</v>
      </c>
      <c r="D518" s="593" t="s">
        <v>10476</v>
      </c>
      <c r="E518" s="165"/>
      <c r="F518" s="76"/>
      <c r="G518" s="165" t="s">
        <v>223</v>
      </c>
      <c r="H518" s="165" t="s">
        <v>11</v>
      </c>
      <c r="I518" s="76"/>
      <c r="J518" s="76" t="s">
        <v>221</v>
      </c>
      <c r="K518" s="145"/>
      <c r="L518" s="1197" t="s">
        <v>271</v>
      </c>
      <c r="M518" s="1205">
        <v>45841</v>
      </c>
      <c r="N518" s="1206" t="s">
        <v>233</v>
      </c>
      <c r="O518" s="56" t="s">
        <v>236</v>
      </c>
      <c r="P518" s="76"/>
      <c r="Q518" s="64"/>
      <c r="V518" s="56" t="s">
        <v>11</v>
      </c>
    </row>
    <row r="519" spans="1:22" ht="14">
      <c r="A519" s="698" t="s">
        <v>10477</v>
      </c>
      <c r="B519" s="145" t="s">
        <v>10478</v>
      </c>
      <c r="C519" s="145">
        <v>926696588</v>
      </c>
      <c r="D519" s="145" t="s">
        <v>362</v>
      </c>
      <c r="E519" s="165" t="s">
        <v>2306</v>
      </c>
      <c r="F519" s="76"/>
      <c r="G519" s="165" t="s">
        <v>224</v>
      </c>
      <c r="H519" s="165" t="s">
        <v>11</v>
      </c>
      <c r="I519" s="76"/>
      <c r="J519" s="76" t="s">
        <v>221</v>
      </c>
      <c r="K519" s="145"/>
      <c r="L519" s="1197" t="s">
        <v>271</v>
      </c>
      <c r="M519" s="1205">
        <v>45841</v>
      </c>
      <c r="N519" s="1207" t="s">
        <v>231</v>
      </c>
      <c r="O519" s="92" t="s">
        <v>236</v>
      </c>
      <c r="P519" s="76"/>
      <c r="Q519" s="64"/>
      <c r="V519" s="56" t="s">
        <v>11</v>
      </c>
    </row>
    <row r="520" spans="1:22" ht="14">
      <c r="A520" s="698">
        <v>74244001</v>
      </c>
      <c r="B520" s="145" t="s">
        <v>8854</v>
      </c>
      <c r="C520" s="145">
        <v>902447216</v>
      </c>
      <c r="D520" s="145" t="s">
        <v>8855</v>
      </c>
      <c r="E520" s="165"/>
      <c r="F520" s="76"/>
      <c r="G520" s="165" t="s">
        <v>223</v>
      </c>
      <c r="H520" s="165" t="s">
        <v>11</v>
      </c>
      <c r="I520" s="76"/>
      <c r="J520" s="76" t="s">
        <v>221</v>
      </c>
      <c r="K520" s="145"/>
      <c r="M520" s="1205">
        <v>45841</v>
      </c>
      <c r="N520" s="1207" t="s">
        <v>231</v>
      </c>
      <c r="P520" s="76" t="str">
        <f>TRIM(BD_EstrellaVergara[[#This Row],[CONTACTO II]])</f>
        <v/>
      </c>
      <c r="Q520" s="64"/>
      <c r="V520" s="56" t="s">
        <v>11</v>
      </c>
    </row>
    <row r="521" spans="1:22" ht="13">
      <c r="A521" s="698">
        <v>74726910</v>
      </c>
      <c r="B521" s="145" t="s">
        <v>9021</v>
      </c>
      <c r="C521" s="145">
        <v>965420726</v>
      </c>
      <c r="D521" s="145" t="s">
        <v>9022</v>
      </c>
      <c r="E521" s="165"/>
      <c r="F521" s="76"/>
      <c r="G521" s="165" t="s">
        <v>225</v>
      </c>
      <c r="H521" s="165" t="s">
        <v>11</v>
      </c>
      <c r="I521" s="76"/>
      <c r="J521" s="76" t="s">
        <v>221</v>
      </c>
      <c r="K521" s="145"/>
      <c r="M521" s="1205">
        <v>45841</v>
      </c>
      <c r="N521" s="1206" t="s">
        <v>233</v>
      </c>
      <c r="O521" s="56" t="s">
        <v>236</v>
      </c>
      <c r="P521" s="76"/>
      <c r="Q521" s="64"/>
      <c r="V521" s="56" t="s">
        <v>11</v>
      </c>
    </row>
    <row r="522" spans="1:22" ht="13">
      <c r="A522" s="698" t="s">
        <v>362</v>
      </c>
      <c r="B522" s="145" t="s">
        <v>10457</v>
      </c>
      <c r="C522" s="145">
        <v>970172511</v>
      </c>
      <c r="D522" s="145" t="s">
        <v>362</v>
      </c>
      <c r="E522" s="165"/>
      <c r="F522" s="76"/>
      <c r="G522" s="165" t="s">
        <v>224</v>
      </c>
      <c r="H522" s="165" t="s">
        <v>11</v>
      </c>
      <c r="I522" s="76"/>
      <c r="J522" s="76" t="s">
        <v>221</v>
      </c>
      <c r="K522" s="145"/>
      <c r="M522" s="1205">
        <v>45841</v>
      </c>
      <c r="N522" s="1206" t="s">
        <v>233</v>
      </c>
      <c r="O522" s="56" t="s">
        <v>236</v>
      </c>
      <c r="P522" s="76"/>
      <c r="Q522" s="64"/>
      <c r="V522" s="56" t="s">
        <v>11</v>
      </c>
    </row>
    <row r="523" spans="1:22" ht="13">
      <c r="A523" s="698" t="s">
        <v>362</v>
      </c>
      <c r="B523" s="145" t="s">
        <v>10458</v>
      </c>
      <c r="C523" s="145">
        <v>982283133</v>
      </c>
      <c r="D523" s="145" t="s">
        <v>362</v>
      </c>
      <c r="E523" s="165"/>
      <c r="F523" s="76"/>
      <c r="G523" s="165" t="s">
        <v>223</v>
      </c>
      <c r="H523" s="165" t="s">
        <v>11</v>
      </c>
      <c r="I523" s="76"/>
      <c r="J523" s="76" t="s">
        <v>221</v>
      </c>
      <c r="K523" s="145"/>
      <c r="M523" s="1205">
        <v>45841</v>
      </c>
      <c r="N523" s="1206" t="s">
        <v>233</v>
      </c>
      <c r="O523" s="56" t="s">
        <v>236</v>
      </c>
      <c r="P523" s="76"/>
      <c r="Q523" s="64"/>
      <c r="V523" s="56" t="s">
        <v>11</v>
      </c>
    </row>
    <row r="524" spans="1:22" ht="13">
      <c r="A524" s="698" t="s">
        <v>362</v>
      </c>
      <c r="B524" s="145" t="s">
        <v>10459</v>
      </c>
      <c r="C524" s="145">
        <v>907870464</v>
      </c>
      <c r="D524" s="145" t="s">
        <v>362</v>
      </c>
      <c r="E524" s="165"/>
      <c r="F524" s="76"/>
      <c r="G524" s="165" t="s">
        <v>223</v>
      </c>
      <c r="H524" s="165" t="s">
        <v>11</v>
      </c>
      <c r="I524" s="76"/>
      <c r="J524" s="76" t="s">
        <v>221</v>
      </c>
      <c r="K524" s="145"/>
      <c r="M524" s="1205">
        <v>45841</v>
      </c>
      <c r="N524" s="1206" t="s">
        <v>233</v>
      </c>
      <c r="O524" s="56" t="s">
        <v>236</v>
      </c>
      <c r="P524" s="76"/>
      <c r="Q524" s="64"/>
      <c r="V524" s="56" t="s">
        <v>11</v>
      </c>
    </row>
    <row r="525" spans="1:22" ht="13">
      <c r="A525" s="698" t="s">
        <v>362</v>
      </c>
      <c r="B525" s="145" t="s">
        <v>10460</v>
      </c>
      <c r="C525" s="145">
        <v>998142153</v>
      </c>
      <c r="D525" s="145" t="s">
        <v>362</v>
      </c>
      <c r="E525" s="165"/>
      <c r="F525" s="76"/>
      <c r="G525" s="165" t="s">
        <v>224</v>
      </c>
      <c r="H525" s="165" t="s">
        <v>11</v>
      </c>
      <c r="I525" s="76"/>
      <c r="J525" s="76" t="s">
        <v>221</v>
      </c>
      <c r="K525" s="145"/>
      <c r="M525" s="1205">
        <v>45841</v>
      </c>
      <c r="N525" s="1206" t="s">
        <v>233</v>
      </c>
      <c r="O525" s="56" t="s">
        <v>236</v>
      </c>
      <c r="P525" s="76"/>
      <c r="Q525" s="64"/>
      <c r="V525" s="56" t="s">
        <v>11</v>
      </c>
    </row>
    <row r="526" spans="1:22" ht="13">
      <c r="A526" s="698" t="s">
        <v>362</v>
      </c>
      <c r="B526" s="145" t="s">
        <v>10461</v>
      </c>
      <c r="C526" s="145">
        <v>923618940</v>
      </c>
      <c r="D526" s="145" t="s">
        <v>362</v>
      </c>
      <c r="E526" s="165"/>
      <c r="F526" s="76"/>
      <c r="G526" s="165" t="s">
        <v>224</v>
      </c>
      <c r="H526" s="165" t="s">
        <v>11</v>
      </c>
      <c r="I526" s="76"/>
      <c r="J526" s="76" t="s">
        <v>221</v>
      </c>
      <c r="K526" s="145"/>
      <c r="M526" s="1205">
        <v>45841</v>
      </c>
      <c r="N526" s="1206" t="s">
        <v>233</v>
      </c>
      <c r="O526" s="56" t="s">
        <v>236</v>
      </c>
      <c r="P526" s="76"/>
      <c r="Q526" s="64"/>
      <c r="V526" s="56" t="s">
        <v>11</v>
      </c>
    </row>
    <row r="527" spans="1:22" ht="13">
      <c r="A527" s="698" t="s">
        <v>362</v>
      </c>
      <c r="B527" s="145" t="s">
        <v>10462</v>
      </c>
      <c r="C527" s="145">
        <v>958501571</v>
      </c>
      <c r="D527" s="145" t="s">
        <v>362</v>
      </c>
      <c r="E527" s="165"/>
      <c r="F527" s="76"/>
      <c r="G527" s="165" t="s">
        <v>225</v>
      </c>
      <c r="H527" s="165" t="s">
        <v>11</v>
      </c>
      <c r="I527" s="76"/>
      <c r="J527" s="76" t="s">
        <v>221</v>
      </c>
      <c r="K527" s="145"/>
      <c r="M527" s="1205">
        <v>45841</v>
      </c>
      <c r="N527" s="1206" t="s">
        <v>233</v>
      </c>
      <c r="O527" s="56" t="s">
        <v>236</v>
      </c>
      <c r="P527" s="76"/>
      <c r="Q527" s="64"/>
      <c r="V527" s="56" t="s">
        <v>11</v>
      </c>
    </row>
    <row r="528" spans="1:22" ht="14">
      <c r="A528" s="698" t="s">
        <v>10479</v>
      </c>
      <c r="B528" s="145" t="s">
        <v>10480</v>
      </c>
      <c r="C528" s="145">
        <v>958075390</v>
      </c>
      <c r="D528" s="145" t="s">
        <v>362</v>
      </c>
      <c r="E528" s="165" t="s">
        <v>2306</v>
      </c>
      <c r="F528" s="76"/>
      <c r="G528" s="165" t="s">
        <v>224</v>
      </c>
      <c r="H528" s="165" t="s">
        <v>11</v>
      </c>
      <c r="I528" s="76" t="s">
        <v>316</v>
      </c>
      <c r="J528" s="76" t="s">
        <v>221</v>
      </c>
      <c r="K528" s="145"/>
      <c r="L528" s="1197" t="s">
        <v>271</v>
      </c>
      <c r="M528" s="1205">
        <v>45841</v>
      </c>
      <c r="N528" s="1207" t="s">
        <v>231</v>
      </c>
      <c r="O528" s="56" t="s">
        <v>236</v>
      </c>
      <c r="P528" s="76" t="str">
        <f>TRIM(BD_EstrellaVergara[[#This Row],[CONTACTO II]])</f>
        <v>NO CONTESTA</v>
      </c>
      <c r="Q528" s="64"/>
      <c r="V528" s="56" t="s">
        <v>11</v>
      </c>
    </row>
    <row r="529" spans="1:22" ht="13">
      <c r="A529" s="698" t="s">
        <v>362</v>
      </c>
      <c r="B529" s="145" t="s">
        <v>10463</v>
      </c>
      <c r="C529" s="145">
        <v>967004434</v>
      </c>
      <c r="D529" s="145" t="s">
        <v>362</v>
      </c>
      <c r="E529" s="165"/>
      <c r="F529" s="76"/>
      <c r="G529" s="165" t="s">
        <v>224</v>
      </c>
      <c r="H529" s="165" t="s">
        <v>11</v>
      </c>
      <c r="I529" s="76"/>
      <c r="J529" s="76" t="s">
        <v>221</v>
      </c>
      <c r="K529" s="145"/>
      <c r="M529" s="1205">
        <v>45841</v>
      </c>
      <c r="N529" s="1206" t="s">
        <v>233</v>
      </c>
      <c r="O529" s="56" t="s">
        <v>236</v>
      </c>
      <c r="P529" s="76"/>
      <c r="Q529" s="64"/>
      <c r="V529" s="56" t="s">
        <v>11</v>
      </c>
    </row>
    <row r="530" spans="1:22" ht="13">
      <c r="A530" s="698" t="s">
        <v>362</v>
      </c>
      <c r="B530" s="145" t="s">
        <v>10464</v>
      </c>
      <c r="C530" s="145">
        <v>904625655</v>
      </c>
      <c r="D530" s="145" t="s">
        <v>362</v>
      </c>
      <c r="E530" s="165"/>
      <c r="F530" s="76"/>
      <c r="G530" s="165" t="s">
        <v>225</v>
      </c>
      <c r="H530" s="165" t="s">
        <v>11</v>
      </c>
      <c r="I530" s="76"/>
      <c r="J530" s="76" t="s">
        <v>221</v>
      </c>
      <c r="K530" s="145"/>
      <c r="M530" s="1205">
        <v>45841</v>
      </c>
      <c r="N530" s="1206" t="s">
        <v>233</v>
      </c>
      <c r="O530" s="56" t="s">
        <v>236</v>
      </c>
      <c r="P530" s="76"/>
      <c r="Q530" s="64"/>
      <c r="V530" s="56" t="s">
        <v>11</v>
      </c>
    </row>
    <row r="531" spans="1:22" ht="13">
      <c r="A531" s="698" t="s">
        <v>362</v>
      </c>
      <c r="B531" s="145" t="s">
        <v>10465</v>
      </c>
      <c r="C531" s="145">
        <v>972001445</v>
      </c>
      <c r="D531" s="145" t="s">
        <v>362</v>
      </c>
      <c r="E531" s="165"/>
      <c r="F531" s="76"/>
      <c r="G531" s="165" t="s">
        <v>225</v>
      </c>
      <c r="H531" s="165" t="s">
        <v>11</v>
      </c>
      <c r="I531" s="76"/>
      <c r="J531" s="76" t="s">
        <v>221</v>
      </c>
      <c r="K531" s="145"/>
      <c r="M531" s="1205">
        <v>45841</v>
      </c>
      <c r="N531" s="1206" t="s">
        <v>233</v>
      </c>
      <c r="O531" s="56" t="s">
        <v>236</v>
      </c>
      <c r="P531" s="76"/>
      <c r="Q531" s="64"/>
      <c r="V531" s="56" t="s">
        <v>11</v>
      </c>
    </row>
    <row r="532" spans="1:22" ht="13">
      <c r="A532" s="698" t="s">
        <v>362</v>
      </c>
      <c r="B532" s="145" t="s">
        <v>10466</v>
      </c>
      <c r="C532" s="145">
        <v>952154068</v>
      </c>
      <c r="D532" s="145" t="s">
        <v>362</v>
      </c>
      <c r="E532" s="165"/>
      <c r="F532" s="76"/>
      <c r="G532" s="165" t="s">
        <v>224</v>
      </c>
      <c r="H532" s="165" t="s">
        <v>11</v>
      </c>
      <c r="I532" s="76"/>
      <c r="J532" s="76" t="s">
        <v>221</v>
      </c>
      <c r="K532" s="145"/>
      <c r="M532" s="1205">
        <v>45841</v>
      </c>
      <c r="N532" s="1206" t="s">
        <v>233</v>
      </c>
      <c r="O532" s="56" t="s">
        <v>236</v>
      </c>
      <c r="P532" s="76"/>
      <c r="Q532" s="64"/>
      <c r="V532" s="56" t="s">
        <v>11</v>
      </c>
    </row>
    <row r="533" spans="1:22" ht="13">
      <c r="A533" s="698" t="s">
        <v>362</v>
      </c>
      <c r="B533" s="145" t="s">
        <v>10467</v>
      </c>
      <c r="C533" s="145">
        <v>901147505</v>
      </c>
      <c r="D533" s="145" t="s">
        <v>362</v>
      </c>
      <c r="E533" s="165"/>
      <c r="F533" s="76"/>
      <c r="G533" s="165" t="s">
        <v>225</v>
      </c>
      <c r="H533" s="165" t="s">
        <v>11</v>
      </c>
      <c r="I533" s="76"/>
      <c r="J533" s="76" t="s">
        <v>221</v>
      </c>
      <c r="K533" s="145"/>
      <c r="M533" s="1205">
        <v>45841</v>
      </c>
      <c r="N533" s="1206" t="s">
        <v>233</v>
      </c>
      <c r="O533" s="56" t="s">
        <v>236</v>
      </c>
      <c r="P533" s="76"/>
      <c r="Q533" s="64"/>
      <c r="V533" s="56" t="s">
        <v>11</v>
      </c>
    </row>
    <row r="534" spans="1:22" ht="13">
      <c r="A534" s="698">
        <v>72349940</v>
      </c>
      <c r="B534" s="145" t="s">
        <v>7161</v>
      </c>
      <c r="C534" s="145">
        <v>985376250</v>
      </c>
      <c r="D534" s="145" t="s">
        <v>7162</v>
      </c>
      <c r="E534" s="165"/>
      <c r="F534" s="76"/>
      <c r="G534" s="165" t="s">
        <v>225</v>
      </c>
      <c r="H534" s="165" t="s">
        <v>11</v>
      </c>
      <c r="I534" s="76"/>
      <c r="J534" s="76" t="s">
        <v>221</v>
      </c>
      <c r="K534" s="145"/>
      <c r="M534" s="1205">
        <v>45841</v>
      </c>
      <c r="N534" s="1206" t="s">
        <v>233</v>
      </c>
      <c r="O534" s="56" t="s">
        <v>236</v>
      </c>
      <c r="P534" s="76"/>
      <c r="Q534" s="64"/>
      <c r="V534" s="56" t="s">
        <v>11</v>
      </c>
    </row>
    <row r="535" spans="1:22" ht="13">
      <c r="A535" s="698">
        <v>47664597</v>
      </c>
      <c r="B535" s="145" t="s">
        <v>2838</v>
      </c>
      <c r="C535" s="145">
        <v>945749747</v>
      </c>
      <c r="D535" s="145" t="s">
        <v>2839</v>
      </c>
      <c r="E535" s="165"/>
      <c r="F535" s="76"/>
      <c r="G535" s="165" t="s">
        <v>223</v>
      </c>
      <c r="H535" s="165" t="s">
        <v>11</v>
      </c>
      <c r="I535" s="76"/>
      <c r="J535" s="76" t="s">
        <v>221</v>
      </c>
      <c r="K535" s="145"/>
      <c r="M535" s="1205">
        <v>45841</v>
      </c>
      <c r="N535" s="1206" t="s">
        <v>233</v>
      </c>
      <c r="O535" s="56" t="s">
        <v>236</v>
      </c>
      <c r="P535" s="76"/>
      <c r="Q535" s="64"/>
      <c r="V535" s="56" t="s">
        <v>11</v>
      </c>
    </row>
    <row r="536" spans="1:22" ht="28">
      <c r="A536" s="698">
        <v>71418588</v>
      </c>
      <c r="B536" s="145" t="s">
        <v>6330</v>
      </c>
      <c r="C536" s="145">
        <v>977929577</v>
      </c>
      <c r="D536" s="145" t="s">
        <v>6331</v>
      </c>
      <c r="E536" s="165"/>
      <c r="F536" s="76"/>
      <c r="G536" s="165" t="s">
        <v>223</v>
      </c>
      <c r="H536" s="165" t="s">
        <v>11</v>
      </c>
      <c r="I536" s="76"/>
      <c r="J536" s="76" t="s">
        <v>221</v>
      </c>
      <c r="K536" s="145"/>
      <c r="M536" s="1205">
        <v>45841</v>
      </c>
      <c r="N536" s="1207" t="s">
        <v>241</v>
      </c>
      <c r="P536" s="76" t="str">
        <f>TRIM(BD_EstrellaVergara[[#This Row],[CONTACTO II]])</f>
        <v/>
      </c>
      <c r="Q536" s="64"/>
      <c r="V536" s="56" t="s">
        <v>11</v>
      </c>
    </row>
    <row r="537" spans="1:22" ht="13">
      <c r="A537" s="698" t="s">
        <v>362</v>
      </c>
      <c r="B537" s="145" t="s">
        <v>10468</v>
      </c>
      <c r="C537" s="145">
        <v>933994785</v>
      </c>
      <c r="D537" s="145" t="s">
        <v>362</v>
      </c>
      <c r="E537" s="165"/>
      <c r="F537" s="76"/>
      <c r="G537" s="165" t="s">
        <v>223</v>
      </c>
      <c r="H537" s="165" t="s">
        <v>11</v>
      </c>
      <c r="I537" s="76"/>
      <c r="J537" s="76" t="s">
        <v>221</v>
      </c>
      <c r="K537" s="145"/>
      <c r="M537" s="1205">
        <v>45841</v>
      </c>
      <c r="N537" s="1206" t="s">
        <v>233</v>
      </c>
      <c r="O537" s="56" t="s">
        <v>236</v>
      </c>
      <c r="P537" s="76"/>
      <c r="Q537" s="64"/>
      <c r="V537" s="56" t="s">
        <v>11</v>
      </c>
    </row>
    <row r="538" spans="1:22" ht="13">
      <c r="A538" s="698" t="s">
        <v>362</v>
      </c>
      <c r="B538" s="145" t="s">
        <v>10469</v>
      </c>
      <c r="C538" s="145">
        <v>932926053</v>
      </c>
      <c r="D538" s="145" t="s">
        <v>362</v>
      </c>
      <c r="E538" s="165"/>
      <c r="F538" s="76"/>
      <c r="G538" s="165" t="s">
        <v>225</v>
      </c>
      <c r="H538" s="165" t="s">
        <v>11</v>
      </c>
      <c r="I538" s="76"/>
      <c r="J538" s="76" t="s">
        <v>221</v>
      </c>
      <c r="K538" s="145"/>
      <c r="M538" s="1205">
        <v>45841</v>
      </c>
      <c r="N538" s="1206" t="s">
        <v>233</v>
      </c>
      <c r="O538" s="56" t="s">
        <v>236</v>
      </c>
      <c r="P538" s="76"/>
      <c r="Q538" s="64"/>
      <c r="V538" s="56" t="s">
        <v>11</v>
      </c>
    </row>
    <row r="539" spans="1:22" ht="13">
      <c r="A539" s="698">
        <v>70521562</v>
      </c>
      <c r="B539" s="145" t="s">
        <v>5483</v>
      </c>
      <c r="C539" s="145">
        <v>902113177</v>
      </c>
      <c r="D539" s="145" t="s">
        <v>5484</v>
      </c>
      <c r="E539" s="165"/>
      <c r="F539" s="76"/>
      <c r="G539" s="165" t="s">
        <v>224</v>
      </c>
      <c r="H539" s="165" t="s">
        <v>11</v>
      </c>
      <c r="I539" s="76"/>
      <c r="J539" s="76" t="s">
        <v>221</v>
      </c>
      <c r="K539" s="145"/>
      <c r="M539" s="1205">
        <v>45841</v>
      </c>
      <c r="N539" s="1206" t="s">
        <v>233</v>
      </c>
      <c r="O539" s="56" t="s">
        <v>236</v>
      </c>
      <c r="P539" s="76"/>
      <c r="Q539" s="64"/>
      <c r="V539" s="56" t="s">
        <v>11</v>
      </c>
    </row>
    <row r="540" spans="1:22" ht="14">
      <c r="A540" s="698">
        <v>72898269</v>
      </c>
      <c r="B540" s="145" t="s">
        <v>7739</v>
      </c>
      <c r="C540" s="145">
        <v>947345763</v>
      </c>
      <c r="D540" s="145" t="s">
        <v>7740</v>
      </c>
      <c r="E540" s="165"/>
      <c r="F540" s="76" t="s">
        <v>254</v>
      </c>
      <c r="G540" s="165" t="s">
        <v>225</v>
      </c>
      <c r="H540" s="165" t="s">
        <v>11</v>
      </c>
      <c r="I540" s="374" t="s">
        <v>316</v>
      </c>
      <c r="J540" s="76" t="s">
        <v>221</v>
      </c>
      <c r="K540" s="145"/>
      <c r="L540" s="1197" t="s">
        <v>271</v>
      </c>
      <c r="M540" s="1205">
        <v>45841</v>
      </c>
      <c r="N540" s="1206" t="s">
        <v>233</v>
      </c>
      <c r="O540" s="56" t="s">
        <v>236</v>
      </c>
      <c r="P540" s="76"/>
      <c r="Q540" s="64"/>
      <c r="V540" s="56" t="s">
        <v>11</v>
      </c>
    </row>
    <row r="541" spans="1:22" ht="13">
      <c r="A541" s="698" t="s">
        <v>362</v>
      </c>
      <c r="B541" s="145" t="s">
        <v>10470</v>
      </c>
      <c r="C541" s="145">
        <v>978528104</v>
      </c>
      <c r="D541" s="145" t="s">
        <v>362</v>
      </c>
      <c r="E541" s="165"/>
      <c r="F541" s="76"/>
      <c r="G541" s="165" t="s">
        <v>224</v>
      </c>
      <c r="H541" s="165" t="s">
        <v>11</v>
      </c>
      <c r="I541" s="76"/>
      <c r="J541" s="76" t="s">
        <v>221</v>
      </c>
      <c r="K541" s="145"/>
      <c r="M541" s="1205">
        <v>45841</v>
      </c>
      <c r="N541" s="1206" t="s">
        <v>233</v>
      </c>
      <c r="O541" s="56" t="s">
        <v>236</v>
      </c>
      <c r="P541" s="76"/>
      <c r="Q541" s="64"/>
      <c r="V541" s="56" t="s">
        <v>11</v>
      </c>
    </row>
    <row r="542" spans="1:22" ht="13">
      <c r="A542" s="698" t="s">
        <v>362</v>
      </c>
      <c r="B542" s="145" t="s">
        <v>10471</v>
      </c>
      <c r="C542" s="145">
        <v>924320666</v>
      </c>
      <c r="D542" s="145" t="s">
        <v>362</v>
      </c>
      <c r="E542" s="165"/>
      <c r="F542" s="76"/>
      <c r="G542" s="165" t="s">
        <v>225</v>
      </c>
      <c r="H542" s="165" t="s">
        <v>11</v>
      </c>
      <c r="I542" s="76"/>
      <c r="J542" s="76" t="s">
        <v>221</v>
      </c>
      <c r="K542" s="145"/>
      <c r="M542" s="1205">
        <v>45841</v>
      </c>
      <c r="N542" s="1206" t="s">
        <v>233</v>
      </c>
      <c r="O542" s="56" t="s">
        <v>236</v>
      </c>
      <c r="P542" s="76"/>
      <c r="Q542" s="64"/>
      <c r="V542" s="56" t="s">
        <v>11</v>
      </c>
    </row>
    <row r="543" spans="1:22" ht="13">
      <c r="A543" s="698" t="s">
        <v>362</v>
      </c>
      <c r="B543" s="145" t="s">
        <v>10472</v>
      </c>
      <c r="C543" s="145">
        <v>901534272</v>
      </c>
      <c r="D543" s="145" t="s">
        <v>362</v>
      </c>
      <c r="E543" s="165"/>
      <c r="F543" s="76"/>
      <c r="G543" s="165" t="s">
        <v>224</v>
      </c>
      <c r="H543" s="165" t="s">
        <v>11</v>
      </c>
      <c r="I543" s="76"/>
      <c r="J543" s="76" t="s">
        <v>221</v>
      </c>
      <c r="K543" s="145"/>
      <c r="M543" s="1205">
        <v>45841</v>
      </c>
      <c r="N543" s="1206" t="s">
        <v>233</v>
      </c>
      <c r="O543" s="56" t="s">
        <v>236</v>
      </c>
      <c r="P543" s="76"/>
      <c r="Q543" s="64"/>
      <c r="V543" s="56" t="s">
        <v>11</v>
      </c>
    </row>
    <row r="544" spans="1:22" ht="13">
      <c r="A544" s="698" t="s">
        <v>362</v>
      </c>
      <c r="B544" s="145" t="s">
        <v>10473</v>
      </c>
      <c r="C544" s="145">
        <v>987199844</v>
      </c>
      <c r="D544" s="145" t="s">
        <v>362</v>
      </c>
      <c r="E544" s="165"/>
      <c r="F544" s="76"/>
      <c r="G544" s="165" t="s">
        <v>224</v>
      </c>
      <c r="H544" s="165" t="s">
        <v>11</v>
      </c>
      <c r="I544" s="76"/>
      <c r="J544" s="76" t="s">
        <v>221</v>
      </c>
      <c r="K544" s="145"/>
      <c r="M544" s="1205">
        <v>45841</v>
      </c>
      <c r="N544" s="1206" t="s">
        <v>233</v>
      </c>
      <c r="O544" s="56" t="s">
        <v>236</v>
      </c>
      <c r="P544" s="76"/>
      <c r="Q544" s="64"/>
      <c r="V544" s="56" t="s">
        <v>11</v>
      </c>
    </row>
    <row r="545" spans="1:22" ht="13">
      <c r="A545" s="698">
        <v>60527730</v>
      </c>
      <c r="B545" s="145" t="s">
        <v>3140</v>
      </c>
      <c r="C545" s="145">
        <v>942746675</v>
      </c>
      <c r="D545" s="145" t="s">
        <v>3141</v>
      </c>
      <c r="E545" s="165"/>
      <c r="F545" s="76"/>
      <c r="G545" s="165" t="s">
        <v>223</v>
      </c>
      <c r="H545" s="165" t="s">
        <v>11</v>
      </c>
      <c r="I545" s="76"/>
      <c r="J545" s="76" t="s">
        <v>221</v>
      </c>
      <c r="K545" s="145"/>
      <c r="M545" s="1205">
        <v>45841</v>
      </c>
      <c r="N545" s="1206" t="s">
        <v>233</v>
      </c>
      <c r="O545" s="56" t="s">
        <v>236</v>
      </c>
      <c r="P545" s="76"/>
      <c r="Q545" s="64"/>
      <c r="V545" s="56" t="s">
        <v>11</v>
      </c>
    </row>
    <row r="546" spans="1:22" ht="14">
      <c r="A546" s="698">
        <v>72229435</v>
      </c>
      <c r="B546" s="145" t="s">
        <v>6970</v>
      </c>
      <c r="C546" s="145">
        <v>948018199</v>
      </c>
      <c r="D546" s="136" t="s">
        <v>6971</v>
      </c>
      <c r="E546" s="145"/>
      <c r="F546" s="698" t="s">
        <v>362</v>
      </c>
      <c r="G546" s="165" t="s">
        <v>224</v>
      </c>
      <c r="H546" s="165" t="s">
        <v>248</v>
      </c>
      <c r="I546" s="76"/>
      <c r="J546" s="76" t="s">
        <v>221</v>
      </c>
      <c r="K546" s="145"/>
      <c r="M546" s="1205">
        <v>45841</v>
      </c>
      <c r="P546" s="76" t="str">
        <f>TRIM(BD_EstrellaVergara[[#This Row],[CONTACTO II]])</f>
        <v/>
      </c>
      <c r="Q546" s="64"/>
    </row>
    <row r="547" spans="1:22" ht="14">
      <c r="A547" s="698">
        <v>75533944</v>
      </c>
      <c r="B547" s="145" t="s">
        <v>9345</v>
      </c>
      <c r="C547" s="145">
        <v>949804754</v>
      </c>
      <c r="D547" s="136" t="s">
        <v>9346</v>
      </c>
      <c r="E547" s="145"/>
      <c r="F547" s="698" t="s">
        <v>362</v>
      </c>
      <c r="G547" s="165" t="s">
        <v>224</v>
      </c>
      <c r="H547" s="165" t="s">
        <v>248</v>
      </c>
      <c r="I547" s="76"/>
      <c r="J547" s="76" t="s">
        <v>221</v>
      </c>
      <c r="K547" s="145"/>
      <c r="M547" s="1205">
        <v>45841</v>
      </c>
      <c r="P547" s="76" t="str">
        <f>TRIM(BD_EstrellaVergara[[#This Row],[CONTACTO II]])</f>
        <v/>
      </c>
      <c r="Q547" s="64"/>
    </row>
    <row r="548" spans="1:22" ht="14">
      <c r="A548" s="698">
        <v>71441406</v>
      </c>
      <c r="B548" s="145" t="s">
        <v>6351</v>
      </c>
      <c r="C548" s="145">
        <v>977515509</v>
      </c>
      <c r="D548" s="136" t="s">
        <v>6352</v>
      </c>
      <c r="E548" s="145"/>
      <c r="F548" s="698" t="s">
        <v>362</v>
      </c>
      <c r="G548" s="165" t="s">
        <v>224</v>
      </c>
      <c r="H548" s="165" t="s">
        <v>248</v>
      </c>
      <c r="I548" s="76"/>
      <c r="J548" s="76" t="s">
        <v>221</v>
      </c>
      <c r="K548" s="145"/>
      <c r="M548" s="1205">
        <v>45841</v>
      </c>
      <c r="P548" s="76" t="str">
        <f>TRIM(BD_EstrellaVergara[[#This Row],[CONTACTO II]])</f>
        <v/>
      </c>
      <c r="Q548" s="64"/>
    </row>
    <row r="549" spans="1:22" ht="14">
      <c r="A549" s="698">
        <v>42019021</v>
      </c>
      <c r="B549" s="145" t="s">
        <v>1789</v>
      </c>
      <c r="C549" s="145">
        <v>918377966</v>
      </c>
      <c r="D549" s="136" t="s">
        <v>1790</v>
      </c>
      <c r="E549" s="145"/>
      <c r="F549" s="698" t="s">
        <v>362</v>
      </c>
      <c r="G549" s="165" t="s">
        <v>224</v>
      </c>
      <c r="H549" s="165" t="s">
        <v>248</v>
      </c>
      <c r="I549" s="76"/>
      <c r="J549" s="76" t="s">
        <v>221</v>
      </c>
      <c r="K549" s="145"/>
      <c r="M549" s="1205">
        <v>45841</v>
      </c>
      <c r="P549" s="76" t="str">
        <f>TRIM(BD_EstrellaVergara[[#This Row],[CONTACTO II]])</f>
        <v/>
      </c>
      <c r="Q549" s="64"/>
    </row>
    <row r="550" spans="1:22" ht="14">
      <c r="A550" s="698">
        <v>60673561</v>
      </c>
      <c r="B550" s="145" t="s">
        <v>3202</v>
      </c>
      <c r="C550" s="145">
        <v>945517764</v>
      </c>
      <c r="D550" s="136" t="s">
        <v>3203</v>
      </c>
      <c r="E550" s="145"/>
      <c r="F550" s="698" t="s">
        <v>362</v>
      </c>
      <c r="G550" s="165" t="s">
        <v>223</v>
      </c>
      <c r="H550" s="165" t="s">
        <v>248</v>
      </c>
      <c r="I550" s="76"/>
      <c r="J550" s="76" t="s">
        <v>221</v>
      </c>
      <c r="K550" s="145"/>
      <c r="M550" s="1205">
        <v>45841</v>
      </c>
      <c r="P550" s="76" t="str">
        <f>TRIM(BD_EstrellaVergara[[#This Row],[CONTACTO II]])</f>
        <v/>
      </c>
      <c r="Q550" s="64"/>
    </row>
    <row r="551" spans="1:22" ht="14">
      <c r="A551" s="698">
        <v>71187638</v>
      </c>
      <c r="B551" s="145" t="s">
        <v>6130</v>
      </c>
      <c r="C551" s="145">
        <v>960204921</v>
      </c>
      <c r="D551" s="136" t="s">
        <v>6131</v>
      </c>
      <c r="E551" s="145"/>
      <c r="F551" s="698" t="s">
        <v>362</v>
      </c>
      <c r="G551" s="165" t="s">
        <v>225</v>
      </c>
      <c r="H551" s="165" t="s">
        <v>248</v>
      </c>
      <c r="I551" s="76"/>
      <c r="J551" s="76" t="s">
        <v>221</v>
      </c>
      <c r="K551" s="145"/>
      <c r="M551" s="1205">
        <v>45841</v>
      </c>
      <c r="P551" s="76" t="str">
        <f>TRIM(BD_EstrellaVergara[[#This Row],[CONTACTO II]])</f>
        <v/>
      </c>
      <c r="Q551" s="64"/>
    </row>
    <row r="552" spans="1:22" ht="14">
      <c r="A552" s="698">
        <v>6215792</v>
      </c>
      <c r="B552" s="145" t="s">
        <v>501</v>
      </c>
      <c r="C552" s="145">
        <v>925422390</v>
      </c>
      <c r="D552" s="136" t="s">
        <v>502</v>
      </c>
      <c r="E552" s="145"/>
      <c r="F552" s="698" t="s">
        <v>362</v>
      </c>
      <c r="G552" s="165" t="s">
        <v>224</v>
      </c>
      <c r="H552" s="165" t="s">
        <v>248</v>
      </c>
      <c r="I552" s="76"/>
      <c r="J552" s="76" t="s">
        <v>221</v>
      </c>
      <c r="K552" s="145"/>
      <c r="M552" s="1205">
        <v>45841</v>
      </c>
      <c r="P552" s="76" t="str">
        <f>TRIM(BD_EstrellaVergara[[#This Row],[CONTACTO II]])</f>
        <v/>
      </c>
      <c r="Q552" s="64"/>
    </row>
    <row r="553" spans="1:22" ht="14">
      <c r="A553" s="698">
        <v>70738406</v>
      </c>
      <c r="B553" s="145" t="s">
        <v>5771</v>
      </c>
      <c r="C553" s="145">
        <v>924145576</v>
      </c>
      <c r="D553" s="136" t="s">
        <v>5772</v>
      </c>
      <c r="E553" s="145"/>
      <c r="F553" s="698" t="s">
        <v>362</v>
      </c>
      <c r="G553" s="165" t="s">
        <v>223</v>
      </c>
      <c r="H553" s="165" t="s">
        <v>248</v>
      </c>
      <c r="I553" s="76"/>
      <c r="J553" s="76" t="s">
        <v>221</v>
      </c>
      <c r="K553" s="145"/>
      <c r="M553" s="1205">
        <v>45841</v>
      </c>
      <c r="P553" s="76" t="str">
        <f>TRIM(BD_EstrellaVergara[[#This Row],[CONTACTO II]])</f>
        <v/>
      </c>
      <c r="Q553" s="64"/>
    </row>
    <row r="554" spans="1:22" ht="14">
      <c r="A554" s="698">
        <v>45101796</v>
      </c>
      <c r="B554" s="145" t="s">
        <v>2412</v>
      </c>
      <c r="C554" s="145">
        <v>979929544</v>
      </c>
      <c r="D554" s="136" t="s">
        <v>2413</v>
      </c>
      <c r="E554" s="145"/>
      <c r="F554" s="698" t="s">
        <v>362</v>
      </c>
      <c r="G554" s="165" t="s">
        <v>225</v>
      </c>
      <c r="H554" s="165" t="s">
        <v>248</v>
      </c>
      <c r="I554" s="76"/>
      <c r="J554" s="76" t="s">
        <v>221</v>
      </c>
      <c r="K554" s="145"/>
      <c r="M554" s="1205">
        <v>45841</v>
      </c>
      <c r="P554" s="76" t="str">
        <f>TRIM(BD_EstrellaVergara[[#This Row],[CONTACTO II]])</f>
        <v/>
      </c>
      <c r="Q554" s="64"/>
    </row>
    <row r="555" spans="1:22" ht="14">
      <c r="A555" s="698">
        <v>76205021</v>
      </c>
      <c r="B555" s="145" t="s">
        <v>9578</v>
      </c>
      <c r="C555" s="145">
        <v>907355629</v>
      </c>
      <c r="D555" s="136" t="s">
        <v>9579</v>
      </c>
      <c r="E555" s="145"/>
      <c r="F555" s="698" t="s">
        <v>362</v>
      </c>
      <c r="G555" s="165" t="s">
        <v>223</v>
      </c>
      <c r="H555" s="165" t="s">
        <v>248</v>
      </c>
      <c r="I555" s="76"/>
      <c r="J555" s="76" t="s">
        <v>221</v>
      </c>
      <c r="K555" s="145"/>
      <c r="M555" s="1205">
        <v>45841</v>
      </c>
      <c r="P555" s="76" t="str">
        <f>TRIM(BD_EstrellaVergara[[#This Row],[CONTACTO II]])</f>
        <v/>
      </c>
      <c r="Q555" s="64"/>
    </row>
    <row r="556" spans="1:22" ht="14">
      <c r="A556" s="698">
        <v>75421662</v>
      </c>
      <c r="B556" s="145" t="s">
        <v>9284</v>
      </c>
      <c r="C556" s="145">
        <v>945816790</v>
      </c>
      <c r="D556" s="136" t="s">
        <v>9285</v>
      </c>
      <c r="E556" s="145"/>
      <c r="F556" s="698" t="s">
        <v>362</v>
      </c>
      <c r="G556" s="165" t="s">
        <v>224</v>
      </c>
      <c r="H556" s="165" t="s">
        <v>248</v>
      </c>
      <c r="I556" s="76"/>
      <c r="J556" s="76" t="s">
        <v>221</v>
      </c>
      <c r="K556" s="145"/>
      <c r="M556" s="1205">
        <v>45841</v>
      </c>
      <c r="P556" s="76" t="str">
        <f>TRIM(BD_EstrellaVergara[[#This Row],[CONTACTO II]])</f>
        <v/>
      </c>
      <c r="Q556" s="64"/>
    </row>
    <row r="557" spans="1:22" ht="14">
      <c r="A557" s="698">
        <v>40430652</v>
      </c>
      <c r="B557" s="145" t="s">
        <v>1407</v>
      </c>
      <c r="C557" s="145">
        <v>982131567</v>
      </c>
      <c r="D557" s="136" t="s">
        <v>1408</v>
      </c>
      <c r="E557" s="145"/>
      <c r="F557" s="698" t="s">
        <v>362</v>
      </c>
      <c r="G557" s="165" t="s">
        <v>225</v>
      </c>
      <c r="H557" s="165" t="s">
        <v>248</v>
      </c>
      <c r="I557" s="76"/>
      <c r="J557" s="76" t="s">
        <v>221</v>
      </c>
      <c r="K557" s="145"/>
      <c r="M557" s="1205">
        <v>45841</v>
      </c>
      <c r="P557" s="76" t="str">
        <f>TRIM(BD_EstrellaVergara[[#This Row],[CONTACTO II]])</f>
        <v/>
      </c>
      <c r="Q557" s="64"/>
    </row>
    <row r="558" spans="1:22" ht="14">
      <c r="A558" s="698">
        <v>74828310</v>
      </c>
      <c r="B558" s="145" t="s">
        <v>9064</v>
      </c>
      <c r="C558" s="145">
        <v>986369992</v>
      </c>
      <c r="D558" s="136" t="s">
        <v>9065</v>
      </c>
      <c r="E558" s="145"/>
      <c r="F558" s="698" t="s">
        <v>362</v>
      </c>
      <c r="G558" s="165" t="s">
        <v>224</v>
      </c>
      <c r="H558" s="165" t="s">
        <v>248</v>
      </c>
      <c r="I558" s="76"/>
      <c r="J558" s="76" t="s">
        <v>221</v>
      </c>
      <c r="K558" s="145"/>
      <c r="M558" s="1205">
        <v>45841</v>
      </c>
      <c r="P558" s="76" t="str">
        <f>TRIM(BD_EstrellaVergara[[#This Row],[CONTACTO II]])</f>
        <v/>
      </c>
      <c r="Q558" s="64"/>
    </row>
    <row r="559" spans="1:22" ht="14">
      <c r="A559" s="698">
        <v>10301195</v>
      </c>
      <c r="B559" s="145" t="s">
        <v>948</v>
      </c>
      <c r="C559" s="145">
        <v>935604056</v>
      </c>
      <c r="D559" s="136" t="s">
        <v>949</v>
      </c>
      <c r="E559" s="145"/>
      <c r="F559" s="698" t="s">
        <v>362</v>
      </c>
      <c r="G559" s="165" t="s">
        <v>223</v>
      </c>
      <c r="H559" s="165" t="s">
        <v>248</v>
      </c>
      <c r="I559" s="76"/>
      <c r="J559" s="76" t="s">
        <v>221</v>
      </c>
      <c r="K559" s="145"/>
      <c r="M559" s="1205">
        <v>45841</v>
      </c>
      <c r="P559" s="76" t="str">
        <f>TRIM(BD_EstrellaVergara[[#This Row],[CONTACTO II]])</f>
        <v/>
      </c>
      <c r="Q559" s="64"/>
    </row>
    <row r="560" spans="1:22" ht="14">
      <c r="B560" s="145" t="s">
        <v>12243</v>
      </c>
      <c r="C560" s="145">
        <v>937859289</v>
      </c>
      <c r="D560" s="136" t="s">
        <v>12244</v>
      </c>
      <c r="E560" s="145"/>
      <c r="F560" s="698" t="s">
        <v>362</v>
      </c>
      <c r="G560" s="165" t="s">
        <v>224</v>
      </c>
      <c r="H560" s="165" t="s">
        <v>248</v>
      </c>
      <c r="I560" s="76"/>
      <c r="J560" s="76" t="s">
        <v>221</v>
      </c>
      <c r="K560" s="145"/>
      <c r="M560" s="1205">
        <v>45841</v>
      </c>
      <c r="P560" s="76" t="str">
        <f>TRIM(BD_EstrellaVergara[[#This Row],[CONTACTO II]])</f>
        <v/>
      </c>
      <c r="Q560" s="64"/>
    </row>
    <row r="561" spans="1:21" ht="14">
      <c r="A561" s="698">
        <v>73426103</v>
      </c>
      <c r="B561" s="145" t="s">
        <v>8372</v>
      </c>
      <c r="C561" s="145">
        <v>977470318</v>
      </c>
      <c r="D561" s="136" t="s">
        <v>8373</v>
      </c>
      <c r="E561" s="145"/>
      <c r="F561" s="698" t="s">
        <v>362</v>
      </c>
      <c r="G561" s="165" t="s">
        <v>224</v>
      </c>
      <c r="H561" s="165" t="s">
        <v>248</v>
      </c>
      <c r="I561" s="76"/>
      <c r="J561" s="76" t="s">
        <v>221</v>
      </c>
      <c r="K561" s="145"/>
      <c r="M561" s="1205">
        <v>45841</v>
      </c>
      <c r="P561" s="76" t="str">
        <f>TRIM(BD_EstrellaVergara[[#This Row],[CONTACTO II]])</f>
        <v/>
      </c>
      <c r="Q561" s="64"/>
    </row>
    <row r="562" spans="1:21" ht="14">
      <c r="A562" s="698">
        <v>71159158</v>
      </c>
      <c r="B562" s="145" t="s">
        <v>6019</v>
      </c>
      <c r="C562" s="145">
        <v>968917361</v>
      </c>
      <c r="D562" s="136" t="s">
        <v>6020</v>
      </c>
      <c r="E562" s="145"/>
      <c r="F562" s="698" t="s">
        <v>362</v>
      </c>
      <c r="G562" s="165" t="s">
        <v>223</v>
      </c>
      <c r="H562" s="165" t="s">
        <v>248</v>
      </c>
      <c r="I562" s="76"/>
      <c r="J562" s="76" t="s">
        <v>221</v>
      </c>
      <c r="K562" s="145"/>
      <c r="M562" s="1205">
        <v>45841</v>
      </c>
      <c r="P562" s="76" t="str">
        <f>TRIM(BD_EstrellaVergara[[#This Row],[CONTACTO II]])</f>
        <v/>
      </c>
      <c r="Q562" s="64"/>
    </row>
    <row r="563" spans="1:21" ht="14">
      <c r="A563" s="698">
        <v>71576800</v>
      </c>
      <c r="B563" s="145" t="s">
        <v>6399</v>
      </c>
      <c r="C563" s="145">
        <v>982022172</v>
      </c>
      <c r="D563" s="136" t="s">
        <v>6400</v>
      </c>
      <c r="E563" s="145"/>
      <c r="F563" s="698" t="s">
        <v>362</v>
      </c>
      <c r="G563" s="165" t="s">
        <v>224</v>
      </c>
      <c r="H563" s="165" t="s">
        <v>248</v>
      </c>
      <c r="I563" s="76"/>
      <c r="J563" s="76" t="s">
        <v>221</v>
      </c>
      <c r="K563" s="145"/>
      <c r="M563" s="1205">
        <v>45841</v>
      </c>
      <c r="P563" s="76" t="str">
        <f>TRIM(BD_EstrellaVergara[[#This Row],[CONTACTO II]])</f>
        <v/>
      </c>
      <c r="Q563" s="64"/>
    </row>
    <row r="564" spans="1:21" ht="14">
      <c r="A564" s="698">
        <v>61757398</v>
      </c>
      <c r="B564" s="145" t="s">
        <v>4752</v>
      </c>
      <c r="C564" s="145">
        <v>936413436</v>
      </c>
      <c r="D564" s="136" t="s">
        <v>4753</v>
      </c>
      <c r="E564" s="145"/>
      <c r="F564" s="698" t="s">
        <v>362</v>
      </c>
      <c r="G564" s="165" t="s">
        <v>223</v>
      </c>
      <c r="H564" s="165" t="s">
        <v>248</v>
      </c>
      <c r="I564" s="76"/>
      <c r="J564" s="76" t="s">
        <v>221</v>
      </c>
      <c r="K564" s="145"/>
      <c r="M564" s="1205">
        <v>45841</v>
      </c>
      <c r="P564" s="76" t="str">
        <f>TRIM(BD_EstrellaVergara[[#This Row],[CONTACTO II]])</f>
        <v/>
      </c>
      <c r="Q564" s="64"/>
    </row>
    <row r="565" spans="1:21" ht="14">
      <c r="A565" s="698">
        <v>73158414</v>
      </c>
      <c r="B565" s="145" t="s">
        <v>8096</v>
      </c>
      <c r="C565" s="145">
        <v>968132206</v>
      </c>
      <c r="D565" s="136" t="s">
        <v>8097</v>
      </c>
      <c r="E565" s="145"/>
      <c r="F565" s="698" t="s">
        <v>362</v>
      </c>
      <c r="G565" s="165" t="s">
        <v>224</v>
      </c>
      <c r="H565" s="165" t="s">
        <v>248</v>
      </c>
      <c r="I565" s="76"/>
      <c r="J565" s="76" t="s">
        <v>221</v>
      </c>
      <c r="K565" s="145"/>
      <c r="M565" s="1205">
        <v>45841</v>
      </c>
      <c r="P565" s="76" t="str">
        <f>TRIM(BD_EstrellaVergara[[#This Row],[CONTACTO II]])</f>
        <v/>
      </c>
      <c r="Q565" s="64"/>
    </row>
    <row r="566" spans="1:21" ht="14">
      <c r="A566" s="698">
        <v>70452564</v>
      </c>
      <c r="B566" s="145" t="s">
        <v>5447</v>
      </c>
      <c r="C566" s="145">
        <v>977667602</v>
      </c>
      <c r="D566" s="136" t="s">
        <v>5448</v>
      </c>
      <c r="E566" s="145"/>
      <c r="F566" s="698" t="s">
        <v>362</v>
      </c>
      <c r="G566" s="165" t="s">
        <v>225</v>
      </c>
      <c r="H566" s="165" t="s">
        <v>248</v>
      </c>
      <c r="I566" s="76"/>
      <c r="J566" s="76" t="s">
        <v>221</v>
      </c>
      <c r="K566" s="145"/>
      <c r="M566" s="1205">
        <v>45841</v>
      </c>
      <c r="P566" s="76" t="str">
        <f>TRIM(BD_EstrellaVergara[[#This Row],[CONTACTO II]])</f>
        <v/>
      </c>
      <c r="Q566" s="64"/>
    </row>
    <row r="567" spans="1:21" ht="14">
      <c r="A567" s="698">
        <v>61214979</v>
      </c>
      <c r="B567" s="145" t="s">
        <v>3849</v>
      </c>
      <c r="C567" s="145">
        <v>980933525</v>
      </c>
      <c r="D567" s="136" t="s">
        <v>3850</v>
      </c>
      <c r="E567" s="145"/>
      <c r="F567" s="698" t="s">
        <v>362</v>
      </c>
      <c r="G567" s="165" t="s">
        <v>225</v>
      </c>
      <c r="H567" s="165" t="s">
        <v>248</v>
      </c>
      <c r="I567" s="76"/>
      <c r="J567" s="76" t="s">
        <v>221</v>
      </c>
      <c r="K567" s="145"/>
      <c r="M567" s="1205">
        <v>45841</v>
      </c>
      <c r="P567" s="76" t="str">
        <f>TRIM(BD_EstrellaVergara[[#This Row],[CONTACTO II]])</f>
        <v/>
      </c>
      <c r="Q567" s="64"/>
    </row>
    <row r="568" spans="1:21" ht="14">
      <c r="A568" s="698">
        <v>73676708</v>
      </c>
      <c r="B568" s="145" t="s">
        <v>8476</v>
      </c>
      <c r="C568" s="145">
        <v>984931162</v>
      </c>
      <c r="D568" s="136" t="s">
        <v>8477</v>
      </c>
      <c r="E568" s="145"/>
      <c r="F568" s="698" t="s">
        <v>362</v>
      </c>
      <c r="G568" s="165" t="s">
        <v>224</v>
      </c>
      <c r="H568" s="165" t="s">
        <v>248</v>
      </c>
      <c r="I568" s="76"/>
      <c r="J568" s="76" t="s">
        <v>221</v>
      </c>
      <c r="K568" s="145"/>
      <c r="M568" s="1205">
        <v>45841</v>
      </c>
      <c r="P568" s="76" t="str">
        <f>TRIM(BD_EstrellaVergara[[#This Row],[CONTACTO II]])</f>
        <v/>
      </c>
      <c r="Q568" s="64"/>
    </row>
    <row r="569" spans="1:21" ht="14">
      <c r="A569" s="698">
        <v>77985936</v>
      </c>
      <c r="B569" s="145" t="s">
        <v>10054</v>
      </c>
      <c r="C569" s="145">
        <v>989624438</v>
      </c>
      <c r="D569" s="136" t="s">
        <v>10055</v>
      </c>
      <c r="E569" s="145"/>
      <c r="F569" s="698" t="s">
        <v>362</v>
      </c>
      <c r="G569" s="165" t="s">
        <v>225</v>
      </c>
      <c r="H569" s="165" t="s">
        <v>248</v>
      </c>
      <c r="I569" s="76"/>
      <c r="J569" s="76" t="s">
        <v>221</v>
      </c>
      <c r="K569" s="145"/>
      <c r="M569" s="1205">
        <v>45841</v>
      </c>
      <c r="P569" s="76" t="str">
        <f>TRIM(BD_EstrellaVergara[[#This Row],[CONTACTO II]])</f>
        <v/>
      </c>
      <c r="Q569" s="64"/>
    </row>
    <row r="570" spans="1:21" ht="14">
      <c r="A570" s="698">
        <v>76240892</v>
      </c>
      <c r="B570" s="145" t="s">
        <v>9586</v>
      </c>
      <c r="C570" s="145">
        <v>998555047</v>
      </c>
      <c r="D570" s="136" t="s">
        <v>9587</v>
      </c>
      <c r="E570" s="145"/>
      <c r="F570" s="698" t="s">
        <v>362</v>
      </c>
      <c r="G570" s="165" t="s">
        <v>224</v>
      </c>
      <c r="H570" s="165" t="s">
        <v>248</v>
      </c>
      <c r="I570" s="76"/>
      <c r="J570" s="76" t="s">
        <v>221</v>
      </c>
      <c r="K570" s="145"/>
      <c r="M570" s="1205">
        <v>45841</v>
      </c>
      <c r="P570" s="76" t="str">
        <f>TRIM(BD_EstrellaVergara[[#This Row],[CONTACTO II]])</f>
        <v/>
      </c>
      <c r="Q570" s="64"/>
    </row>
    <row r="571" spans="1:21" ht="14">
      <c r="A571" s="698">
        <v>73246197</v>
      </c>
      <c r="B571" s="145" t="s">
        <v>8216</v>
      </c>
      <c r="C571" s="145">
        <v>925244883</v>
      </c>
      <c r="D571" s="136" t="s">
        <v>8217</v>
      </c>
      <c r="E571" s="145"/>
      <c r="F571" s="698" t="s">
        <v>362</v>
      </c>
      <c r="G571" s="165" t="s">
        <v>224</v>
      </c>
      <c r="H571" s="165" t="s">
        <v>248</v>
      </c>
      <c r="I571" s="76"/>
      <c r="J571" s="76" t="s">
        <v>221</v>
      </c>
      <c r="K571" s="145"/>
      <c r="M571" s="1205">
        <v>45841</v>
      </c>
      <c r="P571" s="76" t="str">
        <f>TRIM(BD_EstrellaVergara[[#This Row],[CONTACTO II]])</f>
        <v/>
      </c>
      <c r="Q571" s="64"/>
    </row>
    <row r="572" spans="1:21" ht="28">
      <c r="A572" s="1199">
        <v>61530327</v>
      </c>
      <c r="B572" s="136" t="s">
        <v>4657</v>
      </c>
      <c r="C572" s="145">
        <v>931902455</v>
      </c>
      <c r="D572" s="136" t="s">
        <v>4658</v>
      </c>
      <c r="E572" s="145"/>
      <c r="F572" s="698" t="s">
        <v>362</v>
      </c>
      <c r="G572" s="165" t="s">
        <v>224</v>
      </c>
      <c r="H572" s="165" t="s">
        <v>248</v>
      </c>
      <c r="I572" s="76"/>
      <c r="J572" s="76" t="s">
        <v>249</v>
      </c>
      <c r="K572" s="145"/>
      <c r="L572" s="1197" t="s">
        <v>271</v>
      </c>
      <c r="M572" s="1205">
        <v>45841</v>
      </c>
      <c r="N572" s="1197" t="s">
        <v>231</v>
      </c>
      <c r="P572" s="76" t="str">
        <f>TRIM(BD_EstrellaVergara[[#This Row],[CONTACTO II]])</f>
        <v/>
      </c>
      <c r="Q572" s="64" t="s">
        <v>4659</v>
      </c>
      <c r="R572" s="56" t="s">
        <v>232</v>
      </c>
      <c r="S572" s="56" t="s">
        <v>318</v>
      </c>
      <c r="T572" s="60" t="s">
        <v>323</v>
      </c>
      <c r="U572" s="60" t="s">
        <v>3371</v>
      </c>
    </row>
    <row r="573" spans="1:21" ht="14">
      <c r="A573" s="698">
        <v>8661995</v>
      </c>
      <c r="B573" s="145" t="s">
        <v>661</v>
      </c>
      <c r="C573" s="145">
        <v>984281628</v>
      </c>
      <c r="D573" s="136" t="s">
        <v>662</v>
      </c>
      <c r="E573" s="145"/>
      <c r="F573" s="698" t="s">
        <v>362</v>
      </c>
      <c r="G573" s="165" t="s">
        <v>223</v>
      </c>
      <c r="H573" s="165" t="s">
        <v>248</v>
      </c>
      <c r="I573" s="76"/>
      <c r="J573" s="76" t="s">
        <v>221</v>
      </c>
      <c r="K573" s="145"/>
      <c r="M573" s="1205">
        <v>45841</v>
      </c>
      <c r="P573" s="76" t="str">
        <f>TRIM(BD_EstrellaVergara[[#This Row],[CONTACTO II]])</f>
        <v/>
      </c>
      <c r="Q573" s="64"/>
    </row>
    <row r="574" spans="1:21" ht="14">
      <c r="A574" s="698">
        <v>75492658</v>
      </c>
      <c r="B574" s="145" t="s">
        <v>9321</v>
      </c>
      <c r="C574" s="145">
        <v>928170845</v>
      </c>
      <c r="D574" s="136" t="s">
        <v>9322</v>
      </c>
      <c r="E574" s="145"/>
      <c r="F574" s="698" t="s">
        <v>362</v>
      </c>
      <c r="G574" s="165" t="s">
        <v>223</v>
      </c>
      <c r="H574" s="165" t="s">
        <v>248</v>
      </c>
      <c r="I574" s="76"/>
      <c r="J574" s="76" t="s">
        <v>221</v>
      </c>
      <c r="K574" s="145"/>
      <c r="M574" s="1205">
        <v>45841</v>
      </c>
      <c r="P574" s="76" t="str">
        <f>TRIM(BD_EstrellaVergara[[#This Row],[CONTACTO II]])</f>
        <v/>
      </c>
      <c r="Q574" s="64"/>
    </row>
    <row r="575" spans="1:21" ht="14">
      <c r="A575" s="698">
        <v>75723825</v>
      </c>
      <c r="B575" s="145" t="s">
        <v>9415</v>
      </c>
      <c r="C575" s="145">
        <v>973255179</v>
      </c>
      <c r="D575" s="136" t="s">
        <v>9416</v>
      </c>
      <c r="E575" s="145"/>
      <c r="F575" s="698" t="s">
        <v>362</v>
      </c>
      <c r="G575" s="165" t="s">
        <v>224</v>
      </c>
      <c r="H575" s="165" t="s">
        <v>248</v>
      </c>
      <c r="I575" s="76"/>
      <c r="J575" s="76" t="s">
        <v>221</v>
      </c>
      <c r="K575" s="145"/>
      <c r="M575" s="1205">
        <v>45841</v>
      </c>
      <c r="P575" s="76" t="str">
        <f>TRIM(BD_EstrellaVergara[[#This Row],[CONTACTO II]])</f>
        <v/>
      </c>
      <c r="Q575" s="64"/>
    </row>
    <row r="576" spans="1:21" ht="14">
      <c r="A576" s="1196">
        <v>71457403</v>
      </c>
      <c r="B576" s="164" t="s">
        <v>6368</v>
      </c>
      <c r="C576" s="164">
        <v>913991730</v>
      </c>
      <c r="D576" s="136" t="s">
        <v>6369</v>
      </c>
      <c r="E576" s="145"/>
      <c r="F576" s="76" t="s">
        <v>362</v>
      </c>
      <c r="G576" s="165" t="s">
        <v>223</v>
      </c>
      <c r="H576" s="165" t="s">
        <v>248</v>
      </c>
      <c r="I576" s="76"/>
      <c r="J576" s="76" t="s">
        <v>221</v>
      </c>
      <c r="K576" s="145"/>
      <c r="M576" s="1205">
        <v>45841</v>
      </c>
      <c r="P576" s="76" t="str">
        <f>TRIM(BD_EstrellaVergara[[#This Row],[CONTACTO II]])</f>
        <v/>
      </c>
      <c r="Q576" s="64"/>
    </row>
    <row r="577" spans="1:21" ht="14">
      <c r="A577" s="1196">
        <v>71673880</v>
      </c>
      <c r="B577" s="164" t="s">
        <v>6481</v>
      </c>
      <c r="C577" s="164">
        <v>962254935</v>
      </c>
      <c r="D577" s="136" t="s">
        <v>6482</v>
      </c>
      <c r="E577" s="145"/>
      <c r="F577" s="76" t="s">
        <v>362</v>
      </c>
      <c r="G577" s="165" t="s">
        <v>224</v>
      </c>
      <c r="H577" s="165" t="s">
        <v>248</v>
      </c>
      <c r="I577" s="76"/>
      <c r="J577" s="76" t="s">
        <v>221</v>
      </c>
      <c r="K577" s="145"/>
      <c r="M577" s="1205">
        <v>45841</v>
      </c>
      <c r="P577" s="76" t="str">
        <f>TRIM(BD_EstrellaVergara[[#This Row],[CONTACTO II]])</f>
        <v/>
      </c>
      <c r="Q577" s="64"/>
    </row>
    <row r="578" spans="1:21" ht="14">
      <c r="A578" s="1196">
        <v>70696029</v>
      </c>
      <c r="B578" s="164" t="s">
        <v>5627</v>
      </c>
      <c r="C578" s="164">
        <v>969867670</v>
      </c>
      <c r="D578" s="136" t="s">
        <v>5628</v>
      </c>
      <c r="E578" s="145"/>
      <c r="F578" s="76" t="s">
        <v>362</v>
      </c>
      <c r="G578" s="165" t="s">
        <v>223</v>
      </c>
      <c r="H578" s="165" t="s">
        <v>248</v>
      </c>
      <c r="I578" s="76"/>
      <c r="J578" s="76" t="s">
        <v>221</v>
      </c>
      <c r="K578" s="145"/>
      <c r="M578" s="1205">
        <v>45841</v>
      </c>
      <c r="P578" s="76" t="str">
        <f>TRIM(BD_EstrellaVergara[[#This Row],[CONTACTO II]])</f>
        <v/>
      </c>
      <c r="Q578" s="64"/>
    </row>
    <row r="579" spans="1:21" ht="14">
      <c r="A579" s="1196">
        <v>44496582</v>
      </c>
      <c r="B579" s="164" t="s">
        <v>2300</v>
      </c>
      <c r="C579" s="164">
        <v>990038997</v>
      </c>
      <c r="D579" s="136" t="s">
        <v>2301</v>
      </c>
      <c r="E579" s="145"/>
      <c r="F579" s="76" t="s">
        <v>362</v>
      </c>
      <c r="G579" s="165" t="s">
        <v>224</v>
      </c>
      <c r="H579" s="165" t="s">
        <v>248</v>
      </c>
      <c r="I579" s="76"/>
      <c r="J579" s="76" t="s">
        <v>221</v>
      </c>
      <c r="K579" s="145"/>
      <c r="M579" s="1205">
        <v>45841</v>
      </c>
      <c r="P579" s="76" t="str">
        <f>TRIM(BD_EstrellaVergara[[#This Row],[CONTACTO II]])</f>
        <v/>
      </c>
      <c r="Q579" s="64"/>
    </row>
    <row r="580" spans="1:21" ht="14">
      <c r="A580" s="1196">
        <v>71336225</v>
      </c>
      <c r="B580" s="164" t="s">
        <v>6185</v>
      </c>
      <c r="C580" s="164">
        <v>954403383</v>
      </c>
      <c r="D580" s="136" t="s">
        <v>6186</v>
      </c>
      <c r="E580" s="145"/>
      <c r="F580" s="76" t="s">
        <v>362</v>
      </c>
      <c r="G580" s="165" t="s">
        <v>223</v>
      </c>
      <c r="H580" s="165" t="s">
        <v>248</v>
      </c>
      <c r="I580" s="76"/>
      <c r="J580" s="76" t="s">
        <v>221</v>
      </c>
      <c r="K580" s="145"/>
      <c r="M580" s="1205">
        <v>45841</v>
      </c>
      <c r="P580" s="76" t="str">
        <f>TRIM(BD_EstrellaVergara[[#This Row],[CONTACTO II]])</f>
        <v/>
      </c>
      <c r="Q580" s="64"/>
    </row>
    <row r="581" spans="1:21" ht="28">
      <c r="A581" s="1196">
        <v>74444890</v>
      </c>
      <c r="B581" s="164" t="s">
        <v>8918</v>
      </c>
      <c r="C581" s="164">
        <v>957041890</v>
      </c>
      <c r="D581" s="136" t="s">
        <v>8919</v>
      </c>
      <c r="E581" s="145"/>
      <c r="F581" s="76" t="s">
        <v>362</v>
      </c>
      <c r="G581" s="165" t="s">
        <v>223</v>
      </c>
      <c r="H581" s="165" t="s">
        <v>248</v>
      </c>
      <c r="I581" s="76" t="s">
        <v>316</v>
      </c>
      <c r="J581" s="76" t="s">
        <v>221</v>
      </c>
      <c r="K581" s="145"/>
      <c r="M581" s="1205">
        <v>45841</v>
      </c>
      <c r="N581" s="1197" t="s">
        <v>241</v>
      </c>
      <c r="O581" s="60" t="s">
        <v>332</v>
      </c>
      <c r="P581" s="76" t="str">
        <f>TRIM(BD_EstrellaVergara[[#This Row],[CONTACTO II]])</f>
        <v>NO HUBO PROGRESO</v>
      </c>
      <c r="Q581" s="64"/>
    </row>
    <row r="582" spans="1:21" ht="28">
      <c r="A582" s="1196">
        <v>75650806</v>
      </c>
      <c r="B582" s="164" t="s">
        <v>9395</v>
      </c>
      <c r="C582" s="164">
        <v>912122483</v>
      </c>
      <c r="D582" s="136" t="s">
        <v>9396</v>
      </c>
      <c r="E582" s="145"/>
      <c r="F582" s="76" t="s">
        <v>362</v>
      </c>
      <c r="G582" s="165" t="s">
        <v>224</v>
      </c>
      <c r="H582" s="165" t="s">
        <v>248</v>
      </c>
      <c r="I582" s="76" t="s">
        <v>316</v>
      </c>
      <c r="J582" s="76" t="s">
        <v>221</v>
      </c>
      <c r="K582" s="145"/>
      <c r="M582" s="1205">
        <v>45841</v>
      </c>
      <c r="N582" s="698" t="s">
        <v>231</v>
      </c>
      <c r="O582" s="56" t="s">
        <v>231</v>
      </c>
      <c r="P582" s="76" t="str">
        <f>TRIM(BD_EstrellaVergara[[#This Row],[CONTACTO II]])</f>
        <v>MOSTRÓ INTERÉS</v>
      </c>
      <c r="Q582" s="64" t="s">
        <v>445</v>
      </c>
      <c r="R582" s="60" t="s">
        <v>312</v>
      </c>
      <c r="S582" s="56" t="s">
        <v>318</v>
      </c>
      <c r="T582" s="56" t="s">
        <v>628</v>
      </c>
    </row>
    <row r="583" spans="1:21" ht="14">
      <c r="A583" s="1196">
        <v>72925556</v>
      </c>
      <c r="B583" s="164" t="s">
        <v>7750</v>
      </c>
      <c r="C583" s="164">
        <v>990555578</v>
      </c>
      <c r="D583" s="136" t="s">
        <v>7751</v>
      </c>
      <c r="E583" s="145"/>
      <c r="F583" s="76" t="s">
        <v>362</v>
      </c>
      <c r="G583" s="165" t="s">
        <v>224</v>
      </c>
      <c r="H583" s="165" t="s">
        <v>248</v>
      </c>
      <c r="I583" s="76"/>
      <c r="J583" s="76" t="s">
        <v>221</v>
      </c>
      <c r="K583" s="145"/>
      <c r="M583" s="1205">
        <v>45841</v>
      </c>
      <c r="P583" s="76" t="str">
        <f>TRIM(BD_EstrellaVergara[[#This Row],[CONTACTO II]])</f>
        <v/>
      </c>
      <c r="Q583" s="64"/>
    </row>
    <row r="584" spans="1:21" ht="13">
      <c r="A584" s="1196">
        <v>60892996</v>
      </c>
      <c r="B584" s="164" t="s">
        <v>3411</v>
      </c>
      <c r="C584" s="164">
        <v>956902700</v>
      </c>
      <c r="D584" s="136"/>
      <c r="E584" s="145"/>
      <c r="F584" s="76"/>
      <c r="G584" s="165" t="s">
        <v>224</v>
      </c>
      <c r="H584" s="165" t="s">
        <v>242</v>
      </c>
      <c r="I584" s="76"/>
      <c r="J584" s="76" t="s">
        <v>221</v>
      </c>
      <c r="K584" s="145"/>
      <c r="M584" s="145"/>
      <c r="N584" s="698" t="s">
        <v>231</v>
      </c>
      <c r="P584" s="76" t="str">
        <f>TRIM(BD_EstrellaVergara[[#This Row],[CONTACTO II]])</f>
        <v/>
      </c>
      <c r="Q584" s="64"/>
    </row>
    <row r="585" spans="1:21" ht="28">
      <c r="A585" s="1196">
        <v>72451956</v>
      </c>
      <c r="B585" s="164" t="s">
        <v>7201</v>
      </c>
      <c r="C585" s="164">
        <v>985076241</v>
      </c>
      <c r="D585" s="136"/>
      <c r="E585" s="145"/>
      <c r="F585" s="76"/>
      <c r="G585" s="165" t="s">
        <v>224</v>
      </c>
      <c r="H585" s="165" t="s">
        <v>242</v>
      </c>
      <c r="I585" s="76"/>
      <c r="J585" s="76" t="s">
        <v>221</v>
      </c>
      <c r="K585" s="145"/>
      <c r="M585" s="145"/>
      <c r="N585" s="698" t="s">
        <v>231</v>
      </c>
      <c r="O585" s="60" t="s">
        <v>231</v>
      </c>
      <c r="P585" s="76" t="str">
        <f>TRIM(BD_EstrellaVergara[[#This Row],[CONTACTO II]])</f>
        <v>MOSTRÓ INTERÉS</v>
      </c>
      <c r="Q585" s="64" t="s">
        <v>324</v>
      </c>
      <c r="R585" s="56" t="s">
        <v>232</v>
      </c>
      <c r="S585" s="56" t="s">
        <v>318</v>
      </c>
      <c r="T585" s="60" t="s">
        <v>323</v>
      </c>
      <c r="U585" s="60" t="s">
        <v>255</v>
      </c>
    </row>
    <row r="586" spans="1:21" ht="13">
      <c r="A586" s="1208"/>
      <c r="B586" s="164" t="s">
        <v>12245</v>
      </c>
      <c r="C586" s="164">
        <v>51970756665</v>
      </c>
      <c r="D586" s="145" t="s">
        <v>3286</v>
      </c>
      <c r="E586" s="145" t="s">
        <v>1196</v>
      </c>
      <c r="F586" s="76"/>
      <c r="G586" s="165" t="s">
        <v>223</v>
      </c>
      <c r="H586" s="165" t="s">
        <v>245</v>
      </c>
      <c r="I586" s="82" t="s">
        <v>316</v>
      </c>
      <c r="J586" s="76" t="s">
        <v>249</v>
      </c>
      <c r="K586" s="165"/>
      <c r="L586" s="76"/>
      <c r="M586" s="165"/>
      <c r="N586" s="1209" t="s">
        <v>233</v>
      </c>
      <c r="O586" s="83"/>
      <c r="P586" s="82"/>
      <c r="Q586" s="84"/>
      <c r="R586" s="83"/>
      <c r="S586" s="83"/>
      <c r="T586" s="83"/>
      <c r="U586" s="83"/>
    </row>
    <row r="587" spans="1:21" ht="13">
      <c r="A587" s="1208"/>
      <c r="B587" s="164" t="s">
        <v>6876</v>
      </c>
      <c r="C587" s="164">
        <v>51948212046</v>
      </c>
      <c r="D587" s="145" t="s">
        <v>5231</v>
      </c>
      <c r="E587" s="145" t="s">
        <v>1196</v>
      </c>
      <c r="F587" s="76"/>
      <c r="G587" s="165" t="s">
        <v>223</v>
      </c>
      <c r="H587" s="165" t="s">
        <v>245</v>
      </c>
      <c r="I587" s="82" t="s">
        <v>316</v>
      </c>
      <c r="J587" s="76" t="s">
        <v>249</v>
      </c>
      <c r="K587" s="165"/>
      <c r="L587" s="76"/>
      <c r="M587" s="165"/>
      <c r="N587" s="1209" t="s">
        <v>233</v>
      </c>
      <c r="O587" s="83"/>
      <c r="P587" s="82"/>
      <c r="Q587" s="84"/>
      <c r="R587" s="83"/>
      <c r="S587" s="83"/>
      <c r="T587" s="83"/>
      <c r="U587" s="83"/>
    </row>
    <row r="588" spans="1:21" ht="13">
      <c r="A588" s="1208"/>
      <c r="B588" s="164" t="s">
        <v>8329</v>
      </c>
      <c r="C588" s="164">
        <v>51987239928</v>
      </c>
      <c r="D588" s="145" t="s">
        <v>8330</v>
      </c>
      <c r="E588" s="145" t="s">
        <v>1196</v>
      </c>
      <c r="F588" s="76"/>
      <c r="G588" s="165" t="s">
        <v>223</v>
      </c>
      <c r="H588" s="165" t="s">
        <v>245</v>
      </c>
      <c r="I588" s="82" t="s">
        <v>316</v>
      </c>
      <c r="J588" s="76" t="s">
        <v>249</v>
      </c>
      <c r="K588" s="165"/>
      <c r="L588" s="76"/>
      <c r="M588" s="165"/>
      <c r="N588" s="1209" t="s">
        <v>233</v>
      </c>
      <c r="O588" s="83"/>
      <c r="P588" s="82"/>
      <c r="Q588" s="84"/>
      <c r="R588" s="83"/>
      <c r="S588" s="83"/>
      <c r="T588" s="83"/>
      <c r="U588" s="83"/>
    </row>
    <row r="589" spans="1:21" ht="13">
      <c r="A589" s="1208">
        <v>72986977</v>
      </c>
      <c r="B589" s="164" t="s">
        <v>7839</v>
      </c>
      <c r="C589" s="164">
        <v>974949294</v>
      </c>
      <c r="D589" s="145" t="s">
        <v>7838</v>
      </c>
      <c r="E589" s="145"/>
      <c r="F589" s="76"/>
      <c r="G589" s="165" t="s">
        <v>223</v>
      </c>
      <c r="H589" s="165" t="s">
        <v>243</v>
      </c>
      <c r="I589" s="82" t="s">
        <v>316</v>
      </c>
      <c r="J589" s="76" t="s">
        <v>249</v>
      </c>
      <c r="K589" s="165"/>
      <c r="L589" s="76"/>
      <c r="M589" s="165"/>
      <c r="N589" s="1209" t="s">
        <v>236</v>
      </c>
      <c r="O589" s="83"/>
      <c r="P589" s="82"/>
      <c r="Q589" s="84"/>
      <c r="R589" s="83"/>
      <c r="S589" s="83"/>
      <c r="T589" s="83"/>
      <c r="U589" s="83"/>
    </row>
    <row r="590" spans="1:21" ht="13">
      <c r="A590" s="1208">
        <v>40620014</v>
      </c>
      <c r="B590" s="164" t="s">
        <v>1470</v>
      </c>
      <c r="C590" s="164">
        <v>51992319753</v>
      </c>
      <c r="D590" s="145" t="s">
        <v>1471</v>
      </c>
      <c r="E590" s="145"/>
      <c r="F590" s="76"/>
      <c r="G590" s="165" t="s">
        <v>223</v>
      </c>
      <c r="H590" s="165" t="s">
        <v>243</v>
      </c>
      <c r="I590" s="82" t="s">
        <v>316</v>
      </c>
      <c r="J590" s="76" t="s">
        <v>249</v>
      </c>
      <c r="K590" s="165" t="s">
        <v>256</v>
      </c>
      <c r="L590" s="76" t="s">
        <v>256</v>
      </c>
      <c r="M590" s="165"/>
      <c r="N590" s="1209" t="s">
        <v>236</v>
      </c>
      <c r="O590" s="83"/>
      <c r="P590" s="82"/>
      <c r="Q590" s="84"/>
      <c r="R590" s="83"/>
      <c r="S590" s="83"/>
      <c r="T590" s="83"/>
      <c r="U590" s="83"/>
    </row>
    <row r="591" spans="1:21" ht="13">
      <c r="A591" s="1208">
        <v>61967648</v>
      </c>
      <c r="B591" s="164" t="s">
        <v>4992</v>
      </c>
      <c r="C591" s="164">
        <v>51969044819</v>
      </c>
      <c r="D591" s="145" t="s">
        <v>4993</v>
      </c>
      <c r="E591" s="145"/>
      <c r="F591" s="76"/>
      <c r="G591" s="165" t="s">
        <v>223</v>
      </c>
      <c r="H591" s="165" t="s">
        <v>243</v>
      </c>
      <c r="I591" s="82" t="s">
        <v>316</v>
      </c>
      <c r="J591" s="76" t="s">
        <v>249</v>
      </c>
      <c r="K591" s="165" t="s">
        <v>256</v>
      </c>
      <c r="L591" s="76" t="s">
        <v>256</v>
      </c>
      <c r="M591" s="165"/>
      <c r="N591" s="1209" t="s">
        <v>236</v>
      </c>
      <c r="O591" s="83"/>
      <c r="P591" s="82"/>
      <c r="Q591" s="84"/>
      <c r="R591" s="83"/>
      <c r="S591" s="83"/>
      <c r="T591" s="83"/>
      <c r="U591" s="83"/>
    </row>
    <row r="592" spans="1:21" ht="28">
      <c r="A592" s="1208" t="s">
        <v>10714</v>
      </c>
      <c r="B592" s="164" t="s">
        <v>10715</v>
      </c>
      <c r="C592" s="164">
        <v>970618778</v>
      </c>
      <c r="D592" s="145" t="s">
        <v>10716</v>
      </c>
      <c r="E592" s="145" t="s">
        <v>10717</v>
      </c>
      <c r="F592" s="76" t="s">
        <v>254</v>
      </c>
      <c r="G592" s="165" t="s">
        <v>223</v>
      </c>
      <c r="H592" s="165" t="s">
        <v>243</v>
      </c>
      <c r="I592" s="82" t="s">
        <v>316</v>
      </c>
      <c r="J592" s="76" t="s">
        <v>249</v>
      </c>
      <c r="K592" s="165" t="s">
        <v>256</v>
      </c>
      <c r="L592" s="76" t="s">
        <v>256</v>
      </c>
      <c r="M592" s="165"/>
      <c r="N592" s="1209" t="s">
        <v>231</v>
      </c>
      <c r="O592" s="83" t="s">
        <v>239</v>
      </c>
      <c r="P592" s="82" t="s">
        <v>239</v>
      </c>
      <c r="Q592" s="84" t="s">
        <v>445</v>
      </c>
      <c r="R592" s="83" t="s">
        <v>232</v>
      </c>
      <c r="S592" s="83" t="s">
        <v>318</v>
      </c>
      <c r="T592" s="83" t="s">
        <v>323</v>
      </c>
      <c r="U592" s="83" t="s">
        <v>255</v>
      </c>
    </row>
    <row r="593" spans="1:21" ht="28">
      <c r="A593" s="1208">
        <v>72989056</v>
      </c>
      <c r="B593" s="164" t="s">
        <v>7859</v>
      </c>
      <c r="C593" s="164">
        <v>912708109</v>
      </c>
      <c r="D593" s="145" t="s">
        <v>7860</v>
      </c>
      <c r="E593" s="145" t="s">
        <v>7861</v>
      </c>
      <c r="F593" s="76" t="s">
        <v>254</v>
      </c>
      <c r="G593" s="165" t="s">
        <v>223</v>
      </c>
      <c r="H593" s="165" t="s">
        <v>243</v>
      </c>
      <c r="I593" s="82" t="s">
        <v>316</v>
      </c>
      <c r="J593" s="76" t="s">
        <v>249</v>
      </c>
      <c r="K593" s="165"/>
      <c r="L593" s="76"/>
      <c r="M593" s="165"/>
      <c r="N593" s="1209" t="s">
        <v>231</v>
      </c>
      <c r="O593" s="83" t="s">
        <v>231</v>
      </c>
      <c r="P593" s="82" t="s">
        <v>231</v>
      </c>
      <c r="Q593" s="84" t="s">
        <v>324</v>
      </c>
      <c r="R593" s="83" t="s">
        <v>232</v>
      </c>
      <c r="S593" s="83" t="s">
        <v>318</v>
      </c>
      <c r="T593" s="309" t="s">
        <v>3467</v>
      </c>
      <c r="U593" s="309" t="s">
        <v>3371</v>
      </c>
    </row>
    <row r="594" spans="1:21" ht="28">
      <c r="A594" s="1208">
        <v>61471858</v>
      </c>
      <c r="B594" s="164" t="s">
        <v>4445</v>
      </c>
      <c r="C594" s="164">
        <v>987717180</v>
      </c>
      <c r="D594" s="145" t="s">
        <v>4446</v>
      </c>
      <c r="E594" s="145" t="s">
        <v>4447</v>
      </c>
      <c r="F594" s="76" t="s">
        <v>240</v>
      </c>
      <c r="G594" s="165" t="s">
        <v>223</v>
      </c>
      <c r="H594" s="165" t="s">
        <v>245</v>
      </c>
      <c r="I594" s="82" t="s">
        <v>316</v>
      </c>
      <c r="J594" s="76" t="s">
        <v>249</v>
      </c>
      <c r="K594" s="165"/>
      <c r="L594" s="76"/>
      <c r="M594" s="165"/>
      <c r="N594" s="1209" t="s">
        <v>231</v>
      </c>
      <c r="O594" s="83" t="s">
        <v>231</v>
      </c>
      <c r="P594" s="82" t="s">
        <v>231</v>
      </c>
      <c r="Q594" s="84" t="s">
        <v>324</v>
      </c>
      <c r="R594" s="83" t="s">
        <v>232</v>
      </c>
      <c r="S594" s="83" t="s">
        <v>318</v>
      </c>
      <c r="T594" s="309" t="s">
        <v>323</v>
      </c>
      <c r="U594" s="309" t="s">
        <v>3371</v>
      </c>
    </row>
    <row r="595" spans="1:21" ht="13">
      <c r="A595" s="1208">
        <v>62019225</v>
      </c>
      <c r="B595" s="164" t="s">
        <v>5041</v>
      </c>
      <c r="C595" s="164">
        <v>51964579855</v>
      </c>
      <c r="D595" s="145" t="s">
        <v>5040</v>
      </c>
      <c r="E595" s="145"/>
      <c r="F595" s="76"/>
      <c r="G595" s="165" t="s">
        <v>223</v>
      </c>
      <c r="H595" s="165" t="s">
        <v>245</v>
      </c>
      <c r="I595" s="82" t="s">
        <v>316</v>
      </c>
      <c r="J595" s="76" t="s">
        <v>249</v>
      </c>
      <c r="K595" s="165"/>
      <c r="L595" s="76"/>
      <c r="M595" s="165"/>
      <c r="N595" s="1209" t="s">
        <v>237</v>
      </c>
      <c r="O595" s="83"/>
      <c r="P595" s="82" t="s">
        <v>12434</v>
      </c>
      <c r="Q595" s="84"/>
      <c r="R595" s="83"/>
      <c r="S595" s="83"/>
      <c r="T595" s="83"/>
      <c r="U595" s="83"/>
    </row>
    <row r="596" spans="1:21" ht="13">
      <c r="A596" s="1208"/>
      <c r="B596" s="164" t="s">
        <v>9874</v>
      </c>
      <c r="C596" s="164">
        <v>51987599979</v>
      </c>
      <c r="D596" s="145" t="s">
        <v>11993</v>
      </c>
      <c r="E596" s="145" t="s">
        <v>1196</v>
      </c>
      <c r="F596" s="76"/>
      <c r="G596" s="165" t="s">
        <v>224</v>
      </c>
      <c r="H596" s="165" t="s">
        <v>245</v>
      </c>
      <c r="I596" s="82" t="s">
        <v>316</v>
      </c>
      <c r="J596" s="76" t="s">
        <v>249</v>
      </c>
      <c r="K596" s="165"/>
      <c r="L596" s="76"/>
      <c r="M596" s="165"/>
      <c r="N596" s="1209" t="s">
        <v>233</v>
      </c>
      <c r="O596" s="83" t="s">
        <v>241</v>
      </c>
      <c r="P596" s="82"/>
      <c r="Q596" s="84"/>
      <c r="R596" s="83"/>
      <c r="S596" s="83"/>
      <c r="T596" s="83"/>
      <c r="U596" s="83"/>
    </row>
    <row r="597" spans="1:21" ht="13">
      <c r="A597" s="1208"/>
      <c r="B597" s="164" t="s">
        <v>11721</v>
      </c>
      <c r="C597" s="164">
        <v>51993186397</v>
      </c>
      <c r="D597" s="145" t="s">
        <v>11722</v>
      </c>
      <c r="E597" s="145" t="s">
        <v>1196</v>
      </c>
      <c r="F597" s="76"/>
      <c r="G597" s="165" t="s">
        <v>224</v>
      </c>
      <c r="H597" s="165" t="s">
        <v>245</v>
      </c>
      <c r="I597" s="82" t="s">
        <v>316</v>
      </c>
      <c r="J597" s="76" t="s">
        <v>249</v>
      </c>
      <c r="K597" s="165"/>
      <c r="L597" s="76"/>
      <c r="M597" s="165"/>
      <c r="N597" s="1209" t="s">
        <v>233</v>
      </c>
      <c r="O597" s="83"/>
      <c r="P597" s="82"/>
      <c r="Q597" s="84"/>
      <c r="R597" s="83"/>
      <c r="S597" s="83"/>
      <c r="T597" s="83"/>
      <c r="U597" s="83"/>
    </row>
    <row r="598" spans="1:21" ht="13">
      <c r="A598" s="1208"/>
      <c r="B598" s="164" t="s">
        <v>11723</v>
      </c>
      <c r="C598" s="164">
        <v>51994794625</v>
      </c>
      <c r="D598" s="145" t="s">
        <v>11724</v>
      </c>
      <c r="E598" s="145" t="s">
        <v>1196</v>
      </c>
      <c r="F598" s="76"/>
      <c r="G598" s="165" t="s">
        <v>224</v>
      </c>
      <c r="H598" s="165" t="s">
        <v>245</v>
      </c>
      <c r="I598" s="82" t="s">
        <v>316</v>
      </c>
      <c r="J598" s="76" t="s">
        <v>249</v>
      </c>
      <c r="K598" s="165"/>
      <c r="L598" s="76"/>
      <c r="M598" s="165"/>
      <c r="N598" s="1209" t="s">
        <v>233</v>
      </c>
      <c r="O598" s="83"/>
      <c r="P598" s="82"/>
      <c r="Q598" s="84"/>
      <c r="R598" s="83"/>
      <c r="S598" s="83"/>
      <c r="T598" s="83"/>
      <c r="U598" s="83"/>
    </row>
    <row r="599" spans="1:21" ht="13">
      <c r="A599" s="1208"/>
      <c r="B599" s="164" t="s">
        <v>6536</v>
      </c>
      <c r="C599" s="164">
        <v>51936896456</v>
      </c>
      <c r="D599" s="145" t="s">
        <v>6537</v>
      </c>
      <c r="E599" s="145" t="s">
        <v>1196</v>
      </c>
      <c r="F599" s="76"/>
      <c r="G599" s="165" t="s">
        <v>224</v>
      </c>
      <c r="H599" s="165" t="s">
        <v>245</v>
      </c>
      <c r="I599" s="82" t="s">
        <v>316</v>
      </c>
      <c r="J599" s="76" t="s">
        <v>249</v>
      </c>
      <c r="K599" s="165"/>
      <c r="L599" s="76"/>
      <c r="M599" s="165"/>
      <c r="N599" s="1209" t="s">
        <v>233</v>
      </c>
      <c r="O599" s="83"/>
      <c r="P599" s="82"/>
      <c r="Q599" s="84"/>
      <c r="R599" s="83"/>
      <c r="S599" s="83"/>
      <c r="T599" s="83"/>
      <c r="U599" s="83"/>
    </row>
    <row r="600" spans="1:21" ht="13">
      <c r="A600" s="1208"/>
      <c r="B600" s="164" t="s">
        <v>11672</v>
      </c>
      <c r="C600" s="164">
        <v>51963033213</v>
      </c>
      <c r="D600" s="145" t="s">
        <v>11673</v>
      </c>
      <c r="E600" s="145" t="s">
        <v>1196</v>
      </c>
      <c r="F600" s="76"/>
      <c r="G600" s="165" t="s">
        <v>224</v>
      </c>
      <c r="H600" s="165" t="s">
        <v>245</v>
      </c>
      <c r="I600" s="82" t="s">
        <v>316</v>
      </c>
      <c r="J600" s="76" t="s">
        <v>249</v>
      </c>
      <c r="K600" s="165"/>
      <c r="L600" s="76"/>
      <c r="M600" s="165"/>
      <c r="N600" s="1209" t="s">
        <v>233</v>
      </c>
      <c r="O600" s="83"/>
      <c r="P600" s="82"/>
      <c r="Q600" s="84"/>
      <c r="R600" s="83"/>
      <c r="S600" s="83"/>
      <c r="T600" s="83"/>
      <c r="U600" s="83"/>
    </row>
    <row r="601" spans="1:21" ht="13">
      <c r="A601" s="1208">
        <v>45381911</v>
      </c>
      <c r="B601" s="164" t="s">
        <v>2457</v>
      </c>
      <c r="C601" s="164">
        <v>926853824</v>
      </c>
      <c r="D601" s="145" t="s">
        <v>2458</v>
      </c>
      <c r="E601" s="145"/>
      <c r="F601" s="76"/>
      <c r="G601" s="165" t="s">
        <v>224</v>
      </c>
      <c r="H601" s="165" t="s">
        <v>243</v>
      </c>
      <c r="I601" s="82" t="s">
        <v>316</v>
      </c>
      <c r="J601" s="76" t="s">
        <v>249</v>
      </c>
      <c r="K601" s="165" t="s">
        <v>256</v>
      </c>
      <c r="L601" s="76" t="s">
        <v>256</v>
      </c>
      <c r="M601" s="165"/>
      <c r="N601" s="1209" t="s">
        <v>236</v>
      </c>
      <c r="O601" s="83"/>
      <c r="P601" s="82"/>
      <c r="Q601" s="84"/>
      <c r="R601" s="83"/>
      <c r="S601" s="83"/>
      <c r="T601" s="83"/>
      <c r="U601" s="83"/>
    </row>
    <row r="602" spans="1:21" ht="13">
      <c r="A602" s="1208">
        <v>72997010</v>
      </c>
      <c r="B602" s="164" t="s">
        <v>7925</v>
      </c>
      <c r="C602" s="164">
        <v>902695454</v>
      </c>
      <c r="D602" s="145" t="s">
        <v>7926</v>
      </c>
      <c r="E602" s="145"/>
      <c r="F602" s="76"/>
      <c r="G602" s="165" t="s">
        <v>224</v>
      </c>
      <c r="H602" s="165" t="s">
        <v>243</v>
      </c>
      <c r="I602" s="82" t="s">
        <v>316</v>
      </c>
      <c r="J602" s="76" t="s">
        <v>249</v>
      </c>
      <c r="K602" s="165"/>
      <c r="L602" s="76"/>
      <c r="M602" s="165"/>
      <c r="N602" s="1209" t="s">
        <v>236</v>
      </c>
      <c r="O602" s="83"/>
      <c r="P602" s="82"/>
      <c r="Q602" s="84"/>
      <c r="R602" s="83"/>
      <c r="S602" s="83"/>
      <c r="T602" s="83"/>
      <c r="U602" s="83"/>
    </row>
    <row r="603" spans="1:21" ht="28">
      <c r="A603" s="1208">
        <v>61494330</v>
      </c>
      <c r="B603" s="164" t="s">
        <v>4506</v>
      </c>
      <c r="C603" s="164">
        <v>958235878</v>
      </c>
      <c r="D603" s="145" t="s">
        <v>4507</v>
      </c>
      <c r="E603" s="145" t="s">
        <v>4508</v>
      </c>
      <c r="F603" s="76" t="s">
        <v>254</v>
      </c>
      <c r="G603" s="165" t="s">
        <v>224</v>
      </c>
      <c r="H603" s="165" t="s">
        <v>243</v>
      </c>
      <c r="I603" s="82" t="s">
        <v>316</v>
      </c>
      <c r="J603" s="76" t="s">
        <v>249</v>
      </c>
      <c r="K603" s="165"/>
      <c r="L603" s="76"/>
      <c r="M603" s="165"/>
      <c r="N603" s="1209" t="s">
        <v>231</v>
      </c>
      <c r="O603" s="83"/>
      <c r="P603" s="82"/>
      <c r="Q603" s="84" t="s">
        <v>324</v>
      </c>
      <c r="R603" s="83" t="s">
        <v>232</v>
      </c>
      <c r="S603" s="83" t="s">
        <v>318</v>
      </c>
      <c r="T603" s="309" t="s">
        <v>3467</v>
      </c>
      <c r="U603" s="309" t="s">
        <v>3371</v>
      </c>
    </row>
    <row r="604" spans="1:21" ht="13">
      <c r="A604" s="1208">
        <v>72587684</v>
      </c>
      <c r="B604" s="164" t="s">
        <v>7316</v>
      </c>
      <c r="C604" s="164">
        <v>51986509122</v>
      </c>
      <c r="D604" s="145" t="s">
        <v>7317</v>
      </c>
      <c r="E604" s="145"/>
      <c r="F604" s="76"/>
      <c r="G604" s="165" t="s">
        <v>224</v>
      </c>
      <c r="H604" s="165" t="s">
        <v>243</v>
      </c>
      <c r="I604" s="82" t="s">
        <v>316</v>
      </c>
      <c r="J604" s="76" t="s">
        <v>249</v>
      </c>
      <c r="K604" s="165"/>
      <c r="L604" s="76"/>
      <c r="M604" s="165"/>
      <c r="N604" s="1209" t="s">
        <v>236</v>
      </c>
      <c r="O604" s="83"/>
      <c r="P604" s="82"/>
      <c r="Q604" s="84"/>
      <c r="R604" s="83"/>
      <c r="S604" s="83"/>
      <c r="T604" s="83"/>
      <c r="U604" s="83"/>
    </row>
    <row r="605" spans="1:21" ht="13">
      <c r="A605" s="1208">
        <v>61433320</v>
      </c>
      <c r="B605" s="164" t="s">
        <v>4334</v>
      </c>
      <c r="C605" s="164">
        <v>952881822</v>
      </c>
      <c r="D605" s="145" t="s">
        <v>4335</v>
      </c>
      <c r="E605" s="145"/>
      <c r="F605" s="76"/>
      <c r="G605" s="165" t="s">
        <v>224</v>
      </c>
      <c r="H605" s="165" t="s">
        <v>243</v>
      </c>
      <c r="I605" s="82" t="s">
        <v>316</v>
      </c>
      <c r="J605" s="76" t="s">
        <v>249</v>
      </c>
      <c r="K605" s="165"/>
      <c r="L605" s="76"/>
      <c r="M605" s="165"/>
      <c r="N605" s="1209" t="s">
        <v>231</v>
      </c>
      <c r="O605" s="83"/>
      <c r="P605" s="82"/>
      <c r="Q605" s="84"/>
      <c r="R605" s="83"/>
      <c r="S605" s="83"/>
      <c r="T605" s="83"/>
      <c r="U605" s="83"/>
    </row>
    <row r="606" spans="1:21" ht="13">
      <c r="A606" s="1208">
        <v>72346215</v>
      </c>
      <c r="B606" s="164" t="s">
        <v>7134</v>
      </c>
      <c r="C606" s="164" t="s">
        <v>7135</v>
      </c>
      <c r="D606" s="145" t="s">
        <v>7136</v>
      </c>
      <c r="E606" s="145"/>
      <c r="F606" s="76"/>
      <c r="G606" s="165" t="s">
        <v>224</v>
      </c>
      <c r="H606" s="165" t="s">
        <v>242</v>
      </c>
      <c r="I606" s="82" t="s">
        <v>316</v>
      </c>
      <c r="J606" s="76" t="s">
        <v>249</v>
      </c>
      <c r="K606" s="165"/>
      <c r="L606" s="76"/>
      <c r="M606" s="165"/>
      <c r="N606" s="1209" t="s">
        <v>231</v>
      </c>
      <c r="O606" s="83"/>
      <c r="P606" s="82"/>
      <c r="Q606" s="84"/>
      <c r="R606" s="83"/>
      <c r="S606" s="83"/>
      <c r="T606" s="83"/>
      <c r="U606" s="83"/>
    </row>
    <row r="607" spans="1:21" ht="28">
      <c r="A607" s="1208">
        <v>72597629</v>
      </c>
      <c r="B607" s="164" t="s">
        <v>7403</v>
      </c>
      <c r="C607" s="164">
        <v>51974003607</v>
      </c>
      <c r="D607" s="145" t="s">
        <v>7404</v>
      </c>
      <c r="E607" s="145"/>
      <c r="F607" s="76"/>
      <c r="G607" s="165" t="s">
        <v>224</v>
      </c>
      <c r="H607" s="165" t="s">
        <v>243</v>
      </c>
      <c r="I607" s="82" t="s">
        <v>316</v>
      </c>
      <c r="J607" s="76" t="s">
        <v>249</v>
      </c>
      <c r="K607" s="165"/>
      <c r="L607" s="76"/>
      <c r="M607" s="165"/>
      <c r="N607" s="1209" t="s">
        <v>236</v>
      </c>
      <c r="O607" s="83"/>
      <c r="P607" s="82"/>
      <c r="Q607" s="84" t="s">
        <v>445</v>
      </c>
      <c r="R607" s="83" t="s">
        <v>234</v>
      </c>
      <c r="S607" s="83" t="s">
        <v>318</v>
      </c>
      <c r="T607" s="83" t="s">
        <v>323</v>
      </c>
      <c r="U607" s="83" t="s">
        <v>255</v>
      </c>
    </row>
    <row r="608" spans="1:21" ht="13">
      <c r="A608" s="1208">
        <v>73000071</v>
      </c>
      <c r="B608" s="164" t="s">
        <v>7946</v>
      </c>
      <c r="C608" s="164">
        <v>920794686</v>
      </c>
      <c r="D608" s="145" t="s">
        <v>7947</v>
      </c>
      <c r="E608" s="145"/>
      <c r="F608" s="76"/>
      <c r="G608" s="165" t="s">
        <v>224</v>
      </c>
      <c r="H608" s="165" t="s">
        <v>243</v>
      </c>
      <c r="I608" s="82" t="s">
        <v>316</v>
      </c>
      <c r="J608" s="76" t="s">
        <v>249</v>
      </c>
      <c r="K608" s="165"/>
      <c r="L608" s="76"/>
      <c r="M608" s="165"/>
      <c r="N608" s="1209" t="s">
        <v>236</v>
      </c>
      <c r="O608" s="83"/>
      <c r="P608" s="82"/>
      <c r="Q608" s="84"/>
      <c r="R608" s="83"/>
      <c r="S608" s="83"/>
      <c r="T608" s="83"/>
      <c r="U608" s="83"/>
    </row>
    <row r="609" spans="1:21" ht="28">
      <c r="A609" s="1208">
        <v>61529175</v>
      </c>
      <c r="B609" s="164" t="s">
        <v>81</v>
      </c>
      <c r="C609" s="164">
        <v>946590586</v>
      </c>
      <c r="D609" s="145" t="s">
        <v>4652</v>
      </c>
      <c r="E609" s="145"/>
      <c r="F609" s="76"/>
      <c r="G609" s="165" t="s">
        <v>224</v>
      </c>
      <c r="H609" s="165" t="s">
        <v>243</v>
      </c>
      <c r="I609" s="82" t="s">
        <v>10</v>
      </c>
      <c r="J609" s="76" t="s">
        <v>249</v>
      </c>
      <c r="K609" s="165"/>
      <c r="L609" s="76"/>
      <c r="M609" s="165"/>
      <c r="N609" s="1209" t="s">
        <v>236</v>
      </c>
      <c r="O609" s="83" t="s">
        <v>231</v>
      </c>
      <c r="P609" s="82"/>
      <c r="Q609" s="84" t="s">
        <v>324</v>
      </c>
      <c r="R609" s="83" t="s">
        <v>232</v>
      </c>
      <c r="S609" s="83" t="s">
        <v>318</v>
      </c>
      <c r="T609" s="309" t="s">
        <v>323</v>
      </c>
      <c r="U609" s="309" t="s">
        <v>255</v>
      </c>
    </row>
    <row r="610" spans="1:21" ht="13">
      <c r="A610" s="1208">
        <v>73151667</v>
      </c>
      <c r="B610" s="164" t="s">
        <v>8036</v>
      </c>
      <c r="C610" s="164">
        <v>51983544700</v>
      </c>
      <c r="D610" s="145" t="s">
        <v>8037</v>
      </c>
      <c r="E610" s="145"/>
      <c r="F610" s="76"/>
      <c r="G610" s="165" t="s">
        <v>224</v>
      </c>
      <c r="H610" s="165" t="s">
        <v>243</v>
      </c>
      <c r="I610" s="82" t="s">
        <v>316</v>
      </c>
      <c r="J610" s="76" t="s">
        <v>249</v>
      </c>
      <c r="K610" s="165"/>
      <c r="L610" s="76" t="s">
        <v>271</v>
      </c>
      <c r="M610" s="165"/>
      <c r="N610" s="1209" t="s">
        <v>236</v>
      </c>
      <c r="O610" s="83" t="s">
        <v>236</v>
      </c>
      <c r="P610" s="82" t="s">
        <v>231</v>
      </c>
      <c r="Q610" s="84"/>
      <c r="R610" s="83"/>
      <c r="S610" s="83"/>
      <c r="T610" s="83"/>
      <c r="U610" s="83"/>
    </row>
    <row r="611" spans="1:21" ht="13">
      <c r="A611" s="1208">
        <v>71369135</v>
      </c>
      <c r="B611" s="164" t="s">
        <v>6285</v>
      </c>
      <c r="C611" s="164">
        <v>51986467425</v>
      </c>
      <c r="D611" s="145" t="s">
        <v>6283</v>
      </c>
      <c r="E611" s="145"/>
      <c r="F611" s="76"/>
      <c r="G611" s="165" t="s">
        <v>224</v>
      </c>
      <c r="H611" s="165" t="s">
        <v>243</v>
      </c>
      <c r="I611" s="82" t="s">
        <v>316</v>
      </c>
      <c r="J611" s="76" t="s">
        <v>249</v>
      </c>
      <c r="K611" s="165"/>
      <c r="L611" s="76"/>
      <c r="M611" s="165"/>
      <c r="N611" s="1209" t="s">
        <v>236</v>
      </c>
      <c r="O611" s="83"/>
      <c r="P611" s="82"/>
      <c r="Q611" s="84"/>
      <c r="R611" s="83"/>
      <c r="S611" s="83"/>
      <c r="T611" s="83"/>
      <c r="U611" s="83"/>
    </row>
    <row r="612" spans="1:21" ht="13">
      <c r="A612" s="1208">
        <v>41262766</v>
      </c>
      <c r="B612" s="164" t="s">
        <v>1628</v>
      </c>
      <c r="C612" s="164">
        <v>51948636572</v>
      </c>
      <c r="D612" s="145" t="s">
        <v>1629</v>
      </c>
      <c r="E612" s="145"/>
      <c r="F612" s="76"/>
      <c r="G612" s="165" t="s">
        <v>224</v>
      </c>
      <c r="H612" s="165" t="s">
        <v>243</v>
      </c>
      <c r="I612" s="82" t="s">
        <v>316</v>
      </c>
      <c r="J612" s="76" t="s">
        <v>249</v>
      </c>
      <c r="K612" s="165"/>
      <c r="L612" s="76"/>
      <c r="M612" s="165"/>
      <c r="N612" s="1209" t="s">
        <v>236</v>
      </c>
      <c r="O612" s="83"/>
      <c r="P612" s="82"/>
      <c r="Q612" s="84"/>
      <c r="R612" s="83"/>
      <c r="S612" s="83"/>
      <c r="T612" s="83"/>
      <c r="U612" s="83"/>
    </row>
    <row r="613" spans="1:21" ht="13">
      <c r="A613" s="1208">
        <v>72591986</v>
      </c>
      <c r="B613" s="164" t="s">
        <v>7353</v>
      </c>
      <c r="C613" s="164">
        <v>51958501063</v>
      </c>
      <c r="D613" s="145" t="s">
        <v>7354</v>
      </c>
      <c r="E613" s="145"/>
      <c r="F613" s="76"/>
      <c r="G613" s="165" t="s">
        <v>224</v>
      </c>
      <c r="H613" s="165" t="s">
        <v>243</v>
      </c>
      <c r="I613" s="82" t="s">
        <v>316</v>
      </c>
      <c r="J613" s="76" t="s">
        <v>249</v>
      </c>
      <c r="K613" s="165"/>
      <c r="L613" s="76"/>
      <c r="M613" s="165"/>
      <c r="N613" s="1209" t="s">
        <v>236</v>
      </c>
      <c r="O613" s="83"/>
      <c r="P613" s="82"/>
      <c r="Q613" s="84"/>
      <c r="R613" s="83"/>
      <c r="S613" s="83"/>
      <c r="T613" s="83"/>
      <c r="U613" s="83"/>
    </row>
    <row r="614" spans="1:21" ht="13">
      <c r="A614" s="1208">
        <v>6774480</v>
      </c>
      <c r="B614" s="164" t="s">
        <v>529</v>
      </c>
      <c r="C614" s="164">
        <v>914921797</v>
      </c>
      <c r="D614" s="145" t="s">
        <v>530</v>
      </c>
      <c r="E614" s="145"/>
      <c r="F614" s="76"/>
      <c r="G614" s="165" t="s">
        <v>224</v>
      </c>
      <c r="H614" s="165" t="s">
        <v>243</v>
      </c>
      <c r="I614" s="82" t="s">
        <v>316</v>
      </c>
      <c r="J614" s="76" t="s">
        <v>249</v>
      </c>
      <c r="K614" s="165"/>
      <c r="L614" s="76"/>
      <c r="M614" s="165"/>
      <c r="N614" s="1209" t="s">
        <v>236</v>
      </c>
      <c r="O614" s="83"/>
      <c r="P614" s="82"/>
      <c r="Q614" s="84"/>
      <c r="R614" s="83"/>
      <c r="S614" s="83"/>
      <c r="T614" s="83"/>
      <c r="U614" s="83"/>
    </row>
    <row r="615" spans="1:21" ht="28">
      <c r="A615" s="1208">
        <v>71368841</v>
      </c>
      <c r="B615" s="164" t="s">
        <v>6277</v>
      </c>
      <c r="C615" s="164">
        <v>51922602593</v>
      </c>
      <c r="D615" s="145" t="s">
        <v>6278</v>
      </c>
      <c r="E615" s="145" t="s">
        <v>6279</v>
      </c>
      <c r="F615" s="76" t="s">
        <v>254</v>
      </c>
      <c r="G615" s="165" t="s">
        <v>224</v>
      </c>
      <c r="H615" s="165" t="s">
        <v>243</v>
      </c>
      <c r="I615" s="82" t="s">
        <v>10</v>
      </c>
      <c r="J615" s="76" t="s">
        <v>249</v>
      </c>
      <c r="K615" s="165"/>
      <c r="L615" s="76"/>
      <c r="M615" s="165"/>
      <c r="N615" s="1209" t="s">
        <v>236</v>
      </c>
      <c r="O615" s="83" t="s">
        <v>231</v>
      </c>
      <c r="P615" s="82" t="s">
        <v>233</v>
      </c>
      <c r="Q615" s="84" t="s">
        <v>324</v>
      </c>
      <c r="R615" s="83" t="s">
        <v>234</v>
      </c>
      <c r="S615" s="83" t="s">
        <v>318</v>
      </c>
      <c r="T615" s="309" t="s">
        <v>628</v>
      </c>
      <c r="U615" s="83"/>
    </row>
    <row r="616" spans="1:21" ht="13">
      <c r="A616" s="1208">
        <v>24001748</v>
      </c>
      <c r="B616" s="164" t="s">
        <v>1194</v>
      </c>
      <c r="C616" s="164">
        <v>51966982376</v>
      </c>
      <c r="D616" s="145" t="s">
        <v>1195</v>
      </c>
      <c r="E616" s="145" t="s">
        <v>1196</v>
      </c>
      <c r="F616" s="76" t="s">
        <v>273</v>
      </c>
      <c r="G616" s="165" t="s">
        <v>224</v>
      </c>
      <c r="H616" s="165" t="s">
        <v>243</v>
      </c>
      <c r="I616" s="82" t="s">
        <v>316</v>
      </c>
      <c r="J616" s="76" t="s">
        <v>249</v>
      </c>
      <c r="K616" s="165"/>
      <c r="L616" s="76"/>
      <c r="M616" s="165"/>
      <c r="N616" s="1209" t="s">
        <v>236</v>
      </c>
      <c r="O616" s="83" t="s">
        <v>231</v>
      </c>
      <c r="P616" s="82" t="s">
        <v>231</v>
      </c>
      <c r="Q616" s="84"/>
      <c r="R616" s="83"/>
      <c r="S616" s="83"/>
      <c r="T616" s="83"/>
      <c r="U616" s="83"/>
    </row>
    <row r="617" spans="1:21" ht="13">
      <c r="A617" s="1208">
        <v>61934355</v>
      </c>
      <c r="B617" s="164" t="s">
        <v>4968</v>
      </c>
      <c r="C617" s="164">
        <v>51915041939</v>
      </c>
      <c r="D617" s="145" t="s">
        <v>4969</v>
      </c>
      <c r="E617" s="145"/>
      <c r="F617" s="76"/>
      <c r="G617" s="165" t="s">
        <v>224</v>
      </c>
      <c r="H617" s="165" t="s">
        <v>243</v>
      </c>
      <c r="I617" s="82" t="s">
        <v>316</v>
      </c>
      <c r="J617" s="76" t="s">
        <v>249</v>
      </c>
      <c r="K617" s="165"/>
      <c r="L617" s="76"/>
      <c r="M617" s="165"/>
      <c r="N617" s="1209" t="s">
        <v>236</v>
      </c>
      <c r="O617" s="83"/>
      <c r="P617" s="82"/>
      <c r="Q617" s="84"/>
      <c r="R617" s="83"/>
      <c r="S617" s="83"/>
      <c r="T617" s="83"/>
      <c r="U617" s="83"/>
    </row>
    <row r="618" spans="1:21" ht="13">
      <c r="A618" s="1208">
        <v>96508733</v>
      </c>
      <c r="B618" s="164" t="s">
        <v>10196</v>
      </c>
      <c r="C618" s="164">
        <v>51982310817</v>
      </c>
      <c r="D618" s="145" t="s">
        <v>10197</v>
      </c>
      <c r="E618" s="145"/>
      <c r="F618" s="76"/>
      <c r="G618" s="165" t="s">
        <v>224</v>
      </c>
      <c r="H618" s="165" t="s">
        <v>243</v>
      </c>
      <c r="I618" s="82" t="s">
        <v>316</v>
      </c>
      <c r="J618" s="76" t="s">
        <v>249</v>
      </c>
      <c r="K618" s="165"/>
      <c r="L618" s="76"/>
      <c r="M618" s="165"/>
      <c r="N618" s="1209" t="s">
        <v>236</v>
      </c>
      <c r="O618" s="83"/>
      <c r="P618" s="82"/>
      <c r="Q618" s="84"/>
      <c r="R618" s="83"/>
      <c r="S618" s="83"/>
      <c r="T618" s="83"/>
      <c r="U618" s="83"/>
    </row>
    <row r="619" spans="1:21" ht="13">
      <c r="A619" s="1208">
        <v>72588504</v>
      </c>
      <c r="B619" s="164" t="s">
        <v>7322</v>
      </c>
      <c r="C619" s="164">
        <v>901329963</v>
      </c>
      <c r="D619" s="145" t="s">
        <v>7323</v>
      </c>
      <c r="E619" s="145"/>
      <c r="F619" s="76"/>
      <c r="G619" s="165" t="s">
        <v>224</v>
      </c>
      <c r="H619" s="165" t="s">
        <v>243</v>
      </c>
      <c r="I619" s="82" t="s">
        <v>316</v>
      </c>
      <c r="J619" s="76" t="s">
        <v>249</v>
      </c>
      <c r="K619" s="165"/>
      <c r="L619" s="76"/>
      <c r="M619" s="165"/>
      <c r="N619" s="1209" t="s">
        <v>236</v>
      </c>
      <c r="O619" s="83"/>
      <c r="P619" s="82"/>
      <c r="Q619" s="84"/>
      <c r="R619" s="83"/>
      <c r="S619" s="83"/>
      <c r="T619" s="83"/>
      <c r="U619" s="83"/>
    </row>
    <row r="620" spans="1:21" ht="13">
      <c r="A620" s="1208">
        <v>72068451</v>
      </c>
      <c r="B620" s="164" t="s">
        <v>6888</v>
      </c>
      <c r="C620" s="164">
        <v>986699848</v>
      </c>
      <c r="D620" s="145" t="s">
        <v>6889</v>
      </c>
      <c r="E620" s="145"/>
      <c r="F620" s="76"/>
      <c r="G620" s="165" t="s">
        <v>224</v>
      </c>
      <c r="H620" s="165" t="s">
        <v>243</v>
      </c>
      <c r="I620" s="82" t="s">
        <v>316</v>
      </c>
      <c r="J620" s="76" t="s">
        <v>249</v>
      </c>
      <c r="K620" s="165" t="s">
        <v>6890</v>
      </c>
      <c r="L620" s="76" t="s">
        <v>6890</v>
      </c>
      <c r="M620" s="165"/>
      <c r="N620" s="1209" t="s">
        <v>236</v>
      </c>
      <c r="O620" s="83"/>
      <c r="P620" s="82"/>
      <c r="Q620" s="84"/>
      <c r="R620" s="83"/>
      <c r="S620" s="83"/>
      <c r="T620" s="83"/>
      <c r="U620" s="83"/>
    </row>
    <row r="621" spans="1:21" ht="13">
      <c r="A621" s="1208">
        <v>61510526</v>
      </c>
      <c r="B621" s="164" t="s">
        <v>4569</v>
      </c>
      <c r="C621" s="164">
        <v>51926595723</v>
      </c>
      <c r="D621" s="145" t="s">
        <v>4570</v>
      </c>
      <c r="E621" s="145"/>
      <c r="F621" s="76"/>
      <c r="G621" s="165" t="s">
        <v>224</v>
      </c>
      <c r="H621" s="165" t="s">
        <v>243</v>
      </c>
      <c r="I621" s="82" t="s">
        <v>316</v>
      </c>
      <c r="J621" s="76" t="s">
        <v>249</v>
      </c>
      <c r="K621" s="165" t="s">
        <v>256</v>
      </c>
      <c r="L621" s="76" t="s">
        <v>256</v>
      </c>
      <c r="M621" s="165"/>
      <c r="N621" s="1209" t="s">
        <v>236</v>
      </c>
      <c r="O621" s="83"/>
      <c r="P621" s="82"/>
      <c r="Q621" s="84"/>
      <c r="R621" s="83"/>
      <c r="S621" s="83"/>
      <c r="T621" s="83"/>
      <c r="U621" s="83"/>
    </row>
    <row r="622" spans="1:21" ht="28">
      <c r="A622" s="1208">
        <v>72994452</v>
      </c>
      <c r="B622" s="164" t="s">
        <v>195</v>
      </c>
      <c r="C622" s="164" t="s">
        <v>7900</v>
      </c>
      <c r="D622" s="145" t="s">
        <v>7901</v>
      </c>
      <c r="E622" s="145" t="s">
        <v>7902</v>
      </c>
      <c r="F622" s="76"/>
      <c r="G622" s="165" t="s">
        <v>224</v>
      </c>
      <c r="H622" s="165" t="s">
        <v>245</v>
      </c>
      <c r="I622" s="82" t="s">
        <v>316</v>
      </c>
      <c r="J622" s="76" t="s">
        <v>249</v>
      </c>
      <c r="K622" s="165"/>
      <c r="L622" s="76"/>
      <c r="M622" s="165"/>
      <c r="N622" s="1209" t="s">
        <v>231</v>
      </c>
      <c r="O622" s="83" t="s">
        <v>233</v>
      </c>
      <c r="P622" s="82" t="s">
        <v>233</v>
      </c>
      <c r="Q622" s="84" t="s">
        <v>445</v>
      </c>
      <c r="R622" s="83" t="s">
        <v>232</v>
      </c>
      <c r="S622" s="83" t="s">
        <v>318</v>
      </c>
      <c r="T622" s="83" t="s">
        <v>323</v>
      </c>
      <c r="U622" s="83" t="s">
        <v>255</v>
      </c>
    </row>
    <row r="623" spans="1:21" ht="28">
      <c r="A623" s="1208">
        <v>72836302</v>
      </c>
      <c r="B623" s="164" t="s">
        <v>7707</v>
      </c>
      <c r="C623" s="164">
        <v>969831836</v>
      </c>
      <c r="D623" s="145" t="s">
        <v>7708</v>
      </c>
      <c r="E623" s="145"/>
      <c r="F623" s="76"/>
      <c r="G623" s="165" t="s">
        <v>224</v>
      </c>
      <c r="H623" s="165" t="s">
        <v>245</v>
      </c>
      <c r="I623" s="82" t="s">
        <v>316</v>
      </c>
      <c r="J623" s="76" t="s">
        <v>249</v>
      </c>
      <c r="K623" s="165"/>
      <c r="L623" s="76"/>
      <c r="M623" s="165"/>
      <c r="N623" s="1209" t="s">
        <v>231</v>
      </c>
      <c r="O623" s="83"/>
      <c r="P623" s="82" t="s">
        <v>12434</v>
      </c>
      <c r="Q623" s="84" t="s">
        <v>324</v>
      </c>
      <c r="R623" s="83" t="s">
        <v>232</v>
      </c>
      <c r="S623" s="83" t="s">
        <v>318</v>
      </c>
      <c r="T623" s="309" t="s">
        <v>323</v>
      </c>
      <c r="U623" s="309" t="s">
        <v>3371</v>
      </c>
    </row>
    <row r="624" spans="1:21" ht="28">
      <c r="A624" s="1208">
        <v>61423381</v>
      </c>
      <c r="B624" s="164" t="s">
        <v>4284</v>
      </c>
      <c r="C624" s="164">
        <v>997953137</v>
      </c>
      <c r="D624" s="145" t="s">
        <v>4285</v>
      </c>
      <c r="E624" s="145" t="s">
        <v>4286</v>
      </c>
      <c r="F624" s="76"/>
      <c r="G624" s="165" t="s">
        <v>224</v>
      </c>
      <c r="H624" s="165" t="s">
        <v>242</v>
      </c>
      <c r="I624" s="82" t="s">
        <v>316</v>
      </c>
      <c r="J624" s="76" t="s">
        <v>249</v>
      </c>
      <c r="K624" s="165"/>
      <c r="L624" s="76"/>
      <c r="M624" s="165"/>
      <c r="N624" s="1209" t="s">
        <v>231</v>
      </c>
      <c r="O624" s="83" t="s">
        <v>233</v>
      </c>
      <c r="P624" s="82" t="s">
        <v>231</v>
      </c>
      <c r="Q624" s="84" t="s">
        <v>324</v>
      </c>
      <c r="R624" s="83" t="s">
        <v>232</v>
      </c>
      <c r="S624" s="83" t="s">
        <v>318</v>
      </c>
      <c r="T624" s="309" t="s">
        <v>323</v>
      </c>
      <c r="U624" s="309" t="s">
        <v>3371</v>
      </c>
    </row>
    <row r="625" spans="1:21" ht="13">
      <c r="A625" s="1208"/>
      <c r="B625" s="164" t="s">
        <v>12035</v>
      </c>
      <c r="C625" s="164">
        <v>51912785451</v>
      </c>
      <c r="D625" s="145" t="s">
        <v>11679</v>
      </c>
      <c r="E625" s="145" t="s">
        <v>1196</v>
      </c>
      <c r="F625" s="76"/>
      <c r="G625" s="165" t="s">
        <v>225</v>
      </c>
      <c r="H625" s="165" t="s">
        <v>245</v>
      </c>
      <c r="I625" s="82" t="s">
        <v>316</v>
      </c>
      <c r="J625" s="76" t="s">
        <v>249</v>
      </c>
      <c r="K625" s="165"/>
      <c r="L625" s="76"/>
      <c r="M625" s="165"/>
      <c r="N625" s="1209" t="s">
        <v>233</v>
      </c>
      <c r="O625" s="83"/>
      <c r="P625" s="82"/>
      <c r="Q625" s="84"/>
      <c r="R625" s="83"/>
      <c r="S625" s="83"/>
      <c r="T625" s="83"/>
      <c r="U625" s="83"/>
    </row>
    <row r="626" spans="1:21" ht="13">
      <c r="A626" s="1208">
        <v>71680226</v>
      </c>
      <c r="B626" s="164" t="s">
        <v>6541</v>
      </c>
      <c r="C626" s="164">
        <v>51970558372</v>
      </c>
      <c r="D626" s="145" t="s">
        <v>6542</v>
      </c>
      <c r="E626" s="145"/>
      <c r="F626" s="76"/>
      <c r="G626" s="165" t="s">
        <v>225</v>
      </c>
      <c r="H626" s="165" t="s">
        <v>243</v>
      </c>
      <c r="I626" s="82" t="s">
        <v>316</v>
      </c>
      <c r="J626" s="76" t="s">
        <v>249</v>
      </c>
      <c r="K626" s="165"/>
      <c r="L626" s="76"/>
      <c r="M626" s="165"/>
      <c r="N626" s="1209" t="s">
        <v>236</v>
      </c>
      <c r="O626" s="83"/>
      <c r="P626" s="82"/>
      <c r="Q626" s="84"/>
      <c r="R626" s="83"/>
      <c r="S626" s="83"/>
      <c r="T626" s="83"/>
      <c r="U626" s="83"/>
    </row>
    <row r="627" spans="1:21" ht="13">
      <c r="A627" s="1208">
        <v>72599797</v>
      </c>
      <c r="B627" s="164" t="s">
        <v>7430</v>
      </c>
      <c r="C627" s="164">
        <v>51978018666</v>
      </c>
      <c r="D627" s="145" t="s">
        <v>7431</v>
      </c>
      <c r="E627" s="145"/>
      <c r="F627" s="76"/>
      <c r="G627" s="165" t="s">
        <v>225</v>
      </c>
      <c r="H627" s="165" t="s">
        <v>243</v>
      </c>
      <c r="I627" s="82" t="s">
        <v>316</v>
      </c>
      <c r="J627" s="76" t="s">
        <v>249</v>
      </c>
      <c r="K627" s="165"/>
      <c r="L627" s="76"/>
      <c r="M627" s="165"/>
      <c r="N627" s="1209" t="s">
        <v>236</v>
      </c>
      <c r="O627" s="83"/>
      <c r="P627" s="82"/>
      <c r="Q627" s="84"/>
      <c r="R627" s="83"/>
      <c r="S627" s="83"/>
      <c r="T627" s="83"/>
      <c r="U627" s="83"/>
    </row>
    <row r="628" spans="1:21" ht="28">
      <c r="A628" s="1208">
        <v>66477444</v>
      </c>
      <c r="B628" s="164" t="s">
        <v>5350</v>
      </c>
      <c r="C628" s="164">
        <v>51964687976</v>
      </c>
      <c r="D628" s="145" t="s">
        <v>5351</v>
      </c>
      <c r="E628" s="145"/>
      <c r="F628" s="76"/>
      <c r="G628" s="165" t="s">
        <v>225</v>
      </c>
      <c r="H628" s="165" t="s">
        <v>243</v>
      </c>
      <c r="I628" s="82" t="s">
        <v>316</v>
      </c>
      <c r="J628" s="76" t="s">
        <v>249</v>
      </c>
      <c r="K628" s="165" t="s">
        <v>256</v>
      </c>
      <c r="L628" s="76" t="s">
        <v>256</v>
      </c>
      <c r="M628" s="165"/>
      <c r="N628" s="1209" t="s">
        <v>236</v>
      </c>
      <c r="O628" s="83"/>
      <c r="P628" s="82"/>
      <c r="Q628" s="84" t="s">
        <v>445</v>
      </c>
      <c r="R628" s="83" t="s">
        <v>315</v>
      </c>
      <c r="S628" s="83" t="s">
        <v>318</v>
      </c>
      <c r="T628" s="83" t="s">
        <v>323</v>
      </c>
      <c r="U628" s="83" t="s">
        <v>255</v>
      </c>
    </row>
    <row r="629" spans="1:21" ht="28">
      <c r="A629" s="1208">
        <v>73900667</v>
      </c>
      <c r="B629" s="164" t="s">
        <v>8621</v>
      </c>
      <c r="C629" s="164">
        <v>932883312</v>
      </c>
      <c r="D629" s="145" t="s">
        <v>8622</v>
      </c>
      <c r="E629" s="145"/>
      <c r="F629" s="76"/>
      <c r="G629" s="165" t="s">
        <v>225</v>
      </c>
      <c r="H629" s="165" t="s">
        <v>243</v>
      </c>
      <c r="I629" s="82" t="s">
        <v>316</v>
      </c>
      <c r="J629" s="76" t="s">
        <v>249</v>
      </c>
      <c r="K629" s="165" t="s">
        <v>256</v>
      </c>
      <c r="L629" s="76" t="s">
        <v>256</v>
      </c>
      <c r="M629" s="165"/>
      <c r="N629" s="1209" t="s">
        <v>236</v>
      </c>
      <c r="O629" s="83"/>
      <c r="P629" s="82"/>
      <c r="Q629" s="84" t="s">
        <v>445</v>
      </c>
      <c r="R629" s="83" t="s">
        <v>315</v>
      </c>
      <c r="S629" s="83" t="s">
        <v>318</v>
      </c>
      <c r="T629" s="83" t="s">
        <v>323</v>
      </c>
      <c r="U629" s="83" t="s">
        <v>255</v>
      </c>
    </row>
    <row r="630" spans="1:21" ht="28">
      <c r="A630" s="1208">
        <v>72602832</v>
      </c>
      <c r="B630" s="164" t="s">
        <v>7456</v>
      </c>
      <c r="C630" s="164">
        <v>934656799</v>
      </c>
      <c r="D630" s="145"/>
      <c r="E630" s="145" t="s">
        <v>7457</v>
      </c>
      <c r="F630" s="76" t="s">
        <v>240</v>
      </c>
      <c r="G630" s="165" t="s">
        <v>225</v>
      </c>
      <c r="H630" s="165" t="s">
        <v>238</v>
      </c>
      <c r="I630" s="82" t="s">
        <v>316</v>
      </c>
      <c r="J630" s="76" t="s">
        <v>249</v>
      </c>
      <c r="K630" s="165"/>
      <c r="L630" s="76"/>
      <c r="M630" s="165"/>
      <c r="N630" s="1209" t="s">
        <v>231</v>
      </c>
      <c r="O630" s="83" t="s">
        <v>231</v>
      </c>
      <c r="P630" s="82" t="s">
        <v>231</v>
      </c>
      <c r="Q630" s="84" t="s">
        <v>3586</v>
      </c>
      <c r="R630" s="83" t="s">
        <v>232</v>
      </c>
      <c r="S630" s="83" t="s">
        <v>318</v>
      </c>
      <c r="T630" s="309" t="s">
        <v>323</v>
      </c>
      <c r="U630" s="309" t="s">
        <v>3371</v>
      </c>
    </row>
    <row r="631" spans="1:21" ht="28">
      <c r="A631" s="1208" t="s">
        <v>10609</v>
      </c>
      <c r="B631" s="164" t="s">
        <v>10610</v>
      </c>
      <c r="C631" s="164" t="s">
        <v>10611</v>
      </c>
      <c r="D631" s="145" t="s">
        <v>10612</v>
      </c>
      <c r="E631" s="145" t="s">
        <v>10613</v>
      </c>
      <c r="F631" s="76" t="s">
        <v>240</v>
      </c>
      <c r="G631" s="165" t="s">
        <v>225</v>
      </c>
      <c r="H631" s="165" t="s">
        <v>243</v>
      </c>
      <c r="I631" s="82" t="s">
        <v>316</v>
      </c>
      <c r="J631" s="76" t="s">
        <v>249</v>
      </c>
      <c r="K631" s="165"/>
      <c r="L631" s="76"/>
      <c r="M631" s="165"/>
      <c r="N631" s="1209" t="s">
        <v>231</v>
      </c>
      <c r="O631" s="83" t="s">
        <v>231</v>
      </c>
      <c r="P631" s="82" t="s">
        <v>231</v>
      </c>
      <c r="Q631" s="84" t="s">
        <v>445</v>
      </c>
      <c r="R631" s="83" t="s">
        <v>232</v>
      </c>
      <c r="S631" s="83" t="s">
        <v>318</v>
      </c>
      <c r="T631" s="83" t="s">
        <v>323</v>
      </c>
      <c r="U631" s="83" t="s">
        <v>255</v>
      </c>
    </row>
    <row r="632" spans="1:21" ht="13">
      <c r="A632" s="1208">
        <v>62018769</v>
      </c>
      <c r="B632" s="164" t="s">
        <v>5023</v>
      </c>
      <c r="C632" s="164">
        <v>916597763</v>
      </c>
      <c r="D632" s="145" t="s">
        <v>5024</v>
      </c>
      <c r="E632" s="145"/>
      <c r="F632" s="76"/>
      <c r="G632" s="165" t="s">
        <v>224</v>
      </c>
      <c r="H632" s="165" t="s">
        <v>245</v>
      </c>
      <c r="I632" s="82" t="s">
        <v>316</v>
      </c>
      <c r="J632" s="76" t="s">
        <v>249</v>
      </c>
      <c r="K632" s="165"/>
      <c r="L632" s="76"/>
      <c r="M632" s="165"/>
      <c r="N632" s="1209" t="s">
        <v>231</v>
      </c>
      <c r="O632" s="83"/>
      <c r="P632" s="82"/>
      <c r="Q632" s="84"/>
      <c r="R632" s="83"/>
      <c r="S632" s="83"/>
      <c r="T632" s="83"/>
      <c r="U632" s="83"/>
    </row>
    <row r="633" spans="1:21" ht="28">
      <c r="A633" s="1208">
        <v>62022420</v>
      </c>
      <c r="B633" s="164" t="s">
        <v>5057</v>
      </c>
      <c r="C633" s="164">
        <v>992522805</v>
      </c>
      <c r="D633" s="145" t="s">
        <v>5058</v>
      </c>
      <c r="E633" s="145"/>
      <c r="F633" s="76"/>
      <c r="G633" s="165" t="s">
        <v>224</v>
      </c>
      <c r="H633" s="165" t="s">
        <v>242</v>
      </c>
      <c r="I633" s="82" t="s">
        <v>316</v>
      </c>
      <c r="J633" s="76" t="s">
        <v>249</v>
      </c>
      <c r="K633" s="165"/>
      <c r="L633" s="76"/>
      <c r="M633" s="165"/>
      <c r="N633" s="1209" t="s">
        <v>231</v>
      </c>
      <c r="O633" s="83"/>
      <c r="P633" s="82"/>
      <c r="Q633" s="84" t="s">
        <v>324</v>
      </c>
      <c r="R633" s="83" t="s">
        <v>232</v>
      </c>
      <c r="S633" s="83" t="s">
        <v>318</v>
      </c>
      <c r="T633" s="309" t="s">
        <v>323</v>
      </c>
      <c r="U633" s="309" t="s">
        <v>3371</v>
      </c>
    </row>
    <row r="634" spans="1:21" ht="13">
      <c r="A634" s="1208"/>
      <c r="B634" s="164" t="s">
        <v>12246</v>
      </c>
      <c r="C634" s="164"/>
      <c r="D634" s="145"/>
      <c r="E634" s="145"/>
      <c r="F634" s="76"/>
      <c r="G634" s="165" t="s">
        <v>224</v>
      </c>
      <c r="H634" s="165" t="s">
        <v>242</v>
      </c>
      <c r="I634" s="82" t="s">
        <v>316</v>
      </c>
      <c r="J634" s="76" t="s">
        <v>249</v>
      </c>
      <c r="K634" s="165"/>
      <c r="L634" s="76"/>
      <c r="M634" s="165"/>
      <c r="N634" s="1209" t="s">
        <v>231</v>
      </c>
      <c r="O634" s="83"/>
      <c r="P634" s="82"/>
      <c r="Q634" s="84"/>
      <c r="R634" s="83"/>
      <c r="S634" s="83"/>
      <c r="T634" s="83"/>
      <c r="U634" s="83"/>
    </row>
    <row r="635" spans="1:21" ht="13">
      <c r="A635" s="1208">
        <v>74017284</v>
      </c>
      <c r="B635" s="164" t="s">
        <v>8704</v>
      </c>
      <c r="C635" s="164">
        <v>51989134763</v>
      </c>
      <c r="D635" s="145" t="s">
        <v>8705</v>
      </c>
      <c r="E635" s="145" t="s">
        <v>8706</v>
      </c>
      <c r="F635" s="76" t="s">
        <v>8707</v>
      </c>
      <c r="G635" s="165" t="s">
        <v>224</v>
      </c>
      <c r="H635" s="165" t="s">
        <v>245</v>
      </c>
      <c r="I635" s="82" t="s">
        <v>316</v>
      </c>
      <c r="J635" s="76" t="s">
        <v>249</v>
      </c>
      <c r="K635" s="165"/>
      <c r="L635" s="76"/>
      <c r="M635" s="165"/>
      <c r="N635" s="1209" t="s">
        <v>236</v>
      </c>
      <c r="O635" s="83" t="s">
        <v>236</v>
      </c>
      <c r="P635" s="82" t="s">
        <v>350</v>
      </c>
      <c r="Q635" s="84"/>
      <c r="R635" s="83"/>
      <c r="S635" s="83"/>
      <c r="T635" s="83"/>
      <c r="U635" s="83"/>
    </row>
    <row r="636" spans="1:21" ht="28">
      <c r="A636" s="1208">
        <v>62050051</v>
      </c>
      <c r="B636" s="164" t="s">
        <v>5141</v>
      </c>
      <c r="C636" s="164">
        <v>51955360656</v>
      </c>
      <c r="D636" s="145" t="s">
        <v>5142</v>
      </c>
      <c r="E636" s="145"/>
      <c r="F636" s="76" t="s">
        <v>254</v>
      </c>
      <c r="G636" s="165" t="s">
        <v>224</v>
      </c>
      <c r="H636" s="165" t="s">
        <v>245</v>
      </c>
      <c r="I636" s="82" t="s">
        <v>316</v>
      </c>
      <c r="J636" s="76" t="s">
        <v>249</v>
      </c>
      <c r="K636" s="165"/>
      <c r="L636" s="76"/>
      <c r="M636" s="165"/>
      <c r="N636" s="1209" t="s">
        <v>231</v>
      </c>
      <c r="O636" s="83" t="s">
        <v>233</v>
      </c>
      <c r="P636" s="82" t="s">
        <v>233</v>
      </c>
      <c r="Q636" s="84" t="s">
        <v>324</v>
      </c>
      <c r="R636" s="83" t="s">
        <v>232</v>
      </c>
      <c r="S636" s="83" t="s">
        <v>318</v>
      </c>
      <c r="T636" s="309" t="s">
        <v>323</v>
      </c>
      <c r="U636" s="309" t="s">
        <v>255</v>
      </c>
    </row>
    <row r="637" spans="1:21" ht="13">
      <c r="A637" s="1208">
        <v>71371252</v>
      </c>
      <c r="B637" s="164" t="s">
        <v>6310</v>
      </c>
      <c r="C637" s="164">
        <v>921572644</v>
      </c>
      <c r="D637" s="145" t="s">
        <v>6311</v>
      </c>
      <c r="E637" s="145"/>
      <c r="F637" s="76"/>
      <c r="G637" s="165" t="s">
        <v>224</v>
      </c>
      <c r="H637" s="165" t="s">
        <v>245</v>
      </c>
      <c r="I637" s="82" t="s">
        <v>316</v>
      </c>
      <c r="J637" s="76" t="s">
        <v>249</v>
      </c>
      <c r="K637" s="165"/>
      <c r="L637" s="76"/>
      <c r="M637" s="165"/>
      <c r="N637" s="1209" t="s">
        <v>236</v>
      </c>
      <c r="O637" s="83" t="s">
        <v>231</v>
      </c>
      <c r="P637" s="82"/>
      <c r="Q637" s="84"/>
      <c r="R637" s="83"/>
      <c r="S637" s="83"/>
      <c r="T637" s="83"/>
      <c r="U637" s="83"/>
    </row>
    <row r="638" spans="1:21" ht="13">
      <c r="A638" s="1208">
        <v>73156123</v>
      </c>
      <c r="B638" s="164" t="s">
        <v>8073</v>
      </c>
      <c r="C638" s="164">
        <v>51927565024</v>
      </c>
      <c r="D638" s="145" t="s">
        <v>8074</v>
      </c>
      <c r="E638" s="145"/>
      <c r="F638" s="76"/>
      <c r="G638" s="165" t="s">
        <v>224</v>
      </c>
      <c r="H638" s="165"/>
      <c r="I638" s="82" t="s">
        <v>13</v>
      </c>
      <c r="J638" s="76" t="s">
        <v>249</v>
      </c>
      <c r="K638" s="165"/>
      <c r="L638" s="76"/>
      <c r="M638" s="165"/>
      <c r="N638" s="1209" t="s">
        <v>231</v>
      </c>
      <c r="O638" s="83"/>
      <c r="P638" s="82"/>
      <c r="Q638" s="84"/>
      <c r="R638" s="83"/>
      <c r="S638" s="83"/>
      <c r="T638" s="83"/>
      <c r="U638" s="83"/>
    </row>
    <row r="639" spans="1:21" ht="13">
      <c r="A639" s="1208">
        <v>72824007</v>
      </c>
      <c r="B639" s="164" t="s">
        <v>7624</v>
      </c>
      <c r="C639" s="164">
        <v>51980535263</v>
      </c>
      <c r="D639" s="145" t="s">
        <v>7625</v>
      </c>
      <c r="E639" s="145"/>
      <c r="F639" s="76"/>
      <c r="G639" s="165" t="s">
        <v>224</v>
      </c>
      <c r="H639" s="165" t="s">
        <v>245</v>
      </c>
      <c r="I639" s="82" t="s">
        <v>316</v>
      </c>
      <c r="J639" s="76" t="s">
        <v>249</v>
      </c>
      <c r="K639" s="165"/>
      <c r="L639" s="76"/>
      <c r="M639" s="165"/>
      <c r="N639" s="1209" t="s">
        <v>231</v>
      </c>
      <c r="O639" s="83"/>
      <c r="P639" s="82"/>
      <c r="Q639" s="84"/>
      <c r="R639" s="83"/>
      <c r="S639" s="83"/>
      <c r="T639" s="83"/>
      <c r="U639" s="83"/>
    </row>
    <row r="640" spans="1:21" ht="13">
      <c r="A640" s="1208">
        <v>71191010</v>
      </c>
      <c r="B640" s="164" t="s">
        <v>6144</v>
      </c>
      <c r="C640" s="164">
        <v>51988453472</v>
      </c>
      <c r="D640" s="145" t="s">
        <v>6145</v>
      </c>
      <c r="E640" s="145"/>
      <c r="F640" s="76"/>
      <c r="G640" s="165" t="s">
        <v>223</v>
      </c>
      <c r="H640" s="165" t="s">
        <v>245</v>
      </c>
      <c r="I640" s="82" t="s">
        <v>316</v>
      </c>
      <c r="J640" s="76" t="s">
        <v>249</v>
      </c>
      <c r="K640" s="165"/>
      <c r="L640" s="76"/>
      <c r="M640" s="165"/>
      <c r="N640" s="1209" t="s">
        <v>231</v>
      </c>
      <c r="O640" s="83"/>
      <c r="P640" s="82" t="s">
        <v>12434</v>
      </c>
      <c r="Q640" s="84"/>
      <c r="R640" s="83"/>
      <c r="S640" s="83"/>
      <c r="T640" s="83"/>
      <c r="U640" s="83"/>
    </row>
    <row r="641" spans="1:21" ht="13">
      <c r="A641" s="1208">
        <v>74110423</v>
      </c>
      <c r="B641" s="164" t="s">
        <v>8775</v>
      </c>
      <c r="C641" s="164">
        <v>987935574</v>
      </c>
      <c r="D641" s="145" t="s">
        <v>8776</v>
      </c>
      <c r="E641" s="145" t="s">
        <v>2510</v>
      </c>
      <c r="F641" s="76"/>
      <c r="G641" s="165" t="s">
        <v>223</v>
      </c>
      <c r="H641" s="165" t="s">
        <v>245</v>
      </c>
      <c r="I641" s="82" t="s">
        <v>316</v>
      </c>
      <c r="J641" s="76" t="s">
        <v>249</v>
      </c>
      <c r="K641" s="165"/>
      <c r="L641" s="76"/>
      <c r="M641" s="165"/>
      <c r="N641" s="1209" t="s">
        <v>231</v>
      </c>
      <c r="O641" s="83" t="s">
        <v>231</v>
      </c>
      <c r="P641" s="82"/>
      <c r="Q641" s="84"/>
      <c r="R641" s="83"/>
      <c r="S641" s="83"/>
      <c r="T641" s="83"/>
      <c r="U641" s="83"/>
    </row>
    <row r="642" spans="1:21" ht="13">
      <c r="A642" s="1208">
        <v>61843790</v>
      </c>
      <c r="B642" s="164" t="s">
        <v>4862</v>
      </c>
      <c r="C642" s="164" t="s">
        <v>4863</v>
      </c>
      <c r="D642" s="145" t="s">
        <v>4864</v>
      </c>
      <c r="E642" s="145" t="s">
        <v>2510</v>
      </c>
      <c r="F642" s="76"/>
      <c r="G642" s="165" t="s">
        <v>224</v>
      </c>
      <c r="H642" s="165" t="s">
        <v>238</v>
      </c>
      <c r="I642" s="82" t="s">
        <v>316</v>
      </c>
      <c r="J642" s="76" t="s">
        <v>249</v>
      </c>
      <c r="K642" s="165"/>
      <c r="L642" s="76"/>
      <c r="M642" s="165"/>
      <c r="N642" s="1209" t="s">
        <v>231</v>
      </c>
      <c r="O642" s="83"/>
      <c r="P642" s="82"/>
      <c r="Q642" s="84"/>
      <c r="R642" s="83"/>
      <c r="S642" s="83"/>
      <c r="T642" s="83"/>
      <c r="U642" s="83"/>
    </row>
    <row r="643" spans="1:21" ht="28">
      <c r="A643" s="1208">
        <v>61908603</v>
      </c>
      <c r="B643" s="164" t="s">
        <v>4946</v>
      </c>
      <c r="C643" s="164" t="s">
        <v>4863</v>
      </c>
      <c r="D643" s="145"/>
      <c r="E643" s="145" t="s">
        <v>2510</v>
      </c>
      <c r="F643" s="76"/>
      <c r="G643" s="165" t="s">
        <v>224</v>
      </c>
      <c r="H643" s="165" t="s">
        <v>238</v>
      </c>
      <c r="I643" s="82" t="s">
        <v>316</v>
      </c>
      <c r="J643" s="76" t="s">
        <v>249</v>
      </c>
      <c r="K643" s="165"/>
      <c r="L643" s="76"/>
      <c r="M643" s="165"/>
      <c r="N643" s="1209" t="s">
        <v>231</v>
      </c>
      <c r="O643" s="83"/>
      <c r="P643" s="82"/>
      <c r="Q643" s="84" t="s">
        <v>445</v>
      </c>
      <c r="R643" s="83" t="s">
        <v>234</v>
      </c>
      <c r="S643" s="83" t="s">
        <v>318</v>
      </c>
      <c r="T643" s="83" t="s">
        <v>323</v>
      </c>
      <c r="U643" s="83" t="s">
        <v>255</v>
      </c>
    </row>
    <row r="644" spans="1:21" ht="13">
      <c r="A644" s="1208">
        <v>71668890</v>
      </c>
      <c r="B644" s="164" t="s">
        <v>6430</v>
      </c>
      <c r="C644" s="164">
        <v>914297952</v>
      </c>
      <c r="D644" s="145" t="s">
        <v>6431</v>
      </c>
      <c r="E644" s="145" t="s">
        <v>1196</v>
      </c>
      <c r="F644" s="76"/>
      <c r="G644" s="165" t="s">
        <v>223</v>
      </c>
      <c r="H644" s="165" t="s">
        <v>245</v>
      </c>
      <c r="I644" s="82" t="s">
        <v>316</v>
      </c>
      <c r="J644" s="76" t="s">
        <v>249</v>
      </c>
      <c r="K644" s="165"/>
      <c r="L644" s="76"/>
      <c r="M644" s="165"/>
      <c r="N644" s="1209" t="s">
        <v>231</v>
      </c>
      <c r="O644" s="83"/>
      <c r="P644" s="82" t="s">
        <v>12434</v>
      </c>
      <c r="Q644" s="84"/>
      <c r="R644" s="83"/>
      <c r="S644" s="83"/>
      <c r="T644" s="83"/>
      <c r="U644" s="83"/>
    </row>
    <row r="645" spans="1:21" ht="28">
      <c r="A645" s="1208">
        <v>72995477</v>
      </c>
      <c r="B645" s="164" t="s">
        <v>7911</v>
      </c>
      <c r="C645" s="164">
        <v>994259375</v>
      </c>
      <c r="D645" s="145" t="s">
        <v>7910</v>
      </c>
      <c r="E645" s="145"/>
      <c r="F645" s="76" t="s">
        <v>254</v>
      </c>
      <c r="G645" s="165" t="s">
        <v>224</v>
      </c>
      <c r="H645" s="165"/>
      <c r="I645" s="82" t="s">
        <v>316</v>
      </c>
      <c r="J645" s="76" t="s">
        <v>249</v>
      </c>
      <c r="K645" s="165"/>
      <c r="L645" s="76"/>
      <c r="M645" s="165"/>
      <c r="N645" s="1209" t="s">
        <v>231</v>
      </c>
      <c r="O645" s="83"/>
      <c r="P645" s="82" t="s">
        <v>12434</v>
      </c>
      <c r="Q645" s="84" t="s">
        <v>445</v>
      </c>
      <c r="R645" s="83" t="s">
        <v>232</v>
      </c>
      <c r="S645" s="83" t="s">
        <v>318</v>
      </c>
      <c r="T645" s="83" t="s">
        <v>323</v>
      </c>
      <c r="U645" s="83" t="s">
        <v>255</v>
      </c>
    </row>
    <row r="646" spans="1:21" ht="13">
      <c r="A646" s="1208">
        <v>76109500</v>
      </c>
      <c r="B646" s="164" t="s">
        <v>9548</v>
      </c>
      <c r="C646" s="164">
        <v>51982559114</v>
      </c>
      <c r="D646" s="145" t="s">
        <v>9549</v>
      </c>
      <c r="E646" s="145" t="s">
        <v>1196</v>
      </c>
      <c r="F646" s="76"/>
      <c r="G646" s="165" t="s">
        <v>224</v>
      </c>
      <c r="H646" s="165" t="s">
        <v>245</v>
      </c>
      <c r="I646" s="82" t="s">
        <v>316</v>
      </c>
      <c r="J646" s="76" t="s">
        <v>249</v>
      </c>
      <c r="K646" s="165"/>
      <c r="L646" s="76"/>
      <c r="M646" s="165"/>
      <c r="N646" s="1209" t="s">
        <v>231</v>
      </c>
      <c r="O646" s="83"/>
      <c r="P646" s="82"/>
      <c r="Q646" s="84"/>
      <c r="R646" s="83"/>
      <c r="S646" s="83"/>
      <c r="T646" s="83"/>
      <c r="U646" s="83"/>
    </row>
    <row r="647" spans="1:21" ht="28">
      <c r="A647" s="1208">
        <v>61833402</v>
      </c>
      <c r="B647" s="164" t="s">
        <v>4853</v>
      </c>
      <c r="C647" s="164">
        <v>903297933</v>
      </c>
      <c r="D647" s="145" t="s">
        <v>4854</v>
      </c>
      <c r="E647" s="145" t="s">
        <v>1196</v>
      </c>
      <c r="F647" s="76" t="s">
        <v>240</v>
      </c>
      <c r="G647" s="165" t="s">
        <v>225</v>
      </c>
      <c r="H647" s="165"/>
      <c r="I647" s="82" t="s">
        <v>316</v>
      </c>
      <c r="J647" s="76" t="s">
        <v>249</v>
      </c>
      <c r="K647" s="165"/>
      <c r="L647" s="76"/>
      <c r="M647" s="165"/>
      <c r="N647" s="1209" t="s">
        <v>231</v>
      </c>
      <c r="O647" s="83"/>
      <c r="P647" s="82"/>
      <c r="Q647" s="84" t="s">
        <v>324</v>
      </c>
      <c r="R647" s="83" t="s">
        <v>232</v>
      </c>
      <c r="S647" s="83" t="s">
        <v>318</v>
      </c>
      <c r="T647" s="309" t="s">
        <v>323</v>
      </c>
      <c r="U647" s="309" t="s">
        <v>4855</v>
      </c>
    </row>
    <row r="648" spans="1:21" ht="13">
      <c r="A648" s="1208">
        <v>45583144</v>
      </c>
      <c r="B648" s="164" t="s">
        <v>2508</v>
      </c>
      <c r="C648" s="164">
        <v>970716678</v>
      </c>
      <c r="D648" s="145" t="s">
        <v>2509</v>
      </c>
      <c r="E648" s="145" t="s">
        <v>2510</v>
      </c>
      <c r="F648" s="76"/>
      <c r="G648" s="165" t="s">
        <v>224</v>
      </c>
      <c r="H648" s="165" t="s">
        <v>245</v>
      </c>
      <c r="I648" s="82"/>
      <c r="J648" s="76" t="s">
        <v>249</v>
      </c>
      <c r="K648" s="165"/>
      <c r="L648" s="76"/>
      <c r="M648" s="165"/>
      <c r="N648" s="1209" t="s">
        <v>231</v>
      </c>
      <c r="O648" s="83"/>
      <c r="P648" s="82" t="s">
        <v>12434</v>
      </c>
      <c r="Q648" s="84"/>
      <c r="R648" s="83"/>
      <c r="S648" s="83"/>
      <c r="T648" s="83"/>
      <c r="U648" s="83"/>
    </row>
    <row r="649" spans="1:21" ht="13">
      <c r="A649" s="1208">
        <v>61877111</v>
      </c>
      <c r="B649" s="164" t="s">
        <v>4905</v>
      </c>
      <c r="C649" s="164">
        <v>982425439</v>
      </c>
      <c r="D649" s="145" t="s">
        <v>4906</v>
      </c>
      <c r="E649" s="145" t="s">
        <v>2510</v>
      </c>
      <c r="F649" s="76"/>
      <c r="G649" s="165" t="s">
        <v>224</v>
      </c>
      <c r="H649" s="165" t="s">
        <v>242</v>
      </c>
      <c r="I649" s="82" t="s">
        <v>316</v>
      </c>
      <c r="J649" s="76" t="s">
        <v>249</v>
      </c>
      <c r="K649" s="165"/>
      <c r="L649" s="76"/>
      <c r="M649" s="165"/>
      <c r="N649" s="1209" t="s">
        <v>231</v>
      </c>
      <c r="O649" s="83"/>
      <c r="P649" s="82"/>
      <c r="Q649" s="84"/>
      <c r="R649" s="83"/>
      <c r="S649" s="83"/>
      <c r="T649" s="83"/>
      <c r="U649" s="83"/>
    </row>
    <row r="650" spans="1:21" ht="13">
      <c r="A650" s="1208">
        <v>73833519</v>
      </c>
      <c r="B650" s="164" t="s">
        <v>8576</v>
      </c>
      <c r="C650" s="164">
        <v>916128868</v>
      </c>
      <c r="D650" s="145" t="s">
        <v>8577</v>
      </c>
      <c r="E650" s="145" t="s">
        <v>8578</v>
      </c>
      <c r="F650" s="76"/>
      <c r="G650" s="165" t="s">
        <v>223</v>
      </c>
      <c r="H650" s="165" t="s">
        <v>244</v>
      </c>
      <c r="I650" s="82" t="s">
        <v>316</v>
      </c>
      <c r="J650" s="76" t="s">
        <v>249</v>
      </c>
      <c r="K650" s="165"/>
      <c r="L650" s="76"/>
      <c r="M650" s="165"/>
      <c r="N650" s="1209" t="s">
        <v>231</v>
      </c>
      <c r="O650" s="83"/>
      <c r="P650" s="82"/>
      <c r="Q650" s="84"/>
      <c r="R650" s="83"/>
      <c r="S650" s="83"/>
      <c r="T650" s="83"/>
      <c r="U650" s="83"/>
    </row>
    <row r="651" spans="1:21" ht="13">
      <c r="A651" s="1208">
        <v>61877600</v>
      </c>
      <c r="B651" s="164" t="s">
        <v>4911</v>
      </c>
      <c r="C651" s="164">
        <v>994136497</v>
      </c>
      <c r="D651" s="145" t="s">
        <v>4912</v>
      </c>
      <c r="E651" s="145" t="s">
        <v>1196</v>
      </c>
      <c r="F651" s="76"/>
      <c r="G651" s="165" t="s">
        <v>223</v>
      </c>
      <c r="H651" s="165" t="s">
        <v>243</v>
      </c>
      <c r="I651" s="82" t="s">
        <v>316</v>
      </c>
      <c r="J651" s="76" t="s">
        <v>249</v>
      </c>
      <c r="K651" s="165"/>
      <c r="L651" s="76"/>
      <c r="M651" s="165"/>
      <c r="N651" s="1209" t="s">
        <v>233</v>
      </c>
      <c r="O651" s="83"/>
      <c r="P651" s="82"/>
      <c r="Q651" s="84"/>
      <c r="R651" s="83"/>
      <c r="S651" s="83"/>
      <c r="T651" s="83"/>
      <c r="U651" s="83"/>
    </row>
    <row r="652" spans="1:21" ht="13">
      <c r="A652" s="1208"/>
      <c r="B652" s="164" t="s">
        <v>12247</v>
      </c>
      <c r="C652" s="164">
        <v>934202357</v>
      </c>
      <c r="D652" s="145"/>
      <c r="E652" s="145" t="s">
        <v>1196</v>
      </c>
      <c r="F652" s="76"/>
      <c r="G652" s="165" t="s">
        <v>223</v>
      </c>
      <c r="H652" s="165" t="s">
        <v>243</v>
      </c>
      <c r="I652" s="82" t="s">
        <v>316</v>
      </c>
      <c r="J652" s="76" t="s">
        <v>249</v>
      </c>
      <c r="K652" s="165"/>
      <c r="L652" s="76"/>
      <c r="M652" s="165"/>
      <c r="N652" s="1206" t="s">
        <v>233</v>
      </c>
      <c r="O652" s="83"/>
      <c r="P652" s="82"/>
      <c r="Q652" s="84"/>
      <c r="R652" s="83"/>
      <c r="S652" s="83"/>
      <c r="T652" s="83"/>
      <c r="U652" s="83"/>
    </row>
    <row r="653" spans="1:21" ht="13">
      <c r="A653" s="1208"/>
      <c r="B653" s="164" t="s">
        <v>12248</v>
      </c>
      <c r="C653" s="164">
        <v>927660735</v>
      </c>
      <c r="D653" s="145" t="s">
        <v>12249</v>
      </c>
      <c r="E653" s="145" t="s">
        <v>1196</v>
      </c>
      <c r="F653" s="76"/>
      <c r="G653" s="165" t="s">
        <v>223</v>
      </c>
      <c r="H653" s="165" t="s">
        <v>243</v>
      </c>
      <c r="I653" s="82" t="s">
        <v>316</v>
      </c>
      <c r="J653" s="76" t="s">
        <v>249</v>
      </c>
      <c r="K653" s="165"/>
      <c r="L653" s="76"/>
      <c r="M653" s="165"/>
      <c r="N653" s="1206" t="s">
        <v>233</v>
      </c>
      <c r="O653" s="83"/>
      <c r="P653" s="82"/>
      <c r="Q653" s="84"/>
      <c r="R653" s="83"/>
      <c r="S653" s="83"/>
      <c r="T653" s="83"/>
      <c r="U653" s="83"/>
    </row>
    <row r="654" spans="1:21" ht="13">
      <c r="A654" s="1208">
        <v>60679587</v>
      </c>
      <c r="B654" s="164" t="s">
        <v>3208</v>
      </c>
      <c r="C654" s="164">
        <v>998801025</v>
      </c>
      <c r="D654" s="145" t="s">
        <v>3209</v>
      </c>
      <c r="E654" s="145"/>
      <c r="F654" s="76"/>
      <c r="G654" s="165" t="s">
        <v>223</v>
      </c>
      <c r="H654" s="165" t="s">
        <v>243</v>
      </c>
      <c r="I654" s="82" t="s">
        <v>316</v>
      </c>
      <c r="J654" s="76" t="s">
        <v>249</v>
      </c>
      <c r="K654" s="165"/>
      <c r="L654" s="76"/>
      <c r="M654" s="165"/>
      <c r="N654" s="1206" t="s">
        <v>233</v>
      </c>
      <c r="O654" s="83"/>
      <c r="P654" s="82"/>
      <c r="Q654" s="84"/>
      <c r="R654" s="83"/>
      <c r="S654" s="83"/>
      <c r="T654" s="83"/>
      <c r="U654" s="83"/>
    </row>
    <row r="655" spans="1:21" ht="13">
      <c r="A655" s="1208"/>
      <c r="B655" s="164" t="s">
        <v>12250</v>
      </c>
      <c r="C655" s="164">
        <v>993349374</v>
      </c>
      <c r="D655" s="145"/>
      <c r="E655" s="145" t="s">
        <v>1196</v>
      </c>
      <c r="F655" s="76"/>
      <c r="G655" s="165" t="s">
        <v>223</v>
      </c>
      <c r="H655" s="165" t="s">
        <v>243</v>
      </c>
      <c r="I655" s="82" t="s">
        <v>316</v>
      </c>
      <c r="J655" s="76" t="s">
        <v>249</v>
      </c>
      <c r="K655" s="165"/>
      <c r="L655" s="76"/>
      <c r="M655" s="165"/>
      <c r="N655" s="1206" t="s">
        <v>233</v>
      </c>
      <c r="O655" s="83"/>
      <c r="P655" s="82"/>
      <c r="Q655" s="84"/>
      <c r="R655" s="83"/>
      <c r="S655" s="83"/>
      <c r="T655" s="83"/>
      <c r="U655" s="83"/>
    </row>
    <row r="656" spans="1:21" ht="13">
      <c r="A656" s="1208"/>
      <c r="B656" s="164" t="s">
        <v>12251</v>
      </c>
      <c r="C656" s="164">
        <v>992174685</v>
      </c>
      <c r="D656" s="145"/>
      <c r="E656" s="145" t="s">
        <v>1196</v>
      </c>
      <c r="F656" s="76" t="s">
        <v>240</v>
      </c>
      <c r="G656" s="165" t="s">
        <v>223</v>
      </c>
      <c r="H656" s="165" t="s">
        <v>243</v>
      </c>
      <c r="I656" s="82" t="s">
        <v>316</v>
      </c>
      <c r="J656" s="76" t="s">
        <v>249</v>
      </c>
      <c r="K656" s="165"/>
      <c r="L656" s="76"/>
      <c r="M656" s="165"/>
      <c r="N656" s="1206" t="s">
        <v>233</v>
      </c>
      <c r="O656" s="83"/>
      <c r="P656" s="82"/>
      <c r="Q656" s="84"/>
      <c r="R656" s="83"/>
      <c r="S656" s="83"/>
      <c r="T656" s="83"/>
      <c r="U656" s="83"/>
    </row>
    <row r="657" spans="1:21" ht="13">
      <c r="A657" s="1208"/>
      <c r="B657" s="164" t="s">
        <v>12252</v>
      </c>
      <c r="C657" s="164">
        <v>901381698</v>
      </c>
      <c r="D657" s="145"/>
      <c r="E657" s="145" t="s">
        <v>1196</v>
      </c>
      <c r="F657" s="76"/>
      <c r="G657" s="165" t="s">
        <v>223</v>
      </c>
      <c r="H657" s="165" t="s">
        <v>243</v>
      </c>
      <c r="I657" s="82" t="s">
        <v>316</v>
      </c>
      <c r="J657" s="76" t="s">
        <v>249</v>
      </c>
      <c r="K657" s="165"/>
      <c r="L657" s="76"/>
      <c r="M657" s="165"/>
      <c r="N657" s="1206" t="s">
        <v>233</v>
      </c>
      <c r="O657" s="83"/>
      <c r="P657" s="82"/>
      <c r="Q657" s="84"/>
      <c r="R657" s="83"/>
      <c r="S657" s="83"/>
      <c r="T657" s="83"/>
      <c r="U657" s="83"/>
    </row>
    <row r="658" spans="1:21" ht="13">
      <c r="A658" s="1208">
        <v>61801388</v>
      </c>
      <c r="B658" s="164" t="s">
        <v>4838</v>
      </c>
      <c r="C658" s="164">
        <v>915880755</v>
      </c>
      <c r="D658" s="145" t="s">
        <v>4839</v>
      </c>
      <c r="E658" s="145" t="s">
        <v>2510</v>
      </c>
      <c r="F658" s="76"/>
      <c r="G658" s="165" t="s">
        <v>223</v>
      </c>
      <c r="H658" s="165" t="s">
        <v>244</v>
      </c>
      <c r="I658" s="82" t="s">
        <v>316</v>
      </c>
      <c r="J658" s="76" t="s">
        <v>249</v>
      </c>
      <c r="K658" s="165"/>
      <c r="L658" s="76"/>
      <c r="M658" s="165"/>
      <c r="N658" s="1206" t="s">
        <v>233</v>
      </c>
      <c r="O658" s="83"/>
      <c r="P658" s="82"/>
      <c r="Q658" s="84"/>
      <c r="R658" s="83"/>
      <c r="S658" s="83"/>
      <c r="T658" s="83"/>
      <c r="U658" s="83"/>
    </row>
    <row r="659" spans="1:21" ht="13">
      <c r="A659" s="1208">
        <v>73286793</v>
      </c>
      <c r="B659" s="164" t="s">
        <v>8262</v>
      </c>
      <c r="C659" s="164">
        <v>989656401</v>
      </c>
      <c r="D659" s="145"/>
      <c r="E659" s="145" t="s">
        <v>2510</v>
      </c>
      <c r="F659" s="76"/>
      <c r="G659" s="165" t="s">
        <v>223</v>
      </c>
      <c r="H659" s="165" t="s">
        <v>244</v>
      </c>
      <c r="I659" s="82" t="s">
        <v>316</v>
      </c>
      <c r="J659" s="76" t="s">
        <v>249</v>
      </c>
      <c r="K659" s="165"/>
      <c r="L659" s="76"/>
      <c r="M659" s="165"/>
      <c r="N659" s="1206" t="s">
        <v>233</v>
      </c>
      <c r="O659" s="83"/>
      <c r="P659" s="82"/>
      <c r="Q659" s="84"/>
      <c r="R659" s="83"/>
      <c r="S659" s="83"/>
      <c r="T659" s="83"/>
      <c r="U659" s="83"/>
    </row>
    <row r="660" spans="1:21" ht="13">
      <c r="A660" s="1208"/>
      <c r="B660" s="164" t="s">
        <v>12253</v>
      </c>
      <c r="C660" s="164">
        <v>902207312</v>
      </c>
      <c r="D660" s="145" t="s">
        <v>12254</v>
      </c>
      <c r="E660" s="145" t="s">
        <v>1196</v>
      </c>
      <c r="F660" s="76"/>
      <c r="G660" s="165" t="s">
        <v>223</v>
      </c>
      <c r="H660" s="165" t="s">
        <v>243</v>
      </c>
      <c r="I660" s="82" t="s">
        <v>316</v>
      </c>
      <c r="J660" s="76" t="s">
        <v>249</v>
      </c>
      <c r="K660" s="165"/>
      <c r="L660" s="76"/>
      <c r="M660" s="165"/>
      <c r="N660" s="1206" t="s">
        <v>233</v>
      </c>
      <c r="O660" s="83"/>
      <c r="P660" s="82"/>
      <c r="Q660" s="84"/>
      <c r="R660" s="83"/>
      <c r="S660" s="83"/>
      <c r="T660" s="83"/>
      <c r="U660" s="83"/>
    </row>
    <row r="661" spans="1:21" ht="13">
      <c r="A661" s="1208">
        <v>62024036</v>
      </c>
      <c r="B661" s="164" t="s">
        <v>5068</v>
      </c>
      <c r="C661" s="164" t="s">
        <v>5069</v>
      </c>
      <c r="D661" s="145" t="s">
        <v>5070</v>
      </c>
      <c r="E661" s="145" t="s">
        <v>1196</v>
      </c>
      <c r="F661" s="76"/>
      <c r="G661" s="165" t="s">
        <v>225</v>
      </c>
      <c r="H661" s="165" t="s">
        <v>245</v>
      </c>
      <c r="I661" s="82" t="s">
        <v>316</v>
      </c>
      <c r="J661" s="76" t="s">
        <v>249</v>
      </c>
      <c r="K661" s="165"/>
      <c r="L661" s="76"/>
      <c r="M661" s="165"/>
      <c r="N661" s="1206" t="s">
        <v>233</v>
      </c>
      <c r="O661" s="83"/>
      <c r="P661" s="82"/>
      <c r="Q661" s="84"/>
      <c r="R661" s="83"/>
      <c r="S661" s="83"/>
      <c r="T661" s="83"/>
      <c r="U661" s="83"/>
    </row>
    <row r="662" spans="1:21" ht="13">
      <c r="A662" s="1208" t="s">
        <v>10586</v>
      </c>
      <c r="B662" s="164" t="s">
        <v>10587</v>
      </c>
      <c r="C662" s="164" t="s">
        <v>10588</v>
      </c>
      <c r="D662" s="145" t="s">
        <v>10589</v>
      </c>
      <c r="E662" s="145" t="s">
        <v>1196</v>
      </c>
      <c r="F662" s="76"/>
      <c r="G662" s="165" t="s">
        <v>223</v>
      </c>
      <c r="H662" s="165" t="s">
        <v>245</v>
      </c>
      <c r="I662" s="82" t="s">
        <v>316</v>
      </c>
      <c r="J662" s="76" t="s">
        <v>249</v>
      </c>
      <c r="K662" s="165"/>
      <c r="L662" s="76"/>
      <c r="M662" s="165"/>
      <c r="N662" s="1206" t="s">
        <v>233</v>
      </c>
      <c r="O662" s="83"/>
      <c r="P662" s="82"/>
      <c r="Q662" s="84"/>
      <c r="R662" s="83"/>
      <c r="S662" s="83"/>
      <c r="T662" s="83"/>
      <c r="U662" s="83"/>
    </row>
    <row r="663" spans="1:21" ht="13">
      <c r="A663" s="1208" t="s">
        <v>10691</v>
      </c>
      <c r="B663" s="164" t="s">
        <v>10692</v>
      </c>
      <c r="C663" s="164" t="s">
        <v>10693</v>
      </c>
      <c r="D663" s="145" t="s">
        <v>10694</v>
      </c>
      <c r="E663" s="145" t="s">
        <v>1104</v>
      </c>
      <c r="F663" s="76"/>
      <c r="G663" s="165" t="s">
        <v>225</v>
      </c>
      <c r="H663" s="165" t="s">
        <v>245</v>
      </c>
      <c r="I663" s="82" t="s">
        <v>316</v>
      </c>
      <c r="J663" s="76" t="s">
        <v>249</v>
      </c>
      <c r="K663" s="165"/>
      <c r="L663" s="76"/>
      <c r="M663" s="165"/>
      <c r="N663" s="1206" t="s">
        <v>233</v>
      </c>
      <c r="O663" s="83"/>
      <c r="P663" s="82"/>
      <c r="Q663" s="84"/>
      <c r="R663" s="83"/>
      <c r="S663" s="83"/>
      <c r="T663" s="83"/>
      <c r="U663" s="83"/>
    </row>
    <row r="664" spans="1:21" ht="13">
      <c r="A664" s="1208" t="s">
        <v>10721</v>
      </c>
      <c r="B664" s="164" t="s">
        <v>10722</v>
      </c>
      <c r="C664" s="164" t="s">
        <v>10723</v>
      </c>
      <c r="D664" s="145" t="s">
        <v>10724</v>
      </c>
      <c r="E664" s="145" t="s">
        <v>2306</v>
      </c>
      <c r="F664" s="76"/>
      <c r="G664" s="165" t="s">
        <v>223</v>
      </c>
      <c r="H664" s="165" t="s">
        <v>245</v>
      </c>
      <c r="I664" s="82" t="s">
        <v>316</v>
      </c>
      <c r="J664" s="76" t="s">
        <v>249</v>
      </c>
      <c r="K664" s="165"/>
      <c r="L664" s="76"/>
      <c r="M664" s="165"/>
      <c r="N664" s="1206" t="s">
        <v>233</v>
      </c>
      <c r="O664" s="83"/>
      <c r="P664" s="82"/>
      <c r="Q664" s="84"/>
      <c r="R664" s="83"/>
      <c r="S664" s="83"/>
      <c r="T664" s="83"/>
      <c r="U664" s="83"/>
    </row>
    <row r="665" spans="1:21" ht="13">
      <c r="A665" s="1208">
        <v>61141381</v>
      </c>
      <c r="B665" s="164" t="s">
        <v>3723</v>
      </c>
      <c r="C665" s="164" t="s">
        <v>3724</v>
      </c>
      <c r="D665" s="145" t="s">
        <v>3725</v>
      </c>
      <c r="E665" s="145" t="s">
        <v>3726</v>
      </c>
      <c r="F665" s="76" t="s">
        <v>3724</v>
      </c>
      <c r="G665" s="165" t="s">
        <v>223</v>
      </c>
      <c r="H665" s="165" t="s">
        <v>243</v>
      </c>
      <c r="I665" s="82" t="s">
        <v>316</v>
      </c>
      <c r="J665" s="76" t="s">
        <v>249</v>
      </c>
      <c r="K665" s="165"/>
      <c r="L665" s="76"/>
      <c r="M665" s="165"/>
      <c r="N665" s="1206" t="s">
        <v>233</v>
      </c>
      <c r="O665" s="83"/>
      <c r="P665" s="82"/>
      <c r="Q665" s="84"/>
      <c r="R665" s="83"/>
      <c r="S665" s="83"/>
      <c r="T665" s="83"/>
      <c r="U665" s="83"/>
    </row>
    <row r="666" spans="1:21" ht="13">
      <c r="A666" s="1208">
        <v>72821539</v>
      </c>
      <c r="B666" s="164" t="s">
        <v>7601</v>
      </c>
      <c r="C666" s="164">
        <v>933563670</v>
      </c>
      <c r="D666" s="145" t="s">
        <v>7602</v>
      </c>
      <c r="E666" s="145" t="s">
        <v>7603</v>
      </c>
      <c r="F666" s="76" t="s">
        <v>254</v>
      </c>
      <c r="G666" s="165" t="s">
        <v>224</v>
      </c>
      <c r="H666" s="165" t="s">
        <v>243</v>
      </c>
      <c r="I666" s="82" t="s">
        <v>316</v>
      </c>
      <c r="J666" s="76" t="s">
        <v>249</v>
      </c>
      <c r="K666" s="165"/>
      <c r="L666" s="76"/>
      <c r="M666" s="165"/>
      <c r="N666" s="1206" t="s">
        <v>233</v>
      </c>
      <c r="O666" s="83"/>
      <c r="P666" s="82"/>
      <c r="Q666" s="84"/>
      <c r="R666" s="83"/>
      <c r="S666" s="83"/>
      <c r="T666" s="83"/>
      <c r="U666" s="83"/>
    </row>
    <row r="667" spans="1:21" ht="13">
      <c r="A667" s="1208">
        <v>40147239</v>
      </c>
      <c r="B667" s="164" t="s">
        <v>1346</v>
      </c>
      <c r="C667" s="164">
        <v>51963459883</v>
      </c>
      <c r="D667" s="145" t="s">
        <v>1347</v>
      </c>
      <c r="E667" s="145" t="s">
        <v>451</v>
      </c>
      <c r="F667" s="76"/>
      <c r="G667" s="165" t="s">
        <v>224</v>
      </c>
      <c r="H667" s="165" t="s">
        <v>245</v>
      </c>
      <c r="I667" s="82" t="s">
        <v>316</v>
      </c>
      <c r="J667" s="76" t="s">
        <v>249</v>
      </c>
      <c r="K667" s="165"/>
      <c r="L667" s="76"/>
      <c r="M667" s="165"/>
      <c r="N667" s="1206" t="s">
        <v>233</v>
      </c>
      <c r="O667" s="83"/>
      <c r="P667" s="82"/>
      <c r="Q667" s="84"/>
      <c r="R667" s="83"/>
      <c r="S667" s="83"/>
      <c r="T667" s="83"/>
      <c r="U667" s="83"/>
    </row>
    <row r="668" spans="1:21" ht="13">
      <c r="A668" s="1208">
        <v>61875147</v>
      </c>
      <c r="B668" s="164" t="s">
        <v>4901</v>
      </c>
      <c r="C668" s="164">
        <v>51999666123</v>
      </c>
      <c r="D668" s="145" t="s">
        <v>4902</v>
      </c>
      <c r="E668" s="145" t="s">
        <v>624</v>
      </c>
      <c r="F668" s="76"/>
      <c r="G668" s="165" t="s">
        <v>225</v>
      </c>
      <c r="H668" s="165" t="s">
        <v>245</v>
      </c>
      <c r="I668" s="82" t="s">
        <v>316</v>
      </c>
      <c r="J668" s="76" t="s">
        <v>249</v>
      </c>
      <c r="K668" s="165"/>
      <c r="L668" s="76"/>
      <c r="M668" s="165"/>
      <c r="N668" s="1206" t="s">
        <v>233</v>
      </c>
      <c r="O668" s="83"/>
      <c r="P668" s="82"/>
      <c r="Q668" s="84"/>
      <c r="R668" s="83"/>
      <c r="S668" s="83"/>
      <c r="T668" s="83"/>
      <c r="U668" s="83"/>
    </row>
    <row r="669" spans="1:21" ht="13">
      <c r="A669" s="1208">
        <v>62028960</v>
      </c>
      <c r="B669" s="164" t="s">
        <v>5097</v>
      </c>
      <c r="C669" s="164">
        <v>928182792</v>
      </c>
      <c r="D669" s="145" t="s">
        <v>5098</v>
      </c>
      <c r="E669" s="145" t="s">
        <v>1196</v>
      </c>
      <c r="F669" s="76"/>
      <c r="G669" s="165" t="s">
        <v>224</v>
      </c>
      <c r="H669" s="165" t="s">
        <v>243</v>
      </c>
      <c r="I669" s="82" t="s">
        <v>316</v>
      </c>
      <c r="J669" s="76" t="s">
        <v>249</v>
      </c>
      <c r="K669" s="165"/>
      <c r="L669" s="76"/>
      <c r="M669" s="165"/>
      <c r="N669" s="1206" t="s">
        <v>233</v>
      </c>
      <c r="O669" s="83"/>
      <c r="P669" s="82"/>
      <c r="Q669" s="84"/>
      <c r="R669" s="83"/>
      <c r="S669" s="83"/>
      <c r="T669" s="83"/>
      <c r="U669" s="83"/>
    </row>
    <row r="670" spans="1:21" ht="13">
      <c r="A670" s="1208">
        <v>72058976</v>
      </c>
      <c r="B670" s="164" t="s">
        <v>6785</v>
      </c>
      <c r="C670" s="164">
        <v>992891909</v>
      </c>
      <c r="D670" s="145" t="s">
        <v>6786</v>
      </c>
      <c r="E670" s="145" t="s">
        <v>2510</v>
      </c>
      <c r="F670" s="76"/>
      <c r="G670" s="165" t="s">
        <v>224</v>
      </c>
      <c r="H670" s="165" t="s">
        <v>243</v>
      </c>
      <c r="I670" s="82" t="s">
        <v>316</v>
      </c>
      <c r="J670" s="76" t="s">
        <v>249</v>
      </c>
      <c r="K670" s="165"/>
      <c r="L670" s="76"/>
      <c r="M670" s="165"/>
      <c r="N670" s="1206" t="s">
        <v>233</v>
      </c>
      <c r="O670" s="83"/>
      <c r="P670" s="82"/>
      <c r="Q670" s="84"/>
      <c r="R670" s="83"/>
      <c r="S670" s="83"/>
      <c r="T670" s="83"/>
      <c r="U670" s="83"/>
    </row>
    <row r="671" spans="1:21" ht="13">
      <c r="A671" s="1208"/>
      <c r="B671" s="164" t="s">
        <v>12255</v>
      </c>
      <c r="C671" s="164">
        <v>968733734</v>
      </c>
      <c r="D671" s="145"/>
      <c r="E671" s="145" t="s">
        <v>1196</v>
      </c>
      <c r="F671" s="76"/>
      <c r="G671" s="165" t="s">
        <v>223</v>
      </c>
      <c r="H671" s="165" t="s">
        <v>243</v>
      </c>
      <c r="I671" s="82" t="s">
        <v>316</v>
      </c>
      <c r="J671" s="76" t="s">
        <v>249</v>
      </c>
      <c r="K671" s="165"/>
      <c r="L671" s="76"/>
      <c r="M671" s="165"/>
      <c r="N671" s="1206" t="s">
        <v>233</v>
      </c>
      <c r="O671" s="83"/>
      <c r="P671" s="82"/>
      <c r="Q671" s="84"/>
      <c r="R671" s="83"/>
      <c r="S671" s="83"/>
      <c r="T671" s="83"/>
      <c r="U671" s="83"/>
    </row>
    <row r="672" spans="1:21" ht="13">
      <c r="A672" s="1208" t="s">
        <v>10839</v>
      </c>
      <c r="B672" s="164" t="s">
        <v>10840</v>
      </c>
      <c r="C672" s="164">
        <v>936648950</v>
      </c>
      <c r="D672" s="145" t="s">
        <v>10841</v>
      </c>
      <c r="E672" s="145" t="s">
        <v>2510</v>
      </c>
      <c r="F672" s="76"/>
      <c r="G672" s="165" t="s">
        <v>223</v>
      </c>
      <c r="H672" s="165" t="s">
        <v>243</v>
      </c>
      <c r="I672" s="82" t="s">
        <v>316</v>
      </c>
      <c r="J672" s="76" t="s">
        <v>249</v>
      </c>
      <c r="K672" s="165"/>
      <c r="L672" s="76"/>
      <c r="M672" s="165"/>
      <c r="N672" s="1206" t="s">
        <v>233</v>
      </c>
      <c r="O672" s="83"/>
      <c r="P672" s="82"/>
      <c r="Q672" s="84"/>
      <c r="R672" s="83"/>
      <c r="S672" s="83"/>
      <c r="T672" s="83"/>
      <c r="U672" s="83"/>
    </row>
    <row r="673" spans="1:21" ht="13">
      <c r="A673" s="1208"/>
      <c r="B673" s="164" t="s">
        <v>12256</v>
      </c>
      <c r="C673" s="164">
        <v>980199251</v>
      </c>
      <c r="D673" s="145"/>
      <c r="E673" s="145" t="s">
        <v>373</v>
      </c>
      <c r="F673" s="76"/>
      <c r="G673" s="165" t="s">
        <v>224</v>
      </c>
      <c r="H673" s="165" t="s">
        <v>243</v>
      </c>
      <c r="I673" s="82" t="s">
        <v>316</v>
      </c>
      <c r="J673" s="76" t="s">
        <v>249</v>
      </c>
      <c r="K673" s="165"/>
      <c r="L673" s="76"/>
      <c r="M673" s="165"/>
      <c r="N673" s="1206" t="s">
        <v>233</v>
      </c>
      <c r="O673" s="83"/>
      <c r="P673" s="82"/>
      <c r="Q673" s="84"/>
      <c r="R673" s="83"/>
      <c r="S673" s="83"/>
      <c r="T673" s="83"/>
      <c r="U673" s="83"/>
    </row>
    <row r="674" spans="1:21" ht="13">
      <c r="A674" s="1208"/>
      <c r="B674" s="164" t="s">
        <v>12257</v>
      </c>
      <c r="C674" s="164">
        <v>933061885</v>
      </c>
      <c r="D674" s="145" t="s">
        <v>12258</v>
      </c>
      <c r="E674" s="145" t="s">
        <v>373</v>
      </c>
      <c r="F674" s="76"/>
      <c r="G674" s="165" t="s">
        <v>224</v>
      </c>
      <c r="H674" s="165" t="s">
        <v>243</v>
      </c>
      <c r="I674" s="82" t="s">
        <v>316</v>
      </c>
      <c r="J674" s="76" t="s">
        <v>249</v>
      </c>
      <c r="K674" s="165"/>
      <c r="L674" s="76"/>
      <c r="M674" s="165"/>
      <c r="N674" s="1206" t="s">
        <v>233</v>
      </c>
      <c r="O674" s="83"/>
      <c r="P674" s="82"/>
      <c r="Q674" s="84"/>
      <c r="R674" s="83"/>
      <c r="S674" s="83"/>
      <c r="T674" s="83"/>
      <c r="U674" s="83"/>
    </row>
    <row r="675" spans="1:21" ht="13">
      <c r="A675" s="1208"/>
      <c r="B675" s="164" t="s">
        <v>12259</v>
      </c>
      <c r="C675" s="164">
        <v>985788240</v>
      </c>
      <c r="D675" s="145" t="s">
        <v>12260</v>
      </c>
      <c r="E675" s="145" t="s">
        <v>874</v>
      </c>
      <c r="F675" s="76"/>
      <c r="G675" s="165" t="s">
        <v>224</v>
      </c>
      <c r="H675" s="165" t="s">
        <v>243</v>
      </c>
      <c r="I675" s="82" t="s">
        <v>316</v>
      </c>
      <c r="J675" s="76" t="s">
        <v>249</v>
      </c>
      <c r="K675" s="165"/>
      <c r="L675" s="76"/>
      <c r="M675" s="165"/>
      <c r="N675" s="1206" t="s">
        <v>233</v>
      </c>
      <c r="O675" s="83"/>
      <c r="P675" s="82"/>
      <c r="Q675" s="84"/>
      <c r="R675" s="83"/>
      <c r="S675" s="83"/>
      <c r="T675" s="83"/>
      <c r="U675" s="83"/>
    </row>
    <row r="676" spans="1:21" ht="13">
      <c r="A676" s="1208">
        <v>73725751</v>
      </c>
      <c r="B676" s="164" t="s">
        <v>8515</v>
      </c>
      <c r="C676" s="164">
        <v>903329774</v>
      </c>
      <c r="D676" s="145" t="s">
        <v>8516</v>
      </c>
      <c r="E676" s="145" t="s">
        <v>373</v>
      </c>
      <c r="F676" s="76"/>
      <c r="G676" s="165" t="s">
        <v>224</v>
      </c>
      <c r="H676" s="165" t="s">
        <v>243</v>
      </c>
      <c r="I676" s="82" t="s">
        <v>316</v>
      </c>
      <c r="J676" s="76" t="s">
        <v>249</v>
      </c>
      <c r="K676" s="165"/>
      <c r="L676" s="76"/>
      <c r="M676" s="165"/>
      <c r="N676" s="1206" t="s">
        <v>233</v>
      </c>
      <c r="O676" s="83"/>
      <c r="P676" s="82"/>
      <c r="Q676" s="84"/>
      <c r="R676" s="83"/>
      <c r="S676" s="83"/>
      <c r="T676" s="83"/>
      <c r="U676" s="83"/>
    </row>
    <row r="677" spans="1:21" ht="13">
      <c r="A677" s="1208">
        <v>72987152</v>
      </c>
      <c r="B677" s="164" t="s">
        <v>7842</v>
      </c>
      <c r="C677" s="164">
        <v>935752287</v>
      </c>
      <c r="D677" s="145" t="s">
        <v>7843</v>
      </c>
      <c r="E677" s="145" t="s">
        <v>373</v>
      </c>
      <c r="F677" s="76"/>
      <c r="G677" s="165" t="s">
        <v>224</v>
      </c>
      <c r="H677" s="165" t="s">
        <v>243</v>
      </c>
      <c r="I677" s="82" t="s">
        <v>316</v>
      </c>
      <c r="J677" s="76" t="s">
        <v>249</v>
      </c>
      <c r="K677" s="165"/>
      <c r="L677" s="76"/>
      <c r="M677" s="165"/>
      <c r="N677" s="1206" t="s">
        <v>233</v>
      </c>
      <c r="O677" s="83"/>
      <c r="P677" s="82"/>
      <c r="Q677" s="84"/>
      <c r="R677" s="83"/>
      <c r="S677" s="83"/>
      <c r="T677" s="83"/>
      <c r="U677" s="83"/>
    </row>
    <row r="678" spans="1:21" ht="13">
      <c r="A678" s="1208">
        <v>72589059</v>
      </c>
      <c r="B678" s="164" t="s">
        <v>7327</v>
      </c>
      <c r="C678" s="164">
        <v>989578979</v>
      </c>
      <c r="D678" s="145" t="s">
        <v>7328</v>
      </c>
      <c r="E678" s="145" t="s">
        <v>373</v>
      </c>
      <c r="F678" s="76"/>
      <c r="G678" s="165" t="s">
        <v>224</v>
      </c>
      <c r="H678" s="165" t="s">
        <v>243</v>
      </c>
      <c r="I678" s="82" t="s">
        <v>316</v>
      </c>
      <c r="J678" s="76" t="s">
        <v>249</v>
      </c>
      <c r="K678" s="165"/>
      <c r="L678" s="76"/>
      <c r="M678" s="165"/>
      <c r="N678" s="1206" t="s">
        <v>233</v>
      </c>
      <c r="O678" s="83"/>
      <c r="P678" s="82"/>
      <c r="Q678" s="84"/>
      <c r="R678" s="83"/>
      <c r="S678" s="83"/>
      <c r="T678" s="83"/>
      <c r="U678" s="83"/>
    </row>
    <row r="679" spans="1:21" ht="13">
      <c r="A679" s="1208">
        <v>72340742</v>
      </c>
      <c r="B679" s="164" t="s">
        <v>7084</v>
      </c>
      <c r="C679" s="164">
        <v>985568471</v>
      </c>
      <c r="D679" s="145"/>
      <c r="E679" s="145" t="s">
        <v>373</v>
      </c>
      <c r="F679" s="76"/>
      <c r="G679" s="165" t="s">
        <v>224</v>
      </c>
      <c r="H679" s="165" t="s">
        <v>243</v>
      </c>
      <c r="I679" s="82" t="s">
        <v>316</v>
      </c>
      <c r="J679" s="76" t="s">
        <v>249</v>
      </c>
      <c r="K679" s="165"/>
      <c r="L679" s="76"/>
      <c r="M679" s="165"/>
      <c r="N679" s="1206" t="s">
        <v>233</v>
      </c>
      <c r="O679" s="83"/>
      <c r="P679" s="82"/>
      <c r="Q679" s="84"/>
      <c r="R679" s="83"/>
      <c r="S679" s="83"/>
      <c r="T679" s="83"/>
      <c r="U679" s="83"/>
    </row>
    <row r="680" spans="1:21" ht="13">
      <c r="A680" s="1208">
        <v>61510951</v>
      </c>
      <c r="B680" s="164" t="s">
        <v>4573</v>
      </c>
      <c r="C680" s="164">
        <v>992451647</v>
      </c>
      <c r="D680" s="145" t="s">
        <v>4574</v>
      </c>
      <c r="E680" s="145" t="s">
        <v>373</v>
      </c>
      <c r="F680" s="76"/>
      <c r="G680" s="165" t="s">
        <v>224</v>
      </c>
      <c r="H680" s="165" t="s">
        <v>243</v>
      </c>
      <c r="I680" s="82" t="s">
        <v>316</v>
      </c>
      <c r="J680" s="76" t="s">
        <v>249</v>
      </c>
      <c r="K680" s="165"/>
      <c r="L680" s="76"/>
      <c r="M680" s="165"/>
      <c r="N680" s="1206" t="s">
        <v>233</v>
      </c>
      <c r="O680" s="83"/>
      <c r="P680" s="82"/>
      <c r="Q680" s="84"/>
      <c r="R680" s="83"/>
      <c r="S680" s="83"/>
      <c r="T680" s="83"/>
      <c r="U680" s="83"/>
    </row>
    <row r="681" spans="1:21" ht="13">
      <c r="A681" s="1208">
        <v>73728764</v>
      </c>
      <c r="B681" s="164" t="s">
        <v>8524</v>
      </c>
      <c r="C681" s="164">
        <v>977541788</v>
      </c>
      <c r="D681" s="145"/>
      <c r="E681" s="145" t="s">
        <v>373</v>
      </c>
      <c r="F681" s="76"/>
      <c r="G681" s="165" t="s">
        <v>224</v>
      </c>
      <c r="H681" s="165" t="s">
        <v>243</v>
      </c>
      <c r="I681" s="82" t="s">
        <v>316</v>
      </c>
      <c r="J681" s="76" t="s">
        <v>249</v>
      </c>
      <c r="K681" s="165"/>
      <c r="L681" s="76"/>
      <c r="M681" s="165"/>
      <c r="N681" s="1206" t="s">
        <v>233</v>
      </c>
      <c r="O681" s="83"/>
      <c r="P681" s="82"/>
      <c r="Q681" s="84"/>
      <c r="R681" s="83"/>
      <c r="S681" s="83"/>
      <c r="T681" s="83"/>
      <c r="U681" s="83"/>
    </row>
    <row r="682" spans="1:21" ht="13">
      <c r="A682" s="1208">
        <v>74014223</v>
      </c>
      <c r="B682" s="164" t="s">
        <v>8697</v>
      </c>
      <c r="C682" s="164">
        <v>950632127</v>
      </c>
      <c r="D682" s="145" t="s">
        <v>8698</v>
      </c>
      <c r="E682" s="145" t="s">
        <v>874</v>
      </c>
      <c r="F682" s="76"/>
      <c r="G682" s="165" t="s">
        <v>224</v>
      </c>
      <c r="H682" s="165" t="s">
        <v>243</v>
      </c>
      <c r="I682" s="82" t="s">
        <v>316</v>
      </c>
      <c r="J682" s="76" t="s">
        <v>249</v>
      </c>
      <c r="K682" s="165"/>
      <c r="L682" s="76"/>
      <c r="M682" s="165"/>
      <c r="N682" s="1206" t="s">
        <v>233</v>
      </c>
      <c r="O682" s="83"/>
      <c r="P682" s="82"/>
      <c r="Q682" s="84"/>
      <c r="R682" s="83"/>
      <c r="S682" s="83"/>
      <c r="T682" s="83"/>
      <c r="U682" s="83"/>
    </row>
    <row r="683" spans="1:21" ht="13">
      <c r="A683" s="1208">
        <v>74507070</v>
      </c>
      <c r="B683" s="164" t="s">
        <v>8928</v>
      </c>
      <c r="C683" s="164">
        <v>934718920</v>
      </c>
      <c r="D683" s="145"/>
      <c r="E683" s="145" t="s">
        <v>373</v>
      </c>
      <c r="F683" s="76"/>
      <c r="G683" s="165" t="s">
        <v>224</v>
      </c>
      <c r="H683" s="165" t="s">
        <v>243</v>
      </c>
      <c r="I683" s="82" t="s">
        <v>316</v>
      </c>
      <c r="J683" s="76" t="s">
        <v>249</v>
      </c>
      <c r="K683" s="165"/>
      <c r="L683" s="76"/>
      <c r="M683" s="165"/>
      <c r="N683" s="1206" t="s">
        <v>233</v>
      </c>
      <c r="O683" s="83"/>
      <c r="P683" s="82"/>
      <c r="Q683" s="84"/>
      <c r="R683" s="83"/>
      <c r="S683" s="83"/>
      <c r="T683" s="83"/>
      <c r="U683" s="83"/>
    </row>
    <row r="684" spans="1:21" ht="13">
      <c r="A684" s="1208"/>
      <c r="B684" s="164" t="s">
        <v>12261</v>
      </c>
      <c r="C684" s="164">
        <v>973160526</v>
      </c>
      <c r="D684" s="145"/>
      <c r="E684" s="145" t="s">
        <v>373</v>
      </c>
      <c r="F684" s="76"/>
      <c r="G684" s="165" t="s">
        <v>224</v>
      </c>
      <c r="H684" s="165" t="s">
        <v>243</v>
      </c>
      <c r="I684" s="82" t="s">
        <v>316</v>
      </c>
      <c r="J684" s="76" t="s">
        <v>249</v>
      </c>
      <c r="K684" s="165"/>
      <c r="L684" s="76"/>
      <c r="M684" s="165"/>
      <c r="N684" s="1206" t="s">
        <v>233</v>
      </c>
      <c r="O684" s="83"/>
      <c r="P684" s="82"/>
      <c r="Q684" s="84"/>
      <c r="R684" s="83"/>
      <c r="S684" s="83"/>
      <c r="T684" s="83"/>
      <c r="U684" s="83"/>
    </row>
    <row r="685" spans="1:21" ht="13">
      <c r="A685" s="1208">
        <v>942127148</v>
      </c>
      <c r="B685" s="164" t="s">
        <v>10245</v>
      </c>
      <c r="C685" s="164">
        <v>942127148</v>
      </c>
      <c r="D685" s="145" t="s">
        <v>10246</v>
      </c>
      <c r="E685" s="145" t="s">
        <v>373</v>
      </c>
      <c r="F685" s="76"/>
      <c r="G685" s="165" t="s">
        <v>224</v>
      </c>
      <c r="H685" s="165" t="s">
        <v>243</v>
      </c>
      <c r="I685" s="82" t="s">
        <v>316</v>
      </c>
      <c r="J685" s="76" t="s">
        <v>249</v>
      </c>
      <c r="K685" s="165"/>
      <c r="L685" s="76" t="s">
        <v>271</v>
      </c>
      <c r="M685" s="165"/>
      <c r="N685" s="1209" t="s">
        <v>231</v>
      </c>
      <c r="O685" s="83" t="s">
        <v>236</v>
      </c>
      <c r="P685" s="82"/>
      <c r="Q685" s="84"/>
      <c r="R685" s="83"/>
      <c r="S685" s="83"/>
      <c r="T685" s="83"/>
      <c r="U685" s="83"/>
    </row>
    <row r="686" spans="1:21" ht="13">
      <c r="A686" s="1208">
        <v>74003505</v>
      </c>
      <c r="B686" s="164" t="s">
        <v>8674</v>
      </c>
      <c r="C686" s="164">
        <v>972149648</v>
      </c>
      <c r="D686" s="145" t="s">
        <v>8675</v>
      </c>
      <c r="E686" s="145" t="s">
        <v>874</v>
      </c>
      <c r="F686" s="76"/>
      <c r="G686" s="165" t="s">
        <v>224</v>
      </c>
      <c r="H686" s="165" t="s">
        <v>243</v>
      </c>
      <c r="I686" s="82" t="s">
        <v>316</v>
      </c>
      <c r="J686" s="76" t="s">
        <v>249</v>
      </c>
      <c r="K686" s="165"/>
      <c r="L686" s="76"/>
      <c r="M686" s="165"/>
      <c r="N686" s="1206" t="s">
        <v>233</v>
      </c>
      <c r="O686" s="83"/>
      <c r="P686" s="82"/>
      <c r="Q686" s="84"/>
      <c r="R686" s="83"/>
      <c r="S686" s="83"/>
      <c r="T686" s="83"/>
      <c r="U686" s="83"/>
    </row>
    <row r="687" spans="1:21" ht="13">
      <c r="A687" s="1208"/>
      <c r="B687" s="164" t="s">
        <v>12262</v>
      </c>
      <c r="C687" s="164">
        <v>951975349</v>
      </c>
      <c r="D687" s="145" t="s">
        <v>12263</v>
      </c>
      <c r="E687" s="145" t="s">
        <v>373</v>
      </c>
      <c r="F687" s="76"/>
      <c r="G687" s="165" t="s">
        <v>224</v>
      </c>
      <c r="H687" s="165" t="s">
        <v>243</v>
      </c>
      <c r="I687" s="82" t="s">
        <v>316</v>
      </c>
      <c r="J687" s="76" t="s">
        <v>249</v>
      </c>
      <c r="K687" s="165"/>
      <c r="L687" s="76"/>
      <c r="M687" s="165"/>
      <c r="N687" s="1206" t="s">
        <v>233</v>
      </c>
      <c r="O687" s="83"/>
      <c r="P687" s="82"/>
      <c r="Q687" s="84"/>
      <c r="R687" s="83"/>
      <c r="S687" s="83"/>
      <c r="T687" s="83"/>
      <c r="U687" s="83"/>
    </row>
    <row r="688" spans="1:21" ht="13">
      <c r="A688" s="1208">
        <v>61613808</v>
      </c>
      <c r="B688" s="164" t="s">
        <v>4716</v>
      </c>
      <c r="C688" s="164">
        <v>967883140</v>
      </c>
      <c r="D688" s="145"/>
      <c r="E688" s="145" t="s">
        <v>874</v>
      </c>
      <c r="F688" s="76"/>
      <c r="G688" s="165" t="s">
        <v>224</v>
      </c>
      <c r="H688" s="165" t="s">
        <v>243</v>
      </c>
      <c r="I688" s="82" t="s">
        <v>316</v>
      </c>
      <c r="J688" s="76" t="s">
        <v>249</v>
      </c>
      <c r="K688" s="165"/>
      <c r="L688" s="76"/>
      <c r="M688" s="165"/>
      <c r="N688" s="1206" t="s">
        <v>233</v>
      </c>
      <c r="O688" s="83"/>
      <c r="P688" s="82"/>
      <c r="Q688" s="84"/>
      <c r="R688" s="83"/>
      <c r="S688" s="83"/>
      <c r="T688" s="83"/>
      <c r="U688" s="83"/>
    </row>
    <row r="689" spans="1:21" ht="13">
      <c r="A689" s="1208"/>
      <c r="B689" s="164" t="s">
        <v>12264</v>
      </c>
      <c r="C689" s="164">
        <v>987389016</v>
      </c>
      <c r="D689" s="145" t="s">
        <v>12265</v>
      </c>
      <c r="E689" s="145" t="s">
        <v>874</v>
      </c>
      <c r="F689" s="76"/>
      <c r="G689" s="165" t="s">
        <v>224</v>
      </c>
      <c r="H689" s="165" t="s">
        <v>243</v>
      </c>
      <c r="I689" s="82" t="s">
        <v>316</v>
      </c>
      <c r="J689" s="76" t="s">
        <v>249</v>
      </c>
      <c r="K689" s="165"/>
      <c r="L689" s="76"/>
      <c r="M689" s="165"/>
      <c r="N689" s="1206" t="s">
        <v>233</v>
      </c>
      <c r="O689" s="83"/>
      <c r="P689" s="82"/>
      <c r="Q689" s="84"/>
      <c r="R689" s="83"/>
      <c r="S689" s="83"/>
      <c r="T689" s="83"/>
      <c r="U689" s="83"/>
    </row>
    <row r="690" spans="1:21" ht="13">
      <c r="A690" s="1208"/>
      <c r="B690" s="164" t="s">
        <v>12266</v>
      </c>
      <c r="C690" s="164">
        <v>941507360</v>
      </c>
      <c r="D690" s="145" t="s">
        <v>12267</v>
      </c>
      <c r="E690" s="145" t="s">
        <v>373</v>
      </c>
      <c r="F690" s="76"/>
      <c r="G690" s="165" t="s">
        <v>224</v>
      </c>
      <c r="H690" s="165" t="s">
        <v>243</v>
      </c>
      <c r="I690" s="82" t="s">
        <v>316</v>
      </c>
      <c r="J690" s="76" t="s">
        <v>249</v>
      </c>
      <c r="K690" s="165"/>
      <c r="L690" s="76"/>
      <c r="M690" s="165"/>
      <c r="N690" s="1206" t="s">
        <v>233</v>
      </c>
      <c r="O690" s="83"/>
      <c r="P690" s="82"/>
      <c r="Q690" s="84"/>
      <c r="R690" s="83"/>
      <c r="S690" s="83"/>
      <c r="T690" s="83"/>
      <c r="U690" s="83"/>
    </row>
    <row r="691" spans="1:21" ht="13">
      <c r="A691" s="1208"/>
      <c r="B691" s="164" t="s">
        <v>12268</v>
      </c>
      <c r="C691" s="164">
        <v>977650151</v>
      </c>
      <c r="D691" s="145"/>
      <c r="E691" s="145" t="s">
        <v>874</v>
      </c>
      <c r="F691" s="76"/>
      <c r="G691" s="165" t="s">
        <v>224</v>
      </c>
      <c r="H691" s="165" t="s">
        <v>243</v>
      </c>
      <c r="I691" s="82" t="s">
        <v>316</v>
      </c>
      <c r="J691" s="76" t="s">
        <v>249</v>
      </c>
      <c r="K691" s="165"/>
      <c r="L691" s="76"/>
      <c r="M691" s="165"/>
      <c r="N691" s="1206" t="s">
        <v>233</v>
      </c>
      <c r="O691" s="83"/>
      <c r="P691" s="82"/>
      <c r="Q691" s="84"/>
      <c r="R691" s="83"/>
      <c r="S691" s="83"/>
      <c r="T691" s="83"/>
      <c r="U691" s="83"/>
    </row>
    <row r="692" spans="1:21" ht="13">
      <c r="A692" s="1208"/>
      <c r="B692" s="164" t="s">
        <v>12269</v>
      </c>
      <c r="C692" s="164">
        <v>989430268</v>
      </c>
      <c r="D692" s="145"/>
      <c r="E692" s="145" t="s">
        <v>373</v>
      </c>
      <c r="F692" s="76"/>
      <c r="G692" s="165" t="s">
        <v>224</v>
      </c>
      <c r="H692" s="165" t="s">
        <v>243</v>
      </c>
      <c r="I692" s="82" t="s">
        <v>316</v>
      </c>
      <c r="J692" s="76" t="s">
        <v>249</v>
      </c>
      <c r="K692" s="165"/>
      <c r="L692" s="76"/>
      <c r="M692" s="165"/>
      <c r="N692" s="1206" t="s">
        <v>233</v>
      </c>
      <c r="O692" s="83"/>
      <c r="P692" s="82"/>
      <c r="Q692" s="84"/>
      <c r="R692" s="83"/>
      <c r="S692" s="83"/>
      <c r="T692" s="83"/>
      <c r="U692" s="83"/>
    </row>
    <row r="693" spans="1:21" ht="13">
      <c r="A693" s="1208"/>
      <c r="B693" s="164" t="s">
        <v>12270</v>
      </c>
      <c r="C693" s="164">
        <v>959368144</v>
      </c>
      <c r="D693" s="145"/>
      <c r="E693" s="145" t="s">
        <v>373</v>
      </c>
      <c r="F693" s="76"/>
      <c r="G693" s="165" t="s">
        <v>224</v>
      </c>
      <c r="H693" s="165" t="s">
        <v>243</v>
      </c>
      <c r="I693" s="82" t="s">
        <v>316</v>
      </c>
      <c r="J693" s="76" t="s">
        <v>249</v>
      </c>
      <c r="K693" s="165"/>
      <c r="L693" s="76"/>
      <c r="M693" s="165"/>
      <c r="N693" s="1206" t="s">
        <v>233</v>
      </c>
      <c r="O693" s="83"/>
      <c r="P693" s="82"/>
      <c r="Q693" s="84"/>
      <c r="R693" s="83"/>
      <c r="S693" s="83"/>
      <c r="T693" s="83"/>
      <c r="U693" s="83"/>
    </row>
    <row r="694" spans="1:21" ht="13">
      <c r="A694" s="1208">
        <v>71356898</v>
      </c>
      <c r="B694" s="164" t="s">
        <v>6222</v>
      </c>
      <c r="C694" s="164">
        <v>998666043</v>
      </c>
      <c r="D694" s="145"/>
      <c r="E694" s="145" t="s">
        <v>373</v>
      </c>
      <c r="F694" s="76"/>
      <c r="G694" s="165" t="s">
        <v>225</v>
      </c>
      <c r="H694" s="165" t="s">
        <v>243</v>
      </c>
      <c r="I694" s="82" t="s">
        <v>316</v>
      </c>
      <c r="J694" s="76" t="s">
        <v>249</v>
      </c>
      <c r="K694" s="165"/>
      <c r="L694" s="76"/>
      <c r="M694" s="165"/>
      <c r="N694" s="1206" t="s">
        <v>233</v>
      </c>
      <c r="O694" s="83"/>
      <c r="P694" s="82"/>
      <c r="Q694" s="84"/>
      <c r="R694" s="83"/>
      <c r="S694" s="83"/>
      <c r="T694" s="83"/>
      <c r="U694" s="83"/>
    </row>
    <row r="695" spans="1:21" ht="13">
      <c r="A695" s="1208"/>
      <c r="B695" s="164" t="s">
        <v>12055</v>
      </c>
      <c r="C695" s="164">
        <v>956263547</v>
      </c>
      <c r="D695" s="145"/>
      <c r="E695" s="145" t="s">
        <v>874</v>
      </c>
      <c r="F695" s="76"/>
      <c r="G695" s="165" t="s">
        <v>225</v>
      </c>
      <c r="H695" s="165" t="s">
        <v>243</v>
      </c>
      <c r="I695" s="82" t="s">
        <v>316</v>
      </c>
      <c r="J695" s="76" t="s">
        <v>249</v>
      </c>
      <c r="K695" s="165"/>
      <c r="L695" s="76"/>
      <c r="M695" s="165"/>
      <c r="N695" s="1206" t="s">
        <v>233</v>
      </c>
      <c r="O695" s="83"/>
      <c r="P695" s="82"/>
      <c r="Q695" s="84"/>
      <c r="R695" s="83"/>
      <c r="S695" s="83"/>
      <c r="T695" s="83"/>
      <c r="U695" s="83"/>
    </row>
    <row r="696" spans="1:21" ht="13">
      <c r="A696" s="1208"/>
      <c r="B696" s="164" t="s">
        <v>12271</v>
      </c>
      <c r="C696" s="164">
        <v>907799841</v>
      </c>
      <c r="D696" s="145"/>
      <c r="E696" s="145" t="s">
        <v>373</v>
      </c>
      <c r="F696" s="76"/>
      <c r="G696" s="165" t="s">
        <v>225</v>
      </c>
      <c r="H696" s="165" t="s">
        <v>243</v>
      </c>
      <c r="I696" s="82" t="s">
        <v>316</v>
      </c>
      <c r="J696" s="76" t="s">
        <v>249</v>
      </c>
      <c r="K696" s="165"/>
      <c r="L696" s="76"/>
      <c r="M696" s="165"/>
      <c r="N696" s="1206" t="s">
        <v>233</v>
      </c>
      <c r="O696" s="83"/>
      <c r="P696" s="82"/>
      <c r="Q696" s="84"/>
      <c r="R696" s="83"/>
      <c r="S696" s="83"/>
      <c r="T696" s="83"/>
      <c r="U696" s="83"/>
    </row>
    <row r="697" spans="1:21" ht="13">
      <c r="A697" s="1208">
        <v>62492755</v>
      </c>
      <c r="B697" s="164" t="s">
        <v>5226</v>
      </c>
      <c r="C697" s="164">
        <v>969713299</v>
      </c>
      <c r="D697" s="145"/>
      <c r="E697" s="145" t="s">
        <v>874</v>
      </c>
      <c r="F697" s="76"/>
      <c r="G697" s="165" t="s">
        <v>224</v>
      </c>
      <c r="H697" s="165" t="s">
        <v>243</v>
      </c>
      <c r="I697" s="82" t="s">
        <v>316</v>
      </c>
      <c r="J697" s="76" t="s">
        <v>249</v>
      </c>
      <c r="K697" s="165"/>
      <c r="L697" s="76"/>
      <c r="M697" s="165"/>
      <c r="N697" s="1206" t="s">
        <v>233</v>
      </c>
      <c r="O697" s="83"/>
      <c r="P697" s="82"/>
      <c r="Q697" s="84"/>
      <c r="R697" s="83"/>
      <c r="S697" s="83"/>
      <c r="T697" s="83"/>
      <c r="U697" s="83"/>
    </row>
    <row r="698" spans="1:21" ht="13">
      <c r="A698" s="1208"/>
      <c r="B698" s="164" t="s">
        <v>12272</v>
      </c>
      <c r="C698" s="164">
        <v>939970537</v>
      </c>
      <c r="D698" s="145"/>
      <c r="E698" s="145" t="s">
        <v>373</v>
      </c>
      <c r="F698" s="76"/>
      <c r="G698" s="165" t="s">
        <v>224</v>
      </c>
      <c r="H698" s="165" t="s">
        <v>243</v>
      </c>
      <c r="I698" s="82" t="s">
        <v>316</v>
      </c>
      <c r="J698" s="76" t="s">
        <v>249</v>
      </c>
      <c r="K698" s="165"/>
      <c r="L698" s="76"/>
      <c r="M698" s="165"/>
      <c r="N698" s="1206" t="s">
        <v>233</v>
      </c>
      <c r="O698" s="83"/>
      <c r="P698" s="82"/>
      <c r="Q698" s="84"/>
      <c r="R698" s="83"/>
      <c r="S698" s="83"/>
      <c r="T698" s="83"/>
      <c r="U698" s="83"/>
    </row>
    <row r="699" spans="1:21" ht="13">
      <c r="A699" s="1208"/>
      <c r="B699" s="164" t="s">
        <v>12273</v>
      </c>
      <c r="C699" s="164">
        <v>904957030</v>
      </c>
      <c r="D699" s="145"/>
      <c r="E699" s="145" t="s">
        <v>874</v>
      </c>
      <c r="F699" s="76"/>
      <c r="G699" s="165" t="s">
        <v>224</v>
      </c>
      <c r="H699" s="165" t="s">
        <v>243</v>
      </c>
      <c r="I699" s="82" t="s">
        <v>316</v>
      </c>
      <c r="J699" s="76" t="s">
        <v>249</v>
      </c>
      <c r="K699" s="165"/>
      <c r="L699" s="76"/>
      <c r="M699" s="165"/>
      <c r="N699" s="1206" t="s">
        <v>233</v>
      </c>
      <c r="O699" s="83"/>
      <c r="P699" s="82"/>
      <c r="Q699" s="84"/>
      <c r="R699" s="83"/>
      <c r="S699" s="83"/>
      <c r="T699" s="83"/>
      <c r="U699" s="83"/>
    </row>
    <row r="700" spans="1:21" ht="13">
      <c r="A700" s="1208">
        <v>72007989</v>
      </c>
      <c r="B700" s="164" t="s">
        <v>6692</v>
      </c>
      <c r="C700" s="164">
        <v>932196292</v>
      </c>
      <c r="D700" s="145"/>
      <c r="E700" s="145" t="s">
        <v>373</v>
      </c>
      <c r="F700" s="76"/>
      <c r="G700" s="165" t="s">
        <v>224</v>
      </c>
      <c r="H700" s="165" t="s">
        <v>243</v>
      </c>
      <c r="I700" s="82" t="s">
        <v>316</v>
      </c>
      <c r="J700" s="76" t="s">
        <v>249</v>
      </c>
      <c r="K700" s="165"/>
      <c r="L700" s="76"/>
      <c r="M700" s="165"/>
      <c r="N700" s="1206" t="s">
        <v>233</v>
      </c>
      <c r="O700" s="83" t="s">
        <v>236</v>
      </c>
      <c r="P700" s="82" t="s">
        <v>332</v>
      </c>
      <c r="Q700" s="84"/>
      <c r="R700" s="83"/>
      <c r="S700" s="83"/>
      <c r="T700" s="83"/>
      <c r="U700" s="83"/>
    </row>
    <row r="701" spans="1:21" ht="13">
      <c r="A701" s="1208">
        <v>61494841</v>
      </c>
      <c r="B701" s="164" t="s">
        <v>4511</v>
      </c>
      <c r="C701" s="164">
        <v>907231109</v>
      </c>
      <c r="D701" s="145"/>
      <c r="E701" s="145" t="s">
        <v>373</v>
      </c>
      <c r="F701" s="76"/>
      <c r="G701" s="165" t="s">
        <v>224</v>
      </c>
      <c r="H701" s="165" t="s">
        <v>243</v>
      </c>
      <c r="I701" s="82" t="s">
        <v>316</v>
      </c>
      <c r="J701" s="76" t="s">
        <v>249</v>
      </c>
      <c r="K701" s="165"/>
      <c r="L701" s="76"/>
      <c r="M701" s="165"/>
      <c r="N701" s="1206" t="s">
        <v>233</v>
      </c>
      <c r="O701" s="83" t="s">
        <v>236</v>
      </c>
      <c r="P701" s="82" t="s">
        <v>332</v>
      </c>
      <c r="Q701" s="84"/>
      <c r="R701" s="83"/>
      <c r="S701" s="83"/>
      <c r="T701" s="83"/>
      <c r="U701" s="83"/>
    </row>
    <row r="702" spans="1:21" ht="13">
      <c r="A702" s="1208"/>
      <c r="B702" s="164" t="s">
        <v>12274</v>
      </c>
      <c r="C702" s="164">
        <v>980721247</v>
      </c>
      <c r="D702" s="145"/>
      <c r="E702" s="145" t="s">
        <v>874</v>
      </c>
      <c r="F702" s="76"/>
      <c r="G702" s="165" t="s">
        <v>224</v>
      </c>
      <c r="H702" s="165" t="s">
        <v>243</v>
      </c>
      <c r="I702" s="82" t="s">
        <v>316</v>
      </c>
      <c r="J702" s="76" t="s">
        <v>249</v>
      </c>
      <c r="K702" s="165"/>
      <c r="L702" s="76"/>
      <c r="M702" s="165"/>
      <c r="N702" s="1206" t="s">
        <v>233</v>
      </c>
      <c r="O702" s="83" t="s">
        <v>236</v>
      </c>
      <c r="P702" s="82" t="s">
        <v>332</v>
      </c>
      <c r="Q702" s="84"/>
      <c r="R702" s="83"/>
      <c r="S702" s="83"/>
      <c r="T702" s="83"/>
      <c r="U702" s="83"/>
    </row>
    <row r="703" spans="1:21" ht="13">
      <c r="A703" s="1208"/>
      <c r="B703" s="164" t="s">
        <v>12275</v>
      </c>
      <c r="C703" s="164">
        <v>902643982</v>
      </c>
      <c r="D703" s="145"/>
      <c r="E703" s="145" t="s">
        <v>373</v>
      </c>
      <c r="F703" s="76"/>
      <c r="G703" s="165" t="s">
        <v>224</v>
      </c>
      <c r="H703" s="165" t="s">
        <v>243</v>
      </c>
      <c r="I703" s="82" t="s">
        <v>316</v>
      </c>
      <c r="J703" s="76" t="s">
        <v>249</v>
      </c>
      <c r="K703" s="165"/>
      <c r="L703" s="76"/>
      <c r="M703" s="165"/>
      <c r="N703" s="1206" t="s">
        <v>233</v>
      </c>
      <c r="O703" s="83" t="s">
        <v>236</v>
      </c>
      <c r="P703" s="82" t="s">
        <v>332</v>
      </c>
      <c r="Q703" s="84"/>
      <c r="R703" s="83"/>
      <c r="S703" s="83"/>
      <c r="T703" s="83"/>
      <c r="U703" s="83"/>
    </row>
    <row r="704" spans="1:21" ht="13">
      <c r="A704" s="1208">
        <v>62578915</v>
      </c>
      <c r="B704" s="164" t="s">
        <v>5257</v>
      </c>
      <c r="C704" s="164">
        <v>957423535</v>
      </c>
      <c r="D704" s="145"/>
      <c r="E704" s="145" t="s">
        <v>874</v>
      </c>
      <c r="F704" s="76"/>
      <c r="G704" s="165" t="s">
        <v>224</v>
      </c>
      <c r="H704" s="165" t="s">
        <v>243</v>
      </c>
      <c r="I704" s="82" t="s">
        <v>316</v>
      </c>
      <c r="J704" s="76" t="s">
        <v>249</v>
      </c>
      <c r="K704" s="165"/>
      <c r="L704" s="76"/>
      <c r="M704" s="165"/>
      <c r="N704" s="1206" t="s">
        <v>233</v>
      </c>
      <c r="O704" s="83" t="s">
        <v>236</v>
      </c>
      <c r="P704" s="82" t="s">
        <v>332</v>
      </c>
      <c r="Q704" s="84"/>
      <c r="R704" s="83"/>
      <c r="S704" s="83"/>
      <c r="T704" s="83"/>
      <c r="U704" s="83"/>
    </row>
    <row r="705" spans="1:22" ht="13">
      <c r="A705" s="1208">
        <v>73292217</v>
      </c>
      <c r="B705" s="164" t="s">
        <v>8269</v>
      </c>
      <c r="C705" s="164">
        <v>962379317</v>
      </c>
      <c r="D705" s="145"/>
      <c r="E705" s="145" t="s">
        <v>874</v>
      </c>
      <c r="F705" s="76"/>
      <c r="G705" s="165" t="s">
        <v>224</v>
      </c>
      <c r="H705" s="165" t="s">
        <v>243</v>
      </c>
      <c r="I705" s="82" t="s">
        <v>316</v>
      </c>
      <c r="J705" s="76" t="s">
        <v>249</v>
      </c>
      <c r="K705" s="165"/>
      <c r="L705" s="76"/>
      <c r="M705" s="165"/>
      <c r="N705" s="1206" t="s">
        <v>233</v>
      </c>
      <c r="O705" s="83" t="s">
        <v>237</v>
      </c>
      <c r="P705" s="82" t="s">
        <v>237</v>
      </c>
      <c r="Q705" s="84"/>
      <c r="R705" s="83"/>
      <c r="S705" s="83"/>
      <c r="T705" s="83"/>
      <c r="U705" s="83"/>
    </row>
    <row r="706" spans="1:22" ht="13">
      <c r="A706" s="1208"/>
      <c r="B706" s="164" t="s">
        <v>12276</v>
      </c>
      <c r="C706" s="164">
        <v>906323648</v>
      </c>
      <c r="D706" s="145"/>
      <c r="E706" s="145" t="s">
        <v>373</v>
      </c>
      <c r="F706" s="76"/>
      <c r="G706" s="165" t="s">
        <v>223</v>
      </c>
      <c r="H706" s="165" t="s">
        <v>243</v>
      </c>
      <c r="I706" s="82" t="s">
        <v>316</v>
      </c>
      <c r="J706" s="76" t="s">
        <v>249</v>
      </c>
      <c r="K706" s="165"/>
      <c r="L706" s="76"/>
      <c r="M706" s="165"/>
      <c r="N706" s="1206" t="s">
        <v>233</v>
      </c>
      <c r="O706" s="83" t="s">
        <v>236</v>
      </c>
      <c r="P706" s="82" t="s">
        <v>332</v>
      </c>
      <c r="Q706" s="84"/>
      <c r="R706" s="83"/>
      <c r="S706" s="83"/>
      <c r="T706" s="83"/>
      <c r="U706" s="83"/>
    </row>
    <row r="707" spans="1:22" ht="13">
      <c r="A707" s="1208"/>
      <c r="B707" s="164" t="s">
        <v>12277</v>
      </c>
      <c r="C707" s="164">
        <v>943224410</v>
      </c>
      <c r="D707" s="145"/>
      <c r="E707" s="145" t="s">
        <v>373</v>
      </c>
      <c r="F707" s="76"/>
      <c r="G707" s="165" t="s">
        <v>225</v>
      </c>
      <c r="H707" s="165" t="s">
        <v>243</v>
      </c>
      <c r="I707" s="82" t="s">
        <v>316</v>
      </c>
      <c r="J707" s="76" t="s">
        <v>249</v>
      </c>
      <c r="K707" s="165"/>
      <c r="L707" s="76"/>
      <c r="M707" s="165"/>
      <c r="N707" s="1206" t="s">
        <v>233</v>
      </c>
      <c r="O707" s="83" t="s">
        <v>236</v>
      </c>
      <c r="P707" s="82"/>
      <c r="Q707" s="84"/>
      <c r="R707" s="83"/>
      <c r="S707" s="83"/>
      <c r="T707" s="83"/>
      <c r="U707" s="83"/>
    </row>
    <row r="708" spans="1:22" ht="13">
      <c r="A708" s="1208">
        <v>72395151</v>
      </c>
      <c r="B708" s="164" t="s">
        <v>7177</v>
      </c>
      <c r="C708" s="164">
        <v>959732077</v>
      </c>
      <c r="D708" s="145"/>
      <c r="E708" s="145" t="s">
        <v>373</v>
      </c>
      <c r="F708" s="76"/>
      <c r="G708" s="165" t="s">
        <v>225</v>
      </c>
      <c r="H708" s="165" t="s">
        <v>243</v>
      </c>
      <c r="I708" s="82" t="s">
        <v>316</v>
      </c>
      <c r="J708" s="76" t="s">
        <v>249</v>
      </c>
      <c r="K708" s="165"/>
      <c r="L708" s="76"/>
      <c r="M708" s="165"/>
      <c r="N708" s="1206" t="s">
        <v>233</v>
      </c>
      <c r="O708" s="83" t="s">
        <v>237</v>
      </c>
      <c r="P708" s="82" t="s">
        <v>237</v>
      </c>
      <c r="Q708" s="84"/>
      <c r="R708" s="83"/>
      <c r="S708" s="83"/>
      <c r="T708" s="83"/>
      <c r="U708" s="83"/>
    </row>
    <row r="709" spans="1:22" ht="28">
      <c r="A709" s="1208">
        <v>73153939</v>
      </c>
      <c r="B709" s="164" t="s">
        <v>8048</v>
      </c>
      <c r="C709" s="164">
        <v>946290487</v>
      </c>
      <c r="D709" s="145" t="s">
        <v>1296</v>
      </c>
      <c r="E709" s="145" t="s">
        <v>373</v>
      </c>
      <c r="F709" s="76"/>
      <c r="G709" s="165" t="s">
        <v>223</v>
      </c>
      <c r="H709" s="165" t="s">
        <v>243</v>
      </c>
      <c r="I709" s="82" t="s">
        <v>316</v>
      </c>
      <c r="J709" s="76" t="s">
        <v>249</v>
      </c>
      <c r="K709" s="165"/>
      <c r="L709" s="76"/>
      <c r="M709" s="165"/>
      <c r="N709" s="1206" t="s">
        <v>233</v>
      </c>
      <c r="O709" s="309" t="s">
        <v>332</v>
      </c>
      <c r="P709" s="82" t="s">
        <v>332</v>
      </c>
      <c r="Q709" s="84"/>
      <c r="R709" s="83"/>
      <c r="S709" s="83"/>
      <c r="T709" s="83"/>
      <c r="U709" s="83"/>
      <c r="V709" s="56" t="s">
        <v>12435</v>
      </c>
    </row>
    <row r="710" spans="1:22" ht="28">
      <c r="A710" s="1208">
        <v>61518946</v>
      </c>
      <c r="B710" s="164" t="s">
        <v>4624</v>
      </c>
      <c r="C710" s="164">
        <v>51925327077</v>
      </c>
      <c r="D710" s="145" t="s">
        <v>4625</v>
      </c>
      <c r="E710" s="145" t="s">
        <v>451</v>
      </c>
      <c r="F710" s="76"/>
      <c r="G710" s="165" t="s">
        <v>224</v>
      </c>
      <c r="H710" s="165" t="s">
        <v>245</v>
      </c>
      <c r="I710" s="82" t="s">
        <v>10</v>
      </c>
      <c r="J710" s="76" t="s">
        <v>249</v>
      </c>
      <c r="K710" s="165"/>
      <c r="L710" s="76"/>
      <c r="M710" s="165"/>
      <c r="N710" s="1206" t="s">
        <v>233</v>
      </c>
      <c r="O710" s="309" t="s">
        <v>231</v>
      </c>
      <c r="P710" s="82" t="s">
        <v>231</v>
      </c>
      <c r="Q710" s="84" t="s">
        <v>324</v>
      </c>
      <c r="R710" s="83" t="s">
        <v>232</v>
      </c>
      <c r="S710" s="83" t="s">
        <v>318</v>
      </c>
      <c r="T710" s="309" t="s">
        <v>323</v>
      </c>
      <c r="U710" s="309" t="s">
        <v>255</v>
      </c>
    </row>
    <row r="711" spans="1:22" ht="28">
      <c r="A711" s="1208">
        <v>61544448</v>
      </c>
      <c r="B711" s="164" t="s">
        <v>83</v>
      </c>
      <c r="C711" s="164">
        <v>912615340</v>
      </c>
      <c r="D711" s="145" t="s">
        <v>4695</v>
      </c>
      <c r="E711" s="145" t="s">
        <v>451</v>
      </c>
      <c r="F711" s="76" t="s">
        <v>254</v>
      </c>
      <c r="G711" s="165" t="s">
        <v>223</v>
      </c>
      <c r="H711" s="165" t="s">
        <v>243</v>
      </c>
      <c r="I711" s="82" t="s">
        <v>316</v>
      </c>
      <c r="J711" s="76" t="s">
        <v>249</v>
      </c>
      <c r="K711" s="165"/>
      <c r="L711" s="76"/>
      <c r="M711" s="165"/>
      <c r="N711" s="1209" t="s">
        <v>231</v>
      </c>
      <c r="O711" s="309" t="s">
        <v>231</v>
      </c>
      <c r="P711" s="82" t="s">
        <v>231</v>
      </c>
      <c r="Q711" s="84" t="s">
        <v>445</v>
      </c>
      <c r="R711" s="83" t="s">
        <v>232</v>
      </c>
      <c r="S711" s="83" t="s">
        <v>318</v>
      </c>
      <c r="T711" s="83" t="s">
        <v>323</v>
      </c>
      <c r="U711" s="83" t="s">
        <v>255</v>
      </c>
    </row>
    <row r="712" spans="1:22" ht="28">
      <c r="A712" s="1208">
        <v>61458585</v>
      </c>
      <c r="B712" s="164" t="s">
        <v>4392</v>
      </c>
      <c r="C712" s="164">
        <v>51953120832</v>
      </c>
      <c r="D712" s="145" t="s">
        <v>4393</v>
      </c>
      <c r="E712" s="145" t="s">
        <v>451</v>
      </c>
      <c r="F712" s="76" t="s">
        <v>377</v>
      </c>
      <c r="G712" s="165" t="s">
        <v>224</v>
      </c>
      <c r="H712" s="165" t="s">
        <v>245</v>
      </c>
      <c r="I712" s="82"/>
      <c r="J712" s="76" t="s">
        <v>249</v>
      </c>
      <c r="K712" s="165"/>
      <c r="L712" s="76"/>
      <c r="M712" s="165"/>
      <c r="N712" s="1209" t="s">
        <v>241</v>
      </c>
      <c r="O712" s="309" t="s">
        <v>332</v>
      </c>
      <c r="P712" s="82" t="s">
        <v>332</v>
      </c>
      <c r="Q712" s="84"/>
      <c r="R712" s="83"/>
      <c r="S712" s="83"/>
      <c r="T712" s="83"/>
      <c r="U712" s="83"/>
    </row>
    <row r="713" spans="1:22" ht="28">
      <c r="A713" s="1208">
        <v>62366777</v>
      </c>
      <c r="B713" s="164" t="s">
        <v>106</v>
      </c>
      <c r="C713" s="164">
        <v>967166853</v>
      </c>
      <c r="D713" s="145"/>
      <c r="E713" s="145"/>
      <c r="F713" s="76" t="s">
        <v>254</v>
      </c>
      <c r="G713" s="165" t="s">
        <v>223</v>
      </c>
      <c r="H713" s="165" t="s">
        <v>243</v>
      </c>
      <c r="I713" s="82"/>
      <c r="J713" s="76" t="s">
        <v>249</v>
      </c>
      <c r="K713" s="165"/>
      <c r="L713" s="76"/>
      <c r="M713" s="165"/>
      <c r="N713" s="1206" t="s">
        <v>231</v>
      </c>
      <c r="O713" s="310" t="s">
        <v>231</v>
      </c>
      <c r="P713" s="82" t="s">
        <v>231</v>
      </c>
      <c r="Q713" s="84" t="s">
        <v>445</v>
      </c>
      <c r="R713" s="83" t="s">
        <v>232</v>
      </c>
      <c r="S713" s="83" t="s">
        <v>318</v>
      </c>
      <c r="T713" s="83" t="s">
        <v>323</v>
      </c>
      <c r="U713" s="83" t="s">
        <v>255</v>
      </c>
    </row>
    <row r="714" spans="1:22" ht="28">
      <c r="A714" s="1208">
        <v>73154454</v>
      </c>
      <c r="B714" s="164" t="s">
        <v>8057</v>
      </c>
      <c r="C714" s="164" t="s">
        <v>8058</v>
      </c>
      <c r="D714" s="145"/>
      <c r="E714" s="145" t="s">
        <v>451</v>
      </c>
      <c r="F714" s="76" t="s">
        <v>254</v>
      </c>
      <c r="G714" s="165" t="s">
        <v>223</v>
      </c>
      <c r="H714" s="165" t="s">
        <v>243</v>
      </c>
      <c r="I714" s="82"/>
      <c r="J714" s="76" t="s">
        <v>249</v>
      </c>
      <c r="K714" s="165"/>
      <c r="L714" s="76"/>
      <c r="M714" s="165"/>
      <c r="N714" s="1209" t="s">
        <v>231</v>
      </c>
      <c r="O714" s="310" t="s">
        <v>231</v>
      </c>
      <c r="P714" s="82" t="s">
        <v>231</v>
      </c>
      <c r="Q714" s="84" t="s">
        <v>324</v>
      </c>
      <c r="R714" s="83" t="s">
        <v>232</v>
      </c>
      <c r="S714" s="83" t="s">
        <v>318</v>
      </c>
      <c r="T714" s="309" t="s">
        <v>323</v>
      </c>
      <c r="U714" s="309" t="s">
        <v>3371</v>
      </c>
    </row>
    <row r="715" spans="1:22" ht="28">
      <c r="A715" s="1208">
        <v>61424810</v>
      </c>
      <c r="B715" s="164" t="s">
        <v>4296</v>
      </c>
      <c r="C715" s="164">
        <v>978337650</v>
      </c>
      <c r="D715" s="145"/>
      <c r="E715" s="145" t="s">
        <v>451</v>
      </c>
      <c r="F715" s="76" t="s">
        <v>254</v>
      </c>
      <c r="G715" s="165" t="s">
        <v>224</v>
      </c>
      <c r="H715" s="165" t="s">
        <v>243</v>
      </c>
      <c r="I715" s="82"/>
      <c r="J715" s="76" t="s">
        <v>249</v>
      </c>
      <c r="K715" s="165"/>
      <c r="L715" s="76"/>
      <c r="M715" s="165"/>
      <c r="N715" s="1209" t="s">
        <v>231</v>
      </c>
      <c r="O715" s="310" t="s">
        <v>231</v>
      </c>
      <c r="P715" s="82" t="s">
        <v>231</v>
      </c>
      <c r="Q715" s="84" t="s">
        <v>324</v>
      </c>
      <c r="R715" s="83" t="s">
        <v>232</v>
      </c>
      <c r="S715" s="83" t="s">
        <v>318</v>
      </c>
      <c r="T715" s="309" t="s">
        <v>323</v>
      </c>
      <c r="U715" s="309" t="s">
        <v>3371</v>
      </c>
    </row>
    <row r="716" spans="1:22" ht="28">
      <c r="A716" s="1208">
        <v>72985371</v>
      </c>
      <c r="B716" s="164" t="s">
        <v>7815</v>
      </c>
      <c r="C716" s="164">
        <v>927901971</v>
      </c>
      <c r="D716" s="145" t="s">
        <v>7816</v>
      </c>
      <c r="E716" s="145" t="s">
        <v>451</v>
      </c>
      <c r="F716" s="76"/>
      <c r="G716" s="165" t="s">
        <v>224</v>
      </c>
      <c r="H716" s="165" t="s">
        <v>245</v>
      </c>
      <c r="I716" s="82" t="s">
        <v>10</v>
      </c>
      <c r="J716" s="76" t="s">
        <v>249</v>
      </c>
      <c r="K716" s="165"/>
      <c r="L716" s="76"/>
      <c r="M716" s="165"/>
      <c r="N716" s="1209" t="s">
        <v>314</v>
      </c>
      <c r="O716" s="309" t="s">
        <v>332</v>
      </c>
      <c r="P716" s="82" t="s">
        <v>332</v>
      </c>
      <c r="Q716" s="84"/>
      <c r="R716" s="83"/>
      <c r="S716" s="83"/>
      <c r="T716" s="83"/>
      <c r="U716" s="83"/>
      <c r="V716" s="56" t="s">
        <v>12436</v>
      </c>
    </row>
    <row r="717" spans="1:22" ht="13">
      <c r="A717" s="1208" t="s">
        <v>10563</v>
      </c>
      <c r="B717" s="164" t="s">
        <v>10564</v>
      </c>
      <c r="C717" s="164" t="s">
        <v>10565</v>
      </c>
      <c r="D717" s="145" t="s">
        <v>10566</v>
      </c>
      <c r="E717" s="145" t="s">
        <v>1104</v>
      </c>
      <c r="F717" s="76"/>
      <c r="G717" s="165" t="s">
        <v>223</v>
      </c>
      <c r="H717" s="165" t="s">
        <v>245</v>
      </c>
      <c r="I717" s="82"/>
      <c r="J717" s="76" t="s">
        <v>249</v>
      </c>
      <c r="K717" s="165"/>
      <c r="L717" s="76"/>
      <c r="M717" s="165"/>
      <c r="N717" s="1206" t="s">
        <v>233</v>
      </c>
      <c r="O717" s="83"/>
      <c r="P717" s="82"/>
      <c r="Q717" s="84"/>
      <c r="R717" s="83"/>
      <c r="S717" s="83"/>
      <c r="T717" s="83"/>
      <c r="U717" s="83"/>
    </row>
    <row r="718" spans="1:22" ht="13">
      <c r="A718" s="1208">
        <v>61506276</v>
      </c>
      <c r="B718" s="164" t="s">
        <v>4551</v>
      </c>
      <c r="C718" s="164">
        <v>51974214231</v>
      </c>
      <c r="D718" s="145" t="s">
        <v>4552</v>
      </c>
      <c r="E718" s="145" t="s">
        <v>451</v>
      </c>
      <c r="F718" s="76"/>
      <c r="G718" s="165" t="s">
        <v>223</v>
      </c>
      <c r="H718" s="165" t="s">
        <v>245</v>
      </c>
      <c r="I718" s="82"/>
      <c r="J718" s="76" t="s">
        <v>249</v>
      </c>
      <c r="K718" s="165"/>
      <c r="L718" s="76"/>
      <c r="M718" s="165"/>
      <c r="N718" s="1206" t="s">
        <v>233</v>
      </c>
      <c r="O718" s="83"/>
      <c r="P718" s="82"/>
      <c r="Q718" s="84"/>
      <c r="R718" s="83"/>
      <c r="S718" s="83"/>
      <c r="T718" s="83"/>
      <c r="U718" s="83"/>
    </row>
    <row r="719" spans="1:22" ht="13">
      <c r="A719" s="1208"/>
      <c r="B719" s="164" t="s">
        <v>12278</v>
      </c>
      <c r="C719" s="164">
        <v>936744637</v>
      </c>
      <c r="D719" s="145" t="s">
        <v>3724</v>
      </c>
      <c r="E719" s="145" t="s">
        <v>874</v>
      </c>
      <c r="F719" s="76"/>
      <c r="G719" s="165" t="s">
        <v>225</v>
      </c>
      <c r="H719" s="165" t="s">
        <v>243</v>
      </c>
      <c r="I719" s="82"/>
      <c r="J719" s="76" t="s">
        <v>249</v>
      </c>
      <c r="K719" s="165"/>
      <c r="L719" s="76"/>
      <c r="M719" s="165"/>
      <c r="N719" s="1206" t="s">
        <v>233</v>
      </c>
      <c r="O719" s="83"/>
      <c r="P719" s="82"/>
      <c r="Q719" s="84"/>
      <c r="R719" s="83"/>
      <c r="S719" s="83"/>
      <c r="T719" s="83"/>
      <c r="U719" s="83"/>
    </row>
    <row r="720" spans="1:22" ht="13">
      <c r="A720" s="1208"/>
      <c r="B720" s="164" t="s">
        <v>12279</v>
      </c>
      <c r="C720" s="164">
        <v>933039209</v>
      </c>
      <c r="D720" s="145" t="s">
        <v>12280</v>
      </c>
      <c r="E720" s="145" t="s">
        <v>373</v>
      </c>
      <c r="F720" s="76"/>
      <c r="G720" s="165" t="s">
        <v>225</v>
      </c>
      <c r="H720" s="165" t="s">
        <v>243</v>
      </c>
      <c r="I720" s="82"/>
      <c r="J720" s="76" t="s">
        <v>249</v>
      </c>
      <c r="K720" s="165"/>
      <c r="L720" s="76"/>
      <c r="M720" s="165"/>
      <c r="N720" s="1206" t="s">
        <v>233</v>
      </c>
      <c r="O720" s="83"/>
      <c r="P720" s="82"/>
      <c r="Q720" s="84"/>
      <c r="R720" s="83"/>
      <c r="S720" s="83"/>
      <c r="T720" s="83"/>
      <c r="U720" s="83"/>
    </row>
    <row r="721" spans="1:21" ht="13">
      <c r="A721" s="1208"/>
      <c r="B721" s="164" t="s">
        <v>12281</v>
      </c>
      <c r="C721" s="164" t="s">
        <v>3724</v>
      </c>
      <c r="D721" s="145" t="s">
        <v>12282</v>
      </c>
      <c r="E721" s="145" t="s">
        <v>4239</v>
      </c>
      <c r="F721" s="76"/>
      <c r="G721" s="165" t="s">
        <v>223</v>
      </c>
      <c r="H721" s="165" t="s">
        <v>243</v>
      </c>
      <c r="I721" s="82"/>
      <c r="J721" s="76" t="s">
        <v>249</v>
      </c>
      <c r="K721" s="165"/>
      <c r="L721" s="76"/>
      <c r="M721" s="165"/>
      <c r="N721" s="1206" t="s">
        <v>233</v>
      </c>
      <c r="O721" s="83"/>
      <c r="P721" s="82"/>
      <c r="Q721" s="84"/>
      <c r="R721" s="83"/>
      <c r="S721" s="83"/>
      <c r="T721" s="83"/>
      <c r="U721" s="83"/>
    </row>
    <row r="722" spans="1:21" ht="13">
      <c r="A722" s="1208"/>
      <c r="B722" s="164" t="s">
        <v>12283</v>
      </c>
      <c r="C722" s="164">
        <v>908626515</v>
      </c>
      <c r="D722" s="145" t="s">
        <v>3724</v>
      </c>
      <c r="E722" s="145" t="s">
        <v>874</v>
      </c>
      <c r="F722" s="76"/>
      <c r="G722" s="165" t="s">
        <v>224</v>
      </c>
      <c r="H722" s="165" t="s">
        <v>243</v>
      </c>
      <c r="I722" s="82" t="s">
        <v>316</v>
      </c>
      <c r="J722" s="76" t="s">
        <v>249</v>
      </c>
      <c r="K722" s="165"/>
      <c r="L722" s="76"/>
      <c r="M722" s="165"/>
      <c r="N722" s="1209" t="s">
        <v>231</v>
      </c>
      <c r="O722" s="83" t="s">
        <v>236</v>
      </c>
      <c r="P722" s="82" t="s">
        <v>236</v>
      </c>
      <c r="Q722" s="84"/>
      <c r="R722" s="83"/>
      <c r="S722" s="83"/>
      <c r="T722" s="83"/>
      <c r="U722" s="83"/>
    </row>
    <row r="723" spans="1:21" ht="13">
      <c r="A723" s="1208">
        <v>61422409</v>
      </c>
      <c r="B723" s="164" t="s">
        <v>4269</v>
      </c>
      <c r="C723" s="164">
        <v>940133479</v>
      </c>
      <c r="D723" s="145" t="s">
        <v>4270</v>
      </c>
      <c r="E723" s="145" t="s">
        <v>4239</v>
      </c>
      <c r="F723" s="76"/>
      <c r="G723" s="165" t="s">
        <v>223</v>
      </c>
      <c r="H723" s="165" t="s">
        <v>243</v>
      </c>
      <c r="I723" s="82"/>
      <c r="J723" s="76" t="s">
        <v>249</v>
      </c>
      <c r="K723" s="165"/>
      <c r="L723" s="76"/>
      <c r="M723" s="165"/>
      <c r="N723" s="1209" t="s">
        <v>231</v>
      </c>
      <c r="O723" s="83" t="s">
        <v>236</v>
      </c>
      <c r="P723" s="82"/>
      <c r="Q723" s="84"/>
      <c r="R723" s="83"/>
      <c r="S723" s="83"/>
      <c r="T723" s="83"/>
      <c r="U723" s="83"/>
    </row>
    <row r="724" spans="1:21" ht="13">
      <c r="A724" s="1208"/>
      <c r="B724" s="164" t="s">
        <v>12284</v>
      </c>
      <c r="C724" s="164">
        <v>928921798</v>
      </c>
      <c r="D724" s="145" t="s">
        <v>3724</v>
      </c>
      <c r="E724" s="145" t="s">
        <v>874</v>
      </c>
      <c r="F724" s="76"/>
      <c r="G724" s="165" t="s">
        <v>223</v>
      </c>
      <c r="H724" s="165" t="s">
        <v>243</v>
      </c>
      <c r="I724" s="82"/>
      <c r="J724" s="76" t="s">
        <v>249</v>
      </c>
      <c r="K724" s="165"/>
      <c r="L724" s="76"/>
      <c r="M724" s="165"/>
      <c r="N724" s="1206" t="s">
        <v>233</v>
      </c>
      <c r="O724" s="83"/>
      <c r="P724" s="82"/>
      <c r="Q724" s="84"/>
      <c r="R724" s="83"/>
      <c r="S724" s="83"/>
      <c r="T724" s="83"/>
      <c r="U724" s="83"/>
    </row>
    <row r="725" spans="1:21" ht="13">
      <c r="A725" s="1208"/>
      <c r="B725" s="164" t="s">
        <v>12285</v>
      </c>
      <c r="C725" s="164">
        <v>924763357</v>
      </c>
      <c r="D725" s="145" t="s">
        <v>12286</v>
      </c>
      <c r="E725" s="145" t="s">
        <v>4239</v>
      </c>
      <c r="F725" s="76"/>
      <c r="G725" s="165" t="s">
        <v>223</v>
      </c>
      <c r="H725" s="165" t="s">
        <v>243</v>
      </c>
      <c r="I725" s="82"/>
      <c r="J725" s="76" t="s">
        <v>249</v>
      </c>
      <c r="K725" s="165"/>
      <c r="L725" s="76"/>
      <c r="M725" s="165"/>
      <c r="N725" s="1206" t="s">
        <v>233</v>
      </c>
      <c r="O725" s="83"/>
      <c r="P725" s="82"/>
      <c r="Q725" s="84"/>
      <c r="R725" s="83"/>
      <c r="S725" s="83"/>
      <c r="T725" s="83"/>
      <c r="U725" s="83"/>
    </row>
    <row r="726" spans="1:21" ht="13">
      <c r="A726" s="1208"/>
      <c r="B726" s="164" t="s">
        <v>12287</v>
      </c>
      <c r="C726" s="164">
        <v>991587859</v>
      </c>
      <c r="D726" s="145" t="s">
        <v>12288</v>
      </c>
      <c r="E726" s="145" t="s">
        <v>4239</v>
      </c>
      <c r="F726" s="76"/>
      <c r="G726" s="165" t="s">
        <v>224</v>
      </c>
      <c r="H726" s="165" t="s">
        <v>243</v>
      </c>
      <c r="I726" s="82"/>
      <c r="J726" s="76" t="s">
        <v>249</v>
      </c>
      <c r="K726" s="165"/>
      <c r="L726" s="76"/>
      <c r="M726" s="165"/>
      <c r="N726" s="1206" t="s">
        <v>233</v>
      </c>
      <c r="O726" s="83"/>
      <c r="P726" s="82"/>
      <c r="Q726" s="84"/>
      <c r="R726" s="83"/>
      <c r="S726" s="83"/>
      <c r="T726" s="83"/>
      <c r="U726" s="83"/>
    </row>
    <row r="727" spans="1:21" ht="13">
      <c r="A727" s="1208"/>
      <c r="B727" s="164" t="s">
        <v>12289</v>
      </c>
      <c r="C727" s="164">
        <v>984655647</v>
      </c>
      <c r="D727" s="145" t="s">
        <v>12290</v>
      </c>
      <c r="E727" s="145" t="s">
        <v>874</v>
      </c>
      <c r="F727" s="76"/>
      <c r="G727" s="165" t="s">
        <v>223</v>
      </c>
      <c r="H727" s="165" t="s">
        <v>243</v>
      </c>
      <c r="I727" s="82"/>
      <c r="J727" s="76" t="s">
        <v>249</v>
      </c>
      <c r="K727" s="165"/>
      <c r="L727" s="76"/>
      <c r="M727" s="165"/>
      <c r="N727" s="1206" t="s">
        <v>233</v>
      </c>
      <c r="O727" s="83"/>
      <c r="P727" s="82"/>
      <c r="Q727" s="84"/>
      <c r="R727" s="83"/>
      <c r="S727" s="83"/>
      <c r="T727" s="83"/>
      <c r="U727" s="83"/>
    </row>
    <row r="728" spans="1:21" ht="13">
      <c r="A728" s="1208"/>
      <c r="B728" s="164" t="s">
        <v>12291</v>
      </c>
      <c r="C728" s="164">
        <v>912184174</v>
      </c>
      <c r="D728" s="145" t="s">
        <v>3724</v>
      </c>
      <c r="E728" s="145" t="s">
        <v>4239</v>
      </c>
      <c r="F728" s="76"/>
      <c r="G728" s="165" t="s">
        <v>224</v>
      </c>
      <c r="H728" s="165" t="s">
        <v>243</v>
      </c>
      <c r="I728" s="82"/>
      <c r="J728" s="76" t="s">
        <v>249</v>
      </c>
      <c r="K728" s="165" t="s">
        <v>256</v>
      </c>
      <c r="L728" s="76" t="s">
        <v>256</v>
      </c>
      <c r="M728" s="165"/>
      <c r="N728" s="1206" t="s">
        <v>233</v>
      </c>
      <c r="O728" s="83"/>
      <c r="P728" s="82"/>
      <c r="Q728" s="84"/>
      <c r="R728" s="83"/>
      <c r="S728" s="83"/>
      <c r="T728" s="83"/>
      <c r="U728" s="83"/>
    </row>
    <row r="729" spans="1:21" ht="13">
      <c r="A729" s="1208"/>
      <c r="B729" s="164" t="s">
        <v>12292</v>
      </c>
      <c r="C729" s="164">
        <v>979154397</v>
      </c>
      <c r="D729" s="145" t="s">
        <v>12293</v>
      </c>
      <c r="E729" s="145" t="s">
        <v>4239</v>
      </c>
      <c r="F729" s="76"/>
      <c r="G729" s="165" t="s">
        <v>224</v>
      </c>
      <c r="H729" s="165" t="s">
        <v>243</v>
      </c>
      <c r="I729" s="82"/>
      <c r="J729" s="76" t="s">
        <v>249</v>
      </c>
      <c r="K729" s="165"/>
      <c r="L729" s="76"/>
      <c r="M729" s="165"/>
      <c r="N729" s="1206" t="s">
        <v>233</v>
      </c>
      <c r="O729" s="83"/>
      <c r="P729" s="82"/>
      <c r="Q729" s="84"/>
      <c r="R729" s="83"/>
      <c r="S729" s="83"/>
      <c r="T729" s="83"/>
      <c r="U729" s="83"/>
    </row>
    <row r="730" spans="1:21" ht="13">
      <c r="A730" s="1208"/>
      <c r="B730" s="164" t="s">
        <v>12294</v>
      </c>
      <c r="C730" s="164">
        <v>915072851</v>
      </c>
      <c r="D730" s="145" t="s">
        <v>3724</v>
      </c>
      <c r="E730" s="145" t="s">
        <v>874</v>
      </c>
      <c r="F730" s="76"/>
      <c r="G730" s="165" t="s">
        <v>224</v>
      </c>
      <c r="H730" s="165" t="s">
        <v>243</v>
      </c>
      <c r="I730" s="82"/>
      <c r="J730" s="76" t="s">
        <v>249</v>
      </c>
      <c r="K730" s="165"/>
      <c r="L730" s="76"/>
      <c r="M730" s="165"/>
      <c r="N730" s="1209" t="s">
        <v>233</v>
      </c>
      <c r="O730" s="83"/>
      <c r="P730" s="82"/>
      <c r="Q730" s="84"/>
      <c r="R730" s="83"/>
      <c r="S730" s="83"/>
      <c r="T730" s="83"/>
      <c r="U730" s="83"/>
    </row>
    <row r="731" spans="1:21" ht="13">
      <c r="A731" s="1208"/>
      <c r="B731" s="164" t="s">
        <v>12295</v>
      </c>
      <c r="C731" s="164">
        <v>994831086</v>
      </c>
      <c r="D731" s="145" t="s">
        <v>3724</v>
      </c>
      <c r="E731" s="145" t="s">
        <v>12296</v>
      </c>
      <c r="F731" s="76"/>
      <c r="G731" s="165" t="s">
        <v>224</v>
      </c>
      <c r="H731" s="165" t="s">
        <v>243</v>
      </c>
      <c r="I731" s="82"/>
      <c r="J731" s="76" t="s">
        <v>249</v>
      </c>
      <c r="K731" s="165"/>
      <c r="L731" s="76"/>
      <c r="M731" s="165"/>
      <c r="N731" s="1206" t="s">
        <v>233</v>
      </c>
      <c r="O731" s="83"/>
      <c r="P731" s="82"/>
      <c r="Q731" s="84"/>
      <c r="R731" s="83"/>
      <c r="S731" s="83"/>
      <c r="T731" s="83"/>
      <c r="U731" s="83"/>
    </row>
    <row r="732" spans="1:21" ht="13">
      <c r="A732" s="1208"/>
      <c r="B732" s="164" t="s">
        <v>12297</v>
      </c>
      <c r="C732" s="164">
        <v>946641470</v>
      </c>
      <c r="D732" s="145" t="s">
        <v>12298</v>
      </c>
      <c r="E732" s="145" t="s">
        <v>4239</v>
      </c>
      <c r="F732" s="76"/>
      <c r="G732" s="165" t="s">
        <v>225</v>
      </c>
      <c r="H732" s="165" t="s">
        <v>243</v>
      </c>
      <c r="I732" s="82"/>
      <c r="J732" s="76" t="s">
        <v>249</v>
      </c>
      <c r="K732" s="165"/>
      <c r="L732" s="76"/>
      <c r="M732" s="165"/>
      <c r="N732" s="1206" t="s">
        <v>233</v>
      </c>
      <c r="O732" s="83"/>
      <c r="P732" s="82"/>
      <c r="Q732" s="84"/>
      <c r="R732" s="83"/>
      <c r="S732" s="83"/>
      <c r="T732" s="83"/>
      <c r="U732" s="83"/>
    </row>
    <row r="733" spans="1:21" ht="13">
      <c r="A733" s="1208"/>
      <c r="B733" s="164" t="s">
        <v>12299</v>
      </c>
      <c r="C733" s="164">
        <v>916155898</v>
      </c>
      <c r="D733" s="145"/>
      <c r="E733" s="145" t="s">
        <v>4239</v>
      </c>
      <c r="F733" s="76"/>
      <c r="G733" s="165" t="s">
        <v>225</v>
      </c>
      <c r="H733" s="165" t="s">
        <v>243</v>
      </c>
      <c r="I733" s="82"/>
      <c r="J733" s="76" t="s">
        <v>249</v>
      </c>
      <c r="K733" s="165"/>
      <c r="L733" s="76"/>
      <c r="M733" s="165"/>
      <c r="N733" s="1206" t="s">
        <v>233</v>
      </c>
      <c r="O733" s="83"/>
      <c r="P733" s="82"/>
      <c r="Q733" s="84"/>
      <c r="R733" s="83"/>
      <c r="S733" s="83"/>
      <c r="T733" s="83"/>
      <c r="U733" s="83"/>
    </row>
    <row r="734" spans="1:21" ht="13">
      <c r="A734" s="1208"/>
      <c r="B734" s="164" t="s">
        <v>12300</v>
      </c>
      <c r="C734" s="164" t="s">
        <v>362</v>
      </c>
      <c r="D734" s="145" t="s">
        <v>12301</v>
      </c>
      <c r="E734" s="145" t="s">
        <v>4239</v>
      </c>
      <c r="F734" s="76"/>
      <c r="G734" s="165" t="s">
        <v>225</v>
      </c>
      <c r="H734" s="165" t="s">
        <v>243</v>
      </c>
      <c r="I734" s="82"/>
      <c r="J734" s="76" t="s">
        <v>249</v>
      </c>
      <c r="K734" s="165"/>
      <c r="L734" s="76"/>
      <c r="M734" s="165"/>
      <c r="N734" s="1209" t="s">
        <v>237</v>
      </c>
      <c r="O734" s="83"/>
      <c r="P734" s="82"/>
      <c r="Q734" s="84"/>
      <c r="R734" s="83"/>
      <c r="S734" s="83"/>
      <c r="T734" s="83"/>
      <c r="U734" s="83"/>
    </row>
    <row r="735" spans="1:21" ht="13">
      <c r="A735" s="1208"/>
      <c r="B735" s="164" t="s">
        <v>12302</v>
      </c>
      <c r="C735" s="164">
        <v>946234798</v>
      </c>
      <c r="D735" s="145"/>
      <c r="E735" s="145" t="s">
        <v>4239</v>
      </c>
      <c r="F735" s="76"/>
      <c r="G735" s="165" t="s">
        <v>225</v>
      </c>
      <c r="H735" s="165" t="s">
        <v>243</v>
      </c>
      <c r="I735" s="82"/>
      <c r="J735" s="76" t="s">
        <v>249</v>
      </c>
      <c r="K735" s="165"/>
      <c r="L735" s="76"/>
      <c r="M735" s="165"/>
      <c r="N735" s="1206" t="s">
        <v>233</v>
      </c>
      <c r="O735" s="83"/>
      <c r="P735" s="82"/>
      <c r="Q735" s="84"/>
      <c r="R735" s="83"/>
      <c r="S735" s="83"/>
      <c r="T735" s="83"/>
      <c r="U735" s="83"/>
    </row>
    <row r="736" spans="1:21" ht="13">
      <c r="A736" s="1208"/>
      <c r="B736" s="164" t="s">
        <v>12303</v>
      </c>
      <c r="C736" s="164">
        <v>946032346</v>
      </c>
      <c r="D736" s="145"/>
      <c r="E736" s="145" t="s">
        <v>874</v>
      </c>
      <c r="F736" s="76"/>
      <c r="G736" s="165" t="s">
        <v>225</v>
      </c>
      <c r="H736" s="165" t="s">
        <v>243</v>
      </c>
      <c r="I736" s="82"/>
      <c r="J736" s="76" t="s">
        <v>249</v>
      </c>
      <c r="K736" s="165"/>
      <c r="L736" s="76"/>
      <c r="M736" s="165"/>
      <c r="N736" s="1206" t="s">
        <v>233</v>
      </c>
      <c r="O736" s="83"/>
      <c r="P736" s="82"/>
      <c r="Q736" s="84"/>
      <c r="R736" s="83"/>
      <c r="S736" s="83"/>
      <c r="T736" s="83"/>
      <c r="U736" s="83"/>
    </row>
    <row r="737" spans="1:21" ht="13">
      <c r="A737" s="1208">
        <v>72340608</v>
      </c>
      <c r="B737" s="164" t="s">
        <v>7083</v>
      </c>
      <c r="C737" s="164" t="s">
        <v>362</v>
      </c>
      <c r="D737" s="145"/>
      <c r="E737" s="145" t="s">
        <v>373</v>
      </c>
      <c r="F737" s="76"/>
      <c r="G737" s="165" t="s">
        <v>225</v>
      </c>
      <c r="H737" s="165" t="s">
        <v>243</v>
      </c>
      <c r="I737" s="82"/>
      <c r="J737" s="76" t="s">
        <v>249</v>
      </c>
      <c r="K737" s="165"/>
      <c r="L737" s="76"/>
      <c r="M737" s="165"/>
      <c r="N737" s="1209" t="s">
        <v>237</v>
      </c>
      <c r="O737" s="83"/>
      <c r="P737" s="82"/>
      <c r="Q737" s="84"/>
      <c r="R737" s="83"/>
      <c r="S737" s="83"/>
      <c r="T737" s="83"/>
      <c r="U737" s="83"/>
    </row>
    <row r="738" spans="1:21" ht="13">
      <c r="A738" s="1208">
        <v>74524243</v>
      </c>
      <c r="B738" s="164" t="s">
        <v>8935</v>
      </c>
      <c r="C738" s="164">
        <v>945948098</v>
      </c>
      <c r="D738" s="145"/>
      <c r="E738" s="145" t="s">
        <v>373</v>
      </c>
      <c r="F738" s="76"/>
      <c r="G738" s="165" t="s">
        <v>225</v>
      </c>
      <c r="H738" s="165" t="s">
        <v>243</v>
      </c>
      <c r="I738" s="82"/>
      <c r="J738" s="76" t="s">
        <v>249</v>
      </c>
      <c r="K738" s="165"/>
      <c r="L738" s="76"/>
      <c r="M738" s="165"/>
      <c r="N738" s="1206" t="s">
        <v>233</v>
      </c>
      <c r="O738" s="83"/>
      <c r="P738" s="82"/>
      <c r="Q738" s="84"/>
      <c r="R738" s="83"/>
      <c r="S738" s="83"/>
      <c r="T738" s="83"/>
      <c r="U738" s="83"/>
    </row>
    <row r="739" spans="1:21" ht="13">
      <c r="A739" s="1208"/>
      <c r="B739" s="164" t="s">
        <v>12304</v>
      </c>
      <c r="C739" s="164" t="s">
        <v>362</v>
      </c>
      <c r="D739" s="145" t="s">
        <v>12305</v>
      </c>
      <c r="E739" s="145" t="s">
        <v>373</v>
      </c>
      <c r="F739" s="76"/>
      <c r="G739" s="165" t="s">
        <v>225</v>
      </c>
      <c r="H739" s="165" t="s">
        <v>243</v>
      </c>
      <c r="I739" s="82"/>
      <c r="J739" s="76" t="s">
        <v>249</v>
      </c>
      <c r="K739" s="165"/>
      <c r="L739" s="76"/>
      <c r="M739" s="165"/>
      <c r="N739" s="1209" t="s">
        <v>237</v>
      </c>
      <c r="O739" s="83"/>
      <c r="P739" s="82"/>
      <c r="Q739" s="84"/>
      <c r="R739" s="83"/>
      <c r="S739" s="83"/>
      <c r="T739" s="83"/>
      <c r="U739" s="83"/>
    </row>
    <row r="740" spans="1:21" ht="13">
      <c r="A740" s="1208"/>
      <c r="B740" s="164" t="s">
        <v>12306</v>
      </c>
      <c r="C740" s="164">
        <v>960201601</v>
      </c>
      <c r="D740" s="145" t="s">
        <v>12307</v>
      </c>
      <c r="E740" s="145" t="s">
        <v>373</v>
      </c>
      <c r="F740" s="76"/>
      <c r="G740" s="165" t="s">
        <v>225</v>
      </c>
      <c r="H740" s="165" t="s">
        <v>243</v>
      </c>
      <c r="I740" s="82"/>
      <c r="J740" s="76" t="s">
        <v>249</v>
      </c>
      <c r="K740" s="165"/>
      <c r="L740" s="76"/>
      <c r="M740" s="165"/>
      <c r="N740" s="1206" t="s">
        <v>233</v>
      </c>
      <c r="O740" s="83"/>
      <c r="P740" s="82"/>
      <c r="Q740" s="84"/>
      <c r="R740" s="83"/>
      <c r="S740" s="83"/>
      <c r="T740" s="83"/>
      <c r="U740" s="83"/>
    </row>
    <row r="741" spans="1:21" ht="13">
      <c r="A741" s="1208"/>
      <c r="B741" s="164" t="s">
        <v>12308</v>
      </c>
      <c r="C741" s="164">
        <v>951751358</v>
      </c>
      <c r="D741" s="145" t="s">
        <v>12309</v>
      </c>
      <c r="E741" s="145" t="s">
        <v>874</v>
      </c>
      <c r="F741" s="76"/>
      <c r="G741" s="165" t="s">
        <v>224</v>
      </c>
      <c r="H741" s="165" t="s">
        <v>243</v>
      </c>
      <c r="I741" s="82"/>
      <c r="J741" s="76" t="s">
        <v>249</v>
      </c>
      <c r="K741" s="165"/>
      <c r="L741" s="76"/>
      <c r="M741" s="165"/>
      <c r="N741" s="1206" t="s">
        <v>233</v>
      </c>
      <c r="O741" s="83"/>
      <c r="P741" s="82"/>
      <c r="Q741" s="84"/>
      <c r="R741" s="83"/>
      <c r="S741" s="83"/>
      <c r="T741" s="83"/>
      <c r="U741" s="83"/>
    </row>
    <row r="742" spans="1:21" ht="13">
      <c r="A742" s="1208"/>
      <c r="B742" s="164" t="s">
        <v>12310</v>
      </c>
      <c r="C742" s="164">
        <v>985378897</v>
      </c>
      <c r="D742" s="145" t="s">
        <v>12311</v>
      </c>
      <c r="E742" s="145" t="s">
        <v>874</v>
      </c>
      <c r="F742" s="76"/>
      <c r="G742" s="165" t="s">
        <v>224</v>
      </c>
      <c r="H742" s="165" t="s">
        <v>243</v>
      </c>
      <c r="I742" s="82"/>
      <c r="J742" s="76" t="s">
        <v>249</v>
      </c>
      <c r="K742" s="165"/>
      <c r="L742" s="76"/>
      <c r="M742" s="165"/>
      <c r="N742" s="1206" t="s">
        <v>233</v>
      </c>
      <c r="O742" s="83"/>
      <c r="P742" s="82"/>
      <c r="Q742" s="84"/>
      <c r="R742" s="83"/>
      <c r="S742" s="83"/>
      <c r="T742" s="83"/>
      <c r="U742" s="83"/>
    </row>
    <row r="743" spans="1:21" ht="13">
      <c r="A743" s="1208"/>
      <c r="B743" s="164" t="s">
        <v>12312</v>
      </c>
      <c r="C743" s="164" t="s">
        <v>362</v>
      </c>
      <c r="D743" s="145" t="s">
        <v>12313</v>
      </c>
      <c r="E743" s="145" t="s">
        <v>874</v>
      </c>
      <c r="F743" s="76"/>
      <c r="G743" s="165" t="s">
        <v>224</v>
      </c>
      <c r="H743" s="165" t="s">
        <v>243</v>
      </c>
      <c r="I743" s="82"/>
      <c r="J743" s="76" t="s">
        <v>249</v>
      </c>
      <c r="K743" s="165"/>
      <c r="L743" s="76"/>
      <c r="M743" s="165"/>
      <c r="N743" s="1209" t="s">
        <v>237</v>
      </c>
      <c r="O743" s="83"/>
      <c r="P743" s="82"/>
      <c r="Q743" s="84"/>
      <c r="R743" s="83"/>
      <c r="S743" s="83"/>
      <c r="T743" s="83"/>
      <c r="U743" s="83"/>
    </row>
    <row r="744" spans="1:21" ht="13">
      <c r="A744" s="1208"/>
      <c r="B744" s="164" t="s">
        <v>12314</v>
      </c>
      <c r="C744" s="164">
        <v>918723149</v>
      </c>
      <c r="D744" s="145"/>
      <c r="E744" s="145" t="s">
        <v>373</v>
      </c>
      <c r="F744" s="76"/>
      <c r="G744" s="165" t="s">
        <v>224</v>
      </c>
      <c r="H744" s="165" t="s">
        <v>243</v>
      </c>
      <c r="I744" s="82"/>
      <c r="J744" s="76" t="s">
        <v>249</v>
      </c>
      <c r="K744" s="165"/>
      <c r="L744" s="76"/>
      <c r="M744" s="165"/>
      <c r="N744" s="1209" t="s">
        <v>233</v>
      </c>
      <c r="O744" s="83"/>
      <c r="P744" s="82"/>
      <c r="Q744" s="84"/>
      <c r="R744" s="83"/>
      <c r="S744" s="83"/>
      <c r="T744" s="83"/>
      <c r="U744" s="83"/>
    </row>
    <row r="745" spans="1:21" ht="13">
      <c r="A745" s="1208"/>
      <c r="B745" s="164" t="s">
        <v>12315</v>
      </c>
      <c r="C745" s="164">
        <v>934771044</v>
      </c>
      <c r="D745" s="145"/>
      <c r="E745" s="145" t="s">
        <v>373</v>
      </c>
      <c r="F745" s="76"/>
      <c r="G745" s="165" t="s">
        <v>224</v>
      </c>
      <c r="H745" s="165" t="s">
        <v>243</v>
      </c>
      <c r="I745" s="82"/>
      <c r="J745" s="76" t="s">
        <v>249</v>
      </c>
      <c r="K745" s="165"/>
      <c r="L745" s="76"/>
      <c r="M745" s="165"/>
      <c r="N745" s="1206" t="s">
        <v>233</v>
      </c>
      <c r="O745" s="83"/>
      <c r="P745" s="82"/>
      <c r="Q745" s="84"/>
      <c r="R745" s="83"/>
      <c r="S745" s="83"/>
      <c r="T745" s="83"/>
      <c r="U745" s="83"/>
    </row>
    <row r="746" spans="1:21" ht="13">
      <c r="A746" s="1208"/>
      <c r="B746" s="164" t="s">
        <v>12316</v>
      </c>
      <c r="C746" s="164">
        <v>989839604</v>
      </c>
      <c r="D746" s="145"/>
      <c r="E746" s="145" t="s">
        <v>373</v>
      </c>
      <c r="F746" s="76"/>
      <c r="G746" s="165" t="s">
        <v>224</v>
      </c>
      <c r="H746" s="165" t="s">
        <v>243</v>
      </c>
      <c r="I746" s="82"/>
      <c r="J746" s="76" t="s">
        <v>249</v>
      </c>
      <c r="K746" s="165"/>
      <c r="L746" s="76"/>
      <c r="M746" s="165"/>
      <c r="N746" s="1206" t="s">
        <v>233</v>
      </c>
      <c r="O746" s="83"/>
      <c r="P746" s="82"/>
      <c r="Q746" s="84"/>
      <c r="R746" s="83"/>
      <c r="S746" s="83"/>
      <c r="T746" s="83"/>
      <c r="U746" s="83"/>
    </row>
    <row r="747" spans="1:21" ht="13">
      <c r="A747" s="1208"/>
      <c r="B747" s="164" t="s">
        <v>12317</v>
      </c>
      <c r="C747" s="164">
        <v>991904893</v>
      </c>
      <c r="D747" s="145" t="s">
        <v>12318</v>
      </c>
      <c r="E747" s="145" t="s">
        <v>373</v>
      </c>
      <c r="F747" s="76"/>
      <c r="G747" s="165" t="s">
        <v>224</v>
      </c>
      <c r="H747" s="165" t="s">
        <v>243</v>
      </c>
      <c r="I747" s="82"/>
      <c r="J747" s="76" t="s">
        <v>249</v>
      </c>
      <c r="K747" s="165"/>
      <c r="L747" s="76"/>
      <c r="M747" s="165"/>
      <c r="N747" s="1209" t="s">
        <v>231</v>
      </c>
      <c r="O747" s="83" t="s">
        <v>236</v>
      </c>
      <c r="P747" s="82"/>
      <c r="Q747" s="84"/>
      <c r="R747" s="83"/>
      <c r="S747" s="83"/>
      <c r="T747" s="83"/>
      <c r="U747" s="83"/>
    </row>
    <row r="748" spans="1:21" ht="13">
      <c r="A748" s="1208"/>
      <c r="B748" s="164" t="s">
        <v>12319</v>
      </c>
      <c r="C748" s="164">
        <v>901836369</v>
      </c>
      <c r="D748" s="145" t="s">
        <v>12320</v>
      </c>
      <c r="E748" s="145" t="s">
        <v>373</v>
      </c>
      <c r="F748" s="76"/>
      <c r="G748" s="165" t="s">
        <v>362</v>
      </c>
      <c r="H748" s="165" t="s">
        <v>243</v>
      </c>
      <c r="I748" s="82"/>
      <c r="J748" s="76" t="s">
        <v>249</v>
      </c>
      <c r="K748" s="165"/>
      <c r="L748" s="76"/>
      <c r="M748" s="165"/>
      <c r="N748" s="1206" t="s">
        <v>233</v>
      </c>
      <c r="O748" s="83"/>
      <c r="P748" s="82"/>
      <c r="Q748" s="84"/>
      <c r="R748" s="83"/>
      <c r="S748" s="83"/>
      <c r="T748" s="83"/>
      <c r="U748" s="83"/>
    </row>
    <row r="749" spans="1:21" ht="13">
      <c r="A749" s="1208"/>
      <c r="B749" s="164" t="s">
        <v>12321</v>
      </c>
      <c r="C749" s="164">
        <v>918918617</v>
      </c>
      <c r="D749" s="145"/>
      <c r="E749" s="145" t="s">
        <v>874</v>
      </c>
      <c r="F749" s="76"/>
      <c r="G749" s="165" t="s">
        <v>224</v>
      </c>
      <c r="H749" s="165" t="s">
        <v>243</v>
      </c>
      <c r="I749" s="82"/>
      <c r="J749" s="76" t="s">
        <v>249</v>
      </c>
      <c r="K749" s="165"/>
      <c r="L749" s="76"/>
      <c r="M749" s="165"/>
      <c r="N749" s="1206" t="s">
        <v>233</v>
      </c>
      <c r="O749" s="83"/>
      <c r="P749" s="82"/>
      <c r="Q749" s="84"/>
      <c r="R749" s="83"/>
      <c r="S749" s="83"/>
      <c r="T749" s="83"/>
      <c r="U749" s="83"/>
    </row>
    <row r="750" spans="1:21" ht="13">
      <c r="A750" s="1208"/>
      <c r="B750" s="164" t="s">
        <v>12322</v>
      </c>
      <c r="C750" s="164">
        <v>957764389</v>
      </c>
      <c r="D750" s="145"/>
      <c r="E750" s="145" t="s">
        <v>373</v>
      </c>
      <c r="F750" s="76"/>
      <c r="G750" s="165" t="s">
        <v>224</v>
      </c>
      <c r="H750" s="165" t="s">
        <v>243</v>
      </c>
      <c r="I750" s="82"/>
      <c r="J750" s="76" t="s">
        <v>249</v>
      </c>
      <c r="K750" s="165"/>
      <c r="L750" s="76"/>
      <c r="M750" s="165"/>
      <c r="N750" s="1206" t="s">
        <v>233</v>
      </c>
      <c r="O750" s="83"/>
      <c r="P750" s="82"/>
      <c r="Q750" s="84"/>
      <c r="R750" s="83"/>
      <c r="S750" s="83"/>
      <c r="T750" s="83"/>
      <c r="U750" s="83"/>
    </row>
    <row r="751" spans="1:21" ht="13">
      <c r="A751" s="1208"/>
      <c r="B751" s="164" t="s">
        <v>12323</v>
      </c>
      <c r="C751" s="164">
        <v>947491292</v>
      </c>
      <c r="D751" s="145" t="s">
        <v>12324</v>
      </c>
      <c r="E751" s="145" t="s">
        <v>874</v>
      </c>
      <c r="F751" s="76"/>
      <c r="G751" s="165" t="s">
        <v>224</v>
      </c>
      <c r="H751" s="165" t="s">
        <v>243</v>
      </c>
      <c r="I751" s="82"/>
      <c r="J751" s="76" t="s">
        <v>249</v>
      </c>
      <c r="K751" s="165"/>
      <c r="L751" s="76"/>
      <c r="M751" s="165"/>
      <c r="N751" s="1206" t="s">
        <v>233</v>
      </c>
      <c r="O751" s="83"/>
      <c r="P751" s="82"/>
      <c r="Q751" s="84"/>
      <c r="R751" s="83"/>
      <c r="S751" s="83"/>
      <c r="T751" s="83"/>
      <c r="U751" s="83"/>
    </row>
    <row r="752" spans="1:21" ht="13">
      <c r="A752" s="1208"/>
      <c r="B752" s="164" t="s">
        <v>12325</v>
      </c>
      <c r="C752" s="164">
        <v>964243770</v>
      </c>
      <c r="D752" s="145"/>
      <c r="E752" s="145" t="s">
        <v>373</v>
      </c>
      <c r="F752" s="76"/>
      <c r="G752" s="165" t="s">
        <v>224</v>
      </c>
      <c r="H752" s="165" t="s">
        <v>243</v>
      </c>
      <c r="I752" s="82"/>
      <c r="J752" s="76" t="s">
        <v>249</v>
      </c>
      <c r="K752" s="165"/>
      <c r="L752" s="76"/>
      <c r="M752" s="165"/>
      <c r="N752" s="1206" t="s">
        <v>233</v>
      </c>
      <c r="O752" s="83"/>
      <c r="P752" s="82"/>
      <c r="Q752" s="84"/>
      <c r="R752" s="83"/>
      <c r="S752" s="83"/>
      <c r="T752" s="83"/>
      <c r="U752" s="83"/>
    </row>
    <row r="753" spans="1:21" ht="13">
      <c r="A753" s="1208">
        <v>937015315</v>
      </c>
      <c r="B753" s="164" t="s">
        <v>10239</v>
      </c>
      <c r="C753" s="164">
        <v>937015315</v>
      </c>
      <c r="D753" s="145" t="s">
        <v>10240</v>
      </c>
      <c r="E753" s="145" t="s">
        <v>373</v>
      </c>
      <c r="F753" s="76"/>
      <c r="G753" s="165" t="s">
        <v>224</v>
      </c>
      <c r="H753" s="165" t="s">
        <v>243</v>
      </c>
      <c r="I753" s="82"/>
      <c r="J753" s="76" t="s">
        <v>249</v>
      </c>
      <c r="K753" s="165" t="s">
        <v>271</v>
      </c>
      <c r="L753" s="76" t="s">
        <v>271</v>
      </c>
      <c r="M753" s="165"/>
      <c r="N753" s="1206" t="s">
        <v>233</v>
      </c>
      <c r="O753" s="83" t="s">
        <v>236</v>
      </c>
      <c r="P753" s="82"/>
      <c r="Q753" s="84"/>
      <c r="R753" s="83"/>
      <c r="S753" s="83"/>
      <c r="T753" s="83"/>
      <c r="U753" s="83"/>
    </row>
    <row r="754" spans="1:21" ht="13">
      <c r="A754" s="1208">
        <v>917253756</v>
      </c>
      <c r="B754" s="164" t="s">
        <v>10232</v>
      </c>
      <c r="C754" s="164">
        <v>917253756</v>
      </c>
      <c r="D754" s="145" t="s">
        <v>10233</v>
      </c>
      <c r="E754" s="145" t="s">
        <v>874</v>
      </c>
      <c r="F754" s="76"/>
      <c r="G754" s="165" t="s">
        <v>224</v>
      </c>
      <c r="H754" s="165" t="s">
        <v>243</v>
      </c>
      <c r="I754" s="82"/>
      <c r="J754" s="76" t="s">
        <v>249</v>
      </c>
      <c r="K754" s="165" t="s">
        <v>271</v>
      </c>
      <c r="L754" s="76" t="s">
        <v>271</v>
      </c>
      <c r="M754" s="165"/>
      <c r="N754" s="1206" t="s">
        <v>233</v>
      </c>
      <c r="O754" s="83" t="s">
        <v>236</v>
      </c>
      <c r="P754" s="82"/>
      <c r="Q754" s="84"/>
      <c r="R754" s="83"/>
      <c r="S754" s="83"/>
      <c r="T754" s="83"/>
      <c r="U754" s="83"/>
    </row>
    <row r="755" spans="1:21" ht="13">
      <c r="A755" s="1208">
        <v>61369983</v>
      </c>
      <c r="B755" s="164" t="s">
        <v>4131</v>
      </c>
      <c r="C755" s="164">
        <v>943239615</v>
      </c>
      <c r="D755" s="145"/>
      <c r="E755" s="145" t="s">
        <v>373</v>
      </c>
      <c r="F755" s="76"/>
      <c r="G755" s="165" t="s">
        <v>224</v>
      </c>
      <c r="H755" s="165" t="s">
        <v>243</v>
      </c>
      <c r="I755" s="82"/>
      <c r="J755" s="76" t="s">
        <v>249</v>
      </c>
      <c r="K755" s="165"/>
      <c r="L755" s="76"/>
      <c r="M755" s="165"/>
      <c r="N755" s="1206" t="s">
        <v>233</v>
      </c>
      <c r="O755" s="83"/>
      <c r="P755" s="82"/>
      <c r="Q755" s="84"/>
      <c r="R755" s="83"/>
      <c r="S755" s="83"/>
      <c r="T755" s="83"/>
      <c r="U755" s="83"/>
    </row>
    <row r="756" spans="1:21" ht="13">
      <c r="A756" s="1208">
        <v>62029265</v>
      </c>
      <c r="B756" s="164" t="s">
        <v>5099</v>
      </c>
      <c r="C756" s="164">
        <v>931761809</v>
      </c>
      <c r="D756" s="145"/>
      <c r="E756" s="145" t="s">
        <v>373</v>
      </c>
      <c r="F756" s="76"/>
      <c r="G756" s="165" t="s">
        <v>224</v>
      </c>
      <c r="H756" s="165" t="s">
        <v>243</v>
      </c>
      <c r="I756" s="82"/>
      <c r="J756" s="76" t="s">
        <v>249</v>
      </c>
      <c r="K756" s="165"/>
      <c r="L756" s="76"/>
      <c r="M756" s="165"/>
      <c r="N756" s="1209" t="s">
        <v>237</v>
      </c>
      <c r="O756" s="83"/>
      <c r="P756" s="82"/>
      <c r="Q756" s="84"/>
      <c r="R756" s="83"/>
      <c r="S756" s="83"/>
      <c r="T756" s="83"/>
      <c r="U756" s="83"/>
    </row>
    <row r="757" spans="1:21" ht="13">
      <c r="A757" s="1208"/>
      <c r="B757" s="164" t="s">
        <v>12326</v>
      </c>
      <c r="C757" s="164" t="s">
        <v>362</v>
      </c>
      <c r="D757" s="145"/>
      <c r="E757" s="145" t="s">
        <v>874</v>
      </c>
      <c r="F757" s="76"/>
      <c r="G757" s="165" t="s">
        <v>224</v>
      </c>
      <c r="H757" s="165" t="s">
        <v>243</v>
      </c>
      <c r="I757" s="82"/>
      <c r="J757" s="76" t="s">
        <v>249</v>
      </c>
      <c r="K757" s="165"/>
      <c r="L757" s="76"/>
      <c r="M757" s="165"/>
      <c r="N757" s="1209" t="s">
        <v>237</v>
      </c>
      <c r="O757" s="83"/>
      <c r="P757" s="82"/>
      <c r="Q757" s="84"/>
      <c r="R757" s="83"/>
      <c r="S757" s="83"/>
      <c r="T757" s="83"/>
      <c r="U757" s="83"/>
    </row>
    <row r="758" spans="1:21" ht="13">
      <c r="A758" s="1208"/>
      <c r="B758" s="164" t="s">
        <v>12327</v>
      </c>
      <c r="C758" s="164">
        <v>974227724</v>
      </c>
      <c r="D758" s="145" t="s">
        <v>12328</v>
      </c>
      <c r="E758" s="145" t="s">
        <v>874</v>
      </c>
      <c r="F758" s="76"/>
      <c r="G758" s="165" t="s">
        <v>224</v>
      </c>
      <c r="H758" s="165" t="s">
        <v>243</v>
      </c>
      <c r="I758" s="82"/>
      <c r="J758" s="76" t="s">
        <v>249</v>
      </c>
      <c r="K758" s="165"/>
      <c r="L758" s="76"/>
      <c r="M758" s="165"/>
      <c r="N758" s="1206" t="s">
        <v>233</v>
      </c>
      <c r="O758" s="83"/>
      <c r="P758" s="82"/>
      <c r="Q758" s="84"/>
      <c r="R758" s="83"/>
      <c r="S758" s="83"/>
      <c r="T758" s="83"/>
      <c r="U758" s="83"/>
    </row>
    <row r="759" spans="1:21" ht="13">
      <c r="A759" s="1208"/>
      <c r="B759" s="164" t="s">
        <v>12329</v>
      </c>
      <c r="C759" s="164">
        <v>993705685</v>
      </c>
      <c r="D759" s="145" t="s">
        <v>12330</v>
      </c>
      <c r="E759" s="145" t="s">
        <v>373</v>
      </c>
      <c r="F759" s="76"/>
      <c r="G759" s="165" t="s">
        <v>224</v>
      </c>
      <c r="H759" s="165" t="s">
        <v>243</v>
      </c>
      <c r="I759" s="82"/>
      <c r="J759" s="76" t="s">
        <v>249</v>
      </c>
      <c r="K759" s="165"/>
      <c r="L759" s="76"/>
      <c r="M759" s="165"/>
      <c r="N759" s="1206" t="s">
        <v>233</v>
      </c>
      <c r="O759" s="83"/>
      <c r="P759" s="82"/>
      <c r="Q759" s="84"/>
      <c r="R759" s="83"/>
      <c r="S759" s="83"/>
      <c r="T759" s="83"/>
      <c r="U759" s="83"/>
    </row>
    <row r="760" spans="1:21" ht="13">
      <c r="A760" s="1208"/>
      <c r="B760" s="164" t="s">
        <v>12331</v>
      </c>
      <c r="C760" s="164">
        <v>946465896</v>
      </c>
      <c r="D760" s="145"/>
      <c r="E760" s="145" t="s">
        <v>874</v>
      </c>
      <c r="F760" s="76"/>
      <c r="G760" s="165" t="s">
        <v>224</v>
      </c>
      <c r="H760" s="165" t="s">
        <v>243</v>
      </c>
      <c r="I760" s="82"/>
      <c r="J760" s="76" t="s">
        <v>249</v>
      </c>
      <c r="K760" s="165"/>
      <c r="L760" s="76"/>
      <c r="M760" s="165"/>
      <c r="N760" s="1206" t="s">
        <v>233</v>
      </c>
      <c r="O760" s="83"/>
      <c r="P760" s="82"/>
      <c r="Q760" s="84"/>
      <c r="R760" s="83"/>
      <c r="S760" s="83"/>
      <c r="T760" s="83"/>
      <c r="U760" s="83"/>
    </row>
    <row r="761" spans="1:21" ht="13">
      <c r="A761" s="1208">
        <v>6081420</v>
      </c>
      <c r="B761" s="164" t="s">
        <v>485</v>
      </c>
      <c r="C761" s="164">
        <v>51976180447</v>
      </c>
      <c r="D761" s="145" t="s">
        <v>486</v>
      </c>
      <c r="E761" s="145" t="s">
        <v>373</v>
      </c>
      <c r="F761" s="76" t="s">
        <v>260</v>
      </c>
      <c r="G761" s="165" t="s">
        <v>224</v>
      </c>
      <c r="H761" s="165" t="s">
        <v>245</v>
      </c>
      <c r="I761" s="82"/>
      <c r="J761" s="76" t="s">
        <v>249</v>
      </c>
      <c r="K761" s="165"/>
      <c r="L761" s="76"/>
      <c r="M761" s="165"/>
      <c r="N761" s="1206" t="s">
        <v>233</v>
      </c>
      <c r="O761" s="83"/>
      <c r="P761" s="82"/>
      <c r="Q761" s="84"/>
      <c r="R761" s="83"/>
      <c r="S761" s="83"/>
      <c r="T761" s="83"/>
      <c r="U761" s="83"/>
    </row>
    <row r="762" spans="1:21" ht="12.75" customHeight="1">
      <c r="A762" s="1210">
        <v>75590975</v>
      </c>
      <c r="B762" s="164" t="s">
        <v>9374</v>
      </c>
      <c r="C762" s="164">
        <v>51980761311</v>
      </c>
      <c r="D762" s="145" t="s">
        <v>7347</v>
      </c>
      <c r="E762" s="162" t="s">
        <v>373</v>
      </c>
      <c r="F762" s="76"/>
      <c r="G762" s="165" t="s">
        <v>223</v>
      </c>
      <c r="H762" s="165" t="s">
        <v>245</v>
      </c>
      <c r="I762" s="82"/>
      <c r="J762" s="76"/>
      <c r="K762" s="165" t="s">
        <v>271</v>
      </c>
      <c r="L762" s="76" t="s">
        <v>271</v>
      </c>
      <c r="M762" s="189">
        <v>45844</v>
      </c>
      <c r="N762" s="1209" t="s">
        <v>233</v>
      </c>
      <c r="O762" s="83" t="s">
        <v>236</v>
      </c>
      <c r="P762" s="82"/>
      <c r="Q762" s="84"/>
      <c r="R762" s="83"/>
      <c r="S762" s="83"/>
      <c r="T762" s="83"/>
      <c r="U762" s="83"/>
    </row>
    <row r="763" spans="1:21" ht="12.75" customHeight="1">
      <c r="A763" s="1210">
        <v>74101476</v>
      </c>
      <c r="B763" s="164" t="s">
        <v>8753</v>
      </c>
      <c r="C763" s="164">
        <v>51944014832</v>
      </c>
      <c r="D763" s="145" t="s">
        <v>8754</v>
      </c>
      <c r="E763" s="162"/>
      <c r="F763" s="76" t="s">
        <v>8</v>
      </c>
      <c r="G763" s="165" t="s">
        <v>225</v>
      </c>
      <c r="H763" s="165" t="s">
        <v>245</v>
      </c>
      <c r="I763" s="374" t="s">
        <v>316</v>
      </c>
      <c r="J763" s="76" t="s">
        <v>249</v>
      </c>
      <c r="K763" s="165" t="s">
        <v>271</v>
      </c>
      <c r="L763" s="76" t="s">
        <v>271</v>
      </c>
      <c r="M763" s="189">
        <v>45844</v>
      </c>
      <c r="N763" s="1209" t="s">
        <v>233</v>
      </c>
      <c r="O763" s="83"/>
      <c r="P763" s="82"/>
      <c r="Q763" s="84" t="s">
        <v>324</v>
      </c>
      <c r="R763" s="83" t="s">
        <v>234</v>
      </c>
      <c r="S763" s="83" t="s">
        <v>318</v>
      </c>
      <c r="T763" s="309" t="s">
        <v>323</v>
      </c>
      <c r="U763" s="309" t="s">
        <v>255</v>
      </c>
    </row>
    <row r="764" spans="1:21" ht="12.75" customHeight="1">
      <c r="A764" s="1210">
        <v>44503133</v>
      </c>
      <c r="B764" s="164" t="s">
        <v>2302</v>
      </c>
      <c r="C764" s="164">
        <v>51991696587</v>
      </c>
      <c r="D764" s="145" t="s">
        <v>2303</v>
      </c>
      <c r="E764" s="162" t="s">
        <v>373</v>
      </c>
      <c r="F764" s="76"/>
      <c r="G764" s="165" t="s">
        <v>223</v>
      </c>
      <c r="H764" s="165" t="s">
        <v>245</v>
      </c>
      <c r="I764" s="82"/>
      <c r="J764" s="76"/>
      <c r="K764" s="165" t="s">
        <v>271</v>
      </c>
      <c r="L764" s="76" t="s">
        <v>271</v>
      </c>
      <c r="M764" s="189">
        <v>45844</v>
      </c>
      <c r="N764" s="1209" t="s">
        <v>233</v>
      </c>
      <c r="O764" s="83" t="s">
        <v>236</v>
      </c>
      <c r="P764" s="82"/>
      <c r="Q764" s="84"/>
      <c r="R764" s="83"/>
      <c r="S764" s="83"/>
      <c r="T764" s="83"/>
      <c r="U764" s="83"/>
    </row>
    <row r="765" spans="1:21" ht="12.75" customHeight="1">
      <c r="A765" s="1210">
        <v>9782093</v>
      </c>
      <c r="B765" s="164" t="s">
        <v>794</v>
      </c>
      <c r="C765" s="164">
        <v>51925566110</v>
      </c>
      <c r="D765" s="145" t="s">
        <v>795</v>
      </c>
      <c r="E765" s="162" t="s">
        <v>373</v>
      </c>
      <c r="F765" s="76"/>
      <c r="G765" s="165" t="s">
        <v>224</v>
      </c>
      <c r="H765" s="165" t="s">
        <v>245</v>
      </c>
      <c r="I765" s="82"/>
      <c r="J765" s="76"/>
      <c r="K765" s="165" t="s">
        <v>271</v>
      </c>
      <c r="L765" s="76" t="s">
        <v>271</v>
      </c>
      <c r="M765" s="189">
        <v>45844</v>
      </c>
      <c r="N765" s="1209" t="s">
        <v>233</v>
      </c>
      <c r="O765" s="83" t="s">
        <v>236</v>
      </c>
      <c r="P765" s="82"/>
      <c r="Q765" s="84"/>
      <c r="R765" s="83"/>
      <c r="S765" s="83"/>
      <c r="T765" s="83"/>
      <c r="U765" s="83"/>
    </row>
    <row r="766" spans="1:21" ht="12.75" customHeight="1">
      <c r="A766" s="1210">
        <v>49047657</v>
      </c>
      <c r="B766" s="164" t="s">
        <v>436</v>
      </c>
      <c r="C766" s="164">
        <v>51987800311</v>
      </c>
      <c r="D766" s="145" t="s">
        <v>437</v>
      </c>
      <c r="E766" s="162" t="s">
        <v>874</v>
      </c>
      <c r="F766" s="76"/>
      <c r="G766" s="165" t="s">
        <v>224</v>
      </c>
      <c r="H766" s="165" t="s">
        <v>245</v>
      </c>
      <c r="I766" s="82"/>
      <c r="J766" s="76"/>
      <c r="K766" s="165" t="s">
        <v>271</v>
      </c>
      <c r="L766" s="76" t="s">
        <v>271</v>
      </c>
      <c r="M766" s="189">
        <v>45844</v>
      </c>
      <c r="N766" s="1209" t="s">
        <v>233</v>
      </c>
      <c r="O766" s="83" t="s">
        <v>236</v>
      </c>
      <c r="P766" s="82"/>
      <c r="Q766" s="84"/>
      <c r="R766" s="83"/>
      <c r="S766" s="83"/>
      <c r="T766" s="83"/>
      <c r="U766" s="83"/>
    </row>
    <row r="767" spans="1:21" ht="12.75" customHeight="1">
      <c r="A767" s="1210">
        <v>8161771</v>
      </c>
      <c r="B767" s="164" t="s">
        <v>643</v>
      </c>
      <c r="C767" s="164">
        <v>51940454967</v>
      </c>
      <c r="D767" s="145" t="s">
        <v>644</v>
      </c>
      <c r="E767" s="162" t="s">
        <v>373</v>
      </c>
      <c r="F767" s="76"/>
      <c r="G767" s="165" t="s">
        <v>224</v>
      </c>
      <c r="H767" s="165" t="s">
        <v>245</v>
      </c>
      <c r="I767" s="82"/>
      <c r="J767" s="76"/>
      <c r="K767" s="165" t="s">
        <v>271</v>
      </c>
      <c r="L767" s="76" t="s">
        <v>271</v>
      </c>
      <c r="M767" s="189">
        <v>45844</v>
      </c>
      <c r="N767" s="1209" t="s">
        <v>233</v>
      </c>
      <c r="O767" s="83"/>
      <c r="P767" s="82"/>
      <c r="Q767" s="84"/>
      <c r="R767" s="83"/>
      <c r="S767" s="83"/>
      <c r="T767" s="83"/>
      <c r="U767" s="83"/>
    </row>
    <row r="768" spans="1:21" ht="12.75" customHeight="1">
      <c r="A768" s="1210">
        <v>76714905</v>
      </c>
      <c r="B768" s="164" t="s">
        <v>9752</v>
      </c>
      <c r="C768" s="164">
        <v>51940212176</v>
      </c>
      <c r="D768" s="145" t="s">
        <v>9753</v>
      </c>
      <c r="E768" s="162" t="s">
        <v>874</v>
      </c>
      <c r="F768" s="76"/>
      <c r="G768" s="165" t="s">
        <v>223</v>
      </c>
      <c r="H768" s="165" t="s">
        <v>245</v>
      </c>
      <c r="I768" s="82"/>
      <c r="J768" s="76"/>
      <c r="K768" s="165" t="s">
        <v>271</v>
      </c>
      <c r="L768" s="76" t="s">
        <v>271</v>
      </c>
      <c r="M768" s="189">
        <v>45844</v>
      </c>
      <c r="N768" s="1209" t="s">
        <v>239</v>
      </c>
      <c r="O768" s="83"/>
      <c r="P768" s="82"/>
      <c r="Q768" s="84"/>
      <c r="R768" s="83"/>
      <c r="S768" s="83"/>
      <c r="T768" s="83"/>
      <c r="U768" s="83"/>
    </row>
    <row r="769" spans="1:22" ht="12.75" customHeight="1">
      <c r="A769" s="1210">
        <v>55555555</v>
      </c>
      <c r="B769" s="164" t="s">
        <v>2986</v>
      </c>
      <c r="C769" s="164">
        <v>51951069038</v>
      </c>
      <c r="D769" s="145" t="s">
        <v>2987</v>
      </c>
      <c r="E769" s="162" t="s">
        <v>2988</v>
      </c>
      <c r="F769" s="76"/>
      <c r="G769" s="165" t="s">
        <v>224</v>
      </c>
      <c r="H769" s="165" t="s">
        <v>245</v>
      </c>
      <c r="I769" s="82"/>
      <c r="J769" s="76"/>
      <c r="K769" s="165" t="s">
        <v>271</v>
      </c>
      <c r="L769" s="76" t="s">
        <v>271</v>
      </c>
      <c r="M769" s="189">
        <v>45844</v>
      </c>
      <c r="N769" s="1209" t="s">
        <v>237</v>
      </c>
      <c r="O769" s="83" t="s">
        <v>237</v>
      </c>
      <c r="P769" s="82" t="str">
        <f>TRIM(BD_EstrellaVergara[[#This Row],[CONTACTO II]])</f>
        <v>INCONTACTABLE</v>
      </c>
      <c r="Q769" s="84"/>
      <c r="R769" s="83"/>
      <c r="S769" s="83"/>
      <c r="T769" s="83"/>
      <c r="U769" s="83"/>
    </row>
    <row r="770" spans="1:22" ht="12.75" customHeight="1">
      <c r="A770" s="1210">
        <v>73633751</v>
      </c>
      <c r="B770" s="164" t="s">
        <v>8468</v>
      </c>
      <c r="C770" s="164">
        <v>51900292973</v>
      </c>
      <c r="D770" s="145" t="s">
        <v>8469</v>
      </c>
      <c r="E770" s="145" t="s">
        <v>347</v>
      </c>
      <c r="F770" s="76"/>
      <c r="G770" s="165" t="s">
        <v>224</v>
      </c>
      <c r="H770" s="165" t="s">
        <v>245</v>
      </c>
      <c r="I770" s="82"/>
      <c r="J770" s="76"/>
      <c r="K770" s="165" t="s">
        <v>271</v>
      </c>
      <c r="L770" s="76" t="s">
        <v>271</v>
      </c>
      <c r="M770" s="189">
        <v>45844</v>
      </c>
      <c r="N770" s="1209" t="s">
        <v>233</v>
      </c>
      <c r="O770" s="83"/>
      <c r="P770" s="82"/>
      <c r="Q770" s="84"/>
      <c r="R770" s="83"/>
      <c r="S770" s="83"/>
      <c r="T770" s="83"/>
      <c r="U770" s="83"/>
    </row>
    <row r="771" spans="1:22" ht="12.75" customHeight="1">
      <c r="A771" s="1210">
        <v>61421739</v>
      </c>
      <c r="B771" s="164" t="s">
        <v>4255</v>
      </c>
      <c r="C771" s="164">
        <v>51933703169</v>
      </c>
      <c r="D771" s="162" t="s">
        <v>4256</v>
      </c>
      <c r="E771" s="162" t="s">
        <v>373</v>
      </c>
      <c r="F771" s="76" t="s">
        <v>260</v>
      </c>
      <c r="G771" s="165" t="s">
        <v>224</v>
      </c>
      <c r="H771" s="165" t="s">
        <v>245</v>
      </c>
      <c r="I771" s="82"/>
      <c r="J771" s="76"/>
      <c r="K771" s="165" t="s">
        <v>271</v>
      </c>
      <c r="L771" s="76" t="s">
        <v>271</v>
      </c>
      <c r="M771" s="189">
        <v>45842</v>
      </c>
      <c r="N771" s="1211" t="s">
        <v>231</v>
      </c>
      <c r="O771" s="83"/>
      <c r="P771" s="82"/>
      <c r="Q771" s="84"/>
      <c r="R771" s="83"/>
      <c r="S771" s="83"/>
      <c r="T771" s="83"/>
      <c r="U771" s="83"/>
    </row>
    <row r="772" spans="1:22" ht="12.75" customHeight="1">
      <c r="A772" s="1210">
        <v>72331260</v>
      </c>
      <c r="B772" s="164" t="s">
        <v>7018</v>
      </c>
      <c r="C772" s="164">
        <v>51976804780</v>
      </c>
      <c r="D772" s="162" t="s">
        <v>7017</v>
      </c>
      <c r="E772" s="162" t="s">
        <v>451</v>
      </c>
      <c r="F772" s="76" t="s">
        <v>254</v>
      </c>
      <c r="G772" s="165" t="s">
        <v>224</v>
      </c>
      <c r="H772" s="165" t="s">
        <v>245</v>
      </c>
      <c r="I772" s="82"/>
      <c r="J772" s="76"/>
      <c r="K772" s="165" t="s">
        <v>271</v>
      </c>
      <c r="L772" s="76" t="s">
        <v>271</v>
      </c>
      <c r="M772" s="189">
        <v>45843</v>
      </c>
      <c r="N772" s="1209" t="s">
        <v>233</v>
      </c>
      <c r="O772" s="83" t="s">
        <v>236</v>
      </c>
      <c r="P772" s="82"/>
      <c r="Q772" s="84"/>
      <c r="R772" s="83"/>
      <c r="S772" s="83"/>
      <c r="T772" s="83"/>
      <c r="U772" s="83"/>
    </row>
    <row r="773" spans="1:22" ht="12.75" customHeight="1">
      <c r="A773" s="1210">
        <v>61107060</v>
      </c>
      <c r="B773" s="164" t="s">
        <v>3689</v>
      </c>
      <c r="C773" s="164">
        <v>51950318067</v>
      </c>
      <c r="D773" s="162" t="s">
        <v>3690</v>
      </c>
      <c r="E773" s="162" t="s">
        <v>347</v>
      </c>
      <c r="F773" s="76" t="s">
        <v>254</v>
      </c>
      <c r="G773" s="165" t="s">
        <v>224</v>
      </c>
      <c r="H773" s="165" t="s">
        <v>245</v>
      </c>
      <c r="I773" s="82"/>
      <c r="J773" s="76"/>
      <c r="K773" s="165"/>
      <c r="L773" s="76"/>
      <c r="M773" s="189">
        <v>45843</v>
      </c>
      <c r="N773" s="1209" t="s">
        <v>237</v>
      </c>
      <c r="O773" s="83"/>
      <c r="P773" s="82" t="str">
        <f>TRIM(BD_EstrellaVergara[[#This Row],[CONTACTO II]])</f>
        <v/>
      </c>
      <c r="Q773" s="84"/>
      <c r="R773" s="83"/>
      <c r="S773" s="83"/>
      <c r="T773" s="83"/>
      <c r="U773" s="83"/>
    </row>
    <row r="774" spans="1:22" ht="12.75" customHeight="1">
      <c r="A774" s="1210">
        <v>48596306</v>
      </c>
      <c r="B774" s="164" t="s">
        <v>2935</v>
      </c>
      <c r="C774" s="164">
        <v>51960823640</v>
      </c>
      <c r="D774" s="162" t="s">
        <v>2936</v>
      </c>
      <c r="E774" s="162" t="s">
        <v>347</v>
      </c>
      <c r="F774" s="76" t="s">
        <v>254</v>
      </c>
      <c r="G774" s="165" t="s">
        <v>224</v>
      </c>
      <c r="H774" s="165" t="s">
        <v>245</v>
      </c>
      <c r="I774" s="82"/>
      <c r="J774" s="76"/>
      <c r="K774" s="165"/>
      <c r="L774" s="76"/>
      <c r="M774" s="189">
        <v>45843</v>
      </c>
      <c r="N774" s="1209" t="s">
        <v>233</v>
      </c>
      <c r="O774" s="83"/>
      <c r="P774" s="82" t="str">
        <f>TRIM(BD_EstrellaVergara[[#This Row],[CONTACTO II]])</f>
        <v/>
      </c>
      <c r="Q774" s="84"/>
      <c r="R774" s="83"/>
      <c r="S774" s="83"/>
      <c r="T774" s="83"/>
      <c r="U774" s="83"/>
    </row>
    <row r="775" spans="1:22" ht="12.75" customHeight="1">
      <c r="A775" s="1210">
        <v>43102985</v>
      </c>
      <c r="B775" s="164" t="s">
        <v>2045</v>
      </c>
      <c r="C775" s="164">
        <v>51929272806</v>
      </c>
      <c r="D775" s="162" t="s">
        <v>2046</v>
      </c>
      <c r="E775" s="162" t="s">
        <v>451</v>
      </c>
      <c r="F775" s="76" t="s">
        <v>254</v>
      </c>
      <c r="G775" s="165" t="s">
        <v>224</v>
      </c>
      <c r="H775" s="165" t="s">
        <v>245</v>
      </c>
      <c r="I775" s="82"/>
      <c r="J775" s="76"/>
      <c r="K775" s="165" t="s">
        <v>271</v>
      </c>
      <c r="L775" s="76" t="s">
        <v>271</v>
      </c>
      <c r="M775" s="189">
        <v>45843</v>
      </c>
      <c r="N775" s="1209" t="s">
        <v>233</v>
      </c>
      <c r="O775" s="83"/>
      <c r="P775" s="82"/>
      <c r="Q775" s="84"/>
      <c r="R775" s="83"/>
      <c r="S775" s="83"/>
      <c r="T775" s="83"/>
      <c r="U775" s="83"/>
    </row>
    <row r="776" spans="1:22" ht="12.75" customHeight="1">
      <c r="A776" s="1210">
        <v>76355525</v>
      </c>
      <c r="B776" s="164" t="s">
        <v>9630</v>
      </c>
      <c r="C776" s="164">
        <v>51946246118</v>
      </c>
      <c r="D776" s="162" t="s">
        <v>9631</v>
      </c>
      <c r="E776" s="162" t="s">
        <v>347</v>
      </c>
      <c r="F776" s="76" t="s">
        <v>254</v>
      </c>
      <c r="G776" s="165" t="s">
        <v>224</v>
      </c>
      <c r="H776" s="165" t="s">
        <v>245</v>
      </c>
      <c r="I776" s="82"/>
      <c r="J776" s="76"/>
      <c r="K776" s="165"/>
      <c r="L776" s="76"/>
      <c r="M776" s="189">
        <v>45843</v>
      </c>
      <c r="N776" s="1209" t="s">
        <v>233</v>
      </c>
      <c r="O776" s="83"/>
      <c r="P776" s="82" t="str">
        <f>TRIM(BD_EstrellaVergara[[#This Row],[CONTACTO II]])</f>
        <v/>
      </c>
      <c r="Q776" s="84"/>
      <c r="R776" s="83"/>
      <c r="S776" s="83"/>
      <c r="T776" s="83"/>
      <c r="U776" s="83"/>
    </row>
    <row r="777" spans="1:22" ht="12.75" customHeight="1">
      <c r="A777" s="1210">
        <v>46923799</v>
      </c>
      <c r="B777" s="164" t="s">
        <v>2723</v>
      </c>
      <c r="C777" s="164">
        <v>51989967182</v>
      </c>
      <c r="D777" s="162" t="s">
        <v>2724</v>
      </c>
      <c r="E777" s="162" t="s">
        <v>347</v>
      </c>
      <c r="F777" s="76" t="s">
        <v>254</v>
      </c>
      <c r="G777" s="165" t="s">
        <v>224</v>
      </c>
      <c r="H777" s="165" t="s">
        <v>245</v>
      </c>
      <c r="I777" s="82"/>
      <c r="J777" s="76"/>
      <c r="K777" s="165"/>
      <c r="L777" s="76"/>
      <c r="M777" s="189">
        <v>45843</v>
      </c>
      <c r="N777" s="1209" t="s">
        <v>233</v>
      </c>
      <c r="O777" s="83"/>
      <c r="P777" s="82" t="str">
        <f>TRIM(BD_EstrellaVergara[[#This Row],[CONTACTO II]])</f>
        <v/>
      </c>
      <c r="Q777" s="84"/>
      <c r="R777" s="83"/>
      <c r="S777" s="83"/>
      <c r="T777" s="83"/>
      <c r="U777" s="83"/>
    </row>
    <row r="778" spans="1:22" ht="12.75" customHeight="1">
      <c r="A778" s="1210">
        <v>40215776</v>
      </c>
      <c r="B778" s="164" t="s">
        <v>1363</v>
      </c>
      <c r="C778" s="164">
        <v>51974639606</v>
      </c>
      <c r="D778" s="162" t="s">
        <v>1364</v>
      </c>
      <c r="E778" s="162" t="s">
        <v>347</v>
      </c>
      <c r="F778" s="76" t="s">
        <v>254</v>
      </c>
      <c r="G778" s="165" t="s">
        <v>224</v>
      </c>
      <c r="H778" s="165" t="s">
        <v>245</v>
      </c>
      <c r="I778" s="82"/>
      <c r="J778" s="76"/>
      <c r="K778" s="165"/>
      <c r="L778" s="76"/>
      <c r="M778" s="189">
        <v>45843</v>
      </c>
      <c r="N778" s="1209" t="s">
        <v>233</v>
      </c>
      <c r="O778" s="83" t="s">
        <v>231</v>
      </c>
      <c r="P778" s="82"/>
      <c r="Q778" s="84"/>
      <c r="R778" s="83"/>
      <c r="S778" s="83"/>
      <c r="T778" s="83"/>
      <c r="U778" s="83"/>
    </row>
    <row r="779" spans="1:22" ht="12.75" customHeight="1">
      <c r="A779" s="1210">
        <v>72352598</v>
      </c>
      <c r="B779" s="164" t="s">
        <v>7163</v>
      </c>
      <c r="C779" s="164">
        <v>51946421969</v>
      </c>
      <c r="D779" s="162" t="s">
        <v>7164</v>
      </c>
      <c r="E779" s="162"/>
      <c r="F779" s="76" t="s">
        <v>240</v>
      </c>
      <c r="G779" s="165" t="s">
        <v>223</v>
      </c>
      <c r="H779" s="165" t="s">
        <v>245</v>
      </c>
      <c r="I779" s="82"/>
      <c r="J779" s="76"/>
      <c r="K779" s="165"/>
      <c r="L779" s="76"/>
      <c r="M779" s="189">
        <v>45844</v>
      </c>
      <c r="N779" s="1209" t="s">
        <v>231</v>
      </c>
      <c r="O779" s="83"/>
      <c r="P779" s="82" t="str">
        <f>TRIM(BD_EstrellaVergara[[#This Row],[CONTACTO II]])</f>
        <v/>
      </c>
      <c r="Q779" s="84"/>
      <c r="R779" s="83"/>
      <c r="S779" s="83"/>
      <c r="T779" s="83"/>
      <c r="U779" s="83"/>
    </row>
    <row r="780" spans="1:22" ht="12.75" customHeight="1">
      <c r="A780" s="1210">
        <v>23926644</v>
      </c>
      <c r="B780" s="164" t="s">
        <v>1182</v>
      </c>
      <c r="C780" s="164">
        <v>51928538153</v>
      </c>
      <c r="D780" s="162" t="s">
        <v>1183</v>
      </c>
      <c r="E780" s="162"/>
      <c r="F780" s="76" t="s">
        <v>240</v>
      </c>
      <c r="G780" s="165" t="s">
        <v>223</v>
      </c>
      <c r="H780" s="165" t="s">
        <v>245</v>
      </c>
      <c r="I780" s="82"/>
      <c r="J780" s="76"/>
      <c r="K780" s="165" t="s">
        <v>262</v>
      </c>
      <c r="L780" s="76" t="s">
        <v>262</v>
      </c>
      <c r="M780" s="189">
        <v>45843</v>
      </c>
      <c r="N780" s="1211" t="s">
        <v>233</v>
      </c>
      <c r="O780" s="83"/>
      <c r="P780" s="82" t="str">
        <f>TRIM(BD_EstrellaVergara[[#This Row],[CONTACTO II]])</f>
        <v/>
      </c>
      <c r="Q780" s="84"/>
      <c r="R780" s="83"/>
      <c r="S780" s="83"/>
      <c r="T780" s="83"/>
      <c r="U780" s="83"/>
    </row>
    <row r="781" spans="1:22" ht="12.75" customHeight="1">
      <c r="A781" s="1210">
        <v>73156953</v>
      </c>
      <c r="B781" s="164" t="s">
        <v>8081</v>
      </c>
      <c r="C781" s="164">
        <v>51954668510</v>
      </c>
      <c r="D781" s="162" t="s">
        <v>8082</v>
      </c>
      <c r="E781" s="162" t="s">
        <v>347</v>
      </c>
      <c r="F781" s="76"/>
      <c r="G781" s="165" t="s">
        <v>223</v>
      </c>
      <c r="H781" s="165" t="s">
        <v>245</v>
      </c>
      <c r="I781" s="82"/>
      <c r="J781" s="76"/>
      <c r="K781" s="165"/>
      <c r="L781" s="76" t="s">
        <v>274</v>
      </c>
      <c r="M781" s="189">
        <v>45843</v>
      </c>
      <c r="N781" s="1209" t="s">
        <v>233</v>
      </c>
      <c r="O781" s="83"/>
      <c r="P781" s="82" t="str">
        <f>TRIM(BD_EstrellaVergara[[#This Row],[CONTACTO II]])</f>
        <v/>
      </c>
      <c r="Q781" s="84"/>
      <c r="R781" s="83"/>
      <c r="S781" s="83"/>
      <c r="T781" s="83"/>
      <c r="U781" s="83"/>
      <c r="V781" s="317" t="s">
        <v>901</v>
      </c>
    </row>
    <row r="782" spans="1:22" ht="12.75" customHeight="1">
      <c r="A782" s="1210">
        <v>74997189</v>
      </c>
      <c r="B782" s="164" t="s">
        <v>9132</v>
      </c>
      <c r="C782" s="164">
        <v>51924693571</v>
      </c>
      <c r="D782" s="162" t="s">
        <v>9133</v>
      </c>
      <c r="E782" s="162" t="s">
        <v>347</v>
      </c>
      <c r="F782" s="76"/>
      <c r="G782" s="165" t="s">
        <v>223</v>
      </c>
      <c r="H782" s="165" t="s">
        <v>245</v>
      </c>
      <c r="I782" s="82"/>
      <c r="J782" s="76"/>
      <c r="K782" s="165"/>
      <c r="L782" s="76" t="s">
        <v>274</v>
      </c>
      <c r="M782" s="189">
        <v>45843</v>
      </c>
      <c r="N782" s="1209" t="s">
        <v>233</v>
      </c>
      <c r="O782" s="83"/>
      <c r="P782" s="82" t="str">
        <f>TRIM(BD_EstrellaVergara[[#This Row],[CONTACTO II]])</f>
        <v/>
      </c>
      <c r="Q782" s="84"/>
      <c r="R782" s="83"/>
      <c r="S782" s="83"/>
      <c r="T782" s="83"/>
      <c r="U782" s="83"/>
      <c r="V782" s="317" t="s">
        <v>901</v>
      </c>
    </row>
    <row r="783" spans="1:22" ht="12.75" customHeight="1">
      <c r="A783" s="125">
        <v>72403363</v>
      </c>
      <c r="B783" s="125" t="s">
        <v>7179</v>
      </c>
      <c r="C783" s="125">
        <v>51934782752</v>
      </c>
      <c r="D783" s="162" t="s">
        <v>7180</v>
      </c>
      <c r="E783" s="162" t="s">
        <v>347</v>
      </c>
      <c r="F783" s="67"/>
      <c r="G783" s="125" t="s">
        <v>225</v>
      </c>
      <c r="H783" s="125" t="s">
        <v>245</v>
      </c>
      <c r="I783" s="85"/>
      <c r="J783" s="66"/>
      <c r="K783" s="125"/>
      <c r="L783" s="66"/>
      <c r="M783" s="189">
        <v>45846</v>
      </c>
      <c r="N783" s="1209" t="s">
        <v>233</v>
      </c>
      <c r="O783" s="83"/>
      <c r="P783" s="82" t="str">
        <f>TRIM(BD_EstrellaVergara[[#This Row],[CONTACTO II]])</f>
        <v/>
      </c>
      <c r="Q783" s="84"/>
      <c r="R783" s="83"/>
      <c r="S783" s="83"/>
      <c r="T783" s="83"/>
      <c r="U783" s="83"/>
    </row>
    <row r="784" spans="1:22" ht="12.75" customHeight="1">
      <c r="A784" s="125">
        <v>72835092</v>
      </c>
      <c r="B784" s="125" t="s">
        <v>7702</v>
      </c>
      <c r="C784" s="125">
        <v>51969409692</v>
      </c>
      <c r="D784" s="162" t="s">
        <v>7703</v>
      </c>
      <c r="E784" s="311" t="s">
        <v>373</v>
      </c>
      <c r="F784" s="67"/>
      <c r="G784" s="321" t="s">
        <v>224</v>
      </c>
      <c r="H784" s="125" t="s">
        <v>245</v>
      </c>
      <c r="I784" s="85"/>
      <c r="J784" s="66"/>
      <c r="K784" s="125"/>
      <c r="L784" s="374" t="s">
        <v>271</v>
      </c>
      <c r="M784" s="189">
        <v>45846</v>
      </c>
      <c r="N784" s="1209" t="s">
        <v>233</v>
      </c>
      <c r="O784" s="83" t="s">
        <v>236</v>
      </c>
      <c r="P784" s="82"/>
      <c r="Q784" s="84"/>
      <c r="R784" s="83"/>
      <c r="S784" s="83"/>
      <c r="T784" s="83"/>
      <c r="U784" s="83"/>
    </row>
    <row r="785" spans="1:24" ht="12.75" customHeight="1">
      <c r="A785" s="125">
        <v>73395436</v>
      </c>
      <c r="B785" s="125" t="s">
        <v>8331</v>
      </c>
      <c r="C785" s="125">
        <v>51936916385</v>
      </c>
      <c r="D785" s="162" t="s">
        <v>8332</v>
      </c>
      <c r="E785" s="311" t="s">
        <v>874</v>
      </c>
      <c r="F785" s="67"/>
      <c r="G785" s="321" t="s">
        <v>223</v>
      </c>
      <c r="H785" s="125" t="s">
        <v>245</v>
      </c>
      <c r="I785" s="85" t="s">
        <v>316</v>
      </c>
      <c r="J785" s="66" t="s">
        <v>221</v>
      </c>
      <c r="K785" s="125"/>
      <c r="L785" s="374" t="s">
        <v>271</v>
      </c>
      <c r="M785" s="189">
        <v>45845</v>
      </c>
      <c r="N785" s="1209" t="s">
        <v>233</v>
      </c>
      <c r="O785" s="83" t="s">
        <v>236</v>
      </c>
      <c r="P785" s="82" t="str">
        <f>TRIM(BD_EstrellaVergara[[#This Row],[CONTACTO II]])</f>
        <v>NO CONTESTA</v>
      </c>
      <c r="Q785" s="84"/>
      <c r="R785" s="83"/>
      <c r="S785" s="83"/>
      <c r="T785" s="83"/>
      <c r="U785" s="83"/>
    </row>
    <row r="786" spans="1:24" ht="12.75" customHeight="1">
      <c r="A786" s="1210">
        <v>73502232</v>
      </c>
      <c r="B786" s="164" t="s">
        <v>8391</v>
      </c>
      <c r="C786" s="164">
        <v>51958804504</v>
      </c>
      <c r="D786" s="162" t="s">
        <v>8390</v>
      </c>
      <c r="E786" s="162" t="s">
        <v>347</v>
      </c>
      <c r="F786" s="76" t="s">
        <v>260</v>
      </c>
      <c r="G786" s="165" t="s">
        <v>223</v>
      </c>
      <c r="H786" s="165" t="s">
        <v>245</v>
      </c>
      <c r="I786" s="82"/>
      <c r="J786" s="76"/>
      <c r="K786" s="165" t="s">
        <v>278</v>
      </c>
      <c r="L786" s="76"/>
      <c r="M786" s="189">
        <v>45846</v>
      </c>
      <c r="N786" s="1209" t="s">
        <v>233</v>
      </c>
      <c r="O786" s="83"/>
      <c r="P786" s="82" t="str">
        <f>TRIM(BD_EstrellaVergara[[#This Row],[CONTACTO II]])</f>
        <v/>
      </c>
      <c r="Q786" s="84"/>
      <c r="R786" s="83"/>
      <c r="S786" s="83"/>
      <c r="T786" s="83"/>
      <c r="U786" s="83"/>
    </row>
    <row r="787" spans="1:24" ht="12.75" customHeight="1">
      <c r="A787" s="1210">
        <v>72602714</v>
      </c>
      <c r="B787" s="164" t="s">
        <v>7454</v>
      </c>
      <c r="C787" s="164">
        <v>51979663305</v>
      </c>
      <c r="D787" s="162" t="s">
        <v>7455</v>
      </c>
      <c r="E787" s="162" t="s">
        <v>451</v>
      </c>
      <c r="F787" s="76" t="s">
        <v>260</v>
      </c>
      <c r="G787" s="165" t="s">
        <v>223</v>
      </c>
      <c r="H787" s="165" t="s">
        <v>245</v>
      </c>
      <c r="I787" s="82"/>
      <c r="J787" s="76"/>
      <c r="K787" s="165" t="s">
        <v>278</v>
      </c>
      <c r="L787" s="76" t="s">
        <v>271</v>
      </c>
      <c r="M787" s="189">
        <v>45846</v>
      </c>
      <c r="N787" s="1211" t="s">
        <v>231</v>
      </c>
      <c r="O787" s="83"/>
      <c r="P787" s="82"/>
      <c r="Q787" s="84"/>
      <c r="R787" s="83"/>
      <c r="S787" s="83"/>
      <c r="T787" s="83"/>
      <c r="U787" s="83"/>
    </row>
    <row r="788" spans="1:24" ht="12.75" customHeight="1">
      <c r="A788" s="1210">
        <v>70371828</v>
      </c>
      <c r="B788" s="164" t="s">
        <v>5413</v>
      </c>
      <c r="C788" s="164">
        <v>51953929676</v>
      </c>
      <c r="D788" s="145" t="s">
        <v>5414</v>
      </c>
      <c r="E788" s="145" t="s">
        <v>347</v>
      </c>
      <c r="F788" s="76"/>
      <c r="G788" s="746" t="s">
        <v>223</v>
      </c>
      <c r="H788" s="165" t="s">
        <v>245</v>
      </c>
      <c r="I788" s="82"/>
      <c r="J788" s="76"/>
      <c r="K788" s="165" t="s">
        <v>271</v>
      </c>
      <c r="L788" s="1204" t="s">
        <v>271</v>
      </c>
      <c r="M788" s="189">
        <v>45847</v>
      </c>
      <c r="N788" s="1206" t="s">
        <v>233</v>
      </c>
      <c r="O788" s="83" t="s">
        <v>236</v>
      </c>
      <c r="P788" s="82" t="str">
        <f>TRIM(BD_EstrellaVergara[[#This Row],[CONTACTO II]])</f>
        <v>NO CONTESTA</v>
      </c>
      <c r="Q788" s="84"/>
      <c r="R788" s="83"/>
      <c r="S788" s="83"/>
      <c r="T788" s="83"/>
      <c r="U788" s="83"/>
    </row>
    <row r="789" spans="1:24" ht="12.75" customHeight="1">
      <c r="A789" s="1210">
        <v>70358954</v>
      </c>
      <c r="B789" s="164" t="s">
        <v>5405</v>
      </c>
      <c r="C789" s="164">
        <v>51914958676</v>
      </c>
      <c r="D789" s="145" t="s">
        <v>5406</v>
      </c>
      <c r="E789" s="145" t="s">
        <v>347</v>
      </c>
      <c r="F789" s="76"/>
      <c r="G789" s="165" t="s">
        <v>224</v>
      </c>
      <c r="H789" s="165" t="s">
        <v>245</v>
      </c>
      <c r="I789" s="82"/>
      <c r="J789" s="76"/>
      <c r="K789" s="165" t="s">
        <v>271</v>
      </c>
      <c r="L789" s="1204" t="s">
        <v>271</v>
      </c>
      <c r="M789" s="189">
        <v>45847</v>
      </c>
      <c r="N789" s="1206" t="s">
        <v>233</v>
      </c>
      <c r="O789" s="83"/>
      <c r="P789" s="82" t="str">
        <f>TRIM(BD_EstrellaVergara[[#This Row],[CONTACTO II]])</f>
        <v/>
      </c>
      <c r="Q789" s="84"/>
      <c r="R789" s="83"/>
      <c r="S789" s="83"/>
      <c r="T789" s="83"/>
      <c r="U789" s="83"/>
    </row>
    <row r="790" spans="1:24" ht="12.75" customHeight="1">
      <c r="A790" s="1210">
        <v>62472100</v>
      </c>
      <c r="B790" s="164" t="s">
        <v>5224</v>
      </c>
      <c r="C790" s="164">
        <v>51997356448</v>
      </c>
      <c r="D790" s="145" t="s">
        <v>5225</v>
      </c>
      <c r="E790" s="145" t="s">
        <v>347</v>
      </c>
      <c r="F790" s="76"/>
      <c r="G790" s="746" t="s">
        <v>223</v>
      </c>
      <c r="H790" s="165" t="s">
        <v>245</v>
      </c>
      <c r="I790" s="82"/>
      <c r="J790" s="76"/>
      <c r="K790" s="165" t="s">
        <v>271</v>
      </c>
      <c r="L790" s="1204" t="s">
        <v>271</v>
      </c>
      <c r="M790" s="189">
        <v>45847</v>
      </c>
      <c r="N790" s="1206" t="s">
        <v>233</v>
      </c>
      <c r="O790" s="83"/>
      <c r="P790" s="82" t="str">
        <f>TRIM(BD_EstrellaVergara[[#This Row],[CONTACTO II]])</f>
        <v/>
      </c>
      <c r="Q790" s="84"/>
      <c r="R790" s="83"/>
      <c r="S790" s="83"/>
      <c r="T790" s="83"/>
      <c r="U790" s="83"/>
    </row>
    <row r="791" spans="1:24" ht="12.75" customHeight="1">
      <c r="A791" s="1210">
        <v>9192373</v>
      </c>
      <c r="B791" s="164" t="s">
        <v>399</v>
      </c>
      <c r="C791" s="164">
        <v>51915269388</v>
      </c>
      <c r="D791" s="145" t="s">
        <v>400</v>
      </c>
      <c r="E791" s="145" t="s">
        <v>347</v>
      </c>
      <c r="F791" s="76"/>
      <c r="G791" s="746" t="s">
        <v>223</v>
      </c>
      <c r="H791" s="165" t="s">
        <v>245</v>
      </c>
      <c r="I791" s="82"/>
      <c r="J791" s="76"/>
      <c r="K791" s="165" t="s">
        <v>271</v>
      </c>
      <c r="L791" s="1204" t="s">
        <v>271</v>
      </c>
      <c r="M791" s="189">
        <v>45846</v>
      </c>
      <c r="N791" s="1206" t="s">
        <v>233</v>
      </c>
      <c r="O791" s="83"/>
      <c r="P791" s="82" t="str">
        <f>TRIM(BD_EstrellaVergara[[#This Row],[CONTACTO II]])</f>
        <v/>
      </c>
      <c r="Q791" s="84"/>
      <c r="R791" s="83"/>
      <c r="S791" s="83"/>
      <c r="T791" s="83"/>
      <c r="U791" s="83"/>
    </row>
    <row r="792" spans="1:24" ht="12.75" customHeight="1">
      <c r="A792" s="1210">
        <v>70732088</v>
      </c>
      <c r="B792" s="164" t="s">
        <v>4037</v>
      </c>
      <c r="C792" s="164">
        <v>51959262519</v>
      </c>
      <c r="D792" s="145" t="s">
        <v>5749</v>
      </c>
      <c r="E792" s="145" t="s">
        <v>347</v>
      </c>
      <c r="F792" s="76"/>
      <c r="G792" s="165" t="s">
        <v>224</v>
      </c>
      <c r="H792" s="165" t="s">
        <v>245</v>
      </c>
      <c r="I792" s="82"/>
      <c r="J792" s="76"/>
      <c r="K792" s="165" t="s">
        <v>271</v>
      </c>
      <c r="L792" s="1204" t="s">
        <v>271</v>
      </c>
      <c r="M792" s="189">
        <v>45846</v>
      </c>
      <c r="N792" s="1206" t="s">
        <v>233</v>
      </c>
      <c r="O792" s="83"/>
      <c r="P792" s="82" t="str">
        <f>TRIM(BD_EstrellaVergara[[#This Row],[CONTACTO II]])</f>
        <v/>
      </c>
      <c r="Q792" s="84"/>
      <c r="R792" s="83"/>
      <c r="S792" s="83"/>
      <c r="T792" s="83"/>
      <c r="U792" s="83"/>
    </row>
    <row r="793" spans="1:24" ht="12.75" customHeight="1">
      <c r="A793" s="1210">
        <v>72078657</v>
      </c>
      <c r="B793" s="164" t="s">
        <v>6919</v>
      </c>
      <c r="C793" s="164">
        <v>51947577655</v>
      </c>
      <c r="D793" s="145" t="s">
        <v>6920</v>
      </c>
      <c r="E793" s="145" t="s">
        <v>347</v>
      </c>
      <c r="F793" s="76"/>
      <c r="G793" s="165" t="s">
        <v>223</v>
      </c>
      <c r="H793" s="165" t="s">
        <v>245</v>
      </c>
      <c r="I793" s="82"/>
      <c r="J793" s="76"/>
      <c r="K793" s="165" t="s">
        <v>278</v>
      </c>
      <c r="L793" s="76"/>
      <c r="M793" s="189">
        <v>45847</v>
      </c>
      <c r="N793" s="1209" t="s">
        <v>233</v>
      </c>
      <c r="O793" s="83"/>
      <c r="P793" s="82" t="str">
        <f>TRIM(BD_EstrellaVergara[[#This Row],[CONTACTO II]])</f>
        <v/>
      </c>
      <c r="Q793" s="84"/>
      <c r="R793" s="83"/>
      <c r="S793" s="83"/>
      <c r="T793" s="83"/>
      <c r="U793" s="83"/>
    </row>
    <row r="794" spans="1:24" ht="12.75" customHeight="1">
      <c r="A794" s="1210">
        <v>47378738</v>
      </c>
      <c r="B794" s="164" t="s">
        <v>2790</v>
      </c>
      <c r="C794" s="164">
        <v>51918502513</v>
      </c>
      <c r="D794" s="145" t="s">
        <v>2789</v>
      </c>
      <c r="E794" s="145" t="s">
        <v>347</v>
      </c>
      <c r="F794" s="76"/>
      <c r="G794" s="165" t="s">
        <v>224</v>
      </c>
      <c r="H794" s="165" t="s">
        <v>245</v>
      </c>
      <c r="I794" s="82"/>
      <c r="J794" s="76"/>
      <c r="K794" s="165" t="s">
        <v>280</v>
      </c>
      <c r="L794" s="76"/>
      <c r="M794" s="373">
        <v>45847</v>
      </c>
      <c r="N794" s="1209" t="s">
        <v>233</v>
      </c>
      <c r="O794" s="83"/>
      <c r="P794" s="82" t="str">
        <f>TRIM(BD_EstrellaVergara[[#This Row],[CONTACTO II]])</f>
        <v/>
      </c>
      <c r="Q794" s="84"/>
      <c r="R794" s="83"/>
      <c r="S794" s="83"/>
      <c r="T794" s="83"/>
      <c r="U794" s="83"/>
    </row>
    <row r="795" spans="1:24" ht="12.75" customHeight="1">
      <c r="A795" s="1210">
        <v>44129237</v>
      </c>
      <c r="B795" s="164" t="s">
        <v>2248</v>
      </c>
      <c r="C795" s="164">
        <v>51991691322</v>
      </c>
      <c r="D795" s="145" t="s">
        <v>2249</v>
      </c>
      <c r="E795" s="145" t="s">
        <v>347</v>
      </c>
      <c r="F795" s="76"/>
      <c r="G795" s="165" t="s">
        <v>224</v>
      </c>
      <c r="H795" s="165" t="s">
        <v>245</v>
      </c>
      <c r="I795" s="82"/>
      <c r="J795" s="76"/>
      <c r="K795" s="165" t="s">
        <v>280</v>
      </c>
      <c r="L795" s="76"/>
      <c r="M795" s="373">
        <v>45847</v>
      </c>
      <c r="N795" s="1209" t="s">
        <v>231</v>
      </c>
      <c r="O795" s="83"/>
      <c r="P795" s="82" t="str">
        <f>TRIM(BD_EstrellaVergara[[#This Row],[CONTACTO II]])</f>
        <v/>
      </c>
      <c r="Q795" s="84"/>
      <c r="R795" s="83"/>
      <c r="S795" s="83"/>
      <c r="T795" s="83"/>
      <c r="U795" s="83"/>
    </row>
    <row r="796" spans="1:24" ht="12.75" customHeight="1">
      <c r="A796" s="1210">
        <v>66333361</v>
      </c>
      <c r="B796" s="164" t="s">
        <v>5349</v>
      </c>
      <c r="C796" s="164">
        <v>51922592886</v>
      </c>
      <c r="D796" s="162" t="s">
        <v>4040</v>
      </c>
      <c r="E796" s="162" t="s">
        <v>347</v>
      </c>
      <c r="F796" s="76"/>
      <c r="G796" s="165" t="s">
        <v>223</v>
      </c>
      <c r="H796" s="165" t="s">
        <v>245</v>
      </c>
      <c r="I796" s="82"/>
      <c r="J796" s="76"/>
      <c r="K796" s="165" t="s">
        <v>271</v>
      </c>
      <c r="L796" s="1204" t="s">
        <v>271</v>
      </c>
      <c r="M796" s="373">
        <v>45847</v>
      </c>
      <c r="N796" s="1211" t="s">
        <v>233</v>
      </c>
      <c r="O796" s="83"/>
      <c r="P796" s="82"/>
      <c r="Q796" s="84"/>
      <c r="R796" s="83"/>
      <c r="S796" s="83"/>
      <c r="T796" s="83"/>
      <c r="U796" s="83"/>
    </row>
    <row r="797" spans="1:24" ht="12.75" customHeight="1">
      <c r="A797" s="1210">
        <v>61213613</v>
      </c>
      <c r="B797" s="164" t="s">
        <v>3840</v>
      </c>
      <c r="C797" s="164">
        <v>51941197109</v>
      </c>
      <c r="D797" s="162" t="s">
        <v>3841</v>
      </c>
      <c r="E797" s="162" t="s">
        <v>347</v>
      </c>
      <c r="F797" s="76"/>
      <c r="G797" s="165" t="s">
        <v>223</v>
      </c>
      <c r="H797" s="165" t="s">
        <v>245</v>
      </c>
      <c r="I797" s="82"/>
      <c r="J797" s="76"/>
      <c r="K797" s="165" t="s">
        <v>271</v>
      </c>
      <c r="L797" s="1204" t="s">
        <v>271</v>
      </c>
      <c r="M797" s="373">
        <v>45847</v>
      </c>
      <c r="N797" s="1211" t="s">
        <v>233</v>
      </c>
      <c r="O797" s="83"/>
      <c r="P797" s="82"/>
      <c r="Q797" s="84"/>
      <c r="R797" s="83"/>
      <c r="S797" s="83"/>
      <c r="T797" s="83"/>
      <c r="U797" s="83"/>
    </row>
    <row r="798" spans="1:24" ht="12.75" customHeight="1">
      <c r="A798" s="1210">
        <v>43825608</v>
      </c>
      <c r="B798" s="164" t="s">
        <v>2200</v>
      </c>
      <c r="C798" s="164">
        <v>51968135492</v>
      </c>
      <c r="D798" s="162" t="s">
        <v>2201</v>
      </c>
      <c r="E798" s="162" t="s">
        <v>451</v>
      </c>
      <c r="F798" s="76"/>
      <c r="G798" s="165" t="s">
        <v>223</v>
      </c>
      <c r="H798" s="165" t="s">
        <v>245</v>
      </c>
      <c r="I798" s="82"/>
      <c r="J798" s="76"/>
      <c r="K798" s="165" t="s">
        <v>271</v>
      </c>
      <c r="L798" s="1204" t="s">
        <v>271</v>
      </c>
      <c r="M798" s="373">
        <v>45847</v>
      </c>
      <c r="N798" s="1209" t="s">
        <v>237</v>
      </c>
      <c r="O798" s="83"/>
      <c r="P798" s="82" t="str">
        <f>TRIM(BD_EstrellaVergara[[#This Row],[CONTACTO II]])</f>
        <v/>
      </c>
      <c r="Q798" s="84"/>
      <c r="R798" s="83"/>
      <c r="S798" s="83"/>
      <c r="T798" s="83"/>
      <c r="U798" s="83"/>
    </row>
    <row r="799" spans="1:24" ht="12.75" customHeight="1">
      <c r="A799" s="1210">
        <v>73012264</v>
      </c>
      <c r="B799" s="164" t="s">
        <v>7960</v>
      </c>
      <c r="C799" s="164">
        <v>51986910526</v>
      </c>
      <c r="D799" s="162" t="s">
        <v>7961</v>
      </c>
      <c r="E799" s="162" t="s">
        <v>347</v>
      </c>
      <c r="F799" s="76"/>
      <c r="G799" s="165" t="s">
        <v>225</v>
      </c>
      <c r="H799" s="165" t="s">
        <v>245</v>
      </c>
      <c r="I799" s="82"/>
      <c r="J799" s="76"/>
      <c r="K799" s="165" t="s">
        <v>278</v>
      </c>
      <c r="L799" s="76" t="s">
        <v>278</v>
      </c>
      <c r="M799" s="189">
        <v>45847</v>
      </c>
      <c r="N799" s="1211" t="s">
        <v>233</v>
      </c>
      <c r="O799" s="83"/>
      <c r="P799" s="82" t="str">
        <f>TRIM(BD_EstrellaVergara[[#This Row],[CONTACTO II]])</f>
        <v/>
      </c>
      <c r="Q799" s="84"/>
      <c r="R799" s="83"/>
      <c r="S799" s="83"/>
      <c r="T799" s="83"/>
      <c r="U799" s="83"/>
    </row>
    <row r="800" spans="1:24" ht="12.75" customHeight="1">
      <c r="A800" s="1210">
        <v>77480137</v>
      </c>
      <c r="B800" s="164" t="s">
        <v>9949</v>
      </c>
      <c r="C800" s="164">
        <v>51982712576</v>
      </c>
      <c r="D800" s="162" t="s">
        <v>9950</v>
      </c>
      <c r="E800" s="162" t="s">
        <v>347</v>
      </c>
      <c r="F800" s="76"/>
      <c r="G800" s="165" t="s">
        <v>224</v>
      </c>
      <c r="H800" s="165" t="s">
        <v>245</v>
      </c>
      <c r="I800" s="82"/>
      <c r="J800" s="76"/>
      <c r="K800" s="165" t="s">
        <v>280</v>
      </c>
      <c r="L800" s="76" t="s">
        <v>280</v>
      </c>
      <c r="M800" s="189">
        <v>45847</v>
      </c>
      <c r="N800" s="1207" t="s">
        <v>233</v>
      </c>
      <c r="O800" s="503"/>
      <c r="P800" s="82"/>
      <c r="Q800" s="84"/>
      <c r="R800" s="504"/>
      <c r="S800" s="504"/>
      <c r="T800" s="504"/>
      <c r="U800" s="504"/>
      <c r="V800" s="505"/>
      <c r="W800" s="332"/>
      <c r="X800" s="332"/>
    </row>
    <row r="801" spans="1:24" ht="12.75" customHeight="1">
      <c r="A801" s="1210">
        <v>40241697</v>
      </c>
      <c r="B801" s="164" t="s">
        <v>1371</v>
      </c>
      <c r="C801" s="164">
        <v>51933622389</v>
      </c>
      <c r="D801" s="162" t="s">
        <v>1372</v>
      </c>
      <c r="E801" s="162" t="s">
        <v>347</v>
      </c>
      <c r="F801" s="76"/>
      <c r="G801" s="165" t="s">
        <v>224</v>
      </c>
      <c r="H801" s="165" t="s">
        <v>245</v>
      </c>
      <c r="I801" s="82"/>
      <c r="J801" s="76"/>
      <c r="K801" s="165" t="s">
        <v>280</v>
      </c>
      <c r="L801" s="76" t="s">
        <v>280</v>
      </c>
      <c r="M801" s="189">
        <v>45847</v>
      </c>
      <c r="N801" s="1207" t="s">
        <v>233</v>
      </c>
      <c r="O801" s="503"/>
      <c r="P801" s="82"/>
      <c r="Q801" s="84"/>
      <c r="R801" s="504"/>
      <c r="S801" s="504"/>
      <c r="T801" s="504"/>
      <c r="U801" s="504"/>
      <c r="V801" s="505"/>
      <c r="W801" s="332"/>
      <c r="X801" s="332"/>
    </row>
    <row r="802" spans="1:24" ht="12.75" customHeight="1">
      <c r="A802" s="1210">
        <v>76500773</v>
      </c>
      <c r="B802" s="164" t="s">
        <v>9690</v>
      </c>
      <c r="C802" s="164">
        <v>51946237784</v>
      </c>
      <c r="D802" s="162" t="s">
        <v>9691</v>
      </c>
      <c r="E802" s="162" t="s">
        <v>9692</v>
      </c>
      <c r="F802" s="76"/>
      <c r="G802" s="165" t="s">
        <v>223</v>
      </c>
      <c r="H802" s="165" t="s">
        <v>245</v>
      </c>
      <c r="I802" s="82"/>
      <c r="J802" s="76"/>
      <c r="K802" s="321" t="s">
        <v>271</v>
      </c>
      <c r="L802" s="374" t="s">
        <v>271</v>
      </c>
      <c r="M802" s="189">
        <v>45848</v>
      </c>
      <c r="N802" s="1207" t="s">
        <v>231</v>
      </c>
      <c r="O802" s="503"/>
      <c r="P802" s="82"/>
      <c r="Q802" s="84"/>
      <c r="R802" s="504"/>
      <c r="S802" s="504"/>
      <c r="T802" s="504"/>
      <c r="U802" s="504"/>
      <c r="V802" s="505"/>
    </row>
    <row r="803" spans="1:24" ht="12.75" customHeight="1">
      <c r="A803" s="1210">
        <v>61540707</v>
      </c>
      <c r="B803" s="164" t="s">
        <v>4687</v>
      </c>
      <c r="C803" s="164">
        <v>51953635606</v>
      </c>
      <c r="D803" s="162" t="s">
        <v>4688</v>
      </c>
      <c r="E803" s="162" t="s">
        <v>451</v>
      </c>
      <c r="F803" s="76"/>
      <c r="G803" s="165" t="s">
        <v>224</v>
      </c>
      <c r="H803" s="747" t="s">
        <v>245</v>
      </c>
      <c r="I803" s="82"/>
      <c r="J803" s="76"/>
      <c r="K803" s="165" t="s">
        <v>278</v>
      </c>
      <c r="L803" s="76" t="s">
        <v>278</v>
      </c>
      <c r="M803" s="189">
        <v>45848</v>
      </c>
      <c r="N803" s="1207" t="s">
        <v>233</v>
      </c>
      <c r="O803" s="503"/>
      <c r="P803" s="82"/>
      <c r="Q803" s="84"/>
      <c r="R803" s="504"/>
      <c r="S803" s="504"/>
      <c r="T803" s="504"/>
      <c r="U803" s="504"/>
      <c r="V803" s="505"/>
      <c r="W803" s="332"/>
      <c r="X803" s="332"/>
    </row>
    <row r="804" spans="1:24" ht="12.75" customHeight="1">
      <c r="A804" s="1210">
        <v>61178283</v>
      </c>
      <c r="B804" s="164" t="s">
        <v>3775</v>
      </c>
      <c r="C804" s="164">
        <v>51970858333</v>
      </c>
      <c r="D804" s="162" t="s">
        <v>3776</v>
      </c>
      <c r="E804" s="162" t="s">
        <v>347</v>
      </c>
      <c r="F804" s="76"/>
      <c r="G804" s="165" t="s">
        <v>223</v>
      </c>
      <c r="H804" s="747" t="s">
        <v>245</v>
      </c>
      <c r="I804" s="82"/>
      <c r="J804" s="76"/>
      <c r="K804" s="165" t="s">
        <v>278</v>
      </c>
      <c r="L804" s="76" t="s">
        <v>278</v>
      </c>
      <c r="M804" s="189">
        <v>45848</v>
      </c>
      <c r="N804" s="1207" t="s">
        <v>233</v>
      </c>
      <c r="O804" s="503"/>
      <c r="P804" s="82"/>
      <c r="Q804" s="84"/>
      <c r="R804" s="504"/>
      <c r="S804" s="504"/>
      <c r="T804" s="504"/>
      <c r="U804" s="504"/>
      <c r="V804" s="505"/>
      <c r="W804" s="332"/>
      <c r="X804" s="332"/>
    </row>
    <row r="805" spans="1:24" ht="12.75" customHeight="1">
      <c r="A805" s="1210">
        <v>61336046</v>
      </c>
      <c r="B805" s="164" t="s">
        <v>4045</v>
      </c>
      <c r="C805" s="164">
        <v>51961448874</v>
      </c>
      <c r="D805" s="162" t="s">
        <v>4046</v>
      </c>
      <c r="E805" s="162" t="s">
        <v>451</v>
      </c>
      <c r="F805" s="76"/>
      <c r="G805" s="165" t="s">
        <v>224</v>
      </c>
      <c r="H805" s="747" t="s">
        <v>245</v>
      </c>
      <c r="I805" s="82"/>
      <c r="J805" s="76"/>
      <c r="K805" s="165" t="s">
        <v>280</v>
      </c>
      <c r="L805" s="76" t="s">
        <v>280</v>
      </c>
      <c r="M805" s="189">
        <v>45848</v>
      </c>
      <c r="N805" s="1207" t="s">
        <v>231</v>
      </c>
      <c r="O805" s="503"/>
      <c r="P805" s="82"/>
      <c r="Q805" s="84"/>
      <c r="R805" s="504"/>
      <c r="S805" s="504"/>
      <c r="T805" s="504"/>
      <c r="U805" s="504"/>
      <c r="V805" s="505"/>
      <c r="W805" s="332"/>
      <c r="X805" s="332"/>
    </row>
    <row r="806" spans="1:24" ht="12.75" customHeight="1">
      <c r="A806" s="1210">
        <v>77435152</v>
      </c>
      <c r="B806" s="164" t="s">
        <v>9942</v>
      </c>
      <c r="C806" s="164">
        <v>51952070514</v>
      </c>
      <c r="D806" s="162" t="s">
        <v>9943</v>
      </c>
      <c r="E806" s="162" t="s">
        <v>451</v>
      </c>
      <c r="F806" s="76"/>
      <c r="G806" s="165" t="s">
        <v>223</v>
      </c>
      <c r="H806" s="165" t="s">
        <v>245</v>
      </c>
      <c r="I806" s="82"/>
      <c r="J806" s="76"/>
      <c r="K806" s="165" t="s">
        <v>274</v>
      </c>
      <c r="L806" s="76" t="s">
        <v>274</v>
      </c>
      <c r="M806" s="189">
        <v>45848</v>
      </c>
      <c r="N806" s="1207" t="s">
        <v>233</v>
      </c>
      <c r="O806" s="503"/>
      <c r="P806" s="82"/>
      <c r="Q806" s="84"/>
      <c r="R806" s="504"/>
      <c r="S806" s="504"/>
      <c r="T806" s="504"/>
      <c r="U806" s="504"/>
      <c r="V806" s="56" t="s">
        <v>710</v>
      </c>
      <c r="W806" s="332"/>
      <c r="X806" s="332"/>
    </row>
    <row r="807" spans="1:24" ht="12.75" customHeight="1">
      <c r="A807" s="1210">
        <v>40049844</v>
      </c>
      <c r="B807" s="164" t="s">
        <v>1329</v>
      </c>
      <c r="C807" s="729">
        <v>903048369</v>
      </c>
      <c r="D807" s="162" t="s">
        <v>1330</v>
      </c>
      <c r="E807" s="162" t="s">
        <v>347</v>
      </c>
      <c r="F807" s="76"/>
      <c r="G807" s="746" t="s">
        <v>223</v>
      </c>
      <c r="H807" s="165" t="s">
        <v>245</v>
      </c>
      <c r="I807" s="82"/>
      <c r="J807" s="76"/>
      <c r="K807" s="165" t="s">
        <v>271</v>
      </c>
      <c r="L807" s="76" t="s">
        <v>271</v>
      </c>
      <c r="M807" s="189">
        <v>45849</v>
      </c>
      <c r="N807" s="1207" t="s">
        <v>233</v>
      </c>
      <c r="O807" s="503"/>
      <c r="P807" s="82"/>
      <c r="Q807" s="84"/>
      <c r="R807" s="504"/>
      <c r="S807" s="504"/>
      <c r="T807" s="504"/>
      <c r="U807" s="504"/>
      <c r="V807" s="505"/>
      <c r="W807" s="332"/>
      <c r="X807" s="332"/>
    </row>
    <row r="808" spans="1:24" ht="12.75" customHeight="1">
      <c r="A808" s="1210">
        <v>46800684</v>
      </c>
      <c r="B808" s="164" t="s">
        <v>2708</v>
      </c>
      <c r="C808" s="729">
        <v>970274421</v>
      </c>
      <c r="D808" s="162" t="s">
        <v>2709</v>
      </c>
      <c r="E808" s="162" t="s">
        <v>451</v>
      </c>
      <c r="F808" s="76"/>
      <c r="G808" s="746" t="s">
        <v>223</v>
      </c>
      <c r="H808" s="165" t="s">
        <v>245</v>
      </c>
      <c r="I808" s="82"/>
      <c r="J808" s="76"/>
      <c r="K808" s="165" t="s">
        <v>271</v>
      </c>
      <c r="L808" s="76" t="s">
        <v>271</v>
      </c>
      <c r="M808" s="189">
        <v>45849</v>
      </c>
      <c r="N808" s="1207" t="s">
        <v>233</v>
      </c>
      <c r="O808" s="503"/>
      <c r="P808" s="82"/>
      <c r="Q808" s="84"/>
      <c r="R808" s="504"/>
      <c r="S808" s="504"/>
      <c r="T808" s="504"/>
      <c r="U808" s="504"/>
      <c r="V808" s="505"/>
      <c r="W808" s="332"/>
      <c r="X808" s="332"/>
    </row>
    <row r="809" spans="1:24" ht="12.75" customHeight="1">
      <c r="A809" s="1210">
        <v>61433388</v>
      </c>
      <c r="B809" s="164" t="s">
        <v>4340</v>
      </c>
      <c r="C809" s="729">
        <v>989439276</v>
      </c>
      <c r="D809" s="162" t="s">
        <v>4341</v>
      </c>
      <c r="E809" s="162" t="s">
        <v>451</v>
      </c>
      <c r="F809" s="76"/>
      <c r="G809" s="165" t="s">
        <v>224</v>
      </c>
      <c r="H809" s="165" t="s">
        <v>245</v>
      </c>
      <c r="I809" s="82"/>
      <c r="J809" s="76"/>
      <c r="K809" s="165" t="s">
        <v>271</v>
      </c>
      <c r="L809" s="76" t="s">
        <v>271</v>
      </c>
      <c r="M809" s="189">
        <v>45849</v>
      </c>
      <c r="N809" s="1207" t="s">
        <v>233</v>
      </c>
      <c r="O809" s="503"/>
      <c r="P809" s="82"/>
      <c r="Q809" s="84"/>
      <c r="R809" s="504"/>
      <c r="S809" s="504"/>
      <c r="T809" s="504"/>
      <c r="U809" s="504"/>
      <c r="V809" s="505"/>
      <c r="W809" s="332"/>
      <c r="X809" s="332"/>
    </row>
    <row r="810" spans="1:24" ht="12.75" customHeight="1">
      <c r="A810" s="1210">
        <v>10751652</v>
      </c>
      <c r="B810" s="164" t="s">
        <v>1036</v>
      </c>
      <c r="C810" s="1212">
        <v>981631143</v>
      </c>
      <c r="D810" s="162" t="s">
        <v>1037</v>
      </c>
      <c r="E810" s="162" t="s">
        <v>451</v>
      </c>
      <c r="F810" s="76"/>
      <c r="G810" s="746" t="s">
        <v>223</v>
      </c>
      <c r="H810" s="165" t="s">
        <v>245</v>
      </c>
      <c r="I810" s="82"/>
      <c r="J810" s="76"/>
      <c r="K810" s="165" t="s">
        <v>271</v>
      </c>
      <c r="L810" s="76" t="s">
        <v>271</v>
      </c>
      <c r="M810" s="189">
        <v>45849</v>
      </c>
      <c r="N810" s="1207" t="s">
        <v>233</v>
      </c>
      <c r="O810" s="503"/>
      <c r="P810" s="82"/>
      <c r="Q810" s="84"/>
      <c r="R810" s="504"/>
      <c r="S810" s="504"/>
      <c r="T810" s="504"/>
      <c r="U810" s="504"/>
      <c r="V810" s="505"/>
      <c r="W810" s="332"/>
      <c r="X810" s="332"/>
    </row>
    <row r="811" spans="1:24" ht="12.75" customHeight="1">
      <c r="A811" s="1213" t="s">
        <v>10644</v>
      </c>
      <c r="B811" s="568" t="s">
        <v>10645</v>
      </c>
      <c r="C811" s="1214" t="s">
        <v>10646</v>
      </c>
      <c r="D811" s="571" t="s">
        <v>10647</v>
      </c>
      <c r="E811" s="162" t="s">
        <v>451</v>
      </c>
      <c r="F811" s="711"/>
      <c r="G811" s="376" t="s">
        <v>223</v>
      </c>
      <c r="H811" s="165" t="s">
        <v>245</v>
      </c>
      <c r="I811" s="82"/>
      <c r="J811" s="76"/>
      <c r="K811" s="165" t="s">
        <v>271</v>
      </c>
      <c r="L811" s="76" t="s">
        <v>271</v>
      </c>
      <c r="M811" s="189">
        <v>45850</v>
      </c>
      <c r="N811" s="1207" t="s">
        <v>231</v>
      </c>
      <c r="O811" s="503"/>
      <c r="P811" s="82"/>
      <c r="Q811" s="84"/>
      <c r="R811" s="504"/>
      <c r="S811" s="504"/>
      <c r="T811" s="504"/>
      <c r="U811" s="504"/>
      <c r="V811" s="505"/>
      <c r="W811" s="332"/>
      <c r="X811" s="332"/>
    </row>
    <row r="812" spans="1:24" ht="12.75" customHeight="1">
      <c r="A812" s="1213" t="s">
        <v>10666</v>
      </c>
      <c r="B812" s="568" t="s">
        <v>10667</v>
      </c>
      <c r="C812" s="1214" t="s">
        <v>10668</v>
      </c>
      <c r="D812" s="571" t="s">
        <v>10669</v>
      </c>
      <c r="E812" s="162" t="s">
        <v>347</v>
      </c>
      <c r="F812" s="711"/>
      <c r="G812" s="376" t="s">
        <v>223</v>
      </c>
      <c r="H812" s="165" t="s">
        <v>245</v>
      </c>
      <c r="I812" s="82"/>
      <c r="J812" s="76"/>
      <c r="K812" s="165" t="s">
        <v>271</v>
      </c>
      <c r="L812" s="76" t="s">
        <v>271</v>
      </c>
      <c r="M812" s="189">
        <v>45850</v>
      </c>
      <c r="N812" s="1207" t="s">
        <v>233</v>
      </c>
      <c r="O812" s="503"/>
      <c r="P812" s="82"/>
      <c r="Q812" s="84"/>
      <c r="R812" s="504"/>
      <c r="S812" s="504"/>
      <c r="T812" s="504"/>
      <c r="U812" s="504"/>
      <c r="V812" s="505"/>
      <c r="W812" s="332"/>
      <c r="X812" s="332"/>
    </row>
    <row r="813" spans="1:24" ht="12.75" customHeight="1">
      <c r="A813" s="1213" t="s">
        <v>10703</v>
      </c>
      <c r="B813" s="568" t="s">
        <v>10704</v>
      </c>
      <c r="C813" s="1214" t="s">
        <v>10705</v>
      </c>
      <c r="D813" s="571" t="s">
        <v>8100</v>
      </c>
      <c r="E813" s="162" t="s">
        <v>451</v>
      </c>
      <c r="F813" s="711"/>
      <c r="G813" s="376" t="s">
        <v>223</v>
      </c>
      <c r="H813" s="165" t="s">
        <v>245</v>
      </c>
      <c r="I813" s="82"/>
      <c r="J813" s="76"/>
      <c r="K813" s="165" t="s">
        <v>271</v>
      </c>
      <c r="L813" s="76" t="s">
        <v>271</v>
      </c>
      <c r="M813" s="189">
        <v>45850</v>
      </c>
      <c r="N813" s="1207" t="s">
        <v>231</v>
      </c>
      <c r="O813" s="503"/>
      <c r="P813" s="82"/>
      <c r="Q813" s="84"/>
      <c r="R813" s="504"/>
      <c r="S813" s="504"/>
      <c r="T813" s="504"/>
      <c r="U813" s="504"/>
      <c r="V813" s="505"/>
      <c r="W813" s="332"/>
      <c r="X813" s="332"/>
    </row>
    <row r="814" spans="1:24" ht="12.75" customHeight="1">
      <c r="A814" s="1213" t="s">
        <v>10710</v>
      </c>
      <c r="B814" s="568" t="s">
        <v>10711</v>
      </c>
      <c r="C814" s="1214" t="s">
        <v>10712</v>
      </c>
      <c r="D814" s="571" t="s">
        <v>10713</v>
      </c>
      <c r="E814" s="162" t="s">
        <v>347</v>
      </c>
      <c r="F814" s="711"/>
      <c r="G814" s="376" t="s">
        <v>224</v>
      </c>
      <c r="H814" s="165" t="s">
        <v>245</v>
      </c>
      <c r="I814" s="82"/>
      <c r="J814" s="76"/>
      <c r="K814" s="165" t="s">
        <v>271</v>
      </c>
      <c r="L814" s="76" t="s">
        <v>271</v>
      </c>
      <c r="M814" s="189">
        <v>45850</v>
      </c>
      <c r="N814" s="1207" t="s">
        <v>233</v>
      </c>
      <c r="O814" s="503"/>
      <c r="P814" s="82"/>
      <c r="Q814" s="84"/>
      <c r="R814" s="504"/>
      <c r="S814" s="504"/>
      <c r="T814" s="504"/>
      <c r="U814" s="504"/>
      <c r="V814" s="505"/>
      <c r="W814" s="332"/>
      <c r="X814" s="332"/>
    </row>
    <row r="815" spans="1:24" ht="12.75" customHeight="1">
      <c r="A815" s="1213" t="s">
        <v>10805</v>
      </c>
      <c r="B815" s="568" t="s">
        <v>10806</v>
      </c>
      <c r="C815" s="1214" t="s">
        <v>10807</v>
      </c>
      <c r="D815" s="571" t="s">
        <v>10808</v>
      </c>
      <c r="E815" s="162" t="s">
        <v>347</v>
      </c>
      <c r="F815" s="711"/>
      <c r="G815" s="376" t="s">
        <v>223</v>
      </c>
      <c r="H815" s="165" t="s">
        <v>245</v>
      </c>
      <c r="I815" s="82"/>
      <c r="J815" s="76"/>
      <c r="K815" s="165" t="s">
        <v>271</v>
      </c>
      <c r="L815" s="76" t="s">
        <v>271</v>
      </c>
      <c r="M815" s="189">
        <v>45850</v>
      </c>
      <c r="N815" s="1207" t="s">
        <v>233</v>
      </c>
      <c r="O815" s="503"/>
      <c r="P815" s="82"/>
      <c r="Q815" s="84"/>
      <c r="R815" s="504"/>
      <c r="S815" s="504"/>
      <c r="T815" s="504"/>
      <c r="U815" s="504"/>
      <c r="V815" s="505"/>
      <c r="W815" s="332"/>
      <c r="X815" s="332"/>
    </row>
    <row r="816" spans="1:24" ht="12.75" customHeight="1">
      <c r="A816" s="1213" t="s">
        <v>10695</v>
      </c>
      <c r="B816" s="568" t="s">
        <v>10696</v>
      </c>
      <c r="C816" s="1214" t="s">
        <v>10697</v>
      </c>
      <c r="D816" s="571" t="s">
        <v>10698</v>
      </c>
      <c r="E816" s="162" t="s">
        <v>347</v>
      </c>
      <c r="F816" s="711"/>
      <c r="G816" s="376" t="s">
        <v>224</v>
      </c>
      <c r="H816" s="165" t="s">
        <v>245</v>
      </c>
      <c r="I816" s="82"/>
      <c r="J816" s="76"/>
      <c r="K816" s="165" t="s">
        <v>271</v>
      </c>
      <c r="L816" s="76" t="s">
        <v>271</v>
      </c>
      <c r="M816" s="189">
        <v>45850</v>
      </c>
      <c r="N816" s="1207" t="s">
        <v>237</v>
      </c>
      <c r="O816" s="503"/>
      <c r="P816" s="82"/>
      <c r="Q816" s="84"/>
      <c r="R816" s="504"/>
      <c r="S816" s="504"/>
      <c r="T816" s="504"/>
      <c r="U816" s="504"/>
      <c r="V816" s="505"/>
      <c r="W816" s="332"/>
      <c r="X816" s="332"/>
    </row>
    <row r="817" spans="1:24" ht="12.75" customHeight="1">
      <c r="A817" s="1213" t="s">
        <v>10656</v>
      </c>
      <c r="B817" s="568" t="s">
        <v>10657</v>
      </c>
      <c r="C817" s="1214" t="s">
        <v>10658</v>
      </c>
      <c r="D817" s="571" t="s">
        <v>1600</v>
      </c>
      <c r="E817" s="162" t="s">
        <v>1104</v>
      </c>
      <c r="F817" s="711"/>
      <c r="G817" s="376" t="s">
        <v>223</v>
      </c>
      <c r="H817" s="165" t="s">
        <v>245</v>
      </c>
      <c r="I817" s="82"/>
      <c r="J817" s="76"/>
      <c r="K817" s="165" t="s">
        <v>271</v>
      </c>
      <c r="L817" s="76" t="s">
        <v>271</v>
      </c>
      <c r="M817" s="189">
        <v>45851</v>
      </c>
      <c r="N817" s="1207" t="s">
        <v>231</v>
      </c>
      <c r="O817" s="503"/>
      <c r="P817" s="82"/>
      <c r="Q817" s="84" t="s">
        <v>324</v>
      </c>
      <c r="R817" s="504" t="s">
        <v>234</v>
      </c>
      <c r="S817" s="504" t="s">
        <v>318</v>
      </c>
      <c r="T817" s="84" t="s">
        <v>323</v>
      </c>
      <c r="U817" s="84" t="s">
        <v>255</v>
      </c>
      <c r="V817" s="505"/>
      <c r="W817" s="332"/>
      <c r="X817" s="332"/>
    </row>
    <row r="818" spans="1:24" ht="12.75" customHeight="1">
      <c r="A818" s="1215" t="s">
        <v>10758</v>
      </c>
      <c r="B818" s="569" t="s">
        <v>10759</v>
      </c>
      <c r="C818" s="1216" t="s">
        <v>10760</v>
      </c>
      <c r="D818" s="572" t="s">
        <v>10761</v>
      </c>
      <c r="E818" s="162" t="s">
        <v>347</v>
      </c>
      <c r="F818" s="712"/>
      <c r="G818" s="376" t="s">
        <v>223</v>
      </c>
      <c r="H818" s="165" t="s">
        <v>245</v>
      </c>
      <c r="I818" s="82"/>
      <c r="J818" s="76"/>
      <c r="K818" s="165" t="s">
        <v>271</v>
      </c>
      <c r="L818" s="76" t="s">
        <v>271</v>
      </c>
      <c r="M818" s="189">
        <v>45851</v>
      </c>
      <c r="N818" s="1207" t="s">
        <v>233</v>
      </c>
      <c r="O818" s="503"/>
      <c r="P818" s="82"/>
      <c r="Q818" s="84"/>
      <c r="R818" s="504"/>
      <c r="S818" s="504"/>
      <c r="T818" s="504"/>
      <c r="U818" s="504"/>
      <c r="V818" s="505"/>
      <c r="W818" s="332"/>
      <c r="X818" s="332"/>
    </row>
    <row r="819" spans="1:24" ht="12.75" customHeight="1">
      <c r="A819" s="1210">
        <v>71174098</v>
      </c>
      <c r="B819" s="164" t="s">
        <v>6068</v>
      </c>
      <c r="C819" s="164">
        <v>51933662465</v>
      </c>
      <c r="D819" s="162" t="s">
        <v>6069</v>
      </c>
      <c r="E819" s="162" t="s">
        <v>347</v>
      </c>
      <c r="F819" s="76" t="s">
        <v>260</v>
      </c>
      <c r="G819" s="165" t="s">
        <v>224</v>
      </c>
      <c r="H819" s="165" t="s">
        <v>245</v>
      </c>
      <c r="I819" s="82"/>
      <c r="J819" s="76"/>
      <c r="K819" s="165" t="s">
        <v>278</v>
      </c>
      <c r="L819" s="76" t="s">
        <v>278</v>
      </c>
      <c r="M819" s="189">
        <v>45849</v>
      </c>
      <c r="N819" s="1207" t="s">
        <v>231</v>
      </c>
      <c r="O819" s="503" t="s">
        <v>332</v>
      </c>
      <c r="P819" s="82"/>
      <c r="Q819" s="84"/>
      <c r="R819" s="504"/>
      <c r="S819" s="504"/>
      <c r="T819" s="504"/>
      <c r="U819" s="504"/>
      <c r="V819" s="505" t="s">
        <v>12437</v>
      </c>
      <c r="W819" s="332"/>
      <c r="X819" s="332"/>
    </row>
    <row r="820" spans="1:24" ht="12.75" customHeight="1">
      <c r="A820" s="1210">
        <v>74131387</v>
      </c>
      <c r="B820" s="164" t="s">
        <v>8808</v>
      </c>
      <c r="C820" s="164">
        <v>51960499765</v>
      </c>
      <c r="D820" s="162" t="s">
        <v>8809</v>
      </c>
      <c r="E820" s="162" t="s">
        <v>347</v>
      </c>
      <c r="F820" s="76" t="s">
        <v>260</v>
      </c>
      <c r="G820" s="165" t="s">
        <v>224</v>
      </c>
      <c r="H820" s="165" t="s">
        <v>245</v>
      </c>
      <c r="I820" s="82"/>
      <c r="J820" s="76"/>
      <c r="K820" s="165" t="s">
        <v>278</v>
      </c>
      <c r="L820" s="76" t="s">
        <v>278</v>
      </c>
      <c r="M820" s="189">
        <v>45849</v>
      </c>
      <c r="N820" s="1207" t="s">
        <v>233</v>
      </c>
      <c r="O820" s="503"/>
      <c r="P820" s="82"/>
      <c r="Q820" s="84"/>
      <c r="R820" s="504"/>
      <c r="S820" s="504"/>
      <c r="T820" s="504"/>
      <c r="U820" s="504"/>
      <c r="V820" s="505"/>
      <c r="W820" s="332"/>
      <c r="X820" s="332"/>
    </row>
    <row r="821" spans="1:24" ht="12.75" customHeight="1">
      <c r="A821" s="1210">
        <v>61131105</v>
      </c>
      <c r="B821" s="164" t="s">
        <v>3706</v>
      </c>
      <c r="C821" s="164">
        <v>51937009784</v>
      </c>
      <c r="D821" s="162" t="s">
        <v>3707</v>
      </c>
      <c r="E821" s="162" t="s">
        <v>347</v>
      </c>
      <c r="F821" s="76" t="s">
        <v>260</v>
      </c>
      <c r="G821" s="165" t="s">
        <v>224</v>
      </c>
      <c r="H821" s="165" t="s">
        <v>245</v>
      </c>
      <c r="I821" s="82"/>
      <c r="J821" s="76"/>
      <c r="K821" s="165" t="s">
        <v>278</v>
      </c>
      <c r="L821" s="76" t="s">
        <v>278</v>
      </c>
      <c r="M821" s="189">
        <v>45849</v>
      </c>
      <c r="N821" s="1207" t="s">
        <v>236</v>
      </c>
      <c r="O821" s="503" t="s">
        <v>332</v>
      </c>
      <c r="P821" s="82"/>
      <c r="Q821" s="84"/>
      <c r="R821" s="504"/>
      <c r="S821" s="504"/>
      <c r="T821" s="504"/>
      <c r="U821" s="504"/>
      <c r="V821" s="505"/>
      <c r="W821" s="332"/>
      <c r="X821" s="332"/>
    </row>
    <row r="822" spans="1:24" ht="12.75" customHeight="1">
      <c r="A822" s="321">
        <v>61503799</v>
      </c>
      <c r="B822" s="321" t="s">
        <v>4543</v>
      </c>
      <c r="C822" s="321">
        <v>51918639923</v>
      </c>
      <c r="D822" s="590" t="s">
        <v>4544</v>
      </c>
      <c r="E822" s="590" t="s">
        <v>451</v>
      </c>
      <c r="F822" s="382" t="s">
        <v>260</v>
      </c>
      <c r="G822" s="321" t="s">
        <v>224</v>
      </c>
      <c r="H822" s="311" t="s">
        <v>245</v>
      </c>
      <c r="I822" s="311"/>
      <c r="J822" s="320"/>
      <c r="K822" s="321" t="s">
        <v>278</v>
      </c>
      <c r="L822" s="321" t="s">
        <v>278</v>
      </c>
      <c r="M822" s="373">
        <v>45851</v>
      </c>
      <c r="N822" s="1207" t="s">
        <v>231</v>
      </c>
      <c r="O822" s="311"/>
      <c r="P822" s="311"/>
      <c r="Q822" s="492"/>
      <c r="R822" s="394"/>
      <c r="S822" s="394"/>
      <c r="T822" s="394"/>
      <c r="U822" s="394"/>
      <c r="V822" s="332"/>
      <c r="W822" s="332"/>
      <c r="X822" s="332"/>
    </row>
    <row r="823" spans="1:24" ht="12.75" customHeight="1">
      <c r="A823" s="321">
        <v>857281</v>
      </c>
      <c r="B823" s="321" t="s">
        <v>366</v>
      </c>
      <c r="C823" s="321">
        <v>51924459370</v>
      </c>
      <c r="D823" s="590" t="s">
        <v>367</v>
      </c>
      <c r="E823" s="590" t="s">
        <v>347</v>
      </c>
      <c r="F823" s="382" t="s">
        <v>254</v>
      </c>
      <c r="G823" s="321" t="s">
        <v>224</v>
      </c>
      <c r="H823" s="311" t="s">
        <v>245</v>
      </c>
      <c r="I823" s="311"/>
      <c r="J823" s="320"/>
      <c r="K823" s="321" t="s">
        <v>280</v>
      </c>
      <c r="L823" s="321" t="s">
        <v>280</v>
      </c>
      <c r="M823" s="373">
        <v>45849</v>
      </c>
      <c r="N823" s="1207" t="s">
        <v>233</v>
      </c>
      <c r="O823" s="311"/>
      <c r="P823" s="311"/>
      <c r="Q823" s="492"/>
      <c r="R823" s="394"/>
      <c r="S823" s="394"/>
      <c r="T823" s="394"/>
      <c r="U823" s="394"/>
      <c r="V823" s="332"/>
      <c r="W823" s="332"/>
      <c r="X823" s="332"/>
    </row>
    <row r="824" spans="1:24" ht="12.75" customHeight="1">
      <c r="A824" s="1210">
        <v>73072845</v>
      </c>
      <c r="B824" s="164" t="s">
        <v>7988</v>
      </c>
      <c r="C824" s="164" t="s">
        <v>7989</v>
      </c>
      <c r="D824" s="145"/>
      <c r="E824" s="590" t="s">
        <v>347</v>
      </c>
      <c r="F824" s="76"/>
      <c r="G824" s="1217" t="s">
        <v>223</v>
      </c>
      <c r="H824" s="311" t="s">
        <v>242</v>
      </c>
      <c r="I824" s="82"/>
      <c r="J824" s="76"/>
      <c r="K824" s="165" t="s">
        <v>271</v>
      </c>
      <c r="L824" s="374" t="s">
        <v>271</v>
      </c>
      <c r="M824" s="373">
        <v>45852</v>
      </c>
      <c r="N824" s="1207" t="s">
        <v>231</v>
      </c>
      <c r="O824" s="83"/>
      <c r="P824" s="82"/>
      <c r="Q824" s="84"/>
      <c r="R824" s="394"/>
      <c r="S824" s="394"/>
      <c r="T824" s="394"/>
      <c r="U824" s="394"/>
    </row>
    <row r="825" spans="1:24" ht="12.75" customHeight="1">
      <c r="A825" s="1181">
        <v>82034918</v>
      </c>
      <c r="B825" s="1181" t="s">
        <v>10167</v>
      </c>
      <c r="C825" s="1181">
        <v>51968673072</v>
      </c>
      <c r="D825" s="1181" t="s">
        <v>10168</v>
      </c>
      <c r="E825" s="1181" t="s">
        <v>347</v>
      </c>
      <c r="F825" s="1218"/>
      <c r="G825" s="1217" t="s">
        <v>223</v>
      </c>
      <c r="H825" s="321" t="s">
        <v>245</v>
      </c>
      <c r="I825" s="311"/>
      <c r="J825" s="320"/>
      <c r="K825" s="321" t="s">
        <v>271</v>
      </c>
      <c r="L825" s="374" t="s">
        <v>271</v>
      </c>
      <c r="M825" s="406">
        <v>45852</v>
      </c>
      <c r="N825" s="1207" t="s">
        <v>231</v>
      </c>
      <c r="O825" s="311"/>
      <c r="P825" s="311"/>
      <c r="Q825" s="492"/>
      <c r="R825" s="394"/>
      <c r="S825" s="394"/>
      <c r="T825" s="394"/>
      <c r="U825" s="394"/>
      <c r="V825" s="332"/>
      <c r="W825" s="332"/>
      <c r="X825" s="332"/>
    </row>
    <row r="826" spans="1:24" ht="12.75" customHeight="1">
      <c r="A826" s="1181">
        <v>74919123</v>
      </c>
      <c r="B826" s="1181" t="s">
        <v>9106</v>
      </c>
      <c r="C826" s="1181">
        <v>51928651117</v>
      </c>
      <c r="D826" s="1181" t="s">
        <v>9107</v>
      </c>
      <c r="E826" s="1181" t="s">
        <v>347</v>
      </c>
      <c r="F826" s="1218"/>
      <c r="G826" s="1217" t="s">
        <v>223</v>
      </c>
      <c r="H826" s="321" t="s">
        <v>245</v>
      </c>
      <c r="I826" s="311"/>
      <c r="J826" s="320"/>
      <c r="K826" s="321" t="s">
        <v>271</v>
      </c>
      <c r="L826" s="374" t="s">
        <v>271</v>
      </c>
      <c r="M826" s="406">
        <v>45852</v>
      </c>
      <c r="N826" s="1207" t="s">
        <v>233</v>
      </c>
      <c r="O826" s="311"/>
      <c r="P826" s="311"/>
      <c r="Q826" s="492"/>
      <c r="R826" s="394"/>
      <c r="S826" s="394"/>
      <c r="T826" s="394"/>
      <c r="U826" s="394"/>
      <c r="V826" s="332"/>
      <c r="W826" s="332"/>
      <c r="X826" s="332"/>
    </row>
    <row r="827" spans="1:24" ht="12.75" customHeight="1">
      <c r="A827" s="1181">
        <v>10171138</v>
      </c>
      <c r="B827" s="1181" t="s">
        <v>895</v>
      </c>
      <c r="C827" s="1181">
        <v>51950436814</v>
      </c>
      <c r="D827" s="1181" t="s">
        <v>896</v>
      </c>
      <c r="E827" s="1181" t="s">
        <v>347</v>
      </c>
      <c r="F827" s="1218"/>
      <c r="G827" s="1217" t="s">
        <v>223</v>
      </c>
      <c r="H827" s="321" t="s">
        <v>245</v>
      </c>
      <c r="I827" s="311"/>
      <c r="J827" s="320"/>
      <c r="K827" s="321" t="s">
        <v>271</v>
      </c>
      <c r="L827" s="374" t="s">
        <v>271</v>
      </c>
      <c r="M827" s="406">
        <v>45852</v>
      </c>
      <c r="N827" s="1207" t="s">
        <v>233</v>
      </c>
      <c r="O827" s="311"/>
      <c r="P827" s="311"/>
      <c r="Q827" s="492"/>
      <c r="R827" s="394"/>
      <c r="S827" s="394"/>
      <c r="T827" s="394"/>
      <c r="U827" s="394"/>
      <c r="V827" s="332"/>
      <c r="W827" s="332"/>
      <c r="X827" s="332"/>
    </row>
    <row r="828" spans="1:24" ht="12.75" customHeight="1">
      <c r="A828" s="321">
        <v>70776459</v>
      </c>
      <c r="B828" s="321" t="s">
        <v>5795</v>
      </c>
      <c r="C828" s="321">
        <v>51959673120</v>
      </c>
      <c r="D828" s="590" t="s">
        <v>5796</v>
      </c>
      <c r="E828" s="590" t="s">
        <v>347</v>
      </c>
      <c r="F828" s="320"/>
      <c r="G828" s="1217" t="s">
        <v>223</v>
      </c>
      <c r="H828" s="321" t="s">
        <v>245</v>
      </c>
      <c r="I828" s="311"/>
      <c r="J828" s="320"/>
      <c r="K828" s="321" t="s">
        <v>278</v>
      </c>
      <c r="L828" s="321" t="s">
        <v>278</v>
      </c>
      <c r="M828" s="406">
        <v>45852</v>
      </c>
      <c r="N828" s="1207" t="s">
        <v>233</v>
      </c>
      <c r="O828" s="311"/>
      <c r="P828" s="311"/>
      <c r="Q828" s="492"/>
      <c r="R828" s="394"/>
      <c r="S828" s="394"/>
      <c r="T828" s="394"/>
      <c r="U828" s="394"/>
      <c r="V828" s="332"/>
      <c r="W828" s="332"/>
      <c r="X828" s="332"/>
    </row>
    <row r="829" spans="1:24" ht="12.75" customHeight="1">
      <c r="A829" s="321">
        <v>60079059</v>
      </c>
      <c r="B829" s="321" t="s">
        <v>3017</v>
      </c>
      <c r="C829" s="321">
        <v>51903022523</v>
      </c>
      <c r="D829" s="590" t="s">
        <v>3018</v>
      </c>
      <c r="E829" s="590" t="s">
        <v>347</v>
      </c>
      <c r="F829" s="320"/>
      <c r="G829" s="1217" t="s">
        <v>223</v>
      </c>
      <c r="H829" s="321" t="s">
        <v>245</v>
      </c>
      <c r="I829" s="311"/>
      <c r="J829" s="320"/>
      <c r="K829" s="321" t="s">
        <v>278</v>
      </c>
      <c r="L829" s="321" t="s">
        <v>278</v>
      </c>
      <c r="M829" s="406">
        <v>45852</v>
      </c>
      <c r="N829" s="1207" t="s">
        <v>233</v>
      </c>
      <c r="O829" s="311"/>
      <c r="P829" s="311"/>
      <c r="Q829" s="492"/>
      <c r="R829" s="394"/>
      <c r="S829" s="394"/>
      <c r="T829" s="394"/>
      <c r="U829" s="394"/>
      <c r="V829" s="332"/>
      <c r="W829" s="332"/>
      <c r="X829" s="332"/>
    </row>
    <row r="830" spans="1:24" ht="12.75" customHeight="1">
      <c r="A830" s="1181">
        <v>75723406</v>
      </c>
      <c r="B830" s="1181" t="s">
        <v>9413</v>
      </c>
      <c r="C830" s="1181">
        <v>51974556473</v>
      </c>
      <c r="D830" s="1181" t="s">
        <v>9414</v>
      </c>
      <c r="E830" s="1181" t="s">
        <v>347</v>
      </c>
      <c r="F830" s="382" t="s">
        <v>254</v>
      </c>
      <c r="G830" s="376" t="s">
        <v>224</v>
      </c>
      <c r="H830" s="321" t="s">
        <v>245</v>
      </c>
      <c r="I830" s="311"/>
      <c r="J830" s="320"/>
      <c r="K830" s="321" t="s">
        <v>280</v>
      </c>
      <c r="L830" s="321" t="s">
        <v>280</v>
      </c>
      <c r="M830" s="406">
        <v>45852</v>
      </c>
      <c r="N830" s="1207" t="s">
        <v>233</v>
      </c>
      <c r="O830" s="311"/>
      <c r="P830" s="311"/>
      <c r="Q830" s="492"/>
      <c r="R830" s="394"/>
      <c r="S830" s="394"/>
      <c r="T830" s="394"/>
      <c r="U830" s="394"/>
      <c r="V830" s="332"/>
      <c r="W830" s="332"/>
      <c r="X830" s="332"/>
    </row>
    <row r="831" spans="1:24" ht="12.75" customHeight="1">
      <c r="A831" s="1181">
        <v>48657337</v>
      </c>
      <c r="B831" s="1181" t="s">
        <v>2942</v>
      </c>
      <c r="C831" s="1181">
        <v>51963317125</v>
      </c>
      <c r="D831" s="1181" t="s">
        <v>2943</v>
      </c>
      <c r="E831" s="1181" t="s">
        <v>347</v>
      </c>
      <c r="F831" s="382" t="s">
        <v>240</v>
      </c>
      <c r="G831" s="376" t="s">
        <v>224</v>
      </c>
      <c r="H831" s="321" t="s">
        <v>245</v>
      </c>
      <c r="I831" s="311"/>
      <c r="J831" s="320"/>
      <c r="K831" s="321" t="s">
        <v>280</v>
      </c>
      <c r="L831" s="321" t="s">
        <v>280</v>
      </c>
      <c r="M831" s="406">
        <v>45852</v>
      </c>
      <c r="N831" s="1207" t="s">
        <v>233</v>
      </c>
      <c r="O831" s="310" t="s">
        <v>241</v>
      </c>
      <c r="P831" s="311"/>
      <c r="Q831" s="492"/>
      <c r="R831" s="394"/>
      <c r="S831" s="394"/>
      <c r="T831" s="394"/>
      <c r="U831" s="394"/>
      <c r="V831" s="332"/>
      <c r="W831" s="332"/>
      <c r="X831" s="332"/>
    </row>
    <row r="832" spans="1:24" ht="12.75" customHeight="1">
      <c r="A832" s="1210"/>
      <c r="B832" s="164" t="s">
        <v>12332</v>
      </c>
      <c r="C832" s="164">
        <v>912508294</v>
      </c>
      <c r="D832" s="1181" t="s">
        <v>12333</v>
      </c>
      <c r="E832" s="145" t="s">
        <v>624</v>
      </c>
      <c r="F832" s="76"/>
      <c r="G832" s="165" t="s">
        <v>223</v>
      </c>
      <c r="H832" s="391" t="s">
        <v>246</v>
      </c>
      <c r="I832" s="82"/>
      <c r="J832" s="76"/>
      <c r="K832" s="321" t="s">
        <v>271</v>
      </c>
      <c r="L832" s="374" t="s">
        <v>271</v>
      </c>
      <c r="M832" s="189">
        <v>45853</v>
      </c>
      <c r="N832" s="1207" t="s">
        <v>233</v>
      </c>
      <c r="O832" s="83"/>
      <c r="P832" s="82"/>
      <c r="Q832" s="84"/>
      <c r="R832" s="394"/>
      <c r="S832" s="394"/>
      <c r="T832" s="394"/>
      <c r="U832" s="394"/>
    </row>
    <row r="833" spans="1:24" ht="12.75" customHeight="1">
      <c r="A833" s="1210"/>
      <c r="B833" s="164" t="s">
        <v>12334</v>
      </c>
      <c r="C833" s="164">
        <v>912798603</v>
      </c>
      <c r="D833" s="593" t="s">
        <v>12335</v>
      </c>
      <c r="E833" s="145" t="s">
        <v>624</v>
      </c>
      <c r="F833" s="76"/>
      <c r="G833" s="165" t="s">
        <v>223</v>
      </c>
      <c r="H833" s="391" t="s">
        <v>246</v>
      </c>
      <c r="I833" s="82"/>
      <c r="J833" s="76"/>
      <c r="K833" s="321" t="s">
        <v>271</v>
      </c>
      <c r="L833" s="374" t="s">
        <v>271</v>
      </c>
      <c r="M833" s="189">
        <v>45853</v>
      </c>
      <c r="N833" s="1207" t="s">
        <v>233</v>
      </c>
      <c r="O833" s="83"/>
      <c r="P833" s="82"/>
      <c r="Q833" s="84"/>
      <c r="R833" s="394"/>
      <c r="S833" s="394"/>
      <c r="T833" s="394"/>
      <c r="U833" s="394"/>
    </row>
    <row r="834" spans="1:24" ht="12.75" customHeight="1">
      <c r="A834" s="1210"/>
      <c r="B834" s="594" t="s">
        <v>12438</v>
      </c>
      <c r="C834" s="164">
        <v>945211584</v>
      </c>
      <c r="D834" s="593" t="s">
        <v>12337</v>
      </c>
      <c r="E834" s="145" t="s">
        <v>624</v>
      </c>
      <c r="F834" s="76"/>
      <c r="G834" s="165" t="s">
        <v>224</v>
      </c>
      <c r="H834" s="391" t="s">
        <v>246</v>
      </c>
      <c r="I834" s="82"/>
      <c r="J834" s="76"/>
      <c r="K834" s="321" t="s">
        <v>271</v>
      </c>
      <c r="L834" s="374" t="s">
        <v>271</v>
      </c>
      <c r="M834" s="189">
        <v>45853</v>
      </c>
      <c r="N834" s="1207" t="s">
        <v>233</v>
      </c>
      <c r="O834" s="83"/>
      <c r="P834" s="82"/>
      <c r="Q834" s="84"/>
      <c r="R834" s="394"/>
      <c r="S834" s="394"/>
      <c r="T834" s="394"/>
      <c r="U834" s="394"/>
    </row>
    <row r="835" spans="1:24" ht="12.75" customHeight="1">
      <c r="A835" s="1210"/>
      <c r="B835" s="164" t="s">
        <v>12338</v>
      </c>
      <c r="C835" s="164">
        <v>948640811</v>
      </c>
      <c r="D835" s="593" t="s">
        <v>12339</v>
      </c>
      <c r="E835" s="145" t="s">
        <v>624</v>
      </c>
      <c r="F835" s="76"/>
      <c r="G835" s="165" t="s">
        <v>224</v>
      </c>
      <c r="H835" s="165" t="s">
        <v>246</v>
      </c>
      <c r="I835" s="82"/>
      <c r="J835" s="76"/>
      <c r="K835" s="321" t="s">
        <v>271</v>
      </c>
      <c r="L835" s="76" t="s">
        <v>271</v>
      </c>
      <c r="M835" s="373">
        <v>45853</v>
      </c>
      <c r="N835" s="1207" t="s">
        <v>233</v>
      </c>
      <c r="O835" s="83"/>
      <c r="P835" s="82"/>
      <c r="Q835" s="84"/>
      <c r="R835" s="394"/>
      <c r="S835" s="394"/>
      <c r="T835" s="394"/>
      <c r="U835" s="394"/>
    </row>
    <row r="836" spans="1:24" ht="12.75" customHeight="1">
      <c r="A836" s="1210"/>
      <c r="B836" s="164" t="s">
        <v>12340</v>
      </c>
      <c r="C836" s="164">
        <v>939382256</v>
      </c>
      <c r="D836" s="593" t="s">
        <v>12341</v>
      </c>
      <c r="E836" s="145" t="s">
        <v>624</v>
      </c>
      <c r="F836" s="76"/>
      <c r="G836" s="165" t="s">
        <v>223</v>
      </c>
      <c r="H836" s="165" t="s">
        <v>246</v>
      </c>
      <c r="I836" s="82"/>
      <c r="J836" s="76"/>
      <c r="K836" s="321" t="s">
        <v>271</v>
      </c>
      <c r="L836" s="76" t="s">
        <v>271</v>
      </c>
      <c r="M836" s="373">
        <v>45853</v>
      </c>
      <c r="N836" s="1207" t="s">
        <v>233</v>
      </c>
      <c r="O836" s="83"/>
      <c r="P836" s="82"/>
      <c r="Q836" s="84"/>
      <c r="R836" s="394"/>
      <c r="S836" s="394"/>
      <c r="T836" s="394"/>
      <c r="U836" s="394"/>
    </row>
    <row r="837" spans="1:24" ht="12.75" customHeight="1">
      <c r="A837" s="1210"/>
      <c r="B837" s="164" t="s">
        <v>12342</v>
      </c>
      <c r="C837" s="164">
        <v>988963786</v>
      </c>
      <c r="D837" s="593" t="s">
        <v>12343</v>
      </c>
      <c r="E837" s="145" t="s">
        <v>451</v>
      </c>
      <c r="F837" s="76"/>
      <c r="G837" s="165" t="s">
        <v>223</v>
      </c>
      <c r="H837" s="165" t="s">
        <v>246</v>
      </c>
      <c r="I837" s="82"/>
      <c r="J837" s="76"/>
      <c r="K837" s="321" t="s">
        <v>271</v>
      </c>
      <c r="L837" s="76" t="s">
        <v>271</v>
      </c>
      <c r="M837" s="373">
        <v>45853</v>
      </c>
      <c r="N837" s="1207" t="s">
        <v>233</v>
      </c>
      <c r="O837" s="83"/>
      <c r="P837" s="82"/>
      <c r="Q837" s="84"/>
      <c r="R837" s="394"/>
      <c r="S837" s="394"/>
      <c r="T837" s="394"/>
      <c r="U837" s="394"/>
    </row>
    <row r="838" spans="1:24" ht="12.75" customHeight="1">
      <c r="A838" s="1210"/>
      <c r="B838" s="164" t="s">
        <v>12344</v>
      </c>
      <c r="C838" s="164">
        <v>963936806</v>
      </c>
      <c r="D838" s="593" t="s">
        <v>12345</v>
      </c>
      <c r="E838" s="145" t="s">
        <v>451</v>
      </c>
      <c r="F838" s="76"/>
      <c r="G838" s="165" t="s">
        <v>223</v>
      </c>
      <c r="H838" s="165" t="s">
        <v>246</v>
      </c>
      <c r="I838" s="82"/>
      <c r="J838" s="76"/>
      <c r="K838" s="321" t="s">
        <v>271</v>
      </c>
      <c r="L838" s="76" t="s">
        <v>271</v>
      </c>
      <c r="M838" s="373">
        <v>45853</v>
      </c>
      <c r="N838" s="1207" t="s">
        <v>233</v>
      </c>
      <c r="O838" s="83"/>
      <c r="P838" s="82"/>
      <c r="Q838" s="84"/>
      <c r="R838" s="394"/>
      <c r="S838" s="394"/>
      <c r="T838" s="394"/>
      <c r="U838" s="394"/>
    </row>
    <row r="839" spans="1:24" ht="12.75" customHeight="1">
      <c r="A839" s="1210"/>
      <c r="B839" s="164" t="s">
        <v>12346</v>
      </c>
      <c r="C839" s="164">
        <v>924687999</v>
      </c>
      <c r="D839" s="593" t="s">
        <v>12347</v>
      </c>
      <c r="E839" s="145" t="s">
        <v>451</v>
      </c>
      <c r="F839" s="76"/>
      <c r="G839" s="165" t="s">
        <v>224</v>
      </c>
      <c r="H839" s="165" t="s">
        <v>246</v>
      </c>
      <c r="I839" s="82"/>
      <c r="J839" s="76"/>
      <c r="K839" s="321" t="s">
        <v>271</v>
      </c>
      <c r="L839" s="76" t="s">
        <v>271</v>
      </c>
      <c r="M839" s="373">
        <v>45853</v>
      </c>
      <c r="N839" s="1207" t="s">
        <v>233</v>
      </c>
      <c r="O839" s="83"/>
      <c r="P839" s="82"/>
      <c r="Q839" s="84"/>
      <c r="R839" s="394"/>
      <c r="S839" s="394"/>
      <c r="T839" s="394"/>
      <c r="U839" s="394"/>
    </row>
    <row r="840" spans="1:24" ht="12.75" customHeight="1">
      <c r="A840" s="125">
        <v>7085758</v>
      </c>
      <c r="B840" s="125" t="s">
        <v>561</v>
      </c>
      <c r="C840" s="125">
        <v>51988995815</v>
      </c>
      <c r="D840" s="162" t="s">
        <v>562</v>
      </c>
      <c r="E840" s="162" t="s">
        <v>347</v>
      </c>
      <c r="F840" s="66"/>
      <c r="G840" s="376" t="s">
        <v>223</v>
      </c>
      <c r="H840" s="125" t="s">
        <v>245</v>
      </c>
      <c r="I840" s="85"/>
      <c r="J840" s="66"/>
      <c r="K840" s="125" t="s">
        <v>271</v>
      </c>
      <c r="L840" s="125" t="s">
        <v>271</v>
      </c>
      <c r="M840" s="406">
        <v>45854</v>
      </c>
      <c r="N840" s="1207" t="s">
        <v>233</v>
      </c>
      <c r="O840" s="85"/>
      <c r="P840" s="85"/>
      <c r="Q840" s="315"/>
      <c r="R840" s="394"/>
      <c r="S840" s="394"/>
      <c r="T840" s="394"/>
      <c r="U840" s="394"/>
      <c r="V840" s="61"/>
      <c r="W840" s="61"/>
      <c r="X840" s="61"/>
    </row>
    <row r="841" spans="1:24" ht="12.75" customHeight="1">
      <c r="A841" s="125">
        <v>10201400</v>
      </c>
      <c r="B841" s="125" t="s">
        <v>919</v>
      </c>
      <c r="C841" s="125">
        <v>51987864622</v>
      </c>
      <c r="D841" s="162" t="s">
        <v>920</v>
      </c>
      <c r="E841" s="162" t="s">
        <v>347</v>
      </c>
      <c r="F841" s="66"/>
      <c r="G841" s="376" t="s">
        <v>223</v>
      </c>
      <c r="H841" s="125" t="s">
        <v>245</v>
      </c>
      <c r="I841" s="85"/>
      <c r="J841" s="66"/>
      <c r="K841" s="125" t="s">
        <v>271</v>
      </c>
      <c r="L841" s="125" t="s">
        <v>271</v>
      </c>
      <c r="M841" s="406">
        <v>45854</v>
      </c>
      <c r="N841" s="1207" t="s">
        <v>233</v>
      </c>
      <c r="O841" s="85"/>
      <c r="P841" s="85"/>
      <c r="Q841" s="315"/>
      <c r="R841" s="394"/>
      <c r="S841" s="394"/>
      <c r="T841" s="394"/>
      <c r="U841" s="394"/>
      <c r="V841" s="61"/>
      <c r="W841" s="61"/>
      <c r="X841" s="61"/>
    </row>
    <row r="842" spans="1:24" ht="12.75" customHeight="1">
      <c r="A842" s="1213" t="s">
        <v>10598</v>
      </c>
      <c r="B842" s="568" t="s">
        <v>10599</v>
      </c>
      <c r="C842" s="1214" t="s">
        <v>10600</v>
      </c>
      <c r="D842" s="571" t="s">
        <v>10601</v>
      </c>
      <c r="E842" s="162" t="s">
        <v>347</v>
      </c>
      <c r="F842" s="711"/>
      <c r="G842" s="165" t="s">
        <v>224</v>
      </c>
      <c r="H842" s="165" t="s">
        <v>245</v>
      </c>
      <c r="I842" s="82"/>
      <c r="J842" s="76"/>
      <c r="K842" s="165" t="s">
        <v>271</v>
      </c>
      <c r="L842" s="76" t="s">
        <v>271</v>
      </c>
      <c r="M842" s="406">
        <v>45854</v>
      </c>
      <c r="N842" s="1207" t="s">
        <v>233</v>
      </c>
      <c r="O842" s="503"/>
      <c r="P842" s="82"/>
      <c r="Q842" s="84"/>
      <c r="R842" s="504"/>
      <c r="S842" s="504"/>
      <c r="T842" s="504"/>
      <c r="U842" s="504"/>
      <c r="V842" s="505"/>
      <c r="W842" s="61"/>
      <c r="X842" s="61"/>
    </row>
    <row r="843" spans="1:24" ht="12.75" customHeight="1">
      <c r="A843" s="1215" t="s">
        <v>10536</v>
      </c>
      <c r="B843" s="569" t="s">
        <v>10537</v>
      </c>
      <c r="C843" s="1216" t="s">
        <v>10538</v>
      </c>
      <c r="D843" s="572" t="s">
        <v>10539</v>
      </c>
      <c r="E843" s="162" t="s">
        <v>347</v>
      </c>
      <c r="F843" s="712" t="s">
        <v>254</v>
      </c>
      <c r="G843" s="858" t="s">
        <v>225</v>
      </c>
      <c r="H843" s="165" t="s">
        <v>245</v>
      </c>
      <c r="I843" s="374" t="s">
        <v>316</v>
      </c>
      <c r="J843" s="76" t="s">
        <v>221</v>
      </c>
      <c r="K843" s="165" t="s">
        <v>271</v>
      </c>
      <c r="L843" s="76" t="s">
        <v>271</v>
      </c>
      <c r="M843" s="406">
        <v>45854</v>
      </c>
      <c r="N843" s="1207" t="s">
        <v>233</v>
      </c>
      <c r="O843" s="310" t="s">
        <v>231</v>
      </c>
      <c r="P843" s="82"/>
      <c r="Q843" s="84" t="s">
        <v>324</v>
      </c>
      <c r="R843" s="504" t="s">
        <v>234</v>
      </c>
      <c r="S843" s="504" t="s">
        <v>318</v>
      </c>
      <c r="T843" s="84" t="s">
        <v>323</v>
      </c>
      <c r="U843" s="84" t="s">
        <v>255</v>
      </c>
      <c r="V843" s="505"/>
      <c r="W843" s="61"/>
      <c r="X843" s="61"/>
    </row>
    <row r="844" spans="1:24" ht="12.75" customHeight="1">
      <c r="A844" s="1210">
        <v>10763072</v>
      </c>
      <c r="B844" s="164" t="s">
        <v>1038</v>
      </c>
      <c r="C844" s="164">
        <v>977365474</v>
      </c>
      <c r="D844" s="162" t="s">
        <v>1039</v>
      </c>
      <c r="E844" s="162" t="s">
        <v>347</v>
      </c>
      <c r="F844" s="76"/>
      <c r="G844" s="858" t="s">
        <v>225</v>
      </c>
      <c r="H844" s="165" t="s">
        <v>245</v>
      </c>
      <c r="I844" s="82"/>
      <c r="J844" s="76"/>
      <c r="K844" s="165" t="s">
        <v>278</v>
      </c>
      <c r="L844" s="76" t="s">
        <v>278</v>
      </c>
      <c r="M844" s="406">
        <v>45854</v>
      </c>
      <c r="N844" s="1207" t="s">
        <v>233</v>
      </c>
      <c r="O844" s="503"/>
      <c r="P844" s="82" t="str">
        <f>TRIM(BD_EstrellaVergara[[#This Row],[CONTACTO II]])</f>
        <v/>
      </c>
      <c r="Q844" s="84"/>
      <c r="R844" s="504"/>
      <c r="S844" s="504"/>
      <c r="T844" s="504"/>
      <c r="U844" s="504"/>
      <c r="V844" s="505"/>
      <c r="W844" s="332"/>
      <c r="X844" s="332"/>
    </row>
    <row r="845" spans="1:24" ht="12.75" customHeight="1">
      <c r="A845" s="1210">
        <v>74780992</v>
      </c>
      <c r="B845" s="164" t="s">
        <v>9044</v>
      </c>
      <c r="C845" s="164">
        <v>968585725</v>
      </c>
      <c r="D845" s="162" t="s">
        <v>9045</v>
      </c>
      <c r="E845" s="162" t="s">
        <v>347</v>
      </c>
      <c r="F845" s="76"/>
      <c r="G845" s="165" t="s">
        <v>223</v>
      </c>
      <c r="H845" s="165" t="s">
        <v>245</v>
      </c>
      <c r="I845" s="82"/>
      <c r="J845" s="76"/>
      <c r="K845" s="165" t="s">
        <v>278</v>
      </c>
      <c r="L845" s="76" t="s">
        <v>278</v>
      </c>
      <c r="M845" s="406">
        <v>45854</v>
      </c>
      <c r="N845" s="1207" t="s">
        <v>233</v>
      </c>
      <c r="O845" s="503"/>
      <c r="P845" s="82" t="str">
        <f>TRIM(BD_EstrellaVergara[[#This Row],[CONTACTO II]])</f>
        <v/>
      </c>
      <c r="Q845" s="84"/>
      <c r="R845" s="504"/>
      <c r="S845" s="504"/>
      <c r="T845" s="504"/>
      <c r="U845" s="504"/>
      <c r="V845" s="505"/>
      <c r="W845" s="332"/>
      <c r="X845" s="332"/>
    </row>
    <row r="846" spans="1:24" ht="12.75" customHeight="1">
      <c r="A846" s="1210">
        <v>74690490</v>
      </c>
      <c r="B846" s="164" t="s">
        <v>8991</v>
      </c>
      <c r="C846" s="164">
        <v>952430208</v>
      </c>
      <c r="D846" s="162" t="s">
        <v>8992</v>
      </c>
      <c r="E846" s="162" t="s">
        <v>347</v>
      </c>
      <c r="F846" s="76"/>
      <c r="G846" s="165" t="s">
        <v>224</v>
      </c>
      <c r="H846" s="165" t="s">
        <v>245</v>
      </c>
      <c r="I846" s="82"/>
      <c r="J846" s="76"/>
      <c r="K846" s="165" t="s">
        <v>280</v>
      </c>
      <c r="L846" s="76" t="s">
        <v>280</v>
      </c>
      <c r="M846" s="406">
        <v>45854</v>
      </c>
      <c r="N846" s="1207" t="s">
        <v>233</v>
      </c>
      <c r="O846" s="503"/>
      <c r="P846" s="82" t="str">
        <f>TRIM(BD_EstrellaVergara[[#This Row],[CONTACTO II]])</f>
        <v/>
      </c>
      <c r="Q846" s="84"/>
      <c r="R846" s="504"/>
      <c r="S846" s="504"/>
      <c r="T846" s="504"/>
      <c r="U846" s="504"/>
      <c r="V846" s="505"/>
      <c r="W846" s="332"/>
      <c r="X846" s="332"/>
    </row>
    <row r="847" spans="1:24" ht="12.75" customHeight="1">
      <c r="A847" s="1210">
        <v>74821711</v>
      </c>
      <c r="B847" s="164" t="s">
        <v>9057</v>
      </c>
      <c r="C847" s="164">
        <v>966452623</v>
      </c>
      <c r="D847" s="145" t="s">
        <v>9059</v>
      </c>
      <c r="E847" s="145"/>
      <c r="F847" s="76"/>
      <c r="G847" s="165" t="s">
        <v>223</v>
      </c>
      <c r="H847" s="165" t="s">
        <v>11</v>
      </c>
      <c r="I847" s="82" t="s">
        <v>7</v>
      </c>
      <c r="J847" s="76"/>
      <c r="K847" s="165"/>
      <c r="L847" s="125" t="s">
        <v>271</v>
      </c>
      <c r="M847" s="406">
        <v>45854</v>
      </c>
      <c r="N847" s="1207" t="s">
        <v>233</v>
      </c>
      <c r="O847" s="83" t="s">
        <v>236</v>
      </c>
      <c r="P847" s="82" t="str">
        <f>TRIM(BD_EstrellaVergara[[#This Row],[CONTACTO II]])</f>
        <v>NO CONTESTA</v>
      </c>
      <c r="Q847" s="84"/>
      <c r="R847" s="394"/>
      <c r="S847" s="394"/>
      <c r="T847" s="394"/>
      <c r="U847" s="394"/>
    </row>
    <row r="848" spans="1:24" ht="12.75" customHeight="1">
      <c r="A848" s="1210">
        <v>75969157</v>
      </c>
      <c r="B848" s="164" t="s">
        <v>9489</v>
      </c>
      <c r="C848" s="164">
        <v>924846157</v>
      </c>
      <c r="D848" s="145" t="s">
        <v>9490</v>
      </c>
      <c r="E848" s="145"/>
      <c r="F848" s="76"/>
      <c r="G848" s="165" t="s">
        <v>223</v>
      </c>
      <c r="H848" s="165" t="s">
        <v>11</v>
      </c>
      <c r="I848" s="82" t="s">
        <v>7</v>
      </c>
      <c r="J848" s="76"/>
      <c r="K848" s="165"/>
      <c r="L848" s="125" t="s">
        <v>271</v>
      </c>
      <c r="M848" s="406">
        <v>45854</v>
      </c>
      <c r="N848" s="1207" t="s">
        <v>237</v>
      </c>
      <c r="O848" s="83"/>
      <c r="P848" s="82" t="str">
        <f>TRIM(BD_EstrellaVergara[[#This Row],[CONTACTO II]])</f>
        <v/>
      </c>
      <c r="Q848" s="84"/>
      <c r="R848" s="394"/>
      <c r="S848" s="394"/>
      <c r="T848" s="394"/>
      <c r="U848" s="394"/>
    </row>
    <row r="849" spans="1:21" ht="12.75" customHeight="1">
      <c r="A849" s="1210">
        <v>74237821</v>
      </c>
      <c r="B849" s="164" t="s">
        <v>8848</v>
      </c>
      <c r="C849" s="164">
        <v>97972119</v>
      </c>
      <c r="D849" s="145" t="s">
        <v>8849</v>
      </c>
      <c r="E849" s="145"/>
      <c r="F849" s="76"/>
      <c r="G849" s="165" t="s">
        <v>223</v>
      </c>
      <c r="H849" s="165" t="s">
        <v>11</v>
      </c>
      <c r="I849" s="82" t="s">
        <v>7</v>
      </c>
      <c r="J849" s="76"/>
      <c r="K849" s="165"/>
      <c r="L849" s="125" t="s">
        <v>271</v>
      </c>
      <c r="M849" s="406">
        <v>45854</v>
      </c>
      <c r="N849" s="1207" t="s">
        <v>237</v>
      </c>
      <c r="O849" s="83"/>
      <c r="P849" s="82" t="str">
        <f>TRIM(BD_EstrellaVergara[[#This Row],[CONTACTO II]])</f>
        <v/>
      </c>
      <c r="Q849" s="84"/>
      <c r="R849" s="394"/>
      <c r="S849" s="394"/>
      <c r="T849" s="394"/>
      <c r="U849" s="394"/>
    </row>
    <row r="850" spans="1:21" ht="12.75" customHeight="1">
      <c r="A850" s="1210">
        <v>75173262</v>
      </c>
      <c r="B850" s="164" t="s">
        <v>9195</v>
      </c>
      <c r="C850" s="164">
        <v>952856933</v>
      </c>
      <c r="D850" s="145" t="s">
        <v>9196</v>
      </c>
      <c r="E850" s="145"/>
      <c r="F850" s="76"/>
      <c r="G850" s="165" t="s">
        <v>223</v>
      </c>
      <c r="H850" s="165" t="s">
        <v>11</v>
      </c>
      <c r="I850" s="82" t="s">
        <v>7</v>
      </c>
      <c r="J850" s="76"/>
      <c r="K850" s="165"/>
      <c r="L850" s="125" t="s">
        <v>271</v>
      </c>
      <c r="M850" s="406">
        <v>45854</v>
      </c>
      <c r="N850" s="1207" t="s">
        <v>233</v>
      </c>
      <c r="O850" s="83"/>
      <c r="P850" s="82" t="str">
        <f>TRIM(BD_EstrellaVergara[[#This Row],[CONTACTO II]])</f>
        <v/>
      </c>
      <c r="Q850" s="84"/>
      <c r="R850" s="394"/>
      <c r="S850" s="394"/>
      <c r="T850" s="394"/>
      <c r="U850" s="394"/>
    </row>
    <row r="851" spans="1:21" ht="12.75" customHeight="1">
      <c r="A851" s="1210">
        <v>75077290</v>
      </c>
      <c r="B851" s="164" t="s">
        <v>9163</v>
      </c>
      <c r="C851" s="164">
        <v>941556072</v>
      </c>
      <c r="D851" s="145" t="s">
        <v>9164</v>
      </c>
      <c r="E851" s="145"/>
      <c r="F851" s="76"/>
      <c r="G851" s="165" t="s">
        <v>223</v>
      </c>
      <c r="H851" s="165" t="s">
        <v>11</v>
      </c>
      <c r="I851" s="82" t="s">
        <v>7</v>
      </c>
      <c r="J851" s="76"/>
      <c r="K851" s="165"/>
      <c r="L851" s="125" t="s">
        <v>271</v>
      </c>
      <c r="M851" s="406">
        <v>45854</v>
      </c>
      <c r="N851" s="1207" t="s">
        <v>233</v>
      </c>
      <c r="O851" s="83"/>
      <c r="P851" s="82" t="str">
        <f>TRIM(BD_EstrellaVergara[[#This Row],[CONTACTO II]])</f>
        <v/>
      </c>
      <c r="Q851" s="84"/>
      <c r="R851" s="394"/>
      <c r="S851" s="394"/>
      <c r="T851" s="394"/>
      <c r="U851" s="394"/>
    </row>
    <row r="852" spans="1:21" ht="12.75" customHeight="1">
      <c r="A852" s="1210">
        <v>70639574</v>
      </c>
      <c r="B852" s="164" t="s">
        <v>5587</v>
      </c>
      <c r="C852" s="164">
        <v>924081084</v>
      </c>
      <c r="D852" s="145" t="s">
        <v>5588</v>
      </c>
      <c r="E852" s="145"/>
      <c r="F852" s="76"/>
      <c r="G852" s="165" t="s">
        <v>223</v>
      </c>
      <c r="H852" s="165" t="s">
        <v>11</v>
      </c>
      <c r="I852" s="82" t="s">
        <v>7</v>
      </c>
      <c r="J852" s="76"/>
      <c r="K852" s="165"/>
      <c r="L852" s="125" t="s">
        <v>271</v>
      </c>
      <c r="M852" s="406">
        <v>45854</v>
      </c>
      <c r="N852" s="1207" t="s">
        <v>233</v>
      </c>
      <c r="O852" s="83"/>
      <c r="P852" s="82" t="str">
        <f>TRIM(BD_EstrellaVergara[[#This Row],[CONTACTO II]])</f>
        <v/>
      </c>
      <c r="Q852" s="84"/>
      <c r="R852" s="394"/>
      <c r="S852" s="394"/>
      <c r="T852" s="394"/>
      <c r="U852" s="394"/>
    </row>
    <row r="853" spans="1:21" ht="12.75" customHeight="1">
      <c r="A853" s="1210">
        <v>73205812</v>
      </c>
      <c r="B853" s="164" t="s">
        <v>8204</v>
      </c>
      <c r="C853" s="164">
        <v>967039902</v>
      </c>
      <c r="D853" s="593" t="s">
        <v>8205</v>
      </c>
      <c r="E853" s="145"/>
      <c r="F853" s="76"/>
      <c r="G853" s="165" t="s">
        <v>223</v>
      </c>
      <c r="H853" s="165" t="s">
        <v>11</v>
      </c>
      <c r="I853" s="82" t="s">
        <v>7</v>
      </c>
      <c r="J853" s="76"/>
      <c r="K853" s="165"/>
      <c r="L853" s="125" t="s">
        <v>271</v>
      </c>
      <c r="M853" s="406">
        <v>45854</v>
      </c>
      <c r="N853" s="1207" t="s">
        <v>233</v>
      </c>
      <c r="O853" s="83"/>
      <c r="P853" s="82"/>
      <c r="Q853" s="84"/>
      <c r="R853" s="394"/>
      <c r="S853" s="394"/>
      <c r="T853" s="394"/>
      <c r="U853" s="394"/>
    </row>
    <row r="854" spans="1:21" ht="12.75" customHeight="1">
      <c r="A854" s="1210">
        <v>71191906</v>
      </c>
      <c r="B854" s="164" t="s">
        <v>6149</v>
      </c>
      <c r="C854" s="164">
        <v>931587109</v>
      </c>
      <c r="D854" s="145" t="s">
        <v>6150</v>
      </c>
      <c r="E854" s="145"/>
      <c r="F854" s="76"/>
      <c r="G854" s="165" t="s">
        <v>223</v>
      </c>
      <c r="H854" s="165" t="s">
        <v>11</v>
      </c>
      <c r="I854" s="82" t="s">
        <v>7</v>
      </c>
      <c r="J854" s="76"/>
      <c r="K854" s="165"/>
      <c r="L854" s="125" t="s">
        <v>271</v>
      </c>
      <c r="M854" s="406">
        <v>45854</v>
      </c>
      <c r="N854" s="1207" t="s">
        <v>233</v>
      </c>
      <c r="O854" s="83"/>
      <c r="P854" s="82" t="str">
        <f>TRIM(BD_EstrellaVergara[[#This Row],[CONTACTO II]])</f>
        <v/>
      </c>
      <c r="Q854" s="84"/>
      <c r="R854" s="394"/>
      <c r="S854" s="394"/>
      <c r="T854" s="394"/>
      <c r="U854" s="394"/>
    </row>
    <row r="855" spans="1:21" ht="12.75" customHeight="1">
      <c r="A855" s="1210">
        <v>76553608</v>
      </c>
      <c r="B855" s="164" t="s">
        <v>9706</v>
      </c>
      <c r="C855" s="164">
        <v>924136055</v>
      </c>
      <c r="D855" s="145" t="s">
        <v>9707</v>
      </c>
      <c r="E855" s="145"/>
      <c r="F855" s="76"/>
      <c r="G855" s="165" t="s">
        <v>223</v>
      </c>
      <c r="H855" s="165" t="s">
        <v>11</v>
      </c>
      <c r="I855" s="82" t="s">
        <v>7</v>
      </c>
      <c r="J855" s="76"/>
      <c r="K855" s="165"/>
      <c r="L855" s="125" t="s">
        <v>271</v>
      </c>
      <c r="M855" s="406">
        <v>45854</v>
      </c>
      <c r="N855" s="1207" t="s">
        <v>237</v>
      </c>
      <c r="O855" s="83"/>
      <c r="P855" s="82" t="str">
        <f>TRIM(BD_EstrellaVergara[[#This Row],[CONTACTO II]])</f>
        <v/>
      </c>
      <c r="Q855" s="84"/>
      <c r="R855" s="394"/>
      <c r="S855" s="394"/>
      <c r="T855" s="394"/>
      <c r="U855" s="394"/>
    </row>
    <row r="856" spans="1:21" ht="12.75" customHeight="1">
      <c r="A856" s="1210">
        <v>62372984</v>
      </c>
      <c r="B856" s="164" t="s">
        <v>5200</v>
      </c>
      <c r="C856" s="164">
        <v>992483782</v>
      </c>
      <c r="D856" s="145" t="s">
        <v>5201</v>
      </c>
      <c r="E856" s="145"/>
      <c r="F856" s="76"/>
      <c r="G856" s="165" t="s">
        <v>223</v>
      </c>
      <c r="H856" s="165" t="s">
        <v>11</v>
      </c>
      <c r="I856" s="82" t="s">
        <v>7</v>
      </c>
      <c r="J856" s="76"/>
      <c r="K856" s="165"/>
      <c r="L856" s="125" t="s">
        <v>271</v>
      </c>
      <c r="M856" s="406">
        <v>45854</v>
      </c>
      <c r="N856" s="1207" t="s">
        <v>233</v>
      </c>
      <c r="O856" s="83"/>
      <c r="P856" s="82" t="str">
        <f>TRIM(BD_EstrellaVergara[[#This Row],[CONTACTO II]])</f>
        <v/>
      </c>
      <c r="Q856" s="84"/>
      <c r="R856" s="394"/>
      <c r="S856" s="394"/>
      <c r="T856" s="394"/>
      <c r="U856" s="394"/>
    </row>
    <row r="857" spans="1:21" ht="12.75" customHeight="1">
      <c r="A857" s="1210">
        <v>73149514</v>
      </c>
      <c r="B857" s="164" t="s">
        <v>8026</v>
      </c>
      <c r="C857" s="164">
        <v>963868868</v>
      </c>
      <c r="D857" s="145" t="s">
        <v>8027</v>
      </c>
      <c r="E857" s="145"/>
      <c r="F857" s="76"/>
      <c r="G857" s="165" t="s">
        <v>223</v>
      </c>
      <c r="H857" s="165" t="s">
        <v>11</v>
      </c>
      <c r="I857" s="82" t="s">
        <v>7</v>
      </c>
      <c r="J857" s="76"/>
      <c r="K857" s="165"/>
      <c r="L857" s="125" t="s">
        <v>271</v>
      </c>
      <c r="M857" s="406">
        <v>45854</v>
      </c>
      <c r="N857" s="1207" t="s">
        <v>233</v>
      </c>
      <c r="O857" s="83"/>
      <c r="P857" s="82" t="str">
        <f>TRIM(BD_EstrellaVergara[[#This Row],[CONTACTO II]])</f>
        <v/>
      </c>
      <c r="Q857" s="84"/>
      <c r="R857" s="394"/>
      <c r="S857" s="394"/>
      <c r="T857" s="394"/>
      <c r="U857" s="394"/>
    </row>
    <row r="858" spans="1:21" ht="12.75" customHeight="1">
      <c r="A858" s="1210">
        <v>61510761</v>
      </c>
      <c r="B858" s="164" t="s">
        <v>4571</v>
      </c>
      <c r="C858" s="164">
        <v>902015462</v>
      </c>
      <c r="D858" s="145" t="s">
        <v>4572</v>
      </c>
      <c r="E858" s="145"/>
      <c r="F858" s="76"/>
      <c r="G858" s="165" t="s">
        <v>223</v>
      </c>
      <c r="H858" s="165" t="s">
        <v>11</v>
      </c>
      <c r="I858" s="82" t="s">
        <v>7</v>
      </c>
      <c r="J858" s="76"/>
      <c r="K858" s="165"/>
      <c r="L858" s="125" t="s">
        <v>271</v>
      </c>
      <c r="M858" s="406">
        <v>45854</v>
      </c>
      <c r="N858" s="1207" t="s">
        <v>233</v>
      </c>
      <c r="O858" s="83"/>
      <c r="P858" s="82" t="str">
        <f>TRIM(BD_EstrellaVergara[[#This Row],[CONTACTO II]])</f>
        <v/>
      </c>
      <c r="Q858" s="84"/>
      <c r="R858" s="394"/>
      <c r="S858" s="394"/>
      <c r="T858" s="394"/>
      <c r="U858" s="394"/>
    </row>
    <row r="859" spans="1:21" ht="12.75" customHeight="1">
      <c r="A859" s="1210">
        <v>76302519</v>
      </c>
      <c r="B859" s="164" t="s">
        <v>9606</v>
      </c>
      <c r="C859" s="164">
        <v>900463636</v>
      </c>
      <c r="D859" s="145" t="s">
        <v>9607</v>
      </c>
      <c r="E859" s="145"/>
      <c r="F859" s="76"/>
      <c r="G859" s="165" t="s">
        <v>223</v>
      </c>
      <c r="H859" s="165" t="s">
        <v>11</v>
      </c>
      <c r="I859" s="82" t="s">
        <v>7</v>
      </c>
      <c r="J859" s="76"/>
      <c r="K859" s="165"/>
      <c r="L859" s="125" t="s">
        <v>271</v>
      </c>
      <c r="M859" s="406">
        <v>45854</v>
      </c>
      <c r="N859" s="1207" t="s">
        <v>233</v>
      </c>
      <c r="O859" s="83"/>
      <c r="P859" s="82" t="str">
        <f>TRIM(BD_EstrellaVergara[[#This Row],[CONTACTO II]])</f>
        <v/>
      </c>
      <c r="Q859" s="84"/>
      <c r="R859" s="394"/>
      <c r="S859" s="394"/>
      <c r="T859" s="394"/>
      <c r="U859" s="394"/>
    </row>
    <row r="860" spans="1:21" ht="12.75" customHeight="1">
      <c r="A860" s="1210">
        <v>61516116</v>
      </c>
      <c r="B860" s="164" t="s">
        <v>4578</v>
      </c>
      <c r="C860" s="164">
        <v>903576228</v>
      </c>
      <c r="D860" s="145" t="s">
        <v>4579</v>
      </c>
      <c r="E860" s="145"/>
      <c r="F860" s="76"/>
      <c r="G860" s="165" t="s">
        <v>223</v>
      </c>
      <c r="H860" s="165" t="s">
        <v>11</v>
      </c>
      <c r="I860" s="82" t="s">
        <v>7</v>
      </c>
      <c r="J860" s="76"/>
      <c r="K860" s="165"/>
      <c r="L860" s="125" t="s">
        <v>271</v>
      </c>
      <c r="M860" s="406">
        <v>45854</v>
      </c>
      <c r="N860" s="1207" t="s">
        <v>233</v>
      </c>
      <c r="O860" s="83"/>
      <c r="P860" s="82" t="str">
        <f>TRIM(BD_EstrellaVergara[[#This Row],[CONTACTO II]])</f>
        <v/>
      </c>
      <c r="Q860" s="84"/>
      <c r="R860" s="394"/>
      <c r="S860" s="394"/>
      <c r="T860" s="394"/>
      <c r="U860" s="394"/>
    </row>
    <row r="861" spans="1:21" ht="12.75" customHeight="1">
      <c r="A861" s="1210">
        <v>70418884</v>
      </c>
      <c r="B861" s="164" t="s">
        <v>5427</v>
      </c>
      <c r="C861" s="164">
        <v>966481265</v>
      </c>
      <c r="D861" s="145" t="s">
        <v>5428</v>
      </c>
      <c r="E861" s="145"/>
      <c r="F861" s="76"/>
      <c r="G861" s="165" t="s">
        <v>223</v>
      </c>
      <c r="H861" s="165" t="s">
        <v>11</v>
      </c>
      <c r="I861" s="82" t="s">
        <v>7</v>
      </c>
      <c r="J861" s="76"/>
      <c r="K861" s="165"/>
      <c r="L861" s="125" t="s">
        <v>271</v>
      </c>
      <c r="M861" s="406">
        <v>45854</v>
      </c>
      <c r="N861" s="1207" t="s">
        <v>233</v>
      </c>
      <c r="O861" s="83"/>
      <c r="P861" s="82" t="str">
        <f>TRIM(BD_EstrellaVergara[[#This Row],[CONTACTO II]])</f>
        <v/>
      </c>
      <c r="Q861" s="84"/>
      <c r="R861" s="394"/>
      <c r="S861" s="394"/>
      <c r="T861" s="394"/>
      <c r="U861" s="394"/>
    </row>
    <row r="862" spans="1:21" ht="12.75" customHeight="1">
      <c r="A862" s="1210"/>
      <c r="B862" s="164" t="s">
        <v>12348</v>
      </c>
      <c r="C862" s="164">
        <v>991736057</v>
      </c>
      <c r="D862" s="145"/>
      <c r="E862" s="145"/>
      <c r="F862" s="76"/>
      <c r="G862" s="165" t="s">
        <v>224</v>
      </c>
      <c r="H862" s="165" t="s">
        <v>11</v>
      </c>
      <c r="I862" s="82"/>
      <c r="J862" s="76"/>
      <c r="K862" s="165"/>
      <c r="L862" s="125" t="s">
        <v>271</v>
      </c>
      <c r="M862" s="406">
        <v>45854</v>
      </c>
      <c r="N862" s="1207" t="s">
        <v>233</v>
      </c>
      <c r="O862" s="83"/>
      <c r="P862" s="82" t="str">
        <f>TRIM(BD_EstrellaVergara[[#This Row],[CONTACTO II]])</f>
        <v/>
      </c>
      <c r="Q862" s="84"/>
      <c r="R862" s="394"/>
      <c r="S862" s="394"/>
      <c r="T862" s="394"/>
      <c r="U862" s="394"/>
    </row>
    <row r="863" spans="1:21" ht="12.75" customHeight="1">
      <c r="A863" s="1210"/>
      <c r="B863" s="164" t="s">
        <v>12349</v>
      </c>
      <c r="C863" s="164">
        <v>914186528</v>
      </c>
      <c r="D863" s="145"/>
      <c r="E863" s="145"/>
      <c r="F863" s="76"/>
      <c r="G863" s="165" t="s">
        <v>224</v>
      </c>
      <c r="H863" s="165" t="s">
        <v>11</v>
      </c>
      <c r="I863" s="82"/>
      <c r="J863" s="76"/>
      <c r="K863" s="165"/>
      <c r="L863" s="125" t="s">
        <v>271</v>
      </c>
      <c r="M863" s="406">
        <v>45854</v>
      </c>
      <c r="N863" s="1207" t="s">
        <v>233</v>
      </c>
      <c r="O863" s="83"/>
      <c r="P863" s="82" t="str">
        <f>TRIM(BD_EstrellaVergara[[#This Row],[CONTACTO II]])</f>
        <v/>
      </c>
      <c r="Q863" s="84"/>
      <c r="R863" s="394"/>
      <c r="S863" s="394"/>
      <c r="T863" s="394"/>
      <c r="U863" s="394"/>
    </row>
    <row r="864" spans="1:21" ht="12.75" customHeight="1">
      <c r="A864" s="1210"/>
      <c r="B864" s="164" t="s">
        <v>12350</v>
      </c>
      <c r="C864" s="164">
        <v>947233557</v>
      </c>
      <c r="D864" s="145"/>
      <c r="E864" s="145"/>
      <c r="F864" s="76"/>
      <c r="G864" s="165" t="s">
        <v>224</v>
      </c>
      <c r="H864" s="165" t="s">
        <v>11</v>
      </c>
      <c r="I864" s="82"/>
      <c r="J864" s="76"/>
      <c r="K864" s="165"/>
      <c r="L864" s="125" t="s">
        <v>271</v>
      </c>
      <c r="M864" s="406">
        <v>45854</v>
      </c>
      <c r="N864" s="1207" t="s">
        <v>233</v>
      </c>
      <c r="O864" s="83"/>
      <c r="P864" s="82" t="str">
        <f>TRIM(BD_EstrellaVergara[[#This Row],[CONTACTO II]])</f>
        <v/>
      </c>
      <c r="Q864" s="84"/>
      <c r="R864" s="394"/>
      <c r="S864" s="394"/>
      <c r="T864" s="394"/>
      <c r="U864" s="394"/>
    </row>
    <row r="865" spans="1:21" ht="12.75" customHeight="1">
      <c r="A865" s="1210"/>
      <c r="B865" s="164" t="s">
        <v>12351</v>
      </c>
      <c r="C865" s="164">
        <v>922301507</v>
      </c>
      <c r="D865" s="145"/>
      <c r="E865" s="145"/>
      <c r="F865" s="76"/>
      <c r="G865" s="165" t="s">
        <v>224</v>
      </c>
      <c r="H865" s="165" t="s">
        <v>11</v>
      </c>
      <c r="I865" s="82"/>
      <c r="J865" s="76"/>
      <c r="K865" s="165"/>
      <c r="L865" s="125" t="s">
        <v>271</v>
      </c>
      <c r="M865" s="406">
        <v>45854</v>
      </c>
      <c r="N865" s="1207" t="s">
        <v>233</v>
      </c>
      <c r="O865" s="83"/>
      <c r="P865" s="82" t="str">
        <f>TRIM(BD_EstrellaVergara[[#This Row],[CONTACTO II]])</f>
        <v/>
      </c>
      <c r="Q865" s="84"/>
      <c r="R865" s="394"/>
      <c r="S865" s="394"/>
      <c r="T865" s="394"/>
      <c r="U865" s="394"/>
    </row>
    <row r="866" spans="1:21" ht="12.75" customHeight="1">
      <c r="A866" s="1210"/>
      <c r="B866" s="164" t="s">
        <v>12352</v>
      </c>
      <c r="C866" s="164">
        <v>954568328</v>
      </c>
      <c r="D866" s="145"/>
      <c r="E866" s="145"/>
      <c r="F866" s="76"/>
      <c r="G866" s="165" t="s">
        <v>224</v>
      </c>
      <c r="H866" s="165" t="s">
        <v>11</v>
      </c>
      <c r="I866" s="82"/>
      <c r="J866" s="76"/>
      <c r="K866" s="165"/>
      <c r="L866" s="125" t="s">
        <v>271</v>
      </c>
      <c r="M866" s="406">
        <v>45854</v>
      </c>
      <c r="N866" s="1207" t="s">
        <v>233</v>
      </c>
      <c r="O866" s="83"/>
      <c r="P866" s="82" t="str">
        <f>TRIM(BD_EstrellaVergara[[#This Row],[CONTACTO II]])</f>
        <v/>
      </c>
      <c r="Q866" s="84"/>
      <c r="R866" s="394"/>
      <c r="S866" s="394"/>
      <c r="T866" s="394"/>
      <c r="U866" s="394"/>
    </row>
    <row r="867" spans="1:21" ht="12.75" customHeight="1">
      <c r="A867" s="1210"/>
      <c r="B867" s="164" t="s">
        <v>12353</v>
      </c>
      <c r="C867" s="164">
        <v>994231406</v>
      </c>
      <c r="D867" s="145"/>
      <c r="E867" s="145"/>
      <c r="F867" s="76"/>
      <c r="G867" s="165" t="s">
        <v>224</v>
      </c>
      <c r="H867" s="165" t="s">
        <v>11</v>
      </c>
      <c r="I867" s="82"/>
      <c r="J867" s="76"/>
      <c r="K867" s="165"/>
      <c r="L867" s="125" t="s">
        <v>271</v>
      </c>
      <c r="M867" s="406">
        <v>45854</v>
      </c>
      <c r="N867" s="1207" t="s">
        <v>233</v>
      </c>
      <c r="O867" s="83"/>
      <c r="P867" s="82" t="str">
        <f>TRIM(BD_EstrellaVergara[[#This Row],[CONTACTO II]])</f>
        <v/>
      </c>
      <c r="Q867" s="84"/>
      <c r="R867" s="394"/>
      <c r="S867" s="394"/>
      <c r="T867" s="394"/>
      <c r="U867" s="394"/>
    </row>
    <row r="868" spans="1:21" ht="12.75" customHeight="1">
      <c r="A868" s="1210"/>
      <c r="B868" s="164" t="s">
        <v>12354</v>
      </c>
      <c r="C868" s="164">
        <v>978414466</v>
      </c>
      <c r="D868" s="145"/>
      <c r="E868" s="145"/>
      <c r="F868" s="76"/>
      <c r="G868" s="165" t="s">
        <v>224</v>
      </c>
      <c r="H868" s="165" t="s">
        <v>11</v>
      </c>
      <c r="I868" s="82"/>
      <c r="J868" s="76"/>
      <c r="K868" s="165"/>
      <c r="L868" s="125" t="s">
        <v>271</v>
      </c>
      <c r="M868" s="406">
        <v>45854</v>
      </c>
      <c r="N868" s="1207" t="s">
        <v>233</v>
      </c>
      <c r="O868" s="83"/>
      <c r="P868" s="82" t="str">
        <f>TRIM(BD_EstrellaVergara[[#This Row],[CONTACTO II]])</f>
        <v/>
      </c>
      <c r="Q868" s="84"/>
      <c r="R868" s="394"/>
      <c r="S868" s="394"/>
      <c r="T868" s="394"/>
      <c r="U868" s="394"/>
    </row>
    <row r="869" spans="1:21" ht="12.75" customHeight="1">
      <c r="A869" s="1210"/>
      <c r="B869" s="164" t="s">
        <v>12355</v>
      </c>
      <c r="C869" s="164">
        <v>980723618</v>
      </c>
      <c r="D869" s="145"/>
      <c r="E869" s="145"/>
      <c r="F869" s="76"/>
      <c r="G869" s="165" t="s">
        <v>224</v>
      </c>
      <c r="H869" s="165" t="s">
        <v>11</v>
      </c>
      <c r="I869" s="82"/>
      <c r="J869" s="76"/>
      <c r="K869" s="165"/>
      <c r="L869" s="125" t="s">
        <v>271</v>
      </c>
      <c r="M869" s="406">
        <v>45854</v>
      </c>
      <c r="N869" s="1207" t="s">
        <v>233</v>
      </c>
      <c r="O869" s="83"/>
      <c r="P869" s="82" t="str">
        <f>TRIM(BD_EstrellaVergara[[#This Row],[CONTACTO II]])</f>
        <v/>
      </c>
      <c r="Q869" s="84"/>
      <c r="R869" s="394"/>
      <c r="S869" s="394"/>
      <c r="T869" s="394"/>
      <c r="U869" s="394"/>
    </row>
    <row r="870" spans="1:21" ht="12.75" customHeight="1">
      <c r="A870" s="1210"/>
      <c r="B870" s="164" t="s">
        <v>12356</v>
      </c>
      <c r="C870" s="164">
        <v>930554592</v>
      </c>
      <c r="D870" s="145"/>
      <c r="E870" s="145"/>
      <c r="F870" s="76"/>
      <c r="G870" s="165" t="s">
        <v>224</v>
      </c>
      <c r="H870" s="165" t="s">
        <v>11</v>
      </c>
      <c r="I870" s="82"/>
      <c r="J870" s="76"/>
      <c r="K870" s="165"/>
      <c r="L870" s="125" t="s">
        <v>271</v>
      </c>
      <c r="M870" s="406">
        <v>45854</v>
      </c>
      <c r="N870" s="1207" t="s">
        <v>233</v>
      </c>
      <c r="O870" s="83"/>
      <c r="P870" s="82" t="str">
        <f>TRIM(BD_EstrellaVergara[[#This Row],[CONTACTO II]])</f>
        <v/>
      </c>
      <c r="Q870" s="84"/>
      <c r="R870" s="394"/>
      <c r="S870" s="394"/>
      <c r="T870" s="394"/>
      <c r="U870" s="394"/>
    </row>
    <row r="871" spans="1:21" ht="12.75" customHeight="1">
      <c r="A871" s="1210"/>
      <c r="B871" s="164" t="s">
        <v>12357</v>
      </c>
      <c r="C871" s="164">
        <v>961772857</v>
      </c>
      <c r="D871" s="145"/>
      <c r="E871" s="145"/>
      <c r="F871" s="76"/>
      <c r="G871" s="165" t="s">
        <v>224</v>
      </c>
      <c r="H871" s="165" t="s">
        <v>11</v>
      </c>
      <c r="I871" s="82"/>
      <c r="J871" s="76"/>
      <c r="K871" s="165"/>
      <c r="L871" s="125" t="s">
        <v>271</v>
      </c>
      <c r="M871" s="406">
        <v>45854</v>
      </c>
      <c r="N871" s="1207" t="s">
        <v>237</v>
      </c>
      <c r="O871" s="83"/>
      <c r="P871" s="82" t="str">
        <f>TRIM(BD_EstrellaVergara[[#This Row],[CONTACTO II]])</f>
        <v/>
      </c>
      <c r="Q871" s="84"/>
      <c r="R871" s="394"/>
      <c r="S871" s="394"/>
      <c r="T871" s="394"/>
      <c r="U871" s="394"/>
    </row>
    <row r="872" spans="1:21" ht="12.75" customHeight="1">
      <c r="A872" s="1210"/>
      <c r="B872" s="164" t="s">
        <v>12358</v>
      </c>
      <c r="C872" s="164">
        <v>943534011</v>
      </c>
      <c r="D872" s="145" t="s">
        <v>12359</v>
      </c>
      <c r="E872" s="145"/>
      <c r="F872" s="76"/>
      <c r="G872" s="165" t="s">
        <v>224</v>
      </c>
      <c r="H872" s="165" t="s">
        <v>11</v>
      </c>
      <c r="I872" s="82"/>
      <c r="J872" s="76"/>
      <c r="K872" s="165"/>
      <c r="L872" s="125" t="s">
        <v>271</v>
      </c>
      <c r="M872" s="406">
        <v>45854</v>
      </c>
      <c r="N872" s="1207" t="s">
        <v>233</v>
      </c>
      <c r="O872" s="83"/>
      <c r="P872" s="82" t="str">
        <f>TRIM(BD_EstrellaVergara[[#This Row],[CONTACTO II]])</f>
        <v/>
      </c>
      <c r="Q872" s="84"/>
      <c r="R872" s="394"/>
      <c r="S872" s="394"/>
      <c r="T872" s="394"/>
      <c r="U872" s="394"/>
    </row>
    <row r="873" spans="1:21" ht="12.75" customHeight="1">
      <c r="A873" s="1210"/>
      <c r="B873" s="164" t="s">
        <v>12360</v>
      </c>
      <c r="C873" s="164">
        <v>996154371</v>
      </c>
      <c r="D873" s="145"/>
      <c r="E873" s="145"/>
      <c r="F873" s="76"/>
      <c r="G873" s="165" t="s">
        <v>224</v>
      </c>
      <c r="H873" s="165" t="s">
        <v>11</v>
      </c>
      <c r="I873" s="82"/>
      <c r="J873" s="76"/>
      <c r="K873" s="165"/>
      <c r="L873" s="125" t="s">
        <v>271</v>
      </c>
      <c r="M873" s="406">
        <v>45854</v>
      </c>
      <c r="N873" s="1207" t="s">
        <v>233</v>
      </c>
      <c r="O873" s="83"/>
      <c r="P873" s="82" t="str">
        <f>TRIM(BD_EstrellaVergara[[#This Row],[CONTACTO II]])</f>
        <v/>
      </c>
      <c r="Q873" s="84"/>
      <c r="R873" s="394"/>
      <c r="S873" s="394"/>
      <c r="T873" s="394"/>
      <c r="U873" s="394"/>
    </row>
    <row r="874" spans="1:21" ht="12.75" customHeight="1">
      <c r="A874" s="1210"/>
      <c r="B874" s="164" t="s">
        <v>12361</v>
      </c>
      <c r="C874" s="164">
        <v>906032240</v>
      </c>
      <c r="D874" s="145"/>
      <c r="E874" s="145"/>
      <c r="F874" s="76"/>
      <c r="G874" s="165" t="s">
        <v>224</v>
      </c>
      <c r="H874" s="165" t="s">
        <v>11</v>
      </c>
      <c r="I874" s="82"/>
      <c r="J874" s="76"/>
      <c r="K874" s="165"/>
      <c r="L874" s="125" t="s">
        <v>271</v>
      </c>
      <c r="M874" s="406">
        <v>45854</v>
      </c>
      <c r="N874" s="1207" t="s">
        <v>233</v>
      </c>
      <c r="O874" s="83"/>
      <c r="P874" s="82" t="str">
        <f>TRIM(BD_EstrellaVergara[[#This Row],[CONTACTO II]])</f>
        <v/>
      </c>
      <c r="Q874" s="84"/>
      <c r="R874" s="394"/>
      <c r="S874" s="394"/>
      <c r="T874" s="394"/>
      <c r="U874" s="394"/>
    </row>
    <row r="875" spans="1:21" ht="12.75" customHeight="1">
      <c r="A875" s="1210"/>
      <c r="B875" s="164" t="s">
        <v>12362</v>
      </c>
      <c r="C875" s="164">
        <v>942797354</v>
      </c>
      <c r="D875" s="145"/>
      <c r="E875" s="145"/>
      <c r="F875" s="76"/>
      <c r="G875" s="165" t="s">
        <v>224</v>
      </c>
      <c r="H875" s="165" t="s">
        <v>11</v>
      </c>
      <c r="I875" s="82"/>
      <c r="J875" s="76"/>
      <c r="K875" s="165"/>
      <c r="L875" s="125" t="s">
        <v>271</v>
      </c>
      <c r="M875" s="406">
        <v>45854</v>
      </c>
      <c r="N875" s="1207" t="s">
        <v>233</v>
      </c>
      <c r="O875" s="83"/>
      <c r="P875" s="82" t="str">
        <f>TRIM(BD_EstrellaVergara[[#This Row],[CONTACTO II]])</f>
        <v/>
      </c>
      <c r="Q875" s="84"/>
      <c r="R875" s="394"/>
      <c r="S875" s="394"/>
      <c r="T875" s="394"/>
      <c r="U875" s="394"/>
    </row>
    <row r="876" spans="1:21" ht="12.75" customHeight="1">
      <c r="A876" s="1210"/>
      <c r="B876" s="164" t="s">
        <v>12363</v>
      </c>
      <c r="C876" s="164">
        <v>912160414</v>
      </c>
      <c r="D876" s="145"/>
      <c r="E876" s="145"/>
      <c r="F876" s="76"/>
      <c r="G876" s="165" t="s">
        <v>224</v>
      </c>
      <c r="H876" s="165" t="s">
        <v>11</v>
      </c>
      <c r="I876" s="82"/>
      <c r="J876" s="76"/>
      <c r="K876" s="165"/>
      <c r="L876" s="125" t="s">
        <v>271</v>
      </c>
      <c r="M876" s="406">
        <v>45854</v>
      </c>
      <c r="N876" s="1207" t="s">
        <v>233</v>
      </c>
      <c r="O876" s="83"/>
      <c r="P876" s="82" t="str">
        <f>TRIM(BD_EstrellaVergara[[#This Row],[CONTACTO II]])</f>
        <v/>
      </c>
      <c r="Q876" s="84"/>
      <c r="R876" s="394"/>
      <c r="S876" s="394"/>
      <c r="T876" s="394"/>
      <c r="U876" s="394"/>
    </row>
    <row r="877" spans="1:21" ht="12.75" customHeight="1">
      <c r="A877" s="1210"/>
      <c r="B877" s="164" t="s">
        <v>12364</v>
      </c>
      <c r="C877" s="164">
        <v>900477842</v>
      </c>
      <c r="D877" s="145"/>
      <c r="E877" s="145"/>
      <c r="F877" s="76"/>
      <c r="G877" s="165" t="s">
        <v>224</v>
      </c>
      <c r="H877" s="165" t="s">
        <v>11</v>
      </c>
      <c r="I877" s="82"/>
      <c r="J877" s="76"/>
      <c r="K877" s="165"/>
      <c r="L877" s="125" t="s">
        <v>271</v>
      </c>
      <c r="M877" s="406">
        <v>45854</v>
      </c>
      <c r="N877" s="1207" t="s">
        <v>233</v>
      </c>
      <c r="O877" s="83"/>
      <c r="P877" s="82" t="str">
        <f>TRIM(BD_EstrellaVergara[[#This Row],[CONTACTO II]])</f>
        <v/>
      </c>
      <c r="Q877" s="84"/>
      <c r="R877" s="394"/>
      <c r="S877" s="394"/>
      <c r="T877" s="394"/>
      <c r="U877" s="394"/>
    </row>
    <row r="878" spans="1:21" ht="12.75" customHeight="1">
      <c r="A878" s="1210"/>
      <c r="B878" s="164" t="s">
        <v>12365</v>
      </c>
      <c r="C878" s="164">
        <v>984658953</v>
      </c>
      <c r="D878" s="145"/>
      <c r="E878" s="145"/>
      <c r="F878" s="76"/>
      <c r="G878" s="165" t="s">
        <v>224</v>
      </c>
      <c r="H878" s="165" t="s">
        <v>11</v>
      </c>
      <c r="I878" s="82"/>
      <c r="J878" s="76"/>
      <c r="K878" s="165"/>
      <c r="L878" s="125" t="s">
        <v>271</v>
      </c>
      <c r="M878" s="406">
        <v>45854</v>
      </c>
      <c r="N878" s="1207" t="s">
        <v>233</v>
      </c>
      <c r="O878" s="83"/>
      <c r="P878" s="82" t="str">
        <f>TRIM(BD_EstrellaVergara[[#This Row],[CONTACTO II]])</f>
        <v/>
      </c>
      <c r="Q878" s="84"/>
      <c r="R878" s="394"/>
      <c r="S878" s="394"/>
      <c r="T878" s="394"/>
      <c r="U878" s="394"/>
    </row>
    <row r="879" spans="1:21" ht="12.75" customHeight="1">
      <c r="A879" s="1210"/>
      <c r="B879" s="164" t="s">
        <v>12366</v>
      </c>
      <c r="C879" s="164">
        <v>922874093</v>
      </c>
      <c r="D879" s="145"/>
      <c r="E879" s="145"/>
      <c r="F879" s="76"/>
      <c r="G879" s="165" t="s">
        <v>224</v>
      </c>
      <c r="H879" s="165" t="s">
        <v>11</v>
      </c>
      <c r="I879" s="82"/>
      <c r="J879" s="76"/>
      <c r="K879" s="165"/>
      <c r="L879" s="125" t="s">
        <v>271</v>
      </c>
      <c r="M879" s="406">
        <v>45854</v>
      </c>
      <c r="N879" s="1207" t="s">
        <v>233</v>
      </c>
      <c r="O879" s="83"/>
      <c r="P879" s="82" t="str">
        <f>TRIM(BD_EstrellaVergara[[#This Row],[CONTACTO II]])</f>
        <v/>
      </c>
      <c r="Q879" s="84"/>
      <c r="R879" s="394"/>
      <c r="S879" s="394"/>
      <c r="T879" s="394"/>
      <c r="U879" s="394"/>
    </row>
    <row r="880" spans="1:21" ht="12.75" customHeight="1">
      <c r="A880" s="1210">
        <v>74870542</v>
      </c>
      <c r="B880" s="164" t="s">
        <v>9085</v>
      </c>
      <c r="C880" s="164">
        <v>941432229</v>
      </c>
      <c r="D880" s="145" t="s">
        <v>9086</v>
      </c>
      <c r="E880" s="145"/>
      <c r="F880" s="76"/>
      <c r="G880" s="165" t="s">
        <v>224</v>
      </c>
      <c r="H880" s="165" t="s">
        <v>11</v>
      </c>
      <c r="I880" s="82"/>
      <c r="J880" s="76"/>
      <c r="K880" s="165"/>
      <c r="L880" s="125" t="s">
        <v>271</v>
      </c>
      <c r="M880" s="406">
        <v>45854</v>
      </c>
      <c r="N880" s="1207" t="s">
        <v>233</v>
      </c>
      <c r="O880" s="83"/>
      <c r="P880" s="82" t="str">
        <f>TRIM(BD_EstrellaVergara[[#This Row],[CONTACTO II]])</f>
        <v/>
      </c>
      <c r="Q880" s="84"/>
      <c r="R880" s="394"/>
      <c r="S880" s="394"/>
      <c r="T880" s="394"/>
      <c r="U880" s="394"/>
    </row>
    <row r="881" spans="1:21" ht="12.75" customHeight="1">
      <c r="A881" s="1210">
        <v>72055799</v>
      </c>
      <c r="B881" s="164" t="s">
        <v>6747</v>
      </c>
      <c r="C881" s="164">
        <v>988230658</v>
      </c>
      <c r="D881" s="145" t="s">
        <v>6748</v>
      </c>
      <c r="E881" s="145"/>
      <c r="F881" s="76"/>
      <c r="G881" s="165" t="s">
        <v>224</v>
      </c>
      <c r="H881" s="165" t="s">
        <v>11</v>
      </c>
      <c r="I881" s="82"/>
      <c r="J881" s="76"/>
      <c r="K881" s="165"/>
      <c r="L881" s="125" t="s">
        <v>271</v>
      </c>
      <c r="M881" s="406">
        <v>45854</v>
      </c>
      <c r="N881" s="1207" t="s">
        <v>233</v>
      </c>
      <c r="O881" s="83"/>
      <c r="P881" s="82" t="str">
        <f>TRIM(BD_EstrellaVergara[[#This Row],[CONTACTO II]])</f>
        <v/>
      </c>
      <c r="Q881" s="84"/>
      <c r="R881" s="394"/>
      <c r="S881" s="394"/>
      <c r="T881" s="394"/>
      <c r="U881" s="394"/>
    </row>
    <row r="882" spans="1:21" ht="12.75" customHeight="1">
      <c r="A882" s="1210">
        <v>71369561</v>
      </c>
      <c r="B882" s="164" t="s">
        <v>6292</v>
      </c>
      <c r="C882" s="164">
        <v>923475334</v>
      </c>
      <c r="D882" s="145" t="s">
        <v>6293</v>
      </c>
      <c r="E882" s="145"/>
      <c r="F882" s="76"/>
      <c r="G882" s="165" t="s">
        <v>224</v>
      </c>
      <c r="H882" s="165" t="s">
        <v>11</v>
      </c>
      <c r="I882" s="82"/>
      <c r="J882" s="76"/>
      <c r="K882" s="165"/>
      <c r="L882" s="125" t="s">
        <v>271</v>
      </c>
      <c r="M882" s="406">
        <v>45854</v>
      </c>
      <c r="N882" s="1207" t="s">
        <v>233</v>
      </c>
      <c r="O882" s="83"/>
      <c r="P882" s="82" t="str">
        <f>TRIM(BD_EstrellaVergara[[#This Row],[CONTACTO II]])</f>
        <v/>
      </c>
      <c r="Q882" s="84"/>
      <c r="R882" s="394"/>
      <c r="S882" s="394"/>
      <c r="T882" s="394"/>
      <c r="U882" s="394"/>
    </row>
    <row r="883" spans="1:21" ht="12.75" customHeight="1">
      <c r="A883" s="1210">
        <v>61775641</v>
      </c>
      <c r="B883" s="164" t="s">
        <v>4802</v>
      </c>
      <c r="C883" s="164">
        <v>924468596</v>
      </c>
      <c r="D883" s="145" t="s">
        <v>4803</v>
      </c>
      <c r="E883" s="145"/>
      <c r="F883" s="76"/>
      <c r="G883" s="165" t="s">
        <v>224</v>
      </c>
      <c r="H883" s="165" t="s">
        <v>11</v>
      </c>
      <c r="I883" s="82"/>
      <c r="J883" s="76"/>
      <c r="K883" s="165"/>
      <c r="L883" s="125" t="s">
        <v>271</v>
      </c>
      <c r="M883" s="406">
        <v>45854</v>
      </c>
      <c r="N883" s="1207" t="s">
        <v>233</v>
      </c>
      <c r="O883" s="83"/>
      <c r="P883" s="82" t="str">
        <f>TRIM(BD_EstrellaVergara[[#This Row],[CONTACTO II]])</f>
        <v/>
      </c>
      <c r="Q883" s="84"/>
      <c r="R883" s="394"/>
      <c r="S883" s="394"/>
      <c r="T883" s="394"/>
      <c r="U883" s="394"/>
    </row>
    <row r="884" spans="1:21" ht="12.75" customHeight="1">
      <c r="A884" s="1210"/>
      <c r="B884" s="164" t="s">
        <v>12367</v>
      </c>
      <c r="C884" s="164">
        <v>947647645</v>
      </c>
      <c r="D884" s="145" t="s">
        <v>12368</v>
      </c>
      <c r="E884" s="145"/>
      <c r="F884" s="76"/>
      <c r="G884" s="165" t="s">
        <v>224</v>
      </c>
      <c r="H884" s="165" t="s">
        <v>11</v>
      </c>
      <c r="I884" s="82"/>
      <c r="J884" s="76"/>
      <c r="K884" s="165"/>
      <c r="L884" s="125" t="s">
        <v>271</v>
      </c>
      <c r="M884" s="406">
        <v>45854</v>
      </c>
      <c r="N884" s="1207" t="s">
        <v>237</v>
      </c>
      <c r="O884" s="83"/>
      <c r="P884" s="82" t="str">
        <f>TRIM(BD_EstrellaVergara[[#This Row],[CONTACTO II]])</f>
        <v/>
      </c>
      <c r="Q884" s="84"/>
      <c r="R884" s="394"/>
      <c r="S884" s="394"/>
      <c r="T884" s="394"/>
      <c r="U884" s="394"/>
    </row>
    <row r="885" spans="1:21" ht="12.75" customHeight="1">
      <c r="A885" s="1210">
        <v>77673465</v>
      </c>
      <c r="B885" s="164" t="s">
        <v>9992</v>
      </c>
      <c r="C885" s="164">
        <v>961454369</v>
      </c>
      <c r="D885" s="145" t="s">
        <v>9993</v>
      </c>
      <c r="E885" s="145"/>
      <c r="F885" s="76"/>
      <c r="G885" s="165" t="s">
        <v>224</v>
      </c>
      <c r="H885" s="165" t="s">
        <v>11</v>
      </c>
      <c r="I885" s="82" t="s">
        <v>7</v>
      </c>
      <c r="J885" s="76"/>
      <c r="K885" s="165"/>
      <c r="L885" s="125" t="s">
        <v>271</v>
      </c>
      <c r="M885" s="406">
        <v>45854</v>
      </c>
      <c r="N885" s="1207" t="s">
        <v>233</v>
      </c>
      <c r="O885" s="83"/>
      <c r="P885" s="82" t="str">
        <f>TRIM(BD_EstrellaVergara[[#This Row],[CONTACTO II]])</f>
        <v/>
      </c>
      <c r="Q885" s="84"/>
      <c r="R885" s="394"/>
      <c r="S885" s="394"/>
      <c r="T885" s="394"/>
      <c r="U885" s="394"/>
    </row>
    <row r="886" spans="1:21" ht="12.75" customHeight="1">
      <c r="A886" s="1210">
        <v>72049092</v>
      </c>
      <c r="B886" s="164" t="s">
        <v>6703</v>
      </c>
      <c r="C886" s="164">
        <v>959711621</v>
      </c>
      <c r="D886" s="145" t="s">
        <v>6704</v>
      </c>
      <c r="E886" s="145"/>
      <c r="F886" s="76"/>
      <c r="G886" s="165" t="s">
        <v>224</v>
      </c>
      <c r="H886" s="165" t="s">
        <v>11</v>
      </c>
      <c r="I886" s="82" t="s">
        <v>7</v>
      </c>
      <c r="J886" s="76"/>
      <c r="K886" s="165"/>
      <c r="L886" s="125" t="s">
        <v>271</v>
      </c>
      <c r="M886" s="406">
        <v>45854</v>
      </c>
      <c r="N886" s="1207" t="s">
        <v>237</v>
      </c>
      <c r="O886" s="83"/>
      <c r="P886" s="82" t="str">
        <f>TRIM(BD_EstrellaVergara[[#This Row],[CONTACTO II]])</f>
        <v/>
      </c>
      <c r="Q886" s="84"/>
      <c r="R886" s="394"/>
      <c r="S886" s="394"/>
      <c r="T886" s="394"/>
      <c r="U886" s="394"/>
    </row>
    <row r="887" spans="1:21" ht="12.75" customHeight="1">
      <c r="A887" s="1210">
        <v>60796870</v>
      </c>
      <c r="B887" s="164" t="s">
        <v>3293</v>
      </c>
      <c r="C887" s="164">
        <v>903355120</v>
      </c>
      <c r="D887" s="145" t="s">
        <v>3294</v>
      </c>
      <c r="E887" s="145"/>
      <c r="F887" s="76"/>
      <c r="G887" s="165" t="s">
        <v>224</v>
      </c>
      <c r="H887" s="165" t="s">
        <v>11</v>
      </c>
      <c r="I887" s="82" t="s">
        <v>7</v>
      </c>
      <c r="J887" s="76"/>
      <c r="K887" s="165"/>
      <c r="L887" s="125" t="s">
        <v>271</v>
      </c>
      <c r="M887" s="406">
        <v>45854</v>
      </c>
      <c r="N887" s="1207" t="s">
        <v>233</v>
      </c>
      <c r="O887" s="83"/>
      <c r="P887" s="82" t="str">
        <f>TRIM(BD_EstrellaVergara[[#This Row],[CONTACTO II]])</f>
        <v/>
      </c>
      <c r="Q887" s="84"/>
      <c r="R887" s="394"/>
      <c r="S887" s="394"/>
      <c r="T887" s="394"/>
      <c r="U887" s="394"/>
    </row>
    <row r="888" spans="1:21" ht="12.75" customHeight="1">
      <c r="A888" s="1210">
        <v>76142548</v>
      </c>
      <c r="B888" s="164" t="s">
        <v>9562</v>
      </c>
      <c r="C888" s="164">
        <v>902703276</v>
      </c>
      <c r="D888" s="145" t="s">
        <v>9563</v>
      </c>
      <c r="E888" s="145"/>
      <c r="F888" s="76"/>
      <c r="G888" s="165" t="s">
        <v>224</v>
      </c>
      <c r="H888" s="165" t="s">
        <v>11</v>
      </c>
      <c r="I888" s="82" t="s">
        <v>7</v>
      </c>
      <c r="J888" s="76"/>
      <c r="K888" s="165"/>
      <c r="L888" s="125" t="s">
        <v>271</v>
      </c>
      <c r="M888" s="406">
        <v>45854</v>
      </c>
      <c r="N888" s="1207" t="s">
        <v>233</v>
      </c>
      <c r="O888" s="83"/>
      <c r="P888" s="82" t="str">
        <f>TRIM(BD_EstrellaVergara[[#This Row],[CONTACTO II]])</f>
        <v/>
      </c>
      <c r="Q888" s="84"/>
      <c r="R888" s="394"/>
      <c r="S888" s="394"/>
      <c r="T888" s="394"/>
      <c r="U888" s="394"/>
    </row>
    <row r="889" spans="1:21" ht="12.75" customHeight="1">
      <c r="A889" s="1210">
        <v>29302061</v>
      </c>
      <c r="B889" s="164" t="s">
        <v>1268</v>
      </c>
      <c r="C889" s="164">
        <v>916521189</v>
      </c>
      <c r="D889" s="145" t="s">
        <v>1269</v>
      </c>
      <c r="E889" s="145"/>
      <c r="F889" s="76"/>
      <c r="G889" s="165" t="s">
        <v>224</v>
      </c>
      <c r="H889" s="165" t="s">
        <v>11</v>
      </c>
      <c r="I889" s="82" t="s">
        <v>7</v>
      </c>
      <c r="J889" s="76"/>
      <c r="K889" s="165"/>
      <c r="L889" s="125" t="s">
        <v>271</v>
      </c>
      <c r="M889" s="406">
        <v>45854</v>
      </c>
      <c r="N889" s="1207" t="s">
        <v>233</v>
      </c>
      <c r="O889" s="83"/>
      <c r="P889" s="82" t="str">
        <f>TRIM(BD_EstrellaVergara[[#This Row],[CONTACTO II]])</f>
        <v/>
      </c>
      <c r="Q889" s="84"/>
      <c r="R889" s="394"/>
      <c r="S889" s="394"/>
      <c r="T889" s="394"/>
      <c r="U889" s="394"/>
    </row>
    <row r="890" spans="1:21" ht="12.75" customHeight="1">
      <c r="A890" s="1210">
        <v>71262987</v>
      </c>
      <c r="B890" s="164" t="s">
        <v>6160</v>
      </c>
      <c r="C890" s="164">
        <v>997092336</v>
      </c>
      <c r="D890" s="145" t="s">
        <v>6161</v>
      </c>
      <c r="E890" s="145"/>
      <c r="F890" s="76"/>
      <c r="G890" s="165" t="s">
        <v>224</v>
      </c>
      <c r="H890" s="165" t="s">
        <v>11</v>
      </c>
      <c r="I890" s="82" t="s">
        <v>13</v>
      </c>
      <c r="J890" s="76"/>
      <c r="K890" s="165"/>
      <c r="L890" s="125" t="s">
        <v>271</v>
      </c>
      <c r="M890" s="406">
        <v>45854</v>
      </c>
      <c r="N890" s="1207" t="s">
        <v>233</v>
      </c>
      <c r="O890" s="83"/>
      <c r="P890" s="82" t="str">
        <f>TRIM(BD_EstrellaVergara[[#This Row],[CONTACTO II]])</f>
        <v/>
      </c>
      <c r="Q890" s="84"/>
      <c r="R890" s="394"/>
      <c r="S890" s="394"/>
      <c r="T890" s="394"/>
      <c r="U890" s="394"/>
    </row>
    <row r="891" spans="1:21" ht="12.75" customHeight="1">
      <c r="A891" s="1210">
        <v>71934922</v>
      </c>
      <c r="B891" s="164" t="s">
        <v>6666</v>
      </c>
      <c r="C891" s="164">
        <v>956706573</v>
      </c>
      <c r="D891" s="145" t="s">
        <v>6667</v>
      </c>
      <c r="E891" s="145"/>
      <c r="F891" s="76"/>
      <c r="G891" s="858" t="s">
        <v>225</v>
      </c>
      <c r="H891" s="165" t="s">
        <v>11</v>
      </c>
      <c r="I891" s="82"/>
      <c r="J891" s="76"/>
      <c r="K891" s="165"/>
      <c r="L891" s="125" t="s">
        <v>271</v>
      </c>
      <c r="M891" s="406">
        <v>45854</v>
      </c>
      <c r="N891" s="1207" t="s">
        <v>233</v>
      </c>
      <c r="O891" s="83"/>
      <c r="P891" s="82" t="str">
        <f>TRIM(BD_EstrellaVergara[[#This Row],[CONTACTO II]])</f>
        <v/>
      </c>
      <c r="Q891" s="84"/>
      <c r="R891" s="394"/>
      <c r="S891" s="394"/>
      <c r="T891" s="394"/>
      <c r="U891" s="394"/>
    </row>
    <row r="892" spans="1:21" ht="12.75" customHeight="1">
      <c r="A892" s="1210">
        <v>61060709</v>
      </c>
      <c r="B892" s="164" t="s">
        <v>3631</v>
      </c>
      <c r="C892" s="164">
        <v>921898638</v>
      </c>
      <c r="D892" s="145" t="s">
        <v>3632</v>
      </c>
      <c r="E892" s="145"/>
      <c r="F892" s="76"/>
      <c r="G892" s="858" t="s">
        <v>225</v>
      </c>
      <c r="H892" s="165" t="s">
        <v>11</v>
      </c>
      <c r="I892" s="82"/>
      <c r="J892" s="76"/>
      <c r="K892" s="165"/>
      <c r="L892" s="125" t="s">
        <v>271</v>
      </c>
      <c r="M892" s="406">
        <v>45854</v>
      </c>
      <c r="N892" s="1207" t="s">
        <v>233</v>
      </c>
      <c r="O892" s="83"/>
      <c r="P892" s="82" t="str">
        <f>TRIM(BD_EstrellaVergara[[#This Row],[CONTACTO II]])</f>
        <v/>
      </c>
      <c r="Q892" s="84"/>
      <c r="R892" s="394"/>
      <c r="S892" s="394"/>
      <c r="T892" s="394"/>
      <c r="U892" s="394"/>
    </row>
    <row r="893" spans="1:21" ht="12.75" customHeight="1">
      <c r="A893" s="1210">
        <v>46909704</v>
      </c>
      <c r="B893" s="164" t="s">
        <v>2721</v>
      </c>
      <c r="C893" s="164">
        <v>956295683</v>
      </c>
      <c r="D893" s="145" t="s">
        <v>2722</v>
      </c>
      <c r="E893" s="145"/>
      <c r="F893" s="76"/>
      <c r="G893" s="858" t="s">
        <v>225</v>
      </c>
      <c r="H893" s="165" t="s">
        <v>11</v>
      </c>
      <c r="I893" s="82"/>
      <c r="J893" s="76"/>
      <c r="K893" s="165"/>
      <c r="L893" s="125" t="s">
        <v>271</v>
      </c>
      <c r="M893" s="406">
        <v>45854</v>
      </c>
      <c r="N893" s="1207" t="s">
        <v>233</v>
      </c>
      <c r="O893" s="83"/>
      <c r="P893" s="82" t="str">
        <f>TRIM(BD_EstrellaVergara[[#This Row],[CONTACTO II]])</f>
        <v/>
      </c>
      <c r="Q893" s="84"/>
      <c r="R893" s="394"/>
      <c r="S893" s="394"/>
      <c r="T893" s="394"/>
      <c r="U893" s="394"/>
    </row>
    <row r="894" spans="1:21" ht="12.75" customHeight="1">
      <c r="A894" s="1210">
        <v>78786960</v>
      </c>
      <c r="B894" s="164" t="s">
        <v>10113</v>
      </c>
      <c r="C894" s="164">
        <v>904221362</v>
      </c>
      <c r="D894" s="145" t="s">
        <v>10114</v>
      </c>
      <c r="E894" s="145"/>
      <c r="F894" s="76"/>
      <c r="G894" s="858" t="s">
        <v>225</v>
      </c>
      <c r="H894" s="165" t="s">
        <v>11</v>
      </c>
      <c r="I894" s="82"/>
      <c r="J894" s="76"/>
      <c r="K894" s="165"/>
      <c r="L894" s="125" t="s">
        <v>271</v>
      </c>
      <c r="M894" s="406">
        <v>45854</v>
      </c>
      <c r="N894" s="1207" t="s">
        <v>233</v>
      </c>
      <c r="O894" s="83"/>
      <c r="P894" s="82" t="str">
        <f>TRIM(BD_EstrellaVergara[[#This Row],[CONTACTO II]])</f>
        <v/>
      </c>
      <c r="Q894" s="84"/>
      <c r="R894" s="394"/>
      <c r="S894" s="394"/>
      <c r="T894" s="394"/>
      <c r="U894" s="394"/>
    </row>
    <row r="895" spans="1:21" ht="12.75" customHeight="1">
      <c r="A895" s="1210">
        <v>71845611</v>
      </c>
      <c r="B895" s="164" t="s">
        <v>6634</v>
      </c>
      <c r="C895" s="164">
        <v>922024804</v>
      </c>
      <c r="D895" s="145" t="s">
        <v>6635</v>
      </c>
      <c r="E895" s="145"/>
      <c r="F895" s="76"/>
      <c r="G895" s="858" t="s">
        <v>225</v>
      </c>
      <c r="H895" s="165" t="s">
        <v>11</v>
      </c>
      <c r="I895" s="82"/>
      <c r="J895" s="76"/>
      <c r="K895" s="165"/>
      <c r="L895" s="125" t="s">
        <v>271</v>
      </c>
      <c r="M895" s="406">
        <v>45854</v>
      </c>
      <c r="N895" s="1207" t="s">
        <v>233</v>
      </c>
      <c r="O895" s="83"/>
      <c r="P895" s="82" t="str">
        <f>TRIM(BD_EstrellaVergara[[#This Row],[CONTACTO II]])</f>
        <v/>
      </c>
      <c r="Q895" s="84"/>
      <c r="R895" s="394"/>
      <c r="S895" s="394"/>
      <c r="T895" s="394"/>
      <c r="U895" s="394"/>
    </row>
    <row r="896" spans="1:21" ht="12.75" customHeight="1">
      <c r="A896" s="1210">
        <v>44638873</v>
      </c>
      <c r="B896" s="164" t="s">
        <v>2323</v>
      </c>
      <c r="C896" s="164">
        <v>902668231</v>
      </c>
      <c r="D896" s="145" t="s">
        <v>2324</v>
      </c>
      <c r="E896" s="145"/>
      <c r="F896" s="76"/>
      <c r="G896" s="858" t="s">
        <v>225</v>
      </c>
      <c r="H896" s="165" t="s">
        <v>11</v>
      </c>
      <c r="I896" s="82"/>
      <c r="J896" s="76"/>
      <c r="K896" s="165"/>
      <c r="L896" s="125" t="s">
        <v>271</v>
      </c>
      <c r="M896" s="406">
        <v>45854</v>
      </c>
      <c r="N896" s="1207" t="s">
        <v>233</v>
      </c>
      <c r="O896" s="83"/>
      <c r="P896" s="82" t="str">
        <f>TRIM(BD_EstrellaVergara[[#This Row],[CONTACTO II]])</f>
        <v/>
      </c>
      <c r="Q896" s="84"/>
      <c r="R896" s="394"/>
      <c r="S896" s="394"/>
      <c r="T896" s="394"/>
      <c r="U896" s="394"/>
    </row>
    <row r="897" spans="1:22" ht="12.75" customHeight="1">
      <c r="A897" s="1210">
        <v>48048511</v>
      </c>
      <c r="B897" s="164" t="s">
        <v>2880</v>
      </c>
      <c r="C897" s="164">
        <v>957095650</v>
      </c>
      <c r="D897" s="145" t="s">
        <v>2881</v>
      </c>
      <c r="E897" s="145"/>
      <c r="F897" s="76"/>
      <c r="G897" s="858" t="s">
        <v>225</v>
      </c>
      <c r="H897" s="165" t="s">
        <v>11</v>
      </c>
      <c r="I897" s="82"/>
      <c r="J897" s="76"/>
      <c r="K897" s="165"/>
      <c r="L897" s="125" t="s">
        <v>271</v>
      </c>
      <c r="M897" s="406">
        <v>45854</v>
      </c>
      <c r="N897" s="1207" t="s">
        <v>237</v>
      </c>
      <c r="O897" s="83"/>
      <c r="P897" s="82" t="str">
        <f>TRIM(BD_EstrellaVergara[[#This Row],[CONTACTO II]])</f>
        <v/>
      </c>
      <c r="Q897" s="84"/>
      <c r="R897" s="394"/>
      <c r="S897" s="394"/>
      <c r="T897" s="394"/>
      <c r="U897" s="394"/>
    </row>
    <row r="898" spans="1:22" ht="12.75" customHeight="1">
      <c r="A898" s="1210">
        <v>73762878</v>
      </c>
      <c r="B898" s="164" t="s">
        <v>8553</v>
      </c>
      <c r="C898" s="164">
        <v>980816817</v>
      </c>
      <c r="D898" s="145" t="s">
        <v>8554</v>
      </c>
      <c r="E898" s="145"/>
      <c r="F898" s="76"/>
      <c r="G898" s="858" t="s">
        <v>225</v>
      </c>
      <c r="H898" s="165" t="s">
        <v>11</v>
      </c>
      <c r="I898" s="82"/>
      <c r="J898" s="76"/>
      <c r="K898" s="165"/>
      <c r="L898" s="125" t="s">
        <v>271</v>
      </c>
      <c r="M898" s="406">
        <v>45854</v>
      </c>
      <c r="N898" s="1207" t="s">
        <v>233</v>
      </c>
      <c r="O898" s="83"/>
      <c r="P898" s="82" t="str">
        <f>TRIM(BD_EstrellaVergara[[#This Row],[CONTACTO II]])</f>
        <v/>
      </c>
      <c r="Q898" s="84"/>
      <c r="R898" s="394"/>
      <c r="S898" s="394"/>
      <c r="T898" s="394"/>
      <c r="U898" s="394"/>
    </row>
    <row r="899" spans="1:22" ht="12.75" customHeight="1">
      <c r="A899" s="1210">
        <v>16125456</v>
      </c>
      <c r="B899" s="164" t="s">
        <v>1089</v>
      </c>
      <c r="C899" s="164">
        <v>966945005</v>
      </c>
      <c r="D899" s="145" t="s">
        <v>1090</v>
      </c>
      <c r="E899" s="145"/>
      <c r="F899" s="76"/>
      <c r="G899" s="858" t="s">
        <v>225</v>
      </c>
      <c r="H899" s="165" t="s">
        <v>11</v>
      </c>
      <c r="I899" s="82"/>
      <c r="J899" s="76"/>
      <c r="K899" s="165"/>
      <c r="L899" s="125" t="s">
        <v>271</v>
      </c>
      <c r="M899" s="406">
        <v>45854</v>
      </c>
      <c r="N899" s="1207" t="s">
        <v>233</v>
      </c>
      <c r="O899" s="83"/>
      <c r="P899" s="82" t="str">
        <f>TRIM(BD_EstrellaVergara[[#This Row],[CONTACTO II]])</f>
        <v/>
      </c>
      <c r="Q899" s="84"/>
      <c r="R899" s="394"/>
      <c r="S899" s="394"/>
      <c r="T899" s="394"/>
      <c r="U899" s="394"/>
    </row>
    <row r="900" spans="1:22" ht="12.75" customHeight="1">
      <c r="A900" s="1210">
        <v>48775728</v>
      </c>
      <c r="B900" s="164" t="s">
        <v>2956</v>
      </c>
      <c r="C900" s="164">
        <v>935239731</v>
      </c>
      <c r="D900" s="145" t="s">
        <v>2957</v>
      </c>
      <c r="E900" s="145"/>
      <c r="F900" s="76"/>
      <c r="G900" s="858" t="s">
        <v>225</v>
      </c>
      <c r="H900" s="165" t="s">
        <v>11</v>
      </c>
      <c r="I900" s="82"/>
      <c r="J900" s="76"/>
      <c r="K900" s="165"/>
      <c r="L900" s="125" t="s">
        <v>271</v>
      </c>
      <c r="M900" s="406">
        <v>45854</v>
      </c>
      <c r="N900" s="1207" t="s">
        <v>233</v>
      </c>
      <c r="O900" s="83"/>
      <c r="P900" s="82" t="str">
        <f>TRIM(BD_EstrellaVergara[[#This Row],[CONTACTO II]])</f>
        <v/>
      </c>
      <c r="Q900" s="84"/>
      <c r="R900" s="394"/>
      <c r="S900" s="394"/>
      <c r="T900" s="394"/>
      <c r="U900" s="394"/>
    </row>
    <row r="901" spans="1:22" ht="12.75" customHeight="1">
      <c r="A901" s="1210">
        <v>74175755</v>
      </c>
      <c r="B901" s="164" t="s">
        <v>8824</v>
      </c>
      <c r="C901" s="164">
        <v>902141007</v>
      </c>
      <c r="D901" s="145" t="s">
        <v>8825</v>
      </c>
      <c r="E901" s="145"/>
      <c r="F901" s="76"/>
      <c r="G901" s="858" t="s">
        <v>225</v>
      </c>
      <c r="H901" s="165" t="s">
        <v>11</v>
      </c>
      <c r="I901" s="82"/>
      <c r="J901" s="76"/>
      <c r="K901" s="165"/>
      <c r="L901" s="125" t="s">
        <v>271</v>
      </c>
      <c r="M901" s="406">
        <v>45854</v>
      </c>
      <c r="N901" s="1207" t="s">
        <v>233</v>
      </c>
      <c r="O901" s="83"/>
      <c r="P901" s="82"/>
      <c r="Q901" s="84"/>
      <c r="R901" s="394"/>
      <c r="S901" s="394"/>
      <c r="T901" s="394"/>
      <c r="U901" s="394"/>
    </row>
    <row r="902" spans="1:22" ht="12.75" customHeight="1">
      <c r="A902" s="1210">
        <v>46754924</v>
      </c>
      <c r="B902" s="164" t="s">
        <v>2698</v>
      </c>
      <c r="C902" s="164">
        <v>968868603</v>
      </c>
      <c r="D902" s="145" t="s">
        <v>2699</v>
      </c>
      <c r="E902" s="145"/>
      <c r="F902" s="76"/>
      <c r="G902" s="858" t="s">
        <v>225</v>
      </c>
      <c r="H902" s="165" t="s">
        <v>11</v>
      </c>
      <c r="I902" s="82"/>
      <c r="J902" s="76"/>
      <c r="K902" s="165"/>
      <c r="L902" s="125" t="s">
        <v>271</v>
      </c>
      <c r="M902" s="406">
        <v>45854</v>
      </c>
      <c r="N902" s="1207" t="s">
        <v>233</v>
      </c>
      <c r="O902" s="83"/>
      <c r="P902" s="82" t="str">
        <f>TRIM(BD_EstrellaVergara[[#This Row],[CONTACTO II]])</f>
        <v/>
      </c>
      <c r="Q902" s="84"/>
      <c r="R902" s="394"/>
      <c r="S902" s="394"/>
      <c r="T902" s="394"/>
      <c r="U902" s="394"/>
    </row>
    <row r="903" spans="1:22" ht="12.75" customHeight="1">
      <c r="A903" s="1210">
        <v>73547070</v>
      </c>
      <c r="B903" s="164" t="s">
        <v>8403</v>
      </c>
      <c r="C903" s="164">
        <v>984734881</v>
      </c>
      <c r="D903" s="145" t="s">
        <v>8404</v>
      </c>
      <c r="E903" s="145"/>
      <c r="F903" s="76"/>
      <c r="G903" s="858" t="s">
        <v>225</v>
      </c>
      <c r="H903" s="165" t="s">
        <v>11</v>
      </c>
      <c r="I903" s="82"/>
      <c r="J903" s="76"/>
      <c r="K903" s="165"/>
      <c r="L903" s="125" t="s">
        <v>271</v>
      </c>
      <c r="M903" s="406">
        <v>45854</v>
      </c>
      <c r="N903" s="1207" t="s">
        <v>233</v>
      </c>
      <c r="O903" s="83"/>
      <c r="P903" s="82" t="str">
        <f>TRIM(BD_EstrellaVergara[[#This Row],[CONTACTO II]])</f>
        <v/>
      </c>
      <c r="Q903" s="84"/>
      <c r="R903" s="394"/>
      <c r="S903" s="394"/>
      <c r="T903" s="394"/>
      <c r="U903" s="394"/>
    </row>
    <row r="904" spans="1:22" ht="12.75" customHeight="1">
      <c r="A904" s="1210">
        <v>61034596</v>
      </c>
      <c r="B904" s="164" t="s">
        <v>3589</v>
      </c>
      <c r="C904" s="164">
        <v>929828466</v>
      </c>
      <c r="D904" s="145" t="s">
        <v>3590</v>
      </c>
      <c r="E904" s="145"/>
      <c r="F904" s="76"/>
      <c r="G904" s="858" t="s">
        <v>225</v>
      </c>
      <c r="H904" s="165" t="s">
        <v>11</v>
      </c>
      <c r="I904" s="82"/>
      <c r="J904" s="76"/>
      <c r="K904" s="165"/>
      <c r="L904" s="125" t="s">
        <v>271</v>
      </c>
      <c r="M904" s="406">
        <v>45854</v>
      </c>
      <c r="N904" s="1207" t="s">
        <v>233</v>
      </c>
      <c r="O904" s="83"/>
      <c r="P904" s="82" t="str">
        <f>TRIM(BD_EstrellaVergara[[#This Row],[CONTACTO II]])</f>
        <v/>
      </c>
      <c r="Q904" s="84"/>
      <c r="R904" s="394"/>
      <c r="S904" s="394"/>
      <c r="T904" s="394"/>
      <c r="U904" s="394"/>
    </row>
    <row r="905" spans="1:22" ht="12.75" customHeight="1">
      <c r="A905" s="1210">
        <v>61957879</v>
      </c>
      <c r="B905" s="164" t="s">
        <v>4979</v>
      </c>
      <c r="C905" s="164">
        <v>914672326</v>
      </c>
      <c r="D905" s="145" t="s">
        <v>4980</v>
      </c>
      <c r="E905" s="145"/>
      <c r="F905" s="76"/>
      <c r="G905" s="858" t="s">
        <v>225</v>
      </c>
      <c r="H905" s="165" t="s">
        <v>11</v>
      </c>
      <c r="I905" s="82"/>
      <c r="J905" s="76"/>
      <c r="K905" s="165"/>
      <c r="L905" s="125" t="s">
        <v>271</v>
      </c>
      <c r="M905" s="406">
        <v>45854</v>
      </c>
      <c r="N905" s="1207" t="s">
        <v>233</v>
      </c>
      <c r="O905" s="83"/>
      <c r="P905" s="82" t="str">
        <f>TRIM(BD_EstrellaVergara[[#This Row],[CONTACTO II]])</f>
        <v/>
      </c>
      <c r="Q905" s="84"/>
      <c r="R905" s="394"/>
      <c r="S905" s="394"/>
      <c r="T905" s="394"/>
      <c r="U905" s="394"/>
    </row>
    <row r="906" spans="1:22" ht="12.75" customHeight="1">
      <c r="A906" s="1210">
        <v>41188491</v>
      </c>
      <c r="B906" s="164" t="s">
        <v>1607</v>
      </c>
      <c r="C906" s="164">
        <v>986850944</v>
      </c>
      <c r="D906" s="145" t="s">
        <v>1608</v>
      </c>
      <c r="E906" s="145"/>
      <c r="F906" s="76"/>
      <c r="G906" s="858" t="s">
        <v>225</v>
      </c>
      <c r="H906" s="165" t="s">
        <v>11</v>
      </c>
      <c r="I906" s="82"/>
      <c r="J906" s="76"/>
      <c r="K906" s="165"/>
      <c r="L906" s="125" t="s">
        <v>271</v>
      </c>
      <c r="M906" s="406">
        <v>45854</v>
      </c>
      <c r="N906" s="1207" t="s">
        <v>233</v>
      </c>
      <c r="O906" s="83"/>
      <c r="P906" s="82" t="str">
        <f>TRIM(BD_EstrellaVergara[[#This Row],[CONTACTO II]])</f>
        <v/>
      </c>
      <c r="Q906" s="84"/>
      <c r="R906" s="394"/>
      <c r="S906" s="394"/>
      <c r="T906" s="394"/>
      <c r="U906" s="394"/>
    </row>
    <row r="907" spans="1:22" ht="12.75" customHeight="1">
      <c r="A907" s="1210">
        <v>40933883</v>
      </c>
      <c r="B907" s="164" t="s">
        <v>1534</v>
      </c>
      <c r="C907" s="164">
        <v>900225252</v>
      </c>
      <c r="D907" s="145" t="s">
        <v>1535</v>
      </c>
      <c r="E907" s="145"/>
      <c r="F907" s="76"/>
      <c r="G907" s="858" t="s">
        <v>225</v>
      </c>
      <c r="H907" s="165" t="s">
        <v>11</v>
      </c>
      <c r="I907" s="82"/>
      <c r="J907" s="76"/>
      <c r="K907" s="165"/>
      <c r="L907" s="125" t="s">
        <v>271</v>
      </c>
      <c r="M907" s="406">
        <v>45854</v>
      </c>
      <c r="N907" s="1207" t="s">
        <v>237</v>
      </c>
      <c r="O907" s="83"/>
      <c r="P907" s="82" t="str">
        <f>TRIM(BD_EstrellaVergara[[#This Row],[CONTACTO II]])</f>
        <v/>
      </c>
      <c r="Q907" s="84"/>
      <c r="R907" s="394"/>
      <c r="S907" s="394"/>
      <c r="T907" s="394"/>
      <c r="U907" s="394"/>
    </row>
    <row r="908" spans="1:22" ht="12.75" customHeight="1">
      <c r="A908" s="1210">
        <v>45789488</v>
      </c>
      <c r="B908" s="164" t="s">
        <v>2545</v>
      </c>
      <c r="C908" s="164">
        <v>973148000</v>
      </c>
      <c r="D908" s="145" t="s">
        <v>2546</v>
      </c>
      <c r="E908" s="145"/>
      <c r="F908" s="76"/>
      <c r="G908" s="858" t="s">
        <v>225</v>
      </c>
      <c r="H908" s="165" t="s">
        <v>11</v>
      </c>
      <c r="I908" s="82"/>
      <c r="J908" s="76"/>
      <c r="K908" s="165"/>
      <c r="L908" s="125" t="s">
        <v>271</v>
      </c>
      <c r="M908" s="406">
        <v>45854</v>
      </c>
      <c r="N908" s="1207" t="s">
        <v>233</v>
      </c>
      <c r="O908" s="83"/>
      <c r="P908" s="82" t="str">
        <f>TRIM(BD_EstrellaVergara[[#This Row],[CONTACTO II]])</f>
        <v/>
      </c>
      <c r="Q908" s="84"/>
      <c r="R908" s="394"/>
      <c r="S908" s="394"/>
      <c r="T908" s="394"/>
      <c r="U908" s="394"/>
    </row>
    <row r="909" spans="1:22" ht="12.75" customHeight="1">
      <c r="A909" s="1210">
        <v>71621382</v>
      </c>
      <c r="B909" s="164" t="s">
        <v>6411</v>
      </c>
      <c r="C909" s="164">
        <v>902463889</v>
      </c>
      <c r="D909" s="145" t="s">
        <v>6412</v>
      </c>
      <c r="E909" s="145"/>
      <c r="F909" s="76"/>
      <c r="G909" s="858" t="s">
        <v>225</v>
      </c>
      <c r="H909" s="165" t="s">
        <v>11</v>
      </c>
      <c r="I909" s="82"/>
      <c r="J909" s="76"/>
      <c r="K909" s="165"/>
      <c r="L909" s="125" t="s">
        <v>271</v>
      </c>
      <c r="M909" s="406">
        <v>45854</v>
      </c>
      <c r="N909" s="1207" t="s">
        <v>233</v>
      </c>
      <c r="O909" s="83"/>
      <c r="P909" s="82" t="str">
        <f>TRIM(BD_EstrellaVergara[[#This Row],[CONTACTO II]])</f>
        <v/>
      </c>
      <c r="Q909" s="84"/>
      <c r="R909" s="394"/>
      <c r="S909" s="394"/>
      <c r="T909" s="394"/>
      <c r="U909" s="394"/>
    </row>
    <row r="910" spans="1:22" ht="12.75" customHeight="1">
      <c r="A910" s="1210">
        <v>76168093</v>
      </c>
      <c r="B910" s="164" t="s">
        <v>9568</v>
      </c>
      <c r="C910" s="164">
        <v>972411257</v>
      </c>
      <c r="D910" s="145" t="s">
        <v>9569</v>
      </c>
      <c r="E910" s="145"/>
      <c r="F910" s="76"/>
      <c r="G910" s="858" t="s">
        <v>225</v>
      </c>
      <c r="H910" s="165" t="s">
        <v>11</v>
      </c>
      <c r="I910" s="82"/>
      <c r="J910" s="76"/>
      <c r="K910" s="165"/>
      <c r="L910" s="125" t="s">
        <v>271</v>
      </c>
      <c r="M910" s="406">
        <v>45854</v>
      </c>
      <c r="N910" s="1207" t="s">
        <v>233</v>
      </c>
      <c r="O910" s="83"/>
      <c r="P910" s="82" t="str">
        <f>TRIM(BD_EstrellaVergara[[#This Row],[CONTACTO II]])</f>
        <v/>
      </c>
      <c r="Q910" s="84"/>
      <c r="R910" s="394"/>
      <c r="S910" s="394"/>
      <c r="T910" s="394"/>
      <c r="U910" s="394"/>
    </row>
    <row r="911" spans="1:22" ht="12.75" customHeight="1">
      <c r="A911" s="1210">
        <v>74072393</v>
      </c>
      <c r="B911" s="164" t="s">
        <v>8728</v>
      </c>
      <c r="C911" s="164">
        <v>51930651665</v>
      </c>
      <c r="D911" s="162" t="s">
        <v>8729</v>
      </c>
      <c r="E911" s="162" t="s">
        <v>347</v>
      </c>
      <c r="F911" s="76"/>
      <c r="G911" s="165" t="s">
        <v>223</v>
      </c>
      <c r="H911" s="165" t="s">
        <v>245</v>
      </c>
      <c r="I911" s="82"/>
      <c r="J911" s="76"/>
      <c r="K911" s="165" t="s">
        <v>271</v>
      </c>
      <c r="L911" s="76" t="s">
        <v>271</v>
      </c>
      <c r="M911" s="406">
        <v>45854</v>
      </c>
      <c r="N911" s="1207" t="s">
        <v>233</v>
      </c>
      <c r="O911" s="503"/>
      <c r="P911" s="82"/>
      <c r="Q911" s="84"/>
      <c r="R911" s="504"/>
      <c r="S911" s="504"/>
      <c r="T911" s="504"/>
      <c r="U911" s="504"/>
      <c r="V911" s="505"/>
    </row>
    <row r="912" spans="1:22" ht="12.75" customHeight="1">
      <c r="A912" s="1210">
        <v>70004989</v>
      </c>
      <c r="B912" s="164" t="s">
        <v>5356</v>
      </c>
      <c r="C912" s="164">
        <v>51930304996</v>
      </c>
      <c r="D912" s="162" t="s">
        <v>5357</v>
      </c>
      <c r="E912" s="162" t="s">
        <v>347</v>
      </c>
      <c r="F912" s="76"/>
      <c r="G912" s="165" t="s">
        <v>223</v>
      </c>
      <c r="H912" s="165" t="s">
        <v>245</v>
      </c>
      <c r="I912" s="82"/>
      <c r="J912" s="76"/>
      <c r="K912" s="165" t="s">
        <v>271</v>
      </c>
      <c r="L912" s="76" t="s">
        <v>271</v>
      </c>
      <c r="M912" s="406">
        <v>45854</v>
      </c>
      <c r="N912" s="1207" t="s">
        <v>233</v>
      </c>
      <c r="O912" s="503"/>
      <c r="P912" s="82"/>
      <c r="Q912" s="84"/>
      <c r="R912" s="504"/>
      <c r="S912" s="504"/>
      <c r="T912" s="504"/>
      <c r="U912" s="504"/>
      <c r="V912" s="505"/>
    </row>
    <row r="913" spans="1:24" ht="12.75" customHeight="1">
      <c r="A913" s="1210">
        <v>76695385</v>
      </c>
      <c r="B913" s="164" t="s">
        <v>9746</v>
      </c>
      <c r="C913" s="164">
        <v>51933894463</v>
      </c>
      <c r="D913" s="162" t="s">
        <v>9747</v>
      </c>
      <c r="E913" s="162" t="s">
        <v>347</v>
      </c>
      <c r="F913" s="76"/>
      <c r="G913" s="165" t="s">
        <v>223</v>
      </c>
      <c r="H913" s="165" t="s">
        <v>245</v>
      </c>
      <c r="I913" s="82"/>
      <c r="J913" s="76"/>
      <c r="K913" s="165" t="s">
        <v>271</v>
      </c>
      <c r="L913" s="76" t="s">
        <v>271</v>
      </c>
      <c r="M913" s="406">
        <v>45854</v>
      </c>
      <c r="N913" s="1207" t="s">
        <v>233</v>
      </c>
      <c r="O913" s="503"/>
      <c r="P913" s="82"/>
      <c r="Q913" s="84"/>
      <c r="R913" s="504"/>
      <c r="S913" s="504"/>
      <c r="T913" s="504"/>
      <c r="U913" s="504"/>
      <c r="V913" s="505"/>
    </row>
    <row r="914" spans="1:24" ht="12.75" customHeight="1">
      <c r="A914" s="1210">
        <v>41438954</v>
      </c>
      <c r="B914" s="164" t="s">
        <v>1674</v>
      </c>
      <c r="C914" s="164">
        <v>51991210597</v>
      </c>
      <c r="D914" s="162" t="s">
        <v>1675</v>
      </c>
      <c r="E914" s="162" t="s">
        <v>347</v>
      </c>
      <c r="F914" s="76"/>
      <c r="G914" s="165" t="s">
        <v>224</v>
      </c>
      <c r="H914" s="165" t="s">
        <v>245</v>
      </c>
      <c r="I914" s="82"/>
      <c r="J914" s="76"/>
      <c r="K914" s="165" t="s">
        <v>278</v>
      </c>
      <c r="L914" s="76" t="s">
        <v>278</v>
      </c>
      <c r="M914" s="189">
        <v>45854</v>
      </c>
      <c r="N914" s="1207" t="s">
        <v>233</v>
      </c>
      <c r="O914" s="503"/>
      <c r="P914" s="82" t="str">
        <f>TRIM(BD_EstrellaVergara[[#This Row],[CONTACTO II]])</f>
        <v/>
      </c>
      <c r="Q914" s="84"/>
      <c r="R914" s="504"/>
      <c r="S914" s="504"/>
      <c r="T914" s="504"/>
      <c r="U914" s="504"/>
      <c r="V914" s="505"/>
      <c r="W914" s="61"/>
      <c r="X914" s="61"/>
    </row>
    <row r="915" spans="1:24" ht="12.75" customHeight="1">
      <c r="A915" s="1210">
        <v>72725841</v>
      </c>
      <c r="B915" s="164" t="s">
        <v>7527</v>
      </c>
      <c r="C915" s="164">
        <v>51953803780</v>
      </c>
      <c r="D915" s="162" t="s">
        <v>7528</v>
      </c>
      <c r="E915" s="162" t="s">
        <v>347</v>
      </c>
      <c r="F915" s="76"/>
      <c r="G915" s="858" t="s">
        <v>225</v>
      </c>
      <c r="H915" s="165" t="s">
        <v>245</v>
      </c>
      <c r="I915" s="82"/>
      <c r="J915" s="76"/>
      <c r="K915" s="165" t="s">
        <v>278</v>
      </c>
      <c r="L915" s="76" t="s">
        <v>278</v>
      </c>
      <c r="M915" s="189">
        <v>45854</v>
      </c>
      <c r="N915" s="1207" t="s">
        <v>233</v>
      </c>
      <c r="O915" s="503"/>
      <c r="P915" s="82" t="str">
        <f>TRIM(BD_EstrellaVergara[[#This Row],[CONTACTO II]])</f>
        <v/>
      </c>
      <c r="Q915" s="84"/>
      <c r="R915" s="504"/>
      <c r="S915" s="504"/>
      <c r="T915" s="504"/>
      <c r="U915" s="504"/>
      <c r="V915" s="505"/>
      <c r="W915" s="61"/>
      <c r="X915" s="61"/>
    </row>
    <row r="916" spans="1:24" ht="12.75" customHeight="1">
      <c r="A916" s="1210">
        <v>45521703</v>
      </c>
      <c r="B916" s="164" t="s">
        <v>2498</v>
      </c>
      <c r="C916" s="164">
        <v>51924033888</v>
      </c>
      <c r="D916" s="162" t="s">
        <v>2499</v>
      </c>
      <c r="E916" s="162" t="s">
        <v>347</v>
      </c>
      <c r="F916" s="76"/>
      <c r="G916" s="165" t="s">
        <v>224</v>
      </c>
      <c r="H916" s="165" t="s">
        <v>245</v>
      </c>
      <c r="I916" s="82"/>
      <c r="J916" s="76"/>
      <c r="K916" s="165" t="s">
        <v>280</v>
      </c>
      <c r="L916" s="76" t="s">
        <v>280</v>
      </c>
      <c r="M916" s="189">
        <v>45855</v>
      </c>
      <c r="N916" s="1207" t="s">
        <v>233</v>
      </c>
      <c r="O916" s="503"/>
      <c r="P916" s="82" t="str">
        <f>TRIM(BD_EstrellaVergara[[#This Row],[CONTACTO II]])</f>
        <v/>
      </c>
      <c r="Q916" s="84"/>
      <c r="R916" s="504"/>
      <c r="S916" s="504"/>
      <c r="T916" s="504"/>
      <c r="U916" s="504"/>
      <c r="V916" s="505"/>
      <c r="W916" s="332"/>
      <c r="X916" s="332"/>
    </row>
    <row r="917" spans="1:24" ht="12.75" customHeight="1">
      <c r="A917" s="1210">
        <v>74780959</v>
      </c>
      <c r="B917" s="164" t="s">
        <v>9041</v>
      </c>
      <c r="C917" s="164" t="s">
        <v>9042</v>
      </c>
      <c r="D917" s="162" t="s">
        <v>9043</v>
      </c>
      <c r="E917" s="162"/>
      <c r="F917" s="76"/>
      <c r="G917" s="165" t="s">
        <v>224</v>
      </c>
      <c r="H917" s="165" t="s">
        <v>248</v>
      </c>
      <c r="I917" s="82"/>
      <c r="J917" s="76"/>
      <c r="K917" s="165"/>
      <c r="L917" s="376" t="s">
        <v>271</v>
      </c>
      <c r="M917" s="189">
        <v>45855</v>
      </c>
      <c r="N917" s="1207" t="s">
        <v>233</v>
      </c>
      <c r="O917" s="503"/>
      <c r="P917" s="82"/>
      <c r="Q917" s="84"/>
      <c r="R917" s="504"/>
      <c r="S917" s="504"/>
      <c r="T917" s="504"/>
      <c r="U917" s="504"/>
      <c r="V917" s="505"/>
      <c r="W917" s="332"/>
      <c r="X917" s="332"/>
    </row>
    <row r="918" spans="1:24" ht="12.75" customHeight="1">
      <c r="A918" s="1210">
        <v>72758419</v>
      </c>
      <c r="B918" s="164" t="s">
        <v>7548</v>
      </c>
      <c r="C918" s="164">
        <v>978123603</v>
      </c>
      <c r="D918" s="162" t="s">
        <v>7549</v>
      </c>
      <c r="E918" s="162"/>
      <c r="F918" s="76"/>
      <c r="G918" s="165" t="s">
        <v>223</v>
      </c>
      <c r="H918" s="165" t="s">
        <v>248</v>
      </c>
      <c r="I918" s="82"/>
      <c r="J918" s="76"/>
      <c r="K918" s="165"/>
      <c r="L918" s="76"/>
      <c r="M918" s="189">
        <v>45855</v>
      </c>
      <c r="N918" s="1207" t="s">
        <v>233</v>
      </c>
      <c r="O918" s="503"/>
      <c r="P918" s="82" t="str">
        <f>TRIM(BD_EstrellaVergara[[#This Row],[CONTACTO II]])</f>
        <v/>
      </c>
      <c r="Q918" s="84"/>
      <c r="R918" s="504"/>
      <c r="S918" s="504"/>
      <c r="T918" s="504"/>
      <c r="U918" s="504"/>
      <c r="V918" s="649" t="s">
        <v>12439</v>
      </c>
      <c r="W918" s="332"/>
      <c r="X918" s="332"/>
    </row>
    <row r="919" spans="1:24" ht="12.75" customHeight="1">
      <c r="A919" s="1210">
        <v>74843485</v>
      </c>
      <c r="B919" s="164" t="s">
        <v>9072</v>
      </c>
      <c r="C919" s="164">
        <v>972214856</v>
      </c>
      <c r="D919" s="162" t="s">
        <v>9073</v>
      </c>
      <c r="E919" s="162"/>
      <c r="F919" s="76"/>
      <c r="G919" s="858" t="s">
        <v>225</v>
      </c>
      <c r="H919" s="165" t="s">
        <v>248</v>
      </c>
      <c r="I919" s="82"/>
      <c r="J919" s="76"/>
      <c r="K919" s="165"/>
      <c r="L919" s="76"/>
      <c r="M919" s="189">
        <v>45855</v>
      </c>
      <c r="N919" s="1207" t="s">
        <v>233</v>
      </c>
      <c r="O919" s="503"/>
      <c r="P919" s="82" t="str">
        <f>TRIM(BD_EstrellaVergara[[#This Row],[CONTACTO II]])</f>
        <v/>
      </c>
      <c r="Q919" s="84"/>
      <c r="R919" s="504"/>
      <c r="S919" s="504"/>
      <c r="T919" s="504"/>
      <c r="U919" s="504"/>
      <c r="V919" s="505"/>
      <c r="W919" s="332"/>
      <c r="X919" s="332"/>
    </row>
    <row r="920" spans="1:24" ht="12.75" customHeight="1">
      <c r="A920" s="1210">
        <v>44433397</v>
      </c>
      <c r="B920" s="164" t="s">
        <v>2294</v>
      </c>
      <c r="C920" s="164">
        <v>1989478799</v>
      </c>
      <c r="D920" s="162" t="s">
        <v>2295</v>
      </c>
      <c r="E920" s="162" t="s">
        <v>347</v>
      </c>
      <c r="F920" s="76"/>
      <c r="G920" s="165" t="s">
        <v>223</v>
      </c>
      <c r="H920" s="165" t="s">
        <v>245</v>
      </c>
      <c r="I920" s="82"/>
      <c r="J920" s="76"/>
      <c r="K920" s="165" t="s">
        <v>271</v>
      </c>
      <c r="L920" s="76" t="s">
        <v>271</v>
      </c>
      <c r="M920" s="189">
        <v>45856</v>
      </c>
      <c r="N920" s="1207" t="s">
        <v>233</v>
      </c>
      <c r="O920" s="503"/>
      <c r="P920" s="82"/>
      <c r="Q920" s="84"/>
      <c r="R920" s="504"/>
      <c r="S920" s="504"/>
      <c r="T920" s="504"/>
      <c r="U920" s="504"/>
      <c r="V920" s="505"/>
    </row>
    <row r="921" spans="1:24" ht="12.75" customHeight="1">
      <c r="A921" s="1210">
        <v>45870753</v>
      </c>
      <c r="B921" s="164" t="s">
        <v>2570</v>
      </c>
      <c r="C921" s="164">
        <v>51960378586</v>
      </c>
      <c r="D921" s="162" t="s">
        <v>2571</v>
      </c>
      <c r="E921" s="162" t="s">
        <v>451</v>
      </c>
      <c r="F921" s="76"/>
      <c r="G921" s="165" t="s">
        <v>223</v>
      </c>
      <c r="H921" s="165" t="s">
        <v>245</v>
      </c>
      <c r="I921" s="82"/>
      <c r="J921" s="76"/>
      <c r="K921" s="165" t="s">
        <v>271</v>
      </c>
      <c r="L921" s="76" t="s">
        <v>271</v>
      </c>
      <c r="M921" s="189">
        <v>45856</v>
      </c>
      <c r="N921" s="1207" t="s">
        <v>233</v>
      </c>
      <c r="O921" s="503"/>
      <c r="P921" s="82"/>
      <c r="Q921" s="84"/>
      <c r="R921" s="504"/>
      <c r="S921" s="504"/>
      <c r="T921" s="504"/>
      <c r="U921" s="504"/>
      <c r="V921" s="505"/>
    </row>
    <row r="922" spans="1:24" ht="12.75" customHeight="1">
      <c r="A922" s="1210">
        <v>61794449</v>
      </c>
      <c r="B922" s="164" t="s">
        <v>4830</v>
      </c>
      <c r="C922" s="164">
        <v>51992140954</v>
      </c>
      <c r="D922" s="162" t="s">
        <v>4831</v>
      </c>
      <c r="E922" s="162" t="s">
        <v>451</v>
      </c>
      <c r="F922" s="76"/>
      <c r="G922" s="165" t="s">
        <v>223</v>
      </c>
      <c r="H922" s="165" t="s">
        <v>245</v>
      </c>
      <c r="I922" s="82"/>
      <c r="J922" s="76"/>
      <c r="K922" s="165" t="s">
        <v>271</v>
      </c>
      <c r="L922" s="76" t="s">
        <v>271</v>
      </c>
      <c r="M922" s="189">
        <v>45856</v>
      </c>
      <c r="N922" s="1207" t="s">
        <v>233</v>
      </c>
      <c r="O922" s="503"/>
      <c r="P922" s="82"/>
      <c r="Q922" s="84"/>
      <c r="R922" s="504"/>
      <c r="S922" s="504"/>
      <c r="T922" s="504"/>
      <c r="U922" s="504"/>
      <c r="V922" s="505"/>
    </row>
    <row r="923" spans="1:24" ht="12.75" customHeight="1">
      <c r="A923" s="1210">
        <v>47441568</v>
      </c>
      <c r="B923" s="164" t="s">
        <v>2801</v>
      </c>
      <c r="C923" s="164">
        <v>51979545622</v>
      </c>
      <c r="D923" s="162" t="s">
        <v>2802</v>
      </c>
      <c r="E923" s="162" t="s">
        <v>347</v>
      </c>
      <c r="F923" s="76"/>
      <c r="G923" s="165" t="s">
        <v>223</v>
      </c>
      <c r="H923" s="165" t="s">
        <v>245</v>
      </c>
      <c r="I923" s="82"/>
      <c r="J923" s="76"/>
      <c r="K923" s="165" t="s">
        <v>271</v>
      </c>
      <c r="L923" s="76" t="s">
        <v>271</v>
      </c>
      <c r="M923" s="189">
        <v>45856</v>
      </c>
      <c r="N923" s="1207" t="s">
        <v>233</v>
      </c>
      <c r="O923" s="503"/>
      <c r="P923" s="82"/>
      <c r="Q923" s="84"/>
      <c r="R923" s="504"/>
      <c r="S923" s="504"/>
      <c r="T923" s="504"/>
      <c r="U923" s="504"/>
      <c r="V923" s="505"/>
    </row>
    <row r="924" spans="1:24" ht="12.75" customHeight="1">
      <c r="A924" s="1210">
        <v>25720210</v>
      </c>
      <c r="B924" s="164" t="s">
        <v>1211</v>
      </c>
      <c r="C924" s="164">
        <v>51999934498</v>
      </c>
      <c r="D924" s="162" t="s">
        <v>1212</v>
      </c>
      <c r="E924" s="162" t="s">
        <v>451</v>
      </c>
      <c r="F924" s="76"/>
      <c r="G924" s="165" t="s">
        <v>224</v>
      </c>
      <c r="H924" s="165" t="s">
        <v>245</v>
      </c>
      <c r="I924" s="82"/>
      <c r="J924" s="76"/>
      <c r="K924" s="165" t="s">
        <v>262</v>
      </c>
      <c r="L924" s="76" t="s">
        <v>262</v>
      </c>
      <c r="M924" s="189">
        <v>45856</v>
      </c>
      <c r="N924" s="1219" t="s">
        <v>233</v>
      </c>
      <c r="O924" s="503"/>
      <c r="P924" s="82" t="str">
        <f>TRIM(BD_EstrellaVergara[[#This Row],[CONTACTO II]])</f>
        <v/>
      </c>
      <c r="Q924" s="84"/>
      <c r="R924" s="504"/>
      <c r="S924" s="504"/>
      <c r="T924" s="504"/>
      <c r="U924" s="504"/>
      <c r="V924" s="505"/>
      <c r="W924" s="332"/>
      <c r="X924" s="332"/>
    </row>
    <row r="925" spans="1:24" ht="12.75" customHeight="1">
      <c r="A925" s="1210">
        <v>61475746</v>
      </c>
      <c r="B925" s="164" t="s">
        <v>4465</v>
      </c>
      <c r="C925" s="164">
        <v>51993764914</v>
      </c>
      <c r="D925" s="162" t="s">
        <v>4466</v>
      </c>
      <c r="E925" s="162" t="s">
        <v>451</v>
      </c>
      <c r="F925" s="76"/>
      <c r="G925" s="165" t="s">
        <v>223</v>
      </c>
      <c r="H925" s="165" t="s">
        <v>245</v>
      </c>
      <c r="I925" s="82"/>
      <c r="J925" s="76"/>
      <c r="K925" s="165" t="s">
        <v>278</v>
      </c>
      <c r="L925" s="76" t="s">
        <v>278</v>
      </c>
      <c r="M925" s="189">
        <v>45856</v>
      </c>
      <c r="N925" s="1219" t="s">
        <v>233</v>
      </c>
      <c r="O925" s="503"/>
      <c r="P925" s="82" t="str">
        <f>TRIM(BD_EstrellaVergara[[#This Row],[CONTACTO II]])</f>
        <v/>
      </c>
      <c r="Q925" s="84"/>
      <c r="R925" s="504"/>
      <c r="S925" s="504"/>
      <c r="T925" s="504"/>
      <c r="U925" s="504"/>
      <c r="V925" s="505"/>
      <c r="W925" s="332"/>
      <c r="X925" s="332"/>
    </row>
    <row r="926" spans="1:24" ht="12.75" customHeight="1">
      <c r="A926" s="1210">
        <v>40971995</v>
      </c>
      <c r="B926" s="164" t="s">
        <v>1550</v>
      </c>
      <c r="C926" s="164">
        <v>51959086691</v>
      </c>
      <c r="D926" s="162" t="s">
        <v>1551</v>
      </c>
      <c r="E926" s="162" t="s">
        <v>451</v>
      </c>
      <c r="F926" s="76"/>
      <c r="G926" s="165" t="s">
        <v>224</v>
      </c>
      <c r="H926" s="165" t="s">
        <v>245</v>
      </c>
      <c r="I926" s="82"/>
      <c r="J926" s="76"/>
      <c r="K926" s="165" t="s">
        <v>280</v>
      </c>
      <c r="L926" s="76" t="s">
        <v>280</v>
      </c>
      <c r="M926" s="189">
        <v>45856</v>
      </c>
      <c r="N926" s="1219" t="s">
        <v>233</v>
      </c>
      <c r="O926" s="503"/>
      <c r="P926" s="82" t="str">
        <f>TRIM(BD_EstrellaVergara[[#This Row],[CONTACTO II]])</f>
        <v/>
      </c>
      <c r="Q926" s="84"/>
      <c r="R926" s="504"/>
      <c r="S926" s="504"/>
      <c r="T926" s="504"/>
      <c r="U926" s="504"/>
      <c r="V926" s="505"/>
      <c r="W926" s="332"/>
      <c r="X926" s="332"/>
    </row>
    <row r="927" spans="1:24" ht="12.75" customHeight="1">
      <c r="A927" s="1210">
        <v>72583685</v>
      </c>
      <c r="B927" s="164" t="s">
        <v>7298</v>
      </c>
      <c r="C927" s="164">
        <v>922385387</v>
      </c>
      <c r="D927" s="683" t="s">
        <v>7299</v>
      </c>
      <c r="E927" s="162" t="s">
        <v>451</v>
      </c>
      <c r="F927" s="76"/>
      <c r="G927" s="165" t="s">
        <v>224</v>
      </c>
      <c r="H927" s="165" t="s">
        <v>243</v>
      </c>
      <c r="I927" s="82"/>
      <c r="J927" s="76"/>
      <c r="K927" s="165"/>
      <c r="L927" s="76" t="s">
        <v>271</v>
      </c>
      <c r="M927" s="373">
        <v>45856</v>
      </c>
      <c r="N927" s="1220" t="s">
        <v>233</v>
      </c>
      <c r="O927" s="83"/>
      <c r="P927" s="82" t="str">
        <f>TRIM(BD_EstrellaVergara[[#This Row],[CONTACTO II]])</f>
        <v/>
      </c>
      <c r="Q927" s="84"/>
      <c r="R927" s="394"/>
      <c r="S927" s="394"/>
      <c r="T927" s="394"/>
      <c r="U927" s="394"/>
    </row>
    <row r="928" spans="1:24" ht="12.75" customHeight="1">
      <c r="A928" s="1210"/>
      <c r="B928" s="164" t="s">
        <v>12369</v>
      </c>
      <c r="C928" s="164">
        <v>948644528</v>
      </c>
      <c r="D928" s="685" t="s">
        <v>12370</v>
      </c>
      <c r="E928" s="590" t="s">
        <v>451</v>
      </c>
      <c r="F928" s="76"/>
      <c r="G928" s="165" t="s">
        <v>225</v>
      </c>
      <c r="H928" s="165" t="s">
        <v>243</v>
      </c>
      <c r="I928" s="82"/>
      <c r="J928" s="76"/>
      <c r="K928" s="165"/>
      <c r="L928" s="76" t="s">
        <v>275</v>
      </c>
      <c r="M928" s="373">
        <v>45856</v>
      </c>
      <c r="N928" s="1220" t="s">
        <v>233</v>
      </c>
      <c r="O928" s="83"/>
      <c r="P928" s="82" t="str">
        <f>TRIM(BD_EstrellaVergara[[#This Row],[CONTACTO II]])</f>
        <v/>
      </c>
      <c r="Q928" s="84"/>
      <c r="R928" s="394"/>
      <c r="S928" s="394"/>
      <c r="T928" s="394"/>
      <c r="U928" s="394"/>
    </row>
    <row r="929" spans="1:24" ht="12.75" customHeight="1">
      <c r="A929" s="1210"/>
      <c r="B929" s="164" t="s">
        <v>12371</v>
      </c>
      <c r="C929" s="164"/>
      <c r="D929" s="593" t="s">
        <v>12372</v>
      </c>
      <c r="E929" s="590" t="s">
        <v>451</v>
      </c>
      <c r="F929" s="76"/>
      <c r="G929" s="165" t="s">
        <v>224</v>
      </c>
      <c r="H929" s="165" t="s">
        <v>243</v>
      </c>
      <c r="I929" s="82"/>
      <c r="J929" s="76"/>
      <c r="K929" s="165"/>
      <c r="L929" s="76" t="s">
        <v>279</v>
      </c>
      <c r="M929" s="373">
        <v>45856</v>
      </c>
      <c r="N929" s="1220" t="s">
        <v>233</v>
      </c>
      <c r="O929" s="83"/>
      <c r="P929" s="82" t="str">
        <f>TRIM(BD_EstrellaVergara[[#This Row],[CONTACTO II]])</f>
        <v/>
      </c>
      <c r="Q929" s="84"/>
      <c r="R929" s="394"/>
      <c r="S929" s="394"/>
      <c r="T929" s="394"/>
      <c r="U929" s="394"/>
    </row>
    <row r="930" spans="1:24" ht="12.75" customHeight="1">
      <c r="A930" s="1210"/>
      <c r="B930" s="164" t="s">
        <v>12373</v>
      </c>
      <c r="C930" s="164">
        <v>914344648</v>
      </c>
      <c r="D930" s="593" t="s">
        <v>8060</v>
      </c>
      <c r="E930" s="590" t="s">
        <v>451</v>
      </c>
      <c r="F930" s="76"/>
      <c r="G930" s="165" t="s">
        <v>224</v>
      </c>
      <c r="H930" s="165" t="s">
        <v>243</v>
      </c>
      <c r="I930" s="82"/>
      <c r="J930" s="76"/>
      <c r="K930" s="165"/>
      <c r="L930" s="76" t="s">
        <v>281</v>
      </c>
      <c r="M930" s="373">
        <v>45856</v>
      </c>
      <c r="N930" s="1220" t="s">
        <v>233</v>
      </c>
      <c r="O930" s="83"/>
      <c r="P930" s="82" t="str">
        <f>TRIM(BD_EstrellaVergara[[#This Row],[CONTACTO II]])</f>
        <v/>
      </c>
      <c r="Q930" s="84"/>
      <c r="R930" s="394"/>
      <c r="S930" s="394"/>
      <c r="T930" s="394"/>
      <c r="U930" s="394"/>
    </row>
    <row r="931" spans="1:24" ht="12.75" customHeight="1">
      <c r="A931" s="1210"/>
      <c r="B931" s="164" t="s">
        <v>12374</v>
      </c>
      <c r="C931" s="164">
        <v>994669272</v>
      </c>
      <c r="D931" s="593" t="s">
        <v>12375</v>
      </c>
      <c r="E931" s="590" t="s">
        <v>451</v>
      </c>
      <c r="F931" s="76"/>
      <c r="G931" s="165" t="s">
        <v>224</v>
      </c>
      <c r="H931" s="165" t="s">
        <v>243</v>
      </c>
      <c r="I931" s="82"/>
      <c r="J931" s="76"/>
      <c r="K931" s="165"/>
      <c r="L931" s="76" t="s">
        <v>283</v>
      </c>
      <c r="M931" s="373">
        <v>45856</v>
      </c>
      <c r="N931" s="1220" t="s">
        <v>233</v>
      </c>
      <c r="O931" s="83"/>
      <c r="P931" s="82" t="str">
        <f>TRIM(BD_EstrellaVergara[[#This Row],[CONTACTO II]])</f>
        <v/>
      </c>
      <c r="Q931" s="84"/>
      <c r="R931" s="394"/>
      <c r="S931" s="394"/>
      <c r="T931" s="394"/>
      <c r="U931" s="394"/>
    </row>
    <row r="932" spans="1:24" ht="12.75" customHeight="1">
      <c r="A932" s="1210"/>
      <c r="B932" s="164" t="s">
        <v>12376</v>
      </c>
      <c r="C932" s="164">
        <v>986886206</v>
      </c>
      <c r="D932" s="593" t="s">
        <v>12377</v>
      </c>
      <c r="E932" s="590" t="s">
        <v>451</v>
      </c>
      <c r="F932" s="76"/>
      <c r="G932" s="165" t="s">
        <v>224</v>
      </c>
      <c r="H932" s="165" t="s">
        <v>243</v>
      </c>
      <c r="I932" s="82"/>
      <c r="J932" s="76"/>
      <c r="K932" s="165"/>
      <c r="L932" s="76" t="s">
        <v>12378</v>
      </c>
      <c r="M932" s="373">
        <v>45856</v>
      </c>
      <c r="N932" s="1220" t="s">
        <v>233</v>
      </c>
      <c r="O932" s="83"/>
      <c r="P932" s="82" t="str">
        <f>TRIM(BD_EstrellaVergara[[#This Row],[CONTACTO II]])</f>
        <v/>
      </c>
      <c r="Q932" s="84"/>
      <c r="R932" s="394"/>
      <c r="S932" s="394"/>
      <c r="T932" s="394"/>
      <c r="U932" s="394"/>
    </row>
    <row r="933" spans="1:24" ht="12.75" customHeight="1">
      <c r="A933" s="1210">
        <v>61760200</v>
      </c>
      <c r="B933" s="164" t="s">
        <v>4754</v>
      </c>
      <c r="C933" s="164">
        <v>998141785</v>
      </c>
      <c r="D933" s="593" t="s">
        <v>4755</v>
      </c>
      <c r="E933" s="590" t="s">
        <v>451</v>
      </c>
      <c r="F933" s="76"/>
      <c r="G933" s="165" t="s">
        <v>224</v>
      </c>
      <c r="H933" s="165" t="s">
        <v>243</v>
      </c>
      <c r="I933" s="82"/>
      <c r="J933" s="76"/>
      <c r="K933" s="165"/>
      <c r="L933" s="76" t="s">
        <v>4756</v>
      </c>
      <c r="M933" s="373">
        <v>45856</v>
      </c>
      <c r="N933" s="1220" t="s">
        <v>233</v>
      </c>
      <c r="O933" s="83"/>
      <c r="P933" s="82" t="str">
        <f>TRIM(BD_EstrellaVergara[[#This Row],[CONTACTO II]])</f>
        <v/>
      </c>
      <c r="Q933" s="84"/>
      <c r="R933" s="394"/>
      <c r="S933" s="394"/>
      <c r="T933" s="394"/>
      <c r="U933" s="394"/>
    </row>
    <row r="934" spans="1:24" ht="12.75" customHeight="1">
      <c r="A934" s="1210">
        <v>72601176</v>
      </c>
      <c r="B934" s="164" t="s">
        <v>7447</v>
      </c>
      <c r="C934" s="164">
        <v>907458212</v>
      </c>
      <c r="D934" s="145"/>
      <c r="E934" s="590" t="s">
        <v>451</v>
      </c>
      <c r="F934" s="76"/>
      <c r="G934" s="165" t="s">
        <v>224</v>
      </c>
      <c r="H934" s="165" t="s">
        <v>243</v>
      </c>
      <c r="I934" s="82"/>
      <c r="J934" s="76"/>
      <c r="K934" s="165"/>
      <c r="L934" s="76" t="s">
        <v>7448</v>
      </c>
      <c r="M934" s="373">
        <v>45856</v>
      </c>
      <c r="N934" s="1220" t="s">
        <v>233</v>
      </c>
      <c r="O934" s="83"/>
      <c r="P934" s="82" t="str">
        <f>TRIM(BD_EstrellaVergara[[#This Row],[CONTACTO II]])</f>
        <v/>
      </c>
      <c r="Q934" s="84"/>
      <c r="R934" s="394"/>
      <c r="S934" s="394"/>
      <c r="T934" s="394"/>
      <c r="U934" s="394"/>
    </row>
    <row r="935" spans="1:24" ht="12.75" customHeight="1">
      <c r="A935" s="125">
        <v>45629058</v>
      </c>
      <c r="B935" s="125" t="s">
        <v>2523</v>
      </c>
      <c r="C935" s="125">
        <v>51967207774</v>
      </c>
      <c r="D935" s="162" t="s">
        <v>2524</v>
      </c>
      <c r="E935" s="162" t="s">
        <v>347</v>
      </c>
      <c r="F935" s="66"/>
      <c r="G935" s="376" t="s">
        <v>224</v>
      </c>
      <c r="H935" s="125" t="s">
        <v>245</v>
      </c>
      <c r="I935" s="85"/>
      <c r="J935" s="66"/>
      <c r="K935" s="125" t="s">
        <v>280</v>
      </c>
      <c r="L935" s="125" t="s">
        <v>262</v>
      </c>
      <c r="M935" s="373">
        <v>45859</v>
      </c>
      <c r="N935" s="1220" t="s">
        <v>233</v>
      </c>
      <c r="O935" s="85"/>
      <c r="P935" s="85" t="str">
        <f>TRIM(BD_PyaPinto[[#This Row],[CONTACTO II]])</f>
        <v>NO CONTESTA</v>
      </c>
      <c r="Q935" s="315"/>
      <c r="R935" s="394"/>
      <c r="S935" s="394"/>
      <c r="T935" s="394"/>
      <c r="U935" s="394"/>
      <c r="V935" s="61"/>
      <c r="W935" s="61"/>
      <c r="X935" s="61"/>
    </row>
    <row r="936" spans="1:24" ht="12.75" customHeight="1">
      <c r="A936" s="125">
        <v>71454897</v>
      </c>
      <c r="B936" s="125" t="s">
        <v>6364</v>
      </c>
      <c r="C936" s="125">
        <v>51926812521</v>
      </c>
      <c r="D936" s="162" t="s">
        <v>6365</v>
      </c>
      <c r="E936" s="162" t="s">
        <v>347</v>
      </c>
      <c r="F936" s="66"/>
      <c r="G936" s="376" t="s">
        <v>224</v>
      </c>
      <c r="H936" s="125" t="s">
        <v>245</v>
      </c>
      <c r="I936" s="85"/>
      <c r="J936" s="66"/>
      <c r="K936" s="125" t="s">
        <v>280</v>
      </c>
      <c r="L936" s="125" t="s">
        <v>280</v>
      </c>
      <c r="M936" s="373">
        <v>45859</v>
      </c>
      <c r="N936" s="1220" t="s">
        <v>233</v>
      </c>
      <c r="O936" s="85"/>
      <c r="P936" s="85"/>
      <c r="Q936" s="315"/>
      <c r="R936" s="394"/>
      <c r="S936" s="394"/>
      <c r="T936" s="394"/>
      <c r="U936" s="394"/>
      <c r="V936" s="61"/>
      <c r="W936" s="61"/>
      <c r="X936" s="61"/>
    </row>
    <row r="937" spans="1:24" ht="12.75" customHeight="1">
      <c r="A937" s="1210">
        <v>43405115</v>
      </c>
      <c r="B937" s="164" t="s">
        <v>2108</v>
      </c>
      <c r="C937" s="164">
        <v>51964338404</v>
      </c>
      <c r="D937" s="162" t="s">
        <v>2109</v>
      </c>
      <c r="E937" s="162" t="s">
        <v>347</v>
      </c>
      <c r="F937" s="76"/>
      <c r="G937" s="165" t="s">
        <v>224</v>
      </c>
      <c r="H937" s="165" t="s">
        <v>245</v>
      </c>
      <c r="I937" s="82"/>
      <c r="J937" s="76"/>
      <c r="K937" s="165" t="s">
        <v>280</v>
      </c>
      <c r="L937" s="76" t="s">
        <v>280</v>
      </c>
      <c r="M937" s="373">
        <v>45859</v>
      </c>
      <c r="N937" s="1220" t="s">
        <v>233</v>
      </c>
      <c r="O937" s="503"/>
      <c r="P937" s="82"/>
      <c r="Q937" s="84"/>
      <c r="R937" s="504"/>
      <c r="S937" s="504"/>
      <c r="T937" s="504"/>
      <c r="U937" s="504"/>
      <c r="V937" s="505"/>
      <c r="W937" s="61"/>
      <c r="X937" s="61"/>
    </row>
    <row r="938" spans="1:24" ht="12.75" customHeight="1">
      <c r="A938" s="1210">
        <v>70678751</v>
      </c>
      <c r="B938" s="164" t="s">
        <v>5623</v>
      </c>
      <c r="C938" s="164">
        <v>51907031494</v>
      </c>
      <c r="D938" s="162" t="s">
        <v>5624</v>
      </c>
      <c r="E938" s="162" t="s">
        <v>347</v>
      </c>
      <c r="F938" s="76"/>
      <c r="G938" s="165" t="s">
        <v>224</v>
      </c>
      <c r="H938" s="165" t="s">
        <v>245</v>
      </c>
      <c r="I938" s="82"/>
      <c r="J938" s="76"/>
      <c r="K938" s="165" t="s">
        <v>280</v>
      </c>
      <c r="L938" s="76" t="s">
        <v>280</v>
      </c>
      <c r="M938" s="373">
        <v>45859</v>
      </c>
      <c r="N938" s="1220" t="s">
        <v>233</v>
      </c>
      <c r="O938" s="503"/>
      <c r="P938" s="82"/>
      <c r="Q938" s="84"/>
      <c r="R938" s="504"/>
      <c r="S938" s="504"/>
      <c r="T938" s="504"/>
      <c r="U938" s="504"/>
      <c r="V938" s="505"/>
      <c r="W938" s="61"/>
      <c r="X938" s="61"/>
    </row>
    <row r="939" spans="1:24" ht="12.75" customHeight="1">
      <c r="A939" s="1210">
        <v>71054286</v>
      </c>
      <c r="B939" s="164" t="s">
        <v>5925</v>
      </c>
      <c r="C939" s="164">
        <v>51954323186</v>
      </c>
      <c r="D939" s="162" t="s">
        <v>5926</v>
      </c>
      <c r="E939" s="162" t="s">
        <v>347</v>
      </c>
      <c r="F939" s="76"/>
      <c r="G939" s="165" t="s">
        <v>223</v>
      </c>
      <c r="H939" s="165" t="s">
        <v>245</v>
      </c>
      <c r="I939" s="82"/>
      <c r="J939" s="76"/>
      <c r="K939" s="165" t="s">
        <v>278</v>
      </c>
      <c r="L939" s="76" t="s">
        <v>278</v>
      </c>
      <c r="M939" s="373">
        <v>45859</v>
      </c>
      <c r="N939" s="1220" t="s">
        <v>233</v>
      </c>
      <c r="O939" s="503"/>
      <c r="P939" s="82" t="str">
        <f>TRIM(BD_EstrellaVergara[[#This Row],[CONTACTO II]])</f>
        <v/>
      </c>
      <c r="Q939" s="84"/>
      <c r="R939" s="504"/>
      <c r="S939" s="504"/>
      <c r="T939" s="504"/>
      <c r="U939" s="504"/>
      <c r="V939" s="505"/>
      <c r="W939" s="332"/>
      <c r="X939" s="332"/>
    </row>
    <row r="940" spans="1:24" ht="12.75" customHeight="1">
      <c r="A940" s="1210">
        <v>43125944</v>
      </c>
      <c r="B940" s="164" t="s">
        <v>2049</v>
      </c>
      <c r="C940" s="164">
        <v>51966976319</v>
      </c>
      <c r="D940" s="162" t="s">
        <v>2050</v>
      </c>
      <c r="E940" s="162" t="s">
        <v>347</v>
      </c>
      <c r="F940" s="76"/>
      <c r="G940" s="165" t="s">
        <v>224</v>
      </c>
      <c r="H940" s="165" t="s">
        <v>245</v>
      </c>
      <c r="I940" s="82"/>
      <c r="J940" s="76"/>
      <c r="K940" s="165" t="s">
        <v>278</v>
      </c>
      <c r="L940" s="76" t="s">
        <v>278</v>
      </c>
      <c r="M940" s="373">
        <v>45859</v>
      </c>
      <c r="N940" s="1220" t="s">
        <v>233</v>
      </c>
      <c r="O940" s="503"/>
      <c r="P940" s="82" t="str">
        <f>TRIM(BD_EstrellaVergara[[#This Row],[CONTACTO II]])</f>
        <v/>
      </c>
      <c r="Q940" s="84"/>
      <c r="R940" s="504"/>
      <c r="S940" s="504"/>
      <c r="T940" s="504"/>
      <c r="U940" s="504"/>
      <c r="V940" s="505"/>
      <c r="W940" s="332"/>
      <c r="X940" s="332"/>
    </row>
    <row r="941" spans="1:24" ht="12.75" customHeight="1">
      <c r="A941" s="1210">
        <v>21574210</v>
      </c>
      <c r="B941" s="164" t="s">
        <v>1158</v>
      </c>
      <c r="C941" s="164">
        <v>51999618790</v>
      </c>
      <c r="D941" s="162" t="s">
        <v>1159</v>
      </c>
      <c r="E941" s="162" t="s">
        <v>347</v>
      </c>
      <c r="F941" s="76"/>
      <c r="G941" s="165" t="s">
        <v>224</v>
      </c>
      <c r="H941" s="165" t="s">
        <v>245</v>
      </c>
      <c r="I941" s="82"/>
      <c r="J941" s="76"/>
      <c r="K941" s="165" t="s">
        <v>278</v>
      </c>
      <c r="L941" s="76" t="s">
        <v>278</v>
      </c>
      <c r="M941" s="373">
        <v>45859</v>
      </c>
      <c r="N941" s="1220" t="s">
        <v>233</v>
      </c>
      <c r="O941" s="503"/>
      <c r="P941" s="82" t="str">
        <f>TRIM(BD_EstrellaVergara[[#This Row],[CONTACTO II]])</f>
        <v/>
      </c>
      <c r="Q941" s="84"/>
      <c r="R941" s="504"/>
      <c r="S941" s="504"/>
      <c r="T941" s="504"/>
      <c r="U941" s="504"/>
      <c r="V941" s="505"/>
      <c r="W941" s="332"/>
      <c r="X941" s="332"/>
    </row>
    <row r="942" spans="1:24" ht="12.75" customHeight="1">
      <c r="A942" s="1210">
        <v>61394073</v>
      </c>
      <c r="B942" s="164" t="s">
        <v>4191</v>
      </c>
      <c r="C942" s="164">
        <v>51902211535</v>
      </c>
      <c r="D942" s="162" t="s">
        <v>4192</v>
      </c>
      <c r="E942" s="162" t="s">
        <v>347</v>
      </c>
      <c r="F942" s="76"/>
      <c r="G942" s="165" t="s">
        <v>224</v>
      </c>
      <c r="H942" s="165" t="s">
        <v>245</v>
      </c>
      <c r="I942" s="82"/>
      <c r="J942" s="76"/>
      <c r="K942" s="165" t="s">
        <v>274</v>
      </c>
      <c r="L942" s="76" t="s">
        <v>274</v>
      </c>
      <c r="M942" s="189">
        <v>45859</v>
      </c>
      <c r="N942" s="1219" t="s">
        <v>233</v>
      </c>
      <c r="O942" s="503"/>
      <c r="P942" s="82" t="str">
        <f>TRIM(BD_EstrellaVergara[[#This Row],[CONTACTO II]])</f>
        <v/>
      </c>
      <c r="Q942" s="84"/>
      <c r="R942" s="504"/>
      <c r="S942" s="504"/>
      <c r="T942" s="504"/>
      <c r="U942" s="504"/>
      <c r="V942" s="505"/>
      <c r="W942" s="332"/>
      <c r="X942" s="332"/>
    </row>
    <row r="943" spans="1:24" ht="12.75" customHeight="1">
      <c r="A943" s="1221">
        <v>77663060</v>
      </c>
      <c r="B943" s="725" t="s">
        <v>9874</v>
      </c>
      <c r="C943" s="725">
        <v>51961758982</v>
      </c>
      <c r="D943" s="731" t="s">
        <v>9989</v>
      </c>
      <c r="E943" s="731" t="s">
        <v>347</v>
      </c>
      <c r="F943" s="618"/>
      <c r="G943" s="746" t="s">
        <v>224</v>
      </c>
      <c r="H943" s="746" t="s">
        <v>245</v>
      </c>
      <c r="I943" s="741"/>
      <c r="J943" s="618"/>
      <c r="K943" s="746" t="s">
        <v>262</v>
      </c>
      <c r="L943" s="618" t="s">
        <v>262</v>
      </c>
      <c r="M943" s="189">
        <v>45859</v>
      </c>
      <c r="N943" s="1219" t="s">
        <v>233</v>
      </c>
      <c r="O943" s="754"/>
      <c r="P943" s="741" t="str">
        <f>TRIM(BD_EstrellaVergara[[#This Row],[CONTACTO II]])</f>
        <v/>
      </c>
      <c r="Q943" s="315"/>
      <c r="R943" s="394"/>
      <c r="S943" s="394"/>
      <c r="T943" s="394"/>
      <c r="U943" s="394"/>
      <c r="V943" s="756"/>
    </row>
    <row r="944" spans="1:24" ht="12.75" customHeight="1">
      <c r="A944" s="1221">
        <v>71424829</v>
      </c>
      <c r="B944" s="725" t="s">
        <v>6340</v>
      </c>
      <c r="C944" s="725">
        <v>51954561892</v>
      </c>
      <c r="D944" s="731" t="s">
        <v>6339</v>
      </c>
      <c r="E944" s="731" t="s">
        <v>347</v>
      </c>
      <c r="F944" s="618"/>
      <c r="G944" s="746" t="s">
        <v>223</v>
      </c>
      <c r="H944" s="746" t="s">
        <v>245</v>
      </c>
      <c r="I944" s="741"/>
      <c r="J944" s="618"/>
      <c r="K944" s="746" t="s">
        <v>262</v>
      </c>
      <c r="L944" s="618" t="s">
        <v>262</v>
      </c>
      <c r="M944" s="189">
        <v>45859</v>
      </c>
      <c r="N944" s="1219" t="s">
        <v>233</v>
      </c>
      <c r="O944" s="754"/>
      <c r="P944" s="741" t="str">
        <f>TRIM(BD_EstrellaVergara[[#This Row],[CONTACTO II]])</f>
        <v/>
      </c>
      <c r="Q944" s="315"/>
      <c r="R944" s="394"/>
      <c r="S944" s="394"/>
      <c r="T944" s="394"/>
      <c r="U944" s="394"/>
      <c r="V944" s="756"/>
    </row>
    <row r="945" spans="1:22" ht="12.75" customHeight="1">
      <c r="A945" s="1221">
        <v>43361165</v>
      </c>
      <c r="B945" s="725" t="s">
        <v>2098</v>
      </c>
      <c r="C945" s="725">
        <v>51980601158</v>
      </c>
      <c r="D945" s="731" t="s">
        <v>2099</v>
      </c>
      <c r="E945" s="731" t="s">
        <v>451</v>
      </c>
      <c r="F945" s="618"/>
      <c r="G945" s="746" t="s">
        <v>223</v>
      </c>
      <c r="H945" s="746" t="s">
        <v>245</v>
      </c>
      <c r="I945" s="741"/>
      <c r="J945" s="618"/>
      <c r="K945" s="746" t="s">
        <v>262</v>
      </c>
      <c r="L945" s="618" t="s">
        <v>262</v>
      </c>
      <c r="M945" s="189">
        <v>45859</v>
      </c>
      <c r="N945" s="1219" t="s">
        <v>233</v>
      </c>
      <c r="O945" s="754"/>
      <c r="P945" s="741" t="str">
        <f>TRIM(BD_EstrellaVergara[[#This Row],[CONTACTO II]])</f>
        <v/>
      </c>
      <c r="Q945" s="315"/>
      <c r="R945" s="394"/>
      <c r="S945" s="394"/>
      <c r="T945" s="394"/>
      <c r="U945" s="394"/>
      <c r="V945" s="756"/>
    </row>
    <row r="946" spans="1:22" ht="12.75" customHeight="1">
      <c r="A946" s="1221">
        <v>44953821</v>
      </c>
      <c r="B946" s="725" t="s">
        <v>2380</v>
      </c>
      <c r="C946" s="725">
        <v>51979981507</v>
      </c>
      <c r="D946" s="731" t="s">
        <v>2381</v>
      </c>
      <c r="E946" s="731" t="s">
        <v>451</v>
      </c>
      <c r="F946" s="618"/>
      <c r="G946" s="746" t="s">
        <v>223</v>
      </c>
      <c r="H946" s="746" t="s">
        <v>245</v>
      </c>
      <c r="I946" s="741"/>
      <c r="J946" s="618"/>
      <c r="K946" s="746" t="s">
        <v>262</v>
      </c>
      <c r="L946" s="618" t="s">
        <v>262</v>
      </c>
      <c r="M946" s="189">
        <v>45859</v>
      </c>
      <c r="N946" s="1219" t="s">
        <v>237</v>
      </c>
      <c r="O946" s="754"/>
      <c r="P946" s="741" t="str">
        <f>TRIM(BD_EstrellaVergara[[#This Row],[CONTACTO II]])</f>
        <v/>
      </c>
      <c r="Q946" s="315"/>
      <c r="R946" s="394"/>
      <c r="S946" s="394"/>
      <c r="T946" s="394"/>
      <c r="U946" s="394"/>
      <c r="V946" s="756"/>
    </row>
    <row r="947" spans="1:22" ht="12.75" customHeight="1">
      <c r="A947" s="1222">
        <v>45919035</v>
      </c>
      <c r="B947" s="726" t="s">
        <v>1998</v>
      </c>
      <c r="C947" s="726">
        <v>51960904896</v>
      </c>
      <c r="D947" s="732" t="s">
        <v>2579</v>
      </c>
      <c r="E947" s="732" t="s">
        <v>451</v>
      </c>
      <c r="F947" s="737"/>
      <c r="G947" s="747" t="s">
        <v>223</v>
      </c>
      <c r="H947" s="747" t="s">
        <v>245</v>
      </c>
      <c r="I947" s="742"/>
      <c r="J947" s="737"/>
      <c r="K947" s="747" t="s">
        <v>262</v>
      </c>
      <c r="L947" s="737" t="s">
        <v>262</v>
      </c>
      <c r="M947" s="189">
        <v>45859</v>
      </c>
      <c r="N947" s="1219" t="s">
        <v>233</v>
      </c>
      <c r="O947" s="755"/>
      <c r="P947" s="742" t="str">
        <f>TRIM(BD_EstrellaVergara[[#This Row],[CONTACTO II]])</f>
        <v/>
      </c>
      <c r="Q947" s="315"/>
      <c r="R947" s="394"/>
      <c r="S947" s="394"/>
      <c r="T947" s="394"/>
      <c r="U947" s="394"/>
      <c r="V947" s="757"/>
    </row>
    <row r="948" spans="1:22" ht="12.75" customHeight="1">
      <c r="A948" s="1221">
        <v>42269393</v>
      </c>
      <c r="B948" s="725" t="s">
        <v>1833</v>
      </c>
      <c r="C948" s="725">
        <v>51930190540</v>
      </c>
      <c r="D948" s="731" t="s">
        <v>1834</v>
      </c>
      <c r="E948" s="731" t="s">
        <v>451</v>
      </c>
      <c r="F948" s="618"/>
      <c r="G948" s="746" t="s">
        <v>223</v>
      </c>
      <c r="H948" s="746" t="s">
        <v>245</v>
      </c>
      <c r="I948" s="741"/>
      <c r="J948" s="618"/>
      <c r="K948" s="746" t="s">
        <v>262</v>
      </c>
      <c r="L948" s="618" t="s">
        <v>262</v>
      </c>
      <c r="M948" s="189">
        <v>45859</v>
      </c>
      <c r="N948" s="1219" t="s">
        <v>233</v>
      </c>
      <c r="O948" s="754"/>
      <c r="P948" s="741" t="str">
        <f>TRIM(BD_EstrellaVergara[[#This Row],[CONTACTO II]])</f>
        <v/>
      </c>
      <c r="Q948" s="315"/>
      <c r="R948" s="394"/>
      <c r="S948" s="394"/>
      <c r="T948" s="394"/>
      <c r="U948" s="394"/>
      <c r="V948" s="756"/>
    </row>
    <row r="949" spans="1:22" ht="12.75" customHeight="1">
      <c r="A949" s="1221">
        <v>73370348</v>
      </c>
      <c r="B949" s="725" t="s">
        <v>8316</v>
      </c>
      <c r="C949" s="725">
        <v>51900879581</v>
      </c>
      <c r="D949" s="731" t="s">
        <v>8315</v>
      </c>
      <c r="E949" s="731" t="s">
        <v>347</v>
      </c>
      <c r="F949" s="618"/>
      <c r="G949" s="746" t="s">
        <v>224</v>
      </c>
      <c r="H949" s="746" t="s">
        <v>245</v>
      </c>
      <c r="I949" s="741"/>
      <c r="J949" s="618"/>
      <c r="K949" s="746" t="s">
        <v>262</v>
      </c>
      <c r="L949" s="618" t="s">
        <v>262</v>
      </c>
      <c r="M949" s="189">
        <v>45859</v>
      </c>
      <c r="N949" s="1219" t="s">
        <v>233</v>
      </c>
      <c r="O949" s="754"/>
      <c r="P949" s="741" t="str">
        <f>TRIM(BD_EstrellaVergara[[#This Row],[CONTACTO II]])</f>
        <v/>
      </c>
      <c r="Q949" s="315"/>
      <c r="R949" s="394"/>
      <c r="S949" s="394"/>
      <c r="T949" s="394"/>
      <c r="U949" s="394"/>
      <c r="V949" s="756"/>
    </row>
    <row r="950" spans="1:22" ht="12.75" customHeight="1">
      <c r="A950" s="1223"/>
      <c r="B950" s="727" t="s">
        <v>12379</v>
      </c>
      <c r="C950" s="727">
        <v>950878977</v>
      </c>
      <c r="D950" s="733" t="s">
        <v>12380</v>
      </c>
      <c r="E950" s="1182" t="s">
        <v>624</v>
      </c>
      <c r="F950" s="738"/>
      <c r="G950" s="748" t="s">
        <v>224</v>
      </c>
      <c r="H950" s="1224" t="s">
        <v>246</v>
      </c>
      <c r="I950" s="743"/>
      <c r="J950" s="738"/>
      <c r="K950" s="748"/>
      <c r="L950" s="738"/>
      <c r="M950" s="751">
        <v>45859</v>
      </c>
      <c r="N950" s="1225" t="s">
        <v>233</v>
      </c>
      <c r="O950" s="783"/>
      <c r="P950" s="743" t="str">
        <f>TRIM(BD_EstrellaVergara[[#This Row],[CONTACTO II]])</f>
        <v/>
      </c>
      <c r="Q950" s="315"/>
      <c r="R950" s="394"/>
      <c r="S950" s="394"/>
      <c r="T950" s="394"/>
      <c r="U950" s="394"/>
      <c r="V950" s="758"/>
    </row>
    <row r="951" spans="1:22" ht="12.75" customHeight="1">
      <c r="A951" s="1226"/>
      <c r="B951" s="728" t="s">
        <v>12381</v>
      </c>
      <c r="C951" s="728">
        <v>968021873</v>
      </c>
      <c r="D951" s="734" t="s">
        <v>12382</v>
      </c>
      <c r="E951" s="735" t="s">
        <v>624</v>
      </c>
      <c r="F951" s="739"/>
      <c r="G951" s="749" t="s">
        <v>224</v>
      </c>
      <c r="H951" s="749" t="s">
        <v>246</v>
      </c>
      <c r="I951" s="744"/>
      <c r="J951" s="739"/>
      <c r="K951" s="749"/>
      <c r="L951" s="739"/>
      <c r="M951" s="752">
        <v>45859</v>
      </c>
      <c r="N951" s="1227" t="s">
        <v>233</v>
      </c>
      <c r="O951" s="783"/>
      <c r="P951" s="744" t="str">
        <f>TRIM(BD_EstrellaVergara[[#This Row],[CONTACTO II]])</f>
        <v/>
      </c>
      <c r="Q951" s="315"/>
      <c r="R951" s="394"/>
      <c r="S951" s="394"/>
      <c r="T951" s="394"/>
      <c r="U951" s="394"/>
      <c r="V951" s="759"/>
    </row>
    <row r="952" spans="1:22" ht="12.75" customHeight="1">
      <c r="A952" s="1226">
        <v>73155284</v>
      </c>
      <c r="B952" s="728" t="s">
        <v>8064</v>
      </c>
      <c r="C952" s="728">
        <v>980980216</v>
      </c>
      <c r="D952" s="734" t="s">
        <v>8065</v>
      </c>
      <c r="E952" s="1183" t="s">
        <v>451</v>
      </c>
      <c r="F952" s="739"/>
      <c r="G952" s="749" t="s">
        <v>224</v>
      </c>
      <c r="H952" s="749" t="s">
        <v>242</v>
      </c>
      <c r="I952" s="744"/>
      <c r="J952" s="739"/>
      <c r="K952" s="749"/>
      <c r="L952" s="739" t="s">
        <v>271</v>
      </c>
      <c r="M952" s="752">
        <v>45857</v>
      </c>
      <c r="N952" s="1228"/>
      <c r="O952" s="783"/>
      <c r="P952" s="744" t="str">
        <f>TRIM(BD_EstrellaVergara[[#This Row],[CONTACTO II]])</f>
        <v/>
      </c>
      <c r="Q952" s="315" t="s">
        <v>324</v>
      </c>
      <c r="R952" s="315" t="s">
        <v>234</v>
      </c>
      <c r="S952" s="394" t="s">
        <v>318</v>
      </c>
      <c r="T952" s="315" t="s">
        <v>323</v>
      </c>
      <c r="U952" s="315" t="s">
        <v>255</v>
      </c>
      <c r="V952" s="759"/>
    </row>
    <row r="953" spans="1:22" ht="12.75" customHeight="1">
      <c r="A953" s="1226"/>
      <c r="B953" s="728" t="s">
        <v>12383</v>
      </c>
      <c r="C953" s="728"/>
      <c r="D953" s="735"/>
      <c r="E953" s="1183" t="s">
        <v>451</v>
      </c>
      <c r="F953" s="739"/>
      <c r="G953" s="749" t="s">
        <v>224</v>
      </c>
      <c r="H953" s="749"/>
      <c r="I953" s="744"/>
      <c r="J953" s="739"/>
      <c r="K953" s="749"/>
      <c r="L953" s="739" t="s">
        <v>271</v>
      </c>
      <c r="M953" s="752">
        <v>45857</v>
      </c>
      <c r="N953" s="1228"/>
      <c r="O953" s="783"/>
      <c r="P953" s="744" t="str">
        <f>TRIM(BD_EstrellaVergara[[#This Row],[CONTACTO II]])</f>
        <v/>
      </c>
      <c r="Q953" s="315"/>
      <c r="R953" s="394"/>
      <c r="S953" s="394"/>
      <c r="T953" s="394"/>
      <c r="U953" s="394"/>
      <c r="V953" s="759"/>
    </row>
    <row r="954" spans="1:22" ht="12.75" customHeight="1">
      <c r="A954" s="1229">
        <v>61522848</v>
      </c>
      <c r="B954" s="729" t="s">
        <v>4629</v>
      </c>
      <c r="C954" s="729"/>
      <c r="D954" s="736"/>
      <c r="E954" s="1184" t="s">
        <v>451</v>
      </c>
      <c r="F954" s="740"/>
      <c r="G954" s="750" t="s">
        <v>224</v>
      </c>
      <c r="H954" s="750"/>
      <c r="I954" s="745"/>
      <c r="J954" s="740"/>
      <c r="K954" s="750"/>
      <c r="L954" s="740" t="s">
        <v>271</v>
      </c>
      <c r="M954" s="753">
        <v>45857</v>
      </c>
      <c r="N954" s="1230"/>
      <c r="O954" s="783"/>
      <c r="P954" s="745" t="str">
        <f>TRIM(BD_EstrellaVergara[[#This Row],[CONTACTO II]])</f>
        <v/>
      </c>
      <c r="Q954" s="315"/>
      <c r="R954" s="394"/>
      <c r="S954" s="394"/>
      <c r="T954" s="394"/>
      <c r="U954" s="394"/>
      <c r="V954" s="760"/>
    </row>
    <row r="955" spans="1:22" ht="12.75" customHeight="1">
      <c r="A955" s="1210">
        <v>74113062</v>
      </c>
      <c r="B955" s="164" t="s">
        <v>213</v>
      </c>
      <c r="C955" s="164">
        <v>998915656</v>
      </c>
      <c r="D955" s="683" t="s">
        <v>8782</v>
      </c>
      <c r="E955" s="145" t="s">
        <v>624</v>
      </c>
      <c r="F955" s="76"/>
      <c r="G955" s="165" t="s">
        <v>224</v>
      </c>
      <c r="H955" s="749" t="s">
        <v>242</v>
      </c>
      <c r="I955" s="82"/>
      <c r="J955" s="76"/>
      <c r="K955" s="165"/>
      <c r="L955" s="740" t="s">
        <v>275</v>
      </c>
      <c r="M955" s="189">
        <v>45856</v>
      </c>
      <c r="N955" s="1231" t="s">
        <v>233</v>
      </c>
      <c r="O955" s="783"/>
      <c r="P955" s="82" t="str">
        <f>TRIM(BD_EstrellaVergara[[#This Row],[CONTACTO II]])</f>
        <v/>
      </c>
      <c r="Q955" s="84" t="s">
        <v>324</v>
      </c>
      <c r="R955" s="394" t="s">
        <v>234</v>
      </c>
      <c r="S955" s="394" t="s">
        <v>318</v>
      </c>
      <c r="T955" s="315" t="s">
        <v>323</v>
      </c>
      <c r="U955" s="315" t="s">
        <v>255</v>
      </c>
      <c r="V955" s="760"/>
    </row>
    <row r="956" spans="1:22" ht="12.75" customHeight="1">
      <c r="A956" s="1229">
        <v>61363905</v>
      </c>
      <c r="B956" s="761" t="s">
        <v>4121</v>
      </c>
      <c r="C956" s="729">
        <v>966377601</v>
      </c>
      <c r="D956" s="736" t="s">
        <v>4122</v>
      </c>
      <c r="E956" s="1184"/>
      <c r="F956" s="740"/>
      <c r="G956" s="750" t="s">
        <v>223</v>
      </c>
      <c r="H956" s="750" t="s">
        <v>11</v>
      </c>
      <c r="I956" s="745"/>
      <c r="J956" s="740"/>
      <c r="K956" s="750"/>
      <c r="L956" s="740"/>
      <c r="M956" s="753">
        <v>45859</v>
      </c>
      <c r="N956" s="1231" t="s">
        <v>233</v>
      </c>
      <c r="O956" s="783"/>
      <c r="P956" s="745" t="str">
        <f>TRIM(BD_EstrellaVergara[[#This Row],[CONTACTO II]])</f>
        <v/>
      </c>
      <c r="Q956" s="315"/>
      <c r="R956" s="394"/>
      <c r="S956" s="394"/>
      <c r="T956" s="394"/>
      <c r="U956" s="394"/>
      <c r="V956" s="760"/>
    </row>
    <row r="957" spans="1:22" ht="12.75" customHeight="1">
      <c r="A957" s="1210">
        <v>71155491</v>
      </c>
      <c r="B957" s="761" t="s">
        <v>6002</v>
      </c>
      <c r="C957" s="164">
        <v>969731504</v>
      </c>
      <c r="D957" s="145" t="s">
        <v>6003</v>
      </c>
      <c r="E957" s="145"/>
      <c r="F957" s="76"/>
      <c r="G957" s="165" t="s">
        <v>223</v>
      </c>
      <c r="H957" s="1232" t="s">
        <v>11</v>
      </c>
      <c r="I957" s="82"/>
      <c r="J957" s="76"/>
      <c r="K957" s="165"/>
      <c r="L957" s="76"/>
      <c r="M957" s="762">
        <v>45859</v>
      </c>
      <c r="N957" s="1231" t="s">
        <v>233</v>
      </c>
      <c r="O957" s="783"/>
      <c r="P957" s="82" t="str">
        <f>TRIM(BD_EstrellaVergara[[#This Row],[CONTACTO II]])</f>
        <v/>
      </c>
      <c r="Q957" s="84"/>
      <c r="R957" s="394"/>
      <c r="S957" s="394"/>
      <c r="T957" s="394"/>
      <c r="U957" s="394"/>
      <c r="V957" s="760"/>
    </row>
    <row r="958" spans="1:22" ht="12.75" customHeight="1">
      <c r="A958" s="1210">
        <v>79005970</v>
      </c>
      <c r="B958" s="761" t="s">
        <v>9497</v>
      </c>
      <c r="C958" s="164">
        <v>989648698</v>
      </c>
      <c r="D958" s="145" t="s">
        <v>9498</v>
      </c>
      <c r="E958" s="145"/>
      <c r="F958" s="76"/>
      <c r="G958" s="165" t="s">
        <v>223</v>
      </c>
      <c r="H958" s="1232" t="s">
        <v>11</v>
      </c>
      <c r="I958" s="82"/>
      <c r="J958" s="76"/>
      <c r="K958" s="165"/>
      <c r="L958" s="76"/>
      <c r="M958" s="762">
        <v>45859</v>
      </c>
      <c r="N958" s="1231" t="s">
        <v>233</v>
      </c>
      <c r="O958" s="784" t="s">
        <v>332</v>
      </c>
      <c r="P958" s="82" t="str">
        <f>TRIM(BD_EstrellaVergara[[#This Row],[CONTACTO II]])</f>
        <v>NO HUBO PROGRESO</v>
      </c>
      <c r="Q958" s="84"/>
      <c r="R958" s="394"/>
      <c r="S958" s="394"/>
      <c r="T958" s="394"/>
      <c r="U958" s="394"/>
      <c r="V958" s="760"/>
    </row>
    <row r="959" spans="1:22" ht="12.75" customHeight="1">
      <c r="A959" s="1210">
        <v>73617314</v>
      </c>
      <c r="B959" s="761" t="s">
        <v>8464</v>
      </c>
      <c r="C959" s="164">
        <v>929541556</v>
      </c>
      <c r="D959" s="145" t="s">
        <v>8465</v>
      </c>
      <c r="E959" s="145"/>
      <c r="F959" s="76"/>
      <c r="G959" s="165" t="s">
        <v>223</v>
      </c>
      <c r="H959" s="1232" t="s">
        <v>11</v>
      </c>
      <c r="I959" s="82"/>
      <c r="J959" s="76"/>
      <c r="K959" s="165"/>
      <c r="L959" s="76"/>
      <c r="M959" s="762">
        <v>45859</v>
      </c>
      <c r="N959" s="1231" t="s">
        <v>233</v>
      </c>
      <c r="O959" s="783"/>
      <c r="P959" s="82" t="str">
        <f>TRIM(BD_EstrellaVergara[[#This Row],[CONTACTO II]])</f>
        <v/>
      </c>
      <c r="Q959" s="84"/>
      <c r="R959" s="394"/>
      <c r="S959" s="394"/>
      <c r="T959" s="394"/>
      <c r="U959" s="394"/>
    </row>
    <row r="960" spans="1:22" ht="12.75" customHeight="1">
      <c r="A960" s="1210">
        <v>71126916</v>
      </c>
      <c r="B960" s="761" t="s">
        <v>5949</v>
      </c>
      <c r="C960" s="164">
        <v>933907878</v>
      </c>
      <c r="D960" s="145" t="s">
        <v>5950</v>
      </c>
      <c r="E960" s="145"/>
      <c r="F960" s="76"/>
      <c r="G960" s="165" t="s">
        <v>223</v>
      </c>
      <c r="H960" s="1232" t="s">
        <v>11</v>
      </c>
      <c r="I960" s="82"/>
      <c r="J960" s="76"/>
      <c r="K960" s="165"/>
      <c r="L960" s="76"/>
      <c r="M960" s="762">
        <v>45859</v>
      </c>
      <c r="N960" s="1231" t="s">
        <v>233</v>
      </c>
      <c r="O960" s="783"/>
      <c r="P960" s="82" t="str">
        <f>TRIM(BD_EstrellaVergara[[#This Row],[CONTACTO II]])</f>
        <v/>
      </c>
      <c r="Q960" s="84"/>
      <c r="R960" s="394"/>
      <c r="S960" s="394"/>
      <c r="T960" s="394"/>
      <c r="U960" s="394"/>
    </row>
    <row r="961" spans="1:22" ht="12.75" customHeight="1">
      <c r="A961" s="1210">
        <v>60659800</v>
      </c>
      <c r="B961" s="761" t="s">
        <v>3191</v>
      </c>
      <c r="C961" s="164">
        <v>936502159</v>
      </c>
      <c r="D961" s="145" t="s">
        <v>3192</v>
      </c>
      <c r="E961" s="145"/>
      <c r="F961" s="76"/>
      <c r="G961" s="165" t="s">
        <v>223</v>
      </c>
      <c r="H961" s="1232" t="s">
        <v>11</v>
      </c>
      <c r="I961" s="82"/>
      <c r="J961" s="76"/>
      <c r="K961" s="165"/>
      <c r="L961" s="76"/>
      <c r="M961" s="762">
        <v>45859</v>
      </c>
      <c r="N961" s="1231" t="s">
        <v>233</v>
      </c>
      <c r="O961" s="783"/>
      <c r="P961" s="82" t="str">
        <f>TRIM(BD_EstrellaVergara[[#This Row],[CONTACTO II]])</f>
        <v/>
      </c>
      <c r="Q961" s="84"/>
      <c r="R961" s="394"/>
      <c r="S961" s="394"/>
      <c r="T961" s="394"/>
      <c r="U961" s="394"/>
    </row>
    <row r="962" spans="1:22" ht="12.75" customHeight="1">
      <c r="A962" s="1210">
        <v>74972105</v>
      </c>
      <c r="B962" s="761" t="s">
        <v>9124</v>
      </c>
      <c r="C962" s="164">
        <v>964221476</v>
      </c>
      <c r="D962" s="145" t="s">
        <v>9125</v>
      </c>
      <c r="E962" s="145"/>
      <c r="F962" s="76"/>
      <c r="G962" s="165" t="s">
        <v>223</v>
      </c>
      <c r="H962" s="1232" t="s">
        <v>11</v>
      </c>
      <c r="I962" s="82"/>
      <c r="J962" s="76"/>
      <c r="K962" s="165"/>
      <c r="L962" s="76"/>
      <c r="M962" s="762">
        <v>45859</v>
      </c>
      <c r="N962" s="1231" t="s">
        <v>233</v>
      </c>
      <c r="O962" s="784" t="s">
        <v>332</v>
      </c>
      <c r="P962" s="82" t="str">
        <f>TRIM(BD_EstrellaVergara[[#This Row],[CONTACTO II]])</f>
        <v>NO HUBO PROGRESO</v>
      </c>
      <c r="Q962" s="84"/>
      <c r="R962" s="394"/>
      <c r="S962" s="394"/>
      <c r="T962" s="394"/>
      <c r="U962" s="394"/>
      <c r="V962" s="56" t="s">
        <v>12440</v>
      </c>
    </row>
    <row r="963" spans="1:22" ht="12.75" customHeight="1">
      <c r="A963" s="1210">
        <v>77327680</v>
      </c>
      <c r="B963" s="761" t="s">
        <v>9920</v>
      </c>
      <c r="C963" s="164">
        <v>929066147</v>
      </c>
      <c r="D963" s="145" t="s">
        <v>9921</v>
      </c>
      <c r="E963" s="145"/>
      <c r="F963" s="76"/>
      <c r="G963" s="165" t="s">
        <v>224</v>
      </c>
      <c r="H963" s="1232" t="s">
        <v>11</v>
      </c>
      <c r="I963" s="82"/>
      <c r="J963" s="76"/>
      <c r="K963" s="165"/>
      <c r="L963" s="76"/>
      <c r="M963" s="762">
        <v>45859</v>
      </c>
      <c r="N963" s="1231" t="s">
        <v>233</v>
      </c>
      <c r="O963" s="783"/>
      <c r="P963" s="82" t="str">
        <f>TRIM(BD_EstrellaVergara[[#This Row],[CONTACTO II]])</f>
        <v/>
      </c>
      <c r="Q963" s="84"/>
      <c r="R963" s="394"/>
      <c r="S963" s="394"/>
      <c r="T963" s="394"/>
      <c r="U963" s="394"/>
    </row>
    <row r="964" spans="1:22" ht="12.75" customHeight="1">
      <c r="A964" s="1210"/>
      <c r="B964" s="761" t="s">
        <v>12384</v>
      </c>
      <c r="C964" s="164">
        <v>933028004</v>
      </c>
      <c r="D964" s="145"/>
      <c r="E964" s="145"/>
      <c r="F964" s="76"/>
      <c r="G964" s="165" t="s">
        <v>224</v>
      </c>
      <c r="H964" s="1232" t="s">
        <v>11</v>
      </c>
      <c r="I964" s="82"/>
      <c r="J964" s="76"/>
      <c r="K964" s="165"/>
      <c r="L964" s="76"/>
      <c r="M964" s="762">
        <v>45859</v>
      </c>
      <c r="N964" s="1231" t="s">
        <v>233</v>
      </c>
      <c r="O964" s="783"/>
      <c r="P964" s="82" t="str">
        <f>TRIM(BD_EstrellaVergara[[#This Row],[CONTACTO II]])</f>
        <v/>
      </c>
      <c r="Q964" s="84"/>
      <c r="R964" s="394"/>
      <c r="S964" s="394"/>
      <c r="T964" s="394"/>
      <c r="U964" s="394"/>
    </row>
    <row r="965" spans="1:22" ht="12.75" customHeight="1">
      <c r="A965" s="1210"/>
      <c r="B965" s="761" t="s">
        <v>12385</v>
      </c>
      <c r="C965" s="164">
        <v>933318315</v>
      </c>
      <c r="D965" s="145"/>
      <c r="E965" s="145"/>
      <c r="F965" s="76"/>
      <c r="G965" s="165" t="s">
        <v>224</v>
      </c>
      <c r="H965" s="1232" t="s">
        <v>11</v>
      </c>
      <c r="I965" s="82"/>
      <c r="J965" s="76"/>
      <c r="K965" s="165"/>
      <c r="L965" s="76"/>
      <c r="M965" s="762">
        <v>45859</v>
      </c>
      <c r="N965" s="1231" t="s">
        <v>233</v>
      </c>
      <c r="O965" s="783"/>
      <c r="P965" s="82" t="str">
        <f>TRIM(BD_EstrellaVergara[[#This Row],[CONTACTO II]])</f>
        <v/>
      </c>
      <c r="Q965" s="84"/>
      <c r="R965" s="394"/>
      <c r="S965" s="394"/>
      <c r="T965" s="394"/>
      <c r="U965" s="394"/>
    </row>
    <row r="966" spans="1:22" ht="12.75" customHeight="1">
      <c r="A966" s="1210">
        <v>70711468</v>
      </c>
      <c r="B966" s="761" t="s">
        <v>5670</v>
      </c>
      <c r="C966" s="164">
        <v>941897319</v>
      </c>
      <c r="D966" s="145" t="s">
        <v>5671</v>
      </c>
      <c r="E966" s="145"/>
      <c r="F966" s="76"/>
      <c r="G966" s="165" t="s">
        <v>224</v>
      </c>
      <c r="H966" s="1232" t="s">
        <v>11</v>
      </c>
      <c r="I966" s="82"/>
      <c r="J966" s="76"/>
      <c r="K966" s="165"/>
      <c r="L966" s="76"/>
      <c r="M966" s="762">
        <v>45859</v>
      </c>
      <c r="N966" s="1231" t="s">
        <v>233</v>
      </c>
      <c r="O966" s="783"/>
      <c r="P966" s="82" t="str">
        <f>TRIM(BD_EstrellaVergara[[#This Row],[CONTACTO II]])</f>
        <v/>
      </c>
      <c r="Q966" s="84"/>
      <c r="R966" s="394"/>
      <c r="S966" s="394"/>
      <c r="T966" s="394"/>
      <c r="U966" s="394"/>
    </row>
    <row r="967" spans="1:22" ht="12.75" customHeight="1">
      <c r="A967" s="1210"/>
      <c r="B967" s="761" t="s">
        <v>12386</v>
      </c>
      <c r="C967" s="164">
        <v>943299120</v>
      </c>
      <c r="D967" s="145"/>
      <c r="E967" s="145"/>
      <c r="F967" s="76"/>
      <c r="G967" s="165" t="s">
        <v>224</v>
      </c>
      <c r="H967" s="1232" t="s">
        <v>11</v>
      </c>
      <c r="I967" s="82"/>
      <c r="J967" s="76"/>
      <c r="K967" s="165"/>
      <c r="L967" s="76"/>
      <c r="M967" s="762">
        <v>45859</v>
      </c>
      <c r="N967" s="1231" t="s">
        <v>233</v>
      </c>
      <c r="O967" s="783"/>
      <c r="P967" s="82" t="str">
        <f>TRIM(BD_EstrellaVergara[[#This Row],[CONTACTO II]])</f>
        <v/>
      </c>
      <c r="Q967" s="84"/>
      <c r="R967" s="394"/>
      <c r="S967" s="394"/>
      <c r="T967" s="394"/>
      <c r="U967" s="394"/>
    </row>
    <row r="968" spans="1:22" ht="12.75" customHeight="1">
      <c r="A968" s="1210"/>
      <c r="B968" s="761" t="s">
        <v>12387</v>
      </c>
      <c r="C968" s="164">
        <v>944413624</v>
      </c>
      <c r="D968" s="145"/>
      <c r="E968" s="145"/>
      <c r="F968" s="76"/>
      <c r="G968" s="165" t="s">
        <v>224</v>
      </c>
      <c r="H968" s="1232" t="s">
        <v>11</v>
      </c>
      <c r="I968" s="82"/>
      <c r="J968" s="76"/>
      <c r="K968" s="165"/>
      <c r="L968" s="76"/>
      <c r="M968" s="762">
        <v>45859</v>
      </c>
      <c r="N968" s="1231" t="s">
        <v>233</v>
      </c>
      <c r="O968" s="783"/>
      <c r="P968" s="82" t="str">
        <f>TRIM(BD_EstrellaVergara[[#This Row],[CONTACTO II]])</f>
        <v/>
      </c>
      <c r="Q968" s="84"/>
      <c r="R968" s="394"/>
      <c r="S968" s="394"/>
      <c r="T968" s="394"/>
      <c r="U968" s="394"/>
    </row>
    <row r="969" spans="1:22" ht="12.75" customHeight="1">
      <c r="A969" s="1210">
        <v>25839693</v>
      </c>
      <c r="B969" s="761" t="s">
        <v>1242</v>
      </c>
      <c r="C969" s="164">
        <v>945746185</v>
      </c>
      <c r="D969" s="145" t="s">
        <v>1243</v>
      </c>
      <c r="E969" s="145"/>
      <c r="F969" s="76"/>
      <c r="G969" s="165" t="s">
        <v>224</v>
      </c>
      <c r="H969" s="1232" t="s">
        <v>11</v>
      </c>
      <c r="I969" s="82"/>
      <c r="J969" s="76"/>
      <c r="K969" s="165"/>
      <c r="L969" s="76"/>
      <c r="M969" s="762">
        <v>45859</v>
      </c>
      <c r="N969" s="1231" t="s">
        <v>233</v>
      </c>
      <c r="O969" s="783"/>
      <c r="P969" s="82" t="str">
        <f>TRIM(BD_EstrellaVergara[[#This Row],[CONTACTO II]])</f>
        <v/>
      </c>
      <c r="Q969" s="84"/>
      <c r="R969" s="394"/>
      <c r="S969" s="394"/>
      <c r="T969" s="394"/>
      <c r="U969" s="394"/>
    </row>
    <row r="970" spans="1:22" ht="12.75" customHeight="1">
      <c r="A970" s="1210"/>
      <c r="B970" s="761" t="s">
        <v>12388</v>
      </c>
      <c r="C970" s="164">
        <v>993586338</v>
      </c>
      <c r="D970" s="145"/>
      <c r="E970" s="145"/>
      <c r="F970" s="76"/>
      <c r="G970" s="165" t="s">
        <v>224</v>
      </c>
      <c r="H970" s="1232" t="s">
        <v>11</v>
      </c>
      <c r="I970" s="82"/>
      <c r="J970" s="76"/>
      <c r="K970" s="165"/>
      <c r="L970" s="76"/>
      <c r="M970" s="762">
        <v>45859</v>
      </c>
      <c r="N970" s="1231" t="s">
        <v>233</v>
      </c>
      <c r="O970" s="783"/>
      <c r="P970" s="82" t="str">
        <f>TRIM(BD_EstrellaVergara[[#This Row],[CONTACTO II]])</f>
        <v/>
      </c>
      <c r="Q970" s="84"/>
      <c r="R970" s="394"/>
      <c r="S970" s="394"/>
      <c r="T970" s="394"/>
      <c r="U970" s="394"/>
    </row>
    <row r="971" spans="1:22" ht="12.75" customHeight="1">
      <c r="A971" s="1210">
        <v>70454419</v>
      </c>
      <c r="B971" s="761" t="s">
        <v>5449</v>
      </c>
      <c r="C971" s="164">
        <v>937108319</v>
      </c>
      <c r="D971" s="145" t="s">
        <v>5450</v>
      </c>
      <c r="E971" s="145"/>
      <c r="F971" s="76"/>
      <c r="G971" s="165" t="s">
        <v>225</v>
      </c>
      <c r="H971" s="1232" t="s">
        <v>11</v>
      </c>
      <c r="I971" s="82"/>
      <c r="J971" s="76"/>
      <c r="K971" s="165"/>
      <c r="L971" s="76"/>
      <c r="M971" s="762">
        <v>45859</v>
      </c>
      <c r="N971" s="1231" t="s">
        <v>233</v>
      </c>
      <c r="O971" s="783"/>
      <c r="P971" s="82" t="str">
        <f>TRIM(BD_EstrellaVergara[[#This Row],[CONTACTO II]])</f>
        <v/>
      </c>
      <c r="Q971" s="84"/>
      <c r="R971" s="394"/>
      <c r="S971" s="394"/>
      <c r="T971" s="394"/>
      <c r="U971" s="394"/>
    </row>
    <row r="972" spans="1:22" ht="12.75" customHeight="1">
      <c r="A972" s="1210">
        <v>16693149</v>
      </c>
      <c r="B972" s="761" t="s">
        <v>1100</v>
      </c>
      <c r="C972" s="164">
        <v>939438411</v>
      </c>
      <c r="D972" s="145" t="s">
        <v>1101</v>
      </c>
      <c r="E972" s="145"/>
      <c r="F972" s="76"/>
      <c r="G972" s="165" t="s">
        <v>225</v>
      </c>
      <c r="H972" s="1232" t="s">
        <v>11</v>
      </c>
      <c r="I972" s="82"/>
      <c r="J972" s="76"/>
      <c r="K972" s="165"/>
      <c r="L972" s="76"/>
      <c r="M972" s="762">
        <v>45859</v>
      </c>
      <c r="N972" s="1231" t="s">
        <v>233</v>
      </c>
      <c r="O972" s="783"/>
      <c r="P972" s="82" t="str">
        <f>TRIM(BD_EstrellaVergara[[#This Row],[CONTACTO II]])</f>
        <v/>
      </c>
      <c r="Q972" s="84"/>
      <c r="R972" s="394"/>
      <c r="S972" s="394"/>
      <c r="T972" s="394"/>
      <c r="U972" s="394"/>
    </row>
    <row r="973" spans="1:22" ht="12.75" customHeight="1">
      <c r="A973" s="1210">
        <v>72045068</v>
      </c>
      <c r="B973" s="761" t="s">
        <v>6699</v>
      </c>
      <c r="C973" s="164">
        <v>940934659</v>
      </c>
      <c r="D973" s="145" t="s">
        <v>6700</v>
      </c>
      <c r="E973" s="145"/>
      <c r="F973" s="76"/>
      <c r="G973" s="165" t="s">
        <v>225</v>
      </c>
      <c r="H973" s="1232" t="s">
        <v>11</v>
      </c>
      <c r="I973" s="82"/>
      <c r="J973" s="76"/>
      <c r="K973" s="165"/>
      <c r="L973" s="76"/>
      <c r="M973" s="762">
        <v>45859</v>
      </c>
      <c r="N973" s="1231" t="s">
        <v>233</v>
      </c>
      <c r="O973" s="783"/>
      <c r="P973" s="82" t="str">
        <f>TRIM(BD_EstrellaVergara[[#This Row],[CONTACTO II]])</f>
        <v/>
      </c>
      <c r="Q973" s="84"/>
      <c r="R973" s="394"/>
      <c r="S973" s="394"/>
      <c r="T973" s="394"/>
      <c r="U973" s="394"/>
    </row>
    <row r="974" spans="1:22" ht="12.75" customHeight="1">
      <c r="A974" s="1210">
        <v>75176453</v>
      </c>
      <c r="B974" s="761" t="s">
        <v>9197</v>
      </c>
      <c r="C974" s="164">
        <v>946164612</v>
      </c>
      <c r="D974" s="145" t="s">
        <v>9198</v>
      </c>
      <c r="E974" s="145"/>
      <c r="F974" s="76"/>
      <c r="G974" s="165" t="s">
        <v>225</v>
      </c>
      <c r="H974" s="1232" t="s">
        <v>11</v>
      </c>
      <c r="I974" s="82"/>
      <c r="J974" s="76"/>
      <c r="K974" s="165"/>
      <c r="L974" s="76"/>
      <c r="M974" s="762">
        <v>45859</v>
      </c>
      <c r="N974" s="1231" t="s">
        <v>233</v>
      </c>
      <c r="O974" s="783"/>
      <c r="P974" s="82" t="str">
        <f>TRIM(BD_EstrellaVergara[[#This Row],[CONTACTO II]])</f>
        <v/>
      </c>
      <c r="Q974" s="84"/>
      <c r="R974" s="394"/>
      <c r="S974" s="394"/>
      <c r="T974" s="394"/>
      <c r="U974" s="394"/>
    </row>
    <row r="975" spans="1:22" ht="12.75" customHeight="1">
      <c r="A975" s="1210">
        <v>70717011</v>
      </c>
      <c r="B975" s="761" t="s">
        <v>5697</v>
      </c>
      <c r="C975" s="164">
        <v>960676804</v>
      </c>
      <c r="D975" s="145" t="s">
        <v>5696</v>
      </c>
      <c r="E975" s="145"/>
      <c r="F975" s="76"/>
      <c r="G975" s="165" t="s">
        <v>225</v>
      </c>
      <c r="H975" s="1232" t="s">
        <v>11</v>
      </c>
      <c r="I975" s="82"/>
      <c r="J975" s="76"/>
      <c r="K975" s="165"/>
      <c r="L975" s="76"/>
      <c r="M975" s="762">
        <v>45859</v>
      </c>
      <c r="N975" s="1231" t="s">
        <v>233</v>
      </c>
      <c r="O975" s="783"/>
      <c r="P975" s="82" t="str">
        <f>TRIM(BD_EstrellaVergara[[#This Row],[CONTACTO II]])</f>
        <v/>
      </c>
      <c r="Q975" s="84"/>
      <c r="R975" s="394"/>
      <c r="S975" s="394"/>
      <c r="T975" s="394"/>
      <c r="U975" s="394"/>
    </row>
    <row r="976" spans="1:22" ht="12.75" customHeight="1">
      <c r="A976" s="1210">
        <v>61996107</v>
      </c>
      <c r="B976" s="1233" t="s">
        <v>5010</v>
      </c>
      <c r="C976" s="164" t="s">
        <v>5011</v>
      </c>
      <c r="D976" s="145"/>
      <c r="E976" s="145" t="s">
        <v>624</v>
      </c>
      <c r="F976" s="76"/>
      <c r="G976" s="165" t="s">
        <v>225</v>
      </c>
      <c r="H976" s="165" t="s">
        <v>242</v>
      </c>
      <c r="I976" s="82"/>
      <c r="J976" s="76"/>
      <c r="K976" s="165"/>
      <c r="L976" s="76"/>
      <c r="M976" s="762">
        <v>45846</v>
      </c>
      <c r="N976" s="1231" t="s">
        <v>233</v>
      </c>
      <c r="O976" s="783"/>
      <c r="P976" s="82" t="str">
        <f>TRIM(BD_EstrellaVergara[[#This Row],[CONTACTO II]])</f>
        <v/>
      </c>
      <c r="Q976" s="84"/>
      <c r="R976" s="394"/>
      <c r="S976" s="394"/>
      <c r="T976" s="394"/>
      <c r="U976" s="394"/>
    </row>
    <row r="977" spans="1:24" ht="12.75" customHeight="1">
      <c r="A977" s="1234">
        <v>73172713</v>
      </c>
      <c r="B977" s="1233" t="s">
        <v>8182</v>
      </c>
      <c r="C977" s="1235">
        <v>900720881</v>
      </c>
      <c r="D977" s="145"/>
      <c r="E977" s="145" t="s">
        <v>8183</v>
      </c>
      <c r="F977" s="76"/>
      <c r="G977" s="165" t="s">
        <v>223</v>
      </c>
      <c r="H977" s="165"/>
      <c r="I977" s="82"/>
      <c r="J977" s="76"/>
      <c r="K977" s="165"/>
      <c r="L977" s="76"/>
      <c r="M977" s="189">
        <v>45841</v>
      </c>
      <c r="N977" s="1231" t="s">
        <v>233</v>
      </c>
      <c r="O977" s="783"/>
      <c r="P977" s="82" t="str">
        <f>TRIM(BD_EstrellaVergara[[#This Row],[CONTACTO II]])</f>
        <v/>
      </c>
      <c r="Q977" s="84"/>
      <c r="R977" s="394"/>
      <c r="S977" s="394"/>
      <c r="T977" s="394"/>
      <c r="U977" s="394"/>
    </row>
    <row r="978" spans="1:24" ht="12.75" customHeight="1">
      <c r="A978" s="125">
        <v>70962270</v>
      </c>
      <c r="B978" s="125" t="s">
        <v>5880</v>
      </c>
      <c r="C978" s="125">
        <v>51968597800</v>
      </c>
      <c r="D978" s="162" t="s">
        <v>5881</v>
      </c>
      <c r="E978" s="162" t="s">
        <v>347</v>
      </c>
      <c r="F978" s="66"/>
      <c r="G978" s="165" t="s">
        <v>223</v>
      </c>
      <c r="H978" s="125" t="s">
        <v>245</v>
      </c>
      <c r="I978" s="85"/>
      <c r="J978" s="66"/>
      <c r="K978" s="125" t="s">
        <v>274</v>
      </c>
      <c r="L978" s="66" t="s">
        <v>274</v>
      </c>
      <c r="M978" s="189">
        <v>45860</v>
      </c>
      <c r="N978" s="1231" t="s">
        <v>231</v>
      </c>
      <c r="O978" s="85"/>
      <c r="P978" s="85"/>
      <c r="Q978" s="87"/>
      <c r="R978" s="394"/>
      <c r="S978" s="394"/>
      <c r="T978" s="394"/>
      <c r="U978" s="394"/>
      <c r="W978" s="61"/>
      <c r="X978" s="61"/>
    </row>
    <row r="979" spans="1:24" ht="12.75" customHeight="1">
      <c r="A979" s="125">
        <v>61213613</v>
      </c>
      <c r="B979" s="125" t="s">
        <v>3842</v>
      </c>
      <c r="C979" s="125">
        <v>51949236630</v>
      </c>
      <c r="D979" s="162" t="s">
        <v>3843</v>
      </c>
      <c r="E979" s="162" t="s">
        <v>347</v>
      </c>
      <c r="F979" s="66"/>
      <c r="G979" s="165" t="s">
        <v>223</v>
      </c>
      <c r="H979" s="125" t="s">
        <v>245</v>
      </c>
      <c r="I979" s="85"/>
      <c r="J979" s="66"/>
      <c r="K979" s="125" t="s">
        <v>274</v>
      </c>
      <c r="L979" s="66" t="s">
        <v>274</v>
      </c>
      <c r="M979" s="189">
        <v>45860</v>
      </c>
      <c r="N979" s="1231" t="s">
        <v>233</v>
      </c>
      <c r="O979" s="85"/>
      <c r="P979" s="85"/>
      <c r="Q979" s="87"/>
      <c r="R979" s="394"/>
      <c r="S979" s="394"/>
      <c r="T979" s="394"/>
      <c r="U979" s="394"/>
      <c r="W979" s="61"/>
      <c r="X979" s="61"/>
    </row>
    <row r="980" spans="1:24" ht="12.75" customHeight="1">
      <c r="A980" s="1210">
        <v>72591842</v>
      </c>
      <c r="B980" s="164" t="s">
        <v>7352</v>
      </c>
      <c r="C980" s="164">
        <v>51982760920</v>
      </c>
      <c r="D980" s="162" t="s">
        <v>7351</v>
      </c>
      <c r="E980" s="162" t="s">
        <v>451</v>
      </c>
      <c r="F980" s="76"/>
      <c r="G980" s="165" t="s">
        <v>223</v>
      </c>
      <c r="H980" s="165" t="s">
        <v>245</v>
      </c>
      <c r="I980" s="82"/>
      <c r="J980" s="76"/>
      <c r="K980" s="165" t="s">
        <v>278</v>
      </c>
      <c r="L980" s="76" t="s">
        <v>278</v>
      </c>
      <c r="M980" s="819">
        <v>45860</v>
      </c>
      <c r="N980" s="1231" t="s">
        <v>233</v>
      </c>
      <c r="O980" s="503"/>
      <c r="P980" s="82" t="str">
        <f>TRIM(BD_EstrellaVergara[[#This Row],[CONTACTO II]])</f>
        <v/>
      </c>
      <c r="Q980" s="84"/>
      <c r="R980" s="394"/>
      <c r="S980" s="394"/>
      <c r="T980" s="394"/>
      <c r="U980" s="394"/>
      <c r="W980" s="61"/>
      <c r="X980" s="61"/>
    </row>
    <row r="981" spans="1:24" ht="12.75" customHeight="1">
      <c r="A981" s="1210">
        <v>40345665</v>
      </c>
      <c r="B981" s="164" t="s">
        <v>1393</v>
      </c>
      <c r="C981" s="164">
        <v>51964326140</v>
      </c>
      <c r="D981" s="162" t="s">
        <v>1394</v>
      </c>
      <c r="E981" s="162" t="s">
        <v>347</v>
      </c>
      <c r="F981" s="76"/>
      <c r="G981" s="165" t="s">
        <v>224</v>
      </c>
      <c r="H981" s="165" t="s">
        <v>245</v>
      </c>
      <c r="I981" s="82"/>
      <c r="J981" s="76"/>
      <c r="K981" s="165" t="s">
        <v>280</v>
      </c>
      <c r="L981" s="76" t="s">
        <v>280</v>
      </c>
      <c r="M981" s="819">
        <v>45860</v>
      </c>
      <c r="N981" s="1231" t="s">
        <v>233</v>
      </c>
      <c r="O981" s="503"/>
      <c r="P981" s="82" t="str">
        <f>TRIM(BD_EstrellaVergara[[#This Row],[CONTACTO II]])</f>
        <v/>
      </c>
      <c r="Q981" s="84"/>
      <c r="R981" s="394"/>
      <c r="S981" s="394"/>
      <c r="T981" s="394"/>
      <c r="U981" s="394"/>
      <c r="W981" s="61"/>
      <c r="X981" s="61"/>
    </row>
    <row r="982" spans="1:24" ht="12.75" customHeight="1">
      <c r="A982" s="1236">
        <v>9901927</v>
      </c>
      <c r="B982" s="808" t="s">
        <v>824</v>
      </c>
      <c r="C982" s="808">
        <v>51954544355</v>
      </c>
      <c r="D982" s="812" t="s">
        <v>825</v>
      </c>
      <c r="E982" s="812" t="s">
        <v>451</v>
      </c>
      <c r="F982" s="817"/>
      <c r="G982" s="165" t="s">
        <v>224</v>
      </c>
      <c r="H982" s="165" t="s">
        <v>245</v>
      </c>
      <c r="I982" s="82"/>
      <c r="J982" s="76"/>
      <c r="K982" s="165" t="s">
        <v>262</v>
      </c>
      <c r="L982" s="76" t="s">
        <v>262</v>
      </c>
      <c r="M982" s="819">
        <v>45860</v>
      </c>
      <c r="N982" s="1231" t="s">
        <v>233</v>
      </c>
      <c r="O982" s="503"/>
      <c r="P982" s="82" t="str">
        <f>TRIM(BD_EstrellaVergara[[#This Row],[CONTACTO II]])</f>
        <v/>
      </c>
      <c r="Q982" s="84"/>
      <c r="R982" s="394"/>
      <c r="S982" s="394"/>
      <c r="T982" s="394"/>
      <c r="U982" s="394"/>
      <c r="W982" s="61"/>
      <c r="X982" s="61"/>
    </row>
    <row r="983" spans="1:24" ht="12.75" customHeight="1">
      <c r="A983" s="1237">
        <v>48676112</v>
      </c>
      <c r="B983" s="809" t="s">
        <v>2944</v>
      </c>
      <c r="C983" s="809">
        <v>51910197668</v>
      </c>
      <c r="D983" s="813" t="s">
        <v>2945</v>
      </c>
      <c r="E983" s="813" t="s">
        <v>451</v>
      </c>
      <c r="F983" s="818"/>
      <c r="G983" s="165" t="s">
        <v>225</v>
      </c>
      <c r="H983" s="165" t="s">
        <v>245</v>
      </c>
      <c r="I983" s="82"/>
      <c r="J983" s="76"/>
      <c r="K983" s="165" t="s">
        <v>262</v>
      </c>
      <c r="L983" s="76" t="s">
        <v>262</v>
      </c>
      <c r="M983" s="819">
        <v>45860</v>
      </c>
      <c r="N983" s="1231" t="s">
        <v>233</v>
      </c>
      <c r="O983" s="503" t="s">
        <v>236</v>
      </c>
      <c r="P983" s="82"/>
      <c r="Q983" s="84"/>
      <c r="R983" s="394"/>
      <c r="S983" s="394"/>
      <c r="T983" s="394"/>
      <c r="U983" s="394"/>
      <c r="W983" s="61"/>
      <c r="X983" s="61"/>
    </row>
    <row r="984" spans="1:24" ht="12.75" customHeight="1">
      <c r="A984" s="1213" t="s">
        <v>10766</v>
      </c>
      <c r="B984" s="568" t="s">
        <v>10767</v>
      </c>
      <c r="C984" s="1214" t="s">
        <v>10768</v>
      </c>
      <c r="D984" s="571" t="s">
        <v>10769</v>
      </c>
      <c r="E984" s="1185" t="s">
        <v>347</v>
      </c>
      <c r="F984" s="711"/>
      <c r="G984" s="165" t="s">
        <v>224</v>
      </c>
      <c r="H984" s="165" t="s">
        <v>245</v>
      </c>
      <c r="I984" s="82"/>
      <c r="J984" s="76"/>
      <c r="K984" s="165" t="s">
        <v>262</v>
      </c>
      <c r="L984" s="76" t="s">
        <v>262</v>
      </c>
      <c r="M984" s="819">
        <v>45860</v>
      </c>
      <c r="N984" s="1231" t="s">
        <v>233</v>
      </c>
      <c r="O984" s="503"/>
      <c r="P984" s="82" t="str">
        <f>TRIM(BD_EstrellaVergara[[#This Row],[CONTACTO II]])</f>
        <v/>
      </c>
      <c r="Q984" s="84"/>
      <c r="R984" s="394"/>
      <c r="S984" s="394"/>
      <c r="T984" s="394"/>
      <c r="U984" s="394"/>
      <c r="W984" s="332"/>
      <c r="X984" s="332"/>
    </row>
    <row r="985" spans="1:24" ht="12.75" customHeight="1">
      <c r="A985" s="1210">
        <v>62012042</v>
      </c>
      <c r="B985" s="164" t="s">
        <v>5020</v>
      </c>
      <c r="C985" s="164">
        <v>912539308</v>
      </c>
      <c r="D985" s="145"/>
      <c r="E985" s="145"/>
      <c r="F985" s="76"/>
      <c r="G985" s="165" t="s">
        <v>225</v>
      </c>
      <c r="H985" s="165" t="s">
        <v>246</v>
      </c>
      <c r="I985" s="82"/>
      <c r="J985" s="76"/>
      <c r="K985" s="165"/>
      <c r="L985" s="76"/>
      <c r="M985" s="189">
        <v>45857</v>
      </c>
      <c r="N985" s="1231" t="s">
        <v>233</v>
      </c>
      <c r="O985" s="83"/>
      <c r="P985" s="82" t="str">
        <f>TRIM(BD_EstrellaVergara[[#This Row],[CONTACTO II]])</f>
        <v/>
      </c>
      <c r="Q985" s="84"/>
      <c r="R985" s="394"/>
      <c r="S985" s="394"/>
      <c r="T985" s="394"/>
      <c r="U985" s="394"/>
    </row>
    <row r="986" spans="1:24" ht="12.75" customHeight="1">
      <c r="A986" s="1210">
        <v>61360955</v>
      </c>
      <c r="B986" s="164" t="s">
        <v>4094</v>
      </c>
      <c r="C986" s="164" t="s">
        <v>4095</v>
      </c>
      <c r="D986" s="145"/>
      <c r="E986" s="145"/>
      <c r="F986" s="76"/>
      <c r="G986" s="165" t="s">
        <v>224</v>
      </c>
      <c r="H986" s="165" t="s">
        <v>243</v>
      </c>
      <c r="I986" s="82"/>
      <c r="J986" s="76"/>
      <c r="K986" s="165"/>
      <c r="L986" s="76"/>
      <c r="M986" s="189">
        <v>45857</v>
      </c>
      <c r="N986" s="1231" t="s">
        <v>233</v>
      </c>
      <c r="O986" s="83"/>
      <c r="P986" s="82" t="str">
        <f>TRIM(BD_EstrellaVergara[[#This Row],[CONTACTO II]])</f>
        <v/>
      </c>
      <c r="Q986" s="84"/>
      <c r="R986" s="394"/>
      <c r="S986" s="394"/>
      <c r="T986" s="394"/>
      <c r="U986" s="394"/>
    </row>
    <row r="987" spans="1:24" ht="12.75" customHeight="1">
      <c r="A987" s="1210">
        <v>60776847</v>
      </c>
      <c r="B987" s="164" t="s">
        <v>3279</v>
      </c>
      <c r="C987" s="164" t="s">
        <v>3280</v>
      </c>
      <c r="D987" s="145"/>
      <c r="E987" s="145"/>
      <c r="F987" s="76"/>
      <c r="G987" s="165" t="s">
        <v>224</v>
      </c>
      <c r="H987" s="165" t="s">
        <v>242</v>
      </c>
      <c r="I987" s="82"/>
      <c r="J987" s="76"/>
      <c r="K987" s="165"/>
      <c r="L987" s="76"/>
      <c r="M987" s="189">
        <v>45860</v>
      </c>
      <c r="N987" s="1231" t="s">
        <v>231</v>
      </c>
      <c r="O987" s="83"/>
      <c r="P987" s="82" t="str">
        <f>TRIM(BD_EstrellaVergara[[#This Row],[CONTACTO II]])</f>
        <v/>
      </c>
      <c r="Q987" s="84" t="s">
        <v>324</v>
      </c>
      <c r="R987" s="315" t="s">
        <v>234</v>
      </c>
      <c r="S987" s="394" t="s">
        <v>318</v>
      </c>
      <c r="T987" s="315" t="s">
        <v>323</v>
      </c>
      <c r="U987" s="315" t="s">
        <v>255</v>
      </c>
    </row>
    <row r="988" spans="1:24" ht="12.75" customHeight="1">
      <c r="A988" s="1210"/>
      <c r="B988" s="164" t="s">
        <v>12389</v>
      </c>
      <c r="C988" s="164" t="s">
        <v>12390</v>
      </c>
      <c r="D988" s="145"/>
      <c r="E988" s="145"/>
      <c r="F988" s="76"/>
      <c r="G988" s="165" t="s">
        <v>225</v>
      </c>
      <c r="H988" s="165" t="s">
        <v>245</v>
      </c>
      <c r="I988" s="82"/>
      <c r="J988" s="76"/>
      <c r="K988" s="165"/>
      <c r="L988" s="76"/>
      <c r="M988" s="819">
        <v>45860</v>
      </c>
      <c r="N988" s="1231" t="s">
        <v>231</v>
      </c>
      <c r="O988" s="83"/>
      <c r="P988" s="82" t="str">
        <f>TRIM(BD_EstrellaVergara[[#This Row],[CONTACTO II]])</f>
        <v/>
      </c>
      <c r="Q988" s="84"/>
      <c r="R988" s="83"/>
      <c r="S988" s="83"/>
      <c r="T988" s="83"/>
      <c r="U988" s="83"/>
    </row>
    <row r="989" spans="1:24" ht="12.75" customHeight="1">
      <c r="A989" s="321">
        <v>71424829</v>
      </c>
      <c r="B989" s="321" t="s">
        <v>6341</v>
      </c>
      <c r="C989" s="321">
        <v>51954561892</v>
      </c>
      <c r="D989" s="590" t="s">
        <v>6342</v>
      </c>
      <c r="E989" s="590" t="s">
        <v>347</v>
      </c>
      <c r="F989" s="320"/>
      <c r="G989" s="321" t="s">
        <v>223</v>
      </c>
      <c r="H989" s="321" t="s">
        <v>245</v>
      </c>
      <c r="I989" s="311"/>
      <c r="J989" s="320"/>
      <c r="K989" s="321" t="s">
        <v>280</v>
      </c>
      <c r="L989" s="321" t="s">
        <v>280</v>
      </c>
      <c r="M989" s="819">
        <v>45862</v>
      </c>
      <c r="N989" s="1231" t="s">
        <v>233</v>
      </c>
      <c r="O989" s="311" t="s">
        <v>236</v>
      </c>
      <c r="P989" s="311"/>
      <c r="Q989" s="492"/>
      <c r="R989" s="319"/>
      <c r="S989" s="319"/>
      <c r="T989" s="319"/>
      <c r="U989" s="319"/>
      <c r="V989" s="332"/>
    </row>
    <row r="990" spans="1:24" ht="12.75" customHeight="1">
      <c r="A990" s="321">
        <v>40791234</v>
      </c>
      <c r="B990" s="321" t="s">
        <v>1509</v>
      </c>
      <c r="C990" s="321">
        <v>51910979708</v>
      </c>
      <c r="D990" s="590" t="s">
        <v>1510</v>
      </c>
      <c r="E990" s="590" t="s">
        <v>347</v>
      </c>
      <c r="F990" s="320"/>
      <c r="G990" s="321" t="s">
        <v>224</v>
      </c>
      <c r="H990" s="321" t="s">
        <v>245</v>
      </c>
      <c r="I990" s="311"/>
      <c r="J990" s="320"/>
      <c r="K990" s="321" t="s">
        <v>280</v>
      </c>
      <c r="L990" s="321" t="s">
        <v>280</v>
      </c>
      <c r="M990" s="819">
        <v>45862</v>
      </c>
      <c r="N990" s="1231" t="s">
        <v>233</v>
      </c>
      <c r="O990" s="311"/>
      <c r="P990" s="311"/>
      <c r="Q990" s="492"/>
      <c r="R990" s="319"/>
      <c r="S990" s="319"/>
      <c r="T990" s="319"/>
      <c r="U990" s="319"/>
      <c r="V990" s="332"/>
    </row>
    <row r="991" spans="1:24" ht="12.75" customHeight="1">
      <c r="A991" s="1210">
        <v>71562280</v>
      </c>
      <c r="B991" s="164" t="s">
        <v>6397</v>
      </c>
      <c r="C991" s="164">
        <v>51946444379</v>
      </c>
      <c r="D991" s="162" t="s">
        <v>6398</v>
      </c>
      <c r="E991" s="162" t="s">
        <v>347</v>
      </c>
      <c r="F991" s="76"/>
      <c r="G991" s="165" t="s">
        <v>224</v>
      </c>
      <c r="H991" s="165"/>
      <c r="I991" s="82"/>
      <c r="J991" s="76"/>
      <c r="K991" s="165" t="s">
        <v>278</v>
      </c>
      <c r="L991" s="76" t="s">
        <v>278</v>
      </c>
      <c r="M991" s="189">
        <v>45862</v>
      </c>
      <c r="N991" s="1227" t="s">
        <v>233</v>
      </c>
      <c r="O991" s="503"/>
      <c r="P991" s="82" t="str">
        <f>TRIM(BD_EstrellaVergara[[#This Row],[CONTACTO II]])</f>
        <v/>
      </c>
      <c r="Q991" s="84"/>
      <c r="R991" s="504"/>
      <c r="S991" s="504"/>
      <c r="T991" s="504"/>
      <c r="U991" s="504"/>
      <c r="V991" s="505"/>
    </row>
    <row r="992" spans="1:24" ht="12.75" customHeight="1">
      <c r="A992" s="1210">
        <v>72998324</v>
      </c>
      <c r="B992" s="164" t="s">
        <v>7930</v>
      </c>
      <c r="C992" s="164">
        <v>51960444541</v>
      </c>
      <c r="D992" s="162" t="s">
        <v>7931</v>
      </c>
      <c r="E992" s="162" t="s">
        <v>451</v>
      </c>
      <c r="F992" s="76"/>
      <c r="G992" s="165" t="s">
        <v>224</v>
      </c>
      <c r="H992" s="165" t="s">
        <v>245</v>
      </c>
      <c r="I992" s="82"/>
      <c r="J992" s="76"/>
      <c r="K992" s="165" t="s">
        <v>278</v>
      </c>
      <c r="L992" s="1098" t="s">
        <v>262</v>
      </c>
      <c r="M992" s="189">
        <v>45862</v>
      </c>
      <c r="N992" s="1227" t="s">
        <v>233</v>
      </c>
      <c r="O992" s="503"/>
      <c r="P992" s="82" t="s">
        <v>329</v>
      </c>
      <c r="Q992" s="84"/>
      <c r="R992" s="504"/>
      <c r="S992" s="504"/>
      <c r="T992" s="504"/>
      <c r="U992" s="504"/>
      <c r="V992" s="505"/>
    </row>
    <row r="993" spans="1:25" ht="12.75" customHeight="1">
      <c r="A993" s="1210">
        <v>61252856</v>
      </c>
      <c r="B993" s="164" t="s">
        <v>3912</v>
      </c>
      <c r="C993" s="164">
        <v>51932332099</v>
      </c>
      <c r="D993" s="162" t="s">
        <v>3913</v>
      </c>
      <c r="E993" s="162" t="s">
        <v>347</v>
      </c>
      <c r="F993" s="76"/>
      <c r="G993" s="165" t="s">
        <v>223</v>
      </c>
      <c r="H993" s="165"/>
      <c r="I993" s="82"/>
      <c r="J993" s="76"/>
      <c r="K993" s="165" t="s">
        <v>278</v>
      </c>
      <c r="L993" s="76" t="s">
        <v>278</v>
      </c>
      <c r="M993" s="189">
        <v>45862</v>
      </c>
      <c r="N993" s="1227" t="s">
        <v>233</v>
      </c>
      <c r="O993" s="503"/>
      <c r="P993" s="82" t="str">
        <f>TRIM(BD_EstrellaVergara[[#This Row],[CONTACTO II]])</f>
        <v/>
      </c>
      <c r="Q993" s="84"/>
      <c r="R993" s="504"/>
      <c r="S993" s="504"/>
      <c r="T993" s="504"/>
      <c r="U993" s="504"/>
      <c r="V993" s="505"/>
    </row>
    <row r="994" spans="1:25" ht="12.75" customHeight="1">
      <c r="A994" s="1210">
        <v>72599925</v>
      </c>
      <c r="B994" s="164" t="s">
        <v>7432</v>
      </c>
      <c r="C994" s="164">
        <v>51963342382</v>
      </c>
      <c r="D994" s="162" t="s">
        <v>7433</v>
      </c>
      <c r="E994" s="162" t="s">
        <v>347</v>
      </c>
      <c r="F994" s="76"/>
      <c r="G994" s="165" t="s">
        <v>223</v>
      </c>
      <c r="H994" s="165" t="s">
        <v>245</v>
      </c>
      <c r="I994" s="82"/>
      <c r="J994" s="76"/>
      <c r="K994" s="165" t="s">
        <v>274</v>
      </c>
      <c r="L994" s="76" t="s">
        <v>274</v>
      </c>
      <c r="M994" s="189">
        <v>45862</v>
      </c>
      <c r="N994" s="1227" t="s">
        <v>233</v>
      </c>
      <c r="O994" s="503"/>
      <c r="P994" s="82" t="str">
        <f>TRIM(BD_EstrellaVergara[[#This Row],[CONTACTO II]])</f>
        <v/>
      </c>
      <c r="Q994" s="84"/>
      <c r="R994" s="504"/>
      <c r="S994" s="504"/>
      <c r="T994" s="504"/>
      <c r="U994" s="504"/>
      <c r="V994" s="56" t="s">
        <v>592</v>
      </c>
      <c r="W994" s="332"/>
      <c r="X994" s="332"/>
    </row>
    <row r="995" spans="1:25" ht="12.75" customHeight="1">
      <c r="A995" s="1210">
        <v>77202639</v>
      </c>
      <c r="B995" s="164" t="s">
        <v>9902</v>
      </c>
      <c r="C995" s="164">
        <v>51912070134</v>
      </c>
      <c r="D995" s="162" t="s">
        <v>9903</v>
      </c>
      <c r="E995" s="162" t="s">
        <v>347</v>
      </c>
      <c r="F995" s="76"/>
      <c r="G995" s="165" t="s">
        <v>223</v>
      </c>
      <c r="H995" s="165" t="s">
        <v>245</v>
      </c>
      <c r="I995" s="82"/>
      <c r="J995" s="76"/>
      <c r="K995" s="165" t="s">
        <v>274</v>
      </c>
      <c r="L995" s="1098" t="s">
        <v>262</v>
      </c>
      <c r="M995" s="189">
        <v>45862</v>
      </c>
      <c r="N995" s="1227" t="s">
        <v>233</v>
      </c>
      <c r="O995" s="503"/>
      <c r="P995" s="82" t="s">
        <v>329</v>
      </c>
      <c r="Q995" s="84"/>
      <c r="R995" s="504"/>
      <c r="S995" s="504"/>
      <c r="T995" s="504"/>
      <c r="U995" s="504"/>
      <c r="V995" s="56" t="s">
        <v>592</v>
      </c>
      <c r="W995" s="332"/>
      <c r="X995" s="332"/>
    </row>
    <row r="996" spans="1:25" ht="12.75" customHeight="1">
      <c r="A996" s="1238">
        <v>40855932</v>
      </c>
      <c r="B996" s="808" t="s">
        <v>1526</v>
      </c>
      <c r="C996" s="808">
        <v>51906843144</v>
      </c>
      <c r="D996" s="812" t="s">
        <v>1527</v>
      </c>
      <c r="E996" s="812" t="s">
        <v>347</v>
      </c>
      <c r="F996" s="817"/>
      <c r="G996" s="746" t="s">
        <v>223</v>
      </c>
      <c r="H996" s="746" t="s">
        <v>245</v>
      </c>
      <c r="I996" s="741"/>
      <c r="J996" s="618"/>
      <c r="K996" s="746" t="s">
        <v>262</v>
      </c>
      <c r="L996" s="618" t="s">
        <v>262</v>
      </c>
      <c r="M996" s="619">
        <v>45862</v>
      </c>
      <c r="N996" s="1227" t="s">
        <v>231</v>
      </c>
      <c r="O996" s="503"/>
      <c r="P996" s="741" t="s">
        <v>329</v>
      </c>
      <c r="Q996" s="838"/>
      <c r="R996" s="840"/>
      <c r="S996" s="840"/>
      <c r="T996" s="840"/>
      <c r="U996" s="840"/>
      <c r="V996" s="756"/>
    </row>
    <row r="997" spans="1:25" ht="12.75" customHeight="1">
      <c r="A997" s="1238">
        <v>46744855</v>
      </c>
      <c r="B997" s="808" t="s">
        <v>2694</v>
      </c>
      <c r="C997" s="808">
        <v>51966555342</v>
      </c>
      <c r="D997" s="812" t="s">
        <v>2695</v>
      </c>
      <c r="E997" s="812" t="s">
        <v>451</v>
      </c>
      <c r="F997" s="817"/>
      <c r="G997" s="746" t="s">
        <v>223</v>
      </c>
      <c r="H997" s="746" t="s">
        <v>245</v>
      </c>
      <c r="I997" s="741"/>
      <c r="J997" s="618"/>
      <c r="K997" s="746" t="s">
        <v>262</v>
      </c>
      <c r="L997" s="618" t="s">
        <v>262</v>
      </c>
      <c r="M997" s="619">
        <v>45862</v>
      </c>
      <c r="N997" s="1227" t="s">
        <v>231</v>
      </c>
      <c r="O997" s="503"/>
      <c r="P997" s="741" t="s">
        <v>329</v>
      </c>
      <c r="Q997" s="838"/>
      <c r="R997" s="840"/>
      <c r="S997" s="840"/>
      <c r="T997" s="840"/>
      <c r="U997" s="840"/>
      <c r="V997" s="756"/>
    </row>
    <row r="998" spans="1:25" ht="12.75" customHeight="1">
      <c r="A998" s="1239">
        <v>72052578</v>
      </c>
      <c r="B998" s="835" t="s">
        <v>135</v>
      </c>
      <c r="C998" s="835">
        <v>51993408414</v>
      </c>
      <c r="D998" s="836" t="s">
        <v>6715</v>
      </c>
      <c r="E998" s="836" t="s">
        <v>451</v>
      </c>
      <c r="F998" s="837"/>
      <c r="G998" s="747" t="s">
        <v>223</v>
      </c>
      <c r="H998" s="747" t="s">
        <v>245</v>
      </c>
      <c r="I998" s="742"/>
      <c r="J998" s="737"/>
      <c r="K998" s="747" t="s">
        <v>262</v>
      </c>
      <c r="L998" s="737" t="s">
        <v>262</v>
      </c>
      <c r="M998" s="819">
        <v>45862</v>
      </c>
      <c r="N998" s="1227" t="s">
        <v>233</v>
      </c>
      <c r="O998" s="503"/>
      <c r="P998" s="742" t="str">
        <f>TRIM(BD_EstrellaVergara[[#This Row],[CONTACTO II]])</f>
        <v/>
      </c>
      <c r="Q998" s="839"/>
      <c r="R998" s="841"/>
      <c r="S998" s="841"/>
      <c r="T998" s="841"/>
      <c r="U998" s="841"/>
      <c r="V998" s="757"/>
    </row>
    <row r="999" spans="1:25" ht="12.75" customHeight="1">
      <c r="A999" s="1240">
        <v>61362892</v>
      </c>
      <c r="B999" s="1186" t="s">
        <v>4112</v>
      </c>
      <c r="C999" s="1186">
        <v>51933541010</v>
      </c>
      <c r="D999" s="1186" t="s">
        <v>4113</v>
      </c>
      <c r="E999" s="1186" t="s">
        <v>451</v>
      </c>
      <c r="F999" s="1241"/>
      <c r="G999" s="1242" t="s">
        <v>225</v>
      </c>
      <c r="H999" s="125" t="s">
        <v>245</v>
      </c>
      <c r="I999" s="82"/>
      <c r="J999" s="76"/>
      <c r="K999" s="165" t="s">
        <v>262</v>
      </c>
      <c r="L999" s="76" t="s">
        <v>262</v>
      </c>
      <c r="M999" s="189">
        <v>45863</v>
      </c>
      <c r="N999" s="1231" t="s">
        <v>233</v>
      </c>
      <c r="O999" s="503"/>
      <c r="P999" s="85"/>
      <c r="Q999" s="85"/>
      <c r="R999" s="87"/>
      <c r="S999" s="88"/>
      <c r="T999" s="88"/>
      <c r="U999" s="88"/>
      <c r="V999" s="88"/>
      <c r="W999" s="61"/>
      <c r="X999" s="61"/>
      <c r="Y999" s="61"/>
    </row>
    <row r="1000" spans="1:25" ht="12.75" customHeight="1">
      <c r="A1000" s="1240" t="s">
        <v>10511</v>
      </c>
      <c r="B1000" s="1186" t="s">
        <v>10512</v>
      </c>
      <c r="C1000" s="1186">
        <v>51985371875</v>
      </c>
      <c r="D1000" s="1186" t="s">
        <v>6488</v>
      </c>
      <c r="E1000" s="1186" t="s">
        <v>451</v>
      </c>
      <c r="F1000" s="1241"/>
      <c r="G1000" s="1242" t="s">
        <v>224</v>
      </c>
      <c r="H1000" s="125" t="s">
        <v>245</v>
      </c>
      <c r="I1000" s="82"/>
      <c r="J1000" s="76"/>
      <c r="K1000" s="165" t="s">
        <v>262</v>
      </c>
      <c r="L1000" s="1098" t="s">
        <v>262</v>
      </c>
      <c r="M1000" s="189">
        <v>45863</v>
      </c>
      <c r="N1000" s="1231" t="s">
        <v>231</v>
      </c>
      <c r="O1000" s="503"/>
      <c r="P1000" s="95" t="s">
        <v>329</v>
      </c>
      <c r="Q1000" s="85"/>
      <c r="R1000" s="87"/>
      <c r="S1000" s="88"/>
      <c r="T1000" s="88"/>
      <c r="U1000" s="88"/>
      <c r="V1000" s="88"/>
      <c r="W1000" s="61"/>
      <c r="X1000" s="61"/>
      <c r="Y1000" s="61"/>
    </row>
    <row r="1001" spans="1:25" ht="12.75" customHeight="1">
      <c r="A1001" s="1240">
        <v>45221573</v>
      </c>
      <c r="B1001" s="1186" t="s">
        <v>2433</v>
      </c>
      <c r="C1001" s="1186">
        <v>51976181650</v>
      </c>
      <c r="D1001" s="1186" t="s">
        <v>2434</v>
      </c>
      <c r="E1001" s="1186" t="s">
        <v>451</v>
      </c>
      <c r="F1001" s="1241"/>
      <c r="G1001" s="1242" t="s">
        <v>225</v>
      </c>
      <c r="H1001" s="125" t="s">
        <v>245</v>
      </c>
      <c r="I1001" s="82"/>
      <c r="J1001" s="76"/>
      <c r="K1001" s="165" t="s">
        <v>262</v>
      </c>
      <c r="L1001" s="76" t="s">
        <v>262</v>
      </c>
      <c r="M1001" s="189">
        <v>45863</v>
      </c>
      <c r="N1001" s="1231" t="s">
        <v>233</v>
      </c>
      <c r="O1001" s="503"/>
      <c r="P1001" s="85"/>
      <c r="Q1001" s="85"/>
      <c r="R1001" s="87"/>
      <c r="S1001" s="88"/>
      <c r="T1001" s="88"/>
      <c r="U1001" s="88"/>
      <c r="V1001" s="88"/>
      <c r="W1001" s="61"/>
      <c r="X1001" s="61"/>
      <c r="Y1001" s="61"/>
    </row>
    <row r="1002" spans="1:25" ht="12.75" customHeight="1">
      <c r="A1002" s="1240">
        <v>42641247</v>
      </c>
      <c r="B1002" s="1186" t="s">
        <v>1928</v>
      </c>
      <c r="C1002" s="1186">
        <v>51955100386</v>
      </c>
      <c r="D1002" s="1186" t="s">
        <v>1929</v>
      </c>
      <c r="E1002" s="1186" t="s">
        <v>624</v>
      </c>
      <c r="F1002" s="1241"/>
      <c r="G1002" s="1242" t="s">
        <v>224</v>
      </c>
      <c r="H1002" s="125" t="s">
        <v>245</v>
      </c>
      <c r="I1002" s="82"/>
      <c r="J1002" s="76"/>
      <c r="K1002" s="165" t="s">
        <v>262</v>
      </c>
      <c r="L1002" s="1098" t="s">
        <v>262</v>
      </c>
      <c r="M1002" s="189">
        <v>45863</v>
      </c>
      <c r="N1002" s="1231" t="s">
        <v>231</v>
      </c>
      <c r="O1002" s="503"/>
      <c r="P1002" s="95" t="s">
        <v>329</v>
      </c>
      <c r="Q1002" s="85"/>
      <c r="R1002" s="87"/>
      <c r="S1002" s="88"/>
      <c r="T1002" s="88"/>
      <c r="U1002" s="88"/>
      <c r="V1002" s="88"/>
      <c r="W1002" s="61"/>
      <c r="X1002" s="61"/>
      <c r="Y1002" s="61"/>
    </row>
    <row r="1003" spans="1:25" ht="12.75" customHeight="1">
      <c r="A1003" s="1240">
        <v>74822307</v>
      </c>
      <c r="B1003" s="1186" t="s">
        <v>9060</v>
      </c>
      <c r="C1003" s="1186">
        <v>51984535861</v>
      </c>
      <c r="D1003" s="1186" t="s">
        <v>9061</v>
      </c>
      <c r="E1003" s="1186" t="s">
        <v>347</v>
      </c>
      <c r="F1003" s="1241"/>
      <c r="G1003" s="1242" t="s">
        <v>223</v>
      </c>
      <c r="H1003" s="125" t="s">
        <v>245</v>
      </c>
      <c r="I1003" s="82"/>
      <c r="J1003" s="76"/>
      <c r="K1003" s="165" t="s">
        <v>262</v>
      </c>
      <c r="L1003" s="76" t="s">
        <v>262</v>
      </c>
      <c r="M1003" s="189">
        <v>45863</v>
      </c>
      <c r="N1003" s="1231" t="s">
        <v>233</v>
      </c>
      <c r="O1003" s="503"/>
      <c r="P1003" s="85"/>
      <c r="Q1003" s="85"/>
      <c r="R1003" s="87"/>
      <c r="S1003" s="88"/>
      <c r="T1003" s="88"/>
      <c r="U1003" s="88"/>
      <c r="V1003" s="88"/>
      <c r="W1003" s="61"/>
      <c r="X1003" s="61"/>
      <c r="Y1003" s="61"/>
    </row>
    <row r="1004" spans="1:25" ht="12.75" customHeight="1">
      <c r="A1004" s="1243">
        <v>72995432</v>
      </c>
      <c r="B1004" s="1187" t="s">
        <v>7907</v>
      </c>
      <c r="C1004" s="1187">
        <v>51998970202</v>
      </c>
      <c r="D1004" s="1187" t="s">
        <v>7908</v>
      </c>
      <c r="E1004" s="1187" t="s">
        <v>451</v>
      </c>
      <c r="F1004" s="1244"/>
      <c r="G1004" s="1245" t="s">
        <v>224</v>
      </c>
      <c r="H1004" s="125" t="s">
        <v>245</v>
      </c>
      <c r="I1004" s="82"/>
      <c r="J1004" s="76"/>
      <c r="K1004" s="165" t="s">
        <v>262</v>
      </c>
      <c r="L1004" s="1098" t="s">
        <v>262</v>
      </c>
      <c r="M1004" s="189">
        <v>45863</v>
      </c>
      <c r="N1004" s="1231" t="s">
        <v>231</v>
      </c>
      <c r="O1004" s="503"/>
      <c r="P1004" s="95" t="s">
        <v>329</v>
      </c>
      <c r="Q1004" s="85"/>
      <c r="R1004" s="87"/>
      <c r="S1004" s="88"/>
      <c r="T1004" s="88"/>
      <c r="U1004" s="88"/>
      <c r="V1004" s="88"/>
      <c r="W1004" s="61"/>
      <c r="X1004" s="61"/>
      <c r="Y1004" s="61"/>
    </row>
    <row r="1005" spans="1:25" ht="12.75" customHeight="1">
      <c r="A1005" s="1210">
        <v>70707613</v>
      </c>
      <c r="B1005" s="164" t="s">
        <v>5654</v>
      </c>
      <c r="C1005" s="164">
        <v>51939406708</v>
      </c>
      <c r="D1005" s="145" t="s">
        <v>5655</v>
      </c>
      <c r="E1005" s="136">
        <v>2024</v>
      </c>
      <c r="F1005" s="76"/>
      <c r="G1005" s="1246" t="s">
        <v>223</v>
      </c>
      <c r="H1005" s="165" t="s">
        <v>245</v>
      </c>
      <c r="I1005" s="82"/>
      <c r="J1005" s="76"/>
      <c r="K1005" s="165" t="s">
        <v>274</v>
      </c>
      <c r="L1005" s="76" t="s">
        <v>274</v>
      </c>
      <c r="M1005" s="819">
        <v>45863</v>
      </c>
      <c r="N1005" s="1227" t="s">
        <v>233</v>
      </c>
      <c r="O1005" s="503"/>
      <c r="P1005" s="85"/>
      <c r="Q1005" s="85"/>
      <c r="R1005" s="84"/>
      <c r="S1005" s="504"/>
      <c r="T1005" s="504"/>
      <c r="U1005" s="504"/>
      <c r="V1005" s="56" t="s">
        <v>710</v>
      </c>
      <c r="X1005" s="332"/>
      <c r="Y1005" s="332"/>
    </row>
    <row r="1006" spans="1:25" ht="12.75" customHeight="1">
      <c r="A1006" s="1210">
        <v>74722867</v>
      </c>
      <c r="B1006" s="164" t="s">
        <v>9013</v>
      </c>
      <c r="C1006" s="164" t="s">
        <v>9014</v>
      </c>
      <c r="D1006" s="145"/>
      <c r="E1006" s="145" t="s">
        <v>347</v>
      </c>
      <c r="F1006" s="76"/>
      <c r="G1006" s="165" t="s">
        <v>225</v>
      </c>
      <c r="H1006" s="165" t="s">
        <v>242</v>
      </c>
      <c r="I1006" s="82"/>
      <c r="J1006" s="76"/>
      <c r="K1006" s="165"/>
      <c r="L1006" s="76"/>
      <c r="M1006" s="819">
        <v>45863</v>
      </c>
      <c r="N1006" s="1227" t="s">
        <v>231</v>
      </c>
      <c r="O1006" s="503"/>
      <c r="P1006" s="85"/>
      <c r="Q1006" s="85"/>
      <c r="R1006" s="83"/>
      <c r="S1006" s="83"/>
      <c r="T1006" s="83"/>
      <c r="U1006" s="83"/>
    </row>
    <row r="1007" spans="1:25" ht="12.75" customHeight="1">
      <c r="A1007" s="125">
        <v>78374666</v>
      </c>
      <c r="B1007" s="125" t="s">
        <v>10092</v>
      </c>
      <c r="C1007" s="125">
        <v>51907142287</v>
      </c>
      <c r="D1007" s="162" t="s">
        <v>10091</v>
      </c>
      <c r="E1007" s="162" t="s">
        <v>347</v>
      </c>
      <c r="F1007" s="66"/>
      <c r="G1007" s="321" t="s">
        <v>225</v>
      </c>
      <c r="H1007" s="125" t="s">
        <v>245</v>
      </c>
      <c r="I1007" s="85"/>
      <c r="J1007" s="66"/>
      <c r="K1007" s="125" t="s">
        <v>278</v>
      </c>
      <c r="L1007" s="125" t="s">
        <v>278</v>
      </c>
      <c r="M1007" s="819">
        <v>45868</v>
      </c>
      <c r="N1007" s="1227" t="s">
        <v>233</v>
      </c>
      <c r="O1007" s="503"/>
      <c r="P1007" s="85"/>
      <c r="Q1007" s="85"/>
      <c r="R1007" s="88"/>
      <c r="S1007" s="88"/>
      <c r="T1007" s="88"/>
      <c r="U1007" s="88"/>
      <c r="V1007" s="61"/>
      <c r="W1007" s="61"/>
      <c r="X1007" s="61"/>
      <c r="Y1007" s="61"/>
    </row>
    <row r="1008" spans="1:25" ht="12.75" customHeight="1">
      <c r="A1008" s="125">
        <v>61627875</v>
      </c>
      <c r="B1008" s="125" t="s">
        <v>4718</v>
      </c>
      <c r="C1008" s="125">
        <v>51950211128</v>
      </c>
      <c r="D1008" s="162" t="s">
        <v>4719</v>
      </c>
      <c r="E1008" s="162" t="s">
        <v>347</v>
      </c>
      <c r="F1008" s="66"/>
      <c r="G1008" s="321" t="s">
        <v>224</v>
      </c>
      <c r="H1008" s="125" t="s">
        <v>245</v>
      </c>
      <c r="I1008" s="85"/>
      <c r="J1008" s="66"/>
      <c r="K1008" s="125" t="s">
        <v>278</v>
      </c>
      <c r="L1008" s="125" t="s">
        <v>278</v>
      </c>
      <c r="M1008" s="819">
        <v>45868</v>
      </c>
      <c r="N1008" s="1227" t="s">
        <v>233</v>
      </c>
      <c r="O1008" s="503"/>
      <c r="P1008" s="85"/>
      <c r="Q1008" s="85"/>
      <c r="R1008" s="88"/>
      <c r="S1008" s="88"/>
      <c r="T1008" s="88"/>
      <c r="U1008" s="88"/>
      <c r="V1008" s="61"/>
      <c r="W1008" s="61"/>
      <c r="X1008" s="61"/>
      <c r="Y1008" s="61"/>
    </row>
    <row r="1009" spans="1:25" ht="12.75" customHeight="1">
      <c r="A1009" s="125">
        <v>44657144</v>
      </c>
      <c r="B1009" s="125" t="s">
        <v>2325</v>
      </c>
      <c r="C1009" s="125">
        <v>51988622489</v>
      </c>
      <c r="D1009" s="162" t="s">
        <v>2326</v>
      </c>
      <c r="E1009" s="162" t="s">
        <v>347</v>
      </c>
      <c r="F1009" s="66"/>
      <c r="G1009" s="1242" t="s">
        <v>223</v>
      </c>
      <c r="H1009" s="125" t="s">
        <v>245</v>
      </c>
      <c r="I1009" s="85"/>
      <c r="J1009" s="66"/>
      <c r="K1009" s="125" t="s">
        <v>278</v>
      </c>
      <c r="L1009" s="125" t="s">
        <v>278</v>
      </c>
      <c r="M1009" s="819">
        <v>45868</v>
      </c>
      <c r="N1009" s="1227" t="s">
        <v>233</v>
      </c>
      <c r="O1009" s="503"/>
      <c r="P1009" s="85"/>
      <c r="Q1009" s="85"/>
      <c r="R1009" s="88"/>
      <c r="S1009" s="88"/>
      <c r="T1009" s="88"/>
      <c r="U1009" s="88"/>
      <c r="V1009" s="61"/>
      <c r="W1009" s="61"/>
      <c r="X1009" s="61"/>
      <c r="Y1009" s="61"/>
    </row>
    <row r="1010" spans="1:25" ht="12.75" customHeight="1">
      <c r="A1010" s="125">
        <v>70642395</v>
      </c>
      <c r="B1010" s="125" t="s">
        <v>5591</v>
      </c>
      <c r="C1010" s="125">
        <v>51932578582</v>
      </c>
      <c r="D1010" s="162" t="s">
        <v>5592</v>
      </c>
      <c r="E1010" s="162" t="s">
        <v>347</v>
      </c>
      <c r="F1010" s="66"/>
      <c r="G1010" s="321" t="s">
        <v>224</v>
      </c>
      <c r="H1010" s="125" t="s">
        <v>245</v>
      </c>
      <c r="I1010" s="85"/>
      <c r="J1010" s="66"/>
      <c r="K1010" s="125" t="s">
        <v>278</v>
      </c>
      <c r="L1010" s="125" t="s">
        <v>278</v>
      </c>
      <c r="M1010" s="819">
        <v>45868</v>
      </c>
      <c r="N1010" s="1227" t="s">
        <v>233</v>
      </c>
      <c r="O1010" s="503"/>
      <c r="P1010" s="85"/>
      <c r="Q1010" s="85"/>
      <c r="R1010" s="88"/>
      <c r="S1010" s="88"/>
      <c r="T1010" s="88"/>
      <c r="U1010" s="88"/>
      <c r="V1010" s="61"/>
      <c r="W1010" s="61"/>
      <c r="X1010" s="61"/>
      <c r="Y1010" s="61"/>
    </row>
    <row r="1011" spans="1:25" ht="12.75" customHeight="1">
      <c r="A1011" s="125">
        <v>61472225</v>
      </c>
      <c r="B1011" s="128" t="s">
        <v>4453</v>
      </c>
      <c r="C1011" s="125">
        <v>51941268819</v>
      </c>
      <c r="D1011" s="162" t="s">
        <v>4454</v>
      </c>
      <c r="E1011" s="162" t="s">
        <v>451</v>
      </c>
      <c r="F1011" s="66"/>
      <c r="G1011" s="1242" t="s">
        <v>223</v>
      </c>
      <c r="H1011" s="125" t="s">
        <v>245</v>
      </c>
      <c r="I1011" s="85"/>
      <c r="J1011" s="66"/>
      <c r="K1011" s="125" t="s">
        <v>278</v>
      </c>
      <c r="L1011" s="125" t="s">
        <v>278</v>
      </c>
      <c r="M1011" s="819">
        <v>45868</v>
      </c>
      <c r="N1011" s="1227" t="s">
        <v>231</v>
      </c>
      <c r="O1011" s="503"/>
      <c r="P1011" s="85"/>
      <c r="Q1011" s="85"/>
      <c r="R1011" s="88"/>
      <c r="S1011" s="88"/>
      <c r="T1011" s="88"/>
      <c r="U1011" s="88"/>
      <c r="V1011" s="61"/>
      <c r="W1011" s="61"/>
      <c r="X1011" s="61"/>
      <c r="Y1011" s="61"/>
    </row>
    <row r="1012" spans="1:25" ht="12.75" customHeight="1">
      <c r="A1012" s="125">
        <v>70966053</v>
      </c>
      <c r="B1012" s="125" t="s">
        <v>5889</v>
      </c>
      <c r="C1012" s="125">
        <v>51985015223</v>
      </c>
      <c r="D1012" s="162" t="s">
        <v>5888</v>
      </c>
      <c r="E1012" s="162" t="s">
        <v>347</v>
      </c>
      <c r="F1012" s="66"/>
      <c r="G1012" s="321" t="s">
        <v>224</v>
      </c>
      <c r="H1012" s="125" t="s">
        <v>245</v>
      </c>
      <c r="I1012" s="85"/>
      <c r="J1012" s="66"/>
      <c r="K1012" s="125" t="s">
        <v>278</v>
      </c>
      <c r="L1012" s="125" t="s">
        <v>278</v>
      </c>
      <c r="M1012" s="819">
        <v>45868</v>
      </c>
      <c r="N1012" s="1227" t="s">
        <v>233</v>
      </c>
      <c r="O1012" s="503"/>
      <c r="P1012" s="85"/>
      <c r="Q1012" s="85"/>
      <c r="R1012" s="88"/>
      <c r="S1012" s="88"/>
      <c r="T1012" s="88"/>
      <c r="U1012" s="88"/>
      <c r="V1012" s="61"/>
      <c r="W1012" s="61"/>
      <c r="X1012" s="61"/>
      <c r="Y1012" s="61"/>
    </row>
    <row r="1013" spans="1:25" ht="12.75" customHeight="1">
      <c r="A1013" s="125">
        <v>76900061</v>
      </c>
      <c r="B1013" s="125" t="s">
        <v>9816</v>
      </c>
      <c r="C1013" s="125">
        <v>51982405039</v>
      </c>
      <c r="D1013" s="162" t="s">
        <v>9817</v>
      </c>
      <c r="E1013" s="162" t="s">
        <v>347</v>
      </c>
      <c r="F1013" s="66"/>
      <c r="G1013" s="321" t="s">
        <v>224</v>
      </c>
      <c r="H1013" s="125" t="s">
        <v>245</v>
      </c>
      <c r="I1013" s="85"/>
      <c r="J1013" s="66"/>
      <c r="K1013" s="125" t="s">
        <v>278</v>
      </c>
      <c r="L1013" s="125" t="s">
        <v>278</v>
      </c>
      <c r="M1013" s="819">
        <v>45868</v>
      </c>
      <c r="N1013" s="1227" t="s">
        <v>233</v>
      </c>
      <c r="O1013" s="503"/>
      <c r="P1013" s="85"/>
      <c r="Q1013" s="85"/>
      <c r="R1013" s="88"/>
      <c r="S1013" s="88"/>
      <c r="T1013" s="88"/>
      <c r="U1013" s="88"/>
      <c r="V1013" s="61"/>
      <c r="W1013" s="61"/>
      <c r="X1013" s="61"/>
      <c r="Y1013" s="61"/>
    </row>
    <row r="1014" spans="1:25" ht="12.75" customHeight="1">
      <c r="A1014" s="125">
        <v>40260242</v>
      </c>
      <c r="B1014" s="125" t="s">
        <v>1375</v>
      </c>
      <c r="C1014" s="125">
        <v>51984745238</v>
      </c>
      <c r="D1014" s="162" t="s">
        <v>1376</v>
      </c>
      <c r="E1014" s="162" t="s">
        <v>347</v>
      </c>
      <c r="F1014" s="66"/>
      <c r="G1014" s="321" t="s">
        <v>224</v>
      </c>
      <c r="H1014" s="125" t="s">
        <v>245</v>
      </c>
      <c r="I1014" s="85"/>
      <c r="J1014" s="66"/>
      <c r="K1014" s="125" t="s">
        <v>280</v>
      </c>
      <c r="L1014" s="125" t="s">
        <v>280</v>
      </c>
      <c r="M1014" s="1247">
        <v>45868</v>
      </c>
      <c r="N1014" s="1227" t="s">
        <v>233</v>
      </c>
      <c r="O1014" s="503"/>
      <c r="P1014" s="85"/>
      <c r="Q1014" s="85"/>
      <c r="R1014" s="88"/>
      <c r="S1014" s="88"/>
      <c r="T1014" s="88"/>
      <c r="U1014" s="88"/>
      <c r="V1014" s="61"/>
      <c r="W1014" s="61"/>
      <c r="X1014" s="61"/>
      <c r="Y1014" s="61"/>
    </row>
    <row r="1015" spans="1:25" ht="12.75" customHeight="1">
      <c r="A1015" s="125">
        <v>45862489</v>
      </c>
      <c r="B1015" s="125" t="s">
        <v>2562</v>
      </c>
      <c r="C1015" s="125">
        <v>51998003084</v>
      </c>
      <c r="D1015" s="162" t="s">
        <v>2563</v>
      </c>
      <c r="E1015" s="162" t="s">
        <v>347</v>
      </c>
      <c r="F1015" s="66"/>
      <c r="G1015" s="321" t="s">
        <v>224</v>
      </c>
      <c r="H1015" s="125" t="s">
        <v>245</v>
      </c>
      <c r="I1015" s="85"/>
      <c r="J1015" s="66"/>
      <c r="K1015" s="125" t="s">
        <v>280</v>
      </c>
      <c r="L1015" s="125" t="s">
        <v>280</v>
      </c>
      <c r="M1015" s="1247">
        <v>45868</v>
      </c>
      <c r="N1015" s="1227" t="s">
        <v>233</v>
      </c>
      <c r="O1015" s="503"/>
      <c r="P1015" s="85"/>
      <c r="Q1015" s="85"/>
      <c r="R1015" s="88"/>
      <c r="S1015" s="88"/>
      <c r="T1015" s="88"/>
      <c r="U1015" s="88"/>
      <c r="V1015" s="61"/>
      <c r="W1015" s="61"/>
      <c r="X1015" s="61"/>
      <c r="Y1015" s="61"/>
    </row>
    <row r="1016" spans="1:25" ht="12.75" customHeight="1">
      <c r="A1016" s="125">
        <v>48409576</v>
      </c>
      <c r="B1016" s="125" t="s">
        <v>2921</v>
      </c>
      <c r="C1016" s="125">
        <v>51927839497</v>
      </c>
      <c r="D1016" s="162" t="s">
        <v>2922</v>
      </c>
      <c r="E1016" s="162" t="s">
        <v>451</v>
      </c>
      <c r="F1016" s="66"/>
      <c r="G1016" s="321" t="s">
        <v>224</v>
      </c>
      <c r="H1016" s="125" t="s">
        <v>245</v>
      </c>
      <c r="I1016" s="85"/>
      <c r="J1016" s="66"/>
      <c r="K1016" s="125" t="s">
        <v>280</v>
      </c>
      <c r="L1016" s="125" t="s">
        <v>280</v>
      </c>
      <c r="M1016" s="1247">
        <v>45868</v>
      </c>
      <c r="N1016" s="1227" t="s">
        <v>233</v>
      </c>
      <c r="O1016" s="503"/>
      <c r="P1016" s="85"/>
      <c r="Q1016" s="85"/>
      <c r="R1016" s="88"/>
      <c r="S1016" s="88"/>
      <c r="T1016" s="88"/>
      <c r="U1016" s="88"/>
      <c r="V1016" s="61"/>
      <c r="W1016" s="61"/>
      <c r="X1016" s="61"/>
      <c r="Y1016" s="61"/>
    </row>
    <row r="1017" spans="1:25" ht="12.75" customHeight="1">
      <c r="A1017" s="125">
        <v>41186280</v>
      </c>
      <c r="B1017" s="125" t="s">
        <v>1603</v>
      </c>
      <c r="C1017" s="125">
        <v>51955488587</v>
      </c>
      <c r="D1017" s="162" t="s">
        <v>1604</v>
      </c>
      <c r="E1017" s="162" t="s">
        <v>347</v>
      </c>
      <c r="F1017" s="66"/>
      <c r="G1017" s="321" t="s">
        <v>224</v>
      </c>
      <c r="H1017" s="125" t="s">
        <v>245</v>
      </c>
      <c r="I1017" s="85"/>
      <c r="J1017" s="66"/>
      <c r="K1017" s="125" t="s">
        <v>280</v>
      </c>
      <c r="L1017" s="125" t="s">
        <v>280</v>
      </c>
      <c r="M1017" s="1247">
        <v>45868</v>
      </c>
      <c r="N1017" s="1227" t="s">
        <v>231</v>
      </c>
      <c r="O1017" s="592" t="s">
        <v>332</v>
      </c>
      <c r="P1017" s="95" t="s">
        <v>332</v>
      </c>
      <c r="Q1017" s="85"/>
      <c r="R1017" s="88"/>
      <c r="S1017" s="88"/>
      <c r="T1017" s="88"/>
      <c r="U1017" s="88"/>
      <c r="V1017" s="61" t="s">
        <v>12441</v>
      </c>
      <c r="W1017" s="61"/>
      <c r="X1017" s="61"/>
      <c r="Y1017" s="61"/>
    </row>
    <row r="1018" spans="1:25" ht="12.75" customHeight="1">
      <c r="A1018" s="125">
        <v>71540856</v>
      </c>
      <c r="B1018" s="125" t="s">
        <v>6382</v>
      </c>
      <c r="C1018" s="125">
        <v>51901033969</v>
      </c>
      <c r="D1018" s="162" t="s">
        <v>6383</v>
      </c>
      <c r="E1018" s="162" t="s">
        <v>347</v>
      </c>
      <c r="F1018" s="66"/>
      <c r="G1018" s="321" t="s">
        <v>224</v>
      </c>
      <c r="H1018" s="125" t="s">
        <v>245</v>
      </c>
      <c r="I1018" s="85"/>
      <c r="J1018" s="66"/>
      <c r="K1018" s="125" t="s">
        <v>280</v>
      </c>
      <c r="L1018" s="125" t="s">
        <v>280</v>
      </c>
      <c r="M1018" s="1247">
        <v>45868</v>
      </c>
      <c r="N1018" s="1227" t="s">
        <v>233</v>
      </c>
      <c r="O1018" s="503"/>
      <c r="P1018" s="85"/>
      <c r="Q1018" s="85"/>
      <c r="R1018" s="88"/>
      <c r="S1018" s="88"/>
      <c r="T1018" s="88"/>
      <c r="U1018" s="88"/>
      <c r="V1018" s="61"/>
      <c r="W1018" s="61"/>
      <c r="X1018" s="61"/>
      <c r="Y1018" s="61"/>
    </row>
    <row r="1019" spans="1:25" ht="12.75" customHeight="1">
      <c r="A1019" s="1210">
        <v>45437570</v>
      </c>
      <c r="B1019" s="164" t="s">
        <v>2471</v>
      </c>
      <c r="C1019" s="164">
        <v>51947600812</v>
      </c>
      <c r="D1019" s="162" t="s">
        <v>2472</v>
      </c>
      <c r="E1019" s="162" t="s">
        <v>347</v>
      </c>
      <c r="F1019" s="76"/>
      <c r="G1019" s="165" t="s">
        <v>224</v>
      </c>
      <c r="H1019" s="165" t="s">
        <v>245</v>
      </c>
      <c r="I1019" s="82"/>
      <c r="J1019" s="76"/>
      <c r="K1019" s="165" t="s">
        <v>280</v>
      </c>
      <c r="L1019" s="76" t="s">
        <v>280</v>
      </c>
      <c r="M1019" s="189">
        <v>45868</v>
      </c>
      <c r="N1019" s="1227" t="s">
        <v>233</v>
      </c>
      <c r="O1019" s="503"/>
      <c r="P1019" s="85"/>
      <c r="Q1019" s="85"/>
      <c r="R1019" s="504"/>
      <c r="S1019" s="504"/>
      <c r="T1019" s="504"/>
      <c r="U1019" s="504"/>
      <c r="V1019" s="505"/>
      <c r="W1019" s="61"/>
      <c r="X1019" s="61"/>
      <c r="Y1019" s="61"/>
    </row>
    <row r="1020" spans="1:25" ht="12.75" customHeight="1">
      <c r="A1020" s="1210">
        <v>70966053</v>
      </c>
      <c r="B1020" s="164" t="s">
        <v>5889</v>
      </c>
      <c r="C1020" s="164">
        <v>51985015223</v>
      </c>
      <c r="D1020" s="162" t="s">
        <v>5888</v>
      </c>
      <c r="E1020" s="162" t="s">
        <v>347</v>
      </c>
      <c r="F1020" s="76"/>
      <c r="G1020" s="165" t="s">
        <v>224</v>
      </c>
      <c r="H1020" s="165" t="s">
        <v>245</v>
      </c>
      <c r="I1020" s="82"/>
      <c r="J1020" s="76"/>
      <c r="K1020" s="165" t="s">
        <v>274</v>
      </c>
      <c r="L1020" s="76" t="s">
        <v>274</v>
      </c>
      <c r="M1020" s="189">
        <v>45868</v>
      </c>
      <c r="N1020" s="1227" t="s">
        <v>233</v>
      </c>
      <c r="O1020" s="503"/>
      <c r="P1020" s="85"/>
      <c r="Q1020" s="85"/>
      <c r="R1020" s="504"/>
      <c r="S1020" s="504"/>
      <c r="T1020" s="504"/>
      <c r="U1020" s="504"/>
      <c r="V1020" s="56" t="s">
        <v>901</v>
      </c>
      <c r="W1020" s="61"/>
      <c r="X1020" s="61"/>
      <c r="Y1020" s="61"/>
    </row>
    <row r="1021" spans="1:25" ht="12.75" customHeight="1">
      <c r="A1021" s="125">
        <v>70642395</v>
      </c>
      <c r="B1021" s="164" t="s">
        <v>5591</v>
      </c>
      <c r="C1021" s="164">
        <v>51932578582</v>
      </c>
      <c r="D1021" s="162" t="s">
        <v>5592</v>
      </c>
      <c r="E1021" s="162" t="s">
        <v>347</v>
      </c>
      <c r="F1021" s="76"/>
      <c r="G1021" s="165" t="s">
        <v>224</v>
      </c>
      <c r="H1021" s="165" t="s">
        <v>245</v>
      </c>
      <c r="I1021" s="82" t="s">
        <v>10</v>
      </c>
      <c r="J1021" s="76"/>
      <c r="K1021" s="165" t="s">
        <v>274</v>
      </c>
      <c r="L1021" s="76" t="s">
        <v>274</v>
      </c>
      <c r="M1021" s="189">
        <v>45868</v>
      </c>
      <c r="N1021" s="1227" t="s">
        <v>231</v>
      </c>
      <c r="O1021" s="503"/>
      <c r="P1021" s="85"/>
      <c r="Q1021" s="85"/>
      <c r="R1021" s="504"/>
      <c r="S1021" s="504"/>
      <c r="T1021" s="504"/>
      <c r="U1021" s="504"/>
      <c r="V1021" s="56" t="s">
        <v>710</v>
      </c>
      <c r="W1021" s="61"/>
      <c r="X1021" s="61"/>
      <c r="Y1021" s="61"/>
    </row>
    <row r="1022" spans="1:25" ht="12.75" customHeight="1">
      <c r="A1022" s="1236">
        <v>71670832</v>
      </c>
      <c r="B1022" s="808" t="s">
        <v>6452</v>
      </c>
      <c r="C1022" s="808">
        <v>51950125610</v>
      </c>
      <c r="D1022" s="886" t="s">
        <v>6453</v>
      </c>
      <c r="E1022" s="812" t="s">
        <v>451</v>
      </c>
      <c r="F1022" s="817"/>
      <c r="G1022" s="165" t="s">
        <v>224</v>
      </c>
      <c r="H1022" s="165" t="s">
        <v>245</v>
      </c>
      <c r="I1022" s="82"/>
      <c r="J1022" s="76"/>
      <c r="K1022" s="165" t="s">
        <v>262</v>
      </c>
      <c r="L1022" s="1098" t="s">
        <v>262</v>
      </c>
      <c r="M1022" s="189">
        <v>45868</v>
      </c>
      <c r="N1022" s="1227" t="s">
        <v>231</v>
      </c>
      <c r="O1022" s="503"/>
      <c r="P1022" s="95" t="s">
        <v>329</v>
      </c>
      <c r="Q1022" s="85"/>
      <c r="R1022" s="504"/>
      <c r="S1022" s="504"/>
      <c r="T1022" s="504"/>
      <c r="U1022" s="504"/>
      <c r="V1022" s="505"/>
    </row>
    <row r="1023" spans="1:25" ht="12.75" customHeight="1">
      <c r="A1023" s="1236">
        <v>62577062</v>
      </c>
      <c r="B1023" s="808" t="s">
        <v>5255</v>
      </c>
      <c r="C1023" s="808">
        <v>51981360481</v>
      </c>
      <c r="D1023" s="886" t="s">
        <v>5256</v>
      </c>
      <c r="E1023" s="812" t="s">
        <v>624</v>
      </c>
      <c r="F1023" s="817"/>
      <c r="G1023" s="165" t="s">
        <v>224</v>
      </c>
      <c r="H1023" s="165" t="s">
        <v>245</v>
      </c>
      <c r="I1023" s="82"/>
      <c r="J1023" s="76"/>
      <c r="K1023" s="165" t="s">
        <v>262</v>
      </c>
      <c r="L1023" s="1098" t="s">
        <v>262</v>
      </c>
      <c r="M1023" s="189">
        <v>45868</v>
      </c>
      <c r="N1023" s="1227" t="s">
        <v>231</v>
      </c>
      <c r="O1023" s="503"/>
      <c r="P1023" s="95" t="s">
        <v>329</v>
      </c>
      <c r="Q1023" s="85"/>
      <c r="R1023" s="504"/>
      <c r="S1023" s="504"/>
      <c r="T1023" s="504"/>
      <c r="U1023" s="504"/>
      <c r="V1023" s="505"/>
    </row>
    <row r="1024" spans="1:25" ht="12.75" customHeight="1">
      <c r="A1024" s="1236">
        <v>70701053</v>
      </c>
      <c r="B1024" s="808" t="s">
        <v>5642</v>
      </c>
      <c r="C1024" s="808">
        <v>51914088048</v>
      </c>
      <c r="D1024" s="886" t="s">
        <v>5643</v>
      </c>
      <c r="E1024" s="812" t="s">
        <v>347</v>
      </c>
      <c r="F1024" s="817"/>
      <c r="G1024" s="1246" t="s">
        <v>223</v>
      </c>
      <c r="H1024" s="165" t="s">
        <v>245</v>
      </c>
      <c r="I1024" s="82"/>
      <c r="J1024" s="76"/>
      <c r="K1024" s="165" t="s">
        <v>262</v>
      </c>
      <c r="L1024" s="76" t="s">
        <v>262</v>
      </c>
      <c r="M1024" s="189">
        <v>45868</v>
      </c>
      <c r="N1024" s="1227" t="s">
        <v>233</v>
      </c>
      <c r="O1024" s="503"/>
      <c r="P1024" s="85"/>
      <c r="Q1024" s="85"/>
      <c r="R1024" s="504"/>
      <c r="S1024" s="504"/>
      <c r="T1024" s="504"/>
      <c r="U1024" s="504"/>
      <c r="V1024" s="505"/>
    </row>
    <row r="1025" spans="1:25" ht="12.75" customHeight="1">
      <c r="A1025" s="1236">
        <v>61472225</v>
      </c>
      <c r="B1025" s="808" t="s">
        <v>4453</v>
      </c>
      <c r="C1025" s="808">
        <v>51994375821</v>
      </c>
      <c r="D1025" s="886" t="s">
        <v>4454</v>
      </c>
      <c r="E1025" s="812" t="s">
        <v>451</v>
      </c>
      <c r="F1025" s="817"/>
      <c r="G1025" s="1246" t="s">
        <v>223</v>
      </c>
      <c r="H1025" s="165" t="s">
        <v>245</v>
      </c>
      <c r="I1025" s="82"/>
      <c r="J1025" s="76"/>
      <c r="K1025" s="165" t="s">
        <v>262</v>
      </c>
      <c r="L1025" s="76" t="s">
        <v>262</v>
      </c>
      <c r="M1025" s="189">
        <v>45868</v>
      </c>
      <c r="N1025" s="1227" t="s">
        <v>233</v>
      </c>
      <c r="O1025" s="503"/>
      <c r="P1025" s="85"/>
      <c r="Q1025" s="85"/>
      <c r="R1025" s="504"/>
      <c r="S1025" s="504"/>
      <c r="T1025" s="504"/>
      <c r="U1025" s="504"/>
      <c r="V1025" s="505"/>
    </row>
    <row r="1026" spans="1:25" ht="12.75" customHeight="1">
      <c r="A1026" s="1236">
        <v>61213613</v>
      </c>
      <c r="B1026" s="808" t="s">
        <v>3840</v>
      </c>
      <c r="C1026" s="808">
        <v>51941197109</v>
      </c>
      <c r="D1026" s="886" t="s">
        <v>3841</v>
      </c>
      <c r="E1026" s="812" t="s">
        <v>347</v>
      </c>
      <c r="F1026" s="817"/>
      <c r="G1026" s="1246" t="s">
        <v>223</v>
      </c>
      <c r="H1026" s="165" t="s">
        <v>245</v>
      </c>
      <c r="I1026" s="82"/>
      <c r="J1026" s="76"/>
      <c r="K1026" s="165" t="s">
        <v>262</v>
      </c>
      <c r="L1026" s="76" t="s">
        <v>262</v>
      </c>
      <c r="M1026" s="189">
        <v>45868</v>
      </c>
      <c r="N1026" s="1227" t="s">
        <v>233</v>
      </c>
      <c r="O1026" s="503"/>
      <c r="P1026" s="85"/>
      <c r="Q1026" s="85"/>
      <c r="R1026" s="504"/>
      <c r="S1026" s="504"/>
      <c r="T1026" s="504"/>
      <c r="U1026" s="504"/>
      <c r="V1026" s="505"/>
    </row>
    <row r="1027" spans="1:25" ht="12.75" customHeight="1">
      <c r="A1027" s="1236">
        <v>60723401</v>
      </c>
      <c r="B1027" s="808" t="s">
        <v>3230</v>
      </c>
      <c r="C1027" s="808">
        <v>51951501142</v>
      </c>
      <c r="D1027" s="886" t="s">
        <v>3231</v>
      </c>
      <c r="E1027" s="812" t="s">
        <v>451</v>
      </c>
      <c r="F1027" s="817"/>
      <c r="G1027" s="1246" t="s">
        <v>223</v>
      </c>
      <c r="H1027" s="165" t="s">
        <v>245</v>
      </c>
      <c r="I1027" s="82"/>
      <c r="J1027" s="76"/>
      <c r="K1027" s="165" t="s">
        <v>262</v>
      </c>
      <c r="L1027" s="76" t="s">
        <v>262</v>
      </c>
      <c r="M1027" s="189">
        <v>45868</v>
      </c>
      <c r="N1027" s="1227" t="s">
        <v>233</v>
      </c>
      <c r="O1027" s="503"/>
      <c r="P1027" s="85"/>
      <c r="Q1027" s="85"/>
      <c r="R1027" s="504"/>
      <c r="S1027" s="504"/>
      <c r="T1027" s="504"/>
      <c r="U1027" s="504"/>
      <c r="V1027" s="505"/>
    </row>
    <row r="1028" spans="1:25" ht="12.75" customHeight="1">
      <c r="A1028" s="1236">
        <v>61356110</v>
      </c>
      <c r="B1028" s="808" t="s">
        <v>4075</v>
      </c>
      <c r="C1028" s="808">
        <v>51990644062</v>
      </c>
      <c r="D1028" s="886" t="s">
        <v>811</v>
      </c>
      <c r="E1028" s="812" t="s">
        <v>451</v>
      </c>
      <c r="F1028" s="817"/>
      <c r="G1028" s="1246" t="s">
        <v>223</v>
      </c>
      <c r="H1028" s="165" t="s">
        <v>245</v>
      </c>
      <c r="I1028" s="82"/>
      <c r="J1028" s="76"/>
      <c r="K1028" s="165" t="s">
        <v>262</v>
      </c>
      <c r="L1028" s="1098" t="s">
        <v>262</v>
      </c>
      <c r="M1028" s="189">
        <v>45868</v>
      </c>
      <c r="N1028" s="1227" t="s">
        <v>231</v>
      </c>
      <c r="O1028" s="503"/>
      <c r="P1028" s="95" t="s">
        <v>329</v>
      </c>
      <c r="Q1028" s="85"/>
      <c r="R1028" s="504"/>
      <c r="S1028" s="504"/>
      <c r="T1028" s="504"/>
      <c r="U1028" s="504"/>
      <c r="V1028" s="505"/>
    </row>
    <row r="1029" spans="1:25" ht="12.75" customHeight="1">
      <c r="A1029" s="1236">
        <v>72822062</v>
      </c>
      <c r="B1029" s="808" t="s">
        <v>7611</v>
      </c>
      <c r="C1029" s="808">
        <v>51975815658</v>
      </c>
      <c r="D1029" s="886" t="s">
        <v>7612</v>
      </c>
      <c r="E1029" s="812" t="s">
        <v>451</v>
      </c>
      <c r="F1029" s="817"/>
      <c r="G1029" s="165" t="s">
        <v>224</v>
      </c>
      <c r="H1029" s="165" t="s">
        <v>245</v>
      </c>
      <c r="I1029" s="82"/>
      <c r="J1029" s="76"/>
      <c r="K1029" s="165" t="s">
        <v>262</v>
      </c>
      <c r="L1029" s="76" t="s">
        <v>262</v>
      </c>
      <c r="M1029" s="189">
        <v>45868</v>
      </c>
      <c r="N1029" s="1227" t="s">
        <v>233</v>
      </c>
      <c r="O1029" s="503"/>
      <c r="P1029" s="85"/>
      <c r="Q1029" s="85"/>
      <c r="R1029" s="504"/>
      <c r="S1029" s="504"/>
      <c r="T1029" s="504"/>
      <c r="U1029" s="504"/>
      <c r="V1029" s="505"/>
    </row>
    <row r="1030" spans="1:25" ht="12.75" customHeight="1">
      <c r="A1030" s="1236">
        <v>73397513</v>
      </c>
      <c r="B1030" s="808" t="s">
        <v>8336</v>
      </c>
      <c r="C1030" s="808">
        <v>51981853956</v>
      </c>
      <c r="D1030" s="886" t="s">
        <v>8337</v>
      </c>
      <c r="E1030" s="812" t="s">
        <v>451</v>
      </c>
      <c r="F1030" s="817"/>
      <c r="G1030" s="1246" t="s">
        <v>223</v>
      </c>
      <c r="H1030" s="165" t="s">
        <v>245</v>
      </c>
      <c r="I1030" s="82"/>
      <c r="J1030" s="76"/>
      <c r="K1030" s="165" t="s">
        <v>262</v>
      </c>
      <c r="L1030" s="1098" t="s">
        <v>262</v>
      </c>
      <c r="M1030" s="189">
        <v>45868</v>
      </c>
      <c r="N1030" s="1227" t="s">
        <v>231</v>
      </c>
      <c r="O1030" s="503"/>
      <c r="P1030" s="95" t="s">
        <v>329</v>
      </c>
      <c r="Q1030" s="85"/>
      <c r="R1030" s="504"/>
      <c r="S1030" s="504"/>
      <c r="T1030" s="504"/>
      <c r="U1030" s="504"/>
      <c r="V1030" s="505"/>
    </row>
    <row r="1031" spans="1:25" ht="12.75" customHeight="1">
      <c r="A1031" s="1236" t="s">
        <v>10492</v>
      </c>
      <c r="B1031" s="808" t="s">
        <v>10493</v>
      </c>
      <c r="C1031" s="808">
        <v>51910608671</v>
      </c>
      <c r="D1031" s="886" t="s">
        <v>10494</v>
      </c>
      <c r="E1031" s="812" t="s">
        <v>451</v>
      </c>
      <c r="F1031" s="817"/>
      <c r="G1031" s="165" t="s">
        <v>224</v>
      </c>
      <c r="H1031" s="165" t="s">
        <v>245</v>
      </c>
      <c r="I1031" s="82"/>
      <c r="J1031" s="76"/>
      <c r="K1031" s="165" t="s">
        <v>262</v>
      </c>
      <c r="L1031" s="1098" t="s">
        <v>262</v>
      </c>
      <c r="M1031" s="189">
        <v>45868</v>
      </c>
      <c r="N1031" s="1227" t="s">
        <v>231</v>
      </c>
      <c r="O1031" s="503"/>
      <c r="P1031" s="95" t="s">
        <v>329</v>
      </c>
      <c r="Q1031" s="85"/>
      <c r="R1031" s="504"/>
      <c r="S1031" s="504"/>
      <c r="T1031" s="504"/>
      <c r="U1031" s="504"/>
      <c r="V1031" s="505" t="s">
        <v>12442</v>
      </c>
    </row>
    <row r="1032" spans="1:25" ht="12.75" customHeight="1">
      <c r="A1032" s="1237">
        <v>75430080</v>
      </c>
      <c r="B1032" s="809" t="s">
        <v>9294</v>
      </c>
      <c r="C1032" s="809">
        <v>51961315169</v>
      </c>
      <c r="D1032" s="887" t="s">
        <v>9295</v>
      </c>
      <c r="E1032" s="813" t="s">
        <v>347</v>
      </c>
      <c r="F1032" s="818"/>
      <c r="G1032" s="165" t="s">
        <v>224</v>
      </c>
      <c r="H1032" s="165" t="s">
        <v>245</v>
      </c>
      <c r="I1032" s="82"/>
      <c r="J1032" s="76"/>
      <c r="K1032" s="165" t="s">
        <v>262</v>
      </c>
      <c r="L1032" s="76" t="s">
        <v>262</v>
      </c>
      <c r="M1032" s="189">
        <v>45868</v>
      </c>
      <c r="N1032" s="1227" t="s">
        <v>233</v>
      </c>
      <c r="O1032" s="503"/>
      <c r="P1032" s="85"/>
      <c r="Q1032" s="85"/>
      <c r="R1032" s="504"/>
      <c r="S1032" s="504"/>
      <c r="T1032" s="504"/>
      <c r="U1032" s="504"/>
      <c r="V1032" s="505"/>
    </row>
    <row r="1033" spans="1:25" ht="12.75" customHeight="1">
      <c r="A1033" s="1210"/>
      <c r="B1033" s="164" t="s">
        <v>12391</v>
      </c>
      <c r="C1033" s="164" t="s">
        <v>12392</v>
      </c>
      <c r="D1033" s="593" t="s">
        <v>5256</v>
      </c>
      <c r="E1033" s="812" t="s">
        <v>624</v>
      </c>
      <c r="F1033" s="76"/>
      <c r="G1033" s="1246" t="s">
        <v>225</v>
      </c>
      <c r="H1033" s="165" t="s">
        <v>242</v>
      </c>
      <c r="I1033" s="82"/>
      <c r="J1033" s="76"/>
      <c r="K1033" s="165" t="s">
        <v>262</v>
      </c>
      <c r="L1033" s="1098" t="s">
        <v>262</v>
      </c>
      <c r="M1033" s="189">
        <v>45868</v>
      </c>
      <c r="N1033" s="1227" t="s">
        <v>231</v>
      </c>
      <c r="O1033" s="877"/>
      <c r="P1033" s="95" t="s">
        <v>329</v>
      </c>
      <c r="Q1033" s="85"/>
      <c r="R1033" s="83"/>
      <c r="S1033" s="83"/>
      <c r="T1033" s="83"/>
      <c r="U1033" s="83"/>
    </row>
    <row r="1034" spans="1:25" ht="12.75" customHeight="1">
      <c r="A1034" s="321">
        <v>72981645</v>
      </c>
      <c r="B1034" s="321" t="s">
        <v>7787</v>
      </c>
      <c r="C1034" s="321">
        <v>51997954960</v>
      </c>
      <c r="D1034" s="590" t="s">
        <v>7788</v>
      </c>
      <c r="E1034" s="590" t="s">
        <v>451</v>
      </c>
      <c r="F1034" s="320"/>
      <c r="G1034" s="1248" t="s">
        <v>225</v>
      </c>
      <c r="H1034" s="376" t="s">
        <v>245</v>
      </c>
      <c r="I1034" s="376"/>
      <c r="J1034" s="320"/>
      <c r="K1034" s="321" t="s">
        <v>278</v>
      </c>
      <c r="L1034" s="1098" t="s">
        <v>262</v>
      </c>
      <c r="M1034" s="373">
        <v>45869</v>
      </c>
      <c r="N1034" s="1227" t="s">
        <v>231</v>
      </c>
      <c r="O1034" s="877"/>
      <c r="P1034" s="95" t="s">
        <v>329</v>
      </c>
      <c r="Q1034" s="84" t="s">
        <v>324</v>
      </c>
      <c r="R1034" s="394"/>
      <c r="S1034" s="394" t="s">
        <v>318</v>
      </c>
      <c r="T1034" s="315" t="s">
        <v>323</v>
      </c>
      <c r="U1034" s="315" t="s">
        <v>255</v>
      </c>
      <c r="V1034" s="332"/>
      <c r="W1034" s="332"/>
      <c r="X1034" s="332"/>
      <c r="Y1034" s="332"/>
    </row>
    <row r="1035" spans="1:25" ht="12.75" customHeight="1">
      <c r="A1035" s="321">
        <v>62052051</v>
      </c>
      <c r="B1035" s="321" t="s">
        <v>5160</v>
      </c>
      <c r="C1035" s="321">
        <v>51967703662</v>
      </c>
      <c r="D1035" s="590" t="s">
        <v>5161</v>
      </c>
      <c r="E1035" s="590" t="s">
        <v>451</v>
      </c>
      <c r="F1035" s="320"/>
      <c r="G1035" s="321" t="s">
        <v>224</v>
      </c>
      <c r="H1035" s="376" t="s">
        <v>245</v>
      </c>
      <c r="I1035" s="376"/>
      <c r="J1035" s="320"/>
      <c r="K1035" s="321" t="s">
        <v>278</v>
      </c>
      <c r="L1035" s="321" t="s">
        <v>278</v>
      </c>
      <c r="M1035" s="373">
        <v>45869</v>
      </c>
      <c r="N1035" s="1227" t="s">
        <v>233</v>
      </c>
      <c r="O1035" s="639" t="s">
        <v>332</v>
      </c>
      <c r="P1035" s="606"/>
      <c r="Q1035" s="85"/>
      <c r="R1035" s="319"/>
      <c r="S1035" s="319"/>
      <c r="T1035" s="319"/>
      <c r="U1035" s="319"/>
      <c r="V1035" s="794" t="s">
        <v>12443</v>
      </c>
      <c r="W1035" s="332"/>
      <c r="X1035" s="332"/>
      <c r="Y1035" s="332"/>
    </row>
    <row r="1036" spans="1:25" ht="12.75" customHeight="1">
      <c r="A1036" s="321">
        <v>45445475</v>
      </c>
      <c r="B1036" s="321" t="s">
        <v>2473</v>
      </c>
      <c r="C1036" s="321">
        <v>51938658800</v>
      </c>
      <c r="D1036" s="590" t="s">
        <v>2474</v>
      </c>
      <c r="E1036" s="590" t="s">
        <v>347</v>
      </c>
      <c r="F1036" s="320"/>
      <c r="G1036" s="1248" t="s">
        <v>223</v>
      </c>
      <c r="H1036" s="376" t="s">
        <v>245</v>
      </c>
      <c r="I1036" s="376"/>
      <c r="J1036" s="320"/>
      <c r="K1036" s="321" t="s">
        <v>278</v>
      </c>
      <c r="L1036" s="321" t="s">
        <v>278</v>
      </c>
      <c r="M1036" s="373">
        <v>45869</v>
      </c>
      <c r="N1036" s="1227" t="s">
        <v>233</v>
      </c>
      <c r="O1036" s="877"/>
      <c r="P1036" s="606"/>
      <c r="Q1036" s="85"/>
      <c r="R1036" s="319"/>
      <c r="S1036" s="319"/>
      <c r="T1036" s="319"/>
      <c r="U1036" s="319"/>
      <c r="V1036" s="332"/>
      <c r="W1036" s="332"/>
      <c r="X1036" s="332"/>
      <c r="Y1036" s="332"/>
    </row>
    <row r="1037" spans="1:25" ht="12.75" customHeight="1">
      <c r="A1037" s="1210">
        <v>60586308</v>
      </c>
      <c r="B1037" s="164" t="s">
        <v>3165</v>
      </c>
      <c r="C1037" s="164">
        <v>51976392591</v>
      </c>
      <c r="D1037" s="162" t="s">
        <v>3166</v>
      </c>
      <c r="E1037" s="162" t="s">
        <v>347</v>
      </c>
      <c r="F1037" s="76"/>
      <c r="G1037" s="165" t="s">
        <v>224</v>
      </c>
      <c r="H1037" s="165" t="s">
        <v>245</v>
      </c>
      <c r="I1037" s="82"/>
      <c r="J1037" s="76"/>
      <c r="K1037" s="165" t="s">
        <v>274</v>
      </c>
      <c r="L1037" s="76" t="s">
        <v>274</v>
      </c>
      <c r="M1037" s="189">
        <v>45869</v>
      </c>
      <c r="N1037" s="1227" t="s">
        <v>233</v>
      </c>
      <c r="O1037" s="503"/>
      <c r="P1037" s="606"/>
      <c r="Q1037" s="85"/>
      <c r="R1037" s="504"/>
      <c r="S1037" s="504"/>
      <c r="T1037" s="504"/>
      <c r="U1037" s="504"/>
      <c r="V1037" s="56" t="s">
        <v>710</v>
      </c>
      <c r="W1037" s="332"/>
      <c r="X1037" s="332"/>
      <c r="Y1037" s="332"/>
    </row>
    <row r="1038" spans="1:25" ht="12.75" customHeight="1">
      <c r="A1038" s="1236">
        <v>61253763</v>
      </c>
      <c r="B1038" s="808" t="s">
        <v>3920</v>
      </c>
      <c r="C1038" s="808">
        <v>51978258444</v>
      </c>
      <c r="D1038" s="812" t="s">
        <v>3921</v>
      </c>
      <c r="E1038" s="812" t="s">
        <v>347</v>
      </c>
      <c r="F1038" s="817"/>
      <c r="G1038" s="165" t="s">
        <v>224</v>
      </c>
      <c r="H1038" s="165" t="s">
        <v>245</v>
      </c>
      <c r="I1038" s="82"/>
      <c r="J1038" s="76"/>
      <c r="K1038" s="165" t="s">
        <v>262</v>
      </c>
      <c r="L1038" s="1098" t="s">
        <v>262</v>
      </c>
      <c r="M1038" s="189">
        <v>45869</v>
      </c>
      <c r="N1038" s="1231" t="s">
        <v>231</v>
      </c>
      <c r="O1038" s="503"/>
      <c r="P1038" s="606" t="s">
        <v>329</v>
      </c>
      <c r="Q1038" s="85"/>
      <c r="R1038" s="504"/>
      <c r="S1038" s="504"/>
      <c r="T1038" s="504"/>
      <c r="U1038" s="504"/>
      <c r="V1038" s="505"/>
      <c r="W1038" s="332"/>
      <c r="X1038" s="332"/>
      <c r="Y1038" s="332"/>
    </row>
    <row r="1039" spans="1:25" ht="12.75" customHeight="1">
      <c r="A1039" s="1237">
        <v>74821711</v>
      </c>
      <c r="B1039" s="809" t="s">
        <v>9057</v>
      </c>
      <c r="C1039" s="809">
        <v>51966452623</v>
      </c>
      <c r="D1039" s="813" t="s">
        <v>9059</v>
      </c>
      <c r="E1039" s="813" t="s">
        <v>347</v>
      </c>
      <c r="F1039" s="818"/>
      <c r="G1039" s="1249" t="s">
        <v>223</v>
      </c>
      <c r="H1039" s="165" t="s">
        <v>245</v>
      </c>
      <c r="I1039" s="82"/>
      <c r="J1039" s="76"/>
      <c r="K1039" s="165" t="s">
        <v>262</v>
      </c>
      <c r="L1039" s="76" t="s">
        <v>262</v>
      </c>
      <c r="M1039" s="189">
        <v>45869</v>
      </c>
      <c r="N1039" s="1231" t="s">
        <v>233</v>
      </c>
      <c r="O1039" s="503"/>
      <c r="P1039" s="606"/>
      <c r="Q1039" s="85"/>
      <c r="R1039" s="504"/>
      <c r="S1039" s="504"/>
      <c r="T1039" s="504"/>
      <c r="U1039" s="504"/>
      <c r="V1039" s="505"/>
      <c r="W1039" s="332"/>
      <c r="X1039" s="332"/>
      <c r="Y1039" s="332"/>
    </row>
    <row r="1040" spans="1:25" ht="12.75" customHeight="1">
      <c r="A1040" s="1210">
        <v>46741849</v>
      </c>
      <c r="B1040" s="164" t="s">
        <v>2688</v>
      </c>
      <c r="C1040" s="164">
        <v>51934993777</v>
      </c>
      <c r="D1040" s="162" t="s">
        <v>2689</v>
      </c>
      <c r="E1040" s="162" t="s">
        <v>451</v>
      </c>
      <c r="F1040" s="76"/>
      <c r="G1040" s="165" t="s">
        <v>224</v>
      </c>
      <c r="H1040" s="165" t="s">
        <v>245</v>
      </c>
      <c r="I1040" s="82"/>
      <c r="J1040" s="76"/>
      <c r="K1040" s="165" t="s">
        <v>278</v>
      </c>
      <c r="L1040" s="76" t="s">
        <v>278</v>
      </c>
      <c r="M1040" s="189">
        <v>45869</v>
      </c>
      <c r="N1040" s="1231" t="s">
        <v>233</v>
      </c>
      <c r="O1040" s="503"/>
      <c r="P1040" s="606"/>
      <c r="Q1040" s="84"/>
      <c r="R1040" s="504"/>
      <c r="S1040" s="504"/>
      <c r="T1040" s="504"/>
      <c r="U1040" s="504"/>
      <c r="V1040" s="505"/>
    </row>
    <row r="1041" spans="1:25" ht="12.75" customHeight="1">
      <c r="A1041" s="1210">
        <v>76723320</v>
      </c>
      <c r="B1041" s="164" t="s">
        <v>9756</v>
      </c>
      <c r="C1041" s="164">
        <v>51955087363</v>
      </c>
      <c r="D1041" s="162" t="s">
        <v>9757</v>
      </c>
      <c r="E1041" s="162" t="s">
        <v>347</v>
      </c>
      <c r="F1041" s="76"/>
      <c r="G1041" s="165" t="s">
        <v>224</v>
      </c>
      <c r="H1041" s="165" t="s">
        <v>245</v>
      </c>
      <c r="I1041" s="82"/>
      <c r="J1041" s="76"/>
      <c r="K1041" s="165" t="s">
        <v>280</v>
      </c>
      <c r="L1041" s="76" t="s">
        <v>280</v>
      </c>
      <c r="M1041" s="189">
        <v>45869</v>
      </c>
      <c r="N1041" s="1231" t="s">
        <v>233</v>
      </c>
      <c r="O1041" s="503"/>
      <c r="P1041" s="606"/>
      <c r="Q1041" s="84"/>
      <c r="R1041" s="504"/>
      <c r="S1041" s="504"/>
      <c r="T1041" s="504"/>
      <c r="U1041" s="504"/>
      <c r="V1041" s="505"/>
    </row>
    <row r="1042" spans="1:25" ht="12.75" customHeight="1">
      <c r="A1042" s="1236">
        <v>74798637</v>
      </c>
      <c r="B1042" s="808" t="s">
        <v>9049</v>
      </c>
      <c r="C1042" s="808">
        <v>51963604008</v>
      </c>
      <c r="D1042" s="812" t="s">
        <v>9050</v>
      </c>
      <c r="E1042" s="812" t="s">
        <v>451</v>
      </c>
      <c r="F1042" s="817"/>
      <c r="G1042" s="1246" t="s">
        <v>223</v>
      </c>
      <c r="H1042" s="165" t="s">
        <v>245</v>
      </c>
      <c r="I1042" s="82"/>
      <c r="J1042" s="76"/>
      <c r="K1042" s="165" t="s">
        <v>262</v>
      </c>
      <c r="L1042" s="1098" t="s">
        <v>262</v>
      </c>
      <c r="M1042" s="189">
        <v>45870</v>
      </c>
      <c r="N1042" s="1227" t="s">
        <v>231</v>
      </c>
      <c r="O1042" s="503"/>
      <c r="P1042" s="606" t="s">
        <v>329</v>
      </c>
      <c r="Q1042" s="84"/>
      <c r="R1042" s="504"/>
      <c r="S1042" s="504"/>
      <c r="T1042" s="504"/>
      <c r="U1042" s="504"/>
      <c r="V1042" s="505"/>
    </row>
    <row r="1043" spans="1:25" ht="12.75" customHeight="1">
      <c r="A1043" s="1236">
        <v>74442562</v>
      </c>
      <c r="B1043" s="808" t="s">
        <v>8915</v>
      </c>
      <c r="C1043" s="808">
        <v>51982909774</v>
      </c>
      <c r="D1043" s="812" t="s">
        <v>8917</v>
      </c>
      <c r="E1043" s="812" t="s">
        <v>347</v>
      </c>
      <c r="F1043" s="817"/>
      <c r="G1043" s="1246" t="s">
        <v>225</v>
      </c>
      <c r="H1043" s="165" t="s">
        <v>245</v>
      </c>
      <c r="I1043" s="82"/>
      <c r="J1043" s="76"/>
      <c r="K1043" s="165" t="s">
        <v>262</v>
      </c>
      <c r="L1043" s="1098" t="s">
        <v>262</v>
      </c>
      <c r="M1043" s="189">
        <v>45870</v>
      </c>
      <c r="N1043" s="1227" t="s">
        <v>231</v>
      </c>
      <c r="O1043" s="503"/>
      <c r="P1043" s="606" t="s">
        <v>329</v>
      </c>
      <c r="Q1043" s="84"/>
      <c r="R1043" s="504"/>
      <c r="S1043" s="504"/>
      <c r="T1043" s="504"/>
      <c r="U1043" s="504"/>
      <c r="V1043" s="505"/>
    </row>
    <row r="1044" spans="1:25" ht="12.75" customHeight="1">
      <c r="A1044" s="1236">
        <v>71370439</v>
      </c>
      <c r="B1044" s="808" t="s">
        <v>6306</v>
      </c>
      <c r="C1044" s="808">
        <v>51992662512</v>
      </c>
      <c r="D1044" s="812" t="s">
        <v>6307</v>
      </c>
      <c r="E1044" s="812" t="s">
        <v>451</v>
      </c>
      <c r="F1044" s="817"/>
      <c r="G1044" s="165" t="s">
        <v>224</v>
      </c>
      <c r="H1044" s="165" t="s">
        <v>245</v>
      </c>
      <c r="I1044" s="82"/>
      <c r="J1044" s="76"/>
      <c r="K1044" s="165" t="s">
        <v>262</v>
      </c>
      <c r="L1044" s="76" t="s">
        <v>262</v>
      </c>
      <c r="M1044" s="189">
        <v>45870</v>
      </c>
      <c r="N1044" s="1227" t="s">
        <v>233</v>
      </c>
      <c r="O1044" s="592" t="s">
        <v>332</v>
      </c>
      <c r="P1044" s="606" t="s">
        <v>330</v>
      </c>
      <c r="Q1044" s="84"/>
      <c r="R1044" s="504"/>
      <c r="S1044" s="504"/>
      <c r="T1044" s="504"/>
      <c r="U1044" s="504"/>
      <c r="V1044" s="505" t="s">
        <v>12441</v>
      </c>
    </row>
    <row r="1045" spans="1:25" ht="12.75" customHeight="1">
      <c r="A1045" s="1236" t="s">
        <v>10505</v>
      </c>
      <c r="B1045" s="808" t="s">
        <v>10506</v>
      </c>
      <c r="C1045" s="808">
        <v>51958335011</v>
      </c>
      <c r="D1045" s="812" t="s">
        <v>10507</v>
      </c>
      <c r="E1045" s="812" t="s">
        <v>451</v>
      </c>
      <c r="F1045" s="817"/>
      <c r="G1045" s="165" t="s">
        <v>224</v>
      </c>
      <c r="H1045" s="165" t="s">
        <v>245</v>
      </c>
      <c r="I1045" s="82"/>
      <c r="J1045" s="76"/>
      <c r="K1045" s="165" t="s">
        <v>262</v>
      </c>
      <c r="L1045" s="1098" t="s">
        <v>262</v>
      </c>
      <c r="M1045" s="189">
        <v>45870</v>
      </c>
      <c r="N1045" s="1227" t="s">
        <v>233</v>
      </c>
      <c r="O1045" s="503"/>
      <c r="P1045" s="606" t="s">
        <v>329</v>
      </c>
      <c r="Q1045" s="84"/>
      <c r="R1045" s="504"/>
      <c r="S1045" s="504"/>
      <c r="T1045" s="504"/>
      <c r="U1045" s="504"/>
      <c r="V1045" s="505"/>
    </row>
    <row r="1046" spans="1:25" ht="12.75" customHeight="1">
      <c r="A1046" s="1236">
        <v>73042914</v>
      </c>
      <c r="B1046" s="808" t="s">
        <v>7972</v>
      </c>
      <c r="C1046" s="808">
        <v>51949261135</v>
      </c>
      <c r="D1046" s="812" t="s">
        <v>7971</v>
      </c>
      <c r="E1046" s="812" t="s">
        <v>347</v>
      </c>
      <c r="F1046" s="817"/>
      <c r="G1046" s="165" t="s">
        <v>224</v>
      </c>
      <c r="H1046" s="165" t="s">
        <v>245</v>
      </c>
      <c r="I1046" s="82"/>
      <c r="J1046" s="76"/>
      <c r="K1046" s="165" t="s">
        <v>280</v>
      </c>
      <c r="L1046" s="76" t="s">
        <v>280</v>
      </c>
      <c r="M1046" s="189">
        <v>45873</v>
      </c>
      <c r="N1046" s="1231" t="s">
        <v>233</v>
      </c>
      <c r="O1046" s="503"/>
      <c r="P1046" s="606"/>
      <c r="Q1046" s="84"/>
      <c r="R1046" s="504"/>
      <c r="S1046" s="504"/>
      <c r="T1046" s="504"/>
      <c r="U1046" s="504"/>
      <c r="V1046" s="505"/>
    </row>
    <row r="1047" spans="1:25" ht="12.75" customHeight="1">
      <c r="A1047" s="1236">
        <v>76048704</v>
      </c>
      <c r="B1047" s="808" t="s">
        <v>9519</v>
      </c>
      <c r="C1047" s="808">
        <v>51937878237</v>
      </c>
      <c r="D1047" s="812" t="s">
        <v>9520</v>
      </c>
      <c r="E1047" s="812" t="s">
        <v>347</v>
      </c>
      <c r="F1047" s="817"/>
      <c r="G1047" s="165" t="s">
        <v>224</v>
      </c>
      <c r="H1047" s="165" t="s">
        <v>245</v>
      </c>
      <c r="I1047" s="82"/>
      <c r="J1047" s="76"/>
      <c r="K1047" s="165" t="s">
        <v>280</v>
      </c>
      <c r="L1047" s="1098" t="s">
        <v>262</v>
      </c>
      <c r="M1047" s="189">
        <v>45873</v>
      </c>
      <c r="N1047" s="1231" t="s">
        <v>231</v>
      </c>
      <c r="O1047" s="503"/>
      <c r="P1047" s="606" t="s">
        <v>329</v>
      </c>
      <c r="Q1047" s="84"/>
      <c r="R1047" s="504"/>
      <c r="S1047" s="504"/>
      <c r="T1047" s="504"/>
      <c r="U1047" s="504"/>
      <c r="V1047" s="505"/>
    </row>
    <row r="1048" spans="1:25" ht="12.75" customHeight="1">
      <c r="A1048" s="1236">
        <v>41925884</v>
      </c>
      <c r="B1048" s="808" t="s">
        <v>1775</v>
      </c>
      <c r="C1048" s="808">
        <v>51931325800</v>
      </c>
      <c r="D1048" s="812" t="s">
        <v>1776</v>
      </c>
      <c r="E1048" s="812" t="s">
        <v>347</v>
      </c>
      <c r="F1048" s="817"/>
      <c r="G1048" s="1246" t="s">
        <v>225</v>
      </c>
      <c r="H1048" s="165" t="s">
        <v>245</v>
      </c>
      <c r="I1048" s="82"/>
      <c r="J1048" s="76"/>
      <c r="K1048" s="165" t="s">
        <v>262</v>
      </c>
      <c r="L1048" s="1098" t="s">
        <v>262</v>
      </c>
      <c r="M1048" s="189">
        <v>45873</v>
      </c>
      <c r="N1048" s="1231" t="s">
        <v>231</v>
      </c>
      <c r="O1048" s="503"/>
      <c r="P1048" s="606" t="s">
        <v>329</v>
      </c>
      <c r="Q1048" s="84"/>
      <c r="R1048" s="504"/>
      <c r="S1048" s="504"/>
      <c r="T1048" s="504"/>
      <c r="U1048" s="504"/>
      <c r="V1048" s="505"/>
    </row>
    <row r="1049" spans="1:25" ht="12.75" customHeight="1">
      <c r="A1049" s="1237">
        <v>74122807</v>
      </c>
      <c r="B1049" s="809" t="s">
        <v>8804</v>
      </c>
      <c r="C1049" s="809">
        <v>51912977942</v>
      </c>
      <c r="D1049" s="813" t="s">
        <v>8805</v>
      </c>
      <c r="E1049" s="813" t="s">
        <v>347</v>
      </c>
      <c r="F1049" s="818"/>
      <c r="G1049" s="165" t="s">
        <v>224</v>
      </c>
      <c r="H1049" s="165" t="s">
        <v>245</v>
      </c>
      <c r="I1049" s="82"/>
      <c r="J1049" s="76"/>
      <c r="K1049" s="165" t="s">
        <v>280</v>
      </c>
      <c r="L1049" s="76" t="s">
        <v>280</v>
      </c>
      <c r="M1049" s="189">
        <v>45873</v>
      </c>
      <c r="N1049" s="1231" t="s">
        <v>233</v>
      </c>
      <c r="O1049" s="503"/>
      <c r="P1049" s="606" t="s">
        <v>330</v>
      </c>
      <c r="Q1049" s="84"/>
      <c r="R1049" s="504"/>
      <c r="S1049" s="504"/>
      <c r="T1049" s="504"/>
      <c r="U1049" s="504"/>
      <c r="V1049" s="505" t="s">
        <v>12444</v>
      </c>
    </row>
    <row r="1050" spans="1:25" ht="12.75" customHeight="1">
      <c r="A1050" s="1236">
        <v>74714914</v>
      </c>
      <c r="B1050" s="808" t="s">
        <v>9001</v>
      </c>
      <c r="C1050" s="808">
        <v>51941570591</v>
      </c>
      <c r="D1050" s="812" t="s">
        <v>9002</v>
      </c>
      <c r="E1050" s="812" t="s">
        <v>347</v>
      </c>
      <c r="F1050" s="817"/>
      <c r="G1050" s="1246" t="s">
        <v>223</v>
      </c>
      <c r="H1050" s="165" t="s">
        <v>245</v>
      </c>
      <c r="I1050" s="82"/>
      <c r="J1050" s="76"/>
      <c r="K1050" s="165" t="s">
        <v>278</v>
      </c>
      <c r="L1050" s="76" t="s">
        <v>278</v>
      </c>
      <c r="M1050" s="189">
        <v>45873</v>
      </c>
      <c r="N1050" s="1231" t="s">
        <v>233</v>
      </c>
      <c r="O1050" s="503"/>
      <c r="P1050" s="606"/>
      <c r="Q1050" s="84"/>
      <c r="R1050" s="504"/>
      <c r="S1050" s="504"/>
      <c r="T1050" s="504"/>
      <c r="U1050" s="504"/>
      <c r="V1050" s="505"/>
    </row>
    <row r="1051" spans="1:25" ht="12.75" customHeight="1">
      <c r="A1051" s="1236">
        <v>77918311</v>
      </c>
      <c r="B1051" s="808" t="s">
        <v>10040</v>
      </c>
      <c r="C1051" s="808">
        <v>51931100931</v>
      </c>
      <c r="D1051" s="812" t="s">
        <v>10041</v>
      </c>
      <c r="E1051" s="812" t="s">
        <v>347</v>
      </c>
      <c r="F1051" s="817"/>
      <c r="G1051" s="1246" t="s">
        <v>223</v>
      </c>
      <c r="H1051" s="165" t="s">
        <v>245</v>
      </c>
      <c r="I1051" s="82"/>
      <c r="J1051" s="76"/>
      <c r="K1051" s="165" t="s">
        <v>278</v>
      </c>
      <c r="L1051" s="76" t="s">
        <v>278</v>
      </c>
      <c r="M1051" s="189">
        <v>45873</v>
      </c>
      <c r="N1051" s="1231" t="s">
        <v>233</v>
      </c>
      <c r="O1051" s="503"/>
      <c r="P1051" s="606"/>
      <c r="Q1051" s="84"/>
      <c r="R1051" s="504"/>
      <c r="S1051" s="504"/>
      <c r="T1051" s="504"/>
      <c r="U1051" s="504"/>
      <c r="V1051" s="505"/>
    </row>
    <row r="1052" spans="1:25" ht="12.75" customHeight="1">
      <c r="A1052" s="1236">
        <v>71366984</v>
      </c>
      <c r="B1052" s="808" t="s">
        <v>6269</v>
      </c>
      <c r="C1052" s="808">
        <v>51905467988</v>
      </c>
      <c r="D1052" s="812" t="s">
        <v>6266</v>
      </c>
      <c r="E1052" s="812" t="s">
        <v>347</v>
      </c>
      <c r="F1052" s="817"/>
      <c r="G1052" s="165" t="s">
        <v>224</v>
      </c>
      <c r="H1052" s="165" t="s">
        <v>245</v>
      </c>
      <c r="I1052" s="82"/>
      <c r="J1052" s="76"/>
      <c r="K1052" s="165" t="s">
        <v>278</v>
      </c>
      <c r="L1052" s="76" t="s">
        <v>278</v>
      </c>
      <c r="M1052" s="189">
        <v>45873</v>
      </c>
      <c r="N1052" s="1231" t="s">
        <v>233</v>
      </c>
      <c r="O1052" s="503"/>
      <c r="P1052" s="606"/>
      <c r="Q1052" s="84"/>
      <c r="R1052" s="504"/>
      <c r="S1052" s="504"/>
      <c r="T1052" s="504"/>
      <c r="U1052" s="504"/>
      <c r="V1052" s="505"/>
    </row>
    <row r="1053" spans="1:25" ht="12.75" customHeight="1">
      <c r="A1053" s="1237">
        <v>76105721</v>
      </c>
      <c r="B1053" s="809" t="s">
        <v>9545</v>
      </c>
      <c r="C1053" s="809">
        <v>51978391392</v>
      </c>
      <c r="D1053" s="813" t="s">
        <v>9546</v>
      </c>
      <c r="E1053" s="813" t="s">
        <v>451</v>
      </c>
      <c r="F1053" s="818"/>
      <c r="G1053" s="1249" t="s">
        <v>223</v>
      </c>
      <c r="H1053" s="165" t="s">
        <v>245</v>
      </c>
      <c r="I1053" s="82"/>
      <c r="J1053" s="76"/>
      <c r="K1053" s="165" t="s">
        <v>278</v>
      </c>
      <c r="L1053" s="76" t="s">
        <v>278</v>
      </c>
      <c r="M1053" s="189">
        <v>45873</v>
      </c>
      <c r="N1053" s="1231" t="s">
        <v>233</v>
      </c>
      <c r="O1053" s="503"/>
      <c r="P1053" s="606"/>
      <c r="Q1053" s="84"/>
      <c r="R1053" s="504"/>
      <c r="S1053" s="504"/>
      <c r="T1053" s="504"/>
      <c r="U1053" s="504"/>
      <c r="V1053" s="505"/>
    </row>
    <row r="1054" spans="1:25" ht="12.75" customHeight="1">
      <c r="A1054" s="1236">
        <v>61773391</v>
      </c>
      <c r="B1054" s="808" t="s">
        <v>4794</v>
      </c>
      <c r="C1054" s="808">
        <v>51942470284</v>
      </c>
      <c r="D1054" s="886" t="s">
        <v>4795</v>
      </c>
      <c r="E1054" s="812" t="s">
        <v>451</v>
      </c>
      <c r="F1054" s="817"/>
      <c r="G1054" s="1246" t="s">
        <v>225</v>
      </c>
      <c r="H1054" s="165" t="s">
        <v>245</v>
      </c>
      <c r="I1054" s="82"/>
      <c r="J1054" s="76"/>
      <c r="K1054" s="165" t="s">
        <v>274</v>
      </c>
      <c r="L1054" s="1098" t="s">
        <v>262</v>
      </c>
      <c r="M1054" s="189">
        <v>45873</v>
      </c>
      <c r="N1054" s="1231" t="s">
        <v>231</v>
      </c>
      <c r="O1054" s="503"/>
      <c r="P1054" s="606" t="s">
        <v>329</v>
      </c>
      <c r="Q1054" s="84"/>
      <c r="R1054" s="504"/>
      <c r="S1054" s="504"/>
      <c r="T1054" s="504"/>
      <c r="U1054" s="504"/>
      <c r="V1054" s="998" t="s">
        <v>592</v>
      </c>
      <c r="W1054" s="332"/>
      <c r="X1054" s="332"/>
      <c r="Y1054" s="332"/>
    </row>
    <row r="1055" spans="1:25" ht="12.75" customHeight="1">
      <c r="A1055" s="1237">
        <v>41290163</v>
      </c>
      <c r="B1055" s="809" t="s">
        <v>1632</v>
      </c>
      <c r="C1055" s="809">
        <v>51932991256</v>
      </c>
      <c r="D1055" s="887" t="s">
        <v>1633</v>
      </c>
      <c r="E1055" s="813" t="s">
        <v>451</v>
      </c>
      <c r="F1055" s="818"/>
      <c r="G1055" s="165" t="s">
        <v>224</v>
      </c>
      <c r="H1055" s="165" t="s">
        <v>245</v>
      </c>
      <c r="I1055" s="82"/>
      <c r="J1055" s="76"/>
      <c r="K1055" s="165" t="s">
        <v>274</v>
      </c>
      <c r="L1055" s="76" t="s">
        <v>274</v>
      </c>
      <c r="M1055" s="189">
        <v>45873</v>
      </c>
      <c r="N1055" s="1231" t="s">
        <v>239</v>
      </c>
      <c r="O1055" s="503"/>
      <c r="P1055" s="606" t="s">
        <v>330</v>
      </c>
      <c r="Q1055" s="84"/>
      <c r="R1055" s="504"/>
      <c r="S1055" s="504"/>
      <c r="T1055" s="504"/>
      <c r="U1055" s="504"/>
      <c r="V1055" s="999" t="s">
        <v>351</v>
      </c>
      <c r="W1055" s="332"/>
      <c r="X1055" s="332"/>
      <c r="Y1055" s="332"/>
    </row>
    <row r="1056" spans="1:25" ht="12.75" customHeight="1">
      <c r="A1056" s="1236">
        <v>7970131</v>
      </c>
      <c r="B1056" s="808" t="s">
        <v>622</v>
      </c>
      <c r="C1056" s="808">
        <v>51963830883</v>
      </c>
      <c r="D1056" s="812" t="s">
        <v>623</v>
      </c>
      <c r="E1056" s="812" t="s">
        <v>624</v>
      </c>
      <c r="F1056" s="817"/>
      <c r="G1056" s="1246" t="s">
        <v>224</v>
      </c>
      <c r="H1056" s="165" t="s">
        <v>245</v>
      </c>
      <c r="I1056" s="82"/>
      <c r="J1056" s="76"/>
      <c r="K1056" s="165" t="s">
        <v>262</v>
      </c>
      <c r="L1056" s="1098" t="s">
        <v>262</v>
      </c>
      <c r="M1056" s="189">
        <v>45873</v>
      </c>
      <c r="N1056" s="1231" t="s">
        <v>231</v>
      </c>
      <c r="O1056" s="503"/>
      <c r="P1056" s="606" t="s">
        <v>329</v>
      </c>
      <c r="Q1056" s="84"/>
      <c r="R1056" s="504"/>
      <c r="S1056" s="504"/>
      <c r="T1056" s="504"/>
      <c r="U1056" s="504"/>
      <c r="V1056" s="505"/>
      <c r="W1056" s="332"/>
      <c r="X1056" s="332"/>
      <c r="Y1056" s="332"/>
    </row>
    <row r="1057" spans="1:25" ht="12.75" customHeight="1">
      <c r="A1057" s="1236">
        <v>60935847</v>
      </c>
      <c r="B1057" s="808" t="s">
        <v>3448</v>
      </c>
      <c r="C1057" s="808">
        <v>51973644467</v>
      </c>
      <c r="D1057" s="812" t="s">
        <v>3449</v>
      </c>
      <c r="E1057" s="812" t="s">
        <v>347</v>
      </c>
      <c r="F1057" s="817"/>
      <c r="G1057" s="1249" t="s">
        <v>223</v>
      </c>
      <c r="H1057" s="165" t="s">
        <v>245</v>
      </c>
      <c r="I1057" s="82"/>
      <c r="J1057" s="76"/>
      <c r="K1057" s="165" t="s">
        <v>262</v>
      </c>
      <c r="L1057" s="76" t="s">
        <v>262</v>
      </c>
      <c r="M1057" s="189">
        <v>45873</v>
      </c>
      <c r="N1057" s="1231" t="s">
        <v>233</v>
      </c>
      <c r="O1057" s="503"/>
      <c r="P1057" s="606"/>
      <c r="Q1057" s="84"/>
      <c r="R1057" s="504"/>
      <c r="S1057" s="504"/>
      <c r="T1057" s="504"/>
      <c r="U1057" s="504"/>
      <c r="V1057" s="505"/>
      <c r="W1057" s="332"/>
      <c r="X1057" s="332"/>
      <c r="Y1057" s="332"/>
    </row>
    <row r="1058" spans="1:25" ht="12.75" customHeight="1">
      <c r="A1058" s="1236">
        <v>61963504</v>
      </c>
      <c r="B1058" s="808" t="s">
        <v>4985</v>
      </c>
      <c r="C1058" s="808">
        <v>51998984716</v>
      </c>
      <c r="D1058" s="812" t="s">
        <v>4987</v>
      </c>
      <c r="E1058" s="812" t="s">
        <v>451</v>
      </c>
      <c r="F1058" s="817"/>
      <c r="G1058" s="1249" t="s">
        <v>223</v>
      </c>
      <c r="H1058" s="165" t="s">
        <v>245</v>
      </c>
      <c r="I1058" s="82"/>
      <c r="J1058" s="76"/>
      <c r="K1058" s="165" t="s">
        <v>262</v>
      </c>
      <c r="L1058" s="76" t="s">
        <v>262</v>
      </c>
      <c r="M1058" s="189">
        <v>45873</v>
      </c>
      <c r="N1058" s="1231" t="s">
        <v>233</v>
      </c>
      <c r="O1058" s="503"/>
      <c r="P1058" s="606"/>
      <c r="Q1058" s="84"/>
      <c r="R1058" s="504"/>
      <c r="S1058" s="504"/>
      <c r="T1058" s="504"/>
      <c r="U1058" s="504"/>
      <c r="V1058" s="505"/>
      <c r="W1058" s="332"/>
      <c r="X1058" s="332"/>
      <c r="Y1058" s="332"/>
    </row>
    <row r="1059" spans="1:25" ht="12.75" customHeight="1">
      <c r="A1059" s="1236">
        <v>71676541</v>
      </c>
      <c r="B1059" s="808" t="s">
        <v>6507</v>
      </c>
      <c r="C1059" s="808">
        <v>51982457082</v>
      </c>
      <c r="D1059" s="812" t="s">
        <v>6508</v>
      </c>
      <c r="E1059" s="812" t="s">
        <v>451</v>
      </c>
      <c r="F1059" s="817"/>
      <c r="G1059" s="1249" t="s">
        <v>223</v>
      </c>
      <c r="H1059" s="165" t="s">
        <v>245</v>
      </c>
      <c r="I1059" s="82"/>
      <c r="J1059" s="76"/>
      <c r="K1059" s="165" t="s">
        <v>262</v>
      </c>
      <c r="L1059" s="1098" t="s">
        <v>262</v>
      </c>
      <c r="M1059" s="189">
        <v>45873</v>
      </c>
      <c r="N1059" s="1231" t="s">
        <v>231</v>
      </c>
      <c r="O1059" s="503"/>
      <c r="P1059" s="606" t="s">
        <v>329</v>
      </c>
      <c r="Q1059" s="84"/>
      <c r="R1059" s="504"/>
      <c r="S1059" s="504"/>
      <c r="T1059" s="504"/>
      <c r="U1059" s="504"/>
      <c r="V1059" s="505"/>
      <c r="W1059" s="332"/>
      <c r="X1059" s="332"/>
      <c r="Y1059" s="332"/>
    </row>
    <row r="1060" spans="1:25" ht="12.75" customHeight="1">
      <c r="A1060" s="1236">
        <v>70866835</v>
      </c>
      <c r="B1060" s="808" t="s">
        <v>5824</v>
      </c>
      <c r="C1060" s="808">
        <v>51997806448</v>
      </c>
      <c r="D1060" s="812" t="s">
        <v>5825</v>
      </c>
      <c r="E1060" s="812" t="s">
        <v>451</v>
      </c>
      <c r="F1060" s="817"/>
      <c r="G1060" s="1249" t="s">
        <v>223</v>
      </c>
      <c r="H1060" s="165" t="s">
        <v>245</v>
      </c>
      <c r="I1060" s="82"/>
      <c r="J1060" s="76"/>
      <c r="K1060" s="165" t="s">
        <v>262</v>
      </c>
      <c r="L1060" s="76" t="s">
        <v>262</v>
      </c>
      <c r="M1060" s="189">
        <v>45873</v>
      </c>
      <c r="N1060" s="1231" t="s">
        <v>233</v>
      </c>
      <c r="O1060" s="503"/>
      <c r="P1060" s="606"/>
      <c r="Q1060" s="84"/>
      <c r="R1060" s="504"/>
      <c r="S1060" s="504"/>
      <c r="T1060" s="504"/>
      <c r="U1060" s="504"/>
      <c r="V1060" s="505"/>
      <c r="W1060" s="332"/>
      <c r="X1060" s="332"/>
      <c r="Y1060" s="332"/>
    </row>
    <row r="1061" spans="1:25" ht="12.75" customHeight="1">
      <c r="A1061" s="1236">
        <v>70714811</v>
      </c>
      <c r="B1061" s="808" t="s">
        <v>5684</v>
      </c>
      <c r="C1061" s="808">
        <v>51923312157</v>
      </c>
      <c r="D1061" s="812" t="s">
        <v>5685</v>
      </c>
      <c r="E1061" s="812" t="s">
        <v>1392</v>
      </c>
      <c r="F1061" s="817"/>
      <c r="G1061" s="1246" t="s">
        <v>225</v>
      </c>
      <c r="H1061" s="165" t="s">
        <v>245</v>
      </c>
      <c r="I1061" s="82"/>
      <c r="J1061" s="76"/>
      <c r="K1061" s="165" t="s">
        <v>262</v>
      </c>
      <c r="L1061" s="76" t="s">
        <v>262</v>
      </c>
      <c r="M1061" s="189">
        <v>45873</v>
      </c>
      <c r="N1061" s="1231" t="s">
        <v>233</v>
      </c>
      <c r="O1061" s="503"/>
      <c r="P1061" s="606"/>
      <c r="Q1061" s="84"/>
      <c r="R1061" s="504"/>
      <c r="S1061" s="504"/>
      <c r="T1061" s="504"/>
      <c r="U1061" s="504"/>
      <c r="V1061" s="505"/>
      <c r="W1061" s="332"/>
      <c r="X1061" s="332"/>
      <c r="Y1061" s="332"/>
    </row>
    <row r="1062" spans="1:25" ht="12.75" customHeight="1">
      <c r="A1062" s="1237">
        <v>61860124</v>
      </c>
      <c r="B1062" s="1023" t="s">
        <v>4880</v>
      </c>
      <c r="C1062" s="809">
        <v>51975608330</v>
      </c>
      <c r="D1062" s="813" t="s">
        <v>4881</v>
      </c>
      <c r="E1062" s="813" t="s">
        <v>1392</v>
      </c>
      <c r="F1062" s="818"/>
      <c r="G1062" s="1249" t="s">
        <v>223</v>
      </c>
      <c r="H1062" s="165" t="s">
        <v>245</v>
      </c>
      <c r="I1062" s="82"/>
      <c r="J1062" s="76"/>
      <c r="K1062" s="165" t="s">
        <v>262</v>
      </c>
      <c r="L1062" s="1098" t="s">
        <v>262</v>
      </c>
      <c r="M1062" s="189">
        <v>45873</v>
      </c>
      <c r="N1062" s="1231" t="s">
        <v>231</v>
      </c>
      <c r="O1062" s="503"/>
      <c r="P1062" s="606" t="s">
        <v>329</v>
      </c>
      <c r="Q1062" s="84"/>
      <c r="R1062" s="504"/>
      <c r="S1062" s="504"/>
      <c r="T1062" s="504"/>
      <c r="U1062" s="504"/>
      <c r="V1062" s="505"/>
      <c r="W1062" s="332"/>
      <c r="X1062" s="332"/>
      <c r="Y1062" s="332"/>
    </row>
    <row r="1063" spans="1:25" ht="12.75" customHeight="1">
      <c r="A1063" s="1236">
        <v>61550511</v>
      </c>
      <c r="B1063" s="808" t="s">
        <v>4702</v>
      </c>
      <c r="C1063" s="808">
        <v>962521783</v>
      </c>
      <c r="D1063" s="812" t="s">
        <v>4703</v>
      </c>
      <c r="E1063" s="812" t="s">
        <v>347</v>
      </c>
      <c r="F1063" s="817"/>
      <c r="G1063" s="165" t="s">
        <v>224</v>
      </c>
      <c r="H1063" s="165" t="s">
        <v>248</v>
      </c>
      <c r="I1063" s="82"/>
      <c r="J1063" s="76"/>
      <c r="K1063" s="165" t="s">
        <v>280</v>
      </c>
      <c r="L1063" s="76" t="s">
        <v>280</v>
      </c>
      <c r="M1063" s="189">
        <v>45873</v>
      </c>
      <c r="N1063" s="1231" t="s">
        <v>233</v>
      </c>
      <c r="O1063" s="503"/>
      <c r="P1063" s="606"/>
      <c r="Q1063" s="84"/>
      <c r="R1063" s="504"/>
      <c r="S1063" s="504"/>
      <c r="T1063" s="504"/>
      <c r="U1063" s="504"/>
      <c r="V1063" s="505"/>
      <c r="W1063" s="332"/>
      <c r="X1063" s="332"/>
      <c r="Y1063" s="332"/>
    </row>
    <row r="1064" spans="1:25" ht="12.75" customHeight="1">
      <c r="A1064" s="1236">
        <v>74875912</v>
      </c>
      <c r="B1064" s="808" t="s">
        <v>9087</v>
      </c>
      <c r="C1064" s="808">
        <v>925517884</v>
      </c>
      <c r="D1064" s="812" t="s">
        <v>9088</v>
      </c>
      <c r="E1064" s="812" t="s">
        <v>347</v>
      </c>
      <c r="F1064" s="817"/>
      <c r="G1064" s="165" t="s">
        <v>224</v>
      </c>
      <c r="H1064" s="165" t="s">
        <v>248</v>
      </c>
      <c r="I1064" s="82"/>
      <c r="J1064" s="76"/>
      <c r="K1064" s="165" t="s">
        <v>280</v>
      </c>
      <c r="L1064" s="76" t="s">
        <v>280</v>
      </c>
      <c r="M1064" s="189">
        <v>45873</v>
      </c>
      <c r="N1064" s="1231" t="s">
        <v>233</v>
      </c>
      <c r="O1064" s="503"/>
      <c r="P1064" s="606"/>
      <c r="Q1064" s="84"/>
      <c r="R1064" s="504"/>
      <c r="S1064" s="504"/>
      <c r="T1064" s="504"/>
      <c r="U1064" s="504"/>
      <c r="V1064" s="505"/>
      <c r="W1064" s="332"/>
      <c r="X1064" s="332"/>
      <c r="Y1064" s="332"/>
    </row>
    <row r="1065" spans="1:25" ht="12.75" customHeight="1">
      <c r="A1065" s="1236">
        <v>62201058</v>
      </c>
      <c r="B1065" s="808" t="s">
        <v>5184</v>
      </c>
      <c r="C1065" s="808">
        <v>953846479</v>
      </c>
      <c r="D1065" s="812" t="s">
        <v>5185</v>
      </c>
      <c r="E1065" s="812" t="s">
        <v>347</v>
      </c>
      <c r="F1065" s="817"/>
      <c r="G1065" s="1246" t="s">
        <v>225</v>
      </c>
      <c r="H1065" s="165" t="s">
        <v>248</v>
      </c>
      <c r="I1065" s="82"/>
      <c r="J1065" s="76"/>
      <c r="K1065" s="165" t="s">
        <v>280</v>
      </c>
      <c r="L1065" s="76" t="s">
        <v>280</v>
      </c>
      <c r="M1065" s="189">
        <v>45873</v>
      </c>
      <c r="N1065" s="1231" t="s">
        <v>233</v>
      </c>
      <c r="O1065" s="503"/>
      <c r="P1065" s="606"/>
      <c r="Q1065" s="84"/>
      <c r="R1065" s="504"/>
      <c r="S1065" s="504"/>
      <c r="T1065" s="504"/>
      <c r="U1065" s="504"/>
      <c r="V1065" s="505"/>
      <c r="W1065" s="332"/>
      <c r="X1065" s="332"/>
      <c r="Y1065" s="332"/>
    </row>
    <row r="1066" spans="1:25" ht="12.75" customHeight="1">
      <c r="A1066" s="1236">
        <v>40749341</v>
      </c>
      <c r="B1066" s="808" t="s">
        <v>1503</v>
      </c>
      <c r="C1066" s="808">
        <v>948292218</v>
      </c>
      <c r="D1066" s="812" t="s">
        <v>1504</v>
      </c>
      <c r="E1066" s="812" t="s">
        <v>347</v>
      </c>
      <c r="F1066" s="817"/>
      <c r="G1066" s="1249" t="s">
        <v>223</v>
      </c>
      <c r="H1066" s="165" t="s">
        <v>248</v>
      </c>
      <c r="I1066" s="82"/>
      <c r="J1066" s="76"/>
      <c r="K1066" s="165" t="s">
        <v>280</v>
      </c>
      <c r="L1066" s="76" t="s">
        <v>280</v>
      </c>
      <c r="M1066" s="189">
        <v>45873</v>
      </c>
      <c r="N1066" s="1231" t="s">
        <v>233</v>
      </c>
      <c r="O1066" s="503"/>
      <c r="P1066" s="606"/>
      <c r="Q1066" s="84"/>
      <c r="R1066" s="504"/>
      <c r="S1066" s="504"/>
      <c r="T1066" s="504"/>
      <c r="U1066" s="504"/>
      <c r="V1066" s="505"/>
      <c r="W1066" s="332"/>
      <c r="X1066" s="332"/>
      <c r="Y1066" s="332"/>
    </row>
    <row r="1067" spans="1:25" ht="12.75" customHeight="1">
      <c r="A1067" s="1236">
        <v>75794389</v>
      </c>
      <c r="B1067" s="808" t="s">
        <v>9427</v>
      </c>
      <c r="C1067" s="808">
        <v>912642141</v>
      </c>
      <c r="D1067" s="812" t="s">
        <v>9428</v>
      </c>
      <c r="E1067" s="812" t="s">
        <v>347</v>
      </c>
      <c r="F1067" s="817"/>
      <c r="G1067" s="1246" t="s">
        <v>225</v>
      </c>
      <c r="H1067" s="165" t="s">
        <v>248</v>
      </c>
      <c r="I1067" s="82"/>
      <c r="J1067" s="76"/>
      <c r="K1067" s="165" t="s">
        <v>280</v>
      </c>
      <c r="L1067" s="76" t="s">
        <v>280</v>
      </c>
      <c r="M1067" s="189">
        <v>45873</v>
      </c>
      <c r="N1067" s="1231" t="s">
        <v>233</v>
      </c>
      <c r="O1067" s="503"/>
      <c r="P1067" s="606"/>
      <c r="Q1067" s="84"/>
      <c r="R1067" s="504"/>
      <c r="S1067" s="504"/>
      <c r="T1067" s="504"/>
      <c r="U1067" s="504"/>
      <c r="V1067" s="505"/>
      <c r="W1067" s="332"/>
      <c r="X1067" s="332"/>
      <c r="Y1067" s="332"/>
    </row>
    <row r="1068" spans="1:25" ht="12.75" customHeight="1">
      <c r="A1068" s="1236">
        <v>61500306</v>
      </c>
      <c r="B1068" s="808" t="s">
        <v>4539</v>
      </c>
      <c r="C1068" s="808">
        <v>990735003</v>
      </c>
      <c r="D1068" s="812" t="s">
        <v>4540</v>
      </c>
      <c r="E1068" s="812" t="s">
        <v>347</v>
      </c>
      <c r="F1068" s="817"/>
      <c r="G1068" s="165" t="s">
        <v>224</v>
      </c>
      <c r="H1068" s="165" t="s">
        <v>248</v>
      </c>
      <c r="I1068" s="82"/>
      <c r="J1068" s="76"/>
      <c r="K1068" s="165" t="s">
        <v>280</v>
      </c>
      <c r="L1068" s="76" t="s">
        <v>280</v>
      </c>
      <c r="M1068" s="189">
        <v>45873</v>
      </c>
      <c r="N1068" s="1231" t="s">
        <v>233</v>
      </c>
      <c r="O1068" s="503"/>
      <c r="P1068" s="606"/>
      <c r="Q1068" s="84"/>
      <c r="R1068" s="504"/>
      <c r="S1068" s="504"/>
      <c r="T1068" s="504"/>
      <c r="U1068" s="504"/>
      <c r="V1068" s="505"/>
      <c r="W1068" s="332"/>
      <c r="X1068" s="332"/>
      <c r="Y1068" s="332"/>
    </row>
    <row r="1069" spans="1:25" ht="12.75" customHeight="1">
      <c r="A1069" s="1236">
        <v>75579540</v>
      </c>
      <c r="B1069" s="808" t="s">
        <v>9365</v>
      </c>
      <c r="C1069" s="808">
        <v>913600629</v>
      </c>
      <c r="D1069" s="812" t="s">
        <v>9364</v>
      </c>
      <c r="E1069" s="812" t="s">
        <v>347</v>
      </c>
      <c r="F1069" s="817"/>
      <c r="G1069" s="165" t="s">
        <v>224</v>
      </c>
      <c r="H1069" s="165" t="s">
        <v>248</v>
      </c>
      <c r="I1069" s="82"/>
      <c r="J1069" s="76"/>
      <c r="K1069" s="165" t="s">
        <v>280</v>
      </c>
      <c r="L1069" s="76" t="s">
        <v>280</v>
      </c>
      <c r="M1069" s="189">
        <v>45873</v>
      </c>
      <c r="N1069" s="1231" t="s">
        <v>233</v>
      </c>
      <c r="O1069" s="503"/>
      <c r="P1069" s="606"/>
      <c r="Q1069" s="84"/>
      <c r="R1069" s="504"/>
      <c r="S1069" s="504"/>
      <c r="T1069" s="504"/>
      <c r="U1069" s="504"/>
      <c r="V1069" s="505"/>
      <c r="W1069" s="332"/>
      <c r="X1069" s="332"/>
      <c r="Y1069" s="332"/>
    </row>
    <row r="1070" spans="1:25" ht="12.75" customHeight="1">
      <c r="A1070" s="1236">
        <v>70738769</v>
      </c>
      <c r="B1070" s="808" t="s">
        <v>5774</v>
      </c>
      <c r="C1070" s="808">
        <v>946324433</v>
      </c>
      <c r="D1070" s="812" t="s">
        <v>5775</v>
      </c>
      <c r="E1070" s="812" t="s">
        <v>347</v>
      </c>
      <c r="F1070" s="817"/>
      <c r="G1070" s="1249" t="s">
        <v>223</v>
      </c>
      <c r="H1070" s="165" t="s">
        <v>248</v>
      </c>
      <c r="I1070" s="82"/>
      <c r="J1070" s="76"/>
      <c r="K1070" s="165" t="s">
        <v>280</v>
      </c>
      <c r="L1070" s="76" t="s">
        <v>280</v>
      </c>
      <c r="M1070" s="189">
        <v>45873</v>
      </c>
      <c r="N1070" s="1231" t="s">
        <v>233</v>
      </c>
      <c r="O1070" s="503"/>
      <c r="P1070" s="606"/>
      <c r="Q1070" s="84"/>
      <c r="R1070" s="504"/>
      <c r="S1070" s="504"/>
      <c r="T1070" s="504"/>
      <c r="U1070" s="504"/>
      <c r="V1070" s="505"/>
      <c r="W1070" s="332"/>
      <c r="X1070" s="332"/>
      <c r="Y1070" s="332"/>
    </row>
    <row r="1071" spans="1:25" ht="12.75" customHeight="1">
      <c r="A1071" s="1237">
        <v>61294547</v>
      </c>
      <c r="B1071" s="809" t="s">
        <v>3975</v>
      </c>
      <c r="C1071" s="809">
        <v>975146887</v>
      </c>
      <c r="D1071" s="813" t="s">
        <v>3976</v>
      </c>
      <c r="E1071" s="813" t="s">
        <v>347</v>
      </c>
      <c r="F1071" s="818"/>
      <c r="G1071" s="1249" t="s">
        <v>223</v>
      </c>
      <c r="H1071" s="165" t="s">
        <v>248</v>
      </c>
      <c r="I1071" s="82"/>
      <c r="J1071" s="76"/>
      <c r="K1071" s="165" t="s">
        <v>280</v>
      </c>
      <c r="L1071" s="76" t="s">
        <v>280</v>
      </c>
      <c r="M1071" s="189">
        <v>45873</v>
      </c>
      <c r="N1071" s="1231" t="s">
        <v>233</v>
      </c>
      <c r="O1071" s="503"/>
      <c r="P1071" s="606"/>
      <c r="Q1071" s="84"/>
      <c r="R1071" s="504"/>
      <c r="S1071" s="504"/>
      <c r="T1071" s="504"/>
      <c r="U1071" s="504"/>
      <c r="V1071" s="505"/>
      <c r="W1071" s="332"/>
      <c r="X1071" s="332"/>
      <c r="Y1071" s="332"/>
    </row>
    <row r="1072" spans="1:25" ht="12.75" customHeight="1">
      <c r="A1072" s="321">
        <v>45117750</v>
      </c>
      <c r="B1072" s="1250" t="s">
        <v>2416</v>
      </c>
      <c r="C1072" s="321">
        <v>51989994809</v>
      </c>
      <c r="D1072" s="1193" t="s">
        <v>2417</v>
      </c>
      <c r="E1072" s="321" t="s">
        <v>347</v>
      </c>
      <c r="F1072" s="1250"/>
      <c r="G1072" s="1188" t="s">
        <v>223</v>
      </c>
      <c r="H1072" s="321" t="s">
        <v>245</v>
      </c>
      <c r="I1072" s="311"/>
      <c r="J1072" s="320"/>
      <c r="K1072" s="321" t="s">
        <v>278</v>
      </c>
      <c r="L1072" s="321" t="s">
        <v>278</v>
      </c>
      <c r="M1072" s="1251">
        <v>45874</v>
      </c>
      <c r="N1072" s="1231" t="s">
        <v>233</v>
      </c>
      <c r="O1072" s="311"/>
      <c r="P1072" s="606"/>
      <c r="Q1072" s="492"/>
      <c r="R1072" s="319"/>
      <c r="S1072" s="319"/>
      <c r="T1072" s="319"/>
      <c r="U1072" s="319"/>
      <c r="V1072" s="332"/>
      <c r="W1072" s="332"/>
      <c r="X1072" s="332"/>
      <c r="Y1072" s="332"/>
    </row>
    <row r="1073" spans="1:25" ht="12.75" customHeight="1">
      <c r="A1073" s="321">
        <v>60203458</v>
      </c>
      <c r="B1073" s="1192" t="s">
        <v>3040</v>
      </c>
      <c r="C1073" s="321">
        <v>51993925877</v>
      </c>
      <c r="D1073" s="1193" t="s">
        <v>3041</v>
      </c>
      <c r="E1073" s="321" t="s">
        <v>347</v>
      </c>
      <c r="F1073" s="1252"/>
      <c r="G1073" s="321" t="s">
        <v>224</v>
      </c>
      <c r="H1073" s="321" t="s">
        <v>245</v>
      </c>
      <c r="I1073" s="311"/>
      <c r="J1073" s="320"/>
      <c r="K1073" s="321" t="s">
        <v>278</v>
      </c>
      <c r="L1073" s="321" t="s">
        <v>278</v>
      </c>
      <c r="M1073" s="1251">
        <v>45874</v>
      </c>
      <c r="N1073" s="1231" t="s">
        <v>233</v>
      </c>
      <c r="O1073" s="311"/>
      <c r="P1073" s="606"/>
      <c r="Q1073" s="492"/>
      <c r="R1073" s="319"/>
      <c r="S1073" s="319"/>
      <c r="T1073" s="319"/>
      <c r="U1073" s="319"/>
      <c r="V1073" s="332"/>
      <c r="W1073" s="332"/>
      <c r="X1073" s="332"/>
      <c r="Y1073" s="332"/>
    </row>
    <row r="1074" spans="1:25" ht="12.75" customHeight="1">
      <c r="A1074" s="1253">
        <v>46709360</v>
      </c>
      <c r="B1074" s="1188" t="s">
        <v>2682</v>
      </c>
      <c r="C1074" s="1188">
        <v>51954986806</v>
      </c>
      <c r="D1074" s="1188" t="s">
        <v>2683</v>
      </c>
      <c r="E1074" s="1188" t="s">
        <v>347</v>
      </c>
      <c r="F1074" s="1254"/>
      <c r="G1074" s="321" t="s">
        <v>225</v>
      </c>
      <c r="H1074" s="321" t="s">
        <v>245</v>
      </c>
      <c r="I1074" s="1255"/>
      <c r="J1074" s="320"/>
      <c r="K1074" s="321" t="s">
        <v>274</v>
      </c>
      <c r="L1074" s="321" t="s">
        <v>274</v>
      </c>
      <c r="M1074" s="1251">
        <v>45874</v>
      </c>
      <c r="N1074" s="1231" t="s">
        <v>233</v>
      </c>
      <c r="O1074" s="311"/>
      <c r="P1074" s="606"/>
      <c r="Q1074" s="492"/>
      <c r="R1074" s="319"/>
      <c r="S1074" s="319"/>
      <c r="T1074" s="319"/>
      <c r="U1074" s="319"/>
      <c r="V1074" s="1014" t="s">
        <v>710</v>
      </c>
      <c r="W1074" s="332"/>
      <c r="X1074" s="332"/>
      <c r="Y1074" s="332"/>
    </row>
    <row r="1075" spans="1:25" ht="12.75" customHeight="1">
      <c r="A1075" s="1256">
        <v>70628800</v>
      </c>
      <c r="B1075" s="1189" t="s">
        <v>5566</v>
      </c>
      <c r="C1075" s="1189">
        <v>51904410622</v>
      </c>
      <c r="D1075" s="1257" t="s">
        <v>5565</v>
      </c>
      <c r="E1075" s="1189" t="s">
        <v>347</v>
      </c>
      <c r="F1075" s="1258"/>
      <c r="G1075" s="321" t="s">
        <v>224</v>
      </c>
      <c r="H1075" s="321" t="s">
        <v>245</v>
      </c>
      <c r="I1075" s="311"/>
      <c r="J1075" s="320"/>
      <c r="K1075" s="321" t="s">
        <v>262</v>
      </c>
      <c r="L1075" s="1098" t="s">
        <v>262</v>
      </c>
      <c r="M1075" s="1251">
        <v>45874</v>
      </c>
      <c r="N1075" s="1231" t="s">
        <v>231</v>
      </c>
      <c r="O1075" s="311"/>
      <c r="P1075" s="606" t="s">
        <v>329</v>
      </c>
      <c r="Q1075" s="492"/>
      <c r="R1075" s="319"/>
      <c r="S1075" s="319"/>
      <c r="T1075" s="319"/>
      <c r="U1075" s="319"/>
      <c r="V1075" s="332"/>
      <c r="W1075" s="332"/>
      <c r="X1075" s="332"/>
      <c r="Y1075" s="332"/>
    </row>
    <row r="1076" spans="1:25" ht="12.75" customHeight="1">
      <c r="A1076" s="1256">
        <v>73421133</v>
      </c>
      <c r="B1076" s="1189" t="s">
        <v>8370</v>
      </c>
      <c r="C1076" s="1189">
        <v>51965816902</v>
      </c>
      <c r="D1076" s="1257" t="s">
        <v>8371</v>
      </c>
      <c r="E1076" s="1189" t="s">
        <v>347</v>
      </c>
      <c r="F1076" s="1258"/>
      <c r="G1076" s="1188" t="s">
        <v>223</v>
      </c>
      <c r="H1076" s="321" t="s">
        <v>245</v>
      </c>
      <c r="I1076" s="311"/>
      <c r="J1076" s="320"/>
      <c r="K1076" s="321" t="s">
        <v>262</v>
      </c>
      <c r="L1076" s="321" t="s">
        <v>262</v>
      </c>
      <c r="M1076" s="1251">
        <v>45874</v>
      </c>
      <c r="N1076" s="1231" t="s">
        <v>233</v>
      </c>
      <c r="O1076" s="311"/>
      <c r="P1076" s="311"/>
      <c r="Q1076" s="492"/>
      <c r="R1076" s="319"/>
      <c r="S1076" s="319"/>
      <c r="T1076" s="319"/>
      <c r="U1076" s="319"/>
      <c r="V1076" s="332"/>
      <c r="W1076" s="332"/>
      <c r="X1076" s="332"/>
      <c r="Y1076" s="332"/>
    </row>
    <row r="1077" spans="1:25" ht="12.75" customHeight="1">
      <c r="A1077" s="1256">
        <v>70706722</v>
      </c>
      <c r="B1077" s="1189" t="s">
        <v>5650</v>
      </c>
      <c r="C1077" s="1189">
        <v>51993042196</v>
      </c>
      <c r="D1077" s="1257" t="s">
        <v>5651</v>
      </c>
      <c r="E1077" s="1189" t="s">
        <v>347</v>
      </c>
      <c r="F1077" s="1258"/>
      <c r="G1077" s="321" t="s">
        <v>224</v>
      </c>
      <c r="H1077" s="321" t="s">
        <v>245</v>
      </c>
      <c r="I1077" s="311"/>
      <c r="J1077" s="320"/>
      <c r="K1077" s="321" t="s">
        <v>262</v>
      </c>
      <c r="L1077" s="1098" t="s">
        <v>262</v>
      </c>
      <c r="M1077" s="1251">
        <v>45874</v>
      </c>
      <c r="N1077" s="1231" t="s">
        <v>231</v>
      </c>
      <c r="O1077" s="311"/>
      <c r="P1077" s="606" t="s">
        <v>329</v>
      </c>
      <c r="Q1077" s="492"/>
      <c r="R1077" s="319"/>
      <c r="S1077" s="319"/>
      <c r="T1077" s="319"/>
      <c r="U1077" s="319"/>
      <c r="V1077" s="332"/>
      <c r="W1077" s="332"/>
      <c r="X1077" s="332"/>
      <c r="Y1077" s="332"/>
    </row>
    <row r="1078" spans="1:25" ht="12.75" customHeight="1">
      <c r="A1078" s="1256">
        <v>77029771</v>
      </c>
      <c r="B1078" s="1189" t="s">
        <v>9853</v>
      </c>
      <c r="C1078" s="1189">
        <v>51946365996</v>
      </c>
      <c r="D1078" s="1257" t="s">
        <v>9854</v>
      </c>
      <c r="E1078" s="1189" t="s">
        <v>347</v>
      </c>
      <c r="F1078" s="1258"/>
      <c r="G1078" s="321" t="s">
        <v>224</v>
      </c>
      <c r="H1078" s="321" t="s">
        <v>245</v>
      </c>
      <c r="I1078" s="311"/>
      <c r="J1078" s="320"/>
      <c r="K1078" s="321" t="s">
        <v>262</v>
      </c>
      <c r="L1078" s="321" t="s">
        <v>262</v>
      </c>
      <c r="M1078" s="1251">
        <v>45874</v>
      </c>
      <c r="N1078" s="1231" t="s">
        <v>233</v>
      </c>
      <c r="O1078" s="311"/>
      <c r="P1078" s="606"/>
      <c r="Q1078" s="492"/>
      <c r="R1078" s="319"/>
      <c r="S1078" s="319"/>
      <c r="T1078" s="319"/>
      <c r="U1078" s="319"/>
      <c r="V1078" s="332"/>
      <c r="W1078" s="332"/>
      <c r="X1078" s="332"/>
      <c r="Y1078" s="332"/>
    </row>
    <row r="1079" spans="1:25" ht="12.75" customHeight="1">
      <c r="A1079" s="1256">
        <v>76836047</v>
      </c>
      <c r="B1079" s="1189" t="s">
        <v>9795</v>
      </c>
      <c r="C1079" s="1189">
        <v>51914325132</v>
      </c>
      <c r="D1079" s="1257" t="s">
        <v>9796</v>
      </c>
      <c r="E1079" s="1189" t="s">
        <v>347</v>
      </c>
      <c r="F1079" s="1258"/>
      <c r="G1079" s="321" t="s">
        <v>224</v>
      </c>
      <c r="H1079" s="321" t="s">
        <v>245</v>
      </c>
      <c r="I1079" s="311"/>
      <c r="J1079" s="320"/>
      <c r="K1079" s="321" t="s">
        <v>262</v>
      </c>
      <c r="L1079" s="1098" t="s">
        <v>262</v>
      </c>
      <c r="M1079" s="1251">
        <v>45874</v>
      </c>
      <c r="N1079" s="1231" t="s">
        <v>231</v>
      </c>
      <c r="O1079" s="311"/>
      <c r="P1079" s="606" t="s">
        <v>329</v>
      </c>
      <c r="Q1079" s="492"/>
      <c r="R1079" s="319"/>
      <c r="S1079" s="319"/>
      <c r="T1079" s="319"/>
      <c r="U1079" s="319"/>
      <c r="V1079" s="332"/>
      <c r="W1079" s="332"/>
      <c r="X1079" s="332"/>
      <c r="Y1079" s="332"/>
    </row>
    <row r="1080" spans="1:25" ht="12.75" customHeight="1">
      <c r="A1080" s="1253">
        <v>41394713</v>
      </c>
      <c r="B1080" s="1188" t="s">
        <v>1652</v>
      </c>
      <c r="C1080" s="1188">
        <v>51972414532</v>
      </c>
      <c r="D1080" s="1259" t="s">
        <v>1653</v>
      </c>
      <c r="E1080" s="1188" t="s">
        <v>347</v>
      </c>
      <c r="F1080" s="1254"/>
      <c r="G1080" s="321" t="s">
        <v>224</v>
      </c>
      <c r="H1080" s="321" t="s">
        <v>245</v>
      </c>
      <c r="I1080" s="311"/>
      <c r="J1080" s="320"/>
      <c r="K1080" s="321" t="s">
        <v>262</v>
      </c>
      <c r="L1080" s="321" t="s">
        <v>262</v>
      </c>
      <c r="M1080" s="1251">
        <v>45874</v>
      </c>
      <c r="N1080" s="1231" t="s">
        <v>233</v>
      </c>
      <c r="O1080" s="311"/>
      <c r="P1080" s="606"/>
      <c r="Q1080" s="492"/>
      <c r="R1080" s="319"/>
      <c r="S1080" s="319"/>
      <c r="T1080" s="319"/>
      <c r="U1080" s="319"/>
      <c r="V1080" s="332"/>
      <c r="W1080" s="332"/>
      <c r="X1080" s="332"/>
      <c r="Y1080" s="332"/>
    </row>
    <row r="1081" spans="1:25" ht="12.75" customHeight="1">
      <c r="A1081" s="1210">
        <v>73734007</v>
      </c>
      <c r="B1081" s="164" t="s">
        <v>8542</v>
      </c>
      <c r="C1081" s="164">
        <v>982457082</v>
      </c>
      <c r="D1081" s="593" t="s">
        <v>6508</v>
      </c>
      <c r="E1081" s="145" t="s">
        <v>624</v>
      </c>
      <c r="F1081" s="76"/>
      <c r="G1081" s="165" t="s">
        <v>225</v>
      </c>
      <c r="H1081" s="165" t="s">
        <v>242</v>
      </c>
      <c r="I1081" s="82"/>
      <c r="J1081" s="76"/>
      <c r="K1081" s="321" t="s">
        <v>262</v>
      </c>
      <c r="L1081" s="1098" t="s">
        <v>262</v>
      </c>
      <c r="M1081" s="1251">
        <v>45874</v>
      </c>
      <c r="N1081" s="1209" t="s">
        <v>231</v>
      </c>
      <c r="O1081" s="83"/>
      <c r="P1081" s="606" t="s">
        <v>329</v>
      </c>
      <c r="Q1081" s="84"/>
      <c r="R1081" s="83"/>
      <c r="S1081" s="83"/>
      <c r="T1081" s="83"/>
      <c r="U1081" s="83"/>
    </row>
    <row r="1082" spans="1:25" ht="12.75" customHeight="1">
      <c r="A1082" s="1240">
        <v>61293789</v>
      </c>
      <c r="B1082" s="1186" t="s">
        <v>3969</v>
      </c>
      <c r="C1082" s="1186">
        <v>51999422638</v>
      </c>
      <c r="D1082" s="1242" t="s">
        <v>3970</v>
      </c>
      <c r="E1082" s="1186" t="s">
        <v>347</v>
      </c>
      <c r="F1082" s="1241"/>
      <c r="G1082" s="1188" t="s">
        <v>223</v>
      </c>
      <c r="H1082" s="125" t="s">
        <v>245</v>
      </c>
      <c r="I1082" s="85"/>
      <c r="J1082" s="66"/>
      <c r="K1082" s="125" t="s">
        <v>274</v>
      </c>
      <c r="L1082" s="125" t="s">
        <v>274</v>
      </c>
      <c r="M1082" s="1247">
        <v>45876</v>
      </c>
      <c r="N1082" s="1231" t="s">
        <v>233</v>
      </c>
      <c r="O1082" s="95"/>
      <c r="P1082" s="85"/>
      <c r="Q1082" s="87"/>
      <c r="R1082" s="88"/>
      <c r="S1082" s="88"/>
      <c r="T1082" s="88"/>
      <c r="U1082" s="88"/>
      <c r="V1082" s="1028" t="s">
        <v>592</v>
      </c>
      <c r="W1082" s="61"/>
      <c r="X1082" s="61"/>
      <c r="Y1082" s="61"/>
    </row>
    <row r="1083" spans="1:25" ht="12.75" customHeight="1">
      <c r="A1083" s="1260">
        <v>73297298</v>
      </c>
      <c r="B1083" s="1190" t="s">
        <v>8286</v>
      </c>
      <c r="C1083" s="1190">
        <v>51941229788</v>
      </c>
      <c r="D1083" s="1261" t="s">
        <v>8287</v>
      </c>
      <c r="E1083" s="1190" t="s">
        <v>451</v>
      </c>
      <c r="F1083" s="1262"/>
      <c r="G1083" s="125" t="s">
        <v>224</v>
      </c>
      <c r="H1083" s="125" t="s">
        <v>245</v>
      </c>
      <c r="I1083" s="85"/>
      <c r="J1083" s="66"/>
      <c r="K1083" s="125" t="s">
        <v>274</v>
      </c>
      <c r="L1083" s="125" t="s">
        <v>274</v>
      </c>
      <c r="M1083" s="1247">
        <v>45876</v>
      </c>
      <c r="N1083" s="1231" t="s">
        <v>233</v>
      </c>
      <c r="O1083" s="95"/>
      <c r="P1083" s="85"/>
      <c r="Q1083" s="87"/>
      <c r="R1083" s="88"/>
      <c r="S1083" s="88"/>
      <c r="T1083" s="88"/>
      <c r="U1083" s="88"/>
      <c r="V1083" s="1029" t="s">
        <v>351</v>
      </c>
      <c r="W1083" s="61"/>
      <c r="X1083" s="61"/>
      <c r="Y1083" s="61"/>
    </row>
    <row r="1084" spans="1:25" ht="12.75" customHeight="1">
      <c r="A1084" s="1240">
        <v>78074360</v>
      </c>
      <c r="B1084" s="1186" t="s">
        <v>10061</v>
      </c>
      <c r="C1084" s="1186">
        <v>51940068473</v>
      </c>
      <c r="D1084" s="1186" t="s">
        <v>10062</v>
      </c>
      <c r="E1084" s="1186" t="s">
        <v>347</v>
      </c>
      <c r="F1084" s="1263"/>
      <c r="G1084" s="321" t="s">
        <v>224</v>
      </c>
      <c r="H1084" s="125" t="s">
        <v>245</v>
      </c>
      <c r="I1084" s="85"/>
      <c r="J1084" s="66"/>
      <c r="K1084" s="321" t="s">
        <v>278</v>
      </c>
      <c r="L1084" s="321" t="s">
        <v>278</v>
      </c>
      <c r="M1084" s="1247">
        <v>45876</v>
      </c>
      <c r="N1084" s="1231" t="s">
        <v>233</v>
      </c>
      <c r="O1084" s="85"/>
      <c r="P1084" s="85"/>
      <c r="Q1084" s="87"/>
      <c r="R1084" s="88"/>
      <c r="S1084" s="88"/>
      <c r="T1084" s="88"/>
      <c r="U1084" s="88"/>
      <c r="V1084" s="61"/>
      <c r="W1084" s="61"/>
      <c r="X1084" s="61"/>
      <c r="Y1084" s="61"/>
    </row>
    <row r="1085" spans="1:25" ht="12.75" customHeight="1">
      <c r="A1085" s="1243">
        <v>61144331</v>
      </c>
      <c r="B1085" s="1187" t="s">
        <v>3729</v>
      </c>
      <c r="C1085" s="1187">
        <v>51989847983</v>
      </c>
      <c r="D1085" s="1187" t="s">
        <v>3730</v>
      </c>
      <c r="E1085" s="1187" t="s">
        <v>347</v>
      </c>
      <c r="F1085" s="1264"/>
      <c r="G1085" s="321" t="s">
        <v>224</v>
      </c>
      <c r="H1085" s="125" t="s">
        <v>245</v>
      </c>
      <c r="I1085" s="85"/>
      <c r="J1085" s="66"/>
      <c r="K1085" s="321" t="s">
        <v>278</v>
      </c>
      <c r="L1085" s="321" t="s">
        <v>278</v>
      </c>
      <c r="M1085" s="1247">
        <v>45876</v>
      </c>
      <c r="N1085" s="1231" t="s">
        <v>233</v>
      </c>
      <c r="O1085" s="85"/>
      <c r="P1085" s="85"/>
      <c r="Q1085" s="87"/>
      <c r="R1085" s="88"/>
      <c r="S1085" s="88"/>
      <c r="T1085" s="88"/>
      <c r="U1085" s="88"/>
      <c r="V1085" s="61"/>
      <c r="W1085" s="61"/>
      <c r="X1085" s="61"/>
      <c r="Y1085" s="61"/>
    </row>
    <row r="1086" spans="1:25" ht="12.75" customHeight="1">
      <c r="A1086" s="1240">
        <v>45846712</v>
      </c>
      <c r="B1086" s="1186" t="s">
        <v>2558</v>
      </c>
      <c r="C1086" s="1186">
        <v>51995295669</v>
      </c>
      <c r="D1086" s="1186" t="s">
        <v>2559</v>
      </c>
      <c r="E1086" s="1186" t="s">
        <v>347</v>
      </c>
      <c r="F1086" s="1263"/>
      <c r="G1086" s="321" t="s">
        <v>224</v>
      </c>
      <c r="H1086" s="125" t="s">
        <v>245</v>
      </c>
      <c r="I1086" s="85"/>
      <c r="J1086" s="66"/>
      <c r="K1086" s="125" t="s">
        <v>280</v>
      </c>
      <c r="L1086" s="125" t="s">
        <v>280</v>
      </c>
      <c r="M1086" s="1247">
        <v>45876</v>
      </c>
      <c r="N1086" s="1231" t="s">
        <v>314</v>
      </c>
      <c r="O1086" s="85"/>
      <c r="P1086" s="85"/>
      <c r="Q1086" s="87"/>
      <c r="R1086" s="88"/>
      <c r="S1086" s="88"/>
      <c r="T1086" s="88"/>
      <c r="U1086" s="88"/>
      <c r="V1086" s="61" t="s">
        <v>12445</v>
      </c>
      <c r="W1086" s="61"/>
      <c r="X1086" s="61"/>
      <c r="Y1086" s="61"/>
    </row>
    <row r="1087" spans="1:25" ht="12.75" customHeight="1">
      <c r="A1087" s="1240">
        <v>71048755</v>
      </c>
      <c r="B1087" s="1186" t="s">
        <v>5921</v>
      </c>
      <c r="C1087" s="1186">
        <v>51984199589</v>
      </c>
      <c r="D1087" s="1186" t="s">
        <v>5922</v>
      </c>
      <c r="E1087" s="1186" t="s">
        <v>347</v>
      </c>
      <c r="F1087" s="1263"/>
      <c r="G1087" s="321" t="s">
        <v>224</v>
      </c>
      <c r="H1087" s="125" t="s">
        <v>245</v>
      </c>
      <c r="I1087" s="85"/>
      <c r="J1087" s="66"/>
      <c r="K1087" s="125" t="s">
        <v>280</v>
      </c>
      <c r="L1087" s="125" t="s">
        <v>280</v>
      </c>
      <c r="M1087" s="1247">
        <v>45876</v>
      </c>
      <c r="N1087" s="1231" t="s">
        <v>233</v>
      </c>
      <c r="O1087" s="85"/>
      <c r="P1087" s="85"/>
      <c r="Q1087" s="87"/>
      <c r="R1087" s="88"/>
      <c r="S1087" s="88"/>
      <c r="T1087" s="88"/>
      <c r="U1087" s="88"/>
      <c r="V1087" s="61"/>
      <c r="W1087" s="61"/>
      <c r="X1087" s="61"/>
      <c r="Y1087" s="61"/>
    </row>
    <row r="1088" spans="1:25" ht="12.75" customHeight="1">
      <c r="A1088" s="1243">
        <v>46153702</v>
      </c>
      <c r="B1088" s="1187" t="s">
        <v>2602</v>
      </c>
      <c r="C1088" s="1187">
        <v>51947759531</v>
      </c>
      <c r="D1088" s="1187" t="s">
        <v>2603</v>
      </c>
      <c r="E1088" s="1187" t="s">
        <v>451</v>
      </c>
      <c r="F1088" s="1264"/>
      <c r="G1088" s="321" t="s">
        <v>224</v>
      </c>
      <c r="H1088" s="125" t="s">
        <v>245</v>
      </c>
      <c r="I1088" s="85"/>
      <c r="J1088" s="66"/>
      <c r="K1088" s="125" t="s">
        <v>280</v>
      </c>
      <c r="L1088" s="125" t="s">
        <v>280</v>
      </c>
      <c r="M1088" s="1247">
        <v>45876</v>
      </c>
      <c r="N1088" s="1231" t="s">
        <v>233</v>
      </c>
      <c r="O1088" s="85"/>
      <c r="P1088" s="85"/>
      <c r="Q1088" s="87"/>
      <c r="R1088" s="88"/>
      <c r="S1088" s="88"/>
      <c r="T1088" s="88"/>
      <c r="U1088" s="88"/>
      <c r="V1088" s="61"/>
      <c r="W1088" s="61"/>
      <c r="X1088" s="61"/>
      <c r="Y1088" s="61"/>
    </row>
    <row r="1089" spans="1:25" ht="12.75" customHeight="1">
      <c r="A1089" s="1240">
        <v>61472043</v>
      </c>
      <c r="B1089" s="1186" t="s">
        <v>4449</v>
      </c>
      <c r="C1089" s="1186">
        <v>51946711283</v>
      </c>
      <c r="D1089" s="1186" t="s">
        <v>4450</v>
      </c>
      <c r="E1089" s="1186" t="s">
        <v>451</v>
      </c>
      <c r="F1089" s="1263"/>
      <c r="G1089" s="321" t="s">
        <v>225</v>
      </c>
      <c r="H1089" s="125" t="s">
        <v>245</v>
      </c>
      <c r="I1089" s="85"/>
      <c r="J1089" s="66"/>
      <c r="K1089" s="125" t="s">
        <v>262</v>
      </c>
      <c r="L1089" s="1098" t="s">
        <v>262</v>
      </c>
      <c r="M1089" s="1247">
        <v>45876</v>
      </c>
      <c r="N1089" s="1231" t="s">
        <v>231</v>
      </c>
      <c r="O1089" s="85"/>
      <c r="P1089" s="95" t="s">
        <v>329</v>
      </c>
      <c r="Q1089" s="87"/>
      <c r="R1089" s="88"/>
      <c r="S1089" s="88"/>
      <c r="T1089" s="88"/>
      <c r="U1089" s="88"/>
      <c r="V1089" s="61"/>
      <c r="W1089" s="61"/>
      <c r="X1089" s="61"/>
      <c r="Y1089" s="61"/>
    </row>
    <row r="1090" spans="1:25" ht="12.75" customHeight="1">
      <c r="A1090" s="1240">
        <v>72828309</v>
      </c>
      <c r="B1090" s="1186" t="s">
        <v>7655</v>
      </c>
      <c r="C1090" s="1186">
        <v>51984363406</v>
      </c>
      <c r="D1090" s="1186" t="s">
        <v>7656</v>
      </c>
      <c r="E1090" s="1186" t="s">
        <v>451</v>
      </c>
      <c r="F1090" s="1263"/>
      <c r="G1090" s="321" t="s">
        <v>225</v>
      </c>
      <c r="H1090" s="125" t="s">
        <v>245</v>
      </c>
      <c r="I1090" s="85"/>
      <c r="J1090" s="66"/>
      <c r="K1090" s="125" t="s">
        <v>262</v>
      </c>
      <c r="L1090" s="1098" t="s">
        <v>262</v>
      </c>
      <c r="M1090" s="1247">
        <v>45876</v>
      </c>
      <c r="N1090" s="1231" t="s">
        <v>231</v>
      </c>
      <c r="O1090" s="85"/>
      <c r="P1090" s="95" t="s">
        <v>329</v>
      </c>
      <c r="Q1090" s="87"/>
      <c r="R1090" s="88"/>
      <c r="S1090" s="88"/>
      <c r="T1090" s="88"/>
      <c r="U1090" s="88"/>
      <c r="V1090" s="61"/>
      <c r="W1090" s="61"/>
      <c r="X1090" s="61"/>
      <c r="Y1090" s="61"/>
    </row>
    <row r="1091" spans="1:25" ht="12.75" customHeight="1">
      <c r="A1091" s="1240">
        <v>42446156</v>
      </c>
      <c r="B1091" s="1186" t="s">
        <v>1882</v>
      </c>
      <c r="C1091" s="1186">
        <v>51940209309</v>
      </c>
      <c r="D1091" s="1186" t="s">
        <v>1883</v>
      </c>
      <c r="E1091" s="1186" t="s">
        <v>451</v>
      </c>
      <c r="F1091" s="1263"/>
      <c r="G1091" s="125" t="s">
        <v>224</v>
      </c>
      <c r="H1091" s="125" t="s">
        <v>245</v>
      </c>
      <c r="I1091" s="85"/>
      <c r="J1091" s="66"/>
      <c r="K1091" s="125" t="s">
        <v>262</v>
      </c>
      <c r="L1091" s="125" t="s">
        <v>262</v>
      </c>
      <c r="M1091" s="1247">
        <v>45876</v>
      </c>
      <c r="N1091" s="1231" t="s">
        <v>233</v>
      </c>
      <c r="O1091" s="85"/>
      <c r="P1091" s="85"/>
      <c r="Q1091" s="87"/>
      <c r="R1091" s="88"/>
      <c r="S1091" s="88"/>
      <c r="T1091" s="88"/>
      <c r="U1091" s="88"/>
      <c r="V1091" s="61"/>
      <c r="W1091" s="61"/>
      <c r="X1091" s="61"/>
      <c r="Y1091" s="61"/>
    </row>
    <row r="1092" spans="1:25" ht="12.75" customHeight="1">
      <c r="A1092" s="1240">
        <v>80652882</v>
      </c>
      <c r="B1092" s="1186" t="s">
        <v>10141</v>
      </c>
      <c r="C1092" s="1186">
        <v>34653513847</v>
      </c>
      <c r="D1092" s="1186" t="s">
        <v>10142</v>
      </c>
      <c r="E1092" s="1186" t="s">
        <v>347</v>
      </c>
      <c r="F1092" s="1263"/>
      <c r="G1092" s="321" t="s">
        <v>225</v>
      </c>
      <c r="H1092" s="125" t="s">
        <v>245</v>
      </c>
      <c r="I1092" s="85"/>
      <c r="J1092" s="66"/>
      <c r="K1092" s="125" t="s">
        <v>262</v>
      </c>
      <c r="L1092" s="125" t="s">
        <v>262</v>
      </c>
      <c r="M1092" s="1247">
        <v>45876</v>
      </c>
      <c r="N1092" s="1231" t="s">
        <v>233</v>
      </c>
      <c r="O1092" s="85"/>
      <c r="P1092" s="85"/>
      <c r="Q1092" s="87"/>
      <c r="R1092" s="88"/>
      <c r="S1092" s="88"/>
      <c r="T1092" s="88"/>
      <c r="U1092" s="88"/>
      <c r="V1092" s="61"/>
      <c r="W1092" s="61"/>
      <c r="X1092" s="61"/>
      <c r="Y1092" s="61"/>
    </row>
    <row r="1093" spans="1:25" ht="12.75" customHeight="1">
      <c r="A1093" s="1240">
        <v>72660433</v>
      </c>
      <c r="B1093" s="1186" t="s">
        <v>7490</v>
      </c>
      <c r="C1093" s="1186">
        <v>51954034553</v>
      </c>
      <c r="D1093" s="1186" t="s">
        <v>7491</v>
      </c>
      <c r="E1093" s="1186" t="s">
        <v>347</v>
      </c>
      <c r="F1093" s="1263"/>
      <c r="G1093" s="1188" t="s">
        <v>223</v>
      </c>
      <c r="H1093" s="125" t="s">
        <v>245</v>
      </c>
      <c r="I1093" s="85"/>
      <c r="J1093" s="66"/>
      <c r="K1093" s="125" t="s">
        <v>262</v>
      </c>
      <c r="L1093" s="125" t="s">
        <v>262</v>
      </c>
      <c r="M1093" s="1247">
        <v>45876</v>
      </c>
      <c r="N1093" s="1231" t="s">
        <v>233</v>
      </c>
      <c r="O1093" s="85"/>
      <c r="P1093" s="85"/>
      <c r="Q1093" s="87"/>
      <c r="R1093" s="88"/>
      <c r="S1093" s="88"/>
      <c r="T1093" s="88"/>
      <c r="U1093" s="88"/>
      <c r="V1093" s="61"/>
      <c r="W1093" s="61"/>
      <c r="X1093" s="61"/>
      <c r="Y1093" s="61"/>
    </row>
    <row r="1094" spans="1:25" ht="12.75" customHeight="1">
      <c r="A1094" s="1240">
        <v>41371503</v>
      </c>
      <c r="B1094" s="1186" t="s">
        <v>1648</v>
      </c>
      <c r="C1094" s="1186">
        <v>51936971497</v>
      </c>
      <c r="D1094" s="1186" t="s">
        <v>1649</v>
      </c>
      <c r="E1094" s="1186" t="s">
        <v>451</v>
      </c>
      <c r="F1094" s="1263"/>
      <c r="G1094" s="125" t="s">
        <v>224</v>
      </c>
      <c r="H1094" s="125" t="s">
        <v>245</v>
      </c>
      <c r="I1094" s="85"/>
      <c r="J1094" s="66"/>
      <c r="K1094" s="125" t="s">
        <v>262</v>
      </c>
      <c r="L1094" s="125" t="s">
        <v>262</v>
      </c>
      <c r="M1094" s="1247">
        <v>45876</v>
      </c>
      <c r="N1094" s="1231" t="s">
        <v>233</v>
      </c>
      <c r="O1094" s="85"/>
      <c r="P1094" s="85"/>
      <c r="Q1094" s="87"/>
      <c r="R1094" s="88"/>
      <c r="S1094" s="88"/>
      <c r="T1094" s="88"/>
      <c r="U1094" s="88"/>
      <c r="V1094" s="61"/>
      <c r="W1094" s="61"/>
      <c r="X1094" s="61"/>
      <c r="Y1094" s="61"/>
    </row>
    <row r="1095" spans="1:25" ht="12.75" customHeight="1">
      <c r="A1095" s="1243">
        <v>61845035</v>
      </c>
      <c r="B1095" s="1187" t="s">
        <v>4867</v>
      </c>
      <c r="C1095" s="1187">
        <v>51977622771</v>
      </c>
      <c r="D1095" s="1187" t="s">
        <v>4868</v>
      </c>
      <c r="E1095" s="1187" t="s">
        <v>451</v>
      </c>
      <c r="F1095" s="1264"/>
      <c r="G1095" s="1188" t="s">
        <v>223</v>
      </c>
      <c r="H1095" s="125" t="s">
        <v>245</v>
      </c>
      <c r="I1095" s="85"/>
      <c r="J1095" s="66"/>
      <c r="K1095" s="125" t="s">
        <v>262</v>
      </c>
      <c r="L1095" s="1098" t="s">
        <v>262</v>
      </c>
      <c r="M1095" s="1247">
        <v>45876</v>
      </c>
      <c r="N1095" s="1231" t="s">
        <v>231</v>
      </c>
      <c r="O1095" s="85"/>
      <c r="P1095" s="95" t="s">
        <v>329</v>
      </c>
      <c r="Q1095" s="87"/>
      <c r="R1095" s="88"/>
      <c r="S1095" s="88"/>
      <c r="T1095" s="88"/>
      <c r="U1095" s="88"/>
      <c r="V1095" s="61"/>
      <c r="W1095" s="61"/>
      <c r="X1095" s="61"/>
      <c r="Y1095" s="61"/>
    </row>
    <row r="1096" spans="1:25" ht="12.75" customHeight="1">
      <c r="A1096" s="1256">
        <v>76304329</v>
      </c>
      <c r="B1096" s="1189" t="s">
        <v>9610</v>
      </c>
      <c r="C1096" s="1189">
        <v>956178005</v>
      </c>
      <c r="D1096" s="1193" t="s">
        <v>9611</v>
      </c>
      <c r="E1096" s="1189" t="s">
        <v>451</v>
      </c>
      <c r="F1096" s="1265"/>
      <c r="G1096" s="1188" t="s">
        <v>223</v>
      </c>
      <c r="H1096" s="321" t="s">
        <v>245</v>
      </c>
      <c r="I1096" s="311"/>
      <c r="J1096" s="320"/>
      <c r="K1096" s="321" t="s">
        <v>262</v>
      </c>
      <c r="L1096" s="1098" t="s">
        <v>262</v>
      </c>
      <c r="M1096" s="1251">
        <v>45876</v>
      </c>
      <c r="N1096" s="1231" t="s">
        <v>231</v>
      </c>
      <c r="O1096" s="311"/>
      <c r="P1096" s="606" t="s">
        <v>329</v>
      </c>
      <c r="Q1096" s="492"/>
      <c r="R1096" s="319"/>
      <c r="S1096" s="319"/>
      <c r="T1096" s="319"/>
      <c r="U1096" s="319"/>
      <c r="V1096" s="332"/>
      <c r="W1096" s="332"/>
      <c r="X1096" s="332"/>
      <c r="Y1096" s="332"/>
    </row>
    <row r="1097" spans="1:25" ht="12.75" customHeight="1">
      <c r="A1097" s="1253">
        <v>428783</v>
      </c>
      <c r="B1097" s="1188" t="s">
        <v>380</v>
      </c>
      <c r="C1097" s="1188">
        <v>934063636</v>
      </c>
      <c r="D1097" s="1194" t="s">
        <v>381</v>
      </c>
      <c r="E1097" s="1188" t="s">
        <v>347</v>
      </c>
      <c r="F1097" s="1266"/>
      <c r="G1097" s="1188" t="s">
        <v>223</v>
      </c>
      <c r="H1097" s="321" t="s">
        <v>245</v>
      </c>
      <c r="I1097" s="321"/>
      <c r="J1097" s="320"/>
      <c r="K1097" s="321" t="s">
        <v>262</v>
      </c>
      <c r="L1097" s="321" t="s">
        <v>262</v>
      </c>
      <c r="M1097" s="1251">
        <v>45876</v>
      </c>
      <c r="N1097" s="1231" t="s">
        <v>233</v>
      </c>
      <c r="O1097" s="311"/>
      <c r="P1097" s="311"/>
      <c r="Q1097" s="492"/>
      <c r="R1097" s="319"/>
      <c r="S1097" s="319"/>
      <c r="T1097" s="319"/>
      <c r="U1097" s="319"/>
      <c r="V1097" s="332"/>
      <c r="W1097" s="332"/>
      <c r="X1097" s="332"/>
      <c r="Y1097" s="332"/>
    </row>
    <row r="1098" spans="1:25" ht="12.75" customHeight="1">
      <c r="A1098" s="1210">
        <v>62501560</v>
      </c>
      <c r="B1098" s="164" t="s">
        <v>5227</v>
      </c>
      <c r="C1098" s="164">
        <v>917053236</v>
      </c>
      <c r="D1098" s="145"/>
      <c r="E1098" s="1189" t="s">
        <v>451</v>
      </c>
      <c r="F1098" s="76"/>
      <c r="G1098" s="1188" t="s">
        <v>223</v>
      </c>
      <c r="H1098" s="321" t="s">
        <v>242</v>
      </c>
      <c r="I1098" s="82"/>
      <c r="J1098" s="76"/>
      <c r="K1098" s="321" t="s">
        <v>274</v>
      </c>
      <c r="L1098" s="1098" t="s">
        <v>262</v>
      </c>
      <c r="M1098" s="189">
        <v>45876</v>
      </c>
      <c r="N1098" s="1231" t="s">
        <v>231</v>
      </c>
      <c r="O1098" s="83"/>
      <c r="P1098" s="606" t="s">
        <v>329</v>
      </c>
      <c r="Q1098" s="84"/>
      <c r="R1098" s="83"/>
      <c r="S1098" s="83"/>
      <c r="T1098" s="83"/>
      <c r="U1098" s="83"/>
    </row>
    <row r="1099" spans="1:25" ht="12.75" customHeight="1">
      <c r="A1099" s="1210"/>
      <c r="B1099" s="164" t="s">
        <v>12393</v>
      </c>
      <c r="C1099" s="164" t="s">
        <v>12394</v>
      </c>
      <c r="D1099" s="145"/>
      <c r="E1099" s="145"/>
      <c r="F1099" s="76"/>
      <c r="G1099" s="165"/>
      <c r="H1099" s="321" t="s">
        <v>245</v>
      </c>
      <c r="I1099" s="82"/>
      <c r="J1099" s="76"/>
      <c r="K1099" s="321" t="s">
        <v>262</v>
      </c>
      <c r="L1099" s="321" t="s">
        <v>262</v>
      </c>
      <c r="M1099" s="373">
        <v>45876</v>
      </c>
      <c r="N1099" s="1231" t="s">
        <v>231</v>
      </c>
      <c r="O1099" s="83"/>
      <c r="P1099" s="311"/>
      <c r="Q1099" s="84"/>
      <c r="R1099" s="83"/>
      <c r="S1099" s="83"/>
      <c r="T1099" s="83"/>
      <c r="U1099" s="83"/>
    </row>
    <row r="1100" spans="1:25" ht="12.75" customHeight="1">
      <c r="A1100" s="1210"/>
      <c r="B1100" s="164"/>
      <c r="C1100" s="164" t="s">
        <v>12395</v>
      </c>
      <c r="D1100" s="145"/>
      <c r="E1100" s="145"/>
      <c r="F1100" s="76"/>
      <c r="G1100" s="165"/>
      <c r="H1100" s="321" t="s">
        <v>245</v>
      </c>
      <c r="I1100" s="82"/>
      <c r="J1100" s="76"/>
      <c r="K1100" s="321" t="s">
        <v>262</v>
      </c>
      <c r="L1100" s="321" t="s">
        <v>262</v>
      </c>
      <c r="M1100" s="373">
        <v>45876</v>
      </c>
      <c r="N1100" s="1231" t="s">
        <v>231</v>
      </c>
      <c r="O1100" s="83"/>
      <c r="P1100" s="311"/>
      <c r="Q1100" s="84"/>
      <c r="R1100" s="83"/>
      <c r="S1100" s="83"/>
      <c r="T1100" s="83"/>
      <c r="U1100" s="83"/>
    </row>
    <row r="1101" spans="1:25" ht="12.75" customHeight="1">
      <c r="A1101" s="1210"/>
      <c r="B1101" s="164"/>
      <c r="C1101" s="164" t="s">
        <v>12396</v>
      </c>
      <c r="D1101" s="145"/>
      <c r="E1101" s="145"/>
      <c r="F1101" s="76"/>
      <c r="G1101" s="165"/>
      <c r="H1101" s="321" t="s">
        <v>245</v>
      </c>
      <c r="I1101" s="82"/>
      <c r="J1101" s="76"/>
      <c r="K1101" s="321" t="s">
        <v>262</v>
      </c>
      <c r="L1101" s="321" t="s">
        <v>262</v>
      </c>
      <c r="M1101" s="373">
        <v>45876</v>
      </c>
      <c r="N1101" s="1231" t="s">
        <v>231</v>
      </c>
      <c r="O1101" s="83"/>
      <c r="P1101" s="311"/>
      <c r="Q1101" s="84"/>
      <c r="R1101" s="83"/>
      <c r="S1101" s="83"/>
      <c r="T1101" s="83"/>
      <c r="U1101" s="83"/>
    </row>
    <row r="1102" spans="1:25" ht="12.75" customHeight="1">
      <c r="A1102" s="1210"/>
      <c r="B1102" s="164"/>
      <c r="C1102" s="164" t="s">
        <v>12397</v>
      </c>
      <c r="D1102" s="145"/>
      <c r="E1102" s="145"/>
      <c r="F1102" s="76"/>
      <c r="G1102" s="165"/>
      <c r="H1102" s="321" t="s">
        <v>245</v>
      </c>
      <c r="I1102" s="82"/>
      <c r="J1102" s="76"/>
      <c r="K1102" s="321" t="s">
        <v>262</v>
      </c>
      <c r="L1102" s="321" t="s">
        <v>262</v>
      </c>
      <c r="M1102" s="373">
        <v>45876</v>
      </c>
      <c r="N1102" s="1231" t="s">
        <v>231</v>
      </c>
      <c r="O1102" s="83"/>
      <c r="P1102" s="311"/>
      <c r="Q1102" s="84"/>
      <c r="R1102" s="83"/>
      <c r="S1102" s="83"/>
      <c r="T1102" s="83"/>
      <c r="U1102" s="83"/>
    </row>
    <row r="1103" spans="1:25" ht="12.75" customHeight="1">
      <c r="A1103" s="1267">
        <v>70246083</v>
      </c>
      <c r="B1103" s="1191" t="s">
        <v>5387</v>
      </c>
      <c r="C1103" s="1191">
        <v>51992332628</v>
      </c>
      <c r="D1103" s="1191" t="s">
        <v>5388</v>
      </c>
      <c r="E1103" s="1191" t="s">
        <v>347</v>
      </c>
      <c r="F1103" s="1268"/>
      <c r="G1103" s="321" t="s">
        <v>224</v>
      </c>
      <c r="H1103" s="321" t="s">
        <v>245</v>
      </c>
      <c r="I1103" s="311"/>
      <c r="J1103" s="320"/>
      <c r="K1103" s="321" t="s">
        <v>274</v>
      </c>
      <c r="L1103" s="321" t="s">
        <v>274</v>
      </c>
      <c r="M1103" s="1251">
        <v>45877</v>
      </c>
      <c r="N1103" s="1231" t="s">
        <v>233</v>
      </c>
      <c r="O1103" s="311"/>
      <c r="P1103" s="311"/>
      <c r="Q1103" s="492"/>
      <c r="R1103" s="319"/>
      <c r="S1103" s="319"/>
      <c r="T1103" s="319"/>
      <c r="U1103" s="319"/>
      <c r="V1103" s="332"/>
      <c r="W1103" s="332"/>
      <c r="X1103" s="332"/>
      <c r="Y1103" s="332"/>
    </row>
    <row r="1104" spans="1:25" ht="12.75" customHeight="1">
      <c r="A1104" s="1256">
        <v>61144526</v>
      </c>
      <c r="B1104" s="1189" t="s">
        <v>3731</v>
      </c>
      <c r="C1104" s="1189">
        <v>51969492227</v>
      </c>
      <c r="D1104" s="1189" t="s">
        <v>3732</v>
      </c>
      <c r="E1104" s="1189" t="s">
        <v>347</v>
      </c>
      <c r="F1104" s="1269"/>
      <c r="G1104" s="321" t="s">
        <v>224</v>
      </c>
      <c r="H1104" s="321" t="s">
        <v>245</v>
      </c>
      <c r="I1104" s="311"/>
      <c r="J1104" s="320"/>
      <c r="K1104" s="321" t="s">
        <v>274</v>
      </c>
      <c r="L1104" s="321" t="s">
        <v>274</v>
      </c>
      <c r="M1104" s="1251">
        <v>45877</v>
      </c>
      <c r="N1104" s="1231" t="s">
        <v>233</v>
      </c>
      <c r="O1104" s="311"/>
      <c r="P1104" s="606" t="s">
        <v>330</v>
      </c>
      <c r="Q1104" s="492"/>
      <c r="R1104" s="319"/>
      <c r="S1104" s="319"/>
      <c r="T1104" s="319"/>
      <c r="U1104" s="319"/>
      <c r="V1104" s="332"/>
      <c r="W1104" s="332"/>
      <c r="X1104" s="332"/>
      <c r="Y1104" s="332"/>
    </row>
    <row r="1105" spans="1:25" ht="12.75" customHeight="1">
      <c r="A1105" s="1236">
        <v>72330686</v>
      </c>
      <c r="B1105" s="808" t="s">
        <v>7006</v>
      </c>
      <c r="C1105" s="808">
        <v>51989890558</v>
      </c>
      <c r="D1105" s="812" t="s">
        <v>7007</v>
      </c>
      <c r="E1105" s="812" t="s">
        <v>451</v>
      </c>
      <c r="F1105" s="1085"/>
      <c r="G1105" s="321" t="s">
        <v>224</v>
      </c>
      <c r="H1105" s="165" t="s">
        <v>245</v>
      </c>
      <c r="I1105" s="82"/>
      <c r="J1105" s="76"/>
      <c r="K1105" s="165" t="s">
        <v>278</v>
      </c>
      <c r="L1105" s="76" t="s">
        <v>278</v>
      </c>
      <c r="M1105" s="189">
        <v>45877</v>
      </c>
      <c r="N1105" s="1231" t="s">
        <v>233</v>
      </c>
      <c r="O1105" s="503"/>
      <c r="P1105" s="311"/>
      <c r="Q1105" s="84"/>
      <c r="R1105" s="504"/>
      <c r="S1105" s="504"/>
      <c r="T1105" s="504"/>
      <c r="U1105" s="504"/>
      <c r="V1105" s="505"/>
      <c r="W1105" s="332"/>
      <c r="X1105" s="332"/>
      <c r="Y1105" s="332"/>
    </row>
    <row r="1106" spans="1:25" ht="12.75" customHeight="1">
      <c r="A1106" s="1236">
        <v>75576258</v>
      </c>
      <c r="B1106" s="808" t="s">
        <v>9361</v>
      </c>
      <c r="C1106" s="808">
        <v>51923658362</v>
      </c>
      <c r="D1106" s="812" t="s">
        <v>9362</v>
      </c>
      <c r="E1106" s="812" t="s">
        <v>347</v>
      </c>
      <c r="F1106" s="1085"/>
      <c r="G1106" s="1188" t="s">
        <v>223</v>
      </c>
      <c r="H1106" s="165" t="s">
        <v>245</v>
      </c>
      <c r="I1106" s="82"/>
      <c r="J1106" s="76"/>
      <c r="K1106" s="165" t="s">
        <v>278</v>
      </c>
      <c r="L1106" s="76" t="s">
        <v>278</v>
      </c>
      <c r="M1106" s="189">
        <v>45877</v>
      </c>
      <c r="N1106" s="1231" t="s">
        <v>233</v>
      </c>
      <c r="O1106" s="503"/>
      <c r="P1106" s="311"/>
      <c r="Q1106" s="84"/>
      <c r="R1106" s="504"/>
      <c r="S1106" s="504"/>
      <c r="T1106" s="504"/>
      <c r="U1106" s="504"/>
      <c r="V1106" s="505"/>
      <c r="W1106" s="332"/>
      <c r="X1106" s="332"/>
      <c r="Y1106" s="332"/>
    </row>
    <row r="1107" spans="1:25" ht="12.75" customHeight="1">
      <c r="A1107" s="1236">
        <v>73302042</v>
      </c>
      <c r="B1107" s="808" t="s">
        <v>8288</v>
      </c>
      <c r="C1107" s="808">
        <v>51927676732</v>
      </c>
      <c r="D1107" s="812" t="s">
        <v>8289</v>
      </c>
      <c r="E1107" s="812" t="s">
        <v>347</v>
      </c>
      <c r="F1107" s="1085"/>
      <c r="G1107" s="165" t="s">
        <v>224</v>
      </c>
      <c r="H1107" s="165" t="s">
        <v>245</v>
      </c>
      <c r="I1107" s="82"/>
      <c r="J1107" s="76"/>
      <c r="K1107" s="165" t="s">
        <v>280</v>
      </c>
      <c r="L1107" s="76" t="s">
        <v>280</v>
      </c>
      <c r="M1107" s="189">
        <v>45877</v>
      </c>
      <c r="N1107" s="1231" t="s">
        <v>231</v>
      </c>
      <c r="O1107" s="503"/>
      <c r="P1107" s="311"/>
      <c r="Q1107" s="84"/>
      <c r="R1107" s="504"/>
      <c r="S1107" s="504"/>
      <c r="T1107" s="504"/>
      <c r="U1107" s="504"/>
      <c r="V1107" s="505"/>
      <c r="W1107" s="332"/>
      <c r="X1107" s="332"/>
      <c r="Y1107" s="332"/>
    </row>
    <row r="1108" spans="1:25" ht="12.75" customHeight="1">
      <c r="A1108" s="1236">
        <v>72503903</v>
      </c>
      <c r="B1108" s="808" t="s">
        <v>7239</v>
      </c>
      <c r="C1108" s="808">
        <v>934951198</v>
      </c>
      <c r="D1108" s="812" t="s">
        <v>7240</v>
      </c>
      <c r="E1108" s="812" t="s">
        <v>347</v>
      </c>
      <c r="F1108" s="1085"/>
      <c r="G1108" s="165" t="s">
        <v>224</v>
      </c>
      <c r="H1108" s="165" t="s">
        <v>245</v>
      </c>
      <c r="I1108" s="82"/>
      <c r="J1108" s="76"/>
      <c r="K1108" s="165" t="s">
        <v>262</v>
      </c>
      <c r="L1108" s="76" t="s">
        <v>262</v>
      </c>
      <c r="M1108" s="189">
        <v>45877</v>
      </c>
      <c r="N1108" s="1231" t="s">
        <v>237</v>
      </c>
      <c r="O1108" s="503"/>
      <c r="P1108" s="311"/>
      <c r="Q1108" s="84"/>
      <c r="R1108" s="504"/>
      <c r="S1108" s="504"/>
      <c r="T1108" s="504"/>
      <c r="U1108" s="504"/>
      <c r="V1108" s="505"/>
      <c r="W1108" s="332"/>
      <c r="X1108" s="332"/>
      <c r="Y1108" s="332"/>
    </row>
    <row r="1109" spans="1:25" ht="12.75" customHeight="1">
      <c r="A1109" s="1236">
        <v>40726383</v>
      </c>
      <c r="B1109" s="808" t="s">
        <v>1497</v>
      </c>
      <c r="C1109" s="808">
        <v>969361302</v>
      </c>
      <c r="D1109" s="812" t="s">
        <v>1498</v>
      </c>
      <c r="E1109" s="812" t="s">
        <v>347</v>
      </c>
      <c r="F1109" s="1085"/>
      <c r="G1109" s="165" t="s">
        <v>224</v>
      </c>
      <c r="H1109" s="165" t="s">
        <v>245</v>
      </c>
      <c r="I1109" s="82"/>
      <c r="J1109" s="76"/>
      <c r="K1109" s="165" t="s">
        <v>262</v>
      </c>
      <c r="L1109" s="1098" t="s">
        <v>262</v>
      </c>
      <c r="M1109" s="189">
        <v>45877</v>
      </c>
      <c r="N1109" s="1231" t="s">
        <v>231</v>
      </c>
      <c r="O1109" s="503"/>
      <c r="P1109" s="606" t="s">
        <v>329</v>
      </c>
      <c r="Q1109" s="84"/>
      <c r="R1109" s="504"/>
      <c r="S1109" s="504"/>
      <c r="T1109" s="504"/>
      <c r="U1109" s="504"/>
      <c r="V1109" s="505"/>
      <c r="W1109" s="332"/>
      <c r="X1109" s="332"/>
      <c r="Y1109" s="332"/>
    </row>
    <row r="1110" spans="1:25" ht="12.75" customHeight="1">
      <c r="A1110" s="1237">
        <v>60868231</v>
      </c>
      <c r="B1110" s="809" t="s">
        <v>3374</v>
      </c>
      <c r="C1110" s="809">
        <v>971830997</v>
      </c>
      <c r="D1110" s="813" t="s">
        <v>3375</v>
      </c>
      <c r="E1110" s="813" t="s">
        <v>347</v>
      </c>
      <c r="F1110" s="1086"/>
      <c r="G1110" s="165" t="s">
        <v>224</v>
      </c>
      <c r="H1110" s="165" t="s">
        <v>245</v>
      </c>
      <c r="I1110" s="82"/>
      <c r="J1110" s="76"/>
      <c r="K1110" s="165" t="s">
        <v>262</v>
      </c>
      <c r="L1110" s="76" t="s">
        <v>262</v>
      </c>
      <c r="M1110" s="189">
        <v>45877</v>
      </c>
      <c r="N1110" s="1231" t="s">
        <v>233</v>
      </c>
      <c r="O1110" s="503"/>
      <c r="P1110" s="311"/>
      <c r="Q1110" s="84"/>
      <c r="R1110" s="504"/>
      <c r="S1110" s="504"/>
      <c r="T1110" s="504"/>
      <c r="U1110" s="504"/>
      <c r="V1110" s="505"/>
      <c r="W1110" s="332"/>
      <c r="X1110" s="332"/>
      <c r="Y1110" s="332"/>
    </row>
    <row r="1111" spans="1:25" ht="12.75" customHeight="1">
      <c r="A1111" s="1210"/>
      <c r="B1111" s="164" t="s">
        <v>12398</v>
      </c>
      <c r="C1111" s="164" t="s">
        <v>12399</v>
      </c>
      <c r="D1111" s="145"/>
      <c r="E1111" s="145"/>
      <c r="F1111" s="76"/>
      <c r="G1111" s="165"/>
      <c r="H1111" s="321" t="s">
        <v>245</v>
      </c>
      <c r="I1111" s="82"/>
      <c r="J1111" s="76"/>
      <c r="K1111" s="165" t="s">
        <v>262</v>
      </c>
      <c r="L1111" s="76" t="s">
        <v>262</v>
      </c>
      <c r="M1111" s="373">
        <v>45878</v>
      </c>
      <c r="N1111" s="1231" t="s">
        <v>231</v>
      </c>
      <c r="O1111" s="83"/>
      <c r="P1111" s="606" t="s">
        <v>329</v>
      </c>
      <c r="Q1111" s="84"/>
      <c r="R1111" s="83"/>
      <c r="S1111" s="83"/>
      <c r="T1111" s="83"/>
      <c r="U1111" s="83"/>
    </row>
    <row r="1112" spans="1:25" ht="12.75" customHeight="1">
      <c r="A1112" s="1210"/>
      <c r="B1112" s="164" t="s">
        <v>10962</v>
      </c>
      <c r="C1112" s="164" t="s">
        <v>12400</v>
      </c>
      <c r="D1112" s="145"/>
      <c r="E1112" s="145"/>
      <c r="F1112" s="76"/>
      <c r="G1112" s="165" t="s">
        <v>224</v>
      </c>
      <c r="H1112" s="321" t="s">
        <v>245</v>
      </c>
      <c r="I1112" s="82" t="s">
        <v>13</v>
      </c>
      <c r="J1112" s="76"/>
      <c r="K1112" s="321" t="s">
        <v>280</v>
      </c>
      <c r="L1112" s="321" t="s">
        <v>280</v>
      </c>
      <c r="M1112" s="373">
        <v>45878</v>
      </c>
      <c r="N1112" s="1231" t="s">
        <v>231</v>
      </c>
      <c r="O1112" s="83"/>
      <c r="P1112" s="311"/>
      <c r="Q1112" s="84"/>
      <c r="R1112" s="83"/>
      <c r="S1112" s="83"/>
      <c r="T1112" s="83"/>
      <c r="U1112" s="83"/>
    </row>
    <row r="1113" spans="1:25" ht="12.75" customHeight="1">
      <c r="A1113" s="1210"/>
      <c r="B1113" s="164" t="s">
        <v>12401</v>
      </c>
      <c r="C1113" s="164" t="s">
        <v>12402</v>
      </c>
      <c r="D1113" s="145"/>
      <c r="E1113" s="145"/>
      <c r="F1113" s="76"/>
      <c r="G1113" s="165" t="s">
        <v>224</v>
      </c>
      <c r="H1113" s="165" t="s">
        <v>245</v>
      </c>
      <c r="I1113" s="82"/>
      <c r="J1113" s="76"/>
      <c r="K1113" s="321" t="s">
        <v>280</v>
      </c>
      <c r="L1113" s="321" t="s">
        <v>280</v>
      </c>
      <c r="M1113" s="189">
        <v>45880</v>
      </c>
      <c r="N1113" s="1231" t="s">
        <v>233</v>
      </c>
      <c r="O1113" s="639"/>
      <c r="P1113" s="606"/>
      <c r="Q1113" s="84"/>
      <c r="R1113" s="83"/>
      <c r="S1113" s="83"/>
      <c r="T1113" s="83"/>
      <c r="U1113" s="83"/>
    </row>
    <row r="1114" spans="1:25" ht="12.75" customHeight="1">
      <c r="A1114" s="1256">
        <v>48035627</v>
      </c>
      <c r="B1114" s="1189" t="s">
        <v>2878</v>
      </c>
      <c r="C1114" s="1189">
        <v>51927125286</v>
      </c>
      <c r="D1114" s="1189" t="s">
        <v>2879</v>
      </c>
      <c r="E1114" s="1189" t="s">
        <v>347</v>
      </c>
      <c r="F1114" s="1265"/>
      <c r="G1114" s="321" t="s">
        <v>224</v>
      </c>
      <c r="H1114" s="321" t="s">
        <v>245</v>
      </c>
      <c r="I1114" s="311"/>
      <c r="J1114" s="320"/>
      <c r="K1114" s="321" t="s">
        <v>280</v>
      </c>
      <c r="L1114" s="321" t="s">
        <v>280</v>
      </c>
      <c r="M1114" s="1251">
        <v>45880</v>
      </c>
      <c r="N1114" s="1231" t="s">
        <v>233</v>
      </c>
      <c r="O1114" s="639"/>
      <c r="P1114" s="606"/>
      <c r="Q1114" s="492"/>
      <c r="R1114" s="319"/>
      <c r="S1114" s="319"/>
      <c r="T1114" s="319"/>
      <c r="U1114" s="319"/>
      <c r="V1114" s="332"/>
      <c r="W1114" s="332"/>
      <c r="X1114" s="332"/>
      <c r="Y1114" s="332"/>
    </row>
    <row r="1115" spans="1:25" ht="12.75" customHeight="1">
      <c r="A1115" s="1256">
        <v>46770591</v>
      </c>
      <c r="B1115" s="1189" t="s">
        <v>2704</v>
      </c>
      <c r="C1115" s="1189">
        <v>51973794703</v>
      </c>
      <c r="D1115" s="1189" t="s">
        <v>2705</v>
      </c>
      <c r="E1115" s="1189" t="s">
        <v>347</v>
      </c>
      <c r="F1115" s="1265"/>
      <c r="G1115" s="321" t="s">
        <v>224</v>
      </c>
      <c r="H1115" s="321" t="s">
        <v>245</v>
      </c>
      <c r="I1115" s="311"/>
      <c r="J1115" s="320"/>
      <c r="K1115" s="321" t="s">
        <v>280</v>
      </c>
      <c r="L1115" s="321" t="s">
        <v>280</v>
      </c>
      <c r="M1115" s="1251">
        <v>45880</v>
      </c>
      <c r="N1115" s="1231" t="s">
        <v>233</v>
      </c>
      <c r="O1115" s="639"/>
      <c r="P1115" s="606"/>
      <c r="Q1115" s="492"/>
      <c r="R1115" s="319"/>
      <c r="S1115" s="319"/>
      <c r="T1115" s="319"/>
      <c r="U1115" s="319"/>
      <c r="V1115" s="332"/>
      <c r="W1115" s="332"/>
      <c r="X1115" s="332"/>
      <c r="Y1115" s="332"/>
    </row>
    <row r="1116" spans="1:25" ht="12.75" customHeight="1">
      <c r="A1116" s="1256">
        <v>5573682</v>
      </c>
      <c r="B1116" s="1189" t="s">
        <v>481</v>
      </c>
      <c r="C1116" s="1189">
        <v>51902705369</v>
      </c>
      <c r="D1116" s="1189" t="s">
        <v>482</v>
      </c>
      <c r="E1116" s="1189" t="s">
        <v>347</v>
      </c>
      <c r="F1116" s="1265"/>
      <c r="G1116" s="321" t="s">
        <v>224</v>
      </c>
      <c r="H1116" s="321" t="s">
        <v>245</v>
      </c>
      <c r="I1116" s="311"/>
      <c r="J1116" s="320"/>
      <c r="K1116" s="321" t="s">
        <v>280</v>
      </c>
      <c r="L1116" s="321" t="s">
        <v>280</v>
      </c>
      <c r="M1116" s="1251">
        <v>45880</v>
      </c>
      <c r="N1116" s="1231" t="s">
        <v>233</v>
      </c>
      <c r="O1116" s="639"/>
      <c r="P1116" s="606"/>
      <c r="Q1116" s="492"/>
      <c r="R1116" s="319"/>
      <c r="S1116" s="319"/>
      <c r="T1116" s="319"/>
      <c r="U1116" s="319"/>
      <c r="V1116" s="332"/>
      <c r="W1116" s="332"/>
      <c r="X1116" s="332"/>
      <c r="Y1116" s="332"/>
    </row>
    <row r="1117" spans="1:25" ht="12.75" customHeight="1">
      <c r="A1117" s="1270">
        <v>22082416</v>
      </c>
      <c r="B1117" s="1192" t="s">
        <v>1162</v>
      </c>
      <c r="C1117" s="1192">
        <v>51990499706</v>
      </c>
      <c r="D1117" s="1192" t="s">
        <v>1163</v>
      </c>
      <c r="E1117" s="1192" t="s">
        <v>451</v>
      </c>
      <c r="F1117" s="1271"/>
      <c r="G1117" s="321" t="s">
        <v>224</v>
      </c>
      <c r="H1117" s="321" t="s">
        <v>245</v>
      </c>
      <c r="I1117" s="311"/>
      <c r="J1117" s="320"/>
      <c r="K1117" s="321" t="s">
        <v>280</v>
      </c>
      <c r="L1117" s="321" t="s">
        <v>280</v>
      </c>
      <c r="M1117" s="1251">
        <v>45880</v>
      </c>
      <c r="N1117" s="1231" t="s">
        <v>233</v>
      </c>
      <c r="O1117" s="639"/>
      <c r="P1117" s="606"/>
      <c r="Q1117" s="492"/>
      <c r="R1117" s="319"/>
      <c r="S1117" s="319"/>
      <c r="T1117" s="319"/>
      <c r="U1117" s="319"/>
      <c r="V1117" s="332"/>
      <c r="W1117" s="332"/>
      <c r="X1117" s="332"/>
      <c r="Y1117" s="332"/>
    </row>
    <row r="1118" spans="1:25" ht="12.75" customHeight="1">
      <c r="A1118" s="1236">
        <v>74844382</v>
      </c>
      <c r="B1118" s="808" t="s">
        <v>9075</v>
      </c>
      <c r="C1118" s="808">
        <v>51900018110</v>
      </c>
      <c r="D1118" s="812" t="s">
        <v>9076</v>
      </c>
      <c r="E1118" s="812" t="s">
        <v>347</v>
      </c>
      <c r="F1118" s="1133"/>
      <c r="G1118" s="165" t="s">
        <v>223</v>
      </c>
      <c r="H1118" s="165" t="s">
        <v>245</v>
      </c>
      <c r="I1118" s="82"/>
      <c r="J1118" s="76"/>
      <c r="K1118" s="165" t="s">
        <v>278</v>
      </c>
      <c r="L1118" s="76" t="s">
        <v>278</v>
      </c>
      <c r="M1118" s="189">
        <v>45880</v>
      </c>
      <c r="N1118" s="1231" t="s">
        <v>233</v>
      </c>
      <c r="O1118" s="639"/>
      <c r="P1118" s="606"/>
      <c r="Q1118" s="84"/>
      <c r="R1118" s="504"/>
      <c r="S1118" s="504"/>
      <c r="T1118" s="504"/>
      <c r="U1118" s="504"/>
      <c r="V1118" s="505"/>
      <c r="W1118" s="332"/>
      <c r="X1118" s="332"/>
      <c r="Y1118" s="332"/>
    </row>
    <row r="1119" spans="1:25" ht="12.75" customHeight="1">
      <c r="A1119" s="1236">
        <v>72824677</v>
      </c>
      <c r="B1119" s="808" t="s">
        <v>7626</v>
      </c>
      <c r="C1119" s="808">
        <v>51933977743</v>
      </c>
      <c r="D1119" s="812" t="s">
        <v>7627</v>
      </c>
      <c r="E1119" s="812" t="s">
        <v>451</v>
      </c>
      <c r="F1119" s="1133"/>
      <c r="G1119" s="165" t="s">
        <v>224</v>
      </c>
      <c r="H1119" s="165" t="s">
        <v>245</v>
      </c>
      <c r="I1119" s="82"/>
      <c r="J1119" s="76"/>
      <c r="K1119" s="165" t="s">
        <v>278</v>
      </c>
      <c r="L1119" s="76" t="s">
        <v>278</v>
      </c>
      <c r="M1119" s="189">
        <v>45880</v>
      </c>
      <c r="N1119" s="1231" t="s">
        <v>233</v>
      </c>
      <c r="O1119" s="639"/>
      <c r="P1119" s="606"/>
      <c r="Q1119" s="84"/>
      <c r="R1119" s="504"/>
      <c r="S1119" s="504"/>
      <c r="T1119" s="504"/>
      <c r="U1119" s="504"/>
      <c r="V1119" s="505"/>
      <c r="W1119" s="332"/>
      <c r="X1119" s="332"/>
      <c r="Y1119" s="332"/>
    </row>
    <row r="1120" spans="1:25" ht="12.75" customHeight="1">
      <c r="A1120" s="1236">
        <v>61354915</v>
      </c>
      <c r="B1120" s="808" t="s">
        <v>4061</v>
      </c>
      <c r="C1120" s="808">
        <v>51903131677</v>
      </c>
      <c r="D1120" s="812" t="s">
        <v>4062</v>
      </c>
      <c r="E1120" s="812" t="s">
        <v>451</v>
      </c>
      <c r="F1120" s="1133"/>
      <c r="G1120" s="165" t="s">
        <v>224</v>
      </c>
      <c r="H1120" s="165" t="s">
        <v>245</v>
      </c>
      <c r="I1120" s="82"/>
      <c r="J1120" s="76"/>
      <c r="K1120" s="165" t="s">
        <v>278</v>
      </c>
      <c r="L1120" s="76" t="s">
        <v>278</v>
      </c>
      <c r="M1120" s="189">
        <v>45880</v>
      </c>
      <c r="N1120" s="1231" t="s">
        <v>231</v>
      </c>
      <c r="O1120" s="639"/>
      <c r="P1120" s="606" t="s">
        <v>329</v>
      </c>
      <c r="Q1120" s="84"/>
      <c r="R1120" s="504"/>
      <c r="S1120" s="504"/>
      <c r="T1120" s="504"/>
      <c r="U1120" s="504"/>
      <c r="V1120" s="505"/>
      <c r="W1120" s="332"/>
      <c r="X1120" s="332"/>
      <c r="Y1120" s="332"/>
    </row>
    <row r="1121" spans="1:25" ht="12.75" customHeight="1">
      <c r="A1121" s="1236">
        <v>8523753</v>
      </c>
      <c r="B1121" s="808" t="s">
        <v>655</v>
      </c>
      <c r="C1121" s="808">
        <v>51938166161</v>
      </c>
      <c r="D1121" s="812" t="s">
        <v>656</v>
      </c>
      <c r="E1121" s="812" t="s">
        <v>347</v>
      </c>
      <c r="F1121" s="1133"/>
      <c r="G1121" s="165" t="s">
        <v>224</v>
      </c>
      <c r="H1121" s="165" t="s">
        <v>245</v>
      </c>
      <c r="I1121" s="82"/>
      <c r="J1121" s="76"/>
      <c r="K1121" s="165" t="s">
        <v>278</v>
      </c>
      <c r="L1121" s="76" t="s">
        <v>278</v>
      </c>
      <c r="M1121" s="189">
        <v>45880</v>
      </c>
      <c r="N1121" s="1231" t="s">
        <v>233</v>
      </c>
      <c r="O1121" s="639"/>
      <c r="P1121" s="606"/>
      <c r="Q1121" s="84"/>
      <c r="R1121" s="504"/>
      <c r="S1121" s="504"/>
      <c r="T1121" s="504"/>
      <c r="U1121" s="504"/>
      <c r="V1121" s="505"/>
      <c r="W1121" s="332"/>
      <c r="X1121" s="332"/>
      <c r="Y1121" s="332"/>
    </row>
    <row r="1122" spans="1:25" ht="12.75" customHeight="1">
      <c r="A1122" s="1237">
        <v>62528921</v>
      </c>
      <c r="B1122" s="809" t="s">
        <v>5228</v>
      </c>
      <c r="C1122" s="809">
        <v>51939143900</v>
      </c>
      <c r="D1122" s="813" t="s">
        <v>5229</v>
      </c>
      <c r="E1122" s="813" t="s">
        <v>451</v>
      </c>
      <c r="F1122" s="1074"/>
      <c r="G1122" s="165" t="s">
        <v>223</v>
      </c>
      <c r="H1122" s="165" t="s">
        <v>245</v>
      </c>
      <c r="I1122" s="82"/>
      <c r="J1122" s="76"/>
      <c r="K1122" s="165" t="s">
        <v>278</v>
      </c>
      <c r="L1122" s="76" t="s">
        <v>278</v>
      </c>
      <c r="M1122" s="189">
        <v>45880</v>
      </c>
      <c r="N1122" s="1231" t="s">
        <v>233</v>
      </c>
      <c r="O1122" s="639"/>
      <c r="P1122" s="606"/>
      <c r="Q1122" s="84"/>
      <c r="R1122" s="504"/>
      <c r="S1122" s="504"/>
      <c r="T1122" s="504"/>
      <c r="U1122" s="504"/>
      <c r="V1122" s="505"/>
      <c r="W1122" s="332"/>
      <c r="X1122" s="332"/>
      <c r="Y1122" s="332"/>
    </row>
    <row r="1123" spans="1:25" ht="12.75" customHeight="1">
      <c r="A1123" s="1256">
        <v>10792638</v>
      </c>
      <c r="B1123" s="1189" t="s">
        <v>1050</v>
      </c>
      <c r="C1123" s="1189">
        <v>994377236</v>
      </c>
      <c r="D1123" s="1193" t="s">
        <v>1049</v>
      </c>
      <c r="E1123" s="1189" t="s">
        <v>347</v>
      </c>
      <c r="F1123" s="1265"/>
      <c r="G1123" s="321" t="s">
        <v>224</v>
      </c>
      <c r="H1123" s="321" t="s">
        <v>245</v>
      </c>
      <c r="I1123" s="311"/>
      <c r="J1123" s="320"/>
      <c r="K1123" s="321" t="s">
        <v>262</v>
      </c>
      <c r="L1123" s="321" t="s">
        <v>262</v>
      </c>
      <c r="M1123" s="1251">
        <v>45880</v>
      </c>
      <c r="N1123" s="1231" t="s">
        <v>233</v>
      </c>
      <c r="O1123" s="639"/>
      <c r="P1123" s="606"/>
      <c r="Q1123" s="492"/>
      <c r="R1123" s="319"/>
      <c r="S1123" s="319"/>
      <c r="T1123" s="319"/>
      <c r="U1123" s="319"/>
      <c r="V1123" s="332"/>
      <c r="W1123" s="332"/>
      <c r="X1123" s="332"/>
      <c r="Y1123" s="332"/>
    </row>
    <row r="1124" spans="1:25" ht="12.75" customHeight="1">
      <c r="A1124" s="1256">
        <v>60938769</v>
      </c>
      <c r="B1124" s="1189" t="s">
        <v>3450</v>
      </c>
      <c r="C1124" s="1189">
        <v>986156927</v>
      </c>
      <c r="D1124" s="1193" t="s">
        <v>3451</v>
      </c>
      <c r="E1124" s="1189" t="s">
        <v>347</v>
      </c>
      <c r="F1124" s="1265"/>
      <c r="G1124" s="321" t="s">
        <v>223</v>
      </c>
      <c r="H1124" s="321" t="s">
        <v>245</v>
      </c>
      <c r="I1124" s="311"/>
      <c r="J1124" s="320"/>
      <c r="K1124" s="321" t="s">
        <v>262</v>
      </c>
      <c r="L1124" s="321" t="s">
        <v>262</v>
      </c>
      <c r="M1124" s="1251">
        <v>45880</v>
      </c>
      <c r="N1124" s="1231" t="s">
        <v>233</v>
      </c>
      <c r="O1124" s="639"/>
      <c r="P1124" s="606"/>
      <c r="Q1124" s="492"/>
      <c r="R1124" s="319"/>
      <c r="S1124" s="319"/>
      <c r="T1124" s="319"/>
      <c r="U1124" s="319"/>
      <c r="V1124" s="332"/>
      <c r="W1124" s="332"/>
      <c r="X1124" s="332"/>
      <c r="Y1124" s="332"/>
    </row>
    <row r="1125" spans="1:25" ht="12.75" customHeight="1">
      <c r="A1125" s="1256">
        <v>10128951</v>
      </c>
      <c r="B1125" s="1189" t="s">
        <v>883</v>
      </c>
      <c r="C1125" s="1189">
        <v>951345939</v>
      </c>
      <c r="D1125" s="1193" t="s">
        <v>884</v>
      </c>
      <c r="E1125" s="1189" t="s">
        <v>347</v>
      </c>
      <c r="F1125" s="1265"/>
      <c r="G1125" s="321" t="s">
        <v>224</v>
      </c>
      <c r="H1125" s="321" t="s">
        <v>245</v>
      </c>
      <c r="I1125" s="311"/>
      <c r="J1125" s="320"/>
      <c r="K1125" s="321" t="s">
        <v>262</v>
      </c>
      <c r="L1125" s="321" t="s">
        <v>262</v>
      </c>
      <c r="M1125" s="1251">
        <v>45880</v>
      </c>
      <c r="N1125" s="1231" t="s">
        <v>233</v>
      </c>
      <c r="O1125" s="639"/>
      <c r="P1125" s="606"/>
      <c r="Q1125" s="492"/>
      <c r="R1125" s="319"/>
      <c r="S1125" s="319"/>
      <c r="T1125" s="319"/>
      <c r="U1125" s="319"/>
      <c r="V1125" s="332"/>
      <c r="W1125" s="332"/>
      <c r="X1125" s="332"/>
      <c r="Y1125" s="332"/>
    </row>
    <row r="1126" spans="1:25" ht="12.75" customHeight="1">
      <c r="A1126" s="1256">
        <v>71181884</v>
      </c>
      <c r="B1126" s="1189" t="s">
        <v>6108</v>
      </c>
      <c r="C1126" s="1189">
        <v>947153459</v>
      </c>
      <c r="D1126" s="1193" t="s">
        <v>6109</v>
      </c>
      <c r="E1126" s="1189" t="s">
        <v>347</v>
      </c>
      <c r="F1126" s="1265"/>
      <c r="G1126" s="321" t="s">
        <v>224</v>
      </c>
      <c r="H1126" s="321" t="s">
        <v>245</v>
      </c>
      <c r="I1126" s="311"/>
      <c r="J1126" s="320"/>
      <c r="K1126" s="321" t="s">
        <v>262</v>
      </c>
      <c r="L1126" s="321" t="s">
        <v>262</v>
      </c>
      <c r="M1126" s="1251">
        <v>45880</v>
      </c>
      <c r="N1126" s="1231" t="s">
        <v>233</v>
      </c>
      <c r="O1126" s="639"/>
      <c r="P1126" s="606"/>
      <c r="Q1126" s="492"/>
      <c r="R1126" s="319"/>
      <c r="S1126" s="319"/>
      <c r="T1126" s="319"/>
      <c r="U1126" s="319"/>
      <c r="V1126" s="332"/>
      <c r="W1126" s="332"/>
      <c r="X1126" s="332"/>
      <c r="Y1126" s="332"/>
    </row>
    <row r="1127" spans="1:25" ht="12.75" customHeight="1">
      <c r="A1127" s="1256">
        <v>71770077</v>
      </c>
      <c r="B1127" s="1189" t="s">
        <v>6622</v>
      </c>
      <c r="C1127" s="1189">
        <v>902080544</v>
      </c>
      <c r="D1127" s="1193" t="s">
        <v>6623</v>
      </c>
      <c r="E1127" s="1189" t="s">
        <v>347</v>
      </c>
      <c r="F1127" s="1265"/>
      <c r="G1127" s="321" t="s">
        <v>224</v>
      </c>
      <c r="H1127" s="321" t="s">
        <v>245</v>
      </c>
      <c r="I1127" s="311"/>
      <c r="J1127" s="320"/>
      <c r="K1127" s="321" t="s">
        <v>262</v>
      </c>
      <c r="L1127" s="321" t="s">
        <v>262</v>
      </c>
      <c r="M1127" s="1251">
        <v>45880</v>
      </c>
      <c r="N1127" s="1231" t="s">
        <v>233</v>
      </c>
      <c r="O1127" s="639"/>
      <c r="P1127" s="606"/>
      <c r="Q1127" s="492"/>
      <c r="R1127" s="319"/>
      <c r="S1127" s="319"/>
      <c r="T1127" s="319"/>
      <c r="U1127" s="319"/>
      <c r="V1127" s="332"/>
      <c r="W1127" s="332"/>
      <c r="X1127" s="332"/>
      <c r="Y1127" s="332"/>
    </row>
    <row r="1128" spans="1:25" ht="12.75" customHeight="1">
      <c r="A1128" s="1256">
        <v>9399733</v>
      </c>
      <c r="B1128" s="1189" t="s">
        <v>723</v>
      </c>
      <c r="C1128" s="1189">
        <v>998785743</v>
      </c>
      <c r="D1128" s="1193" t="s">
        <v>724</v>
      </c>
      <c r="E1128" s="1189" t="s">
        <v>347</v>
      </c>
      <c r="F1128" s="1265"/>
      <c r="G1128" s="321" t="s">
        <v>224</v>
      </c>
      <c r="H1128" s="321" t="s">
        <v>245</v>
      </c>
      <c r="I1128" s="311"/>
      <c r="J1128" s="320"/>
      <c r="K1128" s="321" t="s">
        <v>262</v>
      </c>
      <c r="L1128" s="321" t="s">
        <v>262</v>
      </c>
      <c r="M1128" s="1251">
        <v>45880</v>
      </c>
      <c r="N1128" s="1231" t="s">
        <v>233</v>
      </c>
      <c r="O1128" s="639"/>
      <c r="P1128" s="606"/>
      <c r="Q1128" s="492"/>
      <c r="R1128" s="319"/>
      <c r="S1128" s="319"/>
      <c r="T1128" s="319"/>
      <c r="U1128" s="319"/>
      <c r="V1128" s="332"/>
      <c r="W1128" s="332"/>
      <c r="X1128" s="332"/>
      <c r="Y1128" s="332"/>
    </row>
    <row r="1129" spans="1:25" ht="12.75" customHeight="1">
      <c r="A1129" s="1256">
        <v>75378333</v>
      </c>
      <c r="B1129" s="1189" t="s">
        <v>9262</v>
      </c>
      <c r="C1129" s="1189">
        <v>972867545</v>
      </c>
      <c r="D1129" s="1193" t="s">
        <v>9263</v>
      </c>
      <c r="E1129" s="1189" t="s">
        <v>347</v>
      </c>
      <c r="F1129" s="1265"/>
      <c r="G1129" s="321" t="s">
        <v>224</v>
      </c>
      <c r="H1129" s="321" t="s">
        <v>245</v>
      </c>
      <c r="I1129" s="311"/>
      <c r="J1129" s="320"/>
      <c r="K1129" s="321" t="s">
        <v>262</v>
      </c>
      <c r="L1129" s="321" t="s">
        <v>262</v>
      </c>
      <c r="M1129" s="1251">
        <v>45880</v>
      </c>
      <c r="N1129" s="1231" t="s">
        <v>233</v>
      </c>
      <c r="O1129" s="639"/>
      <c r="P1129" s="606"/>
      <c r="Q1129" s="492"/>
      <c r="R1129" s="319"/>
      <c r="S1129" s="319"/>
      <c r="T1129" s="319"/>
      <c r="U1129" s="319"/>
      <c r="V1129" s="332"/>
      <c r="W1129" s="332"/>
      <c r="X1129" s="332"/>
      <c r="Y1129" s="332"/>
    </row>
    <row r="1130" spans="1:25" ht="12.75" customHeight="1">
      <c r="A1130" s="1256">
        <v>73138075</v>
      </c>
      <c r="B1130" s="1189" t="s">
        <v>8013</v>
      </c>
      <c r="C1130" s="1189">
        <v>51991848425</v>
      </c>
      <c r="D1130" s="1193" t="s">
        <v>8014</v>
      </c>
      <c r="E1130" s="1193" t="s">
        <v>1392</v>
      </c>
      <c r="F1130" s="1265"/>
      <c r="G1130" s="321" t="s">
        <v>223</v>
      </c>
      <c r="H1130" s="321" t="s">
        <v>245</v>
      </c>
      <c r="I1130" s="311"/>
      <c r="J1130" s="320"/>
      <c r="K1130" s="321" t="s">
        <v>262</v>
      </c>
      <c r="L1130" s="321" t="s">
        <v>262</v>
      </c>
      <c r="M1130" s="1251">
        <v>45880</v>
      </c>
      <c r="N1130" s="1231" t="s">
        <v>233</v>
      </c>
      <c r="O1130" s="639"/>
      <c r="P1130" s="606"/>
      <c r="Q1130" s="492"/>
      <c r="R1130" s="319"/>
      <c r="S1130" s="319"/>
      <c r="T1130" s="319"/>
      <c r="U1130" s="319"/>
      <c r="V1130" s="332"/>
      <c r="W1130" s="332"/>
      <c r="X1130" s="332"/>
      <c r="Y1130" s="332"/>
    </row>
    <row r="1131" spans="1:25" ht="12.75" customHeight="1">
      <c r="A1131" s="1256">
        <v>61362540</v>
      </c>
      <c r="B1131" s="1189" t="s">
        <v>4108</v>
      </c>
      <c r="C1131" s="1189">
        <v>51922998553</v>
      </c>
      <c r="D1131" s="1193" t="s">
        <v>4109</v>
      </c>
      <c r="E1131" s="1193" t="s">
        <v>1104</v>
      </c>
      <c r="F1131" s="1265"/>
      <c r="G1131" s="321" t="s">
        <v>224</v>
      </c>
      <c r="H1131" s="321" t="s">
        <v>245</v>
      </c>
      <c r="I1131" s="311"/>
      <c r="J1131" s="320"/>
      <c r="K1131" s="321" t="s">
        <v>262</v>
      </c>
      <c r="L1131" s="321" t="s">
        <v>262</v>
      </c>
      <c r="M1131" s="1251">
        <v>45880</v>
      </c>
      <c r="N1131" s="1231" t="s">
        <v>231</v>
      </c>
      <c r="O1131" s="639"/>
      <c r="P1131" s="606" t="s">
        <v>329</v>
      </c>
      <c r="Q1131" s="492"/>
      <c r="R1131" s="319"/>
      <c r="S1131" s="319"/>
      <c r="T1131" s="319"/>
      <c r="U1131" s="319"/>
      <c r="V1131" s="332"/>
      <c r="W1131" s="332"/>
      <c r="X1131" s="332"/>
      <c r="Y1131" s="332"/>
    </row>
    <row r="1132" spans="1:25" ht="12.75" customHeight="1">
      <c r="A1132" s="1256">
        <v>60843273</v>
      </c>
      <c r="B1132" s="1189" t="s">
        <v>3346</v>
      </c>
      <c r="C1132" s="1189">
        <v>51977322007</v>
      </c>
      <c r="D1132" s="1193" t="s">
        <v>3347</v>
      </c>
      <c r="E1132" s="1193" t="s">
        <v>1104</v>
      </c>
      <c r="F1132" s="1265"/>
      <c r="G1132" s="321" t="s">
        <v>225</v>
      </c>
      <c r="H1132" s="321" t="s">
        <v>245</v>
      </c>
      <c r="I1132" s="311"/>
      <c r="J1132" s="320"/>
      <c r="K1132" s="321" t="s">
        <v>262</v>
      </c>
      <c r="L1132" s="321" t="s">
        <v>262</v>
      </c>
      <c r="M1132" s="1251">
        <v>45880</v>
      </c>
      <c r="N1132" s="1231" t="s">
        <v>233</v>
      </c>
      <c r="O1132" s="639"/>
      <c r="P1132" s="606"/>
      <c r="Q1132" s="492"/>
      <c r="R1132" s="319"/>
      <c r="S1132" s="319"/>
      <c r="T1132" s="319"/>
      <c r="U1132" s="319"/>
      <c r="V1132" s="332"/>
      <c r="W1132" s="332"/>
      <c r="X1132" s="332"/>
      <c r="Y1132" s="332"/>
    </row>
    <row r="1133" spans="1:25" ht="12.75" customHeight="1">
      <c r="A1133" s="1256">
        <v>71178836</v>
      </c>
      <c r="B1133" s="1189" t="s">
        <v>6087</v>
      </c>
      <c r="C1133" s="1189">
        <v>51913974742</v>
      </c>
      <c r="D1133" s="1193" t="s">
        <v>6088</v>
      </c>
      <c r="E1133" s="1193" t="s">
        <v>1392</v>
      </c>
      <c r="F1133" s="1265"/>
      <c r="G1133" s="321" t="s">
        <v>224</v>
      </c>
      <c r="H1133" s="321" t="s">
        <v>245</v>
      </c>
      <c r="I1133" s="311"/>
      <c r="J1133" s="320"/>
      <c r="K1133" s="321" t="s">
        <v>262</v>
      </c>
      <c r="L1133" s="321" t="s">
        <v>262</v>
      </c>
      <c r="M1133" s="1251">
        <v>45880</v>
      </c>
      <c r="N1133" s="1231" t="s">
        <v>233</v>
      </c>
      <c r="O1133" s="639"/>
      <c r="P1133" s="606"/>
      <c r="Q1133" s="492"/>
      <c r="R1133" s="319"/>
      <c r="S1133" s="319"/>
      <c r="T1133" s="319"/>
      <c r="U1133" s="319"/>
      <c r="V1133" s="332"/>
      <c r="W1133" s="332"/>
      <c r="X1133" s="332"/>
      <c r="Y1133" s="332"/>
    </row>
    <row r="1134" spans="1:25" ht="12.75" customHeight="1">
      <c r="A1134" s="1256">
        <v>61430293</v>
      </c>
      <c r="B1134" s="1189" t="s">
        <v>4308</v>
      </c>
      <c r="C1134" s="1189">
        <v>51912554645</v>
      </c>
      <c r="D1134" s="1193" t="s">
        <v>4309</v>
      </c>
      <c r="E1134" s="1193" t="s">
        <v>1104</v>
      </c>
      <c r="F1134" s="1265"/>
      <c r="G1134" s="321" t="s">
        <v>225</v>
      </c>
      <c r="H1134" s="321" t="s">
        <v>245</v>
      </c>
      <c r="I1134" s="311"/>
      <c r="J1134" s="320"/>
      <c r="K1134" s="321" t="s">
        <v>262</v>
      </c>
      <c r="L1134" s="321" t="s">
        <v>262</v>
      </c>
      <c r="M1134" s="1251">
        <v>45880</v>
      </c>
      <c r="N1134" s="1231" t="s">
        <v>231</v>
      </c>
      <c r="O1134" s="639"/>
      <c r="P1134" s="606" t="s">
        <v>329</v>
      </c>
      <c r="Q1134" s="492"/>
      <c r="R1134" s="319"/>
      <c r="S1134" s="319"/>
      <c r="T1134" s="319"/>
      <c r="U1134" s="319"/>
      <c r="V1134" s="332"/>
      <c r="W1134" s="332"/>
      <c r="X1134" s="332"/>
      <c r="Y1134" s="332"/>
    </row>
    <row r="1135" spans="1:25" ht="12.75" customHeight="1">
      <c r="A1135" s="1253">
        <v>72598278</v>
      </c>
      <c r="B1135" s="1188" t="s">
        <v>7410</v>
      </c>
      <c r="C1135" s="1188">
        <v>51973225660</v>
      </c>
      <c r="D1135" s="1194" t="s">
        <v>7411</v>
      </c>
      <c r="E1135" s="1194" t="s">
        <v>1104</v>
      </c>
      <c r="F1135" s="1266"/>
      <c r="G1135" s="321" t="s">
        <v>225</v>
      </c>
      <c r="H1135" s="321" t="s">
        <v>245</v>
      </c>
      <c r="I1135" s="311"/>
      <c r="J1135" s="320"/>
      <c r="K1135" s="321" t="s">
        <v>262</v>
      </c>
      <c r="L1135" s="321" t="s">
        <v>262</v>
      </c>
      <c r="M1135" s="1251">
        <v>45880</v>
      </c>
      <c r="N1135" s="1231" t="s">
        <v>231</v>
      </c>
      <c r="O1135" s="639"/>
      <c r="P1135" s="606" t="s">
        <v>329</v>
      </c>
      <c r="Q1135" s="492"/>
      <c r="R1135" s="319"/>
      <c r="S1135" s="319"/>
      <c r="T1135" s="319"/>
      <c r="U1135" s="319"/>
      <c r="V1135" s="794" t="s">
        <v>12446</v>
      </c>
      <c r="W1135" s="332"/>
      <c r="X1135" s="332"/>
      <c r="Y1135" s="332"/>
    </row>
    <row r="1136" spans="1:25" ht="12.75" customHeight="1">
      <c r="A1136" s="1272">
        <v>45127567</v>
      </c>
      <c r="B1136" s="1195" t="s">
        <v>2418</v>
      </c>
      <c r="C1136" s="1195">
        <v>51910008517</v>
      </c>
      <c r="D1136" s="1195" t="s">
        <v>2419</v>
      </c>
      <c r="E1136" s="1195" t="s">
        <v>347</v>
      </c>
      <c r="F1136" s="1273"/>
      <c r="G1136" s="321" t="s">
        <v>224</v>
      </c>
      <c r="H1136" s="321" t="s">
        <v>245</v>
      </c>
      <c r="I1136" s="82"/>
      <c r="J1136" s="76"/>
      <c r="K1136" s="321" t="s">
        <v>274</v>
      </c>
      <c r="L1136" s="321" t="s">
        <v>274</v>
      </c>
      <c r="M1136" s="1251">
        <v>45880</v>
      </c>
      <c r="N1136" s="1231" t="s">
        <v>233</v>
      </c>
      <c r="O1136" s="639"/>
      <c r="P1136" s="606"/>
      <c r="Q1136" s="84"/>
      <c r="R1136" s="83"/>
      <c r="S1136" s="83"/>
      <c r="T1136" s="83"/>
      <c r="U1136" s="83"/>
      <c r="V1136" s="1026" t="s">
        <v>710</v>
      </c>
    </row>
    <row r="1137" spans="1:21" ht="12.75" customHeight="1">
      <c r="A1137" s="1210">
        <v>61430489</v>
      </c>
      <c r="B1137" s="164" t="s">
        <v>4312</v>
      </c>
      <c r="C1137" s="164">
        <v>921987776</v>
      </c>
      <c r="D1137" s="145" t="s">
        <v>4313</v>
      </c>
      <c r="E1137" s="145" t="s">
        <v>451</v>
      </c>
      <c r="F1137" s="76"/>
      <c r="G1137" s="165" t="s">
        <v>223</v>
      </c>
      <c r="H1137" s="165" t="s">
        <v>11</v>
      </c>
      <c r="I1137" s="82"/>
      <c r="J1137" s="76"/>
      <c r="K1137" s="165"/>
      <c r="L1137" s="76"/>
      <c r="M1137" s="1251">
        <v>45880</v>
      </c>
      <c r="N1137" s="1231" t="s">
        <v>231</v>
      </c>
      <c r="O1137" s="639"/>
      <c r="P1137" s="606" t="s">
        <v>329</v>
      </c>
      <c r="Q1137" s="84"/>
      <c r="R1137" s="83"/>
      <c r="S1137" s="83"/>
      <c r="T1137" s="83"/>
      <c r="U1137" s="83"/>
    </row>
    <row r="1138" spans="1:21" ht="12.75" customHeight="1">
      <c r="A1138" s="1210">
        <v>62022694</v>
      </c>
      <c r="B1138" s="164" t="s">
        <v>5063</v>
      </c>
      <c r="C1138" s="164">
        <v>968417594</v>
      </c>
      <c r="D1138" s="145" t="s">
        <v>5064</v>
      </c>
      <c r="E1138" s="145"/>
      <c r="F1138" s="76"/>
      <c r="G1138" s="165" t="s">
        <v>223</v>
      </c>
      <c r="H1138" s="165" t="s">
        <v>11</v>
      </c>
      <c r="I1138" s="82"/>
      <c r="J1138" s="76"/>
      <c r="K1138" s="165"/>
      <c r="L1138" s="76"/>
      <c r="M1138" s="1251">
        <v>45880</v>
      </c>
      <c r="N1138" s="1231" t="s">
        <v>233</v>
      </c>
      <c r="O1138" s="639"/>
      <c r="P1138" s="606"/>
      <c r="Q1138" s="84"/>
      <c r="R1138" s="83"/>
      <c r="S1138" s="83"/>
      <c r="T1138" s="83"/>
      <c r="U1138" s="83"/>
    </row>
    <row r="1139" spans="1:21" ht="12.75" customHeight="1">
      <c r="A1139" s="1210">
        <v>70648133</v>
      </c>
      <c r="B1139" s="164" t="s">
        <v>5614</v>
      </c>
      <c r="C1139" s="164">
        <v>994322573</v>
      </c>
      <c r="D1139" s="145" t="s">
        <v>5615</v>
      </c>
      <c r="E1139" s="145"/>
      <c r="F1139" s="76"/>
      <c r="G1139" s="165" t="s">
        <v>223</v>
      </c>
      <c r="H1139" s="165" t="s">
        <v>11</v>
      </c>
      <c r="I1139" s="82"/>
      <c r="J1139" s="76"/>
      <c r="K1139" s="165"/>
      <c r="L1139" s="76"/>
      <c r="M1139" s="1251">
        <v>45880</v>
      </c>
      <c r="N1139" s="1231" t="s">
        <v>233</v>
      </c>
      <c r="O1139" s="639"/>
      <c r="P1139" s="606"/>
      <c r="Q1139" s="84"/>
      <c r="R1139" s="83"/>
      <c r="S1139" s="83"/>
      <c r="T1139" s="83"/>
      <c r="U1139" s="83"/>
    </row>
    <row r="1140" spans="1:21" ht="12.75" customHeight="1">
      <c r="A1140" s="1210">
        <v>71162913</v>
      </c>
      <c r="B1140" s="164" t="s">
        <v>6030</v>
      </c>
      <c r="C1140" s="164">
        <v>957065977</v>
      </c>
      <c r="D1140" s="145" t="s">
        <v>6031</v>
      </c>
      <c r="E1140" s="145"/>
      <c r="F1140" s="76"/>
      <c r="G1140" s="165" t="s">
        <v>223</v>
      </c>
      <c r="H1140" s="165" t="s">
        <v>11</v>
      </c>
      <c r="I1140" s="82"/>
      <c r="J1140" s="76"/>
      <c r="K1140" s="165"/>
      <c r="L1140" s="76"/>
      <c r="M1140" s="1251">
        <v>45880</v>
      </c>
      <c r="N1140" s="1231" t="s">
        <v>233</v>
      </c>
      <c r="O1140" s="639"/>
      <c r="P1140" s="606"/>
      <c r="Q1140" s="84"/>
      <c r="R1140" s="83"/>
      <c r="S1140" s="83"/>
      <c r="T1140" s="83"/>
      <c r="U1140" s="83"/>
    </row>
    <row r="1141" spans="1:21" ht="12.75" customHeight="1">
      <c r="A1141" s="1210">
        <v>61427034</v>
      </c>
      <c r="B1141" s="164" t="s">
        <v>4304</v>
      </c>
      <c r="C1141" s="164">
        <v>913392999</v>
      </c>
      <c r="D1141" s="145" t="s">
        <v>4305</v>
      </c>
      <c r="E1141" s="145"/>
      <c r="F1141" s="76"/>
      <c r="G1141" s="165" t="s">
        <v>223</v>
      </c>
      <c r="H1141" s="165" t="s">
        <v>11</v>
      </c>
      <c r="I1141" s="82"/>
      <c r="J1141" s="76"/>
      <c r="K1141" s="165"/>
      <c r="L1141" s="76"/>
      <c r="M1141" s="1251">
        <v>45880</v>
      </c>
      <c r="N1141" s="1231" t="s">
        <v>233</v>
      </c>
      <c r="O1141" s="639"/>
      <c r="P1141" s="606"/>
      <c r="Q1141" s="84"/>
      <c r="R1141" s="83"/>
      <c r="S1141" s="83"/>
      <c r="T1141" s="83"/>
      <c r="U1141" s="83"/>
    </row>
    <row r="1142" spans="1:21" ht="12.75" customHeight="1">
      <c r="A1142" s="1210">
        <v>61433526</v>
      </c>
      <c r="B1142" s="164" t="s">
        <v>4349</v>
      </c>
      <c r="C1142" s="164">
        <v>941546037</v>
      </c>
      <c r="D1142" s="145" t="s">
        <v>4348</v>
      </c>
      <c r="E1142" s="145"/>
      <c r="F1142" s="76"/>
      <c r="G1142" s="165" t="s">
        <v>223</v>
      </c>
      <c r="H1142" s="165" t="s">
        <v>11</v>
      </c>
      <c r="I1142" s="82"/>
      <c r="J1142" s="76"/>
      <c r="K1142" s="165"/>
      <c r="L1142" s="76"/>
      <c r="M1142" s="1251">
        <v>45880</v>
      </c>
      <c r="N1142" s="1231" t="s">
        <v>233</v>
      </c>
      <c r="O1142" s="639"/>
      <c r="P1142" s="606"/>
      <c r="Q1142" s="84"/>
      <c r="R1142" s="83"/>
      <c r="S1142" s="83"/>
      <c r="T1142" s="83"/>
      <c r="U1142" s="83"/>
    </row>
    <row r="1143" spans="1:21" ht="12.75" customHeight="1">
      <c r="A1143" s="1210">
        <v>61447378</v>
      </c>
      <c r="B1143" s="164" t="s">
        <v>4367</v>
      </c>
      <c r="C1143" s="164">
        <v>916680912</v>
      </c>
      <c r="D1143" s="145" t="s">
        <v>4368</v>
      </c>
      <c r="E1143" s="145"/>
      <c r="F1143" s="76"/>
      <c r="G1143" s="165" t="s">
        <v>223</v>
      </c>
      <c r="H1143" s="165" t="s">
        <v>11</v>
      </c>
      <c r="I1143" s="82"/>
      <c r="J1143" s="76"/>
      <c r="K1143" s="165"/>
      <c r="L1143" s="76"/>
      <c r="M1143" s="1251">
        <v>45880</v>
      </c>
      <c r="N1143" s="1231" t="s">
        <v>233</v>
      </c>
      <c r="O1143" s="639"/>
      <c r="P1143" s="606"/>
      <c r="Q1143" s="84"/>
      <c r="R1143" s="83"/>
      <c r="S1143" s="83"/>
      <c r="T1143" s="83"/>
      <c r="U1143" s="83"/>
    </row>
    <row r="1144" spans="1:21" ht="12.75" customHeight="1">
      <c r="A1144" s="1210">
        <v>61516924</v>
      </c>
      <c r="B1144" s="164" t="s">
        <v>4619</v>
      </c>
      <c r="C1144" s="164">
        <v>960588950</v>
      </c>
      <c r="D1144" s="145" t="s">
        <v>4618</v>
      </c>
      <c r="E1144" s="145"/>
      <c r="F1144" s="76"/>
      <c r="G1144" s="165" t="s">
        <v>223</v>
      </c>
      <c r="H1144" s="165" t="s">
        <v>11</v>
      </c>
      <c r="I1144" s="82"/>
      <c r="J1144" s="76"/>
      <c r="K1144" s="165"/>
      <c r="L1144" s="76"/>
      <c r="M1144" s="1251">
        <v>45880</v>
      </c>
      <c r="N1144" s="1231" t="s">
        <v>231</v>
      </c>
      <c r="O1144" s="639"/>
      <c r="P1144" s="606"/>
      <c r="Q1144" s="84"/>
      <c r="R1144" s="83"/>
      <c r="S1144" s="83"/>
      <c r="T1144" s="83"/>
      <c r="U1144" s="83"/>
    </row>
    <row r="1145" spans="1:21" ht="12.75" customHeight="1">
      <c r="A1145" s="1210">
        <v>62556022</v>
      </c>
      <c r="B1145" s="164" t="s">
        <v>5248</v>
      </c>
      <c r="C1145" s="164">
        <v>971745237</v>
      </c>
      <c r="D1145" s="145" t="s">
        <v>5249</v>
      </c>
      <c r="E1145" s="145"/>
      <c r="F1145" s="76"/>
      <c r="G1145" s="165" t="s">
        <v>223</v>
      </c>
      <c r="H1145" s="165" t="s">
        <v>11</v>
      </c>
      <c r="I1145" s="82"/>
      <c r="J1145" s="76"/>
      <c r="K1145" s="165"/>
      <c r="L1145" s="76"/>
      <c r="M1145" s="1251">
        <v>45880</v>
      </c>
      <c r="N1145" s="1231" t="s">
        <v>233</v>
      </c>
      <c r="O1145" s="639"/>
      <c r="P1145" s="606"/>
      <c r="Q1145" s="84"/>
      <c r="R1145" s="83"/>
      <c r="S1145" s="83"/>
      <c r="T1145" s="83"/>
      <c r="U1145" s="83"/>
    </row>
    <row r="1146" spans="1:21" ht="12.75" customHeight="1">
      <c r="A1146" s="1210">
        <v>70325085</v>
      </c>
      <c r="B1146" s="164" t="s">
        <v>5400</v>
      </c>
      <c r="C1146" s="164">
        <v>907540361</v>
      </c>
      <c r="D1146" s="145" t="s">
        <v>5401</v>
      </c>
      <c r="E1146" s="145"/>
      <c r="F1146" s="76"/>
      <c r="G1146" s="165" t="s">
        <v>223</v>
      </c>
      <c r="H1146" s="165" t="s">
        <v>11</v>
      </c>
      <c r="I1146" s="82"/>
      <c r="J1146" s="76"/>
      <c r="K1146" s="165"/>
      <c r="L1146" s="76"/>
      <c r="M1146" s="1251">
        <v>45880</v>
      </c>
      <c r="N1146" s="1231" t="s">
        <v>233</v>
      </c>
      <c r="O1146" s="639"/>
      <c r="P1146" s="606"/>
      <c r="Q1146" s="84"/>
      <c r="R1146" s="83"/>
      <c r="S1146" s="83"/>
      <c r="T1146" s="83"/>
      <c r="U1146" s="83"/>
    </row>
    <row r="1147" spans="1:21" ht="12.75" customHeight="1">
      <c r="A1147" s="1210">
        <v>70427176</v>
      </c>
      <c r="B1147" s="164" t="s">
        <v>5429</v>
      </c>
      <c r="C1147" s="164">
        <v>981811153</v>
      </c>
      <c r="D1147" s="145" t="s">
        <v>5430</v>
      </c>
      <c r="E1147" s="145"/>
      <c r="F1147" s="76"/>
      <c r="G1147" s="165" t="s">
        <v>223</v>
      </c>
      <c r="H1147" s="165" t="s">
        <v>11</v>
      </c>
      <c r="I1147" s="82"/>
      <c r="J1147" s="76"/>
      <c r="K1147" s="165"/>
      <c r="L1147" s="76"/>
      <c r="M1147" s="1251">
        <v>45880</v>
      </c>
      <c r="N1147" s="1231" t="s">
        <v>233</v>
      </c>
      <c r="O1147" s="639"/>
      <c r="P1147" s="606"/>
      <c r="Q1147" s="84"/>
      <c r="R1147" s="83"/>
      <c r="S1147" s="83"/>
      <c r="T1147" s="83"/>
      <c r="U1147" s="83"/>
    </row>
    <row r="1148" spans="1:21" ht="12.75" customHeight="1">
      <c r="A1148" s="1210">
        <v>70488975</v>
      </c>
      <c r="B1148" s="164" t="s">
        <v>5468</v>
      </c>
      <c r="C1148" s="164">
        <v>970848738</v>
      </c>
      <c r="D1148" s="145" t="s">
        <v>5469</v>
      </c>
      <c r="E1148" s="145"/>
      <c r="F1148" s="76"/>
      <c r="G1148" s="165" t="s">
        <v>223</v>
      </c>
      <c r="H1148" s="165" t="s">
        <v>11</v>
      </c>
      <c r="I1148" s="82"/>
      <c r="J1148" s="76"/>
      <c r="K1148" s="165"/>
      <c r="L1148" s="76"/>
      <c r="M1148" s="1251">
        <v>45880</v>
      </c>
      <c r="N1148" s="1231" t="s">
        <v>233</v>
      </c>
      <c r="O1148" s="639"/>
      <c r="P1148" s="606"/>
      <c r="Q1148" s="84"/>
      <c r="R1148" s="83"/>
      <c r="S1148" s="83"/>
      <c r="T1148" s="83"/>
      <c r="U1148" s="83"/>
    </row>
    <row r="1149" spans="1:21" ht="12.75" customHeight="1">
      <c r="A1149" s="1210">
        <v>70507114</v>
      </c>
      <c r="B1149" s="164" t="s">
        <v>5477</v>
      </c>
      <c r="C1149" s="164">
        <v>953860548</v>
      </c>
      <c r="D1149" s="145" t="s">
        <v>5478</v>
      </c>
      <c r="E1149" s="145"/>
      <c r="F1149" s="76"/>
      <c r="G1149" s="165" t="s">
        <v>223</v>
      </c>
      <c r="H1149" s="165" t="s">
        <v>11</v>
      </c>
      <c r="I1149" s="82"/>
      <c r="J1149" s="76"/>
      <c r="K1149" s="165"/>
      <c r="L1149" s="76"/>
      <c r="M1149" s="1251">
        <v>45880</v>
      </c>
      <c r="N1149" s="1231" t="s">
        <v>233</v>
      </c>
      <c r="O1149" s="639"/>
      <c r="P1149" s="606"/>
      <c r="Q1149" s="84"/>
      <c r="R1149" s="83"/>
      <c r="S1149" s="83"/>
      <c r="T1149" s="83"/>
      <c r="U1149" s="83"/>
    </row>
    <row r="1150" spans="1:21" ht="12.75" customHeight="1">
      <c r="A1150" s="1210">
        <v>70712249</v>
      </c>
      <c r="B1150" s="164" t="s">
        <v>5674</v>
      </c>
      <c r="C1150" s="164">
        <v>940479073</v>
      </c>
      <c r="D1150" s="145" t="s">
        <v>5675</v>
      </c>
      <c r="E1150" s="145"/>
      <c r="F1150" s="76"/>
      <c r="G1150" s="165" t="s">
        <v>223</v>
      </c>
      <c r="H1150" s="165" t="s">
        <v>11</v>
      </c>
      <c r="I1150" s="82"/>
      <c r="J1150" s="76"/>
      <c r="K1150" s="165"/>
      <c r="L1150" s="76"/>
      <c r="M1150" s="1251">
        <v>45880</v>
      </c>
      <c r="N1150" s="1231" t="s">
        <v>233</v>
      </c>
      <c r="O1150" s="639"/>
      <c r="P1150" s="606"/>
      <c r="Q1150" s="84"/>
      <c r="R1150" s="83"/>
      <c r="S1150" s="83"/>
      <c r="T1150" s="83"/>
      <c r="U1150" s="83"/>
    </row>
    <row r="1151" spans="1:21" ht="12.75" customHeight="1">
      <c r="A1151" s="1210">
        <v>71063716</v>
      </c>
      <c r="B1151" s="164" t="s">
        <v>5929</v>
      </c>
      <c r="C1151" s="164">
        <v>994252924</v>
      </c>
      <c r="D1151" s="145" t="s">
        <v>5930</v>
      </c>
      <c r="E1151" s="145"/>
      <c r="F1151" s="76"/>
      <c r="G1151" s="165" t="s">
        <v>223</v>
      </c>
      <c r="H1151" s="165" t="s">
        <v>11</v>
      </c>
      <c r="I1151" s="82"/>
      <c r="J1151" s="76"/>
      <c r="K1151" s="165"/>
      <c r="L1151" s="76"/>
      <c r="M1151" s="1251">
        <v>45880</v>
      </c>
      <c r="N1151" s="1231" t="s">
        <v>233</v>
      </c>
      <c r="O1151" s="639"/>
      <c r="P1151" s="606"/>
      <c r="Q1151" s="84"/>
      <c r="R1151" s="83"/>
      <c r="S1151" s="83"/>
      <c r="T1151" s="83"/>
      <c r="U1151" s="83"/>
    </row>
    <row r="1152" spans="1:21" ht="12.75" customHeight="1">
      <c r="A1152" s="1210">
        <v>71164626</v>
      </c>
      <c r="B1152" s="164" t="s">
        <v>6037</v>
      </c>
      <c r="C1152" s="164">
        <v>955295806</v>
      </c>
      <c r="D1152" s="145" t="s">
        <v>6038</v>
      </c>
      <c r="E1152" s="145"/>
      <c r="F1152" s="76"/>
      <c r="G1152" s="165" t="s">
        <v>223</v>
      </c>
      <c r="H1152" s="165" t="s">
        <v>11</v>
      </c>
      <c r="I1152" s="82"/>
      <c r="J1152" s="76"/>
      <c r="K1152" s="165"/>
      <c r="L1152" s="76"/>
      <c r="M1152" s="1251">
        <v>45880</v>
      </c>
      <c r="N1152" s="1231" t="s">
        <v>233</v>
      </c>
      <c r="O1152" s="639"/>
      <c r="P1152" s="606"/>
      <c r="Q1152" s="84"/>
      <c r="R1152" s="83"/>
      <c r="S1152" s="83"/>
      <c r="T1152" s="83"/>
      <c r="U1152" s="83"/>
    </row>
    <row r="1153" spans="1:22" ht="12.75" customHeight="1">
      <c r="A1153" s="1210">
        <v>61272255</v>
      </c>
      <c r="B1153" s="164" t="s">
        <v>3944</v>
      </c>
      <c r="C1153" s="164">
        <v>940664934</v>
      </c>
      <c r="D1153" s="145" t="s">
        <v>3945</v>
      </c>
      <c r="E1153" s="145"/>
      <c r="F1153" s="76"/>
      <c r="G1153" s="165" t="s">
        <v>224</v>
      </c>
      <c r="H1153" s="165" t="s">
        <v>11</v>
      </c>
      <c r="I1153" s="82"/>
      <c r="J1153" s="76"/>
      <c r="K1153" s="165"/>
      <c r="L1153" s="76"/>
      <c r="M1153" s="1251">
        <v>45880</v>
      </c>
      <c r="N1153" s="1231" t="s">
        <v>233</v>
      </c>
      <c r="O1153" s="639"/>
      <c r="P1153" s="606"/>
      <c r="Q1153" s="84"/>
      <c r="R1153" s="83"/>
      <c r="S1153" s="83"/>
      <c r="T1153" s="83"/>
      <c r="U1153" s="83"/>
    </row>
    <row r="1154" spans="1:22" ht="12.75" customHeight="1">
      <c r="A1154" s="1210">
        <v>61361384</v>
      </c>
      <c r="B1154" s="164" t="s">
        <v>4098</v>
      </c>
      <c r="C1154" s="164">
        <v>961088603</v>
      </c>
      <c r="D1154" s="145" t="s">
        <v>4099</v>
      </c>
      <c r="E1154" s="145"/>
      <c r="F1154" s="76"/>
      <c r="G1154" s="165" t="s">
        <v>224</v>
      </c>
      <c r="H1154" s="165" t="s">
        <v>11</v>
      </c>
      <c r="I1154" s="82"/>
      <c r="J1154" s="76"/>
      <c r="K1154" s="165"/>
      <c r="L1154" s="76"/>
      <c r="M1154" s="1251">
        <v>45880</v>
      </c>
      <c r="N1154" s="1231" t="s">
        <v>233</v>
      </c>
      <c r="O1154" s="639"/>
      <c r="P1154" s="606"/>
      <c r="Q1154" s="84"/>
      <c r="R1154" s="83"/>
      <c r="S1154" s="83"/>
      <c r="T1154" s="83"/>
      <c r="U1154" s="83"/>
    </row>
    <row r="1155" spans="1:22" ht="12.75" customHeight="1">
      <c r="A1155" s="1210">
        <v>61363779</v>
      </c>
      <c r="B1155" s="164" t="s">
        <v>4119</v>
      </c>
      <c r="C1155" s="164">
        <v>51936646</v>
      </c>
      <c r="D1155" s="145" t="s">
        <v>4120</v>
      </c>
      <c r="E1155" s="145"/>
      <c r="F1155" s="76"/>
      <c r="G1155" s="165" t="s">
        <v>224</v>
      </c>
      <c r="H1155" s="165" t="s">
        <v>11</v>
      </c>
      <c r="I1155" s="82"/>
      <c r="J1155" s="76"/>
      <c r="K1155" s="165"/>
      <c r="L1155" s="76"/>
      <c r="M1155" s="1251">
        <v>45880</v>
      </c>
      <c r="N1155" s="1231" t="s">
        <v>233</v>
      </c>
      <c r="O1155" s="639"/>
      <c r="P1155" s="606"/>
      <c r="Q1155" s="84"/>
      <c r="R1155" s="83"/>
      <c r="S1155" s="83"/>
      <c r="T1155" s="83"/>
      <c r="U1155" s="83"/>
    </row>
    <row r="1156" spans="1:22" ht="12.75" customHeight="1">
      <c r="A1156" s="1210">
        <v>61393350</v>
      </c>
      <c r="B1156" s="164" t="s">
        <v>4185</v>
      </c>
      <c r="C1156" s="164">
        <v>929059920</v>
      </c>
      <c r="D1156" s="145" t="s">
        <v>4183</v>
      </c>
      <c r="E1156" s="145"/>
      <c r="F1156" s="76"/>
      <c r="G1156" s="165" t="s">
        <v>224</v>
      </c>
      <c r="H1156" s="165" t="s">
        <v>11</v>
      </c>
      <c r="I1156" s="82"/>
      <c r="J1156" s="76"/>
      <c r="K1156" s="165"/>
      <c r="L1156" s="76"/>
      <c r="M1156" s="1251">
        <v>45880</v>
      </c>
      <c r="N1156" s="1231" t="s">
        <v>231</v>
      </c>
      <c r="O1156" s="639"/>
      <c r="P1156" s="606" t="s">
        <v>329</v>
      </c>
      <c r="Q1156" s="84"/>
      <c r="R1156" s="83"/>
      <c r="S1156" s="83"/>
      <c r="T1156" s="83"/>
      <c r="U1156" s="83"/>
      <c r="V1156" s="60" t="s">
        <v>12447</v>
      </c>
    </row>
    <row r="1157" spans="1:22" ht="12.75" customHeight="1">
      <c r="A1157" s="1210">
        <v>61413110</v>
      </c>
      <c r="B1157" s="164" t="s">
        <v>4234</v>
      </c>
      <c r="C1157" s="164">
        <v>918304701</v>
      </c>
      <c r="D1157" s="145" t="s">
        <v>4235</v>
      </c>
      <c r="E1157" s="145"/>
      <c r="F1157" s="76"/>
      <c r="G1157" s="165" t="s">
        <v>224</v>
      </c>
      <c r="H1157" s="165" t="s">
        <v>11</v>
      </c>
      <c r="I1157" s="82"/>
      <c r="J1157" s="76"/>
      <c r="K1157" s="165"/>
      <c r="L1157" s="76"/>
      <c r="M1157" s="1251">
        <v>45880</v>
      </c>
      <c r="N1157" s="1231" t="s">
        <v>233</v>
      </c>
      <c r="O1157" s="639"/>
      <c r="P1157" s="606"/>
      <c r="Q1157" s="84"/>
      <c r="R1157" s="83"/>
      <c r="S1157" s="83"/>
      <c r="T1157" s="83"/>
      <c r="U1157" s="83"/>
    </row>
    <row r="1158" spans="1:22" ht="12.75" customHeight="1">
      <c r="A1158" s="1210">
        <v>62144703</v>
      </c>
      <c r="B1158" s="164" t="s">
        <v>5180</v>
      </c>
      <c r="C1158" s="164">
        <v>941591883</v>
      </c>
      <c r="D1158" s="145" t="s">
        <v>5181</v>
      </c>
      <c r="E1158" s="145" t="s">
        <v>2817</v>
      </c>
      <c r="F1158" s="76"/>
      <c r="G1158" s="165" t="s">
        <v>224</v>
      </c>
      <c r="H1158" s="165" t="s">
        <v>11</v>
      </c>
      <c r="I1158" s="82"/>
      <c r="J1158" s="76"/>
      <c r="K1158" s="165"/>
      <c r="L1158" s="76"/>
      <c r="M1158" s="1251">
        <v>45880</v>
      </c>
      <c r="N1158" s="1231" t="s">
        <v>231</v>
      </c>
      <c r="O1158" s="639"/>
      <c r="P1158" s="606" t="s">
        <v>329</v>
      </c>
      <c r="Q1158" s="84"/>
      <c r="R1158" s="83"/>
      <c r="S1158" s="83"/>
      <c r="T1158" s="83"/>
      <c r="U1158" s="83"/>
    </row>
    <row r="1159" spans="1:22" ht="12.75" customHeight="1">
      <c r="A1159" s="1210">
        <v>63284483</v>
      </c>
      <c r="B1159" s="164" t="s">
        <v>5322</v>
      </c>
      <c r="C1159" s="164">
        <v>946775411</v>
      </c>
      <c r="D1159" s="145" t="s">
        <v>5323</v>
      </c>
      <c r="E1159" s="145"/>
      <c r="F1159" s="76"/>
      <c r="G1159" s="165" t="s">
        <v>224</v>
      </c>
      <c r="H1159" s="165" t="s">
        <v>11</v>
      </c>
      <c r="I1159" s="82"/>
      <c r="J1159" s="76"/>
      <c r="K1159" s="165"/>
      <c r="L1159" s="76"/>
      <c r="M1159" s="1251">
        <v>45880</v>
      </c>
      <c r="N1159" s="1231" t="s">
        <v>233</v>
      </c>
      <c r="O1159" s="639"/>
      <c r="P1159" s="606"/>
      <c r="Q1159" s="84"/>
      <c r="R1159" s="83"/>
      <c r="S1159" s="83"/>
      <c r="T1159" s="83"/>
      <c r="U1159" s="83"/>
    </row>
    <row r="1160" spans="1:22" ht="12.75" customHeight="1">
      <c r="A1160" s="1210">
        <v>63731353</v>
      </c>
      <c r="B1160" s="164" t="s">
        <v>5337</v>
      </c>
      <c r="C1160" s="164">
        <v>907298001</v>
      </c>
      <c r="D1160" s="145" t="s">
        <v>5338</v>
      </c>
      <c r="E1160" s="145"/>
      <c r="F1160" s="76"/>
      <c r="G1160" s="165" t="s">
        <v>224</v>
      </c>
      <c r="H1160" s="165" t="s">
        <v>11</v>
      </c>
      <c r="I1160" s="82"/>
      <c r="J1160" s="76"/>
      <c r="K1160" s="165"/>
      <c r="L1160" s="76"/>
      <c r="M1160" s="1251">
        <v>45880</v>
      </c>
      <c r="N1160" s="1231" t="s">
        <v>233</v>
      </c>
      <c r="O1160" s="639"/>
      <c r="P1160" s="606"/>
      <c r="Q1160" s="84"/>
      <c r="R1160" s="83"/>
      <c r="S1160" s="83"/>
      <c r="T1160" s="83"/>
      <c r="U1160" s="83"/>
    </row>
    <row r="1161" spans="1:22" ht="12.75" customHeight="1">
      <c r="A1161" s="1210">
        <v>70646938</v>
      </c>
      <c r="B1161" s="164" t="s">
        <v>5603</v>
      </c>
      <c r="C1161" s="164">
        <v>988093200</v>
      </c>
      <c r="D1161" s="145" t="s">
        <v>5604</v>
      </c>
      <c r="E1161" s="145"/>
      <c r="F1161" s="76"/>
      <c r="G1161" s="165" t="s">
        <v>224</v>
      </c>
      <c r="H1161" s="165" t="s">
        <v>11</v>
      </c>
      <c r="I1161" s="82"/>
      <c r="J1161" s="76"/>
      <c r="K1161" s="165"/>
      <c r="L1161" s="76"/>
      <c r="M1161" s="1251">
        <v>45880</v>
      </c>
      <c r="N1161" s="1231" t="s">
        <v>233</v>
      </c>
      <c r="O1161" s="639"/>
      <c r="P1161" s="606"/>
      <c r="Q1161" s="84"/>
      <c r="R1161" s="83"/>
      <c r="S1161" s="83"/>
      <c r="T1161" s="83"/>
      <c r="U1161" s="83"/>
    </row>
    <row r="1162" spans="1:22" ht="12.75" customHeight="1">
      <c r="A1162" s="1210">
        <v>70896417</v>
      </c>
      <c r="B1162" s="164" t="s">
        <v>5838</v>
      </c>
      <c r="C1162" s="164">
        <v>949333874</v>
      </c>
      <c r="D1162" s="145" t="s">
        <v>5839</v>
      </c>
      <c r="E1162" s="145"/>
      <c r="F1162" s="76"/>
      <c r="G1162" s="165" t="s">
        <v>224</v>
      </c>
      <c r="H1162" s="165" t="s">
        <v>11</v>
      </c>
      <c r="I1162" s="82"/>
      <c r="J1162" s="76"/>
      <c r="K1162" s="165"/>
      <c r="L1162" s="76"/>
      <c r="M1162" s="1251">
        <v>45880</v>
      </c>
      <c r="N1162" s="1231" t="s">
        <v>233</v>
      </c>
      <c r="O1162" s="639"/>
      <c r="P1162" s="606"/>
      <c r="Q1162" s="84"/>
      <c r="R1162" s="83"/>
      <c r="S1162" s="83"/>
      <c r="T1162" s="83"/>
      <c r="U1162" s="83"/>
    </row>
    <row r="1163" spans="1:22" ht="12.75" customHeight="1">
      <c r="A1163" s="1210">
        <v>70995438</v>
      </c>
      <c r="B1163" s="164" t="s">
        <v>5907</v>
      </c>
      <c r="C1163" s="164">
        <v>917153781</v>
      </c>
      <c r="D1163" s="145" t="s">
        <v>5908</v>
      </c>
      <c r="E1163" s="145"/>
      <c r="F1163" s="76"/>
      <c r="G1163" s="165" t="s">
        <v>224</v>
      </c>
      <c r="H1163" s="165" t="s">
        <v>11</v>
      </c>
      <c r="I1163" s="82"/>
      <c r="J1163" s="76"/>
      <c r="K1163" s="165"/>
      <c r="L1163" s="76"/>
      <c r="M1163" s="1251">
        <v>45880</v>
      </c>
      <c r="N1163" s="1231" t="s">
        <v>233</v>
      </c>
      <c r="O1163" s="639"/>
      <c r="P1163" s="606"/>
      <c r="Q1163" s="84"/>
      <c r="R1163" s="83"/>
      <c r="S1163" s="83"/>
      <c r="T1163" s="83"/>
      <c r="U1163" s="83"/>
    </row>
    <row r="1164" spans="1:22" ht="12.75" customHeight="1">
      <c r="A1164" s="1210">
        <v>71156432</v>
      </c>
      <c r="B1164" s="164" t="s">
        <v>6009</v>
      </c>
      <c r="C1164" s="164">
        <v>929217988</v>
      </c>
      <c r="D1164" s="145" t="s">
        <v>6010</v>
      </c>
      <c r="E1164" s="145"/>
      <c r="F1164" s="76"/>
      <c r="G1164" s="165" t="s">
        <v>224</v>
      </c>
      <c r="H1164" s="165" t="s">
        <v>11</v>
      </c>
      <c r="I1164" s="82"/>
      <c r="J1164" s="76"/>
      <c r="K1164" s="165"/>
      <c r="L1164" s="76"/>
      <c r="M1164" s="1251">
        <v>45880</v>
      </c>
      <c r="N1164" s="1231" t="s">
        <v>231</v>
      </c>
      <c r="O1164" s="639"/>
      <c r="P1164" s="606" t="s">
        <v>329</v>
      </c>
      <c r="Q1164" s="84"/>
      <c r="R1164" s="83"/>
      <c r="S1164" s="83"/>
      <c r="T1164" s="83"/>
      <c r="U1164" s="83"/>
    </row>
    <row r="1165" spans="1:22" ht="12.75" customHeight="1">
      <c r="A1165" s="1210">
        <v>71159995</v>
      </c>
      <c r="B1165" s="164" t="s">
        <v>6024</v>
      </c>
      <c r="C1165" s="164">
        <v>988922009</v>
      </c>
      <c r="D1165" s="145" t="s">
        <v>6025</v>
      </c>
      <c r="E1165" s="145"/>
      <c r="F1165" s="76"/>
      <c r="G1165" s="165" t="s">
        <v>224</v>
      </c>
      <c r="H1165" s="165" t="s">
        <v>11</v>
      </c>
      <c r="I1165" s="82"/>
      <c r="J1165" s="76"/>
      <c r="K1165" s="165"/>
      <c r="L1165" s="76"/>
      <c r="M1165" s="1251">
        <v>45880</v>
      </c>
      <c r="N1165" s="1231" t="s">
        <v>233</v>
      </c>
      <c r="O1165" s="639"/>
      <c r="P1165" s="606"/>
      <c r="Q1165" s="84"/>
      <c r="R1165" s="83"/>
      <c r="S1165" s="83"/>
      <c r="T1165" s="83"/>
      <c r="U1165" s="83"/>
    </row>
    <row r="1166" spans="1:22" ht="12.75" customHeight="1">
      <c r="A1166" s="1210">
        <v>71287157</v>
      </c>
      <c r="B1166" s="164" t="s">
        <v>6170</v>
      </c>
      <c r="C1166" s="164">
        <v>910577832</v>
      </c>
      <c r="D1166" s="145" t="s">
        <v>6171</v>
      </c>
      <c r="E1166" s="145"/>
      <c r="F1166" s="76"/>
      <c r="G1166" s="165" t="s">
        <v>224</v>
      </c>
      <c r="H1166" s="165" t="s">
        <v>11</v>
      </c>
      <c r="I1166" s="82"/>
      <c r="J1166" s="76"/>
      <c r="K1166" s="165"/>
      <c r="L1166" s="76"/>
      <c r="M1166" s="1251">
        <v>45880</v>
      </c>
      <c r="N1166" s="1231" t="s">
        <v>233</v>
      </c>
      <c r="O1166" s="639"/>
      <c r="P1166" s="606"/>
      <c r="Q1166" s="84"/>
      <c r="R1166" s="83"/>
      <c r="S1166" s="83"/>
      <c r="T1166" s="83"/>
      <c r="U1166" s="83"/>
    </row>
    <row r="1167" spans="1:22" ht="12.75" customHeight="1">
      <c r="A1167" s="1210">
        <v>61507953</v>
      </c>
      <c r="B1167" s="164" t="s">
        <v>4562</v>
      </c>
      <c r="C1167" s="164">
        <v>972121263</v>
      </c>
      <c r="D1167" s="145" t="s">
        <v>4563</v>
      </c>
      <c r="E1167" s="145"/>
      <c r="F1167" s="76"/>
      <c r="G1167" s="165" t="s">
        <v>225</v>
      </c>
      <c r="H1167" s="165" t="s">
        <v>11</v>
      </c>
      <c r="I1167" s="82"/>
      <c r="J1167" s="76"/>
      <c r="K1167" s="165"/>
      <c r="L1167" s="76"/>
      <c r="M1167" s="1251">
        <v>45880</v>
      </c>
      <c r="N1167" s="1231" t="s">
        <v>233</v>
      </c>
      <c r="O1167" s="639"/>
      <c r="P1167" s="606"/>
      <c r="Q1167" s="84"/>
      <c r="R1167" s="83"/>
      <c r="S1167" s="83"/>
      <c r="T1167" s="83"/>
      <c r="U1167" s="83"/>
    </row>
    <row r="1168" spans="1:22" ht="12.75" customHeight="1">
      <c r="A1168" s="1210">
        <v>70539500</v>
      </c>
      <c r="B1168" s="164" t="s">
        <v>5506</v>
      </c>
      <c r="C1168" s="164">
        <v>968577531</v>
      </c>
      <c r="D1168" s="145" t="s">
        <v>5507</v>
      </c>
      <c r="E1168" s="145"/>
      <c r="F1168" s="76"/>
      <c r="G1168" s="165" t="s">
        <v>225</v>
      </c>
      <c r="H1168" s="165" t="s">
        <v>11</v>
      </c>
      <c r="I1168" s="82"/>
      <c r="J1168" s="76"/>
      <c r="K1168" s="165"/>
      <c r="L1168" s="76"/>
      <c r="M1168" s="1251">
        <v>45880</v>
      </c>
      <c r="N1168" s="1231" t="s">
        <v>233</v>
      </c>
      <c r="O1168" s="639"/>
      <c r="P1168" s="606"/>
      <c r="Q1168" s="84"/>
      <c r="R1168" s="83"/>
      <c r="S1168" s="83"/>
      <c r="T1168" s="83"/>
      <c r="U1168" s="83"/>
    </row>
    <row r="1048554" spans="5:14" ht="12.75" customHeight="1">
      <c r="E1048554" s="590"/>
      <c r="M1048554" s="373"/>
    </row>
    <row r="1048558" spans="5:14" ht="12.75" customHeight="1">
      <c r="N1048558" s="1231"/>
    </row>
  </sheetData>
  <conditionalFormatting sqref="A2:A193">
    <cfRule type="duplicateValues" dxfId="323" priority="7649"/>
  </conditionalFormatting>
  <conditionalFormatting sqref="A110:A119">
    <cfRule type="duplicateValues" dxfId="322" priority="6563"/>
  </conditionalFormatting>
  <conditionalFormatting sqref="A190">
    <cfRule type="duplicateValues" dxfId="321" priority="6171"/>
  </conditionalFormatting>
  <conditionalFormatting sqref="A205">
    <cfRule type="duplicateValues" dxfId="320" priority="266"/>
    <cfRule type="duplicateValues" dxfId="319" priority="265"/>
    <cfRule type="duplicateValues" dxfId="318" priority="267"/>
  </conditionalFormatting>
  <conditionalFormatting sqref="A206">
    <cfRule type="duplicateValues" dxfId="317" priority="264"/>
    <cfRule type="duplicateValues" dxfId="316" priority="262"/>
    <cfRule type="duplicateValues" dxfId="315" priority="263"/>
  </conditionalFormatting>
  <conditionalFormatting sqref="A207">
    <cfRule type="duplicateValues" dxfId="314" priority="260"/>
    <cfRule type="duplicateValues" dxfId="313" priority="259"/>
    <cfRule type="duplicateValues" dxfId="312" priority="261"/>
  </conditionalFormatting>
  <conditionalFormatting sqref="A225">
    <cfRule type="duplicateValues" dxfId="311" priority="274"/>
  </conditionalFormatting>
  <conditionalFormatting sqref="A226">
    <cfRule type="duplicateValues" dxfId="310" priority="258"/>
    <cfRule type="duplicateValues" dxfId="309" priority="254"/>
    <cfRule type="duplicateValues" dxfId="308" priority="255"/>
    <cfRule type="duplicateValues" dxfId="307" priority="257"/>
    <cfRule type="duplicateValues" dxfId="306" priority="256"/>
    <cfRule type="duplicateValues" dxfId="305" priority="253"/>
  </conditionalFormatting>
  <conditionalFormatting sqref="A227:A302 A2:A225 A304:A584">
    <cfRule type="duplicateValues" dxfId="304" priority="7742"/>
  </conditionalFormatting>
  <conditionalFormatting sqref="A227:A302">
    <cfRule type="duplicateValues" dxfId="303" priority="277"/>
  </conditionalFormatting>
  <conditionalFormatting sqref="A231:A284 A26:A43 A45:A60 A3:A24 A64:A65 A68 A71:A95 A170:A187 A120:A121 A123:A166 A191:A196">
    <cfRule type="duplicateValues" dxfId="302" priority="273"/>
  </conditionalFormatting>
  <conditionalFormatting sqref="A303">
    <cfRule type="duplicateValues" dxfId="301" priority="236"/>
    <cfRule type="duplicateValues" dxfId="300" priority="235"/>
  </conditionalFormatting>
  <conditionalFormatting sqref="A304:A584 A2:A302">
    <cfRule type="duplicateValues" dxfId="299" priority="7746"/>
  </conditionalFormatting>
  <conditionalFormatting sqref="A304:A584">
    <cfRule type="duplicateValues" dxfId="298" priority="7751"/>
  </conditionalFormatting>
  <conditionalFormatting sqref="A527:A529">
    <cfRule type="duplicateValues" dxfId="297" priority="269"/>
    <cfRule type="duplicateValues" dxfId="296" priority="268"/>
    <cfRule type="duplicateValues" dxfId="295" priority="270"/>
  </conditionalFormatting>
  <conditionalFormatting sqref="A530:A561">
    <cfRule type="duplicateValues" dxfId="294" priority="7749"/>
  </conditionalFormatting>
  <conditionalFormatting sqref="A557:A561 A461:A526 A2:A95 A120:A121 A227:A302 A123:A187 A530:A547 A208:A224 A563:A584 A191:A204 A304:A458">
    <cfRule type="duplicateValues" dxfId="293" priority="283"/>
  </conditionalFormatting>
  <conditionalFormatting sqref="A563:A584 A208:A225 A2:A204 A227:A302 A304:A561">
    <cfRule type="duplicateValues" dxfId="292" priority="279"/>
  </conditionalFormatting>
  <conditionalFormatting sqref="A563:A584 A530:A561 A2:A187 A208:A225 A191:A204 A227:A302 A304:A526">
    <cfRule type="duplicateValues" dxfId="291" priority="280"/>
  </conditionalFormatting>
  <conditionalFormatting sqref="A563:A584 A530:A561 A123:A187 A2:A121 A208:A225 A191:A204 A227:A302 A304:A526">
    <cfRule type="duplicateValues" dxfId="290" priority="282"/>
  </conditionalFormatting>
  <conditionalFormatting sqref="A585">
    <cfRule type="duplicateValues" dxfId="289" priority="249"/>
    <cfRule type="duplicateValues" dxfId="288" priority="251"/>
    <cfRule type="duplicateValues" dxfId="287" priority="252"/>
    <cfRule type="duplicateValues" dxfId="286" priority="250"/>
    <cfRule type="duplicateValues" dxfId="285" priority="248"/>
    <cfRule type="duplicateValues" dxfId="284" priority="245"/>
    <cfRule type="duplicateValues" dxfId="283" priority="246"/>
    <cfRule type="duplicateValues" dxfId="282" priority="247"/>
  </conditionalFormatting>
  <conditionalFormatting sqref="A762:A770">
    <cfRule type="duplicateValues" dxfId="281" priority="5913"/>
  </conditionalFormatting>
  <conditionalFormatting sqref="A771">
    <cfRule type="duplicateValues" dxfId="280" priority="242"/>
  </conditionalFormatting>
  <conditionalFormatting sqref="A772:A778">
    <cfRule type="duplicateValues" dxfId="279" priority="2339"/>
  </conditionalFormatting>
  <conditionalFormatting sqref="A779:A780">
    <cfRule type="duplicateValues" dxfId="278" priority="240"/>
  </conditionalFormatting>
  <conditionalFormatting sqref="A781:A782">
    <cfRule type="duplicateValues" dxfId="277" priority="239"/>
  </conditionalFormatting>
  <conditionalFormatting sqref="A783:A785">
    <cfRule type="duplicateValues" dxfId="276" priority="234"/>
  </conditionalFormatting>
  <conditionalFormatting sqref="A786:A787">
    <cfRule type="duplicateValues" dxfId="275" priority="232"/>
  </conditionalFormatting>
  <conditionalFormatting sqref="A796:A798">
    <cfRule type="duplicateValues" dxfId="274" priority="228"/>
  </conditionalFormatting>
  <conditionalFormatting sqref="A799">
    <cfRule type="duplicateValues" dxfId="273" priority="2843"/>
  </conditionalFormatting>
  <conditionalFormatting sqref="A800:A801">
    <cfRule type="duplicateValues" dxfId="272" priority="221"/>
    <cfRule type="duplicateValues" dxfId="271" priority="219"/>
  </conditionalFormatting>
  <conditionalFormatting sqref="A802">
    <cfRule type="duplicateValues" dxfId="270" priority="7210"/>
  </conditionalFormatting>
  <conditionalFormatting sqref="A803:A804">
    <cfRule type="duplicateValues" dxfId="269" priority="204"/>
    <cfRule type="duplicateValues" dxfId="268" priority="206"/>
  </conditionalFormatting>
  <conditionalFormatting sqref="A805">
    <cfRule type="duplicateValues" dxfId="267" priority="201"/>
    <cfRule type="duplicateValues" dxfId="266" priority="199"/>
  </conditionalFormatting>
  <conditionalFormatting sqref="A806">
    <cfRule type="duplicateValues" dxfId="265" priority="196"/>
  </conditionalFormatting>
  <conditionalFormatting sqref="A807:A818">
    <cfRule type="duplicateValues" dxfId="264" priority="7796"/>
  </conditionalFormatting>
  <conditionalFormatting sqref="A811:A818">
    <cfRule type="duplicateValues" dxfId="263" priority="7792"/>
  </conditionalFormatting>
  <conditionalFormatting sqref="A819:A821">
    <cfRule type="duplicateValues" dxfId="262" priority="184"/>
    <cfRule type="duplicateValues" dxfId="261" priority="186"/>
  </conditionalFormatting>
  <conditionalFormatting sqref="A822">
    <cfRule type="duplicateValues" dxfId="260" priority="181"/>
    <cfRule type="duplicateValues" dxfId="259" priority="179"/>
  </conditionalFormatting>
  <conditionalFormatting sqref="A823">
    <cfRule type="duplicateValues" dxfId="258" priority="176"/>
    <cfRule type="duplicateValues" dxfId="257" priority="174"/>
  </conditionalFormatting>
  <conditionalFormatting sqref="A825:A827">
    <cfRule type="duplicateValues" dxfId="256" priority="7756"/>
  </conditionalFormatting>
  <conditionalFormatting sqref="A828:A829">
    <cfRule type="duplicateValues" dxfId="255" priority="163"/>
  </conditionalFormatting>
  <conditionalFormatting sqref="A830:A831">
    <cfRule type="duplicateValues" dxfId="254" priority="160"/>
  </conditionalFormatting>
  <conditionalFormatting sqref="A840:A841">
    <cfRule type="duplicateValues" dxfId="253" priority="2114"/>
  </conditionalFormatting>
  <conditionalFormatting sqref="A842:A843">
    <cfRule type="duplicateValues" dxfId="252" priority="133"/>
    <cfRule type="duplicateValues" dxfId="251" priority="151"/>
    <cfRule type="duplicateValues" dxfId="250" priority="144"/>
    <cfRule type="duplicateValues" dxfId="249" priority="142"/>
    <cfRule type="duplicateValues" dxfId="248" priority="146"/>
    <cfRule type="duplicateValues" dxfId="247" priority="148"/>
    <cfRule type="duplicateValues" dxfId="246" priority="150"/>
    <cfRule type="duplicateValues" dxfId="245" priority="137"/>
    <cfRule type="duplicateValues" dxfId="244" priority="135"/>
    <cfRule type="duplicateValues" dxfId="243" priority="139"/>
    <cfRule type="duplicateValues" dxfId="242" priority="140"/>
  </conditionalFormatting>
  <conditionalFormatting sqref="A844:A845">
    <cfRule type="duplicateValues" dxfId="241" priority="129"/>
    <cfRule type="duplicateValues" dxfId="240" priority="130"/>
  </conditionalFormatting>
  <conditionalFormatting sqref="A846">
    <cfRule type="duplicateValues" dxfId="239" priority="125"/>
    <cfRule type="duplicateValues" dxfId="238" priority="126"/>
  </conditionalFormatting>
  <conditionalFormatting sqref="A911:A913">
    <cfRule type="duplicateValues" dxfId="237" priority="115"/>
    <cfRule type="duplicateValues" dxfId="236" priority="119"/>
    <cfRule type="duplicateValues" dxfId="235" priority="120"/>
  </conditionalFormatting>
  <conditionalFormatting sqref="A914:A915">
    <cfRule type="duplicateValues" dxfId="234" priority="109"/>
    <cfRule type="duplicateValues" dxfId="233" priority="113"/>
  </conditionalFormatting>
  <conditionalFormatting sqref="A916">
    <cfRule type="duplicateValues" dxfId="232" priority="107"/>
    <cfRule type="duplicateValues" dxfId="231" priority="103"/>
  </conditionalFormatting>
  <conditionalFormatting sqref="A917:A918">
    <cfRule type="duplicateValues" dxfId="230" priority="2840"/>
  </conditionalFormatting>
  <conditionalFormatting sqref="A919">
    <cfRule type="duplicateValues" dxfId="229" priority="97"/>
    <cfRule type="duplicateValues" dxfId="228" priority="93"/>
  </conditionalFormatting>
  <conditionalFormatting sqref="A920:A923">
    <cfRule type="duplicateValues" dxfId="227" priority="91"/>
    <cfRule type="duplicateValues" dxfId="226" priority="89"/>
    <cfRule type="duplicateValues" dxfId="225" priority="87"/>
  </conditionalFormatting>
  <conditionalFormatting sqref="A924:A925">
    <cfRule type="duplicateValues" dxfId="224" priority="84"/>
    <cfRule type="duplicateValues" dxfId="223" priority="82"/>
  </conditionalFormatting>
  <conditionalFormatting sqref="A926">
    <cfRule type="duplicateValues" dxfId="222" priority="79"/>
  </conditionalFormatting>
  <conditionalFormatting sqref="A935:A938">
    <cfRule type="duplicateValues" dxfId="221" priority="76"/>
  </conditionalFormatting>
  <conditionalFormatting sqref="A939:A941">
    <cfRule type="duplicateValues" dxfId="220" priority="73"/>
  </conditionalFormatting>
  <conditionalFormatting sqref="A942">
    <cfRule type="duplicateValues" dxfId="219" priority="70"/>
  </conditionalFormatting>
  <conditionalFormatting sqref="A943:A947">
    <cfRule type="duplicateValues" dxfId="218" priority="67"/>
  </conditionalFormatting>
  <conditionalFormatting sqref="A948:A949">
    <cfRule type="duplicateValues" dxfId="217" priority="4052"/>
  </conditionalFormatting>
  <conditionalFormatting sqref="A977">
    <cfRule type="duplicateValues" dxfId="216" priority="62"/>
  </conditionalFormatting>
  <conditionalFormatting sqref="A978:A979">
    <cfRule type="duplicateValues" dxfId="215" priority="60"/>
  </conditionalFormatting>
  <conditionalFormatting sqref="A980">
    <cfRule type="duplicateValues" dxfId="214" priority="57"/>
  </conditionalFormatting>
  <conditionalFormatting sqref="A981">
    <cfRule type="duplicateValues" dxfId="213" priority="54"/>
  </conditionalFormatting>
  <conditionalFormatting sqref="A984">
    <cfRule type="duplicateValues" dxfId="212" priority="46"/>
    <cfRule type="duplicateValues" dxfId="211" priority="50"/>
    <cfRule type="duplicateValues" dxfId="210" priority="48"/>
  </conditionalFormatting>
  <conditionalFormatting sqref="A989:A990">
    <cfRule type="duplicateValues" dxfId="209" priority="42"/>
    <cfRule type="duplicateValues" dxfId="208" priority="40"/>
  </conditionalFormatting>
  <conditionalFormatting sqref="A991:A993">
    <cfRule type="duplicateValues" dxfId="207" priority="36"/>
    <cfRule type="duplicateValues" dxfId="206" priority="34"/>
    <cfRule type="duplicateValues" dxfId="205" priority="38"/>
  </conditionalFormatting>
  <conditionalFormatting sqref="A994:A995">
    <cfRule type="duplicateValues" dxfId="204" priority="29"/>
    <cfRule type="duplicateValues" dxfId="203" priority="32"/>
    <cfRule type="duplicateValues" dxfId="202" priority="31"/>
  </conditionalFormatting>
  <conditionalFormatting sqref="A1007:A1013">
    <cfRule type="duplicateValues" dxfId="201" priority="5269"/>
  </conditionalFormatting>
  <conditionalFormatting sqref="A1014:A1019">
    <cfRule type="duplicateValues" dxfId="200" priority="24"/>
  </conditionalFormatting>
  <conditionalFormatting sqref="A1020">
    <cfRule type="duplicateValues" dxfId="199" priority="5312"/>
  </conditionalFormatting>
  <conditionalFormatting sqref="A1021">
    <cfRule type="duplicateValues" dxfId="198" priority="20"/>
  </conditionalFormatting>
  <conditionalFormatting sqref="A1034:A1036">
    <cfRule type="duplicateValues" dxfId="197" priority="17"/>
    <cfRule type="duplicateValues" dxfId="196" priority="18"/>
    <cfRule type="duplicateValues" dxfId="195" priority="15"/>
  </conditionalFormatting>
  <conditionalFormatting sqref="A1037">
    <cfRule type="duplicateValues" dxfId="194" priority="12"/>
    <cfRule type="duplicateValues" dxfId="193" priority="13"/>
    <cfRule type="duplicateValues" dxfId="192" priority="10"/>
  </conditionalFormatting>
  <conditionalFormatting sqref="A1040:A1041">
    <cfRule type="duplicateValues" dxfId="191" priority="6"/>
    <cfRule type="duplicateValues" dxfId="190" priority="7"/>
    <cfRule type="duplicateValues" dxfId="189" priority="4"/>
  </conditionalFormatting>
  <conditionalFormatting sqref="A1072:A1073">
    <cfRule type="duplicateValues" dxfId="188" priority="1"/>
    <cfRule type="duplicateValues" dxfId="187" priority="2"/>
    <cfRule type="duplicateValues" dxfId="186" priority="3"/>
  </conditionalFormatting>
  <conditionalFormatting sqref="A1137:A1048576 A1081 A1033 A1006 A985:A988 A950:A975 A1:A934 A1098:A1102 A1111:A1113">
    <cfRule type="duplicateValues" dxfId="185" priority="153"/>
  </conditionalFormatting>
  <conditionalFormatting sqref="A1:B1">
    <cfRule type="duplicateValues" dxfId="184" priority="294"/>
  </conditionalFormatting>
  <conditionalFormatting sqref="B225">
    <cfRule type="duplicateValues" dxfId="183" priority="472"/>
  </conditionalFormatting>
  <conditionalFormatting sqref="B527:B529">
    <cfRule type="duplicateValues" dxfId="182" priority="380"/>
  </conditionalFormatting>
  <conditionalFormatting sqref="B562">
    <cfRule type="duplicateValues" dxfId="181" priority="362"/>
  </conditionalFormatting>
  <conditionalFormatting sqref="B563:B584 B227:B526 C96:D109 B2:B189 B191:B204 B530:B561 B208:B224 A96:A109">
    <cfRule type="duplicateValues" dxfId="180" priority="660"/>
  </conditionalFormatting>
  <conditionalFormatting sqref="B585">
    <cfRule type="duplicateValues" dxfId="179" priority="304"/>
  </conditionalFormatting>
  <conditionalFormatting sqref="B911:B913">
    <cfRule type="duplicateValues" dxfId="178" priority="117"/>
  </conditionalFormatting>
  <conditionalFormatting sqref="B914:B915">
    <cfRule type="duplicateValues" dxfId="177" priority="111"/>
  </conditionalFormatting>
  <conditionalFormatting sqref="B916">
    <cfRule type="duplicateValues" dxfId="176" priority="105"/>
  </conditionalFormatting>
  <conditionalFormatting sqref="B917:B918">
    <cfRule type="duplicateValues" dxfId="175" priority="2841"/>
  </conditionalFormatting>
  <conditionalFormatting sqref="B919">
    <cfRule type="duplicateValues" dxfId="174" priority="95"/>
  </conditionalFormatting>
  <conditionalFormatting sqref="C110:C119">
    <cfRule type="duplicateValues" dxfId="173" priority="6555"/>
  </conditionalFormatting>
  <conditionalFormatting sqref="C122">
    <cfRule type="duplicateValues" dxfId="172" priority="409"/>
    <cfRule type="duplicateValues" dxfId="171" priority="408"/>
  </conditionalFormatting>
  <conditionalFormatting sqref="C194:C196 N143 C143:C150 E143:F150 H143:H144 B66:B67 B62:B63">
    <cfRule type="duplicateValues" dxfId="170" priority="463"/>
  </conditionalFormatting>
  <conditionalFormatting sqref="C194:C196 N143 C143:C150 E143:F150 H143:H144">
    <cfRule type="duplicateValues" dxfId="169" priority="617"/>
  </conditionalFormatting>
  <conditionalFormatting sqref="C194:C196">
    <cfRule type="duplicateValues" dxfId="168" priority="669"/>
    <cfRule type="duplicateValues" dxfId="167" priority="668"/>
    <cfRule type="duplicateValues" dxfId="166" priority="670"/>
    <cfRule type="duplicateValues" dxfId="165" priority="672"/>
  </conditionalFormatting>
  <conditionalFormatting sqref="C556">
    <cfRule type="duplicateValues" dxfId="164" priority="444"/>
  </conditionalFormatting>
  <conditionalFormatting sqref="D110:D133">
    <cfRule type="duplicateValues" dxfId="163" priority="6556"/>
  </conditionalFormatting>
  <conditionalFormatting sqref="D783:D785">
    <cfRule type="duplicateValues" dxfId="162" priority="233"/>
  </conditionalFormatting>
  <conditionalFormatting sqref="D786:D787">
    <cfRule type="duplicateValues" dxfId="161" priority="231"/>
  </conditionalFormatting>
  <conditionalFormatting sqref="D796:D798">
    <cfRule type="duplicateValues" dxfId="160" priority="227"/>
  </conditionalFormatting>
  <conditionalFormatting sqref="D799">
    <cfRule type="duplicateValues" dxfId="159" priority="2844"/>
  </conditionalFormatting>
  <conditionalFormatting sqref="D800:D801">
    <cfRule type="duplicateValues" dxfId="158" priority="222"/>
    <cfRule type="duplicateValues" dxfId="157" priority="218"/>
  </conditionalFormatting>
  <conditionalFormatting sqref="D802">
    <cfRule type="duplicateValues" dxfId="156" priority="7211"/>
  </conditionalFormatting>
  <conditionalFormatting sqref="D803:D804">
    <cfRule type="duplicateValues" dxfId="155" priority="203"/>
    <cfRule type="duplicateValues" dxfId="154" priority="207"/>
  </conditionalFormatting>
  <conditionalFormatting sqref="D805">
    <cfRule type="duplicateValues" dxfId="153" priority="202"/>
    <cfRule type="duplicateValues" dxfId="152" priority="198"/>
  </conditionalFormatting>
  <conditionalFormatting sqref="D806">
    <cfRule type="duplicateValues" dxfId="151" priority="195"/>
  </conditionalFormatting>
  <conditionalFormatting sqref="D807:D818">
    <cfRule type="duplicateValues" dxfId="150" priority="7798"/>
  </conditionalFormatting>
  <conditionalFormatting sqref="D811:D818">
    <cfRule type="duplicateValues" dxfId="149" priority="7794"/>
  </conditionalFormatting>
  <conditionalFormatting sqref="D819:D821">
    <cfRule type="duplicateValues" dxfId="148" priority="185"/>
    <cfRule type="duplicateValues" dxfId="147" priority="183"/>
  </conditionalFormatting>
  <conditionalFormatting sqref="D822">
    <cfRule type="duplicateValues" dxfId="146" priority="182"/>
    <cfRule type="duplicateValues" dxfId="145" priority="178"/>
  </conditionalFormatting>
  <conditionalFormatting sqref="D823">
    <cfRule type="duplicateValues" dxfId="144" priority="175"/>
    <cfRule type="duplicateValues" dxfId="143" priority="173"/>
  </conditionalFormatting>
  <conditionalFormatting sqref="D825:D827">
    <cfRule type="duplicateValues" dxfId="142" priority="7758"/>
  </conditionalFormatting>
  <conditionalFormatting sqref="D828:D829">
    <cfRule type="duplicateValues" dxfId="141" priority="162"/>
  </conditionalFormatting>
  <conditionalFormatting sqref="D830:D832">
    <cfRule type="duplicateValues" dxfId="140" priority="159"/>
  </conditionalFormatting>
  <conditionalFormatting sqref="D840:D841">
    <cfRule type="duplicateValues" dxfId="139" priority="2115"/>
  </conditionalFormatting>
  <conditionalFormatting sqref="D842:D843">
    <cfRule type="duplicateValues" dxfId="138" priority="147"/>
    <cfRule type="duplicateValues" dxfId="137" priority="145"/>
    <cfRule type="duplicateValues" dxfId="136" priority="136"/>
    <cfRule type="duplicateValues" dxfId="135" priority="141"/>
    <cfRule type="duplicateValues" dxfId="134" priority="138"/>
    <cfRule type="duplicateValues" dxfId="133" priority="149"/>
    <cfRule type="duplicateValues" dxfId="132" priority="134"/>
    <cfRule type="duplicateValues" dxfId="131" priority="132"/>
    <cfRule type="duplicateValues" dxfId="130" priority="143"/>
  </conditionalFormatting>
  <conditionalFormatting sqref="D844:D845">
    <cfRule type="duplicateValues" dxfId="129" priority="128"/>
  </conditionalFormatting>
  <conditionalFormatting sqref="D911:D913">
    <cfRule type="duplicateValues" dxfId="128" priority="118"/>
    <cfRule type="duplicateValues" dxfId="127" priority="116"/>
  </conditionalFormatting>
  <conditionalFormatting sqref="D914:D915">
    <cfRule type="duplicateValues" dxfId="126" priority="112"/>
    <cfRule type="duplicateValues" dxfId="125" priority="110"/>
  </conditionalFormatting>
  <conditionalFormatting sqref="D916">
    <cfRule type="duplicateValues" dxfId="124" priority="104"/>
    <cfRule type="duplicateValues" dxfId="123" priority="106"/>
  </conditionalFormatting>
  <conditionalFormatting sqref="D917:D918">
    <cfRule type="duplicateValues" dxfId="122" priority="2842"/>
  </conditionalFormatting>
  <conditionalFormatting sqref="D919">
    <cfRule type="duplicateValues" dxfId="121" priority="96"/>
  </conditionalFormatting>
  <conditionalFormatting sqref="D920:D923">
    <cfRule type="duplicateValues" dxfId="120" priority="90"/>
    <cfRule type="duplicateValues" dxfId="119" priority="88"/>
    <cfRule type="duplicateValues" dxfId="118" priority="86"/>
  </conditionalFormatting>
  <conditionalFormatting sqref="D924:D925">
    <cfRule type="duplicateValues" dxfId="117" priority="81"/>
    <cfRule type="duplicateValues" dxfId="116" priority="83"/>
  </conditionalFormatting>
  <conditionalFormatting sqref="D926">
    <cfRule type="duplicateValues" dxfId="115" priority="78"/>
  </conditionalFormatting>
  <conditionalFormatting sqref="D935:D938">
    <cfRule type="duplicateValues" dxfId="114" priority="77"/>
  </conditionalFormatting>
  <conditionalFormatting sqref="D939:D941">
    <cfRule type="duplicateValues" dxfId="113" priority="74"/>
  </conditionalFormatting>
  <conditionalFormatting sqref="D942">
    <cfRule type="duplicateValues" dxfId="112" priority="71"/>
  </conditionalFormatting>
  <conditionalFormatting sqref="D943:D947">
    <cfRule type="duplicateValues" dxfId="111" priority="66"/>
  </conditionalFormatting>
  <conditionalFormatting sqref="D948:D949">
    <cfRule type="duplicateValues" dxfId="110" priority="4054"/>
  </conditionalFormatting>
  <conditionalFormatting sqref="D978:D979">
    <cfRule type="duplicateValues" dxfId="109" priority="59"/>
  </conditionalFormatting>
  <conditionalFormatting sqref="D980">
    <cfRule type="duplicateValues" dxfId="108" priority="56"/>
  </conditionalFormatting>
  <conditionalFormatting sqref="D981">
    <cfRule type="duplicateValues" dxfId="107" priority="53"/>
  </conditionalFormatting>
  <conditionalFormatting sqref="D984">
    <cfRule type="duplicateValues" dxfId="106" priority="47"/>
    <cfRule type="duplicateValues" dxfId="105" priority="51"/>
  </conditionalFormatting>
  <conditionalFormatting sqref="D989:D990">
    <cfRule type="duplicateValues" dxfId="104" priority="41"/>
  </conditionalFormatting>
  <conditionalFormatting sqref="D991:D993">
    <cfRule type="duplicateValues" dxfId="103" priority="35"/>
    <cfRule type="duplicateValues" dxfId="102" priority="39"/>
  </conditionalFormatting>
  <conditionalFormatting sqref="D994:D995">
    <cfRule type="duplicateValues" dxfId="101" priority="33"/>
    <cfRule type="duplicateValues" dxfId="100" priority="30"/>
  </conditionalFormatting>
  <conditionalFormatting sqref="D1007:D1013">
    <cfRule type="duplicateValues" dxfId="99" priority="5271"/>
  </conditionalFormatting>
  <conditionalFormatting sqref="D1014:D1019">
    <cfRule type="duplicateValues" dxfId="98" priority="23"/>
  </conditionalFormatting>
  <conditionalFormatting sqref="D1020:D1021">
    <cfRule type="duplicateValues" dxfId="97" priority="5313"/>
  </conditionalFormatting>
  <conditionalFormatting sqref="D1034:D1036">
    <cfRule type="duplicateValues" dxfId="96" priority="19"/>
    <cfRule type="duplicateValues" dxfId="95" priority="16"/>
  </conditionalFormatting>
  <conditionalFormatting sqref="D1037">
    <cfRule type="duplicateValues" dxfId="94" priority="14"/>
    <cfRule type="duplicateValues" dxfId="93" priority="11"/>
  </conditionalFormatting>
  <conditionalFormatting sqref="D1040:D1041">
    <cfRule type="duplicateValues" dxfId="92" priority="5"/>
    <cfRule type="duplicateValues" dxfId="91" priority="8"/>
  </conditionalFormatting>
  <conditionalFormatting sqref="F190 A190:C190">
    <cfRule type="duplicateValues" dxfId="90" priority="6163"/>
  </conditionalFormatting>
  <conditionalFormatting sqref="Q820:Q823">
    <cfRule type="cellIs" dxfId="89" priority="177" operator="equal">
      <formula>"NO"</formula>
    </cfRule>
  </conditionalFormatting>
  <conditionalFormatting sqref="Q825:Q831">
    <cfRule type="cellIs" dxfId="88" priority="161" operator="equal">
      <formula>"NO"</formula>
    </cfRule>
  </conditionalFormatting>
  <conditionalFormatting sqref="Q978:Q984">
    <cfRule type="cellIs" dxfId="87" priority="49" operator="equal">
      <formula>"NO"</formula>
    </cfRule>
  </conditionalFormatting>
  <conditionalFormatting sqref="Q1:R1">
    <cfRule type="cellIs" dxfId="86" priority="285" operator="equal">
      <formula>"NO"</formula>
    </cfRule>
  </conditionalFormatting>
  <conditionalFormatting sqref="Q3:R585 R820:R987">
    <cfRule type="cellIs" dxfId="85" priority="323" operator="equal">
      <formula>"NO"</formula>
    </cfRule>
  </conditionalFormatting>
  <conditionalFormatting sqref="Q800:R819">
    <cfRule type="cellIs" dxfId="84" priority="187" operator="equal">
      <formula>"NO"</formula>
    </cfRule>
  </conditionalFormatting>
  <conditionalFormatting sqref="Q989:R993">
    <cfRule type="cellIs" dxfId="83" priority="37" operator="equal">
      <formula>"NO"</formula>
    </cfRule>
  </conditionalFormatting>
  <conditionalFormatting sqref="Q996:R998">
    <cfRule type="cellIs" dxfId="82" priority="28" operator="equal">
      <formula>"NO"</formula>
    </cfRule>
  </conditionalFormatting>
  <conditionalFormatting sqref="R2">
    <cfRule type="cellIs" dxfId="81" priority="456" operator="equal">
      <formula>"NO"</formula>
    </cfRule>
  </conditionalFormatting>
  <conditionalFormatting sqref="R1034">
    <cfRule type="cellIs" dxfId="80" priority="9" operator="equal">
      <formula>"NO"</formula>
    </cfRule>
  </conditionalFormatting>
  <conditionalFormatting sqref="R999:S1004">
    <cfRule type="cellIs" dxfId="79" priority="27" operator="equal">
      <formula>"NO"</formula>
    </cfRule>
  </conditionalFormatting>
  <hyperlinks>
    <hyperlink ref="D80" r:id="rId1" xr:uid="{19F7F602-56FD-4CAF-B762-0063B32DC653}"/>
    <hyperlink ref="D82" r:id="rId2" xr:uid="{34C02B9A-42E1-4D0B-A201-FDDCDE115202}"/>
    <hyperlink ref="D61" r:id="rId3" xr:uid="{FF5768F8-F12B-4739-ADCD-5879F94DF1BE}"/>
    <hyperlink ref="D89" r:id="rId4" xr:uid="{C8948264-1F33-41B4-B641-F3169A69BDAD}"/>
    <hyperlink ref="D72" r:id="rId5" xr:uid="{4F4C88A9-56A3-48A9-99B4-233170D80BD2}"/>
    <hyperlink ref="D65" r:id="rId6" xr:uid="{86D5AAC5-2EF3-40F1-9674-A915C32E3B62}"/>
    <hyperlink ref="D106" r:id="rId7" xr:uid="{B2487AE3-F089-4FA5-9BC2-0EB66604ABD1}"/>
    <hyperlink ref="D131" r:id="rId8" xr:uid="{A937827B-005A-44CE-8DAE-A5037AE9EE32}"/>
    <hyperlink ref="D132" r:id="rId9" xr:uid="{D91659CE-515A-4A29-B80A-D4B0809149B9}"/>
    <hyperlink ref="D144" r:id="rId10" xr:uid="{27EF7CB3-3931-4344-BE83-ABDD4D57F307}"/>
    <hyperlink ref="D145" r:id="rId11" xr:uid="{11C16DDB-B1C2-4153-A324-D35010BF55B4}"/>
    <hyperlink ref="D146" r:id="rId12" xr:uid="{08325128-C0A6-4520-9D33-B4495821C9CA}"/>
    <hyperlink ref="D148" r:id="rId13" xr:uid="{66AFE7EF-74C6-4755-BBEC-3DD85D77AEC7}"/>
    <hyperlink ref="D149" r:id="rId14" xr:uid="{74670132-7C22-440C-8265-A7E8698FDAD3}"/>
    <hyperlink ref="D150" r:id="rId15" xr:uid="{ED97C1F7-D572-48D5-AC0D-F2FFE91D77B7}"/>
    <hyperlink ref="D200" r:id="rId16" xr:uid="{0EC2D2B3-1759-4A7B-9A13-2F6396B9D25D}"/>
    <hyperlink ref="D180" r:id="rId17" xr:uid="{E79805B1-8784-41A0-A994-25532816FE7D}"/>
    <hyperlink ref="D181" r:id="rId18" xr:uid="{08764FE3-A9E3-4B99-85CD-61BFABAFF6E1}"/>
    <hyperlink ref="D194" r:id="rId19" xr:uid="{E01545AE-1404-4D1D-A6A5-BE9842794785}"/>
    <hyperlink ref="D832" r:id="rId20" xr:uid="{9D4FEC73-9EB3-4FB5-B837-6E5DC723F0AA}"/>
    <hyperlink ref="D833" r:id="rId21" xr:uid="{83BE3640-8E9F-4D44-8DBA-A20A84CF28B5}"/>
    <hyperlink ref="D834" r:id="rId22" xr:uid="{EEFF66E7-FD5F-4F24-BF7B-BC7ED81608C0}"/>
    <hyperlink ref="D835" r:id="rId23" xr:uid="{9A54268B-4D2C-4801-A488-04B6A3C047F1}"/>
    <hyperlink ref="D836" r:id="rId24" xr:uid="{B6977F97-872C-491A-933D-912212A4D3EA}"/>
    <hyperlink ref="D837" r:id="rId25" xr:uid="{5B22BC7C-21E0-49F1-9B8D-B46E30815F5F}"/>
    <hyperlink ref="D838" r:id="rId26" xr:uid="{357059FE-BC07-4F47-995F-D6E210204FE4}"/>
    <hyperlink ref="D839" r:id="rId27" xr:uid="{D3EA5D85-B93D-430E-B6AB-FC2219E14C3E}"/>
    <hyperlink ref="D518" r:id="rId28" xr:uid="{9904159A-0E2A-4DC2-A91B-8A9C787E293E}"/>
    <hyperlink ref="D927" r:id="rId29" xr:uid="{CE8DF148-21DF-493C-B537-AA08B53BAEAF}"/>
    <hyperlink ref="D928" r:id="rId30" xr:uid="{620D1054-5A24-4AFA-AD0A-E6E6ECCA80AA}"/>
    <hyperlink ref="D929" r:id="rId31" xr:uid="{3B7FBEBA-CEBE-486F-8B36-7B5BE4B2B849}"/>
    <hyperlink ref="D930" r:id="rId32" xr:uid="{F863ECF0-1F96-4665-8616-93FAB384AD8F}"/>
    <hyperlink ref="D931" r:id="rId33" xr:uid="{F3A985BC-1AB8-49FB-824F-716DB6384896}"/>
    <hyperlink ref="D932" r:id="rId34" xr:uid="{F0AD1E57-B1B9-4C4A-8A15-3D771E376E42}"/>
    <hyperlink ref="D933" r:id="rId35" xr:uid="{48FF0043-DE5B-4D89-9A36-AA3C60972ECE}"/>
    <hyperlink ref="D853" r:id="rId36" xr:uid="{6D638AF1-7479-496E-9FC7-2208C76EE98E}"/>
    <hyperlink ref="D950" r:id="rId37" xr:uid="{B85B3C1A-BE16-4B02-9104-9ED9AD20091D}"/>
    <hyperlink ref="D951" r:id="rId38" xr:uid="{BF81C69C-159A-427F-ACC1-73A4BB3D87C9}"/>
    <hyperlink ref="D952" r:id="rId39" xr:uid="{F3ABE5E0-E882-427F-AED6-B825F2882995}"/>
    <hyperlink ref="D955" r:id="rId40" xr:uid="{DA0223D1-53B7-4ECE-9CA0-50A5ECE1E7DD}"/>
    <hyperlink ref="D1033" r:id="rId41" xr:uid="{E99A2411-7186-406C-B330-8356AFF4C9C5}"/>
    <hyperlink ref="D1081" r:id="rId42" xr:uid="{4FF2B5EE-A1F7-47B5-8601-E834713062E6}"/>
  </hyperlinks>
  <pageMargins left="0.7" right="0.7" top="0.75" bottom="0.75" header="0.3" footer="0.3"/>
  <tableParts count="1">
    <tablePart r:id="rId43"/>
  </tableParts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308A4462-2FD7-484A-9620-BD3F36345B62}">
          <x14:formula1>
            <xm:f>DESPLEGABLES!$D$16:$D$23</xm:f>
          </x14:formula1>
          <xm:sqref>H955 H978:H986 H1097:I1097 H1082:H1096 H1098:H1112 H989:H1005 H1007:H1032 H1034:H1080 H1114:H1136 H2:H952</xm:sqref>
        </x14:dataValidation>
        <x14:dataValidation type="list" allowBlank="1" showInputMessage="1" showErrorMessage="1" xr:uid="{D7C46B97-9F99-4BF6-8C41-70E3A0A53717}">
          <x14:formula1>
            <xm:f>DESPLEGABLES!$D$41:$D$42</xm:f>
          </x14:formula1>
          <xm:sqref>Q824 Q1034 Q832:Q977 Q2:Q821</xm:sqref>
        </x14:dataValidation>
        <x14:dataValidation type="list" allowBlank="1" showInputMessage="1" showErrorMessage="1" xr:uid="{C2E551EB-6EB5-4BCA-A9D6-397286936E97}">
          <x14:formula1>
            <xm:f>DESPLEGABLES!$G$2:$G$6</xm:f>
          </x14:formula1>
          <xm:sqref>U1006 U1033:U1034 U1081 U1098:U1102 U1111:U1113 U1136:U1048576 U1:U988</xm:sqref>
        </x14:dataValidation>
        <x14:dataValidation type="list" allowBlank="1" showInputMessage="1" showErrorMessage="1" xr:uid="{EAF866C2-E571-4D7E-A8E0-91E0FEF2E678}">
          <x14:formula1>
            <xm:f>DESPLEGABLES!$J$2:$J$12</xm:f>
          </x14:formula1>
          <xm:sqref>L935:L941 L952:L956 K942:L949 K978:L984 K989:L1005 K1007:L1136 K2:K977</xm:sqref>
        </x14:dataValidation>
        <x14:dataValidation type="list" allowBlank="1" showInputMessage="1" showErrorMessage="1" xr:uid="{5242FBD8-13DC-4368-9637-0E049E362912}">
          <x14:formula1>
            <xm:f>DESPLEGABLES!$D$35:$D$37</xm:f>
          </x14:formula1>
          <xm:sqref>I978:I984 I989:I993 I996:I1004 I2:I949</xm:sqref>
        </x14:dataValidation>
        <x14:dataValidation type="list" allowBlank="1" showInputMessage="1" showErrorMessage="1" xr:uid="{A18F155F-70B3-462D-968F-6A4DF9202301}">
          <x14:formula1>
            <xm:f>DESPLEGABLES!$A$2:$A$4</xm:f>
          </x14:formula1>
          <xm:sqref>G980:G986 G1082:G1098 G1103:G1110 G989:G1005 G1007:G1080 G1114:G1136 G2:G949</xm:sqref>
        </x14:dataValidation>
        <x14:dataValidation type="list" allowBlank="1" showInputMessage="1" showErrorMessage="1" xr:uid="{04D500FD-C480-47D2-9748-1759701DF92C}">
          <x14:formula1>
            <xm:f>DESPLEGABLES!$A$17:$A$18</xm:f>
          </x14:formula1>
          <xm:sqref>J978:J984 J989:J993 J996:J1004 J2:J949</xm:sqref>
        </x14:dataValidation>
        <x14:dataValidation type="list" allowBlank="1" showInputMessage="1" showErrorMessage="1" xr:uid="{7247CAC0-A33B-46E7-95C8-583127CDE0A3}">
          <x14:formula1>
            <xm:f>DESPLEGABLES!$G$26:$G$32</xm:f>
          </x14:formula1>
          <xm:sqref>N1048558:N1048576 N955:N1080 N1082:N1168 N2:N951</xm:sqref>
        </x14:dataValidation>
        <x14:dataValidation type="list" allowBlank="1" showInputMessage="1" showErrorMessage="1" xr:uid="{15CE992D-AE27-49F6-BA76-8F7452FE03C1}">
          <x14:formula1>
            <xm:f>DESPLEGABLES!$D$2:$D$10</xm:f>
          </x14:formula1>
          <xm:sqref>F978:F984 F996:F1004 F989:F993 F2:F949</xm:sqref>
        </x14:dataValidation>
        <x14:dataValidation type="list" allowBlank="1" showInputMessage="1" showErrorMessage="1" xr:uid="{BB4238B5-35A9-4631-9130-7687E461FFC1}">
          <x14:formula1>
            <xm:f>DESPLEGABLES!$A$48:$A$58</xm:f>
          </x14:formula1>
          <xm:sqref>O950:O977 O981 O978:P980 O982:P984 Q1035:Q1039 O1044 O1082:O1083 Q999:Q1033 O989:O1041 P989:P1075 P1077:P1168 O1113:O1168 O2:P949</xm:sqref>
        </x14:dataValidation>
        <x14:dataValidation type="list" allowBlank="1" showInputMessage="1" showErrorMessage="1" xr:uid="{83C24E25-BC13-44A0-B414-65FA7304587F}">
          <x14:formula1>
            <xm:f>DESPLEGABLES!$A$42:$A$45</xm:f>
          </x14:formula1>
          <xm:sqref>T996:T998 T989:T993 U999:U1004 T1034 T2:T987</xm:sqref>
        </x14:dataValidation>
        <x14:dataValidation type="list" allowBlank="1" showInputMessage="1" showErrorMessage="1" xr:uid="{56CDAD83-48CE-41BF-9523-44EF39B7B837}">
          <x14:formula1>
            <xm:f>DESPLEGABLES!$A$31:$A$34</xm:f>
          </x14:formula1>
          <xm:sqref>R1034 R2:R987</xm:sqref>
        </x14:dataValidation>
        <x14:dataValidation type="list" allowBlank="1" showInputMessage="1" showErrorMessage="1" xr:uid="{F2AB4EDA-6A49-4AF9-9375-2E7B9A4BE8CA}">
          <x14:formula1>
            <xm:f>DESPLEGABLES!$A$37:$A$38</xm:f>
          </x14:formula1>
          <xm:sqref>S1034 S2:S987</xm:sqref>
        </x14:dataValidation>
        <x14:dataValidation type="list" allowBlank="1" showInputMessage="1" showErrorMessage="1" xr:uid="{F999B994-2FA3-4AAC-8196-735F17834A9D}">
          <x14:formula1>
            <xm:f>DESPLEGABLES!$L$2:$L$13</xm:f>
          </x14:formula1>
          <xm:sqref>L2:L934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3089-1551-4A58-BC8E-952161EA668C}">
  <sheetPr>
    <tabColor theme="1"/>
  </sheetPr>
  <dimension ref="A1:AT176"/>
  <sheetViews>
    <sheetView showGridLines="0" topLeftCell="J67" workbookViewId="0">
      <selection activeCell="Y79" sqref="Y79"/>
    </sheetView>
  </sheetViews>
  <sheetFormatPr baseColWidth="10" defaultColWidth="8.83203125" defaultRowHeight="15"/>
  <cols>
    <col min="1" max="1" width="4.6640625" customWidth="1"/>
    <col min="2" max="2" width="21.33203125" customWidth="1"/>
    <col min="3" max="5" width="4.83203125" customWidth="1"/>
    <col min="6" max="6" width="5.5" customWidth="1"/>
    <col min="7" max="16" width="4.83203125" customWidth="1"/>
    <col min="17" max="21" width="5.5" customWidth="1"/>
    <col min="22" max="22" width="4.83203125" customWidth="1"/>
    <col min="24" max="24" width="5.1640625" customWidth="1"/>
    <col min="25" max="25" width="23.33203125" customWidth="1"/>
    <col min="26" max="45" width="4.83203125" customWidth="1"/>
    <col min="46" max="46" width="6.1640625" customWidth="1"/>
    <col min="16384" max="16384" width="9.1640625" bestFit="1" customWidth="1"/>
  </cols>
  <sheetData>
    <row r="1" spans="2:46" ht="43.5" customHeight="1">
      <c r="B1" s="1288" t="s">
        <v>12448</v>
      </c>
      <c r="C1" s="1288"/>
      <c r="D1" s="1288"/>
      <c r="E1" s="1288"/>
      <c r="F1" s="1288"/>
      <c r="G1" s="1288"/>
      <c r="H1" s="1288"/>
      <c r="I1" s="1288"/>
      <c r="J1" s="1288"/>
      <c r="K1" s="1288"/>
      <c r="L1" s="1288"/>
      <c r="M1" s="1288"/>
      <c r="N1" s="1288"/>
      <c r="O1" s="1288"/>
      <c r="P1" s="1288"/>
      <c r="Q1" s="1288"/>
      <c r="R1" s="1288"/>
      <c r="S1" s="1288"/>
      <c r="T1" s="1288"/>
      <c r="U1" s="1288"/>
      <c r="V1" s="1288"/>
      <c r="W1" s="1288"/>
      <c r="Y1" s="1288" t="s">
        <v>12449</v>
      </c>
      <c r="Z1" s="1288"/>
      <c r="AA1" s="1288"/>
      <c r="AB1" s="1288"/>
      <c r="AC1" s="1288"/>
      <c r="AD1" s="1288"/>
      <c r="AE1" s="1288"/>
      <c r="AF1" s="1288"/>
      <c r="AG1" s="1288"/>
      <c r="AH1" s="1288"/>
      <c r="AI1" s="1288"/>
      <c r="AJ1" s="1288"/>
      <c r="AK1" s="1288"/>
      <c r="AL1" s="1288"/>
      <c r="AM1" s="1288"/>
      <c r="AN1" s="1288"/>
      <c r="AO1" s="1288"/>
      <c r="AP1" s="1288"/>
      <c r="AQ1" s="1288"/>
      <c r="AR1" s="1288"/>
      <c r="AS1" s="1288"/>
      <c r="AT1" s="1288"/>
    </row>
    <row r="2" spans="2:46" ht="6.75" customHeight="1">
      <c r="Y2" s="215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5"/>
    </row>
    <row r="3" spans="2:46" ht="16">
      <c r="B3" s="217" t="s">
        <v>12450</v>
      </c>
      <c r="C3" s="1300" t="s">
        <v>12451</v>
      </c>
      <c r="D3" s="1300"/>
      <c r="E3" s="1300"/>
      <c r="F3" s="1300"/>
      <c r="G3" s="1300" t="s">
        <v>12452</v>
      </c>
      <c r="H3" s="1300"/>
      <c r="I3" s="1300"/>
      <c r="J3" s="1300"/>
      <c r="K3" s="1296" t="s">
        <v>12453</v>
      </c>
      <c r="L3" s="1296"/>
      <c r="M3" s="1296"/>
      <c r="N3" s="1296"/>
      <c r="O3" s="1297" t="s">
        <v>12454</v>
      </c>
      <c r="P3" s="1298"/>
      <c r="Q3" s="1298"/>
      <c r="R3" s="1299"/>
      <c r="S3" s="1300" t="s">
        <v>12455</v>
      </c>
      <c r="T3" s="1300"/>
      <c r="U3" s="1300"/>
      <c r="V3" s="1301"/>
      <c r="Y3" s="217" t="s">
        <v>12450</v>
      </c>
      <c r="Z3" s="1300" t="s">
        <v>12451</v>
      </c>
      <c r="AA3" s="1300"/>
      <c r="AB3" s="1300"/>
      <c r="AC3" s="1300"/>
      <c r="AD3" s="1300" t="s">
        <v>12452</v>
      </c>
      <c r="AE3" s="1300"/>
      <c r="AF3" s="1300"/>
      <c r="AG3" s="1300"/>
      <c r="AH3" s="1296" t="s">
        <v>12453</v>
      </c>
      <c r="AI3" s="1296"/>
      <c r="AJ3" s="1296"/>
      <c r="AK3" s="1296"/>
      <c r="AL3" s="1296" t="s">
        <v>12454</v>
      </c>
      <c r="AM3" s="1315"/>
      <c r="AN3" s="1315"/>
      <c r="AO3" s="1316"/>
      <c r="AP3" s="1317" t="s">
        <v>12455</v>
      </c>
      <c r="AQ3" s="1317"/>
      <c r="AR3" s="1317"/>
      <c r="AS3" s="1318"/>
      <c r="AT3" s="190"/>
    </row>
    <row r="4" spans="2:46" ht="6" customHeight="1">
      <c r="Y4" s="218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190"/>
      <c r="AM4" s="190"/>
      <c r="AN4" s="190"/>
      <c r="AO4" s="190"/>
      <c r="AP4" s="190"/>
      <c r="AQ4" s="190"/>
      <c r="AR4" s="190"/>
      <c r="AS4" s="190"/>
      <c r="AT4" s="191"/>
    </row>
    <row r="5" spans="2:46">
      <c r="B5" s="220" t="s">
        <v>226</v>
      </c>
      <c r="C5" s="221" t="s">
        <v>12456</v>
      </c>
      <c r="D5" s="221" t="s">
        <v>12457</v>
      </c>
      <c r="E5" s="221" t="s">
        <v>12458</v>
      </c>
      <c r="F5" s="221" t="s">
        <v>12459</v>
      </c>
      <c r="G5" s="221" t="s">
        <v>12456</v>
      </c>
      <c r="H5" s="221" t="s">
        <v>12457</v>
      </c>
      <c r="I5" s="221" t="s">
        <v>12458</v>
      </c>
      <c r="J5" s="221" t="s">
        <v>12459</v>
      </c>
      <c r="K5" s="221" t="s">
        <v>12456</v>
      </c>
      <c r="L5" s="221" t="s">
        <v>12457</v>
      </c>
      <c r="M5" s="221" t="s">
        <v>12458</v>
      </c>
      <c r="N5" s="221" t="s">
        <v>12459</v>
      </c>
      <c r="O5" s="221" t="s">
        <v>12456</v>
      </c>
      <c r="P5" s="221" t="s">
        <v>12457</v>
      </c>
      <c r="Q5" s="221" t="s">
        <v>12458</v>
      </c>
      <c r="R5" s="221" t="s">
        <v>12459</v>
      </c>
      <c r="S5" s="221" t="s">
        <v>12456</v>
      </c>
      <c r="T5" s="221" t="s">
        <v>12457</v>
      </c>
      <c r="U5" s="221" t="s">
        <v>12458</v>
      </c>
      <c r="V5" s="221" t="s">
        <v>12459</v>
      </c>
      <c r="W5" s="222" t="s">
        <v>12460</v>
      </c>
      <c r="Y5" s="220" t="s">
        <v>226</v>
      </c>
      <c r="Z5" s="221" t="s">
        <v>12456</v>
      </c>
      <c r="AA5" s="221" t="s">
        <v>12457</v>
      </c>
      <c r="AB5" s="221" t="s">
        <v>12458</v>
      </c>
      <c r="AC5" s="221" t="s">
        <v>12459</v>
      </c>
      <c r="AD5" s="221" t="s">
        <v>12456</v>
      </c>
      <c r="AE5" s="221" t="s">
        <v>12457</v>
      </c>
      <c r="AF5" s="221" t="s">
        <v>12458</v>
      </c>
      <c r="AG5" s="221" t="s">
        <v>12459</v>
      </c>
      <c r="AH5" s="221" t="s">
        <v>12456</v>
      </c>
      <c r="AI5" s="221" t="s">
        <v>12457</v>
      </c>
      <c r="AJ5" s="221" t="s">
        <v>12458</v>
      </c>
      <c r="AK5" s="221" t="s">
        <v>12459</v>
      </c>
      <c r="AL5" s="221" t="s">
        <v>12456</v>
      </c>
      <c r="AM5" s="221" t="s">
        <v>12457</v>
      </c>
      <c r="AN5" s="221" t="s">
        <v>12458</v>
      </c>
      <c r="AO5" s="221" t="s">
        <v>12459</v>
      </c>
      <c r="AP5" s="221" t="s">
        <v>12456</v>
      </c>
      <c r="AQ5" s="221" t="s">
        <v>12457</v>
      </c>
      <c r="AR5" s="221" t="s">
        <v>12458</v>
      </c>
      <c r="AS5" s="221" t="s">
        <v>12459</v>
      </c>
      <c r="AT5" s="222" t="s">
        <v>12460</v>
      </c>
    </row>
    <row r="6" spans="2:46" ht="4.5" customHeight="1"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/>
      <c r="AS6" s="190"/>
    </row>
    <row r="7" spans="2:46">
      <c r="B7" s="289" t="s">
        <v>224</v>
      </c>
      <c r="C7" s="277"/>
      <c r="D7" s="245"/>
      <c r="E7" s="245"/>
      <c r="F7" s="226">
        <v>1</v>
      </c>
      <c r="G7" s="277">
        <f>COUNTIFS(AG_Sheyla_1[MES],"Jun",AG_Sheyla_1[SEMANA],'REPORTE| Agenda'!G5,AG_Sheyla_1[ESCUELA],"PSICOLOGIA",AG_Sheyla_1[2 RINDIÓ EXAMEN],"SI",AG_Sheyla_1[ASESORA],'REPORTE| Agenda'!$B$5,AG_Sheyla_1[SEMESTRE],"2025-II")</f>
        <v>2</v>
      </c>
      <c r="H7" s="245">
        <f>COUNTIFS(AG_Sheyla_1[MES],"Jun",AG_Sheyla_1[SEMANA],'REPORTE| Agenda'!H5,AG_Sheyla_1[ESCUELA],"PSICOLOGIA",AG_Sheyla_1[2 RINDIÓ EXAMEN],"SI",AG_Sheyla_1[ASESORA],'REPORTE| Agenda'!$B$5,AG_Sheyla_1[SEMESTRE],"2025-II")</f>
        <v>2</v>
      </c>
      <c r="I7" s="245">
        <f>COUNTIFS(AG_Sheyla_1[MES],"Jun",AG_Sheyla_1[SEMANA],'REPORTE| Agenda'!I5,AG_Sheyla_1[ESCUELA],"PSICOLOGIA",AG_Sheyla_1[2 RINDIÓ EXAMEN],"SI",AG_Sheyla_1[ASESORA],'REPORTE| Agenda'!$B$5,AG_Sheyla_1[SEMESTRE],"2025-II")</f>
        <v>1</v>
      </c>
      <c r="J7" s="246">
        <f>COUNTIFS(AG_Sheyla_1[MES],"Jun",AG_Sheyla_1[SEMANA],'REPORTE| Agenda'!J5,AG_Sheyla_1[ESCUELA],"PSICOLOGIA",AG_Sheyla_1[2 RINDIÓ EXAMEN],"SI",AG_Sheyla_1[ASESORA],'REPORTE| Agenda'!$B$5,AG_Sheyla_1[SEMESTRE],"2025-II")</f>
        <v>4</v>
      </c>
      <c r="K7" s="277">
        <f>COUNTIFS(AG_Sheyla_1[MES],"Jun",AG_Sheyla_1[SEMANA],'REPORTE| Agenda'!K5,AG_Sheyla_1[ESCUELA],"PSICOLOGIA",AG_Sheyla_1[2 RINDIÓ EXAMEN],"SI",AG_Sheyla_1[ASESORA],'REPORTE| Agenda'!$B$5,AG_Sheyla_1[SEMESTRE],"2025-II")</f>
        <v>2</v>
      </c>
      <c r="L7" s="245">
        <f>COUNTIFS(AG_Sheyla_1[MES],"Jun",AG_Sheyla_1[SEMANA],'REPORTE| Agenda'!L5,AG_Sheyla_1[ESCUELA],"PSICOLOGIA",AG_Sheyla_1[2 RINDIÓ EXAMEN],"SI",AG_Sheyla_1[ASESORA],'REPORTE| Agenda'!$B$5,AG_Sheyla_1[SEMESTRE],"2025-II")</f>
        <v>2</v>
      </c>
      <c r="M7" s="245">
        <f>COUNTIFS(AG_Sheyla_1[MES],"Jun",AG_Sheyla_1[SEMANA],'REPORTE| Agenda'!M5,AG_Sheyla_1[ESCUELA],"PSICOLOGIA",AG_Sheyla_1[2 RINDIÓ EXAMEN],"SI",AG_Sheyla_1[ASESORA],'REPORTE| Agenda'!$B$5,AG_Sheyla_1[SEMESTRE],"2025-II")</f>
        <v>1</v>
      </c>
      <c r="N7" s="246">
        <f>COUNTIFS(AG_Sheyla_1[MES],"Jun",AG_Sheyla_1[SEMANA],'REPORTE| Agenda'!N5,AG_Sheyla_1[ESCUELA],"PSICOLOGIA",AG_Sheyla_1[2 RINDIÓ EXAMEN],"SI",AG_Sheyla_1[ASESORA],'REPORTE| Agenda'!$B$5,AG_Sheyla_1[SEMESTRE],"2025-II")</f>
        <v>4</v>
      </c>
      <c r="O7" s="277">
        <f>COUNTIFS(AG_Sheyla_1[MES],"Jul",AG_Sheyla_1[SEMANA],'REPORTE| Agenda'!O5,AG_Sheyla_1[ESCUELA],"PSICOLOGIA",AG_Sheyla_1[2 RINDIÓ EXAMEN],"SI",AG_Sheyla_1[ASESORA],'REPORTE| Agenda'!$B$5,AG_Sheyla_1[SEMESTRE],"2025-II")</f>
        <v>3</v>
      </c>
      <c r="P7" s="245">
        <f>COUNTIFS(AG_Sheyla_1[MES],"Jul",AG_Sheyla_1[SEMANA],'REPORTE| Agenda'!P5,AG_Sheyla_1[ESCUELA],"PSICOLOGIA",AG_Sheyla_1[2 RINDIÓ EXAMEN],"SI",AG_Sheyla_1[ASESORA],'REPORTE| Agenda'!$B$5,AG_Sheyla_1[SEMESTRE],"2025-II")</f>
        <v>2</v>
      </c>
      <c r="Q7" s="245">
        <f>COUNTIFS(AG_Sheyla_1[MES],"Jul",AG_Sheyla_1[SEMANA],'REPORTE| Agenda'!$Q$5,AG_Sheyla_1[ESCUELA],"PSICOLOGIA",AG_Sheyla_1[2 RINDIÓ EXAMEN],"SI",AG_Sheyla_1[ASESORA],'REPORTE| Agenda'!$B$5,AG_Sheyla_1[SEMESTRE],"2025-II")</f>
        <v>4</v>
      </c>
      <c r="R7" s="246">
        <f>COUNTIFS(AG_Sheyla_1[MES],"Jul",AG_Sheyla_1[SEMANA],'REPORTE| Agenda'!$R$5,AG_Sheyla_1[ESCUELA],"PSICOLOGIA",AG_Sheyla_1[2 RINDIÓ EXAMEN],"SI",AG_Sheyla_1[ASESORA],'REPORTE| Agenda'!$B$5,AG_Sheyla_1[SEMESTRE],"2025-II")</f>
        <v>2</v>
      </c>
      <c r="S7" s="277">
        <f>COUNTIFS(AG_Sheyla_1[MES],"Ago",AG_Sheyla_1[SEMANA],'REPORTE| Agenda'!S5,AG_Sheyla_1[ESCUELA],"PSICOLOGIA",AG_Sheyla_1[2 RINDIÓ EXAMEN],"SI",AG_Sheyla_1[ASESORA],'REPORTE| Agenda'!$B$5,AG_Sheyla_1[SEMESTRE],"2025-II")</f>
        <v>0</v>
      </c>
      <c r="T7" s="245">
        <f>COUNTIFS(AG_Sheyla_1[MES],"Ago",AG_Sheyla_1[SEMANA],'REPORTE| Agenda'!T5,AG_Sheyla_1[ESCUELA],"PSICOLOGIA",AG_Sheyla_1[2 RINDIÓ EXAMEN],"SI",AG_Sheyla_1[ASESORA],'REPORTE| Agenda'!$B$5,AG_Sheyla_1[SEMESTRE],"2025-II")</f>
        <v>0</v>
      </c>
      <c r="U7" s="245">
        <f>COUNTIFS(AG_Sheyla_1[MES],"Ago",AG_Sheyla_1[SEMANA],'REPORTE| Agenda'!U5,AG_Sheyla_1[ESCUELA],"PSICOLOGIA",AG_Sheyla_1[2 RINDIÓ EXAMEN],"SI",AG_Sheyla_1[ASESORA],'REPORTE| Agenda'!$B$5,AG_Sheyla_1[SEMESTRE],"2025-II")</f>
        <v>0</v>
      </c>
      <c r="V7" s="246">
        <f>COUNTIFS(AG_Sheyla_1[MES],"Ago",AG_Sheyla_1[SEMANA],'REPORTE| Agenda'!V5,AG_Sheyla_1[ESCUELA],"PSICOLOGIA",AG_Sheyla_1[2 RINDIÓ EXAMEN],"SI",AG_Sheyla_1[ASESORA],'REPORTE| Agenda'!$B$5,AG_Sheyla_1[SEMESTRE],"2025-II")</f>
        <v>0</v>
      </c>
      <c r="W7" s="306">
        <f>SUM(C7:V7)</f>
        <v>30</v>
      </c>
      <c r="Y7" s="223" t="s">
        <v>224</v>
      </c>
      <c r="Z7" s="224"/>
      <c r="AA7" s="225"/>
      <c r="AB7" s="225"/>
      <c r="AC7" s="226">
        <v>1</v>
      </c>
      <c r="AD7" s="227"/>
      <c r="AE7" s="225">
        <v>1</v>
      </c>
      <c r="AF7" s="225">
        <v>1</v>
      </c>
      <c r="AG7" s="228">
        <v>1</v>
      </c>
      <c r="AH7" s="277">
        <f>COUNTIFS(AG_Sheyla_1[MES],"Jun",AG_Sheyla_1[SEMANA],'REPORTE| Agenda'!AH5,AG_Sheyla_1[ESCUELA],"PSICOLOGIA",AG_Sheyla_1[2 RINDIÓ EXAMEN],"SI",AG_Sheyla_1[ASESORA],'REPORTE| Agenda'!$B$5,AG_Sheyla_1[SEMESTRE],"2026-I")</f>
        <v>0</v>
      </c>
      <c r="AI7" s="245">
        <f>COUNTIFS(AG_Sheyla_1[MES],"Jun",AG_Sheyla_1[SEMANA],'REPORTE| Agenda'!AI5,AG_Sheyla_1[ESCUELA],"PSICOLOGIA",AG_Sheyla_1[2 RINDIÓ EXAMEN],"SI",AG_Sheyla_1[ASESORA],'REPORTE| Agenda'!$B$5,AG_Sheyla_1[SEMESTRE],"2026-I")</f>
        <v>1</v>
      </c>
      <c r="AJ7" s="245">
        <f>COUNTIFS(AG_Sheyla_1[MES],"Jun",AG_Sheyla_1[SEMANA],'REPORTE| Agenda'!AJ5,AG_Sheyla_1[ESCUELA],"PSICOLOGIA",AG_Sheyla_1[2 RINDIÓ EXAMEN],"SI",AG_Sheyla_1[ASESORA],'REPORTE| Agenda'!$B$5,AG_Sheyla_1[SEMESTRE],"2026-I")</f>
        <v>2</v>
      </c>
      <c r="AK7" s="246">
        <f>COUNTIFS(AG_Sheyla_1[MES],"Jun",AG_Sheyla_1[SEMANA],'REPORTE| Agenda'!AK5,AG_Sheyla_1[ESCUELA],"PSICOLOGIA",AG_Sheyla_1[2 RINDIÓ EXAMEN],"SI",AG_Sheyla_1[ASESORA],'REPORTE| Agenda'!$B$5,AG_Sheyla_1[SEMESTRE],"2026-I")</f>
        <v>0</v>
      </c>
      <c r="AL7" s="277">
        <f>COUNTIFS(AG_Sheyla_1[MES],"Jul",AG_Sheyla_1[SEMANA],'REPORTE| Agenda'!AL5,AG_Sheyla_1[ESCUELA],"PSICOLOGIA",AG_Sheyla_1[2 RINDIÓ EXAMEN],"SI",AG_Sheyla_1[ASESORA],'REPORTE| Agenda'!$B$5,AG_Sheyla_1[SEMESTRE],"2026-I")</f>
        <v>0</v>
      </c>
      <c r="AM7" s="245">
        <f>COUNTIFS(AG_Sheyla_1[MES],"Jul",AG_Sheyla_1[SEMANA],'REPORTE| Agenda'!AM5,AG_Sheyla_1[ESCUELA],"PSICOLOGIA",AG_Sheyla_1[2 RINDIÓ EXAMEN],"SI",AG_Sheyla_1[ASESORA],'REPORTE| Agenda'!$B$5,AG_Sheyla_1[SEMESTRE],"2026-I")</f>
        <v>2</v>
      </c>
      <c r="AN7" s="245">
        <f>COUNTIFS(AG_Sheyla_1[MES],"Jul",AG_Sheyla_1[SEMANA],'REPORTE| Agenda'!$Q$5,AG_Sheyla_1[ESCUELA],"PSICOLOGIA",AG_Sheyla_1[2 RINDIÓ EXAMEN],"SI",AG_Sheyla_1[ASESORA],'REPORTE| Agenda'!$B$5,AG_Sheyla_1[SEMESTRE],"2026-I")</f>
        <v>1</v>
      </c>
      <c r="AO7" s="246">
        <f>COUNTIFS(AG_Sheyla_1[MES],"Jul",AG_Sheyla_1[SEMANA],'REPORTE| Agenda'!$R$5,AG_Sheyla_1[ESCUELA],"PSICOLOGIA",AG_Sheyla_1[2 RINDIÓ EXAMEN],"SI",AG_Sheyla_1[ASESORA],'REPORTE| Agenda'!$B$5,AG_Sheyla_1[SEMESTRE],"2026-I")</f>
        <v>0</v>
      </c>
      <c r="AP7" s="277">
        <f>COUNTIFS(AG_Sheyla_1[MES],"Ago",AG_Sheyla_1[SEMANA],'REPORTE| Agenda'!AP5,AG_Sheyla_1[ESCUELA],"PSICOLOGIA",AG_Sheyla_1[2 RINDIÓ EXAMEN],"SI",AG_Sheyla_1[ASESORA],'REPORTE| Agenda'!$B$5,AG_Sheyla_1[SEMESTRE],"2026-I")</f>
        <v>1</v>
      </c>
      <c r="AQ7" s="245">
        <f>COUNTIFS(AG_Sheyla_1[MES],"Ago",AG_Sheyla_1[SEMANA],'REPORTE| Agenda'!AQ5,AG_Sheyla_1[ESCUELA],"PSICOLOGIA",AG_Sheyla_1[2 RINDIÓ EXAMEN],"SI",AG_Sheyla_1[ASESORA],'REPORTE| Agenda'!$B$5,AG_Sheyla_1[SEMESTRE],"2026-I")</f>
        <v>0</v>
      </c>
      <c r="AR7" s="245">
        <f>COUNTIFS(AG_Sheyla_1[MES],"Ago",AG_Sheyla_1[SEMANA],'REPORTE| Agenda'!AR5,AG_Sheyla_1[ESCUELA],"PSICOLOGIA",AG_Sheyla_1[2 RINDIÓ EXAMEN],"SI",AG_Sheyla_1[ASESORA],'REPORTE| Agenda'!$B$5,AG_Sheyla_1[SEMESTRE],"2026-I")</f>
        <v>0</v>
      </c>
      <c r="AS7" s="246">
        <f>COUNTIFS(AG_Sheyla_1[MES],"Ago",AG_Sheyla_1[SEMANA],'REPORTE| Agenda'!AS5,AG_Sheyla_1[ESCUELA],"PSICOLOGIA",AG_Sheyla_1[2 RINDIÓ EXAMEN],"SI",AG_Sheyla_1[ASESORA],'REPORTE| Agenda'!$B$5,AG_Sheyla_1[SEMESTRE],"2026-I")</f>
        <v>0</v>
      </c>
      <c r="AT7" s="331">
        <f>SUM(Z7:AS7)</f>
        <v>11</v>
      </c>
    </row>
    <row r="8" spans="2:46">
      <c r="B8" s="290" t="s">
        <v>225</v>
      </c>
      <c r="C8" s="280"/>
      <c r="D8" s="281"/>
      <c r="E8" s="281"/>
      <c r="F8" s="232">
        <v>1</v>
      </c>
      <c r="G8" s="233"/>
      <c r="H8" s="231">
        <v>1</v>
      </c>
      <c r="I8" s="231">
        <v>1</v>
      </c>
      <c r="J8" s="234">
        <v>1</v>
      </c>
      <c r="K8" s="280">
        <f>COUNTIFS(AG_Sheyla_1[MES],"Jun",AG_Sheyla_1[SEMANA],'REPORTE| Agenda'!K5,AG_Sheyla_1[ESCUELA],"TURISMO",AG_Sheyla_1[2 RINDIÓ EXAMEN],"SI",AG_Sheyla_1[ASESORA],'REPORTE| Agenda'!$B$5,AG_Sheyla_1[SEMESTRE],"2025-II")</f>
        <v>1</v>
      </c>
      <c r="L8" s="281">
        <f>COUNTIFS(AG_Sheyla_1[MES],"Jun",AG_Sheyla_1[SEMANA],'REPORTE| Agenda'!L5,AG_Sheyla_1[ESCUELA],"TURISMO",AG_Sheyla_1[2 RINDIÓ EXAMEN],"SI",AG_Sheyla_1[ASESORA],'REPORTE| Agenda'!$B$5,AG_Sheyla_1[SEMESTRE],"2025-II")</f>
        <v>0</v>
      </c>
      <c r="M8" s="281">
        <f>COUNTIFS(AG_Sheyla_1[MES],"Jun",AG_Sheyla_1[SEMANA],'REPORTE| Agenda'!M5,AG_Sheyla_1[ESCUELA],"TURISMO",AG_Sheyla_1[2 RINDIÓ EXAMEN],"SI",AG_Sheyla_1[ASESORA],'REPORTE| Agenda'!$B$5,AG_Sheyla_1[SEMESTRE],"2025-II")</f>
        <v>0</v>
      </c>
      <c r="N8" s="284">
        <f>COUNTIFS(AG_Sheyla_1[MES],"Jun",AG_Sheyla_1[SEMANA],'REPORTE| Agenda'!N5,AG_Sheyla_1[ESCUELA],"TURISMO",AG_Sheyla_1[2 RINDIÓ EXAMEN],"SI",AG_Sheyla_1[ASESORA],'REPORTE| Agenda'!$B$5,AG_Sheyla_1[SEMESTRE],"2025-II")</f>
        <v>0</v>
      </c>
      <c r="O8" s="280">
        <f>COUNTIFS(AG_Sheyla_1[MES],"Jul",AG_Sheyla_1[SEMANA],'REPORTE| Agenda'!$O$5,AG_Sheyla_1[ESCUELA],"TURISMO",AG_Sheyla_1[2 RINDIÓ EXAMEN],"SI",AG_Sheyla_1[ASESORA],'REPORTE| Agenda'!$B$5,AG_Sheyla_1[SEMESTRE],"2025-II")</f>
        <v>0</v>
      </c>
      <c r="P8" s="281">
        <f>COUNTIFS(AG_Sheyla_1[MES],"Jul",AG_Sheyla_1[SEMANA],'REPORTE| Agenda'!$P$5,AG_Sheyla_1[ESCUELA],"TURISMO",AG_Sheyla_1[2 RINDIÓ EXAMEN],"SI",AG_Sheyla_1[ASESORA],'REPORTE| Agenda'!$B$5,AG_Sheyla_1[SEMESTRE],"2025-II")</f>
        <v>0</v>
      </c>
      <c r="Q8" s="281">
        <f>COUNTIFS(AG_Sheyla_1[MES],"Jul",AG_Sheyla_1[SEMANA],'REPORTE| Agenda'!Q5,AG_Sheyla_1[ESCUELA],"TURISMO",AG_Sheyla_1[2 RINDIÓ EXAMEN],"SI",AG_Sheyla_1[ASESORA],'REPORTE| Agenda'!$B$5,AG_Sheyla_1[SEMESTRE],"2025-II")</f>
        <v>1</v>
      </c>
      <c r="R8" s="284">
        <f>COUNTIFS(AG_Sheyla_1[MES],"Jul",AG_Sheyla_1[SEMANA],'REPORTE| Agenda'!R5,AG_Sheyla_1[ESCUELA],"TURISMO",AG_Sheyla_1[2 RINDIÓ EXAMEN],"SI",AG_Sheyla_1[ASESORA],'REPORTE| Agenda'!$B$5,AG_Sheyla_1[SEMESTRE],"2025-II")</f>
        <v>0</v>
      </c>
      <c r="S8" s="280">
        <f>COUNTIFS(AG_Sheyla_1[MES],"Ago",AG_Sheyla_1[SEMANA],'REPORTE| Agenda'!K5,AG_Sheyla_1[ESCUELA],"TURISMO",AG_Sheyla_1[2 RINDIÓ EXAMEN],"SI",AG_Sheyla_1[ASESORA],'REPORTE| Agenda'!$B$5,AG_Sheyla_1[SEMESTRE],"2025-II")</f>
        <v>0</v>
      </c>
      <c r="T8" s="281">
        <f>COUNTIFS(AG_Sheyla_1[MES],"Ago",AG_Sheyla_1[SEMANA],'REPORTE| Agenda'!T5,AG_Sheyla_1[ESCUELA],"TURISMO",AG_Sheyla_1[2 RINDIÓ EXAMEN],"SI",AG_Sheyla_1[ASESORA],'REPORTE| Agenda'!$B$5,AG_Sheyla_1[SEMESTRE],"2025-II")</f>
        <v>0</v>
      </c>
      <c r="U8" s="281">
        <f>COUNTIFS(AG_Sheyla_1[MES],"Ago",AG_Sheyla_1[SEMANA],'REPORTE| Agenda'!U5,AG_Sheyla_1[ESCUELA],"TURISMO",AG_Sheyla_1[2 RINDIÓ EXAMEN],"SI",AG_Sheyla_1[ASESORA],'REPORTE| Agenda'!$B$5,AG_Sheyla_1[SEMESTRE],"2025-II")</f>
        <v>0</v>
      </c>
      <c r="V8" s="284">
        <f>COUNTIFS(AG_Sheyla_1[MES],"Ago",AG_Sheyla_1[SEMANA],'REPORTE| Agenda'!V5,AG_Sheyla_1[ESCUELA],"TURISMO",AG_Sheyla_1[2 RINDIÓ EXAMEN],"SI",AG_Sheyla_1[ASESORA],'REPORTE| Agenda'!$B$5,AG_Sheyla_1[SEMESTRE],"2025-II")</f>
        <v>0</v>
      </c>
      <c r="W8" s="307">
        <f>SUM(C8:V8)</f>
        <v>6</v>
      </c>
      <c r="Y8" s="229" t="s">
        <v>225</v>
      </c>
      <c r="Z8" s="230"/>
      <c r="AA8" s="231"/>
      <c r="AB8" s="231"/>
      <c r="AC8" s="232"/>
      <c r="AD8" s="233">
        <v>1</v>
      </c>
      <c r="AE8" s="231"/>
      <c r="AF8" s="231"/>
      <c r="AG8" s="234">
        <v>1</v>
      </c>
      <c r="AH8" s="280">
        <f>COUNTIFS(AG_Sheyla_1[MES],"Jun",AG_Sheyla_1[SEMANA],'REPORTE| Agenda'!AH5,AG_Sheyla_1[ESCUELA],"TURISMO",AG_Sheyla_1[2 RINDIÓ EXAMEN],"SI",AG_Sheyla_1[ASESORA],'REPORTE| Agenda'!$B$5,AG_Sheyla_1[SEMESTRE],"2026-I")</f>
        <v>0</v>
      </c>
      <c r="AI8" s="281">
        <f>COUNTIFS(AG_Sheyla_1[MES],"Jun",AG_Sheyla_1[SEMANA],'REPORTE| Agenda'!AI5,AG_Sheyla_1[ESCUELA],"TURISMO",AG_Sheyla_1[2 RINDIÓ EXAMEN],"SI",AG_Sheyla_1[ASESORA],'REPORTE| Agenda'!$B$5,AG_Sheyla_1[SEMESTRE],"2026-I")</f>
        <v>0</v>
      </c>
      <c r="AJ8" s="281">
        <f>COUNTIFS(AG_Sheyla_1[MES],"Jun",AG_Sheyla_1[SEMANA],'REPORTE| Agenda'!AJ5,AG_Sheyla_1[ESCUELA],"TURISMO",AG_Sheyla_1[2 RINDIÓ EXAMEN],"SI",AG_Sheyla_1[ASESORA],'REPORTE| Agenda'!$B$5,AG_Sheyla_1[SEMESTRE],"2026-I")</f>
        <v>0</v>
      </c>
      <c r="AK8" s="284">
        <f>COUNTIFS(AG_Sheyla_1[MES],"Jun",AG_Sheyla_1[SEMANA],'REPORTE| Agenda'!AK5,AG_Sheyla_1[ESCUELA],"TURISMO",AG_Sheyla_1[2 RINDIÓ EXAMEN],"SI",AG_Sheyla_1[ASESORA],'REPORTE| Agenda'!$B$5,AG_Sheyla_1[SEMESTRE],"2026-I")</f>
        <v>0</v>
      </c>
      <c r="AL8" s="280">
        <f>COUNTIFS(AG_Sheyla_1[MES],"Jul",AG_Sheyla_1[SEMANA],'REPORTE| Agenda'!$O$5,AG_Sheyla_1[ESCUELA],"TURISMO",AG_Sheyla_1[2 RINDIÓ EXAMEN],"SI",AG_Sheyla_1[ASESORA],'REPORTE| Agenda'!$B$5,AG_Sheyla_1[SEMESTRE],"2026-I")</f>
        <v>0</v>
      </c>
      <c r="AM8" s="281">
        <f>COUNTIFS(AG_Sheyla_1[MES],"Jul",AG_Sheyla_1[SEMANA],'REPORTE| Agenda'!$P$5,AG_Sheyla_1[ESCUELA],"TURISMO",AG_Sheyla_1[2 RINDIÓ EXAMEN],"SI",AG_Sheyla_1[ASESORA],'REPORTE| Agenda'!$B$5,AG_Sheyla_1[SEMESTRE],"2026-I")</f>
        <v>0</v>
      </c>
      <c r="AN8" s="281">
        <f>COUNTIFS(AG_Sheyla_1[MES],"Jul",AG_Sheyla_1[SEMANA],'REPORTE| Agenda'!AN5,AG_Sheyla_1[ESCUELA],"TURISMO",AG_Sheyla_1[2 RINDIÓ EXAMEN],"SI",AG_Sheyla_1[ASESORA],'REPORTE| Agenda'!$B$5,AG_Sheyla_1[SEMESTRE],"2026-I")</f>
        <v>0</v>
      </c>
      <c r="AO8" s="284">
        <f>COUNTIFS(AG_Sheyla_1[MES],"Jul",AG_Sheyla_1[SEMANA],'REPORTE| Agenda'!AO5,AG_Sheyla_1[ESCUELA],"TURISMO",AG_Sheyla_1[2 RINDIÓ EXAMEN],"SI",AG_Sheyla_1[ASESORA],'REPORTE| Agenda'!$B$5,AG_Sheyla_1[SEMESTRE],"2026-I")</f>
        <v>0</v>
      </c>
      <c r="AP8" s="280">
        <f>COUNTIFS(AG_Sheyla_1[MES],"Ago",AG_Sheyla_1[SEMANA],'REPORTE| Agenda'!AH5,AG_Sheyla_1[ESCUELA],"TURISMO",AG_Sheyla_1[2 RINDIÓ EXAMEN],"SI",AG_Sheyla_1[ASESORA],'REPORTE| Agenda'!$B$5,AG_Sheyla_1[SEMESTRE],"2026-I")</f>
        <v>1</v>
      </c>
      <c r="AQ8" s="281">
        <f>COUNTIFS(AG_Sheyla_1[MES],"Ago",AG_Sheyla_1[SEMANA],'REPORTE| Agenda'!AQ5,AG_Sheyla_1[ESCUELA],"TURISMO",AG_Sheyla_1[2 RINDIÓ EXAMEN],"SI",AG_Sheyla_1[ASESORA],'REPORTE| Agenda'!$B$5,AG_Sheyla_1[SEMESTRE],"2026-I")</f>
        <v>0</v>
      </c>
      <c r="AR8" s="281">
        <f>COUNTIFS(AG_Sheyla_1[MES],"Ago",AG_Sheyla_1[SEMANA],'REPORTE| Agenda'!AR5,AG_Sheyla_1[ESCUELA],"TURISMO",AG_Sheyla_1[2 RINDIÓ EXAMEN],"SI",AG_Sheyla_1[ASESORA],'REPORTE| Agenda'!$B$5,AG_Sheyla_1[SEMESTRE],"2026-I")</f>
        <v>0</v>
      </c>
      <c r="AS8" s="284">
        <f>COUNTIFS(AG_Sheyla_1[MES],"Ago",AG_Sheyla_1[SEMANA],'REPORTE| Agenda'!AS5,AG_Sheyla_1[ESCUELA],"TURISMO",AG_Sheyla_1[2 RINDIÓ EXAMEN],"SI",AG_Sheyla_1[ASESORA],'REPORTE| Agenda'!$B$5,AG_Sheyla_1[SEMESTRE],"2026-I")</f>
        <v>0</v>
      </c>
      <c r="AT8" s="330">
        <f>SUM(Z8:AO8)</f>
        <v>2</v>
      </c>
    </row>
    <row r="9" spans="2:46">
      <c r="B9" s="290" t="s">
        <v>223</v>
      </c>
      <c r="C9" s="285"/>
      <c r="D9" s="286"/>
      <c r="E9" s="286"/>
      <c r="F9" s="287"/>
      <c r="G9" s="238"/>
      <c r="H9" s="236"/>
      <c r="I9" s="236">
        <v>1</v>
      </c>
      <c r="J9" s="239">
        <v>1</v>
      </c>
      <c r="K9" s="280">
        <f>COUNTIFS(AG_Sheyla_1[MES],"Jun",AG_Sheyla_1[SEMANA],'REPORTE| Agenda'!K5,AG_Sheyla_1[ESCUELA],"COMUNICACIONES",AG_Sheyla_1[2 RINDIÓ EXAMEN],"SI",AG_Sheyla_1[ASESORA],'REPORTE| Agenda'!$B$5,AG_Sheyla_1[SEMESTRE],"2025-II")</f>
        <v>1</v>
      </c>
      <c r="L9" s="281">
        <f>COUNTIFS(AG_Sheyla_1[MES],"Jun",AG_Sheyla_1[SEMANA],'REPORTE| Agenda'!L5,AG_Sheyla_1[ESCUELA],"COMUNICACIONES",AG_Sheyla_1[2 RINDIÓ EXAMEN],"SI",AG_Sheyla_1[ASESORA],'REPORTE| Agenda'!$B$5,AG_Sheyla_1[SEMESTRE],"2025-II")</f>
        <v>1</v>
      </c>
      <c r="M9" s="281">
        <f>COUNTIFS(AG_Sheyla_1[MES],"Jun",AG_Sheyla_1[SEMANA],'REPORTE| Agenda'!M5,AG_Sheyla_1[ESCUELA],"COMUNICACIONES",AG_Sheyla_1[2 RINDIÓ EXAMEN],"SI",AG_Sheyla_1[ASESORA],'REPORTE| Agenda'!$B$5,AG_Sheyla_1[SEMESTRE],"2025-II")</f>
        <v>1</v>
      </c>
      <c r="N9" s="284">
        <f>COUNTIFS(AG_Sheyla_1[MES],"Jun",AG_Sheyla_1[SEMANA],'REPORTE| Agenda'!N5,AG_Sheyla_1[ESCUELA],"COMUNICACIONES",AG_Sheyla_1[2 RINDIÓ EXAMEN],"SI",AG_Sheyla_1[ASESORA],'REPORTE| Agenda'!$B$5,AG_Sheyla_1[SEMESTRE],"2025-II")</f>
        <v>1</v>
      </c>
      <c r="O9" s="280">
        <f>COUNTIFS(AG_Sheyla_1[MES],"Jul",AG_Sheyla_1[SEMANA],'REPORTE| Agenda'!O5,AG_Sheyla_1[ESCUELA],"COMUNICACIONES",AG_Sheyla_1[2 RINDIÓ EXAMEN],"SI",AG_Sheyla_1[ASESORA],'REPORTE| Agenda'!$B$5,AG_Sheyla_1[SEMESTRE],"2025-II")</f>
        <v>0</v>
      </c>
      <c r="P9" s="281">
        <f>COUNTIFS(AG_Sheyla_1[MES],"Jul",AG_Sheyla_1[SEMANA],'REPORTE| Agenda'!P5,AG_Sheyla_1[ESCUELA],"COMUNICACIONES",AG_Sheyla_1[2 RINDIÓ EXAMEN],"SI",AG_Sheyla_1[ASESORA],'REPORTE| Agenda'!$B$5,AG_Sheyla_1[SEMESTRE],"2025-II")</f>
        <v>3</v>
      </c>
      <c r="Q9" s="281">
        <f>COUNTIFS(AG_Sheyla_1[MES],"Jul",AG_Sheyla_1[SEMANA],'REPORTE| Agenda'!Q5,AG_Sheyla_1[ESCUELA],"COMUNICACIONES",AG_Sheyla_1[2 RINDIÓ EXAMEN],"SI",AG_Sheyla_1[ASESORA],'REPORTE| Agenda'!$B$5,AG_Sheyla_1[SEMESTRE],"2025-II")</f>
        <v>1</v>
      </c>
      <c r="R9" s="284">
        <f>COUNTIFS(AG_Sheyla_1[MES],"Jul",AG_Sheyla_1[SEMANA],'REPORTE| Agenda'!R5,AG_Sheyla_1[ESCUELA],"COMUNICACIONES",AG_Sheyla_1[2 RINDIÓ EXAMEN],"SI",AG_Sheyla_1[ASESORA],'REPORTE| Agenda'!$B$5,AG_Sheyla_1[SEMESTRE],"2025-II")</f>
        <v>1</v>
      </c>
      <c r="S9" s="280">
        <f>COUNTIFS(AG_Sheyla_1[MES],"Ago",AG_Sheyla_1[SEMANA],'REPORTE| Agenda'!S5,AG_Sheyla_1[ESCUELA],"COMUNICACIONES",AG_Sheyla_1[2 RINDIÓ EXAMEN],"SI",AG_Sheyla_1[ASESORA],'REPORTE| Agenda'!$B$5,AG_Sheyla_1[SEMESTRE],"2025-II")</f>
        <v>0</v>
      </c>
      <c r="T9" s="281">
        <f>COUNTIFS(AG_Sheyla_1[MES],"Ago",AG_Sheyla_1[SEMANA],'REPORTE| Agenda'!T5,AG_Sheyla_1[ESCUELA],"COMUNICACIONES",AG_Sheyla_1[2 RINDIÓ EXAMEN],"SI",AG_Sheyla_1[ASESORA],'REPORTE| Agenda'!$B$5,AG_Sheyla_1[SEMESTRE],"2025-II")</f>
        <v>0</v>
      </c>
      <c r="U9" s="281">
        <f>COUNTIFS(AG_Sheyla_1[MES],"Ago",AG_Sheyla_1[SEMANA],'REPORTE| Agenda'!U5,AG_Sheyla_1[ESCUELA],"COMUNICACIONES",AG_Sheyla_1[2 RINDIÓ EXAMEN],"SI",AG_Sheyla_1[ASESORA],'REPORTE| Agenda'!$B$5,AG_Sheyla_1[SEMESTRE],"2025-II")</f>
        <v>0</v>
      </c>
      <c r="V9" s="284">
        <f>COUNTIFS(AG_Sheyla_1[MES],"Ago",AG_Sheyla_1[SEMANA],'REPORTE| Agenda'!V5,AG_Sheyla_1[ESCUELA],"COMUNICACIONES",AG_Sheyla_1[2 RINDIÓ EXAMEN],"SI",AG_Sheyla_1[ASESORA],'REPORTE| Agenda'!$B$5,AG_Sheyla_1[SEMESTRE],"2025-II")</f>
        <v>0</v>
      </c>
      <c r="W9" s="307">
        <f>SUM(C9:V9)</f>
        <v>11</v>
      </c>
      <c r="Y9" s="229" t="s">
        <v>223</v>
      </c>
      <c r="Z9" s="235"/>
      <c r="AA9" s="236"/>
      <c r="AB9" s="236"/>
      <c r="AC9" s="237"/>
      <c r="AD9" s="238"/>
      <c r="AE9" s="236">
        <v>1</v>
      </c>
      <c r="AF9" s="236"/>
      <c r="AG9" s="239"/>
      <c r="AH9" s="280">
        <f>COUNTIFS(AG_Sheyla_1[MES],"Jun",AG_Sheyla_1[SEMANA],'REPORTE| Agenda'!AH5,AG_Sheyla_1[ESCUELA],"COMUNICACIONES",AG_Sheyla_1[2 RINDIÓ EXAMEN],"SI",AG_Sheyla_1[ASESORA],'REPORTE| Agenda'!$B$5,AG_Sheyla_1[SEMESTRE],"2026-I")</f>
        <v>0</v>
      </c>
      <c r="AI9" s="281">
        <f>COUNTIFS(AG_Sheyla_1[MES],"Jun",AG_Sheyla_1[SEMANA],'REPORTE| Agenda'!AI5,AG_Sheyla_1[ESCUELA],"COMUNICACIONES",AG_Sheyla_1[2 RINDIÓ EXAMEN],"SI",AG_Sheyla_1[ASESORA],'REPORTE| Agenda'!$B$5,AG_Sheyla_1[SEMESTRE],"2026-I")</f>
        <v>1</v>
      </c>
      <c r="AJ9" s="281">
        <f>COUNTIFS(AG_Sheyla_1[MES],"Jun",AG_Sheyla_1[SEMANA],'REPORTE| Agenda'!AJ5,AG_Sheyla_1[ESCUELA],"COMUNICACIONES",AG_Sheyla_1[2 RINDIÓ EXAMEN],"SI",AG_Sheyla_1[ASESORA],'REPORTE| Agenda'!$B$5,AG_Sheyla_1[SEMESTRE],"2026-I")</f>
        <v>0</v>
      </c>
      <c r="AK9" s="284">
        <f>COUNTIFS(AG_Sheyla_1[MES],"Jun",AG_Sheyla_1[SEMANA],'REPORTE| Agenda'!AK5,AG_Sheyla_1[ESCUELA],"COMUNICACIONES",AG_Sheyla_1[2 RINDIÓ EXAMEN],"SI",AG_Sheyla_1[ASESORA],'REPORTE| Agenda'!$B$5,AG_Sheyla_1[SEMESTRE],"2026-I")</f>
        <v>1</v>
      </c>
      <c r="AL9" s="280">
        <f>COUNTIFS(AG_Sheyla_1[MES],"Jul",AG_Sheyla_1[SEMANA],'REPORTE| Agenda'!AL5,AG_Sheyla_1[ESCUELA],"COMUNICACIONES",AG_Sheyla_1[2 RINDIÓ EXAMEN],"SI",AG_Sheyla_1[ASESORA],'REPORTE| Agenda'!$B$5,AG_Sheyla_1[SEMESTRE],"2026-I")</f>
        <v>0</v>
      </c>
      <c r="AM9" s="281">
        <f>COUNTIFS(AG_Sheyla_1[MES],"Jul",AG_Sheyla_1[SEMANA],'REPORTE| Agenda'!AM5,AG_Sheyla_1[ESCUELA],"COMUNICACIONES",AG_Sheyla_1[2 RINDIÓ EXAMEN],"SI",AG_Sheyla_1[ASESORA],'REPORTE| Agenda'!$B$5,AG_Sheyla_1[SEMESTRE],"2026-I")</f>
        <v>0</v>
      </c>
      <c r="AN9" s="281">
        <f>COUNTIFS(AG_Sheyla_1[MES],"Jul",AG_Sheyla_1[SEMANA],'REPORTE| Agenda'!AN5,AG_Sheyla_1[ESCUELA],"COMUNICACIONES",AG_Sheyla_1[2 RINDIÓ EXAMEN],"SI",AG_Sheyla_1[ASESORA],'REPORTE| Agenda'!$B$5,AG_Sheyla_1[SEMESTRE],"2026-I")</f>
        <v>4</v>
      </c>
      <c r="AO9" s="284">
        <f>COUNTIFS(AG_Sheyla_1[MES],"Jul",AG_Sheyla_1[SEMANA],'REPORTE| Agenda'!AO5,AG_Sheyla_1[ESCUELA],"COMUNICACIONES",AG_Sheyla_1[2 RINDIÓ EXAMEN],"SI",AG_Sheyla_1[ASESORA],'REPORTE| Agenda'!$B$5,AG_Sheyla_1[SEMESTRE],"2026-I")</f>
        <v>2</v>
      </c>
      <c r="AP9" s="280">
        <f>COUNTIFS(AG_Sheyla_1[MES],"Ago",AG_Sheyla_1[SEMANA],'REPORTE| Agenda'!AP5,AG_Sheyla_1[ESCUELA],"COMUNICACIONES",AG_Sheyla_1[2 RINDIÓ EXAMEN],"SI",AG_Sheyla_1[ASESORA],'REPORTE| Agenda'!$B$5,AG_Sheyla_1[SEMESTRE],"2026-I")</f>
        <v>0</v>
      </c>
      <c r="AQ9" s="281">
        <f>COUNTIFS(AG_Sheyla_1[MES],"Ago",AG_Sheyla_1[SEMANA],'REPORTE| Agenda'!AQ5,AG_Sheyla_1[ESCUELA],"COMUNICACIONES",AG_Sheyla_1[2 RINDIÓ EXAMEN],"SI",AG_Sheyla_1[ASESORA],'REPORTE| Agenda'!$B$5,AG_Sheyla_1[SEMESTRE],"2026-I")</f>
        <v>0</v>
      </c>
      <c r="AR9" s="281">
        <f>COUNTIFS(AG_Sheyla_1[MES],"Ago",AG_Sheyla_1[SEMANA],'REPORTE| Agenda'!AR5,AG_Sheyla_1[ESCUELA],"COMUNICACIONES",AG_Sheyla_1[2 RINDIÓ EXAMEN],"SI",AG_Sheyla_1[ASESORA],'REPORTE| Agenda'!$B$5,AG_Sheyla_1[SEMESTRE],"2026-I")</f>
        <v>0</v>
      </c>
      <c r="AS9" s="284">
        <f>COUNTIFS(AG_Sheyla_1[MES],"Ago",AG_Sheyla_1[SEMANA],'REPORTE| Agenda'!AS5,AG_Sheyla_1[ESCUELA],"COMUNICACIONES",AG_Sheyla_1[2 RINDIÓ EXAMEN],"SI",AG_Sheyla_1[ASESORA],'REPORTE| Agenda'!$B$5,AG_Sheyla_1[SEMESTRE],"2026-I")</f>
        <v>0</v>
      </c>
      <c r="AT9" s="330">
        <f>SUM(Z9:AO9)</f>
        <v>9</v>
      </c>
    </row>
    <row r="10" spans="2:46">
      <c r="B10" s="291" t="s">
        <v>12461</v>
      </c>
      <c r="C10" s="292">
        <f t="shared" ref="C10:V10" si="0">SUM(C7:C9)</f>
        <v>0</v>
      </c>
      <c r="D10" s="293">
        <f t="shared" si="0"/>
        <v>0</v>
      </c>
      <c r="E10" s="293">
        <f t="shared" si="0"/>
        <v>0</v>
      </c>
      <c r="F10" s="294">
        <f t="shared" si="0"/>
        <v>2</v>
      </c>
      <c r="G10" s="292">
        <f t="shared" si="0"/>
        <v>2</v>
      </c>
      <c r="H10" s="293">
        <f t="shared" si="0"/>
        <v>3</v>
      </c>
      <c r="I10" s="293">
        <f t="shared" si="0"/>
        <v>3</v>
      </c>
      <c r="J10" s="294">
        <f t="shared" si="0"/>
        <v>6</v>
      </c>
      <c r="K10" s="292">
        <f t="shared" si="0"/>
        <v>4</v>
      </c>
      <c r="L10" s="293">
        <f t="shared" si="0"/>
        <v>3</v>
      </c>
      <c r="M10" s="293">
        <f t="shared" si="0"/>
        <v>2</v>
      </c>
      <c r="N10" s="294">
        <f t="shared" si="0"/>
        <v>5</v>
      </c>
      <c r="O10" s="292">
        <f t="shared" si="0"/>
        <v>3</v>
      </c>
      <c r="P10" s="293">
        <f t="shared" si="0"/>
        <v>5</v>
      </c>
      <c r="Q10" s="293">
        <f t="shared" si="0"/>
        <v>6</v>
      </c>
      <c r="R10" s="294">
        <f t="shared" si="0"/>
        <v>3</v>
      </c>
      <c r="S10" s="292">
        <f t="shared" si="0"/>
        <v>0</v>
      </c>
      <c r="T10" s="293">
        <f t="shared" si="0"/>
        <v>0</v>
      </c>
      <c r="U10" s="293">
        <f t="shared" si="0"/>
        <v>0</v>
      </c>
      <c r="V10" s="294">
        <f t="shared" si="0"/>
        <v>0</v>
      </c>
      <c r="W10" s="297">
        <f>SUM(C10:V10)</f>
        <v>47</v>
      </c>
      <c r="Y10" s="291" t="s">
        <v>12461</v>
      </c>
      <c r="Z10" s="292">
        <f t="shared" ref="Z10:AS10" si="1">SUM(Z7:Z9)</f>
        <v>0</v>
      </c>
      <c r="AA10" s="293">
        <f t="shared" si="1"/>
        <v>0</v>
      </c>
      <c r="AB10" s="293">
        <f t="shared" si="1"/>
        <v>0</v>
      </c>
      <c r="AC10" s="294">
        <f t="shared" si="1"/>
        <v>1</v>
      </c>
      <c r="AD10" s="295">
        <f t="shared" si="1"/>
        <v>1</v>
      </c>
      <c r="AE10" s="293">
        <f t="shared" si="1"/>
        <v>2</v>
      </c>
      <c r="AF10" s="293">
        <f t="shared" si="1"/>
        <v>1</v>
      </c>
      <c r="AG10" s="296">
        <f t="shared" si="1"/>
        <v>2</v>
      </c>
      <c r="AH10" s="292">
        <f t="shared" si="1"/>
        <v>0</v>
      </c>
      <c r="AI10" s="293">
        <f t="shared" si="1"/>
        <v>2</v>
      </c>
      <c r="AJ10" s="293">
        <f t="shared" si="1"/>
        <v>2</v>
      </c>
      <c r="AK10" s="294">
        <f t="shared" si="1"/>
        <v>1</v>
      </c>
      <c r="AL10" s="295">
        <f t="shared" si="1"/>
        <v>0</v>
      </c>
      <c r="AM10" s="293">
        <f t="shared" si="1"/>
        <v>2</v>
      </c>
      <c r="AN10" s="293">
        <f t="shared" si="1"/>
        <v>5</v>
      </c>
      <c r="AO10" s="296">
        <f t="shared" si="1"/>
        <v>2</v>
      </c>
      <c r="AP10" s="292">
        <f t="shared" si="1"/>
        <v>2</v>
      </c>
      <c r="AQ10" s="293">
        <f t="shared" si="1"/>
        <v>0</v>
      </c>
      <c r="AR10" s="293">
        <f t="shared" si="1"/>
        <v>0</v>
      </c>
      <c r="AS10" s="294">
        <f t="shared" si="1"/>
        <v>0</v>
      </c>
      <c r="AT10" s="297">
        <f>SUM(Z10:AO10)</f>
        <v>21</v>
      </c>
    </row>
    <row r="11" spans="2:46">
      <c r="B11" s="240" t="s">
        <v>12462</v>
      </c>
      <c r="C11" s="1309">
        <f>SUM(C10:F10)</f>
        <v>2</v>
      </c>
      <c r="D11" s="1310"/>
      <c r="E11" s="1310"/>
      <c r="F11" s="1311"/>
      <c r="G11" s="1309">
        <f>SUM(G10:J10)</f>
        <v>14</v>
      </c>
      <c r="H11" s="1310"/>
      <c r="I11" s="1310"/>
      <c r="J11" s="1311"/>
      <c r="K11" s="1309">
        <f>SUM(K10:N10)</f>
        <v>14</v>
      </c>
      <c r="L11" s="1310"/>
      <c r="M11" s="1310"/>
      <c r="N11" s="1311"/>
      <c r="O11" s="1309">
        <f>SUM(O10:R10)</f>
        <v>17</v>
      </c>
      <c r="P11" s="1310"/>
      <c r="Q11" s="1310"/>
      <c r="R11" s="1311"/>
      <c r="S11" s="1309">
        <f>SUM(S10:V10)</f>
        <v>0</v>
      </c>
      <c r="T11" s="1310"/>
      <c r="U11" s="1310"/>
      <c r="V11" s="1311"/>
      <c r="W11" s="241">
        <f>SUM(C11:V11)</f>
        <v>47</v>
      </c>
      <c r="Y11" s="240" t="s">
        <v>12462</v>
      </c>
      <c r="Z11" s="1309">
        <f>SUM(Z10:AC10)</f>
        <v>1</v>
      </c>
      <c r="AA11" s="1310"/>
      <c r="AB11" s="1310"/>
      <c r="AC11" s="1311"/>
      <c r="AD11" s="1319">
        <f>SUM(AD10:AG10)</f>
        <v>6</v>
      </c>
      <c r="AE11" s="1310"/>
      <c r="AF11" s="1310"/>
      <c r="AG11" s="1320"/>
      <c r="AH11" s="1309">
        <f>SUM(AH10:AK10)</f>
        <v>5</v>
      </c>
      <c r="AI11" s="1310"/>
      <c r="AJ11" s="1310"/>
      <c r="AK11" s="1311"/>
      <c r="AL11" s="1319">
        <f>SUM(AL10:AO10)</f>
        <v>9</v>
      </c>
      <c r="AM11" s="1310"/>
      <c r="AN11" s="1310"/>
      <c r="AO11" s="1320"/>
      <c r="AP11" s="1309">
        <f>SUM(AP10:AS10)</f>
        <v>2</v>
      </c>
      <c r="AQ11" s="1310"/>
      <c r="AR11" s="1310"/>
      <c r="AS11" s="1311"/>
      <c r="AT11" s="241">
        <f>SUM(Z11:AS11)</f>
        <v>23</v>
      </c>
    </row>
    <row r="12" spans="2:46" ht="16">
      <c r="Y12" s="218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190"/>
      <c r="AM12" s="190"/>
      <c r="AN12" s="190"/>
      <c r="AO12" s="190"/>
      <c r="AP12" s="190"/>
      <c r="AQ12" s="190"/>
      <c r="AR12" s="190"/>
      <c r="AS12" s="190"/>
      <c r="AT12" s="191"/>
    </row>
    <row r="13" spans="2:46">
      <c r="B13" s="220" t="s">
        <v>227</v>
      </c>
      <c r="C13" s="221" t="s">
        <v>12456</v>
      </c>
      <c r="D13" s="221" t="s">
        <v>12457</v>
      </c>
      <c r="E13" s="221" t="s">
        <v>12458</v>
      </c>
      <c r="F13" s="221" t="s">
        <v>12459</v>
      </c>
      <c r="G13" s="221" t="s">
        <v>12456</v>
      </c>
      <c r="H13" s="221" t="s">
        <v>12457</v>
      </c>
      <c r="I13" s="221" t="s">
        <v>12458</v>
      </c>
      <c r="J13" s="221" t="s">
        <v>12459</v>
      </c>
      <c r="K13" s="221" t="s">
        <v>12456</v>
      </c>
      <c r="L13" s="221" t="s">
        <v>12457</v>
      </c>
      <c r="M13" s="221" t="s">
        <v>12458</v>
      </c>
      <c r="N13" s="221" t="s">
        <v>12459</v>
      </c>
      <c r="O13" s="221" t="s">
        <v>12456</v>
      </c>
      <c r="P13" s="221" t="s">
        <v>12457</v>
      </c>
      <c r="Q13" s="221" t="s">
        <v>12458</v>
      </c>
      <c r="R13" s="221" t="s">
        <v>12459</v>
      </c>
      <c r="S13" s="221" t="s">
        <v>12456</v>
      </c>
      <c r="T13" s="221" t="s">
        <v>12457</v>
      </c>
      <c r="U13" s="221" t="s">
        <v>12458</v>
      </c>
      <c r="V13" s="221" t="s">
        <v>12459</v>
      </c>
      <c r="W13" s="222" t="s">
        <v>12460</v>
      </c>
      <c r="Y13" s="220" t="s">
        <v>227</v>
      </c>
      <c r="Z13" s="221" t="s">
        <v>12456</v>
      </c>
      <c r="AA13" s="221" t="s">
        <v>12457</v>
      </c>
      <c r="AB13" s="221" t="s">
        <v>12458</v>
      </c>
      <c r="AC13" s="221" t="s">
        <v>12459</v>
      </c>
      <c r="AD13" s="221" t="s">
        <v>12456</v>
      </c>
      <c r="AE13" s="221" t="s">
        <v>12457</v>
      </c>
      <c r="AF13" s="221" t="s">
        <v>12458</v>
      </c>
      <c r="AG13" s="221" t="s">
        <v>12459</v>
      </c>
      <c r="AH13" s="221" t="s">
        <v>12456</v>
      </c>
      <c r="AI13" s="221" t="s">
        <v>12457</v>
      </c>
      <c r="AJ13" s="221" t="s">
        <v>12458</v>
      </c>
      <c r="AK13" s="221" t="s">
        <v>12459</v>
      </c>
      <c r="AL13" s="221" t="s">
        <v>12456</v>
      </c>
      <c r="AM13" s="221" t="s">
        <v>12457</v>
      </c>
      <c r="AN13" s="221" t="s">
        <v>12458</v>
      </c>
      <c r="AO13" s="221" t="s">
        <v>12459</v>
      </c>
      <c r="AP13" s="221" t="s">
        <v>12456</v>
      </c>
      <c r="AQ13" s="221" t="s">
        <v>12457</v>
      </c>
      <c r="AR13" s="221" t="s">
        <v>12458</v>
      </c>
      <c r="AS13" s="221" t="s">
        <v>12459</v>
      </c>
      <c r="AT13" s="222" t="s">
        <v>12460</v>
      </c>
    </row>
    <row r="14" spans="2:46" ht="3.75" customHeight="1"/>
    <row r="15" spans="2:46">
      <c r="B15" s="289" t="s">
        <v>224</v>
      </c>
      <c r="C15" s="277"/>
      <c r="D15" s="245"/>
      <c r="E15" s="245"/>
      <c r="F15" s="278"/>
      <c r="G15" s="279"/>
      <c r="H15" s="245"/>
      <c r="I15" s="245"/>
      <c r="J15" s="246">
        <f>COUNTIFS(AG_Sheyla_1[MES],"May",AG_Sheyla_1[SEMANA],'REPORTE| Agenda'!$J$13,AG_Sheyla_1[ESCUELA],"PSICOLOGIA",AG_Sheyla_1[2 RINDIÓ EXAMEN],"SI",AG_Sheyla_1[ASESORA],'REPORTE| Agenda'!$B$13,AG_Sheyla_1[SEMESTRE],"2025-II")</f>
        <v>0</v>
      </c>
      <c r="K15" s="277">
        <f>COUNTIFS(AG_Sheyla_1[MES],"Jun",AG_Sheyla_1[SEMANA],'REPORTE| Agenda'!$K$13,AG_Sheyla_1[ESCUELA],"PSICOLOGIA",AG_Sheyla_1[2 RINDIÓ EXAMEN],"SI",AG_Sheyla_1[ASESORA],'REPORTE| Agenda'!$B$13,AG_Sheyla_1[SEMESTRE],"2025-II")</f>
        <v>1</v>
      </c>
      <c r="L15" s="245">
        <f>COUNTIFS(AG_Sheyla_1[MES],"Jun",AG_Sheyla_1[SEMANA],'REPORTE| Agenda'!$L$13,AG_Sheyla_1[ESCUELA],"PSICOLOGIA",AG_Sheyla_1[2 RINDIÓ EXAMEN],"SI",AG_Sheyla_1[ASESORA],'REPORTE| Agenda'!$B$13,AG_Sheyla_1[SEMESTRE],"2025-II")</f>
        <v>0</v>
      </c>
      <c r="M15" s="245">
        <f>COUNTIFS(AG_Sheyla_1[MES],"Jun",AG_Sheyla_1[SEMANA],'REPORTE| Agenda'!$M$5,AG_Sheyla_1[ESCUELA],"PSICOLOGIA",AG_Sheyla_1[2 RINDIÓ EXAMEN],"SI",AG_Sheyla_1[ASESORA],'REPORTE| Agenda'!$B$5,AG_Sheyla_1[SEMESTRE],"2025-II")</f>
        <v>1</v>
      </c>
      <c r="N15" s="246">
        <f>COUNTIFS(AG_Sheyla_1[MES],"Jun",AG_Sheyla_1[SEMANA],'REPORTE| Agenda'!$N$13,AG_Sheyla_1[ESCUELA],"PSICOLOGIA",AG_Sheyla_1[2 RINDIÓ EXAMEN],"SI",AG_Sheyla_1[ASESORA],'REPORTE| Agenda'!$B$13,AG_Sheyla_1[SEMESTRE],"2025-II")</f>
        <v>3</v>
      </c>
      <c r="O15" s="277">
        <f>COUNTIFS(AG_Sheyla_1[MES],"Jul",AG_Sheyla_1[SEMANA],'REPORTE| Agenda'!$O$5,AG_Sheyla_1[ESCUELA],"PSICOLOGIA",AG_Sheyla_1[2 RINDIÓ EXAMEN],"SI",AG_Sheyla_1[ASESORA],'REPORTE| Agenda'!$B$13,AG_Sheyla_1[SEMESTRE],"2025-II")</f>
        <v>1</v>
      </c>
      <c r="P15" s="245">
        <f>COUNTIFS(AG_Sheyla_1[MES],"Jul",AG_Sheyla_1[SEMANA],'REPORTE| Agenda'!$P$5,AG_Sheyla_1[ESCUELA],"PSICOLOGIA",AG_Sheyla_1[2 RINDIÓ EXAMEN],"SI",AG_Sheyla_1[ASESORA],'REPORTE| Agenda'!$B$13,AG_Sheyla_1[SEMESTRE],"2025-II")</f>
        <v>1</v>
      </c>
      <c r="Q15" s="245">
        <f>COUNTIFS(AG_Sheyla_1[MES],"Jul",AG_Sheyla_1[SEMANA],'REPORTE| Agenda'!$Q$5,AG_Sheyla_1[ESCUELA],"PSICOLOGIA",AG_Sheyla_1[2 RINDIÓ EXAMEN],"SI",AG_Sheyla_1[ASESORA],'REPORTE| Agenda'!$B$13,AG_Sheyla_1[SEMESTRE],"2025-II")</f>
        <v>2</v>
      </c>
      <c r="R15" s="246">
        <f>COUNTIFS(AG_Sheyla_1[MES],"Jul",AG_Sheyla_1[SEMANA],'REPORTE| Agenda'!$R$5,AG_Sheyla_1[ESCUELA],"PSICOLOGIA",AG_Sheyla_1[2 RINDIÓ EXAMEN],"SI",AG_Sheyla_1[ASESORA],'REPORTE| Agenda'!$B$13,AG_Sheyla_1[SEMESTRE],"2025-II")</f>
        <v>1</v>
      </c>
      <c r="S15" s="277">
        <f>COUNTIFS(AG_Sheyla_1[MES],"Ago",AG_Sheyla_1[SEMANA],'REPORTE| Agenda'!S13,AG_Sheyla_1[ESCUELA],"PSICOLOGIA",AG_Sheyla_1[2 RINDIÓ EXAMEN],"SI",AG_Sheyla_1[ASESORA],'REPORTE| Agenda'!$B$13,AG_Sheyla_1[SEMESTRE],"2025-II")</f>
        <v>0</v>
      </c>
      <c r="T15" s="245">
        <f>COUNTIFS(AG_Sheyla_1[MES],"Ago",AG_Sheyla_1[SEMANA],'REPORTE| Agenda'!$T$13,AG_Sheyla_1[ESCUELA],"PSICOLOGIA",AG_Sheyla_1[2 RINDIÓ EXAMEN],"SI",AG_Sheyla_1[ASESORA],'REPORTE| Agenda'!$B$13,AG_Sheyla_1[SEMESTRE],"2025-II")</f>
        <v>0</v>
      </c>
      <c r="U15" s="245">
        <f>COUNTIFS(AG_Sheyla_1[MES],"Ago",AG_Sheyla_1[SEMANA],'REPORTE| Agenda'!$U$13,AG_Sheyla_1[ESCUELA],"PSICOLOGIA",AG_Sheyla_1[2 RINDIÓ EXAMEN],"SI",AG_Sheyla_1[ASESORA],'REPORTE| Agenda'!$B$13,AG_Sheyla_1[SEMESTRE],"2025-II")</f>
        <v>0</v>
      </c>
      <c r="V15" s="246">
        <f>COUNTIFS(AG_Sheyla_1[MES],"Ago",AG_Sheyla_1[SEMANA],'REPORTE| Agenda'!$V$13,AG_Sheyla_1[ESCUELA],"PSICOLOGIA",AG_Sheyla_1[2 RINDIÓ EXAMEN],"SI",AG_Sheyla_1[ASESORA],'REPORTE| Agenda'!$B$13,AG_Sheyla_1[SEMESTRE],"2025-II")</f>
        <v>0</v>
      </c>
      <c r="W15" s="306">
        <f>SUM(C15:V15)</f>
        <v>10</v>
      </c>
      <c r="Y15" s="223" t="s">
        <v>224</v>
      </c>
      <c r="Z15" s="224"/>
      <c r="AA15" s="225"/>
      <c r="AB15" s="225"/>
      <c r="AC15" s="228"/>
      <c r="AD15" s="224"/>
      <c r="AE15" s="225"/>
      <c r="AF15" s="245">
        <f>COUNTIFS(AG_Sheyla_1[MES],"May",AG_Sheyla_1[SEMANA],'REPORTE| Agenda'!AF13,AG_Sheyla_1[ESCUELA],"PSICOLOGIA",AG_Sheyla_1[2 RINDIÓ EXAMEN],"SI",AG_Sheyla_1[ASESORA],'REPORTE| Agenda'!$Y$13,AG_Sheyla_1[SEMESTRE],"2026-I")</f>
        <v>0</v>
      </c>
      <c r="AG15" s="246">
        <f>COUNTIFS(AG_Sheyla_1[MES],"May",AG_Sheyla_1[SEMANA],'REPORTE| Agenda'!AG13,AG_Sheyla_1[ESCUELA],"PSICOLOGIA",AG_Sheyla_1[2 RINDIÓ EXAMEN],"SI",AG_Sheyla_1[ASESORA],'REPORTE| Agenda'!$Y$13,AG_Sheyla_1[SEMESTRE],"2026-I")</f>
        <v>2</v>
      </c>
      <c r="AH15" s="277">
        <f>COUNTIFS(AG_Sheyla_1[MES],"Jun",AG_Sheyla_1[SEMANA],'REPORTE| Agenda'!AH13,AG_Sheyla_1[ESCUELA],"PSICOLOGIA",AG_Sheyla_1[2 RINDIÓ EXAMEN],"SI",AG_Sheyla_1[ASESORA],'REPORTE| Agenda'!$Y$13,AG_Sheyla_1[SEMESTRE],"2026-I")</f>
        <v>0</v>
      </c>
      <c r="AI15" s="245">
        <f>COUNTIFS(AG_Sheyla_1[MES],"Jun",AG_Sheyla_1[SEMANA],'REPORTE| Agenda'!AI13,AG_Sheyla_1[ESCUELA],"PSICOLOGIA",AG_Sheyla_1[2 RINDIÓ EXAMEN],"SI",AG_Sheyla_1[ASESORA],'REPORTE| Agenda'!$Y$13,AG_Sheyla_1[SEMESTRE],"2026-I")</f>
        <v>2</v>
      </c>
      <c r="AJ15" s="245">
        <f>COUNTIFS(AG_Sheyla_1[MES],"Jun",AG_Sheyla_1[SEMANA],'REPORTE| Agenda'!AJ13,AG_Sheyla_1[ESCUELA],"PSICOLOGIA",AG_Sheyla_1[2 RINDIÓ EXAMEN],"SI",AG_Sheyla_1[ASESORA],'REPORTE| Agenda'!$Y$13,AG_Sheyla_1[SEMESTRE],"2026-I")</f>
        <v>3</v>
      </c>
      <c r="AK15" s="246">
        <f>COUNTIFS(AG_Sheyla_1[MES],"Jun",AG_Sheyla_1[SEMANA],'REPORTE| Agenda'!AK13,AG_Sheyla_1[ESCUELA],"PSICOLOGIA",AG_Sheyla_1[2 RINDIÓ EXAMEN],"SI",AG_Sheyla_1[ASESORA],'REPORTE| Agenda'!$Y$13,AG_Sheyla_1[SEMESTRE],"2026-I")</f>
        <v>2</v>
      </c>
      <c r="AL15" s="277">
        <f>COUNTIFS(AG_Sheyla_1[MES],"Jul",AG_Sheyla_1[SEMANA],'REPORTE| Agenda'!AL13,AG_Sheyla_1[ESCUELA],"PSICOLOGIA",AG_Sheyla_1[2 RINDIÓ EXAMEN],"SI",AG_Sheyla_1[ASESORA],'REPORTE| Agenda'!$Y$13,AG_Sheyla_1[SEMESTRE],"2026-I")</f>
        <v>0</v>
      </c>
      <c r="AM15" s="245">
        <f>COUNTIFS(AG_Sheyla_1[MES],"Jul",AG_Sheyla_1[SEMANA],'REPORTE| Agenda'!AM13,AG_Sheyla_1[ESCUELA],"PSICOLOGIA",AG_Sheyla_1[2 RINDIÓ EXAMEN],"SI",AG_Sheyla_1[ASESORA],'REPORTE| Agenda'!$Y$13,AG_Sheyla_1[SEMESTRE],"2026-I")</f>
        <v>3</v>
      </c>
      <c r="AN15" s="245">
        <f>COUNTIFS(AG_Sheyla_1[MES],"Jul",AG_Sheyla_1[SEMANA],'REPORTE| Agenda'!$Q$5,AG_Sheyla_1[ESCUELA],"PSICOLOGIA",AG_Sheyla_1[2 RINDIÓ EXAMEN],"SI",AG_Sheyla_1[ASESORA],'REPORTE| Agenda'!$Y$13,AG_Sheyla_1[SEMESTRE],"2026-I")</f>
        <v>2</v>
      </c>
      <c r="AO15" s="246">
        <f>COUNTIFS(AG_Sheyla_1[MES],"Jul",AG_Sheyla_1[SEMANA],'REPORTE| Agenda'!$R$5,AG_Sheyla_1[ESCUELA],"PSICOLOGIA",AG_Sheyla_1[2 RINDIÓ EXAMEN],"SI",AG_Sheyla_1[ASESORA],'REPORTE| Agenda'!$Y$13,AG_Sheyla_1[SEMESTRE],"2026-I")</f>
        <v>0</v>
      </c>
      <c r="AP15" s="277">
        <f>COUNTIFS(AG_Sheyla_1[MES],"Ago",AG_Sheyla_1[SEMANA],'REPORTE| Agenda'!AP13,AG_Sheyla_1[ESCUELA],"PSICOLOGIA",AG_Sheyla_1[2 RINDIÓ EXAMEN],"SI",AG_Sheyla_1[ASESORA],'REPORTE| Agenda'!$Y$13,AG_Sheyla_1[SEMESTRE],"2026-I")</f>
        <v>1</v>
      </c>
      <c r="AQ15" s="245">
        <f>COUNTIFS(AG_Sheyla_1[MES],"Ago",AG_Sheyla_1[SEMANA],'REPORTE| Agenda'!AQ13,AG_Sheyla_1[ESCUELA],"PSICOLOGIA",AG_Sheyla_1[2 RINDIÓ EXAMEN],"SI",AG_Sheyla_1[ASESORA],'REPORTE| Agenda'!$Y$13,AG_Sheyla_1[SEMESTRE],"2026-I")</f>
        <v>0</v>
      </c>
      <c r="AR15" s="245">
        <f>COUNTIFS(AG_Sheyla_1[MES],"Ago",AG_Sheyla_1[SEMANA],'REPORTE| Agenda'!AR13,AG_Sheyla_1[ESCUELA],"PSICOLOGIA",AG_Sheyla_1[2 RINDIÓ EXAMEN],"SI",AG_Sheyla_1[ASESORA],'REPORTE| Agenda'!$Y$13,AG_Sheyla_1[SEMESTRE],"2026-I")</f>
        <v>0</v>
      </c>
      <c r="AS15" s="246">
        <f>COUNTIFS(AG_Sheyla_1[MES],"Ago",AG_Sheyla_1[SEMANA],'REPORTE| Agenda'!AS13,AG_Sheyla_1[ESCUELA],"PSICOLOGIA",AG_Sheyla_1[2 RINDIÓ EXAMEN],"SI",AG_Sheyla_1[ASESORA],'REPORTE| Agenda'!$Y$13,AG_Sheyla_1[SEMESTRE],"2026-I")</f>
        <v>0</v>
      </c>
      <c r="AT15" s="331">
        <f>SUM(Z15:AS15)</f>
        <v>15</v>
      </c>
    </row>
    <row r="16" spans="2:46">
      <c r="B16" s="290" t="s">
        <v>225</v>
      </c>
      <c r="C16" s="280"/>
      <c r="D16" s="281"/>
      <c r="E16" s="281"/>
      <c r="F16" s="282"/>
      <c r="G16" s="283"/>
      <c r="H16" s="281"/>
      <c r="I16" s="281"/>
      <c r="J16" s="234">
        <f>COUNTIFS(AG_Sheyla_1[MES],"May",AG_Sheyla_1[SEMANA],'REPORTE| Agenda'!$J$13,AG_Sheyla_1[ESCUELA],"TURISMO",AG_Sheyla_1[2 RINDIÓ EXAMEN],"SI",AG_Sheyla_1[ASESORA],'REPORTE| Agenda'!$B$13,AG_Sheyla_1[SEMESTRE],"2025-II")</f>
        <v>0</v>
      </c>
      <c r="K16" s="280">
        <f>COUNTIFS(AG_Sheyla_1[MES],"Jun",AG_Sheyla_1[SEMANA],'REPORTE| Agenda'!$K$5,AG_Sheyla_1[ESCUELA],"TURISMO",AG_Sheyla_1[2 RINDIÓ EXAMEN],"SI",AG_Sheyla_1[ASESORA],'REPORTE| Agenda'!$B$13,AG_Sheyla_1[SEMESTRE],"2025-II")</f>
        <v>0</v>
      </c>
      <c r="L16" s="281">
        <f>COUNTIFS(AG_Sheyla_1[MES],"Jun",AG_Sheyla_1[SEMANA],'REPORTE| Agenda'!$L$5,AG_Sheyla_1[ESCUELA],"TURISMO",AG_Sheyla_1[2 RINDIÓ EXAMEN],"SI",AG_Sheyla_1[ASESORA],'REPORTE| Agenda'!$B$13,AG_Sheyla_1[SEMESTRE],"2025-II")</f>
        <v>1</v>
      </c>
      <c r="M16" s="281">
        <f>COUNTIFS(AG_Sheyla_1[MES],"Jun",AG_Sheyla_1[SEMANA],'REPORTE| Agenda'!$M$5,AG_Sheyla_1[ESCUELA],"TURISMO",AG_Sheyla_1[2 RINDIÓ EXAMEN],"SI",AG_Sheyla_1[ASESORA],'REPORTE| Agenda'!$B$13,AG_Sheyla_1[SEMESTRE],"2025-II")</f>
        <v>0</v>
      </c>
      <c r="N16" s="284">
        <f>COUNTIFS(AG_Sheyla_1[MES],"Jun",AG_Sheyla_1[SEMANA],'REPORTE| Agenda'!$N$5,AG_Sheyla_1[ESCUELA],"TURISMO",AG_Sheyla_1[2 RINDIÓ EXAMEN],"SI",AG_Sheyla_1[ASESORA],'REPORTE| Agenda'!$B$13,AG_Sheyla_1[SEMESTRE],"2025-II")</f>
        <v>0</v>
      </c>
      <c r="O16" s="280">
        <f>COUNTIFS(AG_Sheyla_1[MES],"Jul",AG_Sheyla_1[SEMANA],'REPORTE| Agenda'!$O$5,AG_Sheyla_1[ESCUELA],"TURISMO",AG_Sheyla_1[2 RINDIÓ EXAMEN],"SI",AG_Sheyla_1[ASESORA],'REPORTE| Agenda'!$B$13,AG_Sheyla_1[SEMESTRE],"2025-II")</f>
        <v>0</v>
      </c>
      <c r="P16" s="281">
        <f>COUNTIFS(AG_Sheyla_1[MES],"Jul",AG_Sheyla_1[SEMANA],'REPORTE| Agenda'!$P$5,AG_Sheyla_1[ESCUELA],"TURISMO",AG_Sheyla_1[2 RINDIÓ EXAMEN],"SI",AG_Sheyla_1[ASESORA],'REPORTE| Agenda'!$B$13,AG_Sheyla_1[SEMESTRE],"2025-II")</f>
        <v>1</v>
      </c>
      <c r="Q16" s="281">
        <f>COUNTIFS(AG_Sheyla_1[MES],"Jul",AG_Sheyla_1[SEMANA],'REPORTE| Agenda'!$Q$5,AG_Sheyla_1[ESCUELA],"TURISMO",AG_Sheyla_1[2 RINDIÓ EXAMEN],"SI",AG_Sheyla_1[ASESORA],'REPORTE| Agenda'!$B$13,AG_Sheyla_1[SEMESTRE],"2025-II")</f>
        <v>1</v>
      </c>
      <c r="R16" s="284">
        <f>COUNTIFS(AG_Sheyla_1[MES],"Jul",AG_Sheyla_1[SEMANA],'REPORTE| Agenda'!$R$5,AG_Sheyla_1[ESCUELA],"TURISMO",AG_Sheyla_1[2 RINDIÓ EXAMEN],"SI",AG_Sheyla_1[ASESORA],'REPORTE| Agenda'!$B$13,AG_Sheyla_1[SEMESTRE],"2025-II")</f>
        <v>0</v>
      </c>
      <c r="S16" s="280">
        <f>COUNTIFS(AG_Sheyla_1[MES],"Ago",AG_Sheyla_1[SEMANA],'REPORTE| Agenda'!$S$13,AG_Sheyla_1[ESCUELA],"TURISMO",AG_Sheyla_1[2 RINDIÓ EXAMEN],"SI",AG_Sheyla_1[ASESORA],'REPORTE| Agenda'!$B$13,AG_Sheyla_1[SEMESTRE],"2025-II")</f>
        <v>0</v>
      </c>
      <c r="T16" s="281">
        <f>COUNTIFS(AG_Sheyla_1[MES],"Ago",AG_Sheyla_1[SEMANA],'REPORTE| Agenda'!$T$13,AG_Sheyla_1[ESCUELA],"TURISMO",AG_Sheyla_1[2 RINDIÓ EXAMEN],"SI",AG_Sheyla_1[ASESORA],'REPORTE| Agenda'!$B$13,AG_Sheyla_1[SEMESTRE],"2025-II")</f>
        <v>0</v>
      </c>
      <c r="U16" s="281">
        <f>COUNTIFS(AG_Sheyla_1[MES],"Ago",AG_Sheyla_1[SEMANA],'REPORTE| Agenda'!$U$13,AG_Sheyla_1[ESCUELA],"TURISMO",AG_Sheyla_1[2 RINDIÓ EXAMEN],"SI",AG_Sheyla_1[ASESORA],'REPORTE| Agenda'!$B$13,AG_Sheyla_1[SEMESTRE],"2025-II")</f>
        <v>0</v>
      </c>
      <c r="V16" s="284">
        <f>COUNTIFS(AG_Sheyla_1[MES],"Ago",AG_Sheyla_1[SEMANA],'REPORTE| Agenda'!$V$13,AG_Sheyla_1[ESCUELA],"TURISMO",AG_Sheyla_1[2 RINDIÓ EXAMEN],"SI",AG_Sheyla_1[ASESORA],'REPORTE| Agenda'!$B$13,AG_Sheyla_1[SEMESTRE],"2025-II")</f>
        <v>0</v>
      </c>
      <c r="W16" s="307">
        <f>SUM(C16:V16)</f>
        <v>3</v>
      </c>
      <c r="Y16" s="229" t="s">
        <v>225</v>
      </c>
      <c r="Z16" s="230"/>
      <c r="AA16" s="231"/>
      <c r="AB16" s="231"/>
      <c r="AC16" s="234"/>
      <c r="AD16" s="230"/>
      <c r="AE16" s="231"/>
      <c r="AF16" s="281">
        <f>COUNTIFS(AG_Sheyla_1[MES],"May",AG_Sheyla_1[SEMANA],'REPORTE| Agenda'!AF13,AG_Sheyla_1[ESCUELA],"TURISMO",AG_Sheyla_1[2 RINDIÓ EXAMEN],"SI",AG_Sheyla_1[ASESORA],'REPORTE| Agenda'!$Y$13,AG_Sheyla_1[SEMESTRE],"2026-I")</f>
        <v>0</v>
      </c>
      <c r="AG16" s="284">
        <f>COUNTIFS(AG_Sheyla_1[MES],"May",AG_Sheyla_1[SEMANA],'REPORTE| Agenda'!AG13,AG_Sheyla_1[ESCUELA],"TURISMO",AG_Sheyla_1[2 RINDIÓ EXAMEN],"SI",AG_Sheyla_1[ASESORA],'REPORTE| Agenda'!$Y$13,AG_Sheyla_1[SEMESTRE],"2026-I")</f>
        <v>2</v>
      </c>
      <c r="AH16" s="280">
        <f>COUNTIFS(AG_Sheyla_1[MES],"Jun",AG_Sheyla_1[SEMANA],'REPORTE| Agenda'!AH13,AG_Sheyla_1[ESCUELA],"TURISMO",AG_Sheyla_1[2 RINDIÓ EXAMEN],"SI",AG_Sheyla_1[ASESORA],'REPORTE| Agenda'!$Y$13,AG_Sheyla_1[SEMESTRE],"2026-I")</f>
        <v>0</v>
      </c>
      <c r="AI16" s="281">
        <f>COUNTIFS(AG_Sheyla_1[MES],"Jun",AG_Sheyla_1[SEMANA],'REPORTE| Agenda'!AI13,AG_Sheyla_1[ESCUELA],"TURISMO",AG_Sheyla_1[2 RINDIÓ EXAMEN],"SI",AG_Sheyla_1[ASESORA],'REPORTE| Agenda'!$Y$13,AG_Sheyla_1[SEMESTRE],"2026-I")</f>
        <v>0</v>
      </c>
      <c r="AJ16" s="281">
        <f>COUNTIFS(AG_Sheyla_1[MES],"Jun",AG_Sheyla_1[SEMANA],'REPORTE| Agenda'!AJ13,AG_Sheyla_1[ESCUELA],"TURISMO",AG_Sheyla_1[2 RINDIÓ EXAMEN],"SI",AG_Sheyla_1[ASESORA],'REPORTE| Agenda'!$Y$13,AG_Sheyla_1[SEMESTRE],"2026-I")</f>
        <v>1</v>
      </c>
      <c r="AK16" s="284">
        <f>COUNTIFS(AG_Sheyla_1[MES],"Jun",AG_Sheyla_1[SEMANA],'REPORTE| Agenda'!AK13,AG_Sheyla_1[ESCUELA],"TURISMO",AG_Sheyla_1[2 RINDIÓ EXAMEN],"SI",AG_Sheyla_1[ASESORA],'REPORTE| Agenda'!$Y$13,AG_Sheyla_1[SEMESTRE],"2026-I")</f>
        <v>0</v>
      </c>
      <c r="AL16" s="280">
        <f>COUNTIFS(AG_Sheyla_1[MES],"Jul",AG_Sheyla_1[SEMANA],'REPORTE| Agenda'!$O$5,AG_Sheyla_1[ESCUELA],"TURISMO",AG_Sheyla_1[2 RINDIÓ EXAMEN],"SI",AG_Sheyla_1[ASESORA],'REPORTE| Agenda'!$Y$13,AG_Sheyla_1[SEMESTRE],"2026-I")</f>
        <v>0</v>
      </c>
      <c r="AM16" s="281">
        <f>COUNTIFS(AG_Sheyla_1[MES],"Jul",AG_Sheyla_1[SEMANA],'REPORTE| Agenda'!$P$5,AG_Sheyla_1[ESCUELA],"TURISMO",AG_Sheyla_1[2 RINDIÓ EXAMEN],"SI",AG_Sheyla_1[ASESORA],'REPORTE| Agenda'!$Y$13,AG_Sheyla_1[SEMESTRE],"2026-I")</f>
        <v>0</v>
      </c>
      <c r="AN16" s="281">
        <f>COUNTIFS(AG_Sheyla_1[MES],"Jul",AG_Sheyla_1[SEMANA],'REPORTE| Agenda'!AN13,AG_Sheyla_1[ESCUELA],"TURISMO",AG_Sheyla_1[2 RINDIÓ EXAMEN],"SI",AG_Sheyla_1[ASESORA],'REPORTE| Agenda'!$Y$13,AG_Sheyla_1[SEMESTRE],"2026-I")</f>
        <v>0</v>
      </c>
      <c r="AO16" s="284">
        <f>COUNTIFS(AG_Sheyla_1[MES],"Jul",AG_Sheyla_1[SEMANA],'REPORTE| Agenda'!AO13,AG_Sheyla_1[ESCUELA],"TURISMO",AG_Sheyla_1[2 RINDIÓ EXAMEN],"SI",AG_Sheyla_1[ASESORA],'REPORTE| Agenda'!$Y$13,AG_Sheyla_1[SEMESTRE],"2026-I")</f>
        <v>0</v>
      </c>
      <c r="AP16" s="280">
        <f>COUNTIFS(AG_Sheyla_1[MES],"Ago",AG_Sheyla_1[SEMANA],'REPORTE| Agenda'!AH13,AG_Sheyla_1[ESCUELA],"TURISMO",AG_Sheyla_1[2 RINDIÓ EXAMEN],"SI",AG_Sheyla_1[ASESORA],'REPORTE| Agenda'!$Y$13,AG_Sheyla_1[SEMESTRE],"2026-I")</f>
        <v>1</v>
      </c>
      <c r="AQ16" s="281">
        <f>COUNTIFS(AG_Sheyla_1[MES],"Ago",AG_Sheyla_1[SEMANA],'REPORTE| Agenda'!AQ13,AG_Sheyla_1[ESCUELA],"TURISMO",AG_Sheyla_1[2 RINDIÓ EXAMEN],"SI",AG_Sheyla_1[ASESORA],'REPORTE| Agenda'!$Y$13,AG_Sheyla_1[SEMESTRE],"2026-I")</f>
        <v>0</v>
      </c>
      <c r="AR16" s="281">
        <f>COUNTIFS(AG_Sheyla_1[MES],"Ago",AG_Sheyla_1[SEMANA],'REPORTE| Agenda'!AR13,AG_Sheyla_1[ESCUELA],"TURISMO",AG_Sheyla_1[2 RINDIÓ EXAMEN],"SI",AG_Sheyla_1[ASESORA],'REPORTE| Agenda'!$Y$13,AG_Sheyla_1[SEMESTRE],"2026-I")</f>
        <v>0</v>
      </c>
      <c r="AS16" s="284">
        <f>COUNTIFS(AG_Sheyla_1[MES],"Ago",AG_Sheyla_1[SEMANA],'REPORTE| Agenda'!AS13,AG_Sheyla_1[ESCUELA],"TURISMO",AG_Sheyla_1[2 RINDIÓ EXAMEN],"SI",AG_Sheyla_1[ASESORA],'REPORTE| Agenda'!$Y$13,AG_Sheyla_1[SEMESTRE],"2026-I")</f>
        <v>0</v>
      </c>
      <c r="AT16" s="330">
        <f>SUM(Z16:AO16)</f>
        <v>3</v>
      </c>
    </row>
    <row r="17" spans="2:46">
      <c r="B17" s="290" t="s">
        <v>223</v>
      </c>
      <c r="C17" s="285"/>
      <c r="D17" s="286"/>
      <c r="E17" s="286"/>
      <c r="F17" s="287"/>
      <c r="G17" s="288"/>
      <c r="H17" s="286"/>
      <c r="I17" s="286"/>
      <c r="J17" s="234">
        <f>COUNTIFS(AG_Sheyla_1[MES],"May",AG_Sheyla_1[SEMANA],'REPORTE| Agenda'!$J$13,AG_Sheyla_1[ESCUELA],"COMUNICACIONES",AG_Sheyla_1[2 RINDIÓ EXAMEN],"SI",AG_Sheyla_1[ASESORA],'REPORTE| Agenda'!$B$13,AG_Sheyla_1[SEMESTRE],"2025-II")</f>
        <v>0</v>
      </c>
      <c r="K17" s="280">
        <f>COUNTIFS(AG_Sheyla_1[MES],"Jun",AG_Sheyla_1[SEMANA],'REPORTE| Agenda'!$K$5,AG_Sheyla_1[ESCUELA],"COMUNICACIONES",AG_Sheyla_1[2 RINDIÓ EXAMEN],"SI",AG_Sheyla_1[ASESORA],'REPORTE| Agenda'!$B$13,AG_Sheyla_1[SEMESTRE],"2025-II")</f>
        <v>1</v>
      </c>
      <c r="L17" s="281">
        <f>COUNTIFS(AG_Sheyla_1[MES],"Jun",AG_Sheyla_1[SEMANA],'REPORTE| Agenda'!$L$5,AG_Sheyla_1[ESCUELA],"COMUNICACIONES",AG_Sheyla_1[2 RINDIÓ EXAMEN],"SI",AG_Sheyla_1[ASESORA],'REPORTE| Agenda'!$B$13,AG_Sheyla_1[SEMESTRE],"2025-II")</f>
        <v>1</v>
      </c>
      <c r="M17" s="281">
        <f>COUNTIFS(AG_Sheyla_1[MES],"Jun",AG_Sheyla_1[SEMANA],'REPORTE| Agenda'!$M$5,AG_Sheyla_1[ESCUELA],"COMUNICACIONES",AG_Sheyla_1[2 RINDIÓ EXAMEN],"SI",AG_Sheyla_1[ASESORA],'REPORTE| Agenda'!$B$13,AG_Sheyla_1[SEMESTRE],"2025-II")</f>
        <v>3</v>
      </c>
      <c r="N17" s="284">
        <f>COUNTIFS(AG_Sheyla_1[MES],"Jun",AG_Sheyla_1[SEMANA],'REPORTE| Agenda'!$N$5,AG_Sheyla_1[ESCUELA],"COMUNICACIONES",AG_Sheyla_1[2 RINDIÓ EXAMEN],"SI",AG_Sheyla_1[ASESORA],'REPORTE| Agenda'!$B$13,AG_Sheyla_1[SEMESTRE],"2025-II")</f>
        <v>3</v>
      </c>
      <c r="O17" s="280">
        <f>COUNTIFS(AG_Sheyla_1[MES],"Jul",AG_Sheyla_1[SEMANA],'REPORTE| Agenda'!$O$5,AG_Sheyla_1[ESCUELA],"COMUNICACIONES",AG_Sheyla_1[2 RINDIÓ EXAMEN],"SI",AG_Sheyla_1[ASESORA],'REPORTE| Agenda'!$B$13,AG_Sheyla_1[SEMESTRE],"2025-II")</f>
        <v>1</v>
      </c>
      <c r="P17" s="281">
        <f>COUNTIFS(AG_Sheyla_1[MES],"Jul",AG_Sheyla_1[SEMANA],'REPORTE| Agenda'!$P$5,AG_Sheyla_1[ESCUELA],"COMUNICACIONES",AG_Sheyla_1[2 RINDIÓ EXAMEN],"SI",AG_Sheyla_1[ASESORA],'REPORTE| Agenda'!$B$13,AG_Sheyla_1[SEMESTRE],"2025-II")</f>
        <v>1</v>
      </c>
      <c r="Q17" s="281">
        <f>COUNTIFS(AG_Sheyla_1[MES],"Jul",AG_Sheyla_1[SEMANA],'REPORTE| Agenda'!$Q$5,AG_Sheyla_1[ESCUELA],"COMUNICACIONES",AG_Sheyla_1[2 RINDIÓ EXAMEN],"SI",AG_Sheyla_1[ASESORA],'REPORTE| Agenda'!$B$13,AG_Sheyla_1[SEMESTRE],"2025-II")</f>
        <v>1</v>
      </c>
      <c r="R17" s="284">
        <f>COUNTIFS(AG_Sheyla_1[MES],"Jul",AG_Sheyla_1[SEMANA],'REPORTE| Agenda'!$R$5,AG_Sheyla_1[ESCUELA],"COMUNICACIONES",AG_Sheyla_1[2 RINDIÓ EXAMEN],"SI",AG_Sheyla_1[ASESORA],'REPORTE| Agenda'!$B$13,AG_Sheyla_1[SEMESTRE],"2025-II")</f>
        <v>0</v>
      </c>
      <c r="S17" s="280">
        <f>COUNTIFS(AG_Sheyla_1[MES],"Ago",AG_Sheyla_1[SEMANA],'REPORTE| Agenda'!$S$13,AG_Sheyla_1[ESCUELA],"COMUNICACIONES",AG_Sheyla_1[2 RINDIÓ EXAMEN],"SI",AG_Sheyla_1[ASESORA],'REPORTE| Agenda'!$B$13,AG_Sheyla_1[SEMESTRE],"2025-II")</f>
        <v>0</v>
      </c>
      <c r="T17" s="281">
        <f>COUNTIFS(AG_Sheyla_1[MES],"Ago",AG_Sheyla_1[SEMANA],'REPORTE| Agenda'!$T$13,AG_Sheyla_1[ESCUELA],"COMUNICACIONES",AG_Sheyla_1[2 RINDIÓ EXAMEN],"SI",AG_Sheyla_1[ASESORA],'REPORTE| Agenda'!$B$13,AG_Sheyla_1[SEMESTRE],"2025-II")</f>
        <v>0</v>
      </c>
      <c r="U17" s="281">
        <f>COUNTIFS(AG_Sheyla_1[MES],"Ago",AG_Sheyla_1[SEMANA],'REPORTE| Agenda'!$U$13,AG_Sheyla_1[ESCUELA],"COMUNICACIONES",AG_Sheyla_1[2 RINDIÓ EXAMEN],"SI",AG_Sheyla_1[ASESORA],'REPORTE| Agenda'!$B$13,AG_Sheyla_1[SEMESTRE],"2025-II")</f>
        <v>0</v>
      </c>
      <c r="V17" s="284">
        <f>COUNTIFS(AG_Sheyla_1[MES],"Ago",AG_Sheyla_1[SEMANA],'REPORTE| Agenda'!$V$13,AG_Sheyla_1[ESCUELA],"COMUNICACIONES",AG_Sheyla_1[2 RINDIÓ EXAMEN],"SI",AG_Sheyla_1[ASESORA],'REPORTE| Agenda'!$B$13,AG_Sheyla_1[SEMESTRE],"2025-II")</f>
        <v>0</v>
      </c>
      <c r="W17" s="307">
        <f>SUM(C17:V17)</f>
        <v>11</v>
      </c>
      <c r="Y17" s="229" t="s">
        <v>223</v>
      </c>
      <c r="Z17" s="230"/>
      <c r="AA17" s="231"/>
      <c r="AB17" s="231"/>
      <c r="AC17" s="234"/>
      <c r="AD17" s="230"/>
      <c r="AE17" s="231"/>
      <c r="AF17" s="281">
        <f>COUNTIFS(AG_Sheyla_1[MES],"May",AG_Sheyla_1[SEMANA],'REPORTE| Agenda'!AF13,AG_Sheyla_1[ESCUELA],"COMUNICACIONES",AG_Sheyla_1[2 RINDIÓ EXAMEN],"SI",AG_Sheyla_1[ASESORA],'REPORTE| Agenda'!$Y$13,AG_Sheyla_1[SEMESTRE],"2026-I")</f>
        <v>0</v>
      </c>
      <c r="AG17" s="284">
        <f>COUNTIFS(AG_Sheyla_1[MES],"May",AG_Sheyla_1[SEMANA],'REPORTE| Agenda'!AG13,AG_Sheyla_1[ESCUELA],"COMUNICACIONES",AG_Sheyla_1[2 RINDIÓ EXAMEN],"SI",AG_Sheyla_1[ASESORA],'REPORTE| Agenda'!$Y$13,AG_Sheyla_1[SEMESTRE],"2026-I")</f>
        <v>3</v>
      </c>
      <c r="AH17" s="280">
        <f>COUNTIFS(AG_Sheyla_1[MES],"Jun",AG_Sheyla_1[SEMANA],'REPORTE| Agenda'!AH13,AG_Sheyla_1[ESCUELA],"COMUNICACIONES",AG_Sheyla_1[2 RINDIÓ EXAMEN],"SI",AG_Sheyla_1[ASESORA],'REPORTE| Agenda'!$Y$13,AG_Sheyla_1[SEMESTRE],"2026-I")</f>
        <v>0</v>
      </c>
      <c r="AI17" s="281">
        <f>COUNTIFS(AG_Sheyla_1[MES],"Jun",AG_Sheyla_1[SEMANA],'REPORTE| Agenda'!AI13,AG_Sheyla_1[ESCUELA],"COMUNICACIONES",AG_Sheyla_1[2 RINDIÓ EXAMEN],"SI",AG_Sheyla_1[ASESORA],'REPORTE| Agenda'!$Y$13,AG_Sheyla_1[SEMESTRE],"2026-I")</f>
        <v>0</v>
      </c>
      <c r="AJ17" s="281">
        <f>COUNTIFS(AG_Sheyla_1[MES],"Jun",AG_Sheyla_1[SEMANA],'REPORTE| Agenda'!AJ13,AG_Sheyla_1[ESCUELA],"COMUNICACIONES",AG_Sheyla_1[2 RINDIÓ EXAMEN],"SI",AG_Sheyla_1[ASESORA],'REPORTE| Agenda'!$Y$13,AG_Sheyla_1[SEMESTRE],"2026-I")</f>
        <v>0</v>
      </c>
      <c r="AK17" s="284">
        <f>COUNTIFS(AG_Sheyla_1[MES],"Jun",AG_Sheyla_1[SEMANA],'REPORTE| Agenda'!AK13,AG_Sheyla_1[ESCUELA],"COMUNICACIONES",AG_Sheyla_1[2 RINDIÓ EXAMEN],"SI",AG_Sheyla_1[ASESORA],'REPORTE| Agenda'!$Y$13,AG_Sheyla_1[SEMESTRE],"2026-I")</f>
        <v>3</v>
      </c>
      <c r="AL17" s="280">
        <f>COUNTIFS(AG_Sheyla_1[MES],"Jul",AG_Sheyla_1[SEMANA],'REPORTE| Agenda'!AL13,AG_Sheyla_1[ESCUELA],"COMUNICACIONES",AG_Sheyla_1[2 RINDIÓ EXAMEN],"SI",AG_Sheyla_1[ASESORA],'REPORTE| Agenda'!$Y$13,AG_Sheyla_1[SEMESTRE],"2026-I")</f>
        <v>0</v>
      </c>
      <c r="AM17" s="281">
        <f>COUNTIFS(AG_Sheyla_1[MES],"Jul",AG_Sheyla_1[SEMANA],'REPORTE| Agenda'!AM13,AG_Sheyla_1[ESCUELA],"COMUNICACIONES",AG_Sheyla_1[2 RINDIÓ EXAMEN],"SI",AG_Sheyla_1[ASESORA],'REPORTE| Agenda'!$Y$13,AG_Sheyla_1[SEMESTRE],"2026-I")</f>
        <v>0</v>
      </c>
      <c r="AN17" s="281">
        <f>COUNTIFS(AG_Sheyla_1[MES],"Jul",AG_Sheyla_1[SEMANA],'REPORTE| Agenda'!AN13,AG_Sheyla_1[ESCUELA],"COMUNICACIONES",AG_Sheyla_1[2 RINDIÓ EXAMEN],"SI",AG_Sheyla_1[ASESORA],'REPORTE| Agenda'!$Y$13,AG_Sheyla_1[SEMESTRE],"2026-I")</f>
        <v>1</v>
      </c>
      <c r="AO17" s="284">
        <f>COUNTIFS(AG_Sheyla_1[MES],"Jul",AG_Sheyla_1[SEMANA],'REPORTE| Agenda'!AO13,AG_Sheyla_1[ESCUELA],"COMUNICACIONES",AG_Sheyla_1[2 RINDIÓ EXAMEN],"SI",AG_Sheyla_1[ASESORA],'REPORTE| Agenda'!$Y$13,AG_Sheyla_1[SEMESTRE],"2026-I")</f>
        <v>0</v>
      </c>
      <c r="AP17" s="280">
        <f>COUNTIFS(AG_Sheyla_1[MES],"Ago",AG_Sheyla_1[SEMANA],'REPORTE| Agenda'!AP13,AG_Sheyla_1[ESCUELA],"COMUNICACIONES",AG_Sheyla_1[2 RINDIÓ EXAMEN],"SI",AG_Sheyla_1[ASESORA],'REPORTE| Agenda'!$Y$13,AG_Sheyla_1[SEMESTRE],"2026-I")</f>
        <v>0</v>
      </c>
      <c r="AQ17" s="281">
        <f>COUNTIFS(AG_Sheyla_1[MES],"Ago",AG_Sheyla_1[SEMANA],'REPORTE| Agenda'!AQ13,AG_Sheyla_1[ESCUELA],"COMUNICACIONES",AG_Sheyla_1[2 RINDIÓ EXAMEN],"SI",AG_Sheyla_1[ASESORA],'REPORTE| Agenda'!$Y$13,AG_Sheyla_1[SEMESTRE],"2026-I")</f>
        <v>0</v>
      </c>
      <c r="AR17" s="281">
        <f>COUNTIFS(AG_Sheyla_1[MES],"Ago",AG_Sheyla_1[SEMANA],'REPORTE| Agenda'!AR13,AG_Sheyla_1[ESCUELA],"COMUNICACIONES",AG_Sheyla_1[2 RINDIÓ EXAMEN],"SI",AG_Sheyla_1[ASESORA],'REPORTE| Agenda'!$Y$13,AG_Sheyla_1[SEMESTRE],"2026-I")</f>
        <v>0</v>
      </c>
      <c r="AS17" s="284">
        <f>COUNTIFS(AG_Sheyla_1[MES],"Ago",AG_Sheyla_1[SEMANA],'REPORTE| Agenda'!AS13,AG_Sheyla_1[ESCUELA],"COMUNICACIONES",AG_Sheyla_1[2 RINDIÓ EXAMEN],"SI",AG_Sheyla_1[ASESORA],'REPORTE| Agenda'!$Y$13,AG_Sheyla_1[SEMESTRE],"2026-I")</f>
        <v>0</v>
      </c>
      <c r="AT17" s="330">
        <f>SUM(Z17:AO17)</f>
        <v>7</v>
      </c>
    </row>
    <row r="18" spans="2:46">
      <c r="B18" s="291" t="s">
        <v>12461</v>
      </c>
      <c r="C18" s="292">
        <f t="shared" ref="C18:V18" si="2">SUM(C15:C17)</f>
        <v>0</v>
      </c>
      <c r="D18" s="293">
        <f t="shared" si="2"/>
        <v>0</v>
      </c>
      <c r="E18" s="293">
        <f t="shared" si="2"/>
        <v>0</v>
      </c>
      <c r="F18" s="294">
        <f t="shared" si="2"/>
        <v>0</v>
      </c>
      <c r="G18" s="292">
        <f t="shared" si="2"/>
        <v>0</v>
      </c>
      <c r="H18" s="293">
        <f t="shared" si="2"/>
        <v>0</v>
      </c>
      <c r="I18" s="293">
        <f t="shared" si="2"/>
        <v>0</v>
      </c>
      <c r="J18" s="294">
        <f t="shared" si="2"/>
        <v>0</v>
      </c>
      <c r="K18" s="292">
        <f t="shared" si="2"/>
        <v>2</v>
      </c>
      <c r="L18" s="293">
        <f t="shared" si="2"/>
        <v>2</v>
      </c>
      <c r="M18" s="293">
        <f t="shared" si="2"/>
        <v>4</v>
      </c>
      <c r="N18" s="294">
        <f t="shared" si="2"/>
        <v>6</v>
      </c>
      <c r="O18" s="292">
        <f t="shared" si="2"/>
        <v>2</v>
      </c>
      <c r="P18" s="293">
        <f t="shared" si="2"/>
        <v>3</v>
      </c>
      <c r="Q18" s="293">
        <f t="shared" si="2"/>
        <v>4</v>
      </c>
      <c r="R18" s="294">
        <f t="shared" si="2"/>
        <v>1</v>
      </c>
      <c r="S18" s="292">
        <f t="shared" si="2"/>
        <v>0</v>
      </c>
      <c r="T18" s="293">
        <f t="shared" si="2"/>
        <v>0</v>
      </c>
      <c r="U18" s="293">
        <f t="shared" si="2"/>
        <v>0</v>
      </c>
      <c r="V18" s="294">
        <f t="shared" si="2"/>
        <v>0</v>
      </c>
      <c r="W18" s="297">
        <f>SUM(C18:V18)</f>
        <v>24</v>
      </c>
      <c r="Y18" s="291" t="s">
        <v>12461</v>
      </c>
      <c r="Z18" s="292">
        <f t="shared" ref="Z18:AS18" si="3">SUM(Z15:Z17)</f>
        <v>0</v>
      </c>
      <c r="AA18" s="293">
        <f t="shared" si="3"/>
        <v>0</v>
      </c>
      <c r="AB18" s="293">
        <f t="shared" si="3"/>
        <v>0</v>
      </c>
      <c r="AC18" s="296">
        <f t="shared" si="3"/>
        <v>0</v>
      </c>
      <c r="AD18" s="292">
        <f t="shared" si="3"/>
        <v>0</v>
      </c>
      <c r="AE18" s="293">
        <f t="shared" si="3"/>
        <v>0</v>
      </c>
      <c r="AF18" s="293">
        <f t="shared" si="3"/>
        <v>0</v>
      </c>
      <c r="AG18" s="296">
        <f t="shared" si="3"/>
        <v>7</v>
      </c>
      <c r="AH18" s="292">
        <f t="shared" si="3"/>
        <v>0</v>
      </c>
      <c r="AI18" s="293">
        <f t="shared" si="3"/>
        <v>2</v>
      </c>
      <c r="AJ18" s="293">
        <f t="shared" si="3"/>
        <v>4</v>
      </c>
      <c r="AK18" s="296">
        <f t="shared" si="3"/>
        <v>5</v>
      </c>
      <c r="AL18" s="325">
        <f t="shared" si="3"/>
        <v>0</v>
      </c>
      <c r="AM18" s="326">
        <f t="shared" si="3"/>
        <v>3</v>
      </c>
      <c r="AN18" s="326">
        <f t="shared" si="3"/>
        <v>3</v>
      </c>
      <c r="AO18" s="327">
        <f t="shared" si="3"/>
        <v>0</v>
      </c>
      <c r="AP18" s="325">
        <f t="shared" si="3"/>
        <v>2</v>
      </c>
      <c r="AQ18" s="326">
        <f t="shared" si="3"/>
        <v>0</v>
      </c>
      <c r="AR18" s="326">
        <f t="shared" si="3"/>
        <v>0</v>
      </c>
      <c r="AS18" s="328">
        <f t="shared" si="3"/>
        <v>0</v>
      </c>
      <c r="AT18" s="324">
        <f>SUM(Z18:AO18)</f>
        <v>24</v>
      </c>
    </row>
    <row r="19" spans="2:46">
      <c r="B19" s="240" t="s">
        <v>12462</v>
      </c>
      <c r="C19" s="1309">
        <f>SUM(C18:F18)</f>
        <v>0</v>
      </c>
      <c r="D19" s="1310"/>
      <c r="E19" s="1310"/>
      <c r="F19" s="1311"/>
      <c r="G19" s="1309">
        <f>SUM(G18:J18)</f>
        <v>0</v>
      </c>
      <c r="H19" s="1310"/>
      <c r="I19" s="1310"/>
      <c r="J19" s="1311"/>
      <c r="K19" s="1309">
        <f>SUM(K18:N18)</f>
        <v>14</v>
      </c>
      <c r="L19" s="1310"/>
      <c r="M19" s="1310"/>
      <c r="N19" s="1311"/>
      <c r="O19" s="1309">
        <f>SUM(O18:R18)</f>
        <v>10</v>
      </c>
      <c r="P19" s="1310"/>
      <c r="Q19" s="1310"/>
      <c r="R19" s="1311"/>
      <c r="S19" s="1309">
        <f>SUM(S18:V18)</f>
        <v>0</v>
      </c>
      <c r="T19" s="1310"/>
      <c r="U19" s="1310"/>
      <c r="V19" s="1311"/>
      <c r="W19" s="241">
        <f>SUM(C19:V19)</f>
        <v>24</v>
      </c>
      <c r="Y19" s="240" t="s">
        <v>12462</v>
      </c>
      <c r="Z19" s="1328">
        <f>SUM(Z18:AC18)</f>
        <v>0</v>
      </c>
      <c r="AA19" s="1329"/>
      <c r="AB19" s="1329"/>
      <c r="AC19" s="1329"/>
      <c r="AD19" s="1328">
        <f>SUM(AD18:AG18)</f>
        <v>7</v>
      </c>
      <c r="AE19" s="1329"/>
      <c r="AF19" s="1329"/>
      <c r="AG19" s="1329"/>
      <c r="AH19" s="1328">
        <f>SUM(AH18:AK18)</f>
        <v>11</v>
      </c>
      <c r="AI19" s="1329"/>
      <c r="AJ19" s="1329"/>
      <c r="AK19" s="1329"/>
      <c r="AL19" s="1309">
        <f>SUM(AL18:AO18)</f>
        <v>6</v>
      </c>
      <c r="AM19" s="1310"/>
      <c r="AN19" s="1310"/>
      <c r="AO19" s="1320"/>
      <c r="AP19" s="1309">
        <f>SUM(AP18:AS18)</f>
        <v>2</v>
      </c>
      <c r="AQ19" s="1310"/>
      <c r="AR19" s="1310"/>
      <c r="AS19" s="1311"/>
      <c r="AT19" s="241">
        <f>SUM(Z19:AS19)</f>
        <v>26</v>
      </c>
    </row>
    <row r="20" spans="2:46" ht="16">
      <c r="Y20" s="218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  <c r="AK20" s="219"/>
      <c r="AL20" s="190"/>
      <c r="AM20" s="190"/>
      <c r="AN20" s="190"/>
      <c r="AO20" s="190"/>
      <c r="AP20" s="190"/>
      <c r="AQ20" s="190"/>
      <c r="AR20" s="190"/>
      <c r="AS20" s="190"/>
      <c r="AT20" s="191"/>
    </row>
    <row r="21" spans="2:46">
      <c r="B21" s="220" t="s">
        <v>228</v>
      </c>
      <c r="C21" s="221" t="s">
        <v>12456</v>
      </c>
      <c r="D21" s="221" t="s">
        <v>12457</v>
      </c>
      <c r="E21" s="221" t="s">
        <v>12458</v>
      </c>
      <c r="F21" s="221" t="s">
        <v>12459</v>
      </c>
      <c r="G21" s="221" t="s">
        <v>12456</v>
      </c>
      <c r="H21" s="221" t="s">
        <v>12457</v>
      </c>
      <c r="I21" s="221" t="s">
        <v>12458</v>
      </c>
      <c r="J21" s="221" t="s">
        <v>12459</v>
      </c>
      <c r="K21" s="221" t="s">
        <v>12456</v>
      </c>
      <c r="L21" s="221" t="s">
        <v>12457</v>
      </c>
      <c r="M21" s="221" t="s">
        <v>12458</v>
      </c>
      <c r="N21" s="221" t="s">
        <v>12459</v>
      </c>
      <c r="O21" s="221" t="s">
        <v>12456</v>
      </c>
      <c r="P21" s="221" t="s">
        <v>12457</v>
      </c>
      <c r="Q21" s="221" t="s">
        <v>12458</v>
      </c>
      <c r="R21" s="221" t="s">
        <v>12459</v>
      </c>
      <c r="S21" s="221" t="s">
        <v>12456</v>
      </c>
      <c r="T21" s="221" t="s">
        <v>12457</v>
      </c>
      <c r="U21" s="221" t="s">
        <v>12458</v>
      </c>
      <c r="V21" s="221" t="s">
        <v>12459</v>
      </c>
      <c r="W21" s="222" t="s">
        <v>12460</v>
      </c>
      <c r="Y21" s="220" t="s">
        <v>228</v>
      </c>
      <c r="Z21" s="221" t="s">
        <v>12456</v>
      </c>
      <c r="AA21" s="221" t="s">
        <v>12457</v>
      </c>
      <c r="AB21" s="221" t="s">
        <v>12458</v>
      </c>
      <c r="AC21" s="221" t="s">
        <v>12459</v>
      </c>
      <c r="AD21" s="221" t="s">
        <v>12456</v>
      </c>
      <c r="AE21" s="221" t="s">
        <v>12457</v>
      </c>
      <c r="AF21" s="221" t="s">
        <v>12458</v>
      </c>
      <c r="AG21" s="221" t="s">
        <v>12459</v>
      </c>
      <c r="AH21" s="221" t="s">
        <v>12456</v>
      </c>
      <c r="AI21" s="221" t="s">
        <v>12457</v>
      </c>
      <c r="AJ21" s="221" t="s">
        <v>12458</v>
      </c>
      <c r="AK21" s="221" t="s">
        <v>12459</v>
      </c>
      <c r="AL21" s="221" t="s">
        <v>12456</v>
      </c>
      <c r="AM21" s="221" t="s">
        <v>12457</v>
      </c>
      <c r="AN21" s="221" t="s">
        <v>12458</v>
      </c>
      <c r="AO21" s="221" t="s">
        <v>12459</v>
      </c>
      <c r="AP21" s="221" t="s">
        <v>12456</v>
      </c>
      <c r="AQ21" s="221" t="s">
        <v>12457</v>
      </c>
      <c r="AR21" s="221" t="s">
        <v>12458</v>
      </c>
      <c r="AS21" s="221" t="s">
        <v>12459</v>
      </c>
      <c r="AT21" s="222" t="s">
        <v>12460</v>
      </c>
    </row>
    <row r="22" spans="2:46" ht="3.75" customHeight="1"/>
    <row r="23" spans="2:46">
      <c r="B23" s="289" t="s">
        <v>224</v>
      </c>
      <c r="C23" s="277"/>
      <c r="D23" s="245"/>
      <c r="E23" s="245"/>
      <c r="F23" s="278"/>
      <c r="G23" s="279"/>
      <c r="H23" s="245"/>
      <c r="I23" s="245"/>
      <c r="J23" s="246">
        <f>COUNTIFS(AG_Sheyla_1[MES],"May",AG_Sheyla_1[SEMANA],'REPORTE| Agenda'!$J$21,AG_Sheyla_1[ESCUELA],"PSICOLOGIA",AG_Sheyla_1[2 RINDIÓ EXAMEN],"SI",AG_Sheyla_1[ASESORA],'REPORTE| Agenda'!$B$21,AG_Sheyla_1[SEMESTRE],"2025-II")</f>
        <v>0</v>
      </c>
      <c r="K23" s="277">
        <f>COUNTIFS(AG_Sheyla_1[MES],"Jun",AG_Sheyla_1[SEMANA],'REPORTE| Agenda'!$K$13,AG_Sheyla_1[ESCUELA],"PSICOLOGIA",AG_Sheyla_1[2 RINDIÓ EXAMEN],"SI",AG_Sheyla_1[ASESORA],'REPORTE| Agenda'!$B$21,AG_Sheyla_1[SEMESTRE],"2025-II")</f>
        <v>3</v>
      </c>
      <c r="L23" s="245">
        <f>COUNTIFS(AG_Sheyla_1[MES],"Jun",AG_Sheyla_1[SEMANA],'REPORTE| Agenda'!$L$13,AG_Sheyla_1[ESCUELA],"PSICOLOGIA",AG_Sheyla_1[2 RINDIÓ EXAMEN],"SI",AG_Sheyla_1[ASESORA],'REPORTE| Agenda'!$B$21,AG_Sheyla_1[SEMESTRE],"2025-II")</f>
        <v>3</v>
      </c>
      <c r="M23" s="245">
        <f>COUNTIFS(AG_Sheyla_1[MES],"Jun",AG_Sheyla_1[SEMANA],'REPORTE| Agenda'!$M$5,AG_Sheyla_1[ESCUELA],"PSICOLOGIA",AG_Sheyla_1[2 RINDIÓ EXAMEN],"SI",AG_Sheyla_1[ASESORA],'REPORTE| Agenda'!$B$21,AG_Sheyla_1[SEMESTRE],"2025-II")</f>
        <v>0</v>
      </c>
      <c r="N23" s="246">
        <f>COUNTIFS(AG_Sheyla_1[MES],"Jun",AG_Sheyla_1[SEMANA],'REPORTE| Agenda'!$N$13,AG_Sheyla_1[ESCUELA],"PSICOLOGIA",AG_Sheyla_1[2 RINDIÓ EXAMEN],"SI",AG_Sheyla_1[ASESORA],'REPORTE| Agenda'!$B$21,AG_Sheyla_1[SEMESTRE],"2025-II")</f>
        <v>1</v>
      </c>
      <c r="O23" s="277">
        <f>COUNTIFS(AG_Sheyla_1[MES],"Jul",AG_Sheyla_1[SEMANA],'REPORTE| Agenda'!$O$5,AG_Sheyla_1[ESCUELA],"PSICOLOGIA",AG_Sheyla_1[2 RINDIÓ EXAMEN],"SI",AG_Sheyla_1[ASESORA],'REPORTE| Agenda'!$B$21,AG_Sheyla_1[SEMESTRE],"2025-II")</f>
        <v>2</v>
      </c>
      <c r="P23" s="245">
        <f>COUNTIFS(AG_Sheyla_1[MES],"Jul",AG_Sheyla_1[SEMANA],'REPORTE| Agenda'!$P$5,AG_Sheyla_1[ESCUELA],"PSICOLOGIA",AG_Sheyla_1[2 RINDIÓ EXAMEN],"SI",AG_Sheyla_1[ASESORA],'REPORTE| Agenda'!$B$21,AG_Sheyla_1[SEMESTRE],"2025-II")</f>
        <v>3</v>
      </c>
      <c r="Q23" s="245">
        <f>COUNTIFS(AG_Sheyla_1[MES],"Jul",AG_Sheyla_1[SEMANA],'REPORTE| Agenda'!$Q$5,AG_Sheyla_1[ESCUELA],"PSICOLOGIA",AG_Sheyla_1[2 RINDIÓ EXAMEN],"SI",AG_Sheyla_1[ASESORA],'REPORTE| Agenda'!$B$21,AG_Sheyla_1[SEMESTRE],"2025-II")</f>
        <v>1</v>
      </c>
      <c r="R23" s="246">
        <f>COUNTIFS(AG_Sheyla_1[MES],"Jul",AG_Sheyla_1[SEMANA],'REPORTE| Agenda'!$R$5,AG_Sheyla_1[ESCUELA],"PSICOLOGIA",AG_Sheyla_1[2 RINDIÓ EXAMEN],"SI",AG_Sheyla_1[ASESORA],'REPORTE| Agenda'!$B$21,AG_Sheyla_1[SEMESTRE],"2025-II")</f>
        <v>1</v>
      </c>
      <c r="S23" s="277">
        <f>COUNTIFS(AG_Sheyla_1[MES],"Ago",AG_Sheyla_1[SEMANA],'REPORTE| Agenda'!S21,AG_Sheyla_1[ESCUELA],"PSICOLOGIA",AG_Sheyla_1[2 RINDIÓ EXAMEN],"SI",AG_Sheyla_1[ASESORA],'REPORTE| Agenda'!$B$21,AG_Sheyla_1[SEMESTRE],"2025-II")</f>
        <v>0</v>
      </c>
      <c r="T23" s="245">
        <f>COUNTIFS(AG_Sheyla_1[MES],"Ago",AG_Sheyla_1[SEMANA],'REPORTE| Agenda'!$T$13,AG_Sheyla_1[ESCUELA],"PSICOLOGIA",AG_Sheyla_1[2 RINDIÓ EXAMEN],"SI",AG_Sheyla_1[ASESORA],'REPORTE| Agenda'!$B$21,AG_Sheyla_1[SEMESTRE],"2025-II")</f>
        <v>0</v>
      </c>
      <c r="U23" s="245">
        <f>COUNTIFS(AG_Sheyla_1[MES],"Ago",AG_Sheyla_1[SEMANA],'REPORTE| Agenda'!$U$13,AG_Sheyla_1[ESCUELA],"PSICOLOGIA",AG_Sheyla_1[2 RINDIÓ EXAMEN],"SI",AG_Sheyla_1[ASESORA],'REPORTE| Agenda'!$B$21,AG_Sheyla_1[SEMESTRE],"2025-II")</f>
        <v>0</v>
      </c>
      <c r="V23" s="246">
        <f>COUNTIFS(AG_Sheyla_1[MES],"Ago",AG_Sheyla_1[SEMANA],'REPORTE| Agenda'!$V$21,AG_Sheyla_1[ESCUELA],"PSICOLOGIA",AG_Sheyla_1[2 RINDIÓ EXAMEN],"SI",AG_Sheyla_1[ASESORA],'REPORTE| Agenda'!$B$21,AG_Sheyla_1[SEMESTRE],"2025-II")</f>
        <v>0</v>
      </c>
      <c r="W23" s="306">
        <f>SUM(C23:V23)</f>
        <v>14</v>
      </c>
      <c r="Y23" s="223" t="s">
        <v>224</v>
      </c>
      <c r="Z23" s="224"/>
      <c r="AA23" s="225"/>
      <c r="AB23" s="225"/>
      <c r="AC23" s="226"/>
      <c r="AD23" s="277">
        <f>COUNTIFS(AG_Sheyla_1[MES],"May",AG_Sheyla_1[SEMANA],'REPORTE| Agenda'!AD21,AG_Sheyla_1[ESCUELA],"PSICOLOGIA",AG_Sheyla_1[2 RINDIÓ EXAMEN],"SI",AG_Sheyla_1[ASESORA],'REPORTE| Agenda'!$Y$21,AG_Sheyla_1[SEMESTRE],"2026-I")</f>
        <v>0</v>
      </c>
      <c r="AE23" s="245">
        <f>COUNTIFS(AG_Sheyla_1[MES],"May",AG_Sheyla_1[SEMANA],'REPORTE| Agenda'!AE21,AG_Sheyla_1[ESCUELA],"PSICOLOGIA",AG_Sheyla_1[2 RINDIÓ EXAMEN],"SI",AG_Sheyla_1[ASESORA],'REPORTE| Agenda'!$Y$21,AG_Sheyla_1[SEMESTRE],"2026-I")</f>
        <v>0</v>
      </c>
      <c r="AF23" s="245">
        <f>COUNTIFS(AG_Sheyla_1[MES],"May",AG_Sheyla_1[SEMANA],'REPORTE| Agenda'!AF21,AG_Sheyla_1[ESCUELA],"PSICOLOGIA",AG_Sheyla_1[2 RINDIÓ EXAMEN],"SI",AG_Sheyla_1[ASESORA],'REPORTE| Agenda'!$Y$21,AG_Sheyla_1[SEMESTRE],"2026-I")</f>
        <v>0</v>
      </c>
      <c r="AG23" s="246">
        <f>COUNTIFS(AG_Sheyla_1[MES],"May",AG_Sheyla_1[SEMANA],'REPORTE| Agenda'!AG21,AG_Sheyla_1[ESCUELA],"PSICOLOGIA",AG_Sheyla_1[2 RINDIÓ EXAMEN],"SI",AG_Sheyla_1[ASESORA],'REPORTE| Agenda'!$Y$21,AG_Sheyla_1[SEMESTRE],"2026-I")</f>
        <v>1</v>
      </c>
      <c r="AH23" s="277">
        <f>COUNTIFS(AG_Sheyla_1[MES],"Jun",AG_Sheyla_1[SEMANA],'REPORTE| Agenda'!AH21,AG_Sheyla_1[ESCUELA],"PSICOLOGIA",AG_Sheyla_1[2 RINDIÓ EXAMEN],"SI",AG_Sheyla_1[ASESORA],'REPORTE| Agenda'!$Y$21,AG_Sheyla_1[SEMESTRE],"2026-I")</f>
        <v>0</v>
      </c>
      <c r="AI23" s="245">
        <f>COUNTIFS(AG_Sheyla_1[MES],"Jun",AG_Sheyla_1[SEMANA],'REPORTE| Agenda'!AI21,AG_Sheyla_1[ESCUELA],"PSICOLOGIA",AG_Sheyla_1[2 RINDIÓ EXAMEN],"SI",AG_Sheyla_1[ASESORA],'REPORTE| Agenda'!$Y$21,AG_Sheyla_1[SEMESTRE],"2026-I")</f>
        <v>1</v>
      </c>
      <c r="AJ23" s="245">
        <f>COUNTIFS(AG_Sheyla_1[MES],"Jun",AG_Sheyla_1[SEMANA],'REPORTE| Agenda'!AJ21,AG_Sheyla_1[ESCUELA],"PSICOLOGIA",AG_Sheyla_1[2 RINDIÓ EXAMEN],"SI",AG_Sheyla_1[ASESORA],'REPORTE| Agenda'!$Y$21,AG_Sheyla_1[SEMESTRE],"2026-I")</f>
        <v>1</v>
      </c>
      <c r="AK23" s="246">
        <f>COUNTIFS(AG_Sheyla_1[MES],"Jun",AG_Sheyla_1[SEMANA],'REPORTE| Agenda'!AK21,AG_Sheyla_1[ESCUELA],"PSICOLOGIA",AG_Sheyla_1[2 RINDIÓ EXAMEN],"SI",AG_Sheyla_1[ASESORA],'REPORTE| Agenda'!$Y$21,AG_Sheyla_1[SEMESTRE],"2026-I")</f>
        <v>4</v>
      </c>
      <c r="AL23" s="277">
        <f>COUNTIFS(AG_Sheyla_1[MES],"Jul",AG_Sheyla_1[SEMANA],'REPORTE| Agenda'!AL21,AG_Sheyla_1[ESCUELA],"PSICOLOGIA",AG_Sheyla_1[2 RINDIÓ EXAMEN],"SI",AG_Sheyla_1[ASESORA],'REPORTE| Agenda'!$Y$21,AG_Sheyla_1[SEMESTRE],"2026-I")</f>
        <v>0</v>
      </c>
      <c r="AM23" s="245">
        <f>COUNTIFS(AG_Sheyla_1[MES],"Jul",AG_Sheyla_1[SEMANA],'REPORTE| Agenda'!AM21,AG_Sheyla_1[ESCUELA],"PSICOLOGIA",AG_Sheyla_1[2 RINDIÓ EXAMEN],"SI",AG_Sheyla_1[ASESORA],'REPORTE| Agenda'!$Y$21,AG_Sheyla_1[SEMESTRE],"2026-I")</f>
        <v>0</v>
      </c>
      <c r="AN23" s="245">
        <f>COUNTIFS(AG_Sheyla_1[MES],"Jul",AG_Sheyla_1[SEMANA],'REPORTE| Agenda'!$AN$21,AG_Sheyla_1[ESCUELA],"PSICOLOGIA",AG_Sheyla_1[2 RINDIÓ EXAMEN],"SI",AG_Sheyla_1[ASESORA],'REPORTE| Agenda'!$Y$21,AG_Sheyla_1[SEMESTRE],"2026-I")</f>
        <v>4</v>
      </c>
      <c r="AO23" s="246">
        <f>COUNTIFS(AG_Sheyla_1[MES],"Jul",AG_Sheyla_1[SEMANA],'REPORTE| Agenda'!$AO$21,AG_Sheyla_1[ESCUELA],"PSICOLOGIA",AG_Sheyla_1[2 RINDIÓ EXAMEN],"SI",AG_Sheyla_1[ASESORA],'REPORTE| Agenda'!$Y$21,AG_Sheyla_1[SEMESTRE],"2026-I")</f>
        <v>0</v>
      </c>
      <c r="AP23" s="277">
        <f>COUNTIFS(AG_Sheyla_1[MES],"Ago",AG_Sheyla_1[SEMANA],'REPORTE| Agenda'!AP21,AG_Sheyla_1[ESCUELA],"PSICOLOGIA",AG_Sheyla_1[2 RINDIÓ EXAMEN],"SI",AG_Sheyla_1[ASESORA],'REPORTE| Agenda'!Y21,AG_Sheyla_1[SEMESTRE],"2026-I")</f>
        <v>3</v>
      </c>
      <c r="AQ23" s="245">
        <f>COUNTIFS(AG_Sheyla_1[MES],"Ago",AG_Sheyla_1[SEMANA],'REPORTE| Agenda'!AQ21,AG_Sheyla_1[ESCUELA],"PSICOLOGIA",AG_Sheyla_1[2 RINDIÓ EXAMEN],"SI",AG_Sheyla_1[ASESORA],'REPORTE| Agenda'!Y21,AG_Sheyla_1[SEMESTRE],"2026-I")</f>
        <v>0</v>
      </c>
      <c r="AR23" s="245">
        <f>COUNTIFS(AG_Sheyla_1[MES],"Ago",AG_Sheyla_1[SEMANA],'REPORTE| Agenda'!AR21,AG_Sheyla_1[ESCUELA],"PSICOLOGIA",AG_Sheyla_1[2 RINDIÓ EXAMEN],"SI",AG_Sheyla_1[ASESORA],'REPORTE| Agenda'!Y21,AG_Sheyla_1[SEMESTRE],"2026-I")</f>
        <v>0</v>
      </c>
      <c r="AS23" s="246">
        <f>COUNTIFS(AG_Sheyla_1[MES],"Ago",AG_Sheyla_1[SEMANA],'REPORTE| Agenda'!AS21,AG_Sheyla_1[ESCUELA],"PSICOLOGIA",AG_Sheyla_1[2 RINDIÓ EXAMEN],"SI",AG_Sheyla_1[ASESORA],'REPORTE| Agenda'!Y21,AG_Sheyla_1[SEMESTRE],"2026-I")</f>
        <v>0</v>
      </c>
      <c r="AT23" s="331">
        <f>SUM(Z23:AS23)</f>
        <v>14</v>
      </c>
    </row>
    <row r="24" spans="2:46">
      <c r="B24" s="290" t="s">
        <v>225</v>
      </c>
      <c r="C24" s="280"/>
      <c r="D24" s="281"/>
      <c r="E24" s="281"/>
      <c r="F24" s="282"/>
      <c r="G24" s="283"/>
      <c r="H24" s="281"/>
      <c r="I24" s="281"/>
      <c r="J24" s="234">
        <f>COUNTIFS(AG_Sheyla_1[MES],"May",AG_Sheyla_1[SEMANA],'REPORTE| Agenda'!$J$21,AG_Sheyla_1[ESCUELA],"TURISMO",AG_Sheyla_1[2 RINDIÓ EXAMEN],"SI",AG_Sheyla_1[ASESORA],'REPORTE| Agenda'!$B$21,AG_Sheyla_1[SEMESTRE],"2025-II")</f>
        <v>0</v>
      </c>
      <c r="K24" s="280">
        <f>COUNTIFS(AG_Sheyla_1[MES],"Jun",AG_Sheyla_1[SEMANA],'REPORTE| Agenda'!$K$5,AG_Sheyla_1[ESCUELA],"TURISMO",AG_Sheyla_1[2 RINDIÓ EXAMEN],"SI",AG_Sheyla_1[ASESORA],'REPORTE| Agenda'!$B$21,AG_Sheyla_1[SEMESTRE],"2025-II")</f>
        <v>0</v>
      </c>
      <c r="L24" s="281">
        <f>COUNTIFS(AG_Sheyla_1[MES],"Jun",AG_Sheyla_1[SEMANA],'REPORTE| Agenda'!$L$5,AG_Sheyla_1[ESCUELA],"TURISMO",AG_Sheyla_1[2 RINDIÓ EXAMEN],"SI",AG_Sheyla_1[ASESORA],'REPORTE| Agenda'!$B$21,AG_Sheyla_1[SEMESTRE],"2025-II")</f>
        <v>0</v>
      </c>
      <c r="M24" s="281">
        <f>COUNTIFS(AG_Sheyla_1[MES],"Jun",AG_Sheyla_1[SEMANA],'REPORTE| Agenda'!$M$5,AG_Sheyla_1[ESCUELA],"TURISMO",AG_Sheyla_1[2 RINDIÓ EXAMEN],"SI",AG_Sheyla_1[ASESORA],'REPORTE| Agenda'!$B$21,AG_Sheyla_1[SEMESTRE],"2025-II")</f>
        <v>0</v>
      </c>
      <c r="N24" s="284">
        <f>COUNTIFS(AG_Sheyla_1[MES],"Jun",AG_Sheyla_1[SEMANA],'REPORTE| Agenda'!$N$5,AG_Sheyla_1[ESCUELA],"TURISMO",AG_Sheyla_1[2 RINDIÓ EXAMEN],"SI",AG_Sheyla_1[ASESORA],'REPORTE| Agenda'!$B$21,AG_Sheyla_1[SEMESTRE],"2025-II")</f>
        <v>0</v>
      </c>
      <c r="O24" s="280">
        <f>COUNTIFS(AG_Sheyla_1[MES],"Jul",AG_Sheyla_1[SEMANA],'REPORTE| Agenda'!$O$5,AG_Sheyla_1[ESCUELA],"TURISMO",AG_Sheyla_1[2 RINDIÓ EXAMEN],"SI",AG_Sheyla_1[ASESORA],'REPORTE| Agenda'!$B$21,AG_Sheyla_1[SEMESTRE],"2025-II")</f>
        <v>0</v>
      </c>
      <c r="P24" s="281">
        <f>COUNTIFS(AG_Sheyla_1[MES],"Jul",AG_Sheyla_1[SEMANA],'REPORTE| Agenda'!$P$5,AG_Sheyla_1[ESCUELA],"TURISMO",AG_Sheyla_1[2 RINDIÓ EXAMEN],"SI",AG_Sheyla_1[ASESORA],'REPORTE| Agenda'!$B$21,AG_Sheyla_1[SEMESTRE],"2025-II")</f>
        <v>0</v>
      </c>
      <c r="Q24" s="281">
        <f>COUNTIFS(AG_Sheyla_1[MES],"Jul",AG_Sheyla_1[SEMANA],'REPORTE| Agenda'!$Q$5,AG_Sheyla_1[ESCUELA],"TURISMO",AG_Sheyla_1[2 RINDIÓ EXAMEN],"SI",AG_Sheyla_1[ASESORA],'REPORTE| Agenda'!$B$21,AG_Sheyla_1[SEMESTRE],"2025-II")</f>
        <v>2</v>
      </c>
      <c r="R24" s="284">
        <f>COUNTIFS(AG_Sheyla_1[MES],"Jul",AG_Sheyla_1[SEMANA],'REPORTE| Agenda'!$R$5,AG_Sheyla_1[ESCUELA],"TURISMO",AG_Sheyla_1[2 RINDIÓ EXAMEN],"SI",AG_Sheyla_1[ASESORA],'REPORTE| Agenda'!$B$21,AG_Sheyla_1[SEMESTRE],"2025-II")</f>
        <v>0</v>
      </c>
      <c r="S24" s="280">
        <f>COUNTIFS(AG_Sheyla_1[MES],"Ago",AG_Sheyla_1[SEMANA],'REPORTE| Agenda'!$S$13,AG_Sheyla_1[ESCUELA],"TURISMO",AG_Sheyla_1[2 RINDIÓ EXAMEN],"SI",AG_Sheyla_1[ASESORA],'REPORTE| Agenda'!$B$21,AG_Sheyla_1[SEMESTRE],"2025-II")</f>
        <v>0</v>
      </c>
      <c r="T24" s="281">
        <f>COUNTIFS(AG_Sheyla_1[MES],"Ago",AG_Sheyla_1[SEMANA],'REPORTE| Agenda'!$T$13,AG_Sheyla_1[ESCUELA],"TURISMO",AG_Sheyla_1[2 RINDIÓ EXAMEN],"SI",AG_Sheyla_1[ASESORA],'REPORTE| Agenda'!$B$21,AG_Sheyla_1[SEMESTRE],"2025-II")</f>
        <v>0</v>
      </c>
      <c r="U24" s="281">
        <f>COUNTIFS(AG_Sheyla_1[MES],"Ago",AG_Sheyla_1[SEMANA],'REPORTE| Agenda'!$U$13,AG_Sheyla_1[ESCUELA],"TURISMO",AG_Sheyla_1[2 RINDIÓ EXAMEN],"SI",AG_Sheyla_1[ASESORA],'REPORTE| Agenda'!$B$21,AG_Sheyla_1[SEMESTRE],"2025-II")</f>
        <v>0</v>
      </c>
      <c r="V24" s="284">
        <f>COUNTIFS(AG_Sheyla_1[MES],"Ago",AG_Sheyla_1[SEMANA],'REPORTE| Agenda'!$V$13,AG_Sheyla_1[ESCUELA],"TURISMO",AG_Sheyla_1[2 RINDIÓ EXAMEN],"SI",AG_Sheyla_1[ASESORA],'REPORTE| Agenda'!$B$21,AG_Sheyla_1[SEMESTRE],"2025-II")</f>
        <v>0</v>
      </c>
      <c r="W24" s="307">
        <f>SUM(C24:V24)</f>
        <v>2</v>
      </c>
      <c r="Y24" s="229" t="s">
        <v>225</v>
      </c>
      <c r="Z24" s="230"/>
      <c r="AA24" s="231"/>
      <c r="AB24" s="231"/>
      <c r="AC24" s="232"/>
      <c r="AD24" s="280">
        <f>COUNTIFS(AG_Sheyla_1[MES],"May",AG_Sheyla_1[SEMANA],'REPORTE| Agenda'!AD21,AG_Sheyla_1[ESCUELA],"TURISMO",AG_Sheyla_1[2 RINDIÓ EXAMEN],"SI",AG_Sheyla_1[ASESORA],'REPORTE| Agenda'!$Y$21,AG_Sheyla_1[SEMESTRE],"2026-I")</f>
        <v>0</v>
      </c>
      <c r="AE24" s="281">
        <f>COUNTIFS(AG_Sheyla_1[MES],"May",AG_Sheyla_1[SEMANA],'REPORTE| Agenda'!AE21,AG_Sheyla_1[ESCUELA],"TURISMO",AG_Sheyla_1[2 RINDIÓ EXAMEN],"SI",AG_Sheyla_1[ASESORA],'REPORTE| Agenda'!$Y$21,AG_Sheyla_1[SEMESTRE],"2026-I")</f>
        <v>0</v>
      </c>
      <c r="AF24" s="281">
        <f>COUNTIFS(AG_Sheyla_1[MES],"May",AG_Sheyla_1[SEMANA],'REPORTE| Agenda'!AF21,AG_Sheyla_1[ESCUELA],"TURISMO",AG_Sheyla_1[2 RINDIÓ EXAMEN],"SI",AG_Sheyla_1[ASESORA],'REPORTE| Agenda'!$Y$21,AG_Sheyla_1[SEMESTRE],"2026-I")</f>
        <v>0</v>
      </c>
      <c r="AG24" s="284">
        <f>COUNTIFS(AG_Sheyla_1[MES],"May",AG_Sheyla_1[SEMANA],'REPORTE| Agenda'!AG21,AG_Sheyla_1[ESCUELA],"TURISMO",AG_Sheyla_1[2 RINDIÓ EXAMEN],"SI",AG_Sheyla_1[ASESORA],'REPORTE| Agenda'!$Y$21,AG_Sheyla_1[SEMESTRE],"2026-I")</f>
        <v>0</v>
      </c>
      <c r="AH24" s="280">
        <f>COUNTIFS(AG_Sheyla_1[MES],"Jun",AG_Sheyla_1[SEMANA],'REPORTE| Agenda'!AH21,AG_Sheyla_1[ESCUELA],"TURISMO",AG_Sheyla_1[2 RINDIÓ EXAMEN],"SI",AG_Sheyla_1[ASESORA],'REPORTE| Agenda'!$Y$21,AG_Sheyla_1[SEMESTRE],"2026-I")</f>
        <v>0</v>
      </c>
      <c r="AI24" s="281">
        <f>COUNTIFS(AG_Sheyla_1[MES],"Jun",AG_Sheyla_1[SEMANA],'REPORTE| Agenda'!AI21,AG_Sheyla_1[ESCUELA],"TURISMO",AG_Sheyla_1[2 RINDIÓ EXAMEN],"SI",AG_Sheyla_1[ASESORA],'REPORTE| Agenda'!$Y$21,AG_Sheyla_1[SEMESTRE],"2026-I")</f>
        <v>0</v>
      </c>
      <c r="AJ24" s="281">
        <f>COUNTIFS(AG_Sheyla_1[MES],"Jun",AG_Sheyla_1[SEMANA],'REPORTE| Agenda'!AJ21,AG_Sheyla_1[ESCUELA],"TURISMO",AG_Sheyla_1[2 RINDIÓ EXAMEN],"SI",AG_Sheyla_1[ASESORA],'REPORTE| Agenda'!$Y$21,AG_Sheyla_1[SEMESTRE],"2026-I")</f>
        <v>2</v>
      </c>
      <c r="AK24" s="284">
        <f>COUNTIFS(AG_Sheyla_1[MES],"Jun",AG_Sheyla_1[SEMANA],'REPORTE| Agenda'!AK21,AG_Sheyla_1[ESCUELA],"TURISMO",AG_Sheyla_1[2 RINDIÓ EXAMEN],"SI",AG_Sheyla_1[ASESORA],'REPORTE| Agenda'!$Y$21,AG_Sheyla_1[SEMESTRE],"2026-I")</f>
        <v>3</v>
      </c>
      <c r="AL24" s="280">
        <f>COUNTIFS(AG_Sheyla_1[MES],"Jul",AG_Sheyla_1[SEMANA],'REPORTE| Agenda'!$AL$21,AG_Sheyla_1[ESCUELA],"TURISMO",AG_Sheyla_1[2 RINDIÓ EXAMEN],"SI",AG_Sheyla_1[ASESORA],'REPORTE| Agenda'!$Y$21,AG_Sheyla_1[SEMESTRE],"2026-I")</f>
        <v>0</v>
      </c>
      <c r="AM24" s="281">
        <f>COUNTIFS(AG_Sheyla_1[MES],"Jul",AG_Sheyla_1[SEMANA],'REPORTE| Agenda'!$AM$21,AG_Sheyla_1[ESCUELA],"TURISMO",AG_Sheyla_1[2 RINDIÓ EXAMEN],"SI",AG_Sheyla_1[ASESORA],'REPORTE| Agenda'!$Y$21,AG_Sheyla_1[SEMESTRE],"2026-I")</f>
        <v>1</v>
      </c>
      <c r="AN24" s="281">
        <f>COUNTIFS(AG_Sheyla_1[MES],"Jul",AG_Sheyla_1[SEMANA],'REPORTE| Agenda'!AN21,AG_Sheyla_1[ESCUELA],"TURISMO",AG_Sheyla_1[2 RINDIÓ EXAMEN],"SI",AG_Sheyla_1[ASESORA],'REPORTE| Agenda'!$Y$21,AG_Sheyla_1[SEMESTRE],"2026-I")</f>
        <v>0</v>
      </c>
      <c r="AO24" s="284">
        <f>COUNTIFS(AG_Sheyla_1[MES],"Jul",AG_Sheyla_1[SEMANA],'REPORTE| Agenda'!AO21,AG_Sheyla_1[ESCUELA],"TURISMO",AG_Sheyla_1[2 RINDIÓ EXAMEN],"SI",AG_Sheyla_1[ASESORA],'REPORTE| Agenda'!$Y$21,AG_Sheyla_1[SEMESTRE],"2026-I")</f>
        <v>0</v>
      </c>
      <c r="AP24" s="280">
        <f>COUNTIFS(AG_Sheyla_1[MES],"Ago",AG_Sheyla_1[SEMANA],'REPORTE| Agenda'!AH21,AG_Sheyla_1[ESCUELA],"TURISMO",AG_Sheyla_1[2 RINDIÓ EXAMEN],"SI",AG_Sheyla_1[ASESORA],'REPORTE| Agenda'!Y21,AG_Sheyla_1[SEMESTRE],"2026-I")</f>
        <v>0</v>
      </c>
      <c r="AQ24" s="281">
        <f>COUNTIFS(AG_Sheyla_1[MES],"Ago",AG_Sheyla_1[SEMANA],'REPORTE| Agenda'!AQ21,AG_Sheyla_1[ESCUELA],"TURISMO",AG_Sheyla_1[2 RINDIÓ EXAMEN],"SI",AG_Sheyla_1[ASESORA],'REPORTE| Agenda'!Y21,AG_Sheyla_1[SEMESTRE],"2026-I")</f>
        <v>0</v>
      </c>
      <c r="AR24" s="281">
        <f>COUNTIFS(AG_Sheyla_1[MES],"Ago",AG_Sheyla_1[SEMANA],'REPORTE| Agenda'!AR21,AG_Sheyla_1[ESCUELA],"TURISMO",AG_Sheyla_1[2 RINDIÓ EXAMEN],"SI",AG_Sheyla_1[ASESORA],'REPORTE| Agenda'!Y21,AG_Sheyla_1[SEMESTRE],"2026-I")</f>
        <v>0</v>
      </c>
      <c r="AS24" s="284">
        <f>COUNTIFS(AG_Sheyla_1[MES],"Ago",AG_Sheyla_1[SEMANA],'REPORTE| Agenda'!AS21,AG_Sheyla_1[ESCUELA],"TURISMO",AG_Sheyla_1[2 RINDIÓ EXAMEN],"SI",AG_Sheyla_1[ASESORA],'REPORTE| Agenda'!Y21,AG_Sheyla_1[SEMESTRE],"2026-I")</f>
        <v>0</v>
      </c>
      <c r="AT24" s="330">
        <f>SUM(Z24:AO24)</f>
        <v>6</v>
      </c>
    </row>
    <row r="25" spans="2:46">
      <c r="B25" s="290" t="s">
        <v>223</v>
      </c>
      <c r="C25" s="285"/>
      <c r="D25" s="286"/>
      <c r="E25" s="286"/>
      <c r="F25" s="287"/>
      <c r="G25" s="288"/>
      <c r="H25" s="286"/>
      <c r="I25" s="286"/>
      <c r="J25" s="234">
        <f>COUNTIFS(AG_Sheyla_1[MES],"May",AG_Sheyla_1[SEMANA],'REPORTE| Agenda'!$J$21,AG_Sheyla_1[ESCUELA],"COMUNICACIONES",AG_Sheyla_1[2 RINDIÓ EXAMEN],"SI",AG_Sheyla_1[ASESORA],'REPORTE| Agenda'!$B$21,AG_Sheyla_1[SEMESTRE],"2025-II")</f>
        <v>1</v>
      </c>
      <c r="K25" s="280">
        <f>COUNTIFS(AG_Sheyla_1[MES],"Jun",AG_Sheyla_1[SEMANA],'REPORTE| Agenda'!$K$5,AG_Sheyla_1[ESCUELA],"COMUNICACIONES",AG_Sheyla_1[2 RINDIÓ EXAMEN],"SI",AG_Sheyla_1[ASESORA],'REPORTE| Agenda'!$B$21,AG_Sheyla_1[SEMESTRE],"2025-II")</f>
        <v>1</v>
      </c>
      <c r="L25" s="281">
        <f>COUNTIFS(AG_Sheyla_1[MES],"Jun",AG_Sheyla_1[SEMANA],'REPORTE| Agenda'!$L$5,AG_Sheyla_1[ESCUELA],"COMUNICACIONES",AG_Sheyla_1[2 RINDIÓ EXAMEN],"SI",AG_Sheyla_1[ASESORA],'REPORTE| Agenda'!$B$21,AG_Sheyla_1[SEMESTRE],"2025-II")</f>
        <v>1</v>
      </c>
      <c r="M25" s="281">
        <f>COUNTIFS(AG_Sheyla_1[MES],"Jun",AG_Sheyla_1[SEMANA],'REPORTE| Agenda'!$M$5,AG_Sheyla_1[ESCUELA],"COMUNICACIONES",AG_Sheyla_1[2 RINDIÓ EXAMEN],"SI",AG_Sheyla_1[ASESORA],'REPORTE| Agenda'!$B$21,AG_Sheyla_1[SEMESTRE],"2025-II")</f>
        <v>1</v>
      </c>
      <c r="N25" s="284">
        <f>COUNTIFS(AG_Sheyla_1[MES],"Jun",AG_Sheyla_1[SEMANA],'REPORTE| Agenda'!$N$5,AG_Sheyla_1[ESCUELA],"COMUNICACIONES",AG_Sheyla_1[2 RINDIÓ EXAMEN],"SI",AG_Sheyla_1[ASESORA],'REPORTE| Agenda'!$B$21,AG_Sheyla_1[SEMESTRE],"2025-II")</f>
        <v>4</v>
      </c>
      <c r="O25" s="280">
        <f>COUNTIFS(AG_Sheyla_1[MES],"Jul",AG_Sheyla_1[SEMANA],'REPORTE| Agenda'!$O$5,AG_Sheyla_1[ESCUELA],"COMUNICACIONES",AG_Sheyla_1[2 RINDIÓ EXAMEN],"SI",AG_Sheyla_1[ASESORA],'REPORTE| Agenda'!$B$21,AG_Sheyla_1[SEMESTRE],"2025-II")</f>
        <v>0</v>
      </c>
      <c r="P25" s="281">
        <f>COUNTIFS(AG_Sheyla_1[MES],"Jul",AG_Sheyla_1[SEMANA],'REPORTE| Agenda'!$P$5,AG_Sheyla_1[ESCUELA],"COMUNICACIONES",AG_Sheyla_1[2 RINDIÓ EXAMEN],"SI",AG_Sheyla_1[ASESORA],'REPORTE| Agenda'!$B$21,AG_Sheyla_1[SEMESTRE],"2025-II")</f>
        <v>0</v>
      </c>
      <c r="Q25" s="281">
        <f>COUNTIFS(AG_Sheyla_1[MES],"Jul",AG_Sheyla_1[SEMANA],'REPORTE| Agenda'!$Q$5,AG_Sheyla_1[ESCUELA],"COMUNICACIONES",AG_Sheyla_1[2 RINDIÓ EXAMEN],"SI",AG_Sheyla_1[ASESORA],'REPORTE| Agenda'!$B$21,AG_Sheyla_1[SEMESTRE],"2025-II")</f>
        <v>0</v>
      </c>
      <c r="R25" s="284">
        <f>COUNTIFS(AG_Sheyla_1[MES],"Jul",AG_Sheyla_1[SEMANA],'REPORTE| Agenda'!$R$5,AG_Sheyla_1[ESCUELA],"COMUNICACIONES",AG_Sheyla_1[2 RINDIÓ EXAMEN],"SI",AG_Sheyla_1[ASESORA],'REPORTE| Agenda'!$B$21,AG_Sheyla_1[SEMESTRE],"2025-II")</f>
        <v>1</v>
      </c>
      <c r="S25" s="280">
        <f>COUNTIFS(AG_Sheyla_1[MES],"Ago",AG_Sheyla_1[SEMANA],'REPORTE| Agenda'!$S$13,AG_Sheyla_1[ESCUELA],"COMUNICACIONES",AG_Sheyla_1[2 RINDIÓ EXAMEN],"SI",AG_Sheyla_1[ASESORA],'REPORTE| Agenda'!$B$21,AG_Sheyla_1[SEMESTRE],"2025-II")</f>
        <v>0</v>
      </c>
      <c r="T25" s="281">
        <f>COUNTIFS(AG_Sheyla_1[MES],"Ago",AG_Sheyla_1[SEMANA],'REPORTE| Agenda'!$T$13,AG_Sheyla_1[ESCUELA],"COMUNICACIONES",AG_Sheyla_1[2 RINDIÓ EXAMEN],"SI",AG_Sheyla_1[ASESORA],'REPORTE| Agenda'!$B$21,AG_Sheyla_1[SEMESTRE],"2025-II")</f>
        <v>0</v>
      </c>
      <c r="U25" s="281">
        <f>COUNTIFS(AG_Sheyla_1[MES],"Ago",AG_Sheyla_1[SEMANA],'REPORTE| Agenda'!$U$13,AG_Sheyla_1[ESCUELA],"COMUNICACIONES",AG_Sheyla_1[2 RINDIÓ EXAMEN],"SI",AG_Sheyla_1[ASESORA],'REPORTE| Agenda'!$B$21,AG_Sheyla_1[SEMESTRE],"2025-II")</f>
        <v>0</v>
      </c>
      <c r="V25" s="284">
        <f>COUNTIFS(AG_Sheyla_1[MES],"Ago",AG_Sheyla_1[SEMANA],'REPORTE| Agenda'!$V$13,AG_Sheyla_1[ESCUELA],"COMUNICACIONES",AG_Sheyla_1[2 RINDIÓ EXAMEN],"SI",AG_Sheyla_1[ASESORA],'REPORTE| Agenda'!$B$21,AG_Sheyla_1[SEMESTRE],"2025-II")</f>
        <v>0</v>
      </c>
      <c r="W25" s="307">
        <f>SUM(C25:V25)</f>
        <v>9</v>
      </c>
      <c r="Y25" s="229" t="s">
        <v>223</v>
      </c>
      <c r="Z25" s="230"/>
      <c r="AA25" s="231"/>
      <c r="AB25" s="231"/>
      <c r="AC25" s="232"/>
      <c r="AD25" s="280">
        <f>COUNTIFS(AG_Sheyla_1[MES],"May",AG_Sheyla_1[SEMANA],'REPORTE| Agenda'!AD21,AG_Sheyla_1[ESCUELA],"COMUNICACIONES",AG_Sheyla_1[2 RINDIÓ EXAMEN],"SI",AG_Sheyla_1[ASESORA],'REPORTE| Agenda'!$Y$21,AG_Sheyla_1[SEMESTRE],"2026-I")</f>
        <v>0</v>
      </c>
      <c r="AE25" s="281">
        <f>COUNTIFS(AG_Sheyla_1[MES],"May",AG_Sheyla_1[SEMANA],'REPORTE| Agenda'!AE21,AG_Sheyla_1[ESCUELA],"COMUNICACIONES",AG_Sheyla_1[2 RINDIÓ EXAMEN],"SI",AG_Sheyla_1[ASESORA],'REPORTE| Agenda'!$Y$21,AG_Sheyla_1[SEMESTRE],"2026-I")</f>
        <v>0</v>
      </c>
      <c r="AF25" s="281">
        <f>COUNTIFS(AG_Sheyla_1[MES],"May",AG_Sheyla_1[SEMANA],'REPORTE| Agenda'!AF21,AG_Sheyla_1[ESCUELA],"COMUNICACIONES",AG_Sheyla_1[2 RINDIÓ EXAMEN],"SI",AG_Sheyla_1[ASESORA],'REPORTE| Agenda'!$Y$21,AG_Sheyla_1[SEMESTRE],"2026-I")</f>
        <v>0</v>
      </c>
      <c r="AG25" s="284">
        <f>COUNTIFS(AG_Sheyla_1[MES],"May",AG_Sheyla_1[SEMANA],'REPORTE| Agenda'!AG21,AG_Sheyla_1[ESCUELA],"COMUNICACIONES",AG_Sheyla_1[2 RINDIÓ EXAMEN],"SI",AG_Sheyla_1[ASESORA],'REPORTE| Agenda'!$Y$21,AG_Sheyla_1[SEMESTRE],"2026-I")</f>
        <v>2</v>
      </c>
      <c r="AH25" s="280">
        <f>COUNTIFS(AG_Sheyla_1[MES],"Jun",AG_Sheyla_1[SEMANA],'REPORTE| Agenda'!AH21,AG_Sheyla_1[ESCUELA],"COMUNICACIONES",AG_Sheyla_1[2 RINDIÓ EXAMEN],"SI",AG_Sheyla_1[ASESORA],'REPORTE| Agenda'!$Y$21,AG_Sheyla_1[SEMESTRE],"2026-I")</f>
        <v>0</v>
      </c>
      <c r="AI25" s="281">
        <f>COUNTIFS(AG_Sheyla_1[MES],"Jun",AG_Sheyla_1[SEMANA],'REPORTE| Agenda'!AI21,AG_Sheyla_1[ESCUELA],"COMUNICACIONES",AG_Sheyla_1[2 RINDIÓ EXAMEN],"SI",AG_Sheyla_1[ASESORA],'REPORTE| Agenda'!$Y$21,AG_Sheyla_1[SEMESTRE],"2026-I")</f>
        <v>0</v>
      </c>
      <c r="AJ25" s="281">
        <f>COUNTIFS(AG_Sheyla_1[MES],"Jun",AG_Sheyla_1[SEMANA],'REPORTE| Agenda'!AJ21,AG_Sheyla_1[ESCUELA],"COMUNICACIONES",AG_Sheyla_1[2 RINDIÓ EXAMEN],"SI",AG_Sheyla_1[ASESORA],'REPORTE| Agenda'!$Y$21,AG_Sheyla_1[SEMESTRE],"2026-I")</f>
        <v>4</v>
      </c>
      <c r="AK25" s="284">
        <f>COUNTIFS(AG_Sheyla_1[MES],"Jun",AG_Sheyla_1[SEMANA],'REPORTE| Agenda'!AK21,AG_Sheyla_1[ESCUELA],"COMUNICACIONES",AG_Sheyla_1[2 RINDIÓ EXAMEN],"SI",AG_Sheyla_1[ASESORA],'REPORTE| Agenda'!$Y$21,AG_Sheyla_1[SEMESTRE],"2026-I")</f>
        <v>1</v>
      </c>
      <c r="AL25" s="280">
        <f>COUNTIFS(AG_Sheyla_1[MES],"Jul",AG_Sheyla_1[SEMANA],'REPORTE| Agenda'!AL21,AG_Sheyla_1[ESCUELA],"COMUNICACIONES",AG_Sheyla_1[2 RINDIÓ EXAMEN],"SI",AG_Sheyla_1[ASESORA],'REPORTE| Agenda'!$Y$21,AG_Sheyla_1[SEMESTRE],"2026-I")</f>
        <v>0</v>
      </c>
      <c r="AM25" s="281">
        <f>COUNTIFS(AG_Sheyla_1[MES],"Jul",AG_Sheyla_1[SEMANA],'REPORTE| Agenda'!AM21,AG_Sheyla_1[ESCUELA],"COMUNICACIONES",AG_Sheyla_1[2 RINDIÓ EXAMEN],"SI",AG_Sheyla_1[ASESORA],'REPORTE| Agenda'!$Y$21,AG_Sheyla_1[SEMESTRE],"2026-I")</f>
        <v>1</v>
      </c>
      <c r="AN25" s="281">
        <f>COUNTIFS(AG_Sheyla_1[MES],"Jul",AG_Sheyla_1[SEMANA],'REPORTE| Agenda'!AN21,AG_Sheyla_1[ESCUELA],"COMUNICACIONES",AG_Sheyla_1[2 RINDIÓ EXAMEN],"SI",AG_Sheyla_1[ASESORA],'REPORTE| Agenda'!$Y$21,AG_Sheyla_1[SEMESTRE],"2026-I")</f>
        <v>2</v>
      </c>
      <c r="AO25" s="284">
        <f>COUNTIFS(AG_Sheyla_1[MES],"Jul",AG_Sheyla_1[SEMANA],'REPORTE| Agenda'!AO21,AG_Sheyla_1[ESCUELA],"COMUNICACIONES",AG_Sheyla_1[2 RINDIÓ EXAMEN],"SI",AG_Sheyla_1[ASESORA],'REPORTE| Agenda'!$Y$21,AG_Sheyla_1[SEMESTRE],"2026-I")</f>
        <v>0</v>
      </c>
      <c r="AP25" s="280">
        <f>COUNTIFS(AG_Sheyla_1[MES],"Ago",AG_Sheyla_1[SEMANA],'REPORTE| Agenda'!AP21,AG_Sheyla_1[ESCUELA],"COMUNICACIONES",AG_Sheyla_1[2 RINDIÓ EXAMEN],"SI",AG_Sheyla_1[ASESORA],'REPORTE| Agenda'!Y21,AG_Sheyla_1[SEMESTRE],"2026-I")</f>
        <v>0</v>
      </c>
      <c r="AQ25" s="281">
        <f>COUNTIFS(AG_Sheyla_1[MES],"Ago",AG_Sheyla_1[SEMANA],'REPORTE| Agenda'!AQ21,AG_Sheyla_1[ESCUELA],"COMUNICACIONES",AG_Sheyla_1[2 RINDIÓ EXAMEN],"SI",AG_Sheyla_1[ASESORA],'REPORTE| Agenda'!Y21,AG_Sheyla_1[SEMESTRE],"2026-I")</f>
        <v>0</v>
      </c>
      <c r="AR25" s="281">
        <f>COUNTIFS(AG_Sheyla_1[MES],"Ago",AG_Sheyla_1[SEMANA],'REPORTE| Agenda'!AR21,AG_Sheyla_1[ESCUELA],"COMUNICACIONES",AG_Sheyla_1[2 RINDIÓ EXAMEN],"SI",AG_Sheyla_1[ASESORA],'REPORTE| Agenda'!Y21,AG_Sheyla_1[SEMESTRE],"2026-I")</f>
        <v>0</v>
      </c>
      <c r="AS25" s="284">
        <f>COUNTIFS(AG_Sheyla_1[MES],"Ago",AG_Sheyla_1[SEMANA],'REPORTE| Agenda'!AS21,AG_Sheyla_1[ESCUELA],"COMUNICACIONES",AG_Sheyla_1[2 RINDIÓ EXAMEN],"SI",AG_Sheyla_1[ASESORA],'REPORTE| Agenda'!Y21,AG_Sheyla_1[SEMESTRE],"2026-I")</f>
        <v>0</v>
      </c>
      <c r="AT25" s="330">
        <f>SUM(Z25:AO25)</f>
        <v>10</v>
      </c>
    </row>
    <row r="26" spans="2:46">
      <c r="B26" s="291" t="s">
        <v>12461</v>
      </c>
      <c r="C26" s="292">
        <f t="shared" ref="C26:V26" si="4">SUM(C23:C25)</f>
        <v>0</v>
      </c>
      <c r="D26" s="293">
        <f t="shared" si="4"/>
        <v>0</v>
      </c>
      <c r="E26" s="293">
        <f t="shared" si="4"/>
        <v>0</v>
      </c>
      <c r="F26" s="294">
        <f t="shared" si="4"/>
        <v>0</v>
      </c>
      <c r="G26" s="292">
        <f t="shared" si="4"/>
        <v>0</v>
      </c>
      <c r="H26" s="293">
        <f t="shared" si="4"/>
        <v>0</v>
      </c>
      <c r="I26" s="293">
        <f t="shared" si="4"/>
        <v>0</v>
      </c>
      <c r="J26" s="294">
        <f t="shared" si="4"/>
        <v>1</v>
      </c>
      <c r="K26" s="292">
        <f t="shared" si="4"/>
        <v>4</v>
      </c>
      <c r="L26" s="293">
        <f t="shared" si="4"/>
        <v>4</v>
      </c>
      <c r="M26" s="293">
        <f t="shared" si="4"/>
        <v>1</v>
      </c>
      <c r="N26" s="294">
        <f t="shared" si="4"/>
        <v>5</v>
      </c>
      <c r="O26" s="292">
        <f t="shared" si="4"/>
        <v>2</v>
      </c>
      <c r="P26" s="293">
        <f t="shared" si="4"/>
        <v>3</v>
      </c>
      <c r="Q26" s="293">
        <f t="shared" si="4"/>
        <v>3</v>
      </c>
      <c r="R26" s="294">
        <f t="shared" si="4"/>
        <v>2</v>
      </c>
      <c r="S26" s="292">
        <f t="shared" si="4"/>
        <v>0</v>
      </c>
      <c r="T26" s="293">
        <f t="shared" si="4"/>
        <v>0</v>
      </c>
      <c r="U26" s="293">
        <f t="shared" si="4"/>
        <v>0</v>
      </c>
      <c r="V26" s="294">
        <f t="shared" si="4"/>
        <v>0</v>
      </c>
      <c r="W26" s="297">
        <f>SUM(C26:V26)</f>
        <v>25</v>
      </c>
      <c r="Y26" s="291" t="s">
        <v>12461</v>
      </c>
      <c r="Z26" s="325">
        <f t="shared" ref="Z26:AS26" si="5">SUM(Z23:Z25)</f>
        <v>0</v>
      </c>
      <c r="AA26" s="326">
        <f t="shared" si="5"/>
        <v>0</v>
      </c>
      <c r="AB26" s="326">
        <f t="shared" si="5"/>
        <v>0</v>
      </c>
      <c r="AC26" s="328">
        <f t="shared" si="5"/>
        <v>0</v>
      </c>
      <c r="AD26" s="329">
        <f t="shared" si="5"/>
        <v>0</v>
      </c>
      <c r="AE26" s="326">
        <f t="shared" si="5"/>
        <v>0</v>
      </c>
      <c r="AF26" s="326">
        <f t="shared" si="5"/>
        <v>0</v>
      </c>
      <c r="AG26" s="327">
        <f t="shared" si="5"/>
        <v>3</v>
      </c>
      <c r="AH26" s="325">
        <f t="shared" si="5"/>
        <v>0</v>
      </c>
      <c r="AI26" s="326">
        <f t="shared" si="5"/>
        <v>1</v>
      </c>
      <c r="AJ26" s="326">
        <f t="shared" si="5"/>
        <v>7</v>
      </c>
      <c r="AK26" s="327">
        <f t="shared" si="5"/>
        <v>8</v>
      </c>
      <c r="AL26" s="325">
        <f t="shared" si="5"/>
        <v>0</v>
      </c>
      <c r="AM26" s="326">
        <f t="shared" si="5"/>
        <v>2</v>
      </c>
      <c r="AN26" s="326">
        <f t="shared" si="5"/>
        <v>6</v>
      </c>
      <c r="AO26" s="327">
        <f t="shared" si="5"/>
        <v>0</v>
      </c>
      <c r="AP26" s="325">
        <f t="shared" si="5"/>
        <v>3</v>
      </c>
      <c r="AQ26" s="326">
        <f t="shared" si="5"/>
        <v>0</v>
      </c>
      <c r="AR26" s="326">
        <f t="shared" si="5"/>
        <v>0</v>
      </c>
      <c r="AS26" s="327">
        <f t="shared" si="5"/>
        <v>0</v>
      </c>
      <c r="AT26" s="330">
        <f>SUM(Z26:AO26)</f>
        <v>27</v>
      </c>
    </row>
    <row r="27" spans="2:46">
      <c r="B27" s="240" t="s">
        <v>12462</v>
      </c>
      <c r="C27" s="1309">
        <f>SUM(C26:F26)</f>
        <v>0</v>
      </c>
      <c r="D27" s="1310"/>
      <c r="E27" s="1310"/>
      <c r="F27" s="1311"/>
      <c r="G27" s="1309">
        <f>SUM(G26:J26)</f>
        <v>1</v>
      </c>
      <c r="H27" s="1310"/>
      <c r="I27" s="1310"/>
      <c r="J27" s="1311"/>
      <c r="K27" s="1309">
        <f>SUM(K26:N26)</f>
        <v>14</v>
      </c>
      <c r="L27" s="1310"/>
      <c r="M27" s="1310"/>
      <c r="N27" s="1311"/>
      <c r="O27" s="1309">
        <f>SUM(O26:R26)</f>
        <v>10</v>
      </c>
      <c r="P27" s="1310"/>
      <c r="Q27" s="1310"/>
      <c r="R27" s="1311"/>
      <c r="S27" s="1309">
        <f>SUM(S26:V26)</f>
        <v>0</v>
      </c>
      <c r="T27" s="1310"/>
      <c r="U27" s="1310"/>
      <c r="V27" s="1311"/>
      <c r="W27" s="241">
        <f>SUM(C27:V27)</f>
        <v>25</v>
      </c>
      <c r="Y27" s="240" t="s">
        <v>12462</v>
      </c>
      <c r="Z27" s="1328">
        <f>SUM(Z26:AC26)</f>
        <v>0</v>
      </c>
      <c r="AA27" s="1320"/>
      <c r="AB27" s="1320"/>
      <c r="AC27" s="1311"/>
      <c r="AD27" s="1329">
        <f>SUM(AD26:AG26)</f>
        <v>3</v>
      </c>
      <c r="AE27" s="1320"/>
      <c r="AF27" s="1320"/>
      <c r="AG27" s="1320"/>
      <c r="AH27" s="1309">
        <f>SUM(AH26:AK26)</f>
        <v>16</v>
      </c>
      <c r="AI27" s="1310"/>
      <c r="AJ27" s="1310"/>
      <c r="AK27" s="1320"/>
      <c r="AL27" s="1328">
        <f>SUM(AL26:AO26)</f>
        <v>8</v>
      </c>
      <c r="AM27" s="1320"/>
      <c r="AN27" s="1320"/>
      <c r="AO27" s="1320"/>
      <c r="AP27" s="1328">
        <f>SUM(AP26:AS26)</f>
        <v>3</v>
      </c>
      <c r="AQ27" s="1320"/>
      <c r="AR27" s="1320"/>
      <c r="AS27" s="1311"/>
      <c r="AT27" s="241">
        <f>SUM(Z27:AS27)</f>
        <v>30</v>
      </c>
    </row>
    <row r="28" spans="2:46" ht="16">
      <c r="Y28" s="218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3"/>
      <c r="AM28" s="243"/>
      <c r="AN28" s="243"/>
      <c r="AO28" s="243"/>
      <c r="AP28" s="243"/>
      <c r="AQ28" s="243"/>
      <c r="AR28" s="243"/>
      <c r="AS28" s="243"/>
      <c r="AT28" s="243"/>
    </row>
    <row r="29" spans="2:46">
      <c r="B29" s="220" t="s">
        <v>229</v>
      </c>
      <c r="C29" s="221" t="s">
        <v>12456</v>
      </c>
      <c r="D29" s="221" t="s">
        <v>12457</v>
      </c>
      <c r="E29" s="221" t="s">
        <v>12458</v>
      </c>
      <c r="F29" s="221" t="s">
        <v>12459</v>
      </c>
      <c r="G29" s="221" t="s">
        <v>12456</v>
      </c>
      <c r="H29" s="221" t="s">
        <v>12457</v>
      </c>
      <c r="I29" s="221" t="s">
        <v>12458</v>
      </c>
      <c r="J29" s="221" t="s">
        <v>12459</v>
      </c>
      <c r="K29" s="221" t="s">
        <v>12456</v>
      </c>
      <c r="L29" s="221" t="s">
        <v>12457</v>
      </c>
      <c r="M29" s="221" t="s">
        <v>12458</v>
      </c>
      <c r="N29" s="221" t="s">
        <v>12459</v>
      </c>
      <c r="O29" s="221" t="s">
        <v>12456</v>
      </c>
      <c r="P29" s="221" t="s">
        <v>12457</v>
      </c>
      <c r="Q29" s="221" t="s">
        <v>12458</v>
      </c>
      <c r="R29" s="221" t="s">
        <v>12459</v>
      </c>
      <c r="S29" s="221" t="s">
        <v>12456</v>
      </c>
      <c r="T29" s="221" t="s">
        <v>12457</v>
      </c>
      <c r="U29" s="221" t="s">
        <v>12458</v>
      </c>
      <c r="V29" s="221" t="s">
        <v>12459</v>
      </c>
      <c r="W29" s="222" t="s">
        <v>12460</v>
      </c>
      <c r="Y29" s="220" t="s">
        <v>229</v>
      </c>
      <c r="Z29" s="221" t="s">
        <v>12456</v>
      </c>
      <c r="AA29" s="221" t="s">
        <v>12457</v>
      </c>
      <c r="AB29" s="221" t="s">
        <v>12458</v>
      </c>
      <c r="AC29" s="221" t="s">
        <v>12459</v>
      </c>
      <c r="AD29" s="221" t="s">
        <v>12456</v>
      </c>
      <c r="AE29" s="221" t="s">
        <v>12457</v>
      </c>
      <c r="AF29" s="221" t="s">
        <v>12458</v>
      </c>
      <c r="AG29" s="221" t="s">
        <v>12459</v>
      </c>
      <c r="AH29" s="221" t="s">
        <v>12456</v>
      </c>
      <c r="AI29" s="221" t="s">
        <v>12457</v>
      </c>
      <c r="AJ29" s="221" t="s">
        <v>12458</v>
      </c>
      <c r="AK29" s="221" t="s">
        <v>12459</v>
      </c>
      <c r="AL29" s="221" t="s">
        <v>12456</v>
      </c>
      <c r="AM29" s="221" t="s">
        <v>12457</v>
      </c>
      <c r="AN29" s="221" t="s">
        <v>12458</v>
      </c>
      <c r="AO29" s="221" t="s">
        <v>12459</v>
      </c>
      <c r="AP29" s="221" t="s">
        <v>12456</v>
      </c>
      <c r="AQ29" s="221" t="s">
        <v>12457</v>
      </c>
      <c r="AR29" s="221" t="s">
        <v>12458</v>
      </c>
      <c r="AS29" s="221" t="s">
        <v>12459</v>
      </c>
      <c r="AT29" s="222" t="s">
        <v>12460</v>
      </c>
    </row>
    <row r="30" spans="2:46" ht="3.75" customHeight="1"/>
    <row r="31" spans="2:46">
      <c r="B31" s="289" t="s">
        <v>224</v>
      </c>
      <c r="C31" s="224"/>
      <c r="D31" s="225"/>
      <c r="E31" s="225">
        <v>3</v>
      </c>
      <c r="F31" s="228"/>
      <c r="G31" s="224">
        <v>1</v>
      </c>
      <c r="H31" s="225">
        <v>3</v>
      </c>
      <c r="I31" s="225">
        <v>1</v>
      </c>
      <c r="J31" s="228">
        <v>4</v>
      </c>
      <c r="K31" s="277">
        <f>COUNTIFS(AG_Sheyla_1[MES],"Jun",AG_Sheyla_1[SEMANA],'REPORTE| Agenda'!$K$13,AG_Sheyla_1[ESCUELA],"PSICOLOGIA",AG_Sheyla_1[2 RINDIÓ EXAMEN],"SI",AG_Sheyla_1[ASESORA],'REPORTE| Agenda'!$B$29,AG_Sheyla_1[SEMESTRE],"2025-II")</f>
        <v>0</v>
      </c>
      <c r="L31" s="245">
        <f>COUNTIFS(AG_Sheyla_1[MES],"Jun",AG_Sheyla_1[SEMANA],'REPORTE| Agenda'!$L$13,AG_Sheyla_1[ESCUELA],"PSICOLOGIA",AG_Sheyla_1[2 RINDIÓ EXAMEN],"SI",AG_Sheyla_1[ASESORA],'REPORTE| Agenda'!$B$29,AG_Sheyla_1[SEMESTRE],"2025-II")</f>
        <v>0</v>
      </c>
      <c r="M31" s="245">
        <f>COUNTIFS(AG_Sheyla_1[MES],"Jun",AG_Sheyla_1[SEMANA],'REPORTE| Agenda'!$M$5,AG_Sheyla_1[ESCUELA],"PSICOLOGIA",AG_Sheyla_1[2 RINDIÓ EXAMEN],"SI",AG_Sheyla_1[ASESORA],'REPORTE| Agenda'!$B$29,AG_Sheyla_1[SEMESTRE],"2025-II")</f>
        <v>0</v>
      </c>
      <c r="N31" s="246">
        <f>COUNTIFS(AG_Sheyla_1[MES],"Jun",AG_Sheyla_1[SEMANA],'REPORTE| Agenda'!$N$13,AG_Sheyla_1[ESCUELA],"PSICOLOGIA",AG_Sheyla_1[2 RINDIÓ EXAMEN],"SI",AG_Sheyla_1[ASESORA],'REPORTE| Agenda'!$B$29,AG_Sheyla_1[SEMESTRE],"2025-II")</f>
        <v>2</v>
      </c>
      <c r="O31" s="277">
        <f>COUNTIFS(AG_Sheyla_1[MES],"Jul",AG_Sheyla_1[SEMANA],'REPORTE| Agenda'!$O$5,AG_Sheyla_1[ESCUELA],"PSICOLOGIA",AG_Sheyla_1[2 RINDIÓ EXAMEN],"SI",AG_Sheyla_1[ASESORA],'REPORTE| Agenda'!$B$29,AG_Sheyla_1[SEMESTRE],"2025-II")</f>
        <v>2</v>
      </c>
      <c r="P31" s="245">
        <f>COUNTIFS(AG_Sheyla_1[MES],"Jul",AG_Sheyla_1[SEMANA],'REPORTE| Agenda'!$P$5,AG_Sheyla_1[ESCUELA],"PSICOLOGIA",AG_Sheyla_1[2 RINDIÓ EXAMEN],"SI",AG_Sheyla_1[ASESORA],'REPORTE| Agenda'!$B$29,AG_Sheyla_1[SEMESTRE],"2025-II")</f>
        <v>1</v>
      </c>
      <c r="Q31" s="245">
        <f>COUNTIFS(AG_Sheyla_1[MES],"Jul",AG_Sheyla_1[SEMANA],'REPORTE| Agenda'!$Q$5,AG_Sheyla_1[ESCUELA],"PSICOLOGIA",AG_Sheyla_1[2 RINDIÓ EXAMEN],"SI",AG_Sheyla_1[ASESORA],'REPORTE| Agenda'!$B$29,AG_Sheyla_1[SEMESTRE],"2025-II")</f>
        <v>1</v>
      </c>
      <c r="R31" s="246">
        <f>COUNTIFS(AG_Sheyla_1[MES],"Jul",AG_Sheyla_1[SEMANA],'REPORTE| Agenda'!$R$5,AG_Sheyla_1[ESCUELA],"PSICOLOGIA",AG_Sheyla_1[2 RINDIÓ EXAMEN],"SI",AG_Sheyla_1[ASESORA],'REPORTE| Agenda'!$B$29,AG_Sheyla_1[SEMESTRE],"2025-II")</f>
        <v>0</v>
      </c>
      <c r="S31" s="277">
        <f>COUNTIFS(AG_Sheyla_1[MES],"Ago",AG_Sheyla_1[SEMANA],'REPORTE| Agenda'!S29,AG_Sheyla_1[ESCUELA],"PSICOLOGIA",AG_Sheyla_1[2 RINDIÓ EXAMEN],"SI",AG_Sheyla_1[ASESORA],'REPORTE| Agenda'!$B$29,AG_Sheyla_1[SEMESTRE],"2025-II")</f>
        <v>0</v>
      </c>
      <c r="T31" s="245">
        <f>COUNTIFS(AG_Sheyla_1[MES],"Ago",AG_Sheyla_1[SEMANA],'REPORTE| Agenda'!$T$13,AG_Sheyla_1[ESCUELA],"PSICOLOGIA",AG_Sheyla_1[2 RINDIÓ EXAMEN],"SI",AG_Sheyla_1[ASESORA],'REPORTE| Agenda'!$B$29,AG_Sheyla_1[SEMESTRE],"2025-II")</f>
        <v>0</v>
      </c>
      <c r="U31" s="245">
        <f>COUNTIFS(AG_Sheyla_1[MES],"Ago",AG_Sheyla_1[SEMANA],'REPORTE| Agenda'!$U$13,AG_Sheyla_1[ESCUELA],"PSICOLOGIA",AG_Sheyla_1[2 RINDIÓ EXAMEN],"SI",AG_Sheyla_1[ASESORA],'REPORTE| Agenda'!$B$29,AG_Sheyla_1[SEMESTRE],"2025-II")</f>
        <v>0</v>
      </c>
      <c r="V31" s="246">
        <f>COUNTIFS(AG_Sheyla_1[MES],"Ago",AG_Sheyla_1[SEMANA],'REPORTE| Agenda'!$V$21,AG_Sheyla_1[ESCUELA],"PSICOLOGIA",AG_Sheyla_1[2 RINDIÓ EXAMEN],"SI",AG_Sheyla_1[ASESORA],'REPORTE| Agenda'!$B$29,AG_Sheyla_1[SEMESTRE],"2025-II")</f>
        <v>0</v>
      </c>
      <c r="W31" s="306">
        <f>SUM(C31:V31)</f>
        <v>18</v>
      </c>
      <c r="Y31" s="223" t="s">
        <v>224</v>
      </c>
      <c r="Z31" s="224">
        <v>1</v>
      </c>
      <c r="AA31" s="225"/>
      <c r="AB31" s="225"/>
      <c r="AC31" s="228">
        <v>1</v>
      </c>
      <c r="AD31" s="224"/>
      <c r="AE31" s="225">
        <v>1</v>
      </c>
      <c r="AF31" s="225">
        <v>2</v>
      </c>
      <c r="AG31" s="228">
        <v>3</v>
      </c>
      <c r="AH31" s="277">
        <f>COUNTIFS(AG_Sheyla_1[MES],"Jun",AG_Sheyla_1[SEMANA],'REPORTE| Agenda'!AH29,AG_Sheyla_1[ESCUELA],"PSICOLOGIA",AG_Sheyla_1[2 RINDIÓ EXAMEN],"SI",AG_Sheyla_1[ASESORA],'REPORTE| Agenda'!Y29,AG_Sheyla_1[SEMESTRE],"2026-I")</f>
        <v>0</v>
      </c>
      <c r="AI31" s="245">
        <f>COUNTIFS(AG_Sheyla_1[MES],"Jun",AG_Sheyla_1[SEMANA],'REPORTE| Agenda'!AI29,AG_Sheyla_1[ESCUELA],"PSICOLOGIA",AG_Sheyla_1[2 RINDIÓ EXAMEN],"SI",AG_Sheyla_1[ASESORA],'REPORTE| Agenda'!Y29,AG_Sheyla_1[SEMESTRE],"2026-I")</f>
        <v>0</v>
      </c>
      <c r="AJ31" s="245">
        <f>COUNTIFS(AG_Sheyla_1[MES],"Jun",AG_Sheyla_1[SEMANA],'REPORTE| Agenda'!AJ29,AG_Sheyla_1[ESCUELA],"PSICOLOGIA",AG_Sheyla_1[2 RINDIÓ EXAMEN],"SI",AG_Sheyla_1[ASESORA],'REPORTE| Agenda'!Y29,AG_Sheyla_1[SEMESTRE],"2026-I")</f>
        <v>0</v>
      </c>
      <c r="AK31" s="246">
        <f>COUNTIFS(AG_Sheyla_1[MES],"Jun",AG_Sheyla_1[SEMANA],'REPORTE| Agenda'!AK29,AG_Sheyla_1[ESCUELA],"PSICOLOGIA",AG_Sheyla_1[2 RINDIÓ EXAMEN],"SI",AG_Sheyla_1[ASESORA],'REPORTE| Agenda'!Y29,AG_Sheyla_1[SEMESTRE],"2026-I")</f>
        <v>4</v>
      </c>
      <c r="AL31" s="277">
        <f>COUNTIFS(AG_Sheyla_1[MES],"Jul",AG_Sheyla_1[SEMANA],'REPORTE| Agenda'!AL29,AG_Sheyla_1[ESCUELA],"PSICOLOGIA",AG_Sheyla_1[2 RINDIÓ EXAMEN],"SI",AG_Sheyla_1[ASESORA],'REPORTE| Agenda'!Y29,AG_Sheyla_1[SEMESTRE],"2026-I")</f>
        <v>4</v>
      </c>
      <c r="AM31" s="245">
        <f>COUNTIFS(AG_Sheyla_1[MES],"Jul",AG_Sheyla_1[SEMANA],'REPORTE| Agenda'!AM29,AG_Sheyla_1[ESCUELA],"PSICOLOGIA",AG_Sheyla_1[2 RINDIÓ EXAMEN],"SI",AG_Sheyla_1[ASESORA],'REPORTE| Agenda'!Y29,AG_Sheyla_1[SEMESTRE],"2026-I")</f>
        <v>1</v>
      </c>
      <c r="AN31" s="245">
        <f>COUNTIFS(AG_Sheyla_1[MES],"Jul",AG_Sheyla_1[SEMANA],'REPORTE| Agenda'!$AN$29,AG_Sheyla_1[ESCUELA],"PSICOLOGIA",AG_Sheyla_1[2 RINDIÓ EXAMEN],"SI",AG_Sheyla_1[ASESORA],'REPORTE| Agenda'!$Y$29,AG_Sheyla_1[SEMESTRE],"2026-I")</f>
        <v>5</v>
      </c>
      <c r="AO31" s="246">
        <f>COUNTIFS(AG_Sheyla_1[MES],"Jul",AG_Sheyla_1[SEMANA],'REPORTE| Agenda'!$AO$29,AG_Sheyla_1[ESCUELA],"PSICOLOGIA",AG_Sheyla_1[2 RINDIÓ EXAMEN],"SI",AG_Sheyla_1[ASESORA],'REPORTE| Agenda'!$Y$29,AG_Sheyla_1[SEMESTRE],"2026-I")</f>
        <v>0</v>
      </c>
      <c r="AP31" s="277">
        <f>COUNTIFS(AG_Sheyla_1[MES],"Ago",AG_Sheyla_1[SEMANA],'REPORTE| Agenda'!AP29,AG_Sheyla_1[ESCUELA],"PSICOLOGIA",AG_Sheyla_1[2 RINDIÓ EXAMEN],"SI",AG_Sheyla_1[ASESORA],'REPORTE| Agenda'!Y29,AG_Sheyla_1[SEMESTRE],"2026-I")</f>
        <v>2</v>
      </c>
      <c r="AQ31" s="245">
        <f>COUNTIFS(AG_Sheyla_1[MES],"Ago",AG_Sheyla_1[SEMANA],'REPORTE| Agenda'!AQ29,AG_Sheyla_1[ESCUELA],"PSICOLOGIA",AG_Sheyla_1[2 RINDIÓ EXAMEN],"SI",AG_Sheyla_1[ASESORA],'REPORTE| Agenda'!Y29,AG_Sheyla_1[SEMESTRE],"2026-I")</f>
        <v>0</v>
      </c>
      <c r="AR31" s="245">
        <f>COUNTIFS(AG_Sheyla_1[MES],"Ago",AG_Sheyla_1[SEMANA],'REPORTE| Agenda'!AR29,AG_Sheyla_1[ESCUELA],"PSICOLOGIA",AG_Sheyla_1[2 RINDIÓ EXAMEN],"SI",AG_Sheyla_1[ASESORA],'REPORTE| Agenda'!Y29,AG_Sheyla_1[SEMESTRE],"2026-I")</f>
        <v>0</v>
      </c>
      <c r="AS31" s="246">
        <f>COUNTIFS(AG_Sheyla_1[MES],"Ago",AG_Sheyla_1[SEMANA],'REPORTE| Agenda'!AS29,AG_Sheyla_1[ESCUELA],"PSICOLOGIA",AG_Sheyla_1[2 RINDIÓ EXAMEN],"SI",AG_Sheyla_1[ASESORA],'REPORTE| Agenda'!Y29,AG_Sheyla_1[SEMESTRE],"2026-I")</f>
        <v>0</v>
      </c>
      <c r="AT31" s="331">
        <f>SUM(Z31:AO31)</f>
        <v>22</v>
      </c>
    </row>
    <row r="32" spans="2:46">
      <c r="B32" s="290" t="s">
        <v>225</v>
      </c>
      <c r="C32" s="230"/>
      <c r="D32" s="231">
        <v>2</v>
      </c>
      <c r="E32" s="231"/>
      <c r="F32" s="234"/>
      <c r="G32" s="230"/>
      <c r="H32" s="231">
        <v>3</v>
      </c>
      <c r="I32" s="231">
        <v>1</v>
      </c>
      <c r="J32" s="234"/>
      <c r="K32" s="280">
        <f>COUNTIFS(AG_Sheyla_1[MES],"Jun",AG_Sheyla_1[SEMANA],'REPORTE| Agenda'!$K$5,AG_Sheyla_1[ESCUELA],"TURISMO",AG_Sheyla_1[2 RINDIÓ EXAMEN],"SI",AG_Sheyla_1[ASESORA],'REPORTE| Agenda'!$B$29,AG_Sheyla_1[SEMESTRE],"2025-II")</f>
        <v>0</v>
      </c>
      <c r="L32" s="281">
        <f>COUNTIFS(AG_Sheyla_1[MES],"Jun",AG_Sheyla_1[SEMANA],'REPORTE| Agenda'!$L$5,AG_Sheyla_1[ESCUELA],"TURISMO",AG_Sheyla_1[2 RINDIÓ EXAMEN],"SI",AG_Sheyla_1[ASESORA],'REPORTE| Agenda'!$B$29,AG_Sheyla_1[SEMESTRE],"2025-II")</f>
        <v>0</v>
      </c>
      <c r="M32" s="281">
        <f>COUNTIFS(AG_Sheyla_1[MES],"Jun",AG_Sheyla_1[SEMANA],'REPORTE| Agenda'!$M$5,AG_Sheyla_1[ESCUELA],"TURISMO",AG_Sheyla_1[2 RINDIÓ EXAMEN],"SI",AG_Sheyla_1[ASESORA],'REPORTE| Agenda'!$B$29,AG_Sheyla_1[SEMESTRE],"2025-II")</f>
        <v>2</v>
      </c>
      <c r="N32" s="284">
        <f>COUNTIFS(AG_Sheyla_1[MES],"Jun",AG_Sheyla_1[SEMANA],'REPORTE| Agenda'!$N$5,AG_Sheyla_1[ESCUELA],"TURISMO",AG_Sheyla_1[2 RINDIÓ EXAMEN],"SI",AG_Sheyla_1[ASESORA],'REPORTE| Agenda'!$B$29,AG_Sheyla_1[SEMESTRE],"2025-II")</f>
        <v>0</v>
      </c>
      <c r="O32" s="280">
        <f>COUNTIFS(AG_Sheyla_1[MES],"Jul",AG_Sheyla_1[SEMANA],'REPORTE| Agenda'!$O$5,AG_Sheyla_1[ESCUELA],"TURISMO",AG_Sheyla_1[2 RINDIÓ EXAMEN],"SI",AG_Sheyla_1[ASESORA],'REPORTE| Agenda'!$B$29,AG_Sheyla_1[SEMESTRE],"2025-II")</f>
        <v>0</v>
      </c>
      <c r="P32" s="281">
        <f>COUNTIFS(AG_Sheyla_1[MES],"Jul",AG_Sheyla_1[SEMANA],'REPORTE| Agenda'!$P$5,AG_Sheyla_1[ESCUELA],"TURISMO",AG_Sheyla_1[2 RINDIÓ EXAMEN],"SI",AG_Sheyla_1[ASESORA],'REPORTE| Agenda'!$B$29,AG_Sheyla_1[SEMESTRE],"2025-II")</f>
        <v>0</v>
      </c>
      <c r="Q32" s="281">
        <f>COUNTIFS(AG_Sheyla_1[MES],"Jul",AG_Sheyla_1[SEMANA],'REPORTE| Agenda'!$Q$5,AG_Sheyla_1[ESCUELA],"TURISMO",AG_Sheyla_1[2 RINDIÓ EXAMEN],"SI",AG_Sheyla_1[ASESORA],'REPORTE| Agenda'!$B$29,AG_Sheyla_1[SEMESTRE],"2025-II")</f>
        <v>1</v>
      </c>
      <c r="R32" s="284">
        <f>COUNTIFS(AG_Sheyla_1[MES],"Jul",AG_Sheyla_1[SEMANA],'REPORTE| Agenda'!$R$5,AG_Sheyla_1[ESCUELA],"TURISMO",AG_Sheyla_1[2 RINDIÓ EXAMEN],"SI",AG_Sheyla_1[ASESORA],'REPORTE| Agenda'!$B$29,AG_Sheyla_1[SEMESTRE],"2025-II")</f>
        <v>0</v>
      </c>
      <c r="S32" s="280">
        <f>COUNTIFS(AG_Sheyla_1[MES],"Ago",AG_Sheyla_1[SEMANA],'REPORTE| Agenda'!$S$13,AG_Sheyla_1[ESCUELA],"TURISMO",AG_Sheyla_1[2 RINDIÓ EXAMEN],"SI",AG_Sheyla_1[ASESORA],'REPORTE| Agenda'!$B$29,AG_Sheyla_1[SEMESTRE],"2025-II")</f>
        <v>0</v>
      </c>
      <c r="T32" s="281">
        <f>COUNTIFS(AG_Sheyla_1[MES],"Ago",AG_Sheyla_1[SEMANA],'REPORTE| Agenda'!$T$13,AG_Sheyla_1[ESCUELA],"TURISMO",AG_Sheyla_1[2 RINDIÓ EXAMEN],"SI",AG_Sheyla_1[ASESORA],'REPORTE| Agenda'!$B$29,AG_Sheyla_1[SEMESTRE],"2025-II")</f>
        <v>0</v>
      </c>
      <c r="U32" s="281">
        <f>COUNTIFS(AG_Sheyla_1[MES],"Ago",AG_Sheyla_1[SEMANA],'REPORTE| Agenda'!$U$13,AG_Sheyla_1[ESCUELA],"TURISMO",AG_Sheyla_1[2 RINDIÓ EXAMEN],"SI",AG_Sheyla_1[ASESORA],'REPORTE| Agenda'!$B$29,AG_Sheyla_1[SEMESTRE],"2025-II")</f>
        <v>0</v>
      </c>
      <c r="V32" s="284">
        <f>COUNTIFS(AG_Sheyla_1[MES],"Ago",AG_Sheyla_1[SEMANA],'REPORTE| Agenda'!$V$13,AG_Sheyla_1[ESCUELA],"TURISMO",AG_Sheyla_1[2 RINDIÓ EXAMEN],"SI",AG_Sheyla_1[ASESORA],'REPORTE| Agenda'!$B$29,AG_Sheyla_1[SEMESTRE],"2025-II")</f>
        <v>0</v>
      </c>
      <c r="W32" s="307">
        <f>SUM(C32:V32)</f>
        <v>9</v>
      </c>
      <c r="Y32" s="244" t="s">
        <v>225</v>
      </c>
      <c r="Z32" s="230">
        <v>1</v>
      </c>
      <c r="AA32" s="231"/>
      <c r="AB32" s="231"/>
      <c r="AC32" s="234">
        <v>1</v>
      </c>
      <c r="AD32" s="230"/>
      <c r="AE32" s="231">
        <v>1</v>
      </c>
      <c r="AF32" s="231"/>
      <c r="AG32" s="234">
        <v>2</v>
      </c>
      <c r="AH32" s="280">
        <f>COUNTIFS(AG_Sheyla_1[MES],"Jun",AG_Sheyla_1[SEMANA],'REPORTE| Agenda'!AH29,AG_Sheyla_1[ESCUELA],"TURISMO",AG_Sheyla_1[2 RINDIÓ EXAMEN],"SI",AG_Sheyla_1[ASESORA],'REPORTE| Agenda'!Y29,AG_Sheyla_1[SEMESTRE],"2026-I")</f>
        <v>0</v>
      </c>
      <c r="AI32" s="281">
        <f>COUNTIFS(AG_Sheyla_1[MES],"Jun",AG_Sheyla_1[SEMANA],'REPORTE| Agenda'!AI29,AG_Sheyla_1[ESCUELA],"TURISMO",AG_Sheyla_1[2 RINDIÓ EXAMEN],"SI",AG_Sheyla_1[ASESORA],'REPORTE| Agenda'!Y29,AG_Sheyla_1[SEMESTRE],"2026-I")</f>
        <v>0</v>
      </c>
      <c r="AJ32" s="281">
        <f>COUNTIFS(AG_Sheyla_1[MES],"Jun",AG_Sheyla_1[SEMANA],'REPORTE| Agenda'!AJ29,AG_Sheyla_1[ESCUELA],"TURISMO",AG_Sheyla_1[2 RINDIÓ EXAMEN],"SI",AG_Sheyla_1[ASESORA],'REPORTE| Agenda'!Y29,AG_Sheyla_1[SEMESTRE],"2026-I")</f>
        <v>0</v>
      </c>
      <c r="AK32" s="284">
        <f>COUNTIFS(AG_Sheyla_1[MES],"Jun",AG_Sheyla_1[SEMANA],'REPORTE| Agenda'!AK29,AG_Sheyla_1[ESCUELA],"TURISMO",AG_Sheyla_1[2 RINDIÓ EXAMEN],"SI",AG_Sheyla_1[ASESORA],'REPORTE| Agenda'!Y29,AG_Sheyla_1[SEMESTRE],"2026-I")</f>
        <v>1</v>
      </c>
      <c r="AL32" s="280">
        <f>COUNTIFS(AG_Sheyla_1[MES],"Jul",AG_Sheyla_1[SEMANA],'REPORTE| Agenda'!$AL$29,AG_Sheyla_1[ESCUELA],"TURISMO",AG_Sheyla_1[2 RINDIÓ EXAMEN],"SI",AG_Sheyla_1[ASESORA],'REPORTE| Agenda'!Y29,AG_Sheyla_1[SEMESTRE],"2026-I")</f>
        <v>1</v>
      </c>
      <c r="AM32" s="281">
        <f>COUNTIFS(AG_Sheyla_1[MES],"Jul",AG_Sheyla_1[SEMANA],'REPORTE| Agenda'!$AM$29,AG_Sheyla_1[ESCUELA],"TURISMO",AG_Sheyla_1[2 RINDIÓ EXAMEN],"SI",AG_Sheyla_1[ASESORA],'REPORTE| Agenda'!$Y$29,AG_Sheyla_1[SEMESTRE],"2026-I")</f>
        <v>0</v>
      </c>
      <c r="AN32" s="281">
        <f>COUNTIFS(AG_Sheyla_1[MES],"Jul",AG_Sheyla_1[SEMANA],'REPORTE| Agenda'!AN29,AG_Sheyla_1[ESCUELA],"TURISMO",AG_Sheyla_1[2 RINDIÓ EXAMEN],"SI",AG_Sheyla_1[ASESORA],'REPORTE| Agenda'!$Y$29,AG_Sheyla_1[SEMESTRE],"2026-I")</f>
        <v>0</v>
      </c>
      <c r="AO32" s="284">
        <f>COUNTIFS(AG_Sheyla_1[MES],"Jul",AG_Sheyla_1[SEMANA],'REPORTE| Agenda'!AO29,AG_Sheyla_1[ESCUELA],"TURISMO",AG_Sheyla_1[2 RINDIÓ EXAMEN],"SI",AG_Sheyla_1[ASESORA],'REPORTE| Agenda'!$Y$29,AG_Sheyla_1[SEMESTRE],"2026-I")</f>
        <v>0</v>
      </c>
      <c r="AP32" s="280">
        <f>COUNTIFS(AG_Sheyla_1[MES],"Ago",AG_Sheyla_1[SEMANA],'REPORTE| Agenda'!AH29,AG_Sheyla_1[ESCUELA],"TURISMO",AG_Sheyla_1[2 RINDIÓ EXAMEN],"SI",AG_Sheyla_1[ASESORA],'REPORTE| Agenda'!Y29,AG_Sheyla_1[SEMESTRE],"2026-I")</f>
        <v>0</v>
      </c>
      <c r="AQ32" s="281">
        <f>COUNTIFS(AG_Sheyla_1[MES],"Ago",AG_Sheyla_1[SEMANA],'REPORTE| Agenda'!AQ29,AG_Sheyla_1[ESCUELA],"TURISMO",AG_Sheyla_1[2 RINDIÓ EXAMEN],"SI",AG_Sheyla_1[ASESORA],'REPORTE| Agenda'!Y29,AG_Sheyla_1[SEMESTRE],"2026-I")</f>
        <v>0</v>
      </c>
      <c r="AR32" s="281">
        <f>COUNTIFS(AG_Sheyla_1[MES],"Ago",AG_Sheyla_1[SEMANA],'REPORTE| Agenda'!AR29,AG_Sheyla_1[ESCUELA],"TURISMO",AG_Sheyla_1[2 RINDIÓ EXAMEN],"SI",AG_Sheyla_1[ASESORA],'REPORTE| Agenda'!Y29,AG_Sheyla_1[SEMESTRE],"2026-I")</f>
        <v>0</v>
      </c>
      <c r="AS32" s="284">
        <f>COUNTIFS(AG_Sheyla_1[MES],"Ago",AG_Sheyla_1[SEMANA],'REPORTE| Agenda'!AS29,AG_Sheyla_1[ESCUELA],"TURISMO",AG_Sheyla_1[2 RINDIÓ EXAMEN],"SI",AG_Sheyla_1[ASESORA],'REPORTE| Agenda'!Y29,AG_Sheyla_1[SEMESTRE],"2026-I")</f>
        <v>0</v>
      </c>
      <c r="AT32" s="330">
        <f>SUM(Z32:AO32)</f>
        <v>7</v>
      </c>
    </row>
    <row r="33" spans="2:46">
      <c r="B33" s="290" t="s">
        <v>223</v>
      </c>
      <c r="C33" s="230">
        <v>5</v>
      </c>
      <c r="D33" s="231"/>
      <c r="E33" s="231">
        <v>1</v>
      </c>
      <c r="F33" s="234">
        <v>1</v>
      </c>
      <c r="G33" s="230">
        <v>3</v>
      </c>
      <c r="H33" s="231">
        <v>1</v>
      </c>
      <c r="I33" s="231"/>
      <c r="J33" s="234">
        <v>1</v>
      </c>
      <c r="K33" s="280">
        <f>COUNTIFS(AG_Sheyla_1[MES],"Jun",AG_Sheyla_1[SEMANA],'REPORTE| Agenda'!$K$5,AG_Sheyla_1[ESCUELA],"COMUNICACIONES",AG_Sheyla_1[2 RINDIÓ EXAMEN],"SI",AG_Sheyla_1[ASESORA],'REPORTE| Agenda'!$B$29,AG_Sheyla_1[SEMESTRE],"2025-II")</f>
        <v>0</v>
      </c>
      <c r="L33" s="281">
        <f>COUNTIFS(AG_Sheyla_1[MES],"Jun",AG_Sheyla_1[SEMANA],'REPORTE| Agenda'!$L$5,AG_Sheyla_1[ESCUELA],"COMUNICACIONES",AG_Sheyla_1[2 RINDIÓ EXAMEN],"SI",AG_Sheyla_1[ASESORA],'REPORTE| Agenda'!$B$29,AG_Sheyla_1[SEMESTRE],"2025-II")</f>
        <v>2</v>
      </c>
      <c r="M33" s="281">
        <f>COUNTIFS(AG_Sheyla_1[MES],"Jun",AG_Sheyla_1[SEMANA],'REPORTE| Agenda'!$M$5,AG_Sheyla_1[ESCUELA],"COMUNICACIONES",AG_Sheyla_1[2 RINDIÓ EXAMEN],"SI",AG_Sheyla_1[ASESORA],'REPORTE| Agenda'!$B$29,AG_Sheyla_1[SEMESTRE],"2025-II")</f>
        <v>4</v>
      </c>
      <c r="N33" s="284">
        <f>COUNTIFS(AG_Sheyla_1[MES],"Jun",AG_Sheyla_1[SEMANA],'REPORTE| Agenda'!$N$5,AG_Sheyla_1[ESCUELA],"COMUNICACIONES",AG_Sheyla_1[2 RINDIÓ EXAMEN],"SI",AG_Sheyla_1[ASESORA],'REPORTE| Agenda'!$B$29,AG_Sheyla_1[SEMESTRE],"2025-II")</f>
        <v>2</v>
      </c>
      <c r="O33" s="280">
        <f>COUNTIFS(AG_Sheyla_1[MES],"Jul",AG_Sheyla_1[SEMANA],'REPORTE| Agenda'!$O$5,AG_Sheyla_1[ESCUELA],"COMUNICACIONES",AG_Sheyla_1[2 RINDIÓ EXAMEN],"SI",AG_Sheyla_1[ASESORA],'REPORTE| Agenda'!$B$29,AG_Sheyla_1[SEMESTRE],"2025-II")</f>
        <v>1</v>
      </c>
      <c r="P33" s="281">
        <f>COUNTIFS(AG_Sheyla_1[MES],"Jul",AG_Sheyla_1[SEMANA],'REPORTE| Agenda'!$P$5,AG_Sheyla_1[ESCUELA],"COMUNICACIONES",AG_Sheyla_1[2 RINDIÓ EXAMEN],"SI",AG_Sheyla_1[ASESORA],'REPORTE| Agenda'!$B$29,AG_Sheyla_1[SEMESTRE],"2025-II")</f>
        <v>2</v>
      </c>
      <c r="Q33" s="281">
        <f>COUNTIFS(AG_Sheyla_1[MES],"Jul",AG_Sheyla_1[SEMANA],'REPORTE| Agenda'!$Q$5,AG_Sheyla_1[ESCUELA],"COMUNICACIONES",AG_Sheyla_1[2 RINDIÓ EXAMEN],"SI",AG_Sheyla_1[ASESORA],'REPORTE| Agenda'!$B$29,AG_Sheyla_1[SEMESTRE],"2025-II")</f>
        <v>3</v>
      </c>
      <c r="R33" s="284">
        <f>COUNTIFS(AG_Sheyla_1[MES],"Jul",AG_Sheyla_1[SEMANA],'REPORTE| Agenda'!$R$5,AG_Sheyla_1[ESCUELA],"COMUNICACIONES",AG_Sheyla_1[2 RINDIÓ EXAMEN],"SI",AG_Sheyla_1[ASESORA],'REPORTE| Agenda'!$B$29,AG_Sheyla_1[SEMESTRE],"2025-II")</f>
        <v>0</v>
      </c>
      <c r="S33" s="280">
        <f>COUNTIFS(AG_Sheyla_1[MES],"Ago",AG_Sheyla_1[SEMANA],'REPORTE| Agenda'!$S$13,AG_Sheyla_1[ESCUELA],"COMUNICACIONES",AG_Sheyla_1[2 RINDIÓ EXAMEN],"SI",AG_Sheyla_1[ASESORA],'REPORTE| Agenda'!$B$29,AG_Sheyla_1[SEMESTRE],"2025-II")</f>
        <v>0</v>
      </c>
      <c r="T33" s="281">
        <f>COUNTIFS(AG_Sheyla_1[MES],"Ago",AG_Sheyla_1[SEMANA],'REPORTE| Agenda'!$T$13,AG_Sheyla_1[ESCUELA],"COMUNICACIONES",AG_Sheyla_1[2 RINDIÓ EXAMEN],"SI",AG_Sheyla_1[ASESORA],'REPORTE| Agenda'!$B$29,AG_Sheyla_1[SEMESTRE],"2025-II")</f>
        <v>0</v>
      </c>
      <c r="U33" s="281">
        <f>COUNTIFS(AG_Sheyla_1[MES],"Ago",AG_Sheyla_1[SEMANA],'REPORTE| Agenda'!$U$13,AG_Sheyla_1[ESCUELA],"COMUNICACIONES",AG_Sheyla_1[2 RINDIÓ EXAMEN],"SI",AG_Sheyla_1[ASESORA],'REPORTE| Agenda'!$B$21,AG_Sheyla_1[SEMESTRE],"2025-II")</f>
        <v>0</v>
      </c>
      <c r="V33" s="284">
        <f>COUNTIFS(AG_Sheyla_1[MES],"Ago",AG_Sheyla_1[SEMANA],'REPORTE| Agenda'!$V$13,AG_Sheyla_1[ESCUELA],"COMUNICACIONES",AG_Sheyla_1[2 RINDIÓ EXAMEN],"SI",AG_Sheyla_1[ASESORA],'REPORTE| Agenda'!$B$29,AG_Sheyla_1[SEMESTRE],"2025-II")</f>
        <v>0</v>
      </c>
      <c r="W33" s="307">
        <f>SUM(C33:V33)</f>
        <v>26</v>
      </c>
      <c r="Y33" s="229" t="s">
        <v>223</v>
      </c>
      <c r="Z33" s="230">
        <v>1</v>
      </c>
      <c r="AA33" s="231">
        <v>1</v>
      </c>
      <c r="AB33" s="231">
        <v>1</v>
      </c>
      <c r="AC33" s="234">
        <v>1</v>
      </c>
      <c r="AD33" s="230">
        <v>1</v>
      </c>
      <c r="AE33" s="231">
        <v>1</v>
      </c>
      <c r="AF33" s="231">
        <v>0</v>
      </c>
      <c r="AG33" s="234">
        <v>1</v>
      </c>
      <c r="AH33" s="280">
        <f>COUNTIFS(AG_Sheyla_1[MES],"Jun",AG_Sheyla_1[SEMANA],'REPORTE| Agenda'!AH29,AG_Sheyla_1[ESCUELA],"COMUNICACIONES",AG_Sheyla_1[2 RINDIÓ EXAMEN],"SI",AG_Sheyla_1[ASESORA],'REPORTE| Agenda'!Y29,AG_Sheyla_1[SEMESTRE],"2026-I")</f>
        <v>0</v>
      </c>
      <c r="AI33" s="281">
        <f>COUNTIFS(AG_Sheyla_1[MES],"Jun",AG_Sheyla_1[SEMANA],'REPORTE| Agenda'!AI29,AG_Sheyla_1[ESCUELA],"COMUNICACIONES",AG_Sheyla_1[2 RINDIÓ EXAMEN],"SI",AG_Sheyla_1[ASESORA],'REPORTE| Agenda'!Y29,AG_Sheyla_1[SEMESTRE],"2026-I")</f>
        <v>0</v>
      </c>
      <c r="AJ33" s="281">
        <f>COUNTIFS(AG_Sheyla_1[MES],"Jun",AG_Sheyla_1[SEMANA],'REPORTE| Agenda'!AJ29,AG_Sheyla_1[ESCUELA],"COMUNICACIONES",AG_Sheyla_1[2 RINDIÓ EXAMEN],"SI",AG_Sheyla_1[ASESORA],'REPORTE| Agenda'!Y29,AG_Sheyla_1[SEMESTRE],"2026-I")</f>
        <v>0</v>
      </c>
      <c r="AK33" s="284">
        <f>COUNTIFS(AG_Sheyla_1[MES],"Jun",AG_Sheyla_1[SEMANA],'REPORTE| Agenda'!AK29,AG_Sheyla_1[ESCUELA],"COMUNICACIONES",AG_Sheyla_1[2 RINDIÓ EXAMEN],"SI",AG_Sheyla_1[ASESORA],'REPORTE| Agenda'!Y29,AG_Sheyla_1[SEMESTRE],"2026-I")</f>
        <v>3</v>
      </c>
      <c r="AL33" s="280">
        <f>COUNTIFS(AG_Sheyla_1[MES],"Jul",AG_Sheyla_1[SEMANA],'REPORTE| Agenda'!AL29,AG_Sheyla_1[ESCUELA],"COMUNICACIONES",AG_Sheyla_1[2 RINDIÓ EXAMEN],"SI",AG_Sheyla_1[ASESORA],'REPORTE| Agenda'!Y29,AG_Sheyla_1[SEMESTRE],"2026-I")</f>
        <v>1</v>
      </c>
      <c r="AM33" s="281">
        <f>COUNTIFS(AG_Sheyla_1[MES],"Jul",AG_Sheyla_1[SEMANA],'REPORTE| Agenda'!AM29,AG_Sheyla_1[ESCUELA],"COMUNICACIONES",AG_Sheyla_1[2 RINDIÓ EXAMEN],"SI",AG_Sheyla_1[ASESORA],'REPORTE| Agenda'!$Y$29,AG_Sheyla_1[SEMESTRE],"2026-I")</f>
        <v>0</v>
      </c>
      <c r="AN33" s="281">
        <f>COUNTIFS(AG_Sheyla_1[MES],"Jul",AG_Sheyla_1[SEMANA],'REPORTE| Agenda'!AN29,AG_Sheyla_1[ESCUELA],"COMUNICACIONES",AG_Sheyla_1[2 RINDIÓ EXAMEN],"SI",AG_Sheyla_1[ASESORA],'REPORTE| Agenda'!$Y$29,AG_Sheyla_1[SEMESTRE],"2026-I")</f>
        <v>1</v>
      </c>
      <c r="AO33" s="284">
        <f>COUNTIFS(AG_Sheyla_1[MES],"Jul",AG_Sheyla_1[SEMANA],'REPORTE| Agenda'!AO29,AG_Sheyla_1[ESCUELA],"COMUNICACIONES",AG_Sheyla_1[2 RINDIÓ EXAMEN],"SI",AG_Sheyla_1[ASESORA],'REPORTE| Agenda'!$Y$29,AG_Sheyla_1[SEMESTRE],"2026-I")</f>
        <v>1</v>
      </c>
      <c r="AP33" s="280">
        <f>COUNTIFS(AG_Sheyla_1[MES],"Ago",AG_Sheyla_1[SEMANA],'REPORTE| Agenda'!AP29,AG_Sheyla_1[ESCUELA],"COMUNICACIONES",AG_Sheyla_1[2 RINDIÓ EXAMEN],"SI",AG_Sheyla_1[ASESORA],'REPORTE| Agenda'!Y29,AG_Sheyla_1[SEMESTRE],"2026-I")</f>
        <v>1</v>
      </c>
      <c r="AQ33" s="281">
        <f>COUNTIFS(AG_Sheyla_1[MES],"Ago",AG_Sheyla_1[SEMANA],'REPORTE| Agenda'!AQ29,AG_Sheyla_1[ESCUELA],"COMUNICACIONES",AG_Sheyla_1[2 RINDIÓ EXAMEN],"SI",AG_Sheyla_1[ASESORA],'REPORTE| Agenda'!Y29,AG_Sheyla_1[SEMESTRE],"2026-I")</f>
        <v>0</v>
      </c>
      <c r="AR33" s="281">
        <f>COUNTIFS(AG_Sheyla_1[MES],"Ago",AG_Sheyla_1[SEMANA],'REPORTE| Agenda'!AR29,AG_Sheyla_1[ESCUELA],"COMUNICACIONES",AG_Sheyla_1[2 RINDIÓ EXAMEN],"SI",AG_Sheyla_1[ASESORA],'REPORTE| Agenda'!Y29,AG_Sheyla_1[SEMESTRE],"2026-I")</f>
        <v>0</v>
      </c>
      <c r="AS33" s="284">
        <f>COUNTIFS(AG_Sheyla_1[MES],"Ago",AG_Sheyla_1[SEMANA],'REPORTE| Agenda'!AS29,AG_Sheyla_1[ESCUELA],"COMUNICACIONES",AG_Sheyla_1[2 RINDIÓ EXAMEN],"SI",AG_Sheyla_1[ASESORA],'REPORTE| Agenda'!Y29,AG_Sheyla_1[SEMESTRE],"2026-I")</f>
        <v>0</v>
      </c>
      <c r="AT33" s="330">
        <f>SUM(Z33:AO33)</f>
        <v>13</v>
      </c>
    </row>
    <row r="34" spans="2:46">
      <c r="B34" s="291" t="s">
        <v>12461</v>
      </c>
      <c r="C34" s="292">
        <f t="shared" ref="C34:V34" si="6">SUM(C31:C33)</f>
        <v>5</v>
      </c>
      <c r="D34" s="293">
        <f t="shared" si="6"/>
        <v>2</v>
      </c>
      <c r="E34" s="293">
        <f t="shared" si="6"/>
        <v>4</v>
      </c>
      <c r="F34" s="294">
        <f t="shared" si="6"/>
        <v>1</v>
      </c>
      <c r="G34" s="292">
        <f t="shared" si="6"/>
        <v>4</v>
      </c>
      <c r="H34" s="293">
        <f t="shared" si="6"/>
        <v>7</v>
      </c>
      <c r="I34" s="293">
        <f t="shared" si="6"/>
        <v>2</v>
      </c>
      <c r="J34" s="294">
        <f t="shared" si="6"/>
        <v>5</v>
      </c>
      <c r="K34" s="292">
        <f t="shared" si="6"/>
        <v>0</v>
      </c>
      <c r="L34" s="293">
        <f t="shared" si="6"/>
        <v>2</v>
      </c>
      <c r="M34" s="293">
        <f t="shared" si="6"/>
        <v>6</v>
      </c>
      <c r="N34" s="294">
        <f t="shared" si="6"/>
        <v>4</v>
      </c>
      <c r="O34" s="292">
        <f t="shared" si="6"/>
        <v>3</v>
      </c>
      <c r="P34" s="293">
        <f t="shared" si="6"/>
        <v>3</v>
      </c>
      <c r="Q34" s="293">
        <f t="shared" si="6"/>
        <v>5</v>
      </c>
      <c r="R34" s="294">
        <f t="shared" si="6"/>
        <v>0</v>
      </c>
      <c r="S34" s="292">
        <f t="shared" si="6"/>
        <v>0</v>
      </c>
      <c r="T34" s="293">
        <f t="shared" si="6"/>
        <v>0</v>
      </c>
      <c r="U34" s="293">
        <f t="shared" si="6"/>
        <v>0</v>
      </c>
      <c r="V34" s="294">
        <f t="shared" si="6"/>
        <v>0</v>
      </c>
      <c r="W34" s="297">
        <f>SUM(C34:V34)</f>
        <v>53</v>
      </c>
      <c r="Y34" s="291" t="s">
        <v>12461</v>
      </c>
      <c r="Z34" s="325">
        <f t="shared" ref="Z34:AG34" si="7">SUM(Z31:Z33)</f>
        <v>3</v>
      </c>
      <c r="AA34" s="326">
        <f t="shared" si="7"/>
        <v>1</v>
      </c>
      <c r="AB34" s="326">
        <f t="shared" si="7"/>
        <v>1</v>
      </c>
      <c r="AC34" s="327">
        <f t="shared" si="7"/>
        <v>3</v>
      </c>
      <c r="AD34" s="325">
        <f t="shared" si="7"/>
        <v>1</v>
      </c>
      <c r="AE34" s="326">
        <f t="shared" si="7"/>
        <v>3</v>
      </c>
      <c r="AF34" s="326">
        <f t="shared" si="7"/>
        <v>2</v>
      </c>
      <c r="AG34" s="327">
        <f t="shared" si="7"/>
        <v>6</v>
      </c>
      <c r="AH34" s="325">
        <v>1</v>
      </c>
      <c r="AI34" s="326">
        <f>SUM(AI31:AI33)</f>
        <v>0</v>
      </c>
      <c r="AJ34" s="326">
        <v>9</v>
      </c>
      <c r="AK34" s="327">
        <v>4</v>
      </c>
      <c r="AL34" s="325">
        <f t="shared" ref="AL34:AS34" si="8">SUM(AL31:AL33)</f>
        <v>6</v>
      </c>
      <c r="AM34" s="326">
        <f t="shared" si="8"/>
        <v>1</v>
      </c>
      <c r="AN34" s="326">
        <f t="shared" si="8"/>
        <v>6</v>
      </c>
      <c r="AO34" s="327">
        <f t="shared" si="8"/>
        <v>1</v>
      </c>
      <c r="AP34" s="325">
        <f t="shared" si="8"/>
        <v>3</v>
      </c>
      <c r="AQ34" s="326">
        <f t="shared" si="8"/>
        <v>0</v>
      </c>
      <c r="AR34" s="326">
        <f t="shared" si="8"/>
        <v>0</v>
      </c>
      <c r="AS34" s="328">
        <f t="shared" si="8"/>
        <v>0</v>
      </c>
      <c r="AT34" s="324">
        <f>SUM(Z34:AO34)</f>
        <v>48</v>
      </c>
    </row>
    <row r="35" spans="2:46">
      <c r="B35" s="240" t="s">
        <v>12462</v>
      </c>
      <c r="C35" s="1309">
        <f>SUM(C34:F34)</f>
        <v>12</v>
      </c>
      <c r="D35" s="1310"/>
      <c r="E35" s="1310"/>
      <c r="F35" s="1311"/>
      <c r="G35" s="1309">
        <f>SUM(G34:J34)</f>
        <v>18</v>
      </c>
      <c r="H35" s="1310"/>
      <c r="I35" s="1310"/>
      <c r="J35" s="1311"/>
      <c r="K35" s="1309">
        <f>SUM(K34:N34)</f>
        <v>12</v>
      </c>
      <c r="L35" s="1310"/>
      <c r="M35" s="1310"/>
      <c r="N35" s="1311"/>
      <c r="O35" s="1309">
        <f>SUM(O34:R34)</f>
        <v>11</v>
      </c>
      <c r="P35" s="1310"/>
      <c r="Q35" s="1310"/>
      <c r="R35" s="1311"/>
      <c r="S35" s="1309">
        <f>SUM(S34:V34)</f>
        <v>0</v>
      </c>
      <c r="T35" s="1310"/>
      <c r="U35" s="1310"/>
      <c r="V35" s="1311"/>
      <c r="W35" s="241">
        <f>SUM(C35:V35)</f>
        <v>53</v>
      </c>
      <c r="Y35" s="240" t="s">
        <v>12462</v>
      </c>
      <c r="Z35" s="1328">
        <f>SUM(Z34:AC34)</f>
        <v>8</v>
      </c>
      <c r="AA35" s="1320"/>
      <c r="AB35" s="1320"/>
      <c r="AC35" s="1320"/>
      <c r="AD35" s="1328">
        <f>SUM(AD34:AG34)</f>
        <v>12</v>
      </c>
      <c r="AE35" s="1320"/>
      <c r="AF35" s="1320"/>
      <c r="AG35" s="1320"/>
      <c r="AH35" s="1328">
        <f>SUM(AH34:AK34)</f>
        <v>14</v>
      </c>
      <c r="AI35" s="1320"/>
      <c r="AJ35" s="1320"/>
      <c r="AK35" s="1320"/>
      <c r="AL35" s="1328">
        <f>SUM(AL34:AO34)</f>
        <v>14</v>
      </c>
      <c r="AM35" s="1320"/>
      <c r="AN35" s="1320"/>
      <c r="AO35" s="1320"/>
      <c r="AP35" s="1328">
        <f>SUM(AP34:AS34)</f>
        <v>3</v>
      </c>
      <c r="AQ35" s="1320"/>
      <c r="AR35" s="1320"/>
      <c r="AS35" s="1311"/>
      <c r="AT35" s="241">
        <f>SUM(Z35:AS35)</f>
        <v>51</v>
      </c>
    </row>
    <row r="36" spans="2:46">
      <c r="Z36" s="1337"/>
      <c r="AA36" s="1337"/>
      <c r="AB36" s="1337"/>
      <c r="AC36" s="1337"/>
      <c r="AD36" s="1337"/>
      <c r="AE36" s="1337"/>
      <c r="AF36" s="1337"/>
      <c r="AG36" s="1337"/>
      <c r="AH36" s="1337"/>
      <c r="AI36" s="1337"/>
      <c r="AJ36" s="1337"/>
      <c r="AK36" s="1337"/>
      <c r="AL36" s="1337"/>
      <c r="AM36" s="1337"/>
      <c r="AN36" s="1337"/>
      <c r="AO36" s="1337"/>
      <c r="AP36" s="190"/>
      <c r="AQ36" s="190"/>
      <c r="AR36" s="190"/>
      <c r="AS36" s="190"/>
      <c r="AT36" s="191"/>
    </row>
    <row r="37" spans="2:46">
      <c r="B37" s="220" t="s">
        <v>230</v>
      </c>
      <c r="C37" s="221" t="s">
        <v>12456</v>
      </c>
      <c r="D37" s="221" t="s">
        <v>12457</v>
      </c>
      <c r="E37" s="221" t="s">
        <v>12458</v>
      </c>
      <c r="F37" s="221" t="s">
        <v>12459</v>
      </c>
      <c r="G37" s="221" t="s">
        <v>12456</v>
      </c>
      <c r="H37" s="221" t="s">
        <v>12457</v>
      </c>
      <c r="I37" s="221" t="s">
        <v>12458</v>
      </c>
      <c r="J37" s="221" t="s">
        <v>12459</v>
      </c>
      <c r="K37" s="221" t="s">
        <v>12456</v>
      </c>
      <c r="L37" s="221" t="s">
        <v>12457</v>
      </c>
      <c r="M37" s="221" t="s">
        <v>12458</v>
      </c>
      <c r="N37" s="221" t="s">
        <v>12459</v>
      </c>
      <c r="O37" s="221" t="s">
        <v>12456</v>
      </c>
      <c r="P37" s="221" t="s">
        <v>12457</v>
      </c>
      <c r="Q37" s="221" t="s">
        <v>12458</v>
      </c>
      <c r="R37" s="221" t="s">
        <v>12459</v>
      </c>
      <c r="S37" s="221" t="s">
        <v>12456</v>
      </c>
      <c r="T37" s="221" t="s">
        <v>12457</v>
      </c>
      <c r="U37" s="221" t="s">
        <v>12458</v>
      </c>
      <c r="V37" s="221" t="s">
        <v>12459</v>
      </c>
      <c r="W37" s="222" t="s">
        <v>12460</v>
      </c>
      <c r="Y37" s="220" t="s">
        <v>230</v>
      </c>
      <c r="Z37" s="221" t="s">
        <v>12456</v>
      </c>
      <c r="AA37" s="221" t="s">
        <v>12457</v>
      </c>
      <c r="AB37" s="221" t="s">
        <v>12458</v>
      </c>
      <c r="AC37" s="221" t="s">
        <v>12459</v>
      </c>
      <c r="AD37" s="221" t="s">
        <v>12456</v>
      </c>
      <c r="AE37" s="221" t="s">
        <v>12457</v>
      </c>
      <c r="AF37" s="221" t="s">
        <v>12458</v>
      </c>
      <c r="AG37" s="221" t="s">
        <v>12459</v>
      </c>
      <c r="AH37" s="221" t="s">
        <v>12456</v>
      </c>
      <c r="AI37" s="221" t="s">
        <v>12457</v>
      </c>
      <c r="AJ37" s="221" t="s">
        <v>12458</v>
      </c>
      <c r="AK37" s="221" t="s">
        <v>12459</v>
      </c>
      <c r="AL37" s="221" t="s">
        <v>12456</v>
      </c>
      <c r="AM37" s="221" t="s">
        <v>12457</v>
      </c>
      <c r="AN37" s="221" t="s">
        <v>12458</v>
      </c>
      <c r="AO37" s="221" t="s">
        <v>12459</v>
      </c>
      <c r="AP37" s="221" t="s">
        <v>12456</v>
      </c>
      <c r="AQ37" s="221" t="s">
        <v>12457</v>
      </c>
      <c r="AR37" s="221" t="s">
        <v>12458</v>
      </c>
      <c r="AS37" s="221" t="s">
        <v>12459</v>
      </c>
      <c r="AT37" s="222" t="s">
        <v>12460</v>
      </c>
    </row>
    <row r="38" spans="2:46" ht="3.75" customHeight="1"/>
    <row r="39" spans="2:46">
      <c r="B39" s="289" t="s">
        <v>224</v>
      </c>
      <c r="C39" s="224">
        <v>3</v>
      </c>
      <c r="D39" s="225">
        <v>2</v>
      </c>
      <c r="E39" s="225">
        <v>2</v>
      </c>
      <c r="F39" s="226">
        <v>2</v>
      </c>
      <c r="G39" s="227">
        <v>3</v>
      </c>
      <c r="H39" s="245">
        <v>7</v>
      </c>
      <c r="I39" s="245">
        <v>3</v>
      </c>
      <c r="J39" s="246">
        <v>4</v>
      </c>
      <c r="K39" s="277">
        <f>COUNTIFS(AG_Sheyla_1[MES],"Jun",AG_Sheyla_1[SEMANA],'REPORTE| Agenda'!$K$13,AG_Sheyla_1[ESCUELA],"PSICOLOGIA",AG_Sheyla_1[2 RINDIÓ EXAMEN],"SI",AG_Sheyla_1[ASESORA],'REPORTE| Agenda'!$B$37,AG_Sheyla_1[SEMESTRE],"2025-II")</f>
        <v>1</v>
      </c>
      <c r="L39" s="245">
        <f>COUNTIFS(AG_Sheyla_1[MES],"Jun",AG_Sheyla_1[SEMANA],'REPORTE| Agenda'!$L$13,AG_Sheyla_1[ESCUELA],"PSICOLOGIA",AG_Sheyla_1[2 RINDIÓ EXAMEN],"SI",AG_Sheyla_1[ASESORA],'REPORTE| Agenda'!$B$37,AG_Sheyla_1[SEMESTRE],"2025-II")</f>
        <v>2</v>
      </c>
      <c r="M39" s="245">
        <f>COUNTIFS(AG_Sheyla_1[MES],"Jun",AG_Sheyla_1[SEMANA],'REPORTE| Agenda'!$M$5,AG_Sheyla_1[ESCUELA],"PSICOLOGIA",AG_Sheyla_1[2 RINDIÓ EXAMEN],"SI",AG_Sheyla_1[ASESORA],'REPORTE| Agenda'!$B$37,AG_Sheyla_1[SEMESTRE],"2025-II")</f>
        <v>1</v>
      </c>
      <c r="N39" s="246">
        <f>COUNTIFS(AG_Sheyla_1[MES],"Jun",AG_Sheyla_1[SEMANA],'REPORTE| Agenda'!$N$13,AG_Sheyla_1[ESCUELA],"PSICOLOGIA",AG_Sheyla_1[2 RINDIÓ EXAMEN],"SI",AG_Sheyla_1[ASESORA],'REPORTE| Agenda'!$B$37,AG_Sheyla_1[SEMESTRE],"2025-II")</f>
        <v>7</v>
      </c>
      <c r="O39" s="277">
        <f>COUNTIFS(AG_Sheyla_1[MES],"Jul",AG_Sheyla_1[SEMANA],'REPORTE| Agenda'!$O$5,AG_Sheyla_1[ESCUELA],"PSICOLOGIA",AG_Sheyla_1[2 RINDIÓ EXAMEN],"SI",AG_Sheyla_1[ASESORA],'REPORTE| Agenda'!$B$37,AG_Sheyla_1[SEMESTRE],"2025-II")</f>
        <v>1</v>
      </c>
      <c r="P39" s="245">
        <f>COUNTIFS(AG_Sheyla_1[MES],"Jul",AG_Sheyla_1[SEMANA],'REPORTE| Agenda'!$P$5,AG_Sheyla_1[ESCUELA],"PSICOLOGIA",AG_Sheyla_1[2 RINDIÓ EXAMEN],"SI",AG_Sheyla_1[ASESORA],'REPORTE| Agenda'!$B$37,AG_Sheyla_1[SEMESTRE],"2025-II")</f>
        <v>3</v>
      </c>
      <c r="Q39" s="245">
        <f>COUNTIFS(AG_Sheyla_1[MES],"Jul",AG_Sheyla_1[SEMANA],'REPORTE| Agenda'!$Q$5,AG_Sheyla_1[ESCUELA],"PSICOLOGIA",AG_Sheyla_1[2 RINDIÓ EXAMEN],"SI",AG_Sheyla_1[ASESORA],'REPORTE| Agenda'!$B$37,AG_Sheyla_1[SEMESTRE],"2025-II")</f>
        <v>4</v>
      </c>
      <c r="R39" s="246">
        <f>COUNTIFS(AG_Sheyla_1[MES],"Jul",AG_Sheyla_1[SEMANA],'REPORTE| Agenda'!$R$5,AG_Sheyla_1[ESCUELA],"PSICOLOGIA",AG_Sheyla_1[2 RINDIÓ EXAMEN],"SI",AG_Sheyla_1[ASESORA],'REPORTE| Agenda'!$B$37,AG_Sheyla_1[SEMESTRE],"2025-II")</f>
        <v>1</v>
      </c>
      <c r="S39" s="277">
        <f>COUNTIFS(AG_Sheyla_1[MES],"Ago",AG_Sheyla_1[SEMANA],'REPORTE| Agenda'!S37,AG_Sheyla_1[ESCUELA],"PSICOLOGIA",AG_Sheyla_1[2 RINDIÓ EXAMEN],"SI",AG_Sheyla_1[ASESORA],'REPORTE| Agenda'!$B$37,AG_Sheyla_1[SEMESTRE],"2025-II")</f>
        <v>0</v>
      </c>
      <c r="T39" s="245">
        <f>COUNTIFS(AG_Sheyla_1[MES],"Ago",AG_Sheyla_1[SEMANA],'REPORTE| Agenda'!$T$37,AG_Sheyla_1[ESCUELA],"PSICOLOGIA",AG_Sheyla_1[2 RINDIÓ EXAMEN],"SI",AG_Sheyla_1[ASESORA],'REPORTE| Agenda'!$B$37,AG_Sheyla_1[SEMESTRE],"2025-II")</f>
        <v>0</v>
      </c>
      <c r="U39" s="245">
        <f>COUNTIFS(AG_Sheyla_1[MES],"Ago",AG_Sheyla_1[SEMANA],'REPORTE| Agenda'!$U$37,AG_Sheyla_1[ESCUELA],"PSICOLOGIA",AG_Sheyla_1[2 RINDIÓ EXAMEN],"SI",AG_Sheyla_1[ASESORA],'REPORTE| Agenda'!$B$37,AG_Sheyla_1[SEMESTRE],"2025-II")</f>
        <v>0</v>
      </c>
      <c r="V39" s="246">
        <f>COUNTIFS(AG_Sheyla_1[MES],"Ago",AG_Sheyla_1[SEMANA],'REPORTE| Agenda'!$V$37,AG_Sheyla_1[ESCUELA],"PSICOLOGIA",AG_Sheyla_1[2 RINDIÓ EXAMEN],"SI",AG_Sheyla_1[ASESORA],'REPORTE| Agenda'!$B$37,AG_Sheyla_1[SEMESTRE],"2025-II")</f>
        <v>0</v>
      </c>
      <c r="W39" s="306">
        <f>SUM(C39:V39)</f>
        <v>46</v>
      </c>
      <c r="Y39" s="223" t="s">
        <v>224</v>
      </c>
      <c r="Z39" s="277">
        <f>COUNTIFS(AG_Sheyla_1[MES],"Abr",AG_Sheyla_1[SEMANA],'REPORTE| Agenda'!Z37,AG_Sheyla_1[ESCUELA],"PSICOLOGIA",AG_Sheyla_1[2 RINDIÓ EXAMEN],"SI",AG_Sheyla_1[ASESORA],'REPORTE| Agenda'!Y37,AG_Sheyla_1[SEMESTRE],"2026-I")</f>
        <v>0</v>
      </c>
      <c r="AA39" s="245">
        <f>COUNTIFS(AG_Sheyla_1[MES],"Abr",AG_Sheyla_1[SEMANA],'REPORTE| Agenda'!AA37,AG_Sheyla_1[ESCUELA],"PSICOLOGIA",AG_Sheyla_1[2 RINDIÓ EXAMEN],"SI",AG_Sheyla_1[ASESORA],'REPORTE| Agenda'!Y37,AG_Sheyla_1[SEMESTRE],"2026-I")</f>
        <v>0</v>
      </c>
      <c r="AB39" s="245">
        <f>COUNTIFS(AG_Sheyla_1[MES],"Abr",AG_Sheyla_1[SEMANA],'REPORTE| Agenda'!AB37,AG_Sheyla_1[ESCUELA],"PSICOLOGIA",AG_Sheyla_1[2 RINDIÓ EXAMEN],"SI",AG_Sheyla_1[ASESORA],'REPORTE| Agenda'!Y37,AG_Sheyla_1[SEMESTRE],"2026-I")</f>
        <v>0</v>
      </c>
      <c r="AC39" s="246">
        <f>COUNTIFS(AG_Sheyla_1[MES],"Abr",AG_Sheyla_1[SEMANA],'REPORTE| Agenda'!AC37,AG_Sheyla_1[ESCUELA],"PSICOLOGIA",AG_Sheyla_1[2 RINDIÓ EXAMEN],"SI",AG_Sheyla_1[ASESORA],'REPORTE| Agenda'!Y37,AG_Sheyla_1[SEMESTRE],"2026-I")</f>
        <v>1</v>
      </c>
      <c r="AD39" s="277">
        <f>COUNTIFS(AG_Sheyla_1[MES],"May",AG_Sheyla_1[SEMANA],'REPORTE| Agenda'!AD37,AG_Sheyla_1[ESCUELA],"PSICOLOGIA",AG_Sheyla_1[2 RINDIÓ EXAMEN],"SI",AG_Sheyla_1[ASESORA],'REPORTE| Agenda'!Y37,AG_Sheyla_1[SEMESTRE],"2026-I")</f>
        <v>0</v>
      </c>
      <c r="AE39" s="245">
        <f>COUNTIFS(AG_Sheyla_1[MES],"May",AG_Sheyla_1[SEMANA],'REPORTE| Agenda'!AE37,AG_Sheyla_1[ESCUELA],"PSICOLOGIA",AG_Sheyla_1[2 RINDIÓ EXAMEN],"SI",AG_Sheyla_1[ASESORA],'REPORTE| Agenda'!Y37,AG_Sheyla_1[SEMESTRE],"2026-I")</f>
        <v>0</v>
      </c>
      <c r="AF39" s="245">
        <f>COUNTIFS(AG_Sheyla_1[MES],"May",AG_Sheyla_1[SEMANA],'REPORTE| Agenda'!AF37,AG_Sheyla_1[ESCUELA],"PSICOLOGIA",AG_Sheyla_1[2 RINDIÓ EXAMEN],"SI",AG_Sheyla_1[ASESORA],'REPORTE| Agenda'!Y37,AG_Sheyla_1[SEMESTRE],"2026-I")</f>
        <v>0</v>
      </c>
      <c r="AG39" s="246">
        <f>COUNTIFS(AG_Sheyla_1[MES],"may",AG_Sheyla_1[SEMANA],'REPORTE| Agenda'!AG37,AG_Sheyla_1[ESCUELA],"PSICOLOGIA",AG_Sheyla_1[2 RINDIÓ EXAMEN],"SI",AG_Sheyla_1[ASESORA],'REPORTE| Agenda'!Y37,AG_Sheyla_1[SEMESTRE],"2026-I")</f>
        <v>5</v>
      </c>
      <c r="AH39" s="277">
        <f>COUNTIFS(AG_Sheyla_1[MES],"Jun",AG_Sheyla_1[SEMANA],'REPORTE| Agenda'!AH37,AG_Sheyla_1[ESCUELA],"PSICOLOGIA",AG_Sheyla_1[2 RINDIÓ EXAMEN],"SI",AG_Sheyla_1[ASESORA],'REPORTE| Agenda'!Y37,AG_Sheyla_1[SEMESTRE],"2026-I")</f>
        <v>0</v>
      </c>
      <c r="AI39" s="245">
        <f>COUNTIFS(AG_Sheyla_1[MES],"Jun",AG_Sheyla_1[SEMANA],'REPORTE| Agenda'!AI37,AG_Sheyla_1[ESCUELA],"PSICOLOGIA",AG_Sheyla_1[2 RINDIÓ EXAMEN],"SI",AG_Sheyla_1[ASESORA],'REPORTE| Agenda'!Y37,AG_Sheyla_1[SEMESTRE],"2026-I")</f>
        <v>4</v>
      </c>
      <c r="AJ39" s="245">
        <f>COUNTIFS(AG_Sheyla_1[MES],"Jun",AG_Sheyla_1[SEMANA],'REPORTE| Agenda'!AJ37,AG_Sheyla_1[ESCUELA],"PSICOLOGIA",AG_Sheyla_1[2 RINDIÓ EXAMEN],"SI",AG_Sheyla_1[ASESORA],'REPORTE| Agenda'!Y37,AG_Sheyla_1[SEMESTRE],"2026-I")</f>
        <v>0</v>
      </c>
      <c r="AK39" s="246">
        <f>COUNTIFS(AG_Sheyla_1[MES],"Jun",AG_Sheyla_1[SEMANA],'REPORTE| Agenda'!AK37,AG_Sheyla_1[ESCUELA],"PSICOLOGIA",AG_Sheyla_1[2 RINDIÓ EXAMEN],"SI",AG_Sheyla_1[ASESORA],'REPORTE| Agenda'!Y37,AG_Sheyla_1[SEMESTRE],"2026-I")</f>
        <v>5</v>
      </c>
      <c r="AL39" s="277">
        <f>COUNTIFS(AG_Sheyla_1[MES],"Jul",AG_Sheyla_1[SEMANA],'REPORTE| Agenda'!AL37,AG_Sheyla_1[ESCUELA],"PSICOLOGIA",AG_Sheyla_1[2 RINDIÓ EXAMEN],"SI",AG_Sheyla_1[ASESORA],'REPORTE| Agenda'!Y37,AG_Sheyla_1[SEMESTRE],"2026-I")</f>
        <v>1</v>
      </c>
      <c r="AM39" s="245">
        <f>COUNTIFS(AG_Sheyla_1[MES],"Jul",AG_Sheyla_1[SEMANA],'REPORTE| Agenda'!AM37,AG_Sheyla_1[ESCUELA],"PSICOLOGIA",AG_Sheyla_1[2 RINDIÓ EXAMEN],"SI",AG_Sheyla_1[ASESORA],'REPORTE| Agenda'!Y37,AG_Sheyla_1[SEMESTRE],"2026-I")</f>
        <v>0</v>
      </c>
      <c r="AN39" s="245">
        <f>COUNTIFS(AG_Sheyla_1[MES],"Jul",AG_Sheyla_1[SEMANA],'REPORTE| Agenda'!$AN$37,AG_Sheyla_1[ESCUELA],"PSICOLOGIA",AG_Sheyla_1[2 RINDIÓ EXAMEN],"SI",AG_Sheyla_1[ASESORA],'REPORTE| Agenda'!$Y$37,AG_Sheyla_1[SEMESTRE],"2026-I")</f>
        <v>2</v>
      </c>
      <c r="AO39" s="246">
        <f>COUNTIFS(AG_Sheyla_1[MES],"Jul",AG_Sheyla_1[SEMANA],'REPORTE| Agenda'!$AO$37,AG_Sheyla_1[ESCUELA],"PSICOLOGIA",AG_Sheyla_1[2 RINDIÓ EXAMEN],"SI",AG_Sheyla_1[ASESORA],'REPORTE| Agenda'!$Y$37,AG_Sheyla_1[SEMESTRE],"2026-I")</f>
        <v>0</v>
      </c>
      <c r="AP39" s="277">
        <f>COUNTIFS(AG_Sheyla_1[MES],"Ago",AG_Sheyla_1[SEMANA],'REPORTE| Agenda'!AP37,AG_Sheyla_1[ESCUELA],"PSICOLOGIA",AG_Sheyla_1[2 RINDIÓ EXAMEN],"SI",AG_Sheyla_1[ASESORA],'REPORTE| Agenda'!Y37,AG_Sheyla_1[SEMESTRE],"2026-I")</f>
        <v>7</v>
      </c>
      <c r="AQ39" s="245">
        <f>COUNTIFS(AG_Sheyla_1[MES],"Ago",AG_Sheyla_1[SEMANA],'REPORTE| Agenda'!AQ37,AG_Sheyla_1[ESCUELA],"PSICOLOGIA",AG_Sheyla_1[2 RINDIÓ EXAMEN],"SI",AG_Sheyla_1[ASESORA],'REPORTE| Agenda'!Y37,AG_Sheyla_1[SEMESTRE],"2026-I")</f>
        <v>0</v>
      </c>
      <c r="AR39" s="245">
        <f>COUNTIFS(AG_Sheyla_1[MES],"Ago",AG_Sheyla_1[SEMANA],'REPORTE| Agenda'!AR37,AG_Sheyla_1[ESCUELA],"PSICOLOGIA",AG_Sheyla_1[2 RINDIÓ EXAMEN],"SI",AG_Sheyla_1[ASESORA],'REPORTE| Agenda'!Y37,AG_Sheyla_1[SEMESTRE],"2026-I")</f>
        <v>0</v>
      </c>
      <c r="AS39" s="246">
        <f>COUNTIFS(AG_Sheyla_1[MES],"Ago",AG_Sheyla_1[SEMANA],'REPORTE| Agenda'!AS37,AG_Sheyla_1[ESCUELA],"PSICOLOGIA",AG_Sheyla_1[2 RINDIÓ EXAMEN],"SI",AG_Sheyla_1[ASESORA],'REPORTE| Agenda'!Y37,AG_Sheyla_1[SEMESTRE],"2026-I")</f>
        <v>0</v>
      </c>
      <c r="AT39" s="331">
        <f>SUM(Z39:AO39)</f>
        <v>18</v>
      </c>
    </row>
    <row r="40" spans="2:46">
      <c r="B40" s="290" t="s">
        <v>225</v>
      </c>
      <c r="C40" s="230"/>
      <c r="D40" s="231">
        <v>2</v>
      </c>
      <c r="E40" s="231"/>
      <c r="F40" s="232">
        <v>2</v>
      </c>
      <c r="G40" s="233"/>
      <c r="H40" s="231">
        <v>2</v>
      </c>
      <c r="I40" s="231">
        <v>0</v>
      </c>
      <c r="J40" s="234">
        <v>1</v>
      </c>
      <c r="K40" s="280">
        <f>COUNTIFS(AG_Sheyla_1[MES],"Jun",AG_Sheyla_1[SEMANA],'REPORTE| Agenda'!$K$5,AG_Sheyla_1[ESCUELA],"TURISMO",AG_Sheyla_1[2 RINDIÓ EXAMEN],"SI",AG_Sheyla_1[ASESORA],'REPORTE| Agenda'!$B$37,AG_Sheyla_1[SEMESTRE],"2025-II")</f>
        <v>0</v>
      </c>
      <c r="L40" s="281">
        <f>COUNTIFS(AG_Sheyla_1[MES],"Jun",AG_Sheyla_1[SEMANA],'REPORTE| Agenda'!$L$5,AG_Sheyla_1[ESCUELA],"TURISMO",AG_Sheyla_1[2 RINDIÓ EXAMEN],"SI",AG_Sheyla_1[ASESORA],'REPORTE| Agenda'!$B$37,AG_Sheyla_1[SEMESTRE],"2025-II")</f>
        <v>2</v>
      </c>
      <c r="M40" s="281">
        <f>COUNTIFS(AG_Sheyla_1[MES],"Jun",AG_Sheyla_1[SEMANA],'REPORTE| Agenda'!$M$5,AG_Sheyla_1[ESCUELA],"TURISMO",AG_Sheyla_1[2 RINDIÓ EXAMEN],"SI",AG_Sheyla_1[ASESORA],'REPORTE| Agenda'!$B$37,AG_Sheyla_1[SEMESTRE],"2025-II")</f>
        <v>0</v>
      </c>
      <c r="N40" s="284">
        <f>COUNTIFS(AG_Sheyla_1[MES],"Jun",AG_Sheyla_1[SEMANA],'REPORTE| Agenda'!$N$5,AG_Sheyla_1[ESCUELA],"TURISMO",AG_Sheyla_1[2 RINDIÓ EXAMEN],"SI",AG_Sheyla_1[ASESORA],'REPORTE| Agenda'!$B$37,AG_Sheyla_1[SEMESTRE],"2025-II")</f>
        <v>2</v>
      </c>
      <c r="O40" s="280">
        <f>COUNTIFS(AG_Sheyla_1[MES],"Jul",AG_Sheyla_1[SEMANA],'REPORTE| Agenda'!$O$5,AG_Sheyla_1[ESCUELA],"TURISMO",AG_Sheyla_1[2 RINDIÓ EXAMEN],"SI",AG_Sheyla_1[ASESORA],'REPORTE| Agenda'!$B$37,AG_Sheyla_1[SEMESTRE],"2025-II")</f>
        <v>0</v>
      </c>
      <c r="P40" s="281">
        <f>COUNTIFS(AG_Sheyla_1[MES],"Jul",AG_Sheyla_1[SEMANA],'REPORTE| Agenda'!$P$5,AG_Sheyla_1[ESCUELA],"TURISMO",AG_Sheyla_1[2 RINDIÓ EXAMEN],"SI",AG_Sheyla_1[ASESORA],'REPORTE| Agenda'!$B$37,AG_Sheyla_1[SEMESTRE],"2025-II")</f>
        <v>1</v>
      </c>
      <c r="Q40" s="281">
        <f>COUNTIFS(AG_Sheyla_1[MES],"Jul",AG_Sheyla_1[SEMANA],'REPORTE| Agenda'!$Q$5,AG_Sheyla_1[ESCUELA],"TURISMO",AG_Sheyla_1[2 RINDIÓ EXAMEN],"SI",AG_Sheyla_1[ASESORA],'REPORTE| Agenda'!$B$37,AG_Sheyla_1[SEMESTRE],"2025-II")</f>
        <v>0</v>
      </c>
      <c r="R40" s="284">
        <f>COUNTIFS(AG_Sheyla_1[MES],"Jul",AG_Sheyla_1[SEMANA],'REPORTE| Agenda'!$R$5,AG_Sheyla_1[ESCUELA],"TURISMO",AG_Sheyla_1[2 RINDIÓ EXAMEN],"SI",AG_Sheyla_1[ASESORA],'REPORTE| Agenda'!$B$37,AG_Sheyla_1[SEMESTRE],"2025-II")</f>
        <v>0</v>
      </c>
      <c r="S40" s="280">
        <f>COUNTIFS(AG_Sheyla_1[MES],"Ago",AG_Sheyla_1[SEMANA],'REPORTE| Agenda'!$S$13,AG_Sheyla_1[ESCUELA],"TURISMO",AG_Sheyla_1[2 RINDIÓ EXAMEN],"SI",AG_Sheyla_1[ASESORA],'REPORTE| Agenda'!$B$37,AG_Sheyla_1[SEMESTRE],"2025-II")</f>
        <v>0</v>
      </c>
      <c r="T40" s="281">
        <f>COUNTIFS(AG_Sheyla_1[MES],"Ago",AG_Sheyla_1[SEMANA],'REPORTE| Agenda'!$T$13,AG_Sheyla_1[ESCUELA],"TURISMO",AG_Sheyla_1[2 RINDIÓ EXAMEN],"SI",AG_Sheyla_1[ASESORA],'REPORTE| Agenda'!$B$37,AG_Sheyla_1[SEMESTRE],"2025-II")</f>
        <v>0</v>
      </c>
      <c r="U40" s="281">
        <f>COUNTIFS(AG_Sheyla_1[MES],"Ago",AG_Sheyla_1[SEMANA],'REPORTE| Agenda'!$U$13,AG_Sheyla_1[ESCUELA],"TURISMO",AG_Sheyla_1[2 RINDIÓ EXAMEN],"SI",AG_Sheyla_1[ASESORA],'REPORTE| Agenda'!$B$37,AG_Sheyla_1[SEMESTRE],"2025-II")</f>
        <v>0</v>
      </c>
      <c r="V40" s="284">
        <f>COUNTIFS(AG_Sheyla_1[MES],"Ago",AG_Sheyla_1[SEMANA],'REPORTE| Agenda'!$V$13,AG_Sheyla_1[ESCUELA],"TURISMO",AG_Sheyla_1[2 RINDIÓ EXAMEN],"SI",AG_Sheyla_1[ASESORA],'REPORTE| Agenda'!$B$37,AG_Sheyla_1[SEMESTRE],"2025-II")</f>
        <v>0</v>
      </c>
      <c r="W40" s="307">
        <f>SUM(C40:V40)</f>
        <v>12</v>
      </c>
      <c r="Y40" s="229" t="s">
        <v>225</v>
      </c>
      <c r="Z40" s="280">
        <f>COUNTIFS(AG_Sheyla_1[MES],"Abr",AG_Sheyla_1[SEMANA],'REPORTE| Agenda'!Z37,AG_Sheyla_1[ESCUELA],"TURISMO",AG_Sheyla_1[2 RINDIÓ EXAMEN],"SI",AG_Sheyla_1[ASESORA],'REPORTE| Agenda'!Y37,AG_Sheyla_1[SEMESTRE],"2026-I")</f>
        <v>0</v>
      </c>
      <c r="AA40" s="281">
        <f>COUNTIFS(AG_Sheyla_1[MES],"Abr",AG_Sheyla_1[SEMANA],'REPORTE| Agenda'!AA37,AG_Sheyla_1[ESCUELA],"TURISMO",AG_Sheyla_1[2 RINDIÓ EXAMEN],"SI",AG_Sheyla_1[ASESORA],'REPORTE| Agenda'!Y37,AG_Sheyla_1[SEMESTRE],"2026-I")</f>
        <v>0</v>
      </c>
      <c r="AB40" s="281">
        <f>COUNTIFS(AG_Sheyla_1[MES],"Abr",AG_Sheyla_1[SEMANA],'REPORTE| Agenda'!AB37,AG_Sheyla_1[ESCUELA],"TURISMO",AG_Sheyla_1[2 RINDIÓ EXAMEN],"SI",AG_Sheyla_1[ASESORA],'REPORTE| Agenda'!Y37,AG_Sheyla_1[SEMESTRE],"2026-I")</f>
        <v>0</v>
      </c>
      <c r="AC40" s="284">
        <f>COUNTIFS(AG_Sheyla_1[MES],"Abr",AG_Sheyla_1[SEMANA],'REPORTE| Agenda'!AC37,AG_Sheyla_1[ESCUELA],"TURISMO",AG_Sheyla_1[2 RINDIÓ EXAMEN],"SI",AG_Sheyla_1[ASESORA],'REPORTE| Agenda'!Y37,AG_Sheyla_1[SEMESTRE],"2026-I")</f>
        <v>0</v>
      </c>
      <c r="AD40" s="280">
        <f>COUNTIFS(AG_Sheyla_1[MES],"May",AG_Sheyla_1[SEMANA],'REPORTE| Agenda'!AD37,AG_Sheyla_1[ESCUELA],"TURISMO",AG_Sheyla_1[2 RINDIÓ EXAMEN],"SI",AG_Sheyla_1[ASESORA],'REPORTE| Agenda'!Y37,AG_Sheyla_1[SEMESTRE],"2026-I")</f>
        <v>0</v>
      </c>
      <c r="AE40" s="281">
        <f>COUNTIFS(AG_Sheyla_1[MES],"May",AG_Sheyla_1[SEMANA],'REPORTE| Agenda'!AE37,AG_Sheyla_1[ESCUELA],"TURISMO",AG_Sheyla_1[2 RINDIÓ EXAMEN],"SI",AG_Sheyla_1[ASESORA],'REPORTE| Agenda'!Y37,AG_Sheyla_1[SEMESTRE],"2026-I")</f>
        <v>0</v>
      </c>
      <c r="AF40" s="281">
        <f>COUNTIFS(AG_Sheyla_1[MES],"May",AG_Sheyla_1[SEMANA],'REPORTE| Agenda'!AF37,AG_Sheyla_1[ESCUELA],"TURISMO",AG_Sheyla_1[2 RINDIÓ EXAMEN],"SI",AG_Sheyla_1[ASESORA],'REPORTE| Agenda'!Y37,AG_Sheyla_1[SEMESTRE],"2026-I")</f>
        <v>3</v>
      </c>
      <c r="AG40" s="284">
        <f>COUNTIFS(AG_Sheyla_1[MES],"may",AG_Sheyla_1[SEMANA],'REPORTE| Agenda'!AG37,AG_Sheyla_1[ESCUELA],"TURISMO",AG_Sheyla_1[2 RINDIÓ EXAMEN],"SI",AG_Sheyla_1[ASESORA],'REPORTE| Agenda'!Y37,AG_Sheyla_1[SEMESTRE],"2026-I")</f>
        <v>1</v>
      </c>
      <c r="AH40" s="280">
        <f>COUNTIFS(AG_Sheyla_1[MES],"Jun",AG_Sheyla_1[SEMANA],'REPORTE| Agenda'!AH37,AG_Sheyla_1[ESCUELA],"TURISMO",AG_Sheyla_1[2 RINDIÓ EXAMEN],"SI",AG_Sheyla_1[ASESORA],'REPORTE| Agenda'!Y37,AG_Sheyla_1[SEMESTRE],"2026-I")</f>
        <v>0</v>
      </c>
      <c r="AI40" s="281">
        <f>COUNTIFS(AG_Sheyla_1[MES],"Jun",AG_Sheyla_1[SEMANA],'REPORTE| Agenda'!AI37,AG_Sheyla_1[ESCUELA],"TURISMO",AG_Sheyla_1[2 RINDIÓ EXAMEN],"SI",AG_Sheyla_1[ASESORA],'REPORTE| Agenda'!Y37,AG_Sheyla_1[SEMESTRE],"2026-I")</f>
        <v>0</v>
      </c>
      <c r="AJ40" s="281">
        <f>COUNTIFS(AG_Sheyla_1[MES],"Jun",AG_Sheyla_1[SEMANA],'REPORTE| Agenda'!AJ37,AG_Sheyla_1[ESCUELA],"TURISMO",AG_Sheyla_1[2 RINDIÓ EXAMEN],"SI",AG_Sheyla_1[ASESORA],'REPORTE| Agenda'!Y37,AG_Sheyla_1[SEMESTRE],"2026-I")</f>
        <v>2</v>
      </c>
      <c r="AK40" s="284">
        <f>COUNTIFS(AG_Sheyla_1[MES],"Jun",AG_Sheyla_1[SEMANA],'REPORTE| Agenda'!AK37,AG_Sheyla_1[ESCUELA],"TURISMO",AG_Sheyla_1[2 RINDIÓ EXAMEN],"SI",AG_Sheyla_1[ASESORA],'REPORTE| Agenda'!Y37,AG_Sheyla_1[SEMESTRE],"2026-I")</f>
        <v>1</v>
      </c>
      <c r="AL40" s="280">
        <f>COUNTIFS(AG_Sheyla_1[MES],"Jul",AG_Sheyla_1[SEMANA],'REPORTE| Agenda'!$AL$37,AG_Sheyla_1[ESCUELA],"TURISMO",AG_Sheyla_1[2 RINDIÓ EXAMEN],"SI",AG_Sheyla_1[ASESORA],'REPORTE| Agenda'!Y37,AG_Sheyla_1[SEMESTRE],"2026-I")</f>
        <v>1</v>
      </c>
      <c r="AM40" s="281">
        <f>COUNTIFS(AG_Sheyla_1[MES],"Jul",AG_Sheyla_1[SEMANA],'REPORTE| Agenda'!$AM$37,AG_Sheyla_1[ESCUELA],"TURISMO",AG_Sheyla_1[2 RINDIÓ EXAMEN],"SI",AG_Sheyla_1[ASESORA],'REPORTE| Agenda'!$Y$37,AG_Sheyla_1[SEMESTRE],"2026-I")</f>
        <v>0</v>
      </c>
      <c r="AN40" s="281">
        <f>COUNTIFS(AG_Sheyla_1[MES],"Jul",AG_Sheyla_1[SEMANA],'REPORTE| Agenda'!AN37,AG_Sheyla_1[ESCUELA],"TURISMO",AG_Sheyla_1[2 RINDIÓ EXAMEN],"SI",AG_Sheyla_1[ASESORA],'REPORTE| Agenda'!$Y$37,AG_Sheyla_1[SEMESTRE],"2026-I")</f>
        <v>2</v>
      </c>
      <c r="AO40" s="284">
        <f>COUNTIFS(AG_Sheyla_1[MES],"Jul",AG_Sheyla_1[SEMANA],'REPORTE| Agenda'!AO37,AG_Sheyla_1[ESCUELA],"TURISMO",AG_Sheyla_1[2 RINDIÓ EXAMEN],"SI",AG_Sheyla_1[ASESORA],'REPORTE| Agenda'!$Y$37,AG_Sheyla_1[SEMESTRE],"2026-I")</f>
        <v>0</v>
      </c>
      <c r="AP40" s="280">
        <f>COUNTIFS(AG_Sheyla_1[MES],"Ago",AG_Sheyla_1[SEMANA],'REPORTE| Agenda'!AP37,AG_Sheyla_1[ESCUELA],"TURISMO",AG_Sheyla_1[2 RINDIÓ EXAMEN],"SI",AG_Sheyla_1[ASESORA],'REPORTE| Agenda'!Y37,AG_Sheyla_1[SEMESTRE],"2026-I")</f>
        <v>0</v>
      </c>
      <c r="AQ40" s="281">
        <f>COUNTIFS(AG_Sheyla_1[MES],"Ago",AG_Sheyla_1[SEMANA],'REPORTE| Agenda'!AQ37,AG_Sheyla_1[ESCUELA],"TURISMO",AG_Sheyla_1[2 RINDIÓ EXAMEN],"SI",AG_Sheyla_1[ASESORA],'REPORTE| Agenda'!Y37,AG_Sheyla_1[SEMESTRE],"2026-I")</f>
        <v>0</v>
      </c>
      <c r="AR40" s="281">
        <f>COUNTIFS(AG_Sheyla_1[MES],"Ago",AG_Sheyla_1[SEMANA],'REPORTE| Agenda'!AR37,AG_Sheyla_1[ESCUELA],"TURISMO",AG_Sheyla_1[2 RINDIÓ EXAMEN],"SI",AG_Sheyla_1[ASESORA],'REPORTE| Agenda'!Y37,AG_Sheyla_1[SEMESTRE],"2026-I")</f>
        <v>0</v>
      </c>
      <c r="AS40" s="284">
        <f>COUNTIFS(AG_Sheyla_1[MES],"Ago",AG_Sheyla_1[SEMANA],'REPORTE| Agenda'!AS37,AG_Sheyla_1[ESCUELA],"TURISMO",AG_Sheyla_1[2 RINDIÓ EXAMEN],"SI",AG_Sheyla_1[ASESORA],'REPORTE| Agenda'!Y37,AG_Sheyla_1[SEMESTRE],"2026-I")</f>
        <v>0</v>
      </c>
      <c r="AT40" s="330">
        <f>SUM(Z40:AO40)</f>
        <v>10</v>
      </c>
    </row>
    <row r="41" spans="2:46">
      <c r="B41" s="290" t="s">
        <v>223</v>
      </c>
      <c r="C41" s="230">
        <v>1</v>
      </c>
      <c r="D41" s="231">
        <v>1</v>
      </c>
      <c r="E41" s="231">
        <v>3</v>
      </c>
      <c r="F41" s="232">
        <v>2</v>
      </c>
      <c r="G41" s="233">
        <v>2</v>
      </c>
      <c r="H41" s="231">
        <v>4</v>
      </c>
      <c r="I41" s="231">
        <v>1</v>
      </c>
      <c r="J41" s="234">
        <v>2</v>
      </c>
      <c r="K41" s="280">
        <f>COUNTIFS(AG_Sheyla_1[MES],"Jun",AG_Sheyla_1[SEMANA],'REPORTE| Agenda'!$K$5,AG_Sheyla_1[ESCUELA],"COMUNICACIONES",AG_Sheyla_1[2 RINDIÓ EXAMEN],"SI",AG_Sheyla_1[ASESORA],'REPORTE| Agenda'!$B$37,AG_Sheyla_1[SEMESTRE],"2025-II")</f>
        <v>1</v>
      </c>
      <c r="L41" s="281">
        <f>COUNTIFS(AG_Sheyla_1[MES],"Jun",AG_Sheyla_1[SEMANA],'REPORTE| Agenda'!$L$5,AG_Sheyla_1[ESCUELA],"COMUNICACIONES",AG_Sheyla_1[2 RINDIÓ EXAMEN],"SI",AG_Sheyla_1[ASESORA],'REPORTE| Agenda'!$B$37,AG_Sheyla_1[SEMESTRE],"2025-II")</f>
        <v>1</v>
      </c>
      <c r="M41" s="281">
        <f>COUNTIFS(AG_Sheyla_1[MES],"Jun",AG_Sheyla_1[SEMANA],'REPORTE| Agenda'!$M$5,AG_Sheyla_1[ESCUELA],"COMUNICACIONES",AG_Sheyla_1[2 RINDIÓ EXAMEN],"SI",AG_Sheyla_1[ASESORA],'REPORTE| Agenda'!$B$37,AG_Sheyla_1[SEMESTRE],"2025-II")</f>
        <v>3</v>
      </c>
      <c r="N41" s="284">
        <f>COUNTIFS(AG_Sheyla_1[MES],"Jun",AG_Sheyla_1[SEMANA],'REPORTE| Agenda'!$N$5,AG_Sheyla_1[ESCUELA],"COMUNICACIONES",AG_Sheyla_1[2 RINDIÓ EXAMEN],"SI",AG_Sheyla_1[ASESORA],'REPORTE| Agenda'!$B$37,AG_Sheyla_1[SEMESTRE],"2025-II")</f>
        <v>2</v>
      </c>
      <c r="O41" s="280">
        <f>COUNTIFS(AG_Sheyla_1[MES],"Jul",AG_Sheyla_1[SEMANA],'REPORTE| Agenda'!$O$5,AG_Sheyla_1[ESCUELA],"COMUNICACIONES",AG_Sheyla_1[2 RINDIÓ EXAMEN],"SI",AG_Sheyla_1[ASESORA],'REPORTE| Agenda'!$B$37,AG_Sheyla_1[SEMESTRE],"2025-II")</f>
        <v>2</v>
      </c>
      <c r="P41" s="281">
        <f>COUNTIFS(AG_Sheyla_1[MES],"Jul",AG_Sheyla_1[SEMANA],'REPORTE| Agenda'!$P$5,AG_Sheyla_1[ESCUELA],"COMUNICACIONES",AG_Sheyla_1[2 RINDIÓ EXAMEN],"SI",AG_Sheyla_1[ASESORA],'REPORTE| Agenda'!$B$37,AG_Sheyla_1[SEMESTRE],"2025-II")</f>
        <v>4</v>
      </c>
      <c r="Q41" s="281">
        <f>COUNTIFS(AG_Sheyla_1[MES],"Jul",AG_Sheyla_1[SEMANA],'REPORTE| Agenda'!$Q$5,AG_Sheyla_1[ESCUELA],"COMUNICACIONES",AG_Sheyla_1[2 RINDIÓ EXAMEN],"SI",AG_Sheyla_1[ASESORA],'REPORTE| Agenda'!$B$37,AG_Sheyla_1[SEMESTRE],"2025-II")</f>
        <v>1</v>
      </c>
      <c r="R41" s="284">
        <f>COUNTIFS(AG_Sheyla_1[MES],"Jul",AG_Sheyla_1[SEMANA],'REPORTE| Agenda'!$R$5,AG_Sheyla_1[ESCUELA],"COMUNICACIONES",AG_Sheyla_1[2 RINDIÓ EXAMEN],"SI",AG_Sheyla_1[ASESORA],'REPORTE| Agenda'!$B$37,AG_Sheyla_1[SEMESTRE],"2025-II")</f>
        <v>0</v>
      </c>
      <c r="S41" s="280">
        <f>COUNTIFS(AG_Sheyla_1[MES],"Ago",AG_Sheyla_1[SEMANA],'REPORTE| Agenda'!$S$13,AG_Sheyla_1[ESCUELA],"COMUNICACIONES",AG_Sheyla_1[2 RINDIÓ EXAMEN],"SI",AG_Sheyla_1[ASESORA],'REPORTE| Agenda'!$B$37,AG_Sheyla_1[SEMESTRE],"2025-II")</f>
        <v>0</v>
      </c>
      <c r="T41" s="281">
        <f>COUNTIFS(AG_Sheyla_1[MES],"Ago",AG_Sheyla_1[SEMANA],'REPORTE| Agenda'!$T$13,AG_Sheyla_1[ESCUELA],"COMUNICACIONES",AG_Sheyla_1[2 RINDIÓ EXAMEN],"SI",AG_Sheyla_1[ASESORA],'REPORTE| Agenda'!$B$37,AG_Sheyla_1[SEMESTRE],"2025-II")</f>
        <v>0</v>
      </c>
      <c r="U41" s="281">
        <f>COUNTIFS(AG_Sheyla_1[MES],"Ago",AG_Sheyla_1[SEMANA],'REPORTE| Agenda'!$U$13,AG_Sheyla_1[ESCUELA],"COMUNICACIONES",AG_Sheyla_1[2 RINDIÓ EXAMEN],"SI",AG_Sheyla_1[ASESORA],'REPORTE| Agenda'!$B$37,AG_Sheyla_1[SEMESTRE],"2025-II")</f>
        <v>0</v>
      </c>
      <c r="V41" s="284">
        <f>COUNTIFS(AG_Sheyla_1[MES],"Ago",AG_Sheyla_1[SEMANA],'REPORTE| Agenda'!$V$13,AG_Sheyla_1[ESCUELA],"COMUNICACIONES",AG_Sheyla_1[2 RINDIÓ EXAMEN],"SI",AG_Sheyla_1[ASESORA],'REPORTE| Agenda'!$B$37,AG_Sheyla_1[SEMESTRE],"2025-II")</f>
        <v>0</v>
      </c>
      <c r="W41" s="307">
        <f>SUM(C41:V41)</f>
        <v>30</v>
      </c>
      <c r="Y41" s="229" t="s">
        <v>223</v>
      </c>
      <c r="Z41" s="280">
        <f>COUNTIFS(AG_Sheyla_1[MES],"Abr",AG_Sheyla_1[SEMANA],'REPORTE| Agenda'!Z37,AG_Sheyla_1[ESCUELA],"COMUNICACIONES",AG_Sheyla_1[2 RINDIÓ EXAMEN],"SI",AG_Sheyla_1[ASESORA],'REPORTE| Agenda'!Y37,AG_Sheyla_1[SEMESTRE],"2026-I")</f>
        <v>0</v>
      </c>
      <c r="AA41" s="281">
        <f>COUNTIFS(AG_Sheyla_1[MES],"Abr",AG_Sheyla_1[SEMANA],'REPORTE| Agenda'!AA37,AG_Sheyla_1[ESCUELA],"COMUNICACIONES",AG_Sheyla_1[2 RINDIÓ EXAMEN],"SI",AG_Sheyla_1[ASESORA],'REPORTE| Agenda'!Y37,AG_Sheyla_1[SEMESTRE],"2026-I")</f>
        <v>0</v>
      </c>
      <c r="AB41" s="281">
        <f>COUNTIFS(AG_Sheyla_1[MES],"Abr",AG_Sheyla_1[SEMANA],'REPORTE| Agenda'!AB37,AG_Sheyla_1[ESCUELA],"COMUNICACIONES",AG_Sheyla_1[2 RINDIÓ EXAMEN],"SI",AG_Sheyla_1[ASESORA],'REPORTE| Agenda'!Y37,AG_Sheyla_1[SEMESTRE],"2026-I")</f>
        <v>0</v>
      </c>
      <c r="AC41" s="284">
        <f>COUNTIFS(AG_Sheyla_1[MES],"Abr",AG_Sheyla_1[SEMANA],'REPORTE| Agenda'!AC37,AG_Sheyla_1[ESCUELA],"COMUNICACIONES",AG_Sheyla_1[2 RINDIÓ EXAMEN],"SI",AG_Sheyla_1[ASESORA],'REPORTE| Agenda'!Y37,AG_Sheyla_1[SEMESTRE],"2026-I")</f>
        <v>0</v>
      </c>
      <c r="AD41" s="280">
        <f>COUNTIFS(AG_Sheyla_1[MES],"May",AG_Sheyla_1[SEMANA],'REPORTE| Agenda'!AD37,AG_Sheyla_1[ESCUELA],"COMUNICACIONES",AG_Sheyla_1[2 RINDIÓ EXAMEN],"SI",AG_Sheyla_1[ASESORA],'REPORTE| Agenda'!Y37,AG_Sheyla_1[SEMESTRE],"2026-I")</f>
        <v>0</v>
      </c>
      <c r="AE41" s="281">
        <f>COUNTIFS(AG_Sheyla_1[MES],"May",AG_Sheyla_1[SEMANA],'REPORTE| Agenda'!AE37,AG_Sheyla_1[ESCUELA],"COMUNICACIONES",AG_Sheyla_1[2 RINDIÓ EXAMEN],"SI",AG_Sheyla_1[ASESORA],'REPORTE| Agenda'!Y37,AG_Sheyla_1[SEMESTRE],"2026-I")</f>
        <v>0</v>
      </c>
      <c r="AF41" s="281">
        <f>COUNTIFS(AG_Sheyla_1[MES],"May",AG_Sheyla_1[SEMANA],'REPORTE| Agenda'!AF37,AG_Sheyla_1[ESCUELA],"COMUNICACIONES",AG_Sheyla_1[2 RINDIÓ EXAMEN],"SI",AG_Sheyla_1[ASESORA],'REPORTE| Agenda'!Y37,AG_Sheyla_1[SEMESTRE],"2026-I")</f>
        <v>6</v>
      </c>
      <c r="AG41" s="284">
        <f>COUNTIFS(AG_Sheyla_1[MES],"may",AG_Sheyla_1[SEMANA],'REPORTE| Agenda'!AG37,AG_Sheyla_1[ESCUELA],"COMUNICACIONES",AG_Sheyla_1[2 RINDIÓ EXAMEN],"SI",AG_Sheyla_1[ASESORA],'REPORTE| Agenda'!Y37,AG_Sheyla_1[SEMESTRE],"2026-I")</f>
        <v>2</v>
      </c>
      <c r="AH41" s="280">
        <f>COUNTIFS(AG_Sheyla_1[MES],"Jun",AG_Sheyla_1[SEMANA],'REPORTE| Agenda'!AH37,AG_Sheyla_1[ESCUELA],"COMUNICACIONES",AG_Sheyla_1[2 RINDIÓ EXAMEN],"SI",AG_Sheyla_1[ASESORA],'REPORTE| Agenda'!Y37,AG_Sheyla_1[SEMESTRE],"2026-I")</f>
        <v>0</v>
      </c>
      <c r="AI41" s="281">
        <f>COUNTIFS(AG_Sheyla_1[MES],"Jun",AG_Sheyla_1[SEMANA],'REPORTE| Agenda'!AI37,AG_Sheyla_1[ESCUELA],"COMUNICACIONES",AG_Sheyla_1[2 RINDIÓ EXAMEN],"SI",AG_Sheyla_1[ASESORA],'REPORTE| Agenda'!Y37,AG_Sheyla_1[SEMESTRE],"2026-I")</f>
        <v>0</v>
      </c>
      <c r="AJ41" s="281">
        <f>COUNTIFS(AG_Sheyla_1[MES],"Jun",AG_Sheyla_1[SEMANA],'REPORTE| Agenda'!AJ37,AG_Sheyla_1[ESCUELA],"COMUNICACIONES",AG_Sheyla_1[2 RINDIÓ EXAMEN],"SI",AG_Sheyla_1[ASESORA],'REPORTE| Agenda'!Y37,AG_Sheyla_1[SEMESTRE],"2026-I")</f>
        <v>0</v>
      </c>
      <c r="AK41" s="284">
        <f>COUNTIFS(AG_Sheyla_1[MES],"Jun",AG_Sheyla_1[SEMANA],'REPORTE| Agenda'!AK37,AG_Sheyla_1[ESCUELA],"COMUNICACIONES",AG_Sheyla_1[2 RINDIÓ EXAMEN],"SI",AG_Sheyla_1[ASESORA],'REPORTE| Agenda'!Y37,AG_Sheyla_1[SEMESTRE],"2026-I")</f>
        <v>0</v>
      </c>
      <c r="AL41" s="280">
        <f>COUNTIFS(AG_Sheyla_1[MES],"Jul",AG_Sheyla_1[SEMANA],'REPORTE| Agenda'!AL37,AG_Sheyla_1[ESCUELA],"COMUNICACIONES",AG_Sheyla_1[2 RINDIÓ EXAMEN],"SI",AG_Sheyla_1[ASESORA],'REPORTE| Agenda'!Y37,AG_Sheyla_1[SEMESTRE],"2026-I")</f>
        <v>1</v>
      </c>
      <c r="AM41" s="281">
        <f>COUNTIFS(AG_Sheyla_1[MES],"Jul",AG_Sheyla_1[SEMANA],'REPORTE| Agenda'!AM37,AG_Sheyla_1[ESCUELA],"COMUNICACIONES",AG_Sheyla_1[2 RINDIÓ EXAMEN],"SI",AG_Sheyla_1[ASESORA],'REPORTE| Agenda'!$Y$37,AG_Sheyla_1[SEMESTRE],"2026-I")</f>
        <v>1</v>
      </c>
      <c r="AN41" s="281">
        <f>COUNTIFS(AG_Sheyla_1[MES],"Jul",AG_Sheyla_1[SEMANA],'REPORTE| Agenda'!AN37,AG_Sheyla_1[ESCUELA],"COMUNICACIONES",AG_Sheyla_1[2 RINDIÓ EXAMEN],"SI",AG_Sheyla_1[ASESORA],'REPORTE| Agenda'!$Y$37,AG_Sheyla_1[SEMESTRE],"2026-I")</f>
        <v>1</v>
      </c>
      <c r="AO41" s="284">
        <f>COUNTIFS(AG_Sheyla_1[MES],"Jul",AG_Sheyla_1[SEMANA],'REPORTE| Agenda'!AO37,AG_Sheyla_1[ESCUELA],"COMUNICACIONES",AG_Sheyla_1[2 RINDIÓ EXAMEN],"SI",AG_Sheyla_1[ASESORA],'REPORTE| Agenda'!$Y$37,AG_Sheyla_1[SEMESTRE],"2026-I")</f>
        <v>2</v>
      </c>
      <c r="AP41" s="280">
        <f>COUNTIFS(AG_Sheyla_1[MES],"Ago",AG_Sheyla_1[SEMANA],'REPORTE| Agenda'!AP37,AG_Sheyla_1[ESCUELA],"COMUNICACIONES",AG_Sheyla_1[2 RINDIÓ EXAMEN],"SI",AG_Sheyla_1[ASESORA],'REPORTE| Agenda'!Y37,AG_Sheyla_1[SEMESTRE],"2026-I")</f>
        <v>2</v>
      </c>
      <c r="AQ41" s="281">
        <f>COUNTIFS(AG_Sheyla_1[MES],"Ago",AG_Sheyla_1[SEMANA],'REPORTE| Agenda'!AQ37,AG_Sheyla_1[ESCUELA],"COMUNICACIONES",AG_Sheyla_1[2 RINDIÓ EXAMEN],"SI",AG_Sheyla_1[ASESORA],'REPORTE| Agenda'!Y37,AG_Sheyla_1[SEMESTRE],"2026-I")</f>
        <v>0</v>
      </c>
      <c r="AR41" s="281">
        <f>COUNTIFS(AG_Sheyla_1[MES],"Ago",AG_Sheyla_1[SEMANA],'REPORTE| Agenda'!AR37,AG_Sheyla_1[ESCUELA],"COMUNICACIONES",AG_Sheyla_1[2 RINDIÓ EXAMEN],"SI",AG_Sheyla_1[ASESORA],'REPORTE| Agenda'!Y37,AG_Sheyla_1[SEMESTRE],"2026-I")</f>
        <v>0</v>
      </c>
      <c r="AS41" s="284">
        <f>COUNTIFS(AG_Sheyla_1[MES],"Ago",AG_Sheyla_1[SEMANA],'REPORTE| Agenda'!AS37,AG_Sheyla_1[ESCUELA],"COMUNICACIONES",AG_Sheyla_1[2 RINDIÓ EXAMEN],"SI",AG_Sheyla_1[ASESORA],'REPORTE| Agenda'!Y37,AG_Sheyla_1[SEMESTRE],"2026-I")</f>
        <v>0</v>
      </c>
      <c r="AT41" s="330">
        <f>SUM(Z41:AO41)</f>
        <v>13</v>
      </c>
    </row>
    <row r="42" spans="2:46">
      <c r="B42" s="291" t="s">
        <v>12461</v>
      </c>
      <c r="C42" s="292">
        <f t="shared" ref="C42:V42" si="9">SUM(C39:C41)</f>
        <v>4</v>
      </c>
      <c r="D42" s="293">
        <f t="shared" si="9"/>
        <v>5</v>
      </c>
      <c r="E42" s="293">
        <f t="shared" si="9"/>
        <v>5</v>
      </c>
      <c r="F42" s="294">
        <f t="shared" si="9"/>
        <v>6</v>
      </c>
      <c r="G42" s="292">
        <f t="shared" si="9"/>
        <v>5</v>
      </c>
      <c r="H42" s="293">
        <f t="shared" si="9"/>
        <v>13</v>
      </c>
      <c r="I42" s="293">
        <f t="shared" si="9"/>
        <v>4</v>
      </c>
      <c r="J42" s="294">
        <f t="shared" si="9"/>
        <v>7</v>
      </c>
      <c r="K42" s="292">
        <f t="shared" si="9"/>
        <v>2</v>
      </c>
      <c r="L42" s="293">
        <f t="shared" si="9"/>
        <v>5</v>
      </c>
      <c r="M42" s="293">
        <f t="shared" si="9"/>
        <v>4</v>
      </c>
      <c r="N42" s="294">
        <f t="shared" si="9"/>
        <v>11</v>
      </c>
      <c r="O42" s="292">
        <f t="shared" si="9"/>
        <v>3</v>
      </c>
      <c r="P42" s="293">
        <f t="shared" si="9"/>
        <v>8</v>
      </c>
      <c r="Q42" s="293">
        <f t="shared" si="9"/>
        <v>5</v>
      </c>
      <c r="R42" s="294">
        <f t="shared" si="9"/>
        <v>1</v>
      </c>
      <c r="S42" s="292">
        <f t="shared" si="9"/>
        <v>0</v>
      </c>
      <c r="T42" s="293">
        <f t="shared" si="9"/>
        <v>0</v>
      </c>
      <c r="U42" s="293">
        <f t="shared" si="9"/>
        <v>0</v>
      </c>
      <c r="V42" s="294">
        <f t="shared" si="9"/>
        <v>0</v>
      </c>
      <c r="W42" s="297">
        <f>SUM(C42:V42)</f>
        <v>88</v>
      </c>
      <c r="Y42" s="291" t="s">
        <v>12461</v>
      </c>
      <c r="Z42" s="325">
        <f t="shared" ref="Z42:AS42" si="10">SUM(Z39:Z41)</f>
        <v>0</v>
      </c>
      <c r="AA42" s="326">
        <f t="shared" si="10"/>
        <v>0</v>
      </c>
      <c r="AB42" s="326">
        <f t="shared" si="10"/>
        <v>0</v>
      </c>
      <c r="AC42" s="328">
        <f t="shared" si="10"/>
        <v>1</v>
      </c>
      <c r="AD42" s="329">
        <f t="shared" si="10"/>
        <v>0</v>
      </c>
      <c r="AE42" s="326">
        <f t="shared" si="10"/>
        <v>0</v>
      </c>
      <c r="AF42" s="326">
        <f t="shared" si="10"/>
        <v>9</v>
      </c>
      <c r="AG42" s="327">
        <f t="shared" si="10"/>
        <v>8</v>
      </c>
      <c r="AH42" s="325">
        <f t="shared" si="10"/>
        <v>0</v>
      </c>
      <c r="AI42" s="326">
        <f t="shared" si="10"/>
        <v>4</v>
      </c>
      <c r="AJ42" s="326">
        <f t="shared" si="10"/>
        <v>2</v>
      </c>
      <c r="AK42" s="327">
        <f t="shared" si="10"/>
        <v>6</v>
      </c>
      <c r="AL42" s="325">
        <f t="shared" si="10"/>
        <v>3</v>
      </c>
      <c r="AM42" s="326">
        <f t="shared" si="10"/>
        <v>1</v>
      </c>
      <c r="AN42" s="326">
        <f t="shared" si="10"/>
        <v>5</v>
      </c>
      <c r="AO42" s="328">
        <f t="shared" si="10"/>
        <v>2</v>
      </c>
      <c r="AP42" s="329">
        <f t="shared" si="10"/>
        <v>9</v>
      </c>
      <c r="AQ42" s="326">
        <f t="shared" si="10"/>
        <v>0</v>
      </c>
      <c r="AR42" s="326">
        <f t="shared" si="10"/>
        <v>0</v>
      </c>
      <c r="AS42" s="327">
        <f t="shared" si="10"/>
        <v>0</v>
      </c>
      <c r="AT42" s="330">
        <f>SUM(Z42:AO42)</f>
        <v>41</v>
      </c>
    </row>
    <row r="43" spans="2:46">
      <c r="B43" s="240" t="s">
        <v>12462</v>
      </c>
      <c r="C43" s="1309">
        <f>SUM(C42:F42)</f>
        <v>20</v>
      </c>
      <c r="D43" s="1310"/>
      <c r="E43" s="1310"/>
      <c r="F43" s="1311"/>
      <c r="G43" s="1309">
        <f>SUM(G42:J42)</f>
        <v>29</v>
      </c>
      <c r="H43" s="1310"/>
      <c r="I43" s="1310"/>
      <c r="J43" s="1311"/>
      <c r="K43" s="1309">
        <f>SUM(K42:N42)</f>
        <v>22</v>
      </c>
      <c r="L43" s="1310"/>
      <c r="M43" s="1310"/>
      <c r="N43" s="1311"/>
      <c r="O43" s="1309">
        <f>SUM(O42:R42)</f>
        <v>17</v>
      </c>
      <c r="P43" s="1310"/>
      <c r="Q43" s="1310"/>
      <c r="R43" s="1311"/>
      <c r="S43" s="1309">
        <f>SUM(S42:V42)</f>
        <v>0</v>
      </c>
      <c r="T43" s="1310"/>
      <c r="U43" s="1310"/>
      <c r="V43" s="1311"/>
      <c r="W43" s="241">
        <f>SUM(C43:V43)</f>
        <v>88</v>
      </c>
      <c r="Y43" s="240" t="s">
        <v>12462</v>
      </c>
      <c r="Z43" s="1338">
        <f>SUM(Z42:AC42)</f>
        <v>1</v>
      </c>
      <c r="AA43" s="1336"/>
      <c r="AB43" s="1336"/>
      <c r="AC43" s="1339"/>
      <c r="AD43" s="1336">
        <f>SUM(AD42:AG42)</f>
        <v>17</v>
      </c>
      <c r="AE43" s="1336"/>
      <c r="AF43" s="1336"/>
      <c r="AG43" s="1336"/>
      <c r="AH43" s="1338">
        <f>SUM(AH42:AK42)</f>
        <v>12</v>
      </c>
      <c r="AI43" s="1336"/>
      <c r="AJ43" s="1336"/>
      <c r="AK43" s="1336"/>
      <c r="AL43" s="1338">
        <f>SUM(AL42:AO42)</f>
        <v>11</v>
      </c>
      <c r="AM43" s="1336"/>
      <c r="AN43" s="1336"/>
      <c r="AO43" s="1339"/>
      <c r="AP43" s="1336">
        <f>SUM(AP42:AS42)</f>
        <v>9</v>
      </c>
      <c r="AQ43" s="1336"/>
      <c r="AR43" s="1336"/>
      <c r="AS43" s="1336"/>
      <c r="AT43" s="247">
        <f>SUM(Z43:AS43)</f>
        <v>50</v>
      </c>
    </row>
    <row r="44" spans="2:46" ht="26.25" customHeight="1"/>
    <row r="45" spans="2:46" ht="33.75" customHeight="1">
      <c r="B45" s="1288" t="s">
        <v>12463</v>
      </c>
      <c r="C45" s="1288"/>
      <c r="D45" s="1288"/>
      <c r="E45" s="1288"/>
      <c r="F45" s="1288"/>
      <c r="G45" s="1288"/>
      <c r="H45" s="1288"/>
      <c r="I45" s="1288"/>
      <c r="J45" s="1288"/>
      <c r="K45" s="1288"/>
      <c r="L45" s="1288"/>
      <c r="M45" s="1288"/>
      <c r="N45" s="1288"/>
      <c r="O45" s="1288"/>
      <c r="P45" s="1288"/>
      <c r="Q45" s="1288"/>
      <c r="R45" s="1288"/>
      <c r="S45" s="1288"/>
      <c r="T45" s="1288"/>
      <c r="U45" s="1288"/>
      <c r="V45" s="1288"/>
      <c r="W45" s="1288"/>
      <c r="Z45" s="1369" t="s">
        <v>221</v>
      </c>
      <c r="AA45" s="1369"/>
      <c r="AB45" s="1369"/>
      <c r="AC45" s="1369"/>
      <c r="AD45" s="1369"/>
      <c r="AE45" s="1369"/>
      <c r="AF45" s="1369"/>
      <c r="AG45" s="1369"/>
      <c r="AI45" s="1369" t="s">
        <v>249</v>
      </c>
      <c r="AJ45" s="1369"/>
      <c r="AK45" s="1369"/>
      <c r="AL45" s="1369"/>
      <c r="AM45" s="1369"/>
      <c r="AN45" s="1369"/>
      <c r="AO45" s="1369"/>
      <c r="AP45" s="1369"/>
    </row>
    <row r="46" spans="2:46" ht="8.25" customHeight="1"/>
    <row r="47" spans="2:46">
      <c r="C47" s="1330" t="s">
        <v>12451</v>
      </c>
      <c r="D47" s="1331"/>
      <c r="E47" s="1331"/>
      <c r="F47" s="1332"/>
      <c r="G47" s="1300" t="s">
        <v>12452</v>
      </c>
      <c r="H47" s="1331"/>
      <c r="I47" s="1331"/>
      <c r="J47" s="1332"/>
      <c r="K47" s="1296" t="s">
        <v>12453</v>
      </c>
      <c r="L47" s="1315"/>
      <c r="M47" s="1315"/>
      <c r="N47" s="1316"/>
      <c r="O47" s="1297" t="s">
        <v>12454</v>
      </c>
      <c r="P47" s="1298"/>
      <c r="Q47" s="1298"/>
      <c r="R47" s="1299"/>
      <c r="S47" s="1300" t="s">
        <v>12455</v>
      </c>
      <c r="T47" s="1331"/>
      <c r="U47" s="1331"/>
      <c r="V47" s="1333"/>
      <c r="Z47" s="1289" t="s">
        <v>12454</v>
      </c>
      <c r="AA47" s="1290"/>
      <c r="AB47" s="1290"/>
      <c r="AC47" s="1290"/>
      <c r="AD47" s="1290"/>
      <c r="AE47" s="1290"/>
      <c r="AF47" s="1290"/>
      <c r="AG47" s="1291"/>
      <c r="AH47" s="190"/>
      <c r="AI47" s="1289" t="s">
        <v>12454</v>
      </c>
      <c r="AJ47" s="1290"/>
      <c r="AK47" s="1290"/>
      <c r="AL47" s="1290"/>
      <c r="AM47" s="1290"/>
      <c r="AN47" s="1290"/>
      <c r="AO47" s="1290"/>
      <c r="AP47" s="1291"/>
    </row>
    <row r="48" spans="2:46" ht="9" customHeight="1">
      <c r="Z48" s="353"/>
      <c r="AA48" s="353"/>
      <c r="AB48" s="353"/>
      <c r="AC48" s="353"/>
      <c r="AD48" s="190"/>
      <c r="AE48" s="190"/>
      <c r="AF48" s="190"/>
      <c r="AG48" s="190"/>
      <c r="AH48" s="190"/>
      <c r="AI48" s="190"/>
      <c r="AJ48" s="190"/>
      <c r="AK48" s="190"/>
      <c r="AL48" s="190"/>
      <c r="AM48" s="190"/>
      <c r="AN48" s="190"/>
      <c r="AO48" s="190"/>
      <c r="AP48" s="190"/>
    </row>
    <row r="49" spans="1:42">
      <c r="A49" s="190"/>
      <c r="B49" s="220" t="s">
        <v>12450</v>
      </c>
      <c r="C49" s="221" t="s">
        <v>12456</v>
      </c>
      <c r="D49" s="221" t="s">
        <v>12457</v>
      </c>
      <c r="E49" s="221" t="s">
        <v>12458</v>
      </c>
      <c r="F49" s="221" t="s">
        <v>12459</v>
      </c>
      <c r="G49" s="221" t="s">
        <v>12456</v>
      </c>
      <c r="H49" s="221" t="s">
        <v>12457</v>
      </c>
      <c r="I49" s="221" t="s">
        <v>12458</v>
      </c>
      <c r="J49" s="221" t="s">
        <v>12459</v>
      </c>
      <c r="K49" s="221" t="s">
        <v>12456</v>
      </c>
      <c r="L49" s="221" t="s">
        <v>12457</v>
      </c>
      <c r="M49" s="221" t="s">
        <v>12458</v>
      </c>
      <c r="N49" s="221" t="s">
        <v>12459</v>
      </c>
      <c r="O49" s="221" t="s">
        <v>12456</v>
      </c>
      <c r="P49" s="221" t="s">
        <v>12457</v>
      </c>
      <c r="Q49" s="221" t="s">
        <v>12458</v>
      </c>
      <c r="R49" s="221" t="s">
        <v>12459</v>
      </c>
      <c r="S49" s="221" t="s">
        <v>12456</v>
      </c>
      <c r="T49" s="221" t="s">
        <v>12457</v>
      </c>
      <c r="U49" s="221" t="s">
        <v>12458</v>
      </c>
      <c r="V49" s="221" t="s">
        <v>12459</v>
      </c>
      <c r="W49" s="222" t="s">
        <v>12460</v>
      </c>
      <c r="Z49" s="1334" t="s">
        <v>12456</v>
      </c>
      <c r="AA49" s="1334"/>
      <c r="AB49" s="1334" t="s">
        <v>12457</v>
      </c>
      <c r="AC49" s="1334"/>
      <c r="AD49" s="1334" t="s">
        <v>12458</v>
      </c>
      <c r="AE49" s="1334"/>
      <c r="AF49" s="1334" t="s">
        <v>12459</v>
      </c>
      <c r="AG49" s="1334"/>
      <c r="AH49" s="354"/>
      <c r="AI49" s="1334" t="s">
        <v>12456</v>
      </c>
      <c r="AJ49" s="1334"/>
      <c r="AK49" s="1334" t="s">
        <v>12457</v>
      </c>
      <c r="AL49" s="1334"/>
      <c r="AM49" s="1334" t="s">
        <v>12458</v>
      </c>
      <c r="AN49" s="1334"/>
      <c r="AO49" s="1334" t="s">
        <v>12459</v>
      </c>
      <c r="AP49" s="1334"/>
    </row>
    <row r="50" spans="1:42" ht="5.25" customHeight="1"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</row>
    <row r="51" spans="1:42" ht="18" customHeight="1">
      <c r="A51" s="1312" t="s">
        <v>220</v>
      </c>
      <c r="B51" s="248" t="s">
        <v>224</v>
      </c>
      <c r="C51" s="249">
        <f t="shared" ref="C51:V51" si="11">C7+C15+C23+C31+C39</f>
        <v>3</v>
      </c>
      <c r="D51" s="250">
        <f t="shared" si="11"/>
        <v>2</v>
      </c>
      <c r="E51" s="250">
        <f t="shared" si="11"/>
        <v>5</v>
      </c>
      <c r="F51" s="251">
        <f t="shared" si="11"/>
        <v>3</v>
      </c>
      <c r="G51" s="249">
        <f t="shared" si="11"/>
        <v>6</v>
      </c>
      <c r="H51" s="250">
        <f t="shared" si="11"/>
        <v>12</v>
      </c>
      <c r="I51" s="250">
        <f t="shared" si="11"/>
        <v>5</v>
      </c>
      <c r="J51" s="251">
        <f t="shared" si="11"/>
        <v>12</v>
      </c>
      <c r="K51" s="249">
        <f t="shared" si="11"/>
        <v>7</v>
      </c>
      <c r="L51" s="250">
        <f t="shared" si="11"/>
        <v>7</v>
      </c>
      <c r="M51" s="250">
        <f t="shared" si="11"/>
        <v>3</v>
      </c>
      <c r="N51" s="251">
        <f t="shared" si="11"/>
        <v>17</v>
      </c>
      <c r="O51" s="249">
        <f t="shared" si="11"/>
        <v>9</v>
      </c>
      <c r="P51" s="250">
        <f t="shared" si="11"/>
        <v>10</v>
      </c>
      <c r="Q51" s="250">
        <f t="shared" si="11"/>
        <v>12</v>
      </c>
      <c r="R51" s="251">
        <f t="shared" si="11"/>
        <v>5</v>
      </c>
      <c r="S51" s="249">
        <f t="shared" si="11"/>
        <v>0</v>
      </c>
      <c r="T51" s="250">
        <f t="shared" si="11"/>
        <v>0</v>
      </c>
      <c r="U51" s="250">
        <f t="shared" si="11"/>
        <v>0</v>
      </c>
      <c r="V51" s="252">
        <f t="shared" si="11"/>
        <v>0</v>
      </c>
      <c r="W51" s="253">
        <f>SUM(C51:V51)</f>
        <v>118</v>
      </c>
      <c r="Y51" s="248" t="s">
        <v>224</v>
      </c>
      <c r="Z51" s="1275">
        <f>O7+O15+O23+O31+O39</f>
        <v>9</v>
      </c>
      <c r="AA51" s="1276"/>
      <c r="AB51" s="1276">
        <f>P7+P15+P23+P31+P39</f>
        <v>10</v>
      </c>
      <c r="AC51" s="1276"/>
      <c r="AD51" s="1276">
        <f>Q7+Q15+Q23+Q31+Q39</f>
        <v>12</v>
      </c>
      <c r="AE51" s="1276"/>
      <c r="AF51" s="1276">
        <f>R7+R15+R23+R31+R39</f>
        <v>5</v>
      </c>
      <c r="AG51" s="1277"/>
      <c r="AI51" s="1275">
        <f>AL7+AL15+AL23+AL31+AL39</f>
        <v>5</v>
      </c>
      <c r="AJ51" s="1276"/>
      <c r="AK51" s="1276">
        <f>AM7+AM15+AM23+AM31+AM39</f>
        <v>6</v>
      </c>
      <c r="AL51" s="1276"/>
      <c r="AM51" s="1276">
        <f>AN7+AN15+AN23+AN31+AN39</f>
        <v>14</v>
      </c>
      <c r="AN51" s="1276"/>
      <c r="AO51" s="1276">
        <f>AO7+AO15+AO23+AO31+AO39</f>
        <v>0</v>
      </c>
      <c r="AP51" s="1277"/>
    </row>
    <row r="52" spans="1:42" ht="18" customHeight="1">
      <c r="A52" s="1313"/>
      <c r="B52" s="254" t="s">
        <v>225</v>
      </c>
      <c r="C52" s="255">
        <f t="shared" ref="C52:V52" si="12">C8+C16+C24+C32+C40</f>
        <v>0</v>
      </c>
      <c r="D52" s="256">
        <f t="shared" si="12"/>
        <v>4</v>
      </c>
      <c r="E52" s="256">
        <f t="shared" si="12"/>
        <v>0</v>
      </c>
      <c r="F52" s="257">
        <f t="shared" si="12"/>
        <v>3</v>
      </c>
      <c r="G52" s="255">
        <f t="shared" si="12"/>
        <v>0</v>
      </c>
      <c r="H52" s="256">
        <f t="shared" si="12"/>
        <v>6</v>
      </c>
      <c r="I52" s="256">
        <f t="shared" si="12"/>
        <v>2</v>
      </c>
      <c r="J52" s="257">
        <f t="shared" si="12"/>
        <v>2</v>
      </c>
      <c r="K52" s="255">
        <f t="shared" si="12"/>
        <v>1</v>
      </c>
      <c r="L52" s="256">
        <f t="shared" si="12"/>
        <v>3</v>
      </c>
      <c r="M52" s="256">
        <f t="shared" si="12"/>
        <v>2</v>
      </c>
      <c r="N52" s="257">
        <f t="shared" si="12"/>
        <v>2</v>
      </c>
      <c r="O52" s="255">
        <f t="shared" si="12"/>
        <v>0</v>
      </c>
      <c r="P52" s="256">
        <f t="shared" si="12"/>
        <v>2</v>
      </c>
      <c r="Q52" s="256">
        <f t="shared" si="12"/>
        <v>5</v>
      </c>
      <c r="R52" s="257">
        <f t="shared" si="12"/>
        <v>0</v>
      </c>
      <c r="S52" s="255">
        <f t="shared" si="12"/>
        <v>0</v>
      </c>
      <c r="T52" s="256">
        <f t="shared" si="12"/>
        <v>0</v>
      </c>
      <c r="U52" s="256">
        <f t="shared" si="12"/>
        <v>0</v>
      </c>
      <c r="V52" s="258">
        <f t="shared" si="12"/>
        <v>0</v>
      </c>
      <c r="W52" s="259">
        <f>SUM(C52:V52)</f>
        <v>32</v>
      </c>
      <c r="Y52" s="254" t="s">
        <v>225</v>
      </c>
      <c r="Z52" s="1275">
        <f>O8+O16+O24+O32+O40</f>
        <v>0</v>
      </c>
      <c r="AA52" s="1276"/>
      <c r="AB52" s="1276">
        <f>P8+P16+P24+P32+P40</f>
        <v>2</v>
      </c>
      <c r="AC52" s="1276"/>
      <c r="AD52" s="1276">
        <f>Q8+Q16+Q24+Q32+Q40</f>
        <v>5</v>
      </c>
      <c r="AE52" s="1276"/>
      <c r="AF52" s="1276">
        <f>R8+R16+R24+R32+R40</f>
        <v>0</v>
      </c>
      <c r="AG52" s="1277"/>
      <c r="AI52" s="1275">
        <f>AL8+AL16+AL24+AL32+AL40</f>
        <v>2</v>
      </c>
      <c r="AJ52" s="1276"/>
      <c r="AK52" s="1276">
        <f>AM8+AM16+AM24+AM32+AM40</f>
        <v>1</v>
      </c>
      <c r="AL52" s="1276"/>
      <c r="AM52" s="1276">
        <f>AN8+AN16+AN24+AN32+AN40</f>
        <v>2</v>
      </c>
      <c r="AN52" s="1276"/>
      <c r="AO52" s="1276">
        <f>AO8+AO16+AO24+AO32+AO40</f>
        <v>0</v>
      </c>
      <c r="AP52" s="1277"/>
    </row>
    <row r="53" spans="1:42" ht="18" customHeight="1">
      <c r="A53" s="1313"/>
      <c r="B53" s="254" t="s">
        <v>223</v>
      </c>
      <c r="C53" s="255">
        <f t="shared" ref="C53:V53" si="13">C9+C17+C25+C33+C41</f>
        <v>6</v>
      </c>
      <c r="D53" s="256">
        <f t="shared" si="13"/>
        <v>1</v>
      </c>
      <c r="E53" s="256">
        <f t="shared" si="13"/>
        <v>4</v>
      </c>
      <c r="F53" s="257">
        <f t="shared" si="13"/>
        <v>3</v>
      </c>
      <c r="G53" s="255">
        <f t="shared" si="13"/>
        <v>5</v>
      </c>
      <c r="H53" s="256">
        <f t="shared" si="13"/>
        <v>5</v>
      </c>
      <c r="I53" s="256">
        <f t="shared" si="13"/>
        <v>2</v>
      </c>
      <c r="J53" s="257">
        <f t="shared" si="13"/>
        <v>5</v>
      </c>
      <c r="K53" s="255">
        <f t="shared" si="13"/>
        <v>4</v>
      </c>
      <c r="L53" s="256">
        <f t="shared" si="13"/>
        <v>6</v>
      </c>
      <c r="M53" s="256">
        <f t="shared" si="13"/>
        <v>12</v>
      </c>
      <c r="N53" s="257">
        <f t="shared" si="13"/>
        <v>12</v>
      </c>
      <c r="O53" s="255">
        <f t="shared" si="13"/>
        <v>4</v>
      </c>
      <c r="P53" s="256">
        <f t="shared" si="13"/>
        <v>10</v>
      </c>
      <c r="Q53" s="256">
        <f t="shared" si="13"/>
        <v>6</v>
      </c>
      <c r="R53" s="257">
        <f t="shared" si="13"/>
        <v>2</v>
      </c>
      <c r="S53" s="255">
        <f t="shared" si="13"/>
        <v>0</v>
      </c>
      <c r="T53" s="256">
        <f t="shared" si="13"/>
        <v>0</v>
      </c>
      <c r="U53" s="256">
        <f t="shared" si="13"/>
        <v>0</v>
      </c>
      <c r="V53" s="258">
        <f t="shared" si="13"/>
        <v>0</v>
      </c>
      <c r="W53" s="259">
        <f>SUM(C53:V53)</f>
        <v>87</v>
      </c>
      <c r="Y53" s="254" t="s">
        <v>223</v>
      </c>
      <c r="Z53" s="1275">
        <f>O9+O17+O25+O33+O41</f>
        <v>4</v>
      </c>
      <c r="AA53" s="1276"/>
      <c r="AB53" s="1276">
        <f>P9+P17+P25+P33+P41</f>
        <v>10</v>
      </c>
      <c r="AC53" s="1276"/>
      <c r="AD53" s="1276">
        <f>Q9+Q17+Q25+Q33+Q41</f>
        <v>6</v>
      </c>
      <c r="AE53" s="1276"/>
      <c r="AF53" s="1276">
        <f>R9+R17+R25+R33+R41</f>
        <v>2</v>
      </c>
      <c r="AG53" s="1277"/>
      <c r="AI53" s="1275">
        <f>AL9+AL17+AL25+AL33+AL41</f>
        <v>2</v>
      </c>
      <c r="AJ53" s="1276"/>
      <c r="AK53" s="1276">
        <f>AM9+AM17+AM25+AM33+AM41</f>
        <v>2</v>
      </c>
      <c r="AL53" s="1276"/>
      <c r="AM53" s="1276">
        <f>AN9+AN17+AN25+AN33+AN41</f>
        <v>9</v>
      </c>
      <c r="AN53" s="1276"/>
      <c r="AO53" s="1276">
        <f>AO9+AO17+AO25+AO33+AO41</f>
        <v>5</v>
      </c>
      <c r="AP53" s="1277"/>
    </row>
    <row r="54" spans="1:42" ht="18.75" customHeight="1">
      <c r="A54" s="1313"/>
      <c r="B54" s="260" t="s">
        <v>12464</v>
      </c>
      <c r="C54" s="261">
        <f t="shared" ref="C54:V54" si="14">SUM(C51:C53)</f>
        <v>9</v>
      </c>
      <c r="D54" s="262">
        <f t="shared" si="14"/>
        <v>7</v>
      </c>
      <c r="E54" s="262">
        <f t="shared" si="14"/>
        <v>9</v>
      </c>
      <c r="F54" s="263">
        <f t="shared" si="14"/>
        <v>9</v>
      </c>
      <c r="G54" s="261">
        <f t="shared" si="14"/>
        <v>11</v>
      </c>
      <c r="H54" s="262">
        <f t="shared" si="14"/>
        <v>23</v>
      </c>
      <c r="I54" s="262">
        <f t="shared" si="14"/>
        <v>9</v>
      </c>
      <c r="J54" s="263">
        <f t="shared" si="14"/>
        <v>19</v>
      </c>
      <c r="K54" s="261">
        <f t="shared" si="14"/>
        <v>12</v>
      </c>
      <c r="L54" s="262">
        <f t="shared" si="14"/>
        <v>16</v>
      </c>
      <c r="M54" s="262">
        <f t="shared" si="14"/>
        <v>17</v>
      </c>
      <c r="N54" s="263">
        <f t="shared" si="14"/>
        <v>31</v>
      </c>
      <c r="O54" s="261">
        <f t="shared" si="14"/>
        <v>13</v>
      </c>
      <c r="P54" s="262">
        <f t="shared" si="14"/>
        <v>22</v>
      </c>
      <c r="Q54" s="262">
        <f t="shared" si="14"/>
        <v>23</v>
      </c>
      <c r="R54" s="263">
        <f t="shared" si="14"/>
        <v>7</v>
      </c>
      <c r="S54" s="261">
        <f t="shared" si="14"/>
        <v>0</v>
      </c>
      <c r="T54" s="262">
        <f t="shared" si="14"/>
        <v>0</v>
      </c>
      <c r="U54" s="262">
        <f t="shared" si="14"/>
        <v>0</v>
      </c>
      <c r="V54" s="264">
        <f t="shared" si="14"/>
        <v>0</v>
      </c>
      <c r="W54" s="265">
        <f>SUM(C54:V54)</f>
        <v>237</v>
      </c>
      <c r="Y54" s="497" t="s">
        <v>219</v>
      </c>
      <c r="Z54" s="1335">
        <f>SUM(Z51:AA53)</f>
        <v>13</v>
      </c>
      <c r="AA54" s="1335"/>
      <c r="AB54" s="1335">
        <f>SUM(AB51:AC53)</f>
        <v>22</v>
      </c>
      <c r="AC54" s="1335"/>
      <c r="AD54" s="1335">
        <f>SUM(AD51:AE53)</f>
        <v>23</v>
      </c>
      <c r="AE54" s="1335"/>
      <c r="AF54" s="1335">
        <f>SUM(AF51:AG53)</f>
        <v>7</v>
      </c>
      <c r="AG54" s="1335"/>
      <c r="AI54" s="1335">
        <f>SUM(AI51:AJ53)</f>
        <v>9</v>
      </c>
      <c r="AJ54" s="1335"/>
      <c r="AK54" s="1335">
        <f>SUM(AK51:AL53)</f>
        <v>9</v>
      </c>
      <c r="AL54" s="1335"/>
      <c r="AM54" s="1335">
        <f>SUM(AM51:AN53)</f>
        <v>25</v>
      </c>
      <c r="AN54" s="1335"/>
      <c r="AO54" s="1335">
        <f>SUM(AO51:AP53)</f>
        <v>5</v>
      </c>
      <c r="AP54" s="1335"/>
    </row>
    <row r="55" spans="1:42" ht="15" customHeight="1">
      <c r="A55" s="1314"/>
      <c r="B55" s="266" t="s">
        <v>12462</v>
      </c>
      <c r="C55" s="1325">
        <f>SUM(C54:F54)</f>
        <v>34</v>
      </c>
      <c r="D55" s="1326"/>
      <c r="E55" s="1326"/>
      <c r="F55" s="1327"/>
      <c r="G55" s="1325">
        <f>SUM(G54:J54)</f>
        <v>62</v>
      </c>
      <c r="H55" s="1326"/>
      <c r="I55" s="1326"/>
      <c r="J55" s="1327"/>
      <c r="K55" s="1325">
        <f>SUM(K54:N54)</f>
        <v>76</v>
      </c>
      <c r="L55" s="1326"/>
      <c r="M55" s="1326"/>
      <c r="N55" s="1327"/>
      <c r="O55" s="1325">
        <f>SUM(O54:R54)</f>
        <v>65</v>
      </c>
      <c r="P55" s="1326"/>
      <c r="Q55" s="1326"/>
      <c r="R55" s="1327"/>
      <c r="S55" s="1325">
        <f>SUM(S54:V54)</f>
        <v>0</v>
      </c>
      <c r="T55" s="1326"/>
      <c r="U55" s="1326"/>
      <c r="V55" s="1327"/>
      <c r="W55" s="267">
        <f>SUM(W51:W53)</f>
        <v>237</v>
      </c>
    </row>
    <row r="56" spans="1:42" ht="11.25" customHeight="1">
      <c r="A56" s="316"/>
      <c r="B56" s="268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Z56" s="15"/>
    </row>
    <row r="57" spans="1:42" ht="29.25" customHeight="1">
      <c r="A57" s="316"/>
      <c r="B57" s="1288" t="s">
        <v>12465</v>
      </c>
      <c r="C57" s="1288"/>
      <c r="D57" s="1288"/>
      <c r="E57" s="1288"/>
      <c r="F57" s="1288"/>
      <c r="G57" s="1288"/>
      <c r="H57" s="1288"/>
      <c r="I57" s="1288"/>
      <c r="J57" s="1288"/>
      <c r="K57" s="1288"/>
      <c r="L57" s="1288"/>
      <c r="M57" s="1288"/>
      <c r="N57" s="1288"/>
      <c r="O57" s="1288"/>
      <c r="P57" s="1288"/>
      <c r="Q57" s="1288"/>
      <c r="R57" s="1288"/>
      <c r="S57" s="1288"/>
      <c r="T57" s="1288"/>
      <c r="U57" s="1288"/>
      <c r="V57" s="1288"/>
      <c r="W57" s="1288"/>
      <c r="Z57" s="15"/>
    </row>
    <row r="58" spans="1:42" ht="8.25" customHeight="1">
      <c r="A58" s="316"/>
      <c r="B58" s="268"/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Z58" s="15"/>
    </row>
    <row r="59" spans="1:42" ht="17.25" customHeight="1">
      <c r="A59" s="316"/>
      <c r="C59" s="1330" t="s">
        <v>12451</v>
      </c>
      <c r="D59" s="1331"/>
      <c r="E59" s="1331"/>
      <c r="F59" s="1332"/>
      <c r="G59" s="1300" t="s">
        <v>12452</v>
      </c>
      <c r="H59" s="1331"/>
      <c r="I59" s="1331"/>
      <c r="J59" s="1332"/>
      <c r="K59" s="1296" t="s">
        <v>12453</v>
      </c>
      <c r="L59" s="1315"/>
      <c r="M59" s="1315"/>
      <c r="N59" s="1316"/>
      <c r="O59" s="1297" t="s">
        <v>12454</v>
      </c>
      <c r="P59" s="1298"/>
      <c r="Q59" s="1298"/>
      <c r="R59" s="1299"/>
      <c r="S59" s="1300" t="s">
        <v>12455</v>
      </c>
      <c r="T59" s="1331"/>
      <c r="U59" s="1331"/>
      <c r="V59" s="1333"/>
      <c r="Z59" s="15"/>
    </row>
    <row r="60" spans="1:42" ht="7.5" customHeight="1">
      <c r="A60" s="316"/>
      <c r="Z60" s="15"/>
    </row>
    <row r="61" spans="1:42" ht="15.75" customHeight="1">
      <c r="A61" s="316"/>
      <c r="B61" s="220" t="s">
        <v>12450</v>
      </c>
      <c r="C61" s="221" t="s">
        <v>12456</v>
      </c>
      <c r="D61" s="221" t="s">
        <v>12457</v>
      </c>
      <c r="E61" s="221" t="s">
        <v>12458</v>
      </c>
      <c r="F61" s="221" t="s">
        <v>12459</v>
      </c>
      <c r="G61" s="221" t="s">
        <v>12456</v>
      </c>
      <c r="H61" s="221" t="s">
        <v>12457</v>
      </c>
      <c r="I61" s="221" t="s">
        <v>12458</v>
      </c>
      <c r="J61" s="221" t="s">
        <v>12459</v>
      </c>
      <c r="K61" s="221" t="s">
        <v>12456</v>
      </c>
      <c r="L61" s="221" t="s">
        <v>12457</v>
      </c>
      <c r="M61" s="221" t="s">
        <v>12458</v>
      </c>
      <c r="N61" s="221" t="s">
        <v>12459</v>
      </c>
      <c r="O61" s="221" t="s">
        <v>12456</v>
      </c>
      <c r="P61" s="221" t="s">
        <v>12457</v>
      </c>
      <c r="Q61" s="221" t="s">
        <v>12458</v>
      </c>
      <c r="R61" s="221" t="s">
        <v>12459</v>
      </c>
      <c r="S61" s="221" t="s">
        <v>12456</v>
      </c>
      <c r="T61" s="221" t="s">
        <v>12457</v>
      </c>
      <c r="U61" s="221" t="s">
        <v>12458</v>
      </c>
      <c r="V61" s="221" t="s">
        <v>12459</v>
      </c>
      <c r="W61" s="222" t="s">
        <v>12460</v>
      </c>
      <c r="Z61" s="15"/>
    </row>
    <row r="62" spans="1:42" ht="5.25" customHeight="1">
      <c r="A62" s="316"/>
      <c r="B62" s="268"/>
      <c r="C62" s="268"/>
      <c r="D62" s="268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Z62" s="15"/>
    </row>
    <row r="63" spans="1:42" ht="18" customHeight="1">
      <c r="A63" s="1312" t="s">
        <v>12466</v>
      </c>
      <c r="B63" s="248" t="s">
        <v>224</v>
      </c>
      <c r="C63" s="249">
        <f t="shared" ref="C63:L65" si="15">Z39+Z31+Z23+Z15+Z7</f>
        <v>1</v>
      </c>
      <c r="D63" s="250">
        <f t="shared" si="15"/>
        <v>0</v>
      </c>
      <c r="E63" s="250">
        <f t="shared" si="15"/>
        <v>0</v>
      </c>
      <c r="F63" s="251">
        <f t="shared" si="15"/>
        <v>3</v>
      </c>
      <c r="G63" s="249">
        <f t="shared" si="15"/>
        <v>0</v>
      </c>
      <c r="H63" s="250">
        <f t="shared" si="15"/>
        <v>2</v>
      </c>
      <c r="I63" s="250">
        <f t="shared" si="15"/>
        <v>3</v>
      </c>
      <c r="J63" s="251">
        <f t="shared" si="15"/>
        <v>12</v>
      </c>
      <c r="K63" s="249">
        <f t="shared" si="15"/>
        <v>0</v>
      </c>
      <c r="L63" s="250">
        <f t="shared" si="15"/>
        <v>8</v>
      </c>
      <c r="M63" s="250">
        <f t="shared" ref="M63:V65" si="16">AJ39+AJ31+AJ23+AJ15+AJ7</f>
        <v>6</v>
      </c>
      <c r="N63" s="251">
        <f t="shared" si="16"/>
        <v>15</v>
      </c>
      <c r="O63" s="249">
        <f t="shared" si="16"/>
        <v>5</v>
      </c>
      <c r="P63" s="250">
        <f t="shared" si="16"/>
        <v>6</v>
      </c>
      <c r="Q63" s="250">
        <f t="shared" si="16"/>
        <v>14</v>
      </c>
      <c r="R63" s="251">
        <f t="shared" si="16"/>
        <v>0</v>
      </c>
      <c r="S63" s="249">
        <f t="shared" si="16"/>
        <v>14</v>
      </c>
      <c r="T63" s="250">
        <f t="shared" si="16"/>
        <v>0</v>
      </c>
      <c r="U63" s="250">
        <f t="shared" si="16"/>
        <v>0</v>
      </c>
      <c r="V63" s="251">
        <f t="shared" si="16"/>
        <v>0</v>
      </c>
      <c r="W63" s="340">
        <f>SUM(C63:V63)</f>
        <v>89</v>
      </c>
      <c r="Z63" s="1321"/>
    </row>
    <row r="64" spans="1:42" ht="18" customHeight="1">
      <c r="A64" s="1313"/>
      <c r="B64" s="254" t="s">
        <v>225</v>
      </c>
      <c r="C64" s="255">
        <f t="shared" si="15"/>
        <v>1</v>
      </c>
      <c r="D64" s="256">
        <f t="shared" si="15"/>
        <v>0</v>
      </c>
      <c r="E64" s="256">
        <f t="shared" si="15"/>
        <v>0</v>
      </c>
      <c r="F64" s="257">
        <f t="shared" si="15"/>
        <v>1</v>
      </c>
      <c r="G64" s="255">
        <f t="shared" si="15"/>
        <v>1</v>
      </c>
      <c r="H64" s="256">
        <f t="shared" si="15"/>
        <v>1</v>
      </c>
      <c r="I64" s="256">
        <f t="shared" si="15"/>
        <v>3</v>
      </c>
      <c r="J64" s="257">
        <f t="shared" si="15"/>
        <v>6</v>
      </c>
      <c r="K64" s="255">
        <f t="shared" si="15"/>
        <v>0</v>
      </c>
      <c r="L64" s="256">
        <f t="shared" si="15"/>
        <v>0</v>
      </c>
      <c r="M64" s="256">
        <f t="shared" si="16"/>
        <v>5</v>
      </c>
      <c r="N64" s="257">
        <f t="shared" si="16"/>
        <v>5</v>
      </c>
      <c r="O64" s="255">
        <f t="shared" si="16"/>
        <v>2</v>
      </c>
      <c r="P64" s="256">
        <f t="shared" si="16"/>
        <v>1</v>
      </c>
      <c r="Q64" s="256">
        <f t="shared" si="16"/>
        <v>2</v>
      </c>
      <c r="R64" s="257">
        <f t="shared" si="16"/>
        <v>0</v>
      </c>
      <c r="S64" s="255">
        <f t="shared" si="16"/>
        <v>2</v>
      </c>
      <c r="T64" s="256">
        <f t="shared" si="16"/>
        <v>0</v>
      </c>
      <c r="U64" s="256">
        <f t="shared" si="16"/>
        <v>0</v>
      </c>
      <c r="V64" s="257">
        <f t="shared" si="16"/>
        <v>0</v>
      </c>
      <c r="W64" s="341">
        <f>SUM(C64:V64)</f>
        <v>30</v>
      </c>
      <c r="Z64" s="1321"/>
    </row>
    <row r="65" spans="1:46" ht="18" customHeight="1">
      <c r="A65" s="1313"/>
      <c r="B65" s="254" t="s">
        <v>223</v>
      </c>
      <c r="C65" s="255">
        <f t="shared" si="15"/>
        <v>1</v>
      </c>
      <c r="D65" s="256">
        <f t="shared" si="15"/>
        <v>1</v>
      </c>
      <c r="E65" s="256">
        <f t="shared" si="15"/>
        <v>1</v>
      </c>
      <c r="F65" s="257">
        <f t="shared" si="15"/>
        <v>1</v>
      </c>
      <c r="G65" s="255">
        <f t="shared" si="15"/>
        <v>1</v>
      </c>
      <c r="H65" s="256">
        <f t="shared" si="15"/>
        <v>2</v>
      </c>
      <c r="I65" s="256">
        <f t="shared" si="15"/>
        <v>6</v>
      </c>
      <c r="J65" s="257">
        <f t="shared" si="15"/>
        <v>8</v>
      </c>
      <c r="K65" s="255">
        <f t="shared" si="15"/>
        <v>0</v>
      </c>
      <c r="L65" s="256">
        <f t="shared" si="15"/>
        <v>1</v>
      </c>
      <c r="M65" s="256">
        <f t="shared" si="16"/>
        <v>4</v>
      </c>
      <c r="N65" s="257">
        <f t="shared" si="16"/>
        <v>8</v>
      </c>
      <c r="O65" s="255">
        <f t="shared" si="16"/>
        <v>2</v>
      </c>
      <c r="P65" s="256">
        <f t="shared" si="16"/>
        <v>2</v>
      </c>
      <c r="Q65" s="256">
        <f t="shared" si="16"/>
        <v>9</v>
      </c>
      <c r="R65" s="257">
        <f t="shared" si="16"/>
        <v>5</v>
      </c>
      <c r="S65" s="255">
        <f t="shared" si="16"/>
        <v>3</v>
      </c>
      <c r="T65" s="256">
        <f t="shared" si="16"/>
        <v>0</v>
      </c>
      <c r="U65" s="256">
        <f t="shared" si="16"/>
        <v>0</v>
      </c>
      <c r="V65" s="257">
        <f t="shared" si="16"/>
        <v>0</v>
      </c>
      <c r="W65" s="341">
        <f>SUM(C65:V65)</f>
        <v>55</v>
      </c>
      <c r="Z65" s="1321"/>
    </row>
    <row r="66" spans="1:46" ht="18.75" customHeight="1">
      <c r="A66" s="1313"/>
      <c r="B66" s="260" t="s">
        <v>12464</v>
      </c>
      <c r="C66" s="261">
        <f t="shared" ref="C66:V66" si="17">SUM(C63:C65)</f>
        <v>3</v>
      </c>
      <c r="D66" s="262">
        <f t="shared" si="17"/>
        <v>1</v>
      </c>
      <c r="E66" s="262">
        <f t="shared" si="17"/>
        <v>1</v>
      </c>
      <c r="F66" s="263">
        <f t="shared" si="17"/>
        <v>5</v>
      </c>
      <c r="G66" s="261">
        <f t="shared" si="17"/>
        <v>2</v>
      </c>
      <c r="H66" s="262">
        <f t="shared" si="17"/>
        <v>5</v>
      </c>
      <c r="I66" s="262">
        <f t="shared" si="17"/>
        <v>12</v>
      </c>
      <c r="J66" s="263">
        <f t="shared" si="17"/>
        <v>26</v>
      </c>
      <c r="K66" s="261">
        <f t="shared" si="17"/>
        <v>0</v>
      </c>
      <c r="L66" s="262">
        <f t="shared" si="17"/>
        <v>9</v>
      </c>
      <c r="M66" s="262">
        <f t="shared" si="17"/>
        <v>15</v>
      </c>
      <c r="N66" s="263">
        <f t="shared" si="17"/>
        <v>28</v>
      </c>
      <c r="O66" s="261">
        <f t="shared" si="17"/>
        <v>9</v>
      </c>
      <c r="P66" s="262">
        <f t="shared" si="17"/>
        <v>9</v>
      </c>
      <c r="Q66" s="262">
        <f t="shared" si="17"/>
        <v>25</v>
      </c>
      <c r="R66" s="263">
        <f t="shared" si="17"/>
        <v>5</v>
      </c>
      <c r="S66" s="261">
        <f t="shared" si="17"/>
        <v>19</v>
      </c>
      <c r="T66" s="262">
        <f t="shared" si="17"/>
        <v>0</v>
      </c>
      <c r="U66" s="262">
        <f t="shared" si="17"/>
        <v>0</v>
      </c>
      <c r="V66" s="264">
        <f t="shared" si="17"/>
        <v>0</v>
      </c>
      <c r="W66" s="265">
        <f>SUM(C66:V66)</f>
        <v>174</v>
      </c>
      <c r="Z66" s="1321"/>
    </row>
    <row r="67" spans="1:46" ht="15" customHeight="1">
      <c r="A67" s="1314"/>
      <c r="B67" s="266" t="s">
        <v>12462</v>
      </c>
      <c r="C67" s="1325">
        <f>SUM(C63:F65)</f>
        <v>10</v>
      </c>
      <c r="D67" s="1326"/>
      <c r="E67" s="1326"/>
      <c r="F67" s="1327"/>
      <c r="G67" s="1325">
        <f>SUM(G63:J65)</f>
        <v>45</v>
      </c>
      <c r="H67" s="1326"/>
      <c r="I67" s="1326"/>
      <c r="J67" s="1327"/>
      <c r="K67" s="1325">
        <f>SUM(K63:N65)</f>
        <v>52</v>
      </c>
      <c r="L67" s="1326"/>
      <c r="M67" s="1326"/>
      <c r="N67" s="1327"/>
      <c r="O67" s="1325">
        <f>SUM(O63:R65)</f>
        <v>48</v>
      </c>
      <c r="P67" s="1326"/>
      <c r="Q67" s="1326"/>
      <c r="R67" s="1327"/>
      <c r="S67" s="1325">
        <f>SUM(S63:V65)</f>
        <v>19</v>
      </c>
      <c r="T67" s="1326"/>
      <c r="U67" s="1326"/>
      <c r="V67" s="1327"/>
      <c r="W67" s="267">
        <f>SUM(C67:V67)</f>
        <v>174</v>
      </c>
      <c r="Z67" s="1321"/>
    </row>
    <row r="68" spans="1:46" ht="8.25" customHeight="1">
      <c r="A68" s="316"/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Z68" s="1321"/>
    </row>
    <row r="69" spans="1:46">
      <c r="B69" s="269" t="s">
        <v>12467</v>
      </c>
      <c r="C69" s="270">
        <f t="shared" ref="C69:V69" si="18">C54+C66</f>
        <v>12</v>
      </c>
      <c r="D69" s="271">
        <f t="shared" si="18"/>
        <v>8</v>
      </c>
      <c r="E69" s="271">
        <f t="shared" si="18"/>
        <v>10</v>
      </c>
      <c r="F69" s="272">
        <f t="shared" si="18"/>
        <v>14</v>
      </c>
      <c r="G69" s="270">
        <f t="shared" si="18"/>
        <v>13</v>
      </c>
      <c r="H69" s="271">
        <f t="shared" si="18"/>
        <v>28</v>
      </c>
      <c r="I69" s="271">
        <f t="shared" si="18"/>
        <v>21</v>
      </c>
      <c r="J69" s="272">
        <f t="shared" si="18"/>
        <v>45</v>
      </c>
      <c r="K69" s="270">
        <f t="shared" si="18"/>
        <v>12</v>
      </c>
      <c r="L69" s="271">
        <f t="shared" si="18"/>
        <v>25</v>
      </c>
      <c r="M69" s="271">
        <f t="shared" si="18"/>
        <v>32</v>
      </c>
      <c r="N69" s="272">
        <f t="shared" si="18"/>
        <v>59</v>
      </c>
      <c r="O69" s="270">
        <f t="shared" si="18"/>
        <v>22</v>
      </c>
      <c r="P69" s="271">
        <f t="shared" si="18"/>
        <v>31</v>
      </c>
      <c r="Q69" s="271">
        <f t="shared" si="18"/>
        <v>48</v>
      </c>
      <c r="R69" s="272">
        <f t="shared" si="18"/>
        <v>12</v>
      </c>
      <c r="S69" s="270">
        <f t="shared" si="18"/>
        <v>19</v>
      </c>
      <c r="T69" s="271">
        <f t="shared" si="18"/>
        <v>0</v>
      </c>
      <c r="U69" s="271">
        <f t="shared" si="18"/>
        <v>0</v>
      </c>
      <c r="V69" s="273">
        <f t="shared" si="18"/>
        <v>0</v>
      </c>
      <c r="W69" s="274">
        <f>SUM(C69:V69)</f>
        <v>411</v>
      </c>
      <c r="Z69" s="1321"/>
    </row>
    <row r="70" spans="1:46">
      <c r="B70" s="275" t="s">
        <v>12468</v>
      </c>
      <c r="C70" s="1322">
        <f>SUM(C69:F69)</f>
        <v>44</v>
      </c>
      <c r="D70" s="1323"/>
      <c r="E70" s="1323"/>
      <c r="F70" s="1324"/>
      <c r="G70" s="1322">
        <f>SUM(G69:J69)</f>
        <v>107</v>
      </c>
      <c r="H70" s="1323"/>
      <c r="I70" s="1323"/>
      <c r="J70" s="1324"/>
      <c r="K70" s="1322">
        <f>SUM(K69:N69)</f>
        <v>128</v>
      </c>
      <c r="L70" s="1323"/>
      <c r="M70" s="1323"/>
      <c r="N70" s="1324"/>
      <c r="O70" s="1322">
        <f>SUM(O69:R69)</f>
        <v>113</v>
      </c>
      <c r="P70" s="1323"/>
      <c r="Q70" s="1323"/>
      <c r="R70" s="1324"/>
      <c r="S70" s="1322">
        <f>SUM(S69:V69)</f>
        <v>19</v>
      </c>
      <c r="T70" s="1323"/>
      <c r="U70" s="1323"/>
      <c r="V70" s="1324"/>
      <c r="W70" s="276">
        <f>SUM(C70:V70)</f>
        <v>411</v>
      </c>
      <c r="Z70" s="1321"/>
    </row>
    <row r="71" spans="1:46" ht="30" customHeight="1"/>
    <row r="72" spans="1:46" ht="31.5" customHeight="1">
      <c r="B72" s="1288" t="s">
        <v>12469</v>
      </c>
      <c r="C72" s="1288"/>
      <c r="D72" s="1288"/>
      <c r="E72" s="1288"/>
      <c r="F72" s="1288"/>
      <c r="G72" s="1288"/>
      <c r="H72" s="1288"/>
      <c r="I72" s="1288"/>
      <c r="J72" s="1354"/>
      <c r="K72" s="1348" t="s">
        <v>12470</v>
      </c>
      <c r="L72" s="1288"/>
      <c r="M72" s="1288"/>
      <c r="N72" s="1288"/>
      <c r="O72" s="1288"/>
      <c r="P72" s="1288"/>
      <c r="Q72" s="1288"/>
      <c r="R72" s="1288"/>
      <c r="S72" s="1288"/>
      <c r="T72" s="1288"/>
      <c r="U72" s="1288"/>
      <c r="V72" s="1288"/>
      <c r="W72" s="1288"/>
      <c r="Y72" s="1288" t="s">
        <v>12471</v>
      </c>
      <c r="Z72" s="1288"/>
      <c r="AA72" s="1288"/>
      <c r="AB72" s="1288"/>
      <c r="AC72" s="1288"/>
      <c r="AD72" s="1288"/>
      <c r="AE72" s="1288"/>
      <c r="AF72" s="1288"/>
      <c r="AG72" s="1354"/>
      <c r="AH72" s="1348" t="s">
        <v>12472</v>
      </c>
      <c r="AI72" s="1288"/>
      <c r="AJ72" s="1288"/>
      <c r="AK72" s="1288"/>
      <c r="AL72" s="1288"/>
      <c r="AM72" s="1288"/>
      <c r="AN72" s="1288"/>
      <c r="AO72" s="1288"/>
      <c r="AP72" s="1288"/>
      <c r="AQ72" s="1288"/>
      <c r="AR72" s="1288"/>
      <c r="AS72" s="1288"/>
      <c r="AT72" s="1288"/>
    </row>
    <row r="73" spans="1:46" ht="6.75" customHeight="1"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1"/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1"/>
    </row>
    <row r="74" spans="1:46" ht="20.25" customHeight="1">
      <c r="B74" s="1349" t="s">
        <v>12450</v>
      </c>
      <c r="C74" s="1349"/>
      <c r="D74" s="1349"/>
      <c r="E74" s="1349"/>
      <c r="F74" s="1349"/>
      <c r="G74" s="1349"/>
      <c r="H74" s="1349"/>
      <c r="I74" s="190"/>
      <c r="J74" s="190"/>
      <c r="K74" s="1350" t="s">
        <v>12450</v>
      </c>
      <c r="L74" s="1350"/>
      <c r="M74" s="1350"/>
      <c r="N74" s="1350"/>
      <c r="O74" s="1349"/>
      <c r="P74" s="342"/>
      <c r="Q74" s="343" t="s">
        <v>12473</v>
      </c>
      <c r="R74" s="344" t="s">
        <v>12474</v>
      </c>
      <c r="S74" s="343" t="s">
        <v>12475</v>
      </c>
      <c r="T74" s="345" t="s">
        <v>12476</v>
      </c>
      <c r="U74" s="345" t="s">
        <v>12477</v>
      </c>
      <c r="V74" s="190"/>
      <c r="W74" s="346" t="s">
        <v>12460</v>
      </c>
      <c r="Y74" s="1349" t="s">
        <v>12450</v>
      </c>
      <c r="Z74" s="1349"/>
      <c r="AA74" s="1349"/>
      <c r="AB74" s="1349"/>
      <c r="AC74" s="1349"/>
      <c r="AD74" s="1349"/>
      <c r="AE74" s="1349"/>
      <c r="AF74" s="190"/>
      <c r="AG74" s="190"/>
      <c r="AH74" s="1350" t="s">
        <v>12450</v>
      </c>
      <c r="AI74" s="1350"/>
      <c r="AJ74" s="1350"/>
      <c r="AK74" s="1350"/>
      <c r="AL74" s="1349"/>
      <c r="AM74" s="342"/>
      <c r="AN74" s="343" t="s">
        <v>12473</v>
      </c>
      <c r="AO74" s="344" t="s">
        <v>12474</v>
      </c>
      <c r="AP74" s="343" t="s">
        <v>12475</v>
      </c>
      <c r="AQ74" s="345" t="s">
        <v>12476</v>
      </c>
      <c r="AR74" s="345" t="s">
        <v>12477</v>
      </c>
      <c r="AS74" s="190"/>
      <c r="AT74" s="346" t="s">
        <v>12460</v>
      </c>
    </row>
    <row r="75" spans="1:46" ht="6.75" customHeight="1"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1"/>
      <c r="Z75" s="190"/>
      <c r="AA75" s="190"/>
      <c r="AB75" s="190"/>
      <c r="AC75" s="190"/>
      <c r="AD75" s="190"/>
      <c r="AE75" s="190"/>
      <c r="AF75" s="190"/>
      <c r="AG75" s="190"/>
      <c r="AH75" s="190"/>
      <c r="AI75" s="190"/>
      <c r="AJ75" s="190"/>
      <c r="AK75" s="190"/>
      <c r="AL75" s="190"/>
      <c r="AM75" s="190"/>
      <c r="AN75" s="190"/>
      <c r="AO75" s="190"/>
      <c r="AP75" s="190"/>
      <c r="AQ75" s="190"/>
      <c r="AR75" s="190"/>
      <c r="AS75" s="190"/>
      <c r="AT75" s="191"/>
    </row>
    <row r="76" spans="1:46">
      <c r="B76" s="1343" t="s">
        <v>224</v>
      </c>
      <c r="C76" s="1343"/>
      <c r="D76" s="1343"/>
      <c r="E76" s="1343"/>
      <c r="F76" s="1343"/>
      <c r="G76" s="190"/>
      <c r="H76" s="347">
        <f>W51</f>
        <v>118</v>
      </c>
      <c r="I76" s="393">
        <f>H76/$H$80</f>
        <v>0.49789029535864981</v>
      </c>
      <c r="J76" s="190"/>
      <c r="K76" s="1344" t="s">
        <v>224</v>
      </c>
      <c r="L76" s="1345"/>
      <c r="M76" s="1345"/>
      <c r="N76" s="1345"/>
      <c r="O76" s="1346"/>
      <c r="P76" s="190"/>
      <c r="Q76" s="231">
        <f>W7</f>
        <v>30</v>
      </c>
      <c r="R76" s="231">
        <f>W15</f>
        <v>10</v>
      </c>
      <c r="S76" s="231">
        <f>W23</f>
        <v>14</v>
      </c>
      <c r="T76" s="231">
        <f>W31</f>
        <v>18</v>
      </c>
      <c r="U76" s="351">
        <f>W39</f>
        <v>46</v>
      </c>
      <c r="V76" s="348"/>
      <c r="W76" s="347">
        <f>SUM(Q76:U76)</f>
        <v>118</v>
      </c>
      <c r="Y76" s="1343" t="s">
        <v>224</v>
      </c>
      <c r="Z76" s="1343"/>
      <c r="AA76" s="1343"/>
      <c r="AB76" s="1343"/>
      <c r="AC76" s="1343"/>
      <c r="AD76" s="190"/>
      <c r="AE76" s="347">
        <f>W63</f>
        <v>89</v>
      </c>
      <c r="AF76" s="190"/>
      <c r="AG76" s="190"/>
      <c r="AH76" s="1344" t="s">
        <v>224</v>
      </c>
      <c r="AI76" s="1345"/>
      <c r="AJ76" s="1345"/>
      <c r="AK76" s="1345"/>
      <c r="AL76" s="1346"/>
      <c r="AM76" s="190"/>
      <c r="AN76" s="231">
        <f>AT7</f>
        <v>11</v>
      </c>
      <c r="AO76" s="231">
        <f>AT15</f>
        <v>15</v>
      </c>
      <c r="AP76" s="231">
        <f>AT23</f>
        <v>14</v>
      </c>
      <c r="AQ76" s="231">
        <f>AT31</f>
        <v>22</v>
      </c>
      <c r="AR76" s="281">
        <f>AT39</f>
        <v>18</v>
      </c>
      <c r="AS76" s="348"/>
      <c r="AT76" s="347">
        <f>SUM(AN76:AR76)</f>
        <v>80</v>
      </c>
    </row>
    <row r="77" spans="1:46">
      <c r="B77" s="1343" t="s">
        <v>225</v>
      </c>
      <c r="C77" s="1343"/>
      <c r="D77" s="1343"/>
      <c r="E77" s="1343"/>
      <c r="F77" s="1343"/>
      <c r="G77" s="190"/>
      <c r="H77" s="347">
        <f>W52</f>
        <v>32</v>
      </c>
      <c r="I77" s="393">
        <f>H77/$H$80</f>
        <v>0.13502109704641349</v>
      </c>
      <c r="J77" s="190"/>
      <c r="K77" s="1344" t="s">
        <v>225</v>
      </c>
      <c r="L77" s="1345"/>
      <c r="M77" s="1345"/>
      <c r="N77" s="1345"/>
      <c r="O77" s="1346"/>
      <c r="P77" s="190"/>
      <c r="Q77" s="231">
        <f>W8</f>
        <v>6</v>
      </c>
      <c r="R77" s="231">
        <f>W16</f>
        <v>3</v>
      </c>
      <c r="S77" s="231">
        <f>W24</f>
        <v>2</v>
      </c>
      <c r="T77" s="231">
        <f>W32</f>
        <v>9</v>
      </c>
      <c r="U77" s="351">
        <f>W40</f>
        <v>12</v>
      </c>
      <c r="V77" s="348"/>
      <c r="W77" s="347">
        <f>SUM(Q77:U77)</f>
        <v>32</v>
      </c>
      <c r="Y77" s="1343" t="s">
        <v>12478</v>
      </c>
      <c r="Z77" s="1343"/>
      <c r="AA77" s="1343"/>
      <c r="AB77" s="1343"/>
      <c r="AC77" s="1343"/>
      <c r="AD77" s="190"/>
      <c r="AE77" s="347">
        <f>W64</f>
        <v>30</v>
      </c>
      <c r="AF77" s="190"/>
      <c r="AG77" s="190"/>
      <c r="AH77" s="1344" t="s">
        <v>225</v>
      </c>
      <c r="AI77" s="1345"/>
      <c r="AJ77" s="1345"/>
      <c r="AK77" s="1345"/>
      <c r="AL77" s="1346"/>
      <c r="AM77" s="190"/>
      <c r="AN77" s="231">
        <f>AT8</f>
        <v>2</v>
      </c>
      <c r="AO77" s="231">
        <f>AT16</f>
        <v>3</v>
      </c>
      <c r="AP77" s="231">
        <f>AT24</f>
        <v>6</v>
      </c>
      <c r="AQ77" s="231">
        <f>AT32</f>
        <v>7</v>
      </c>
      <c r="AR77" s="281">
        <f>AT40</f>
        <v>10</v>
      </c>
      <c r="AS77" s="348"/>
      <c r="AT77" s="347">
        <f>SUM(AN77:AR77)</f>
        <v>28</v>
      </c>
    </row>
    <row r="78" spans="1:46">
      <c r="B78" s="1343" t="s">
        <v>223</v>
      </c>
      <c r="C78" s="1343"/>
      <c r="D78" s="1343"/>
      <c r="E78" s="1343"/>
      <c r="F78" s="1343"/>
      <c r="G78" s="190"/>
      <c r="H78" s="347">
        <f>W53</f>
        <v>87</v>
      </c>
      <c r="I78" s="393">
        <f>H78/$H$80</f>
        <v>0.36708860759493672</v>
      </c>
      <c r="J78" s="190"/>
      <c r="K78" s="1344" t="s">
        <v>223</v>
      </c>
      <c r="L78" s="1345"/>
      <c r="M78" s="1345"/>
      <c r="N78" s="1345"/>
      <c r="O78" s="1346"/>
      <c r="P78" s="190"/>
      <c r="Q78" s="231">
        <f>W9</f>
        <v>11</v>
      </c>
      <c r="R78" s="231">
        <f>W17</f>
        <v>11</v>
      </c>
      <c r="S78" s="231">
        <f>W25</f>
        <v>9</v>
      </c>
      <c r="T78" s="231">
        <f>W33</f>
        <v>26</v>
      </c>
      <c r="U78" s="351">
        <f>W41</f>
        <v>30</v>
      </c>
      <c r="V78" s="348"/>
      <c r="W78" s="347">
        <f>SUM(Q78:U78)</f>
        <v>87</v>
      </c>
      <c r="Y78" s="1343" t="s">
        <v>9</v>
      </c>
      <c r="Z78" s="1343"/>
      <c r="AA78" s="1343"/>
      <c r="AB78" s="1343"/>
      <c r="AC78" s="1343"/>
      <c r="AD78" s="190"/>
      <c r="AE78" s="347">
        <f>W65</f>
        <v>55</v>
      </c>
      <c r="AF78" s="190"/>
      <c r="AG78" s="190"/>
      <c r="AH78" s="1344" t="s">
        <v>223</v>
      </c>
      <c r="AI78" s="1345"/>
      <c r="AJ78" s="1345"/>
      <c r="AK78" s="1345"/>
      <c r="AL78" s="1346"/>
      <c r="AM78" s="190"/>
      <c r="AN78" s="231">
        <f>AT9</f>
        <v>9</v>
      </c>
      <c r="AO78" s="231">
        <f>AT17</f>
        <v>7</v>
      </c>
      <c r="AP78" s="231">
        <f>AT25</f>
        <v>10</v>
      </c>
      <c r="AQ78" s="231">
        <f>AT33</f>
        <v>13</v>
      </c>
      <c r="AR78" s="281">
        <f>AT41</f>
        <v>13</v>
      </c>
      <c r="AS78" s="348"/>
      <c r="AT78" s="347">
        <f>SUM(AN78:AR78)</f>
        <v>52</v>
      </c>
    </row>
    <row r="79" spans="1:46" ht="6.75" customHeight="1"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348"/>
      <c r="R79" s="348"/>
      <c r="S79" s="348"/>
      <c r="T79" s="348"/>
      <c r="U79" s="348"/>
      <c r="V79" s="348"/>
      <c r="W79" s="348"/>
      <c r="Y79" s="190"/>
      <c r="Z79" s="190"/>
      <c r="AA79" s="190"/>
      <c r="AB79" s="190"/>
      <c r="AC79" s="190"/>
      <c r="AD79" s="190"/>
      <c r="AE79" s="190"/>
      <c r="AF79" s="190"/>
      <c r="AG79" s="190"/>
      <c r="AH79" s="190"/>
      <c r="AI79" s="190"/>
      <c r="AJ79" s="190"/>
      <c r="AK79" s="190"/>
      <c r="AL79" s="190"/>
      <c r="AM79" s="190"/>
      <c r="AN79" s="348"/>
      <c r="AO79" s="348"/>
      <c r="AP79" s="348"/>
      <c r="AQ79" s="348"/>
      <c r="AR79" s="348"/>
      <c r="AS79" s="348"/>
      <c r="AT79" s="348"/>
    </row>
    <row r="80" spans="1:46">
      <c r="B80" s="1347" t="s">
        <v>12479</v>
      </c>
      <c r="C80" s="1347"/>
      <c r="D80" s="1347"/>
      <c r="E80" s="1347"/>
      <c r="F80" s="1347"/>
      <c r="G80" s="190"/>
      <c r="H80" s="347">
        <f>SUM(H76:H78)</f>
        <v>237</v>
      </c>
      <c r="I80" s="190"/>
      <c r="J80" s="190"/>
      <c r="K80" s="1340" t="s">
        <v>12479</v>
      </c>
      <c r="L80" s="1341"/>
      <c r="M80" s="1341"/>
      <c r="N80" s="1341"/>
      <c r="O80" s="1342"/>
      <c r="P80" s="190"/>
      <c r="Q80" s="349">
        <f>SUM(Q76:Q78)</f>
        <v>47</v>
      </c>
      <c r="R80" s="349">
        <f>SUM(R76:R78)</f>
        <v>24</v>
      </c>
      <c r="S80" s="349">
        <f>SUM(S76:S78)</f>
        <v>25</v>
      </c>
      <c r="T80" s="349">
        <f>SUM(T76:T78)</f>
        <v>53</v>
      </c>
      <c r="U80" s="349">
        <f>SUM(U76:U78)</f>
        <v>88</v>
      </c>
      <c r="V80" s="350"/>
      <c r="W80" s="347">
        <f>SUM(Q80:U80)</f>
        <v>237</v>
      </c>
      <c r="Y80" s="1340" t="s">
        <v>12479</v>
      </c>
      <c r="Z80" s="1341"/>
      <c r="AA80" s="1341"/>
      <c r="AB80" s="1341"/>
      <c r="AC80" s="1342"/>
      <c r="AD80" s="190"/>
      <c r="AE80" s="347">
        <f>SUM(AE76:AE78)</f>
        <v>174</v>
      </c>
      <c r="AF80" s="190"/>
      <c r="AG80" s="190"/>
      <c r="AH80" s="1340" t="s">
        <v>12479</v>
      </c>
      <c r="AI80" s="1341"/>
      <c r="AJ80" s="1341"/>
      <c r="AK80" s="1341"/>
      <c r="AL80" s="1342"/>
      <c r="AM80" s="190"/>
      <c r="AN80" s="349">
        <f>SUM(AN76:AN78)</f>
        <v>22</v>
      </c>
      <c r="AO80" s="349">
        <f>SUM(AO76:AO78)</f>
        <v>25</v>
      </c>
      <c r="AP80" s="349">
        <f>SUM(AP76:AP78)</f>
        <v>30</v>
      </c>
      <c r="AQ80" s="349">
        <f>SUM(AQ76:AQ78)</f>
        <v>42</v>
      </c>
      <c r="AR80" s="349">
        <f>SUM(AR76:AR78)</f>
        <v>41</v>
      </c>
      <c r="AS80" s="350"/>
      <c r="AT80" s="347">
        <f>SUM(AN80:AR80)</f>
        <v>160</v>
      </c>
    </row>
    <row r="81" spans="2:46" ht="22.5" customHeight="1"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392">
        <f>Q80/$W$80</f>
        <v>0.19831223628691982</v>
      </c>
      <c r="R81" s="392">
        <f>R80/$W$80</f>
        <v>0.10126582278481013</v>
      </c>
      <c r="S81" s="392">
        <f>S80/$W$80</f>
        <v>0.10548523206751055</v>
      </c>
      <c r="T81" s="392">
        <f>T80/$W$80</f>
        <v>0.22362869198312235</v>
      </c>
      <c r="U81" s="392">
        <f>U80/$W$80</f>
        <v>0.37130801687763715</v>
      </c>
      <c r="V81" s="219"/>
      <c r="W81" s="348"/>
    </row>
    <row r="82" spans="2:46" ht="32.25" customHeight="1">
      <c r="B82" s="1288" t="s">
        <v>12463</v>
      </c>
      <c r="C82" s="1288"/>
      <c r="D82" s="1288"/>
      <c r="E82" s="1288"/>
      <c r="F82" s="1288"/>
      <c r="G82" s="1288"/>
      <c r="H82" s="1288"/>
      <c r="I82" s="1288"/>
      <c r="J82" s="1288"/>
      <c r="K82" s="1288"/>
      <c r="L82" s="1288"/>
      <c r="M82" s="1288"/>
      <c r="N82" s="1288"/>
      <c r="O82" s="1288"/>
      <c r="P82" s="1288"/>
      <c r="Q82" s="1288"/>
      <c r="R82" s="1288"/>
      <c r="S82" s="1288"/>
      <c r="T82" s="1288"/>
      <c r="U82" s="1288"/>
      <c r="V82" s="1288"/>
      <c r="W82" s="1288"/>
      <c r="Y82" s="1288" t="s">
        <v>12465</v>
      </c>
      <c r="Z82" s="1288"/>
      <c r="AA82" s="1288"/>
      <c r="AB82" s="1288"/>
      <c r="AC82" s="1288"/>
      <c r="AD82" s="1288"/>
      <c r="AE82" s="1288"/>
      <c r="AF82" s="1288"/>
      <c r="AG82" s="1288"/>
      <c r="AH82" s="1288"/>
      <c r="AI82" s="1288"/>
      <c r="AJ82" s="1288"/>
      <c r="AK82" s="1288"/>
      <c r="AL82" s="1288"/>
      <c r="AM82" s="1288"/>
      <c r="AN82" s="1288"/>
      <c r="AO82" s="1288"/>
      <c r="AP82" s="1288"/>
      <c r="AQ82" s="1288"/>
      <c r="AR82" s="1288"/>
      <c r="AS82" s="1288"/>
      <c r="AT82" s="1288"/>
    </row>
    <row r="84" spans="2:46">
      <c r="C84" s="190"/>
      <c r="D84" s="190"/>
      <c r="E84" s="190"/>
      <c r="F84" s="1351" t="s">
        <v>12480</v>
      </c>
      <c r="G84" s="1351"/>
      <c r="H84" s="1351"/>
      <c r="I84" s="1351"/>
      <c r="J84" s="190"/>
      <c r="K84" s="190"/>
      <c r="L84" s="1351" t="s">
        <v>12480</v>
      </c>
      <c r="M84" s="1351"/>
      <c r="N84" s="1351"/>
      <c r="O84" s="1351"/>
      <c r="P84" s="190"/>
      <c r="Q84" s="190"/>
      <c r="R84" s="190"/>
      <c r="S84" s="190"/>
      <c r="Z84" s="190"/>
      <c r="AA84" s="190"/>
      <c r="AB84" s="190"/>
      <c r="AC84" s="1351" t="s">
        <v>12480</v>
      </c>
      <c r="AD84" s="1351"/>
      <c r="AE84" s="1351"/>
      <c r="AF84" s="1351"/>
      <c r="AG84" s="190"/>
      <c r="AH84" s="190"/>
      <c r="AI84" s="1351" t="s">
        <v>12480</v>
      </c>
      <c r="AJ84" s="1351"/>
      <c r="AK84" s="1351"/>
      <c r="AL84" s="1351"/>
      <c r="AM84" s="190"/>
      <c r="AN84" s="190"/>
      <c r="AO84" s="190"/>
      <c r="AP84" s="190"/>
    </row>
    <row r="85" spans="2:46">
      <c r="B85" s="15"/>
      <c r="C85" s="15"/>
      <c r="D85" s="15"/>
      <c r="E85" s="15"/>
      <c r="F85" s="1352" t="s">
        <v>12481</v>
      </c>
      <c r="G85" s="1352"/>
      <c r="H85" s="1352"/>
      <c r="I85" s="1352"/>
      <c r="J85" s="352"/>
      <c r="K85" s="352"/>
      <c r="L85" s="1352" t="s">
        <v>12482</v>
      </c>
      <c r="M85" s="1352"/>
      <c r="N85" s="1352"/>
      <c r="O85" s="1352"/>
      <c r="P85" s="352"/>
      <c r="Q85" s="352"/>
      <c r="R85" s="352"/>
      <c r="S85" s="352"/>
      <c r="Y85" s="15"/>
      <c r="Z85" s="15"/>
      <c r="AA85" s="15"/>
      <c r="AB85" s="15"/>
      <c r="AC85" s="1352" t="s">
        <v>12481</v>
      </c>
      <c r="AD85" s="1352"/>
      <c r="AE85" s="1352"/>
      <c r="AF85" s="1352"/>
      <c r="AG85" s="352"/>
      <c r="AH85" s="352"/>
      <c r="AI85" s="1352" t="s">
        <v>12482</v>
      </c>
      <c r="AJ85" s="1352"/>
      <c r="AK85" s="1352"/>
      <c r="AL85" s="1352"/>
      <c r="AM85" s="352"/>
      <c r="AN85" s="352"/>
      <c r="AO85" s="352"/>
      <c r="AP85" s="352"/>
    </row>
    <row r="86" spans="2:46">
      <c r="C86" s="190"/>
      <c r="D86" s="190"/>
      <c r="E86" s="190"/>
      <c r="F86" s="1353">
        <v>5</v>
      </c>
      <c r="G86" s="1353"/>
      <c r="H86" s="1353"/>
      <c r="I86" s="1353"/>
      <c r="J86" s="190"/>
      <c r="K86" s="190"/>
      <c r="L86" s="1353">
        <v>25</v>
      </c>
      <c r="M86" s="1353"/>
      <c r="N86" s="1353"/>
      <c r="O86" s="1353"/>
      <c r="P86" s="190"/>
      <c r="Q86" s="190"/>
      <c r="R86" s="190"/>
      <c r="S86" s="190"/>
      <c r="Z86" s="190"/>
      <c r="AA86" s="190"/>
      <c r="AB86" s="190"/>
      <c r="AC86" s="1353">
        <v>5</v>
      </c>
      <c r="AD86" s="1353"/>
      <c r="AE86" s="1353"/>
      <c r="AF86" s="1353"/>
      <c r="AG86" s="190"/>
      <c r="AH86" s="190"/>
      <c r="AI86" s="1353">
        <v>25</v>
      </c>
      <c r="AJ86" s="1353"/>
      <c r="AK86" s="1353"/>
      <c r="AL86" s="1353"/>
      <c r="AM86" s="190"/>
      <c r="AN86" s="190"/>
      <c r="AO86" s="190"/>
      <c r="AP86" s="190"/>
    </row>
    <row r="87" spans="2:46"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Z87" s="190"/>
      <c r="AA87" s="190"/>
      <c r="AB87" s="190"/>
      <c r="AC87" s="190"/>
      <c r="AD87" s="190"/>
      <c r="AE87" s="190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</row>
    <row r="88" spans="2:46">
      <c r="C88" s="1355" t="s">
        <v>12483</v>
      </c>
      <c r="D88" s="1355"/>
      <c r="E88" s="1355"/>
      <c r="F88" s="1355"/>
      <c r="G88" s="1355"/>
      <c r="H88" s="1355"/>
      <c r="I88" s="1355"/>
      <c r="J88" s="1355"/>
      <c r="K88" s="1355"/>
      <c r="L88" s="1355"/>
      <c r="M88" s="1355"/>
      <c r="N88" s="1355"/>
      <c r="O88" s="1355"/>
      <c r="P88" s="1355"/>
      <c r="Q88" s="1355"/>
      <c r="R88" s="1355"/>
      <c r="S88" s="1355"/>
      <c r="Z88" s="1355" t="s">
        <v>12484</v>
      </c>
      <c r="AA88" s="1355"/>
      <c r="AB88" s="1355"/>
      <c r="AC88" s="1355"/>
      <c r="AD88" s="1355"/>
      <c r="AE88" s="1355"/>
      <c r="AF88" s="1355"/>
      <c r="AG88" s="1355"/>
      <c r="AH88" s="1355"/>
      <c r="AI88" s="1355"/>
      <c r="AJ88" s="1355"/>
      <c r="AK88" s="1355"/>
      <c r="AL88" s="1355"/>
      <c r="AM88" s="1355"/>
      <c r="AN88" s="1355"/>
      <c r="AO88" s="1355"/>
      <c r="AP88" s="1355"/>
    </row>
    <row r="89" spans="2:46">
      <c r="C89" s="190"/>
      <c r="D89" s="190"/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Z89" s="190"/>
      <c r="AA89" s="190"/>
      <c r="AB89" s="190"/>
      <c r="AC89" s="190"/>
      <c r="AD89" s="190"/>
      <c r="AE89" s="190"/>
      <c r="AF89" s="190"/>
      <c r="AG89" s="190"/>
      <c r="AH89" s="190"/>
      <c r="AI89" s="190"/>
      <c r="AJ89" s="190"/>
      <c r="AK89" s="190"/>
      <c r="AL89" s="190"/>
      <c r="AM89" s="190"/>
      <c r="AN89" s="190"/>
      <c r="AO89" s="190"/>
      <c r="AP89" s="190"/>
    </row>
    <row r="90" spans="2:46">
      <c r="C90" s="1289" t="s">
        <v>12454</v>
      </c>
      <c r="D90" s="1290"/>
      <c r="E90" s="1290"/>
      <c r="F90" s="1290"/>
      <c r="G90" s="1290"/>
      <c r="H90" s="1290"/>
      <c r="I90" s="1290"/>
      <c r="J90" s="1291"/>
      <c r="K90" s="190"/>
      <c r="L90" s="1289" t="s">
        <v>12455</v>
      </c>
      <c r="M90" s="1290"/>
      <c r="N90" s="1290"/>
      <c r="O90" s="1290"/>
      <c r="P90" s="1290"/>
      <c r="Q90" s="1290"/>
      <c r="R90" s="1290"/>
      <c r="S90" s="1291"/>
      <c r="Z90" s="1289" t="s">
        <v>12454</v>
      </c>
      <c r="AA90" s="1290"/>
      <c r="AB90" s="1290"/>
      <c r="AC90" s="1290"/>
      <c r="AD90" s="1290"/>
      <c r="AE90" s="1290"/>
      <c r="AF90" s="1290"/>
      <c r="AG90" s="1291"/>
      <c r="AH90" s="190"/>
      <c r="AI90" s="1289" t="s">
        <v>12455</v>
      </c>
      <c r="AJ90" s="1290"/>
      <c r="AK90" s="1290"/>
      <c r="AL90" s="1290"/>
      <c r="AM90" s="1290"/>
      <c r="AN90" s="1290"/>
      <c r="AO90" s="1290"/>
      <c r="AP90" s="1291"/>
    </row>
    <row r="91" spans="2:46">
      <c r="C91" s="353"/>
      <c r="D91" s="353"/>
      <c r="E91" s="353"/>
      <c r="F91" s="353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Z91" s="353"/>
      <c r="AA91" s="353"/>
      <c r="AB91" s="353"/>
      <c r="AC91" s="353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</row>
    <row r="92" spans="2:46">
      <c r="C92" s="1334" t="s">
        <v>12456</v>
      </c>
      <c r="D92" s="1334"/>
      <c r="E92" s="1334" t="s">
        <v>12457</v>
      </c>
      <c r="F92" s="1334"/>
      <c r="G92" s="1356" t="s">
        <v>12458</v>
      </c>
      <c r="H92" s="1357"/>
      <c r="I92" s="1334" t="s">
        <v>12459</v>
      </c>
      <c r="J92" s="1334"/>
      <c r="K92" s="354"/>
      <c r="L92" s="1334" t="s">
        <v>12456</v>
      </c>
      <c r="M92" s="1334"/>
      <c r="N92" s="1334" t="s">
        <v>12457</v>
      </c>
      <c r="O92" s="1334"/>
      <c r="P92" s="1334" t="s">
        <v>12458</v>
      </c>
      <c r="Q92" s="1334"/>
      <c r="R92" s="1334" t="s">
        <v>12459</v>
      </c>
      <c r="S92" s="1334"/>
      <c r="Z92" s="1334" t="s">
        <v>12456</v>
      </c>
      <c r="AA92" s="1334"/>
      <c r="AB92" s="1334" t="s">
        <v>12457</v>
      </c>
      <c r="AC92" s="1334"/>
      <c r="AD92" s="1356" t="s">
        <v>12458</v>
      </c>
      <c r="AE92" s="1357"/>
      <c r="AF92" s="1334" t="s">
        <v>12459</v>
      </c>
      <c r="AG92" s="1334"/>
      <c r="AH92" s="354"/>
      <c r="AI92" s="1334" t="s">
        <v>12456</v>
      </c>
      <c r="AJ92" s="1334"/>
      <c r="AK92" s="1334" t="s">
        <v>12457</v>
      </c>
      <c r="AL92" s="1334"/>
      <c r="AM92" s="1334" t="s">
        <v>12458</v>
      </c>
      <c r="AN92" s="1334"/>
      <c r="AO92" s="1334" t="s">
        <v>12459</v>
      </c>
      <c r="AP92" s="1334"/>
    </row>
    <row r="93" spans="2:46">
      <c r="C93" s="355"/>
      <c r="D93" s="355"/>
      <c r="E93" s="355"/>
      <c r="F93" s="355"/>
      <c r="G93" s="780"/>
      <c r="H93" s="781"/>
      <c r="I93" s="190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Z93" s="355"/>
      <c r="AA93" s="355"/>
      <c r="AB93" s="355"/>
      <c r="AC93" s="355"/>
      <c r="AD93" s="780"/>
      <c r="AE93" s="781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</row>
    <row r="94" spans="2:46">
      <c r="B94" s="356" t="s">
        <v>226</v>
      </c>
      <c r="C94" s="357">
        <f>O10</f>
        <v>3</v>
      </c>
      <c r="D94" s="358">
        <f>C94/$F$86</f>
        <v>0.6</v>
      </c>
      <c r="E94" s="357">
        <f>P10</f>
        <v>5</v>
      </c>
      <c r="F94" s="358">
        <f>E94/$F$86</f>
        <v>1</v>
      </c>
      <c r="G94" s="565">
        <f>Q10</f>
        <v>6</v>
      </c>
      <c r="H94" s="566">
        <f>G94/$F$86</f>
        <v>1.2</v>
      </c>
      <c r="I94" s="357">
        <f>R10</f>
        <v>3</v>
      </c>
      <c r="J94" s="358">
        <f>I94/$F$86</f>
        <v>0.6</v>
      </c>
      <c r="K94" s="190"/>
      <c r="L94" s="357">
        <f>S10</f>
        <v>0</v>
      </c>
      <c r="M94" s="358">
        <f>L94/$F$86</f>
        <v>0</v>
      </c>
      <c r="N94" s="357">
        <f>T10</f>
        <v>0</v>
      </c>
      <c r="O94" s="358">
        <f>N94/$F$86</f>
        <v>0</v>
      </c>
      <c r="P94" s="357">
        <f>U10</f>
        <v>0</v>
      </c>
      <c r="Q94" s="358">
        <f>P94/$F$86</f>
        <v>0</v>
      </c>
      <c r="R94" s="357">
        <f>V10</f>
        <v>0</v>
      </c>
      <c r="S94" s="358">
        <f>R94/$F$86</f>
        <v>0</v>
      </c>
      <c r="Y94" s="356" t="s">
        <v>226</v>
      </c>
      <c r="Z94" s="357">
        <f>AL10</f>
        <v>0</v>
      </c>
      <c r="AA94" s="358">
        <f>Z94/$F$86</f>
        <v>0</v>
      </c>
      <c r="AB94" s="357">
        <f>AM10</f>
        <v>2</v>
      </c>
      <c r="AC94" s="358">
        <f>AB94/$F$86</f>
        <v>0.4</v>
      </c>
      <c r="AD94" s="565">
        <f>AN10</f>
        <v>5</v>
      </c>
      <c r="AE94" s="566">
        <f>AD94/$F$86</f>
        <v>1</v>
      </c>
      <c r="AF94" s="357">
        <f>AO10</f>
        <v>2</v>
      </c>
      <c r="AG94" s="358">
        <f>AF94/$F$86</f>
        <v>0.4</v>
      </c>
      <c r="AH94" s="190"/>
      <c r="AI94" s="357">
        <f>AP10</f>
        <v>2</v>
      </c>
      <c r="AJ94" s="358">
        <f>AI94/$F$86</f>
        <v>0.4</v>
      </c>
      <c r="AK94" s="357">
        <f>AQ10</f>
        <v>0</v>
      </c>
      <c r="AL94" s="358">
        <f>AK94/$F$86</f>
        <v>0</v>
      </c>
      <c r="AM94" s="357">
        <f>AR10</f>
        <v>0</v>
      </c>
      <c r="AN94" s="358">
        <f>AM94/$F$86</f>
        <v>0</v>
      </c>
      <c r="AO94" s="357">
        <f>AS10</f>
        <v>0</v>
      </c>
      <c r="AP94" s="358">
        <f>AO94/$F$86</f>
        <v>0</v>
      </c>
    </row>
    <row r="95" spans="2:46">
      <c r="B95" s="356" t="s">
        <v>227</v>
      </c>
      <c r="C95" s="357">
        <f>O18</f>
        <v>2</v>
      </c>
      <c r="D95" s="358">
        <f>C95/$F$86</f>
        <v>0.4</v>
      </c>
      <c r="E95" s="357">
        <f>P18</f>
        <v>3</v>
      </c>
      <c r="F95" s="358">
        <f>E95/$F$86</f>
        <v>0.6</v>
      </c>
      <c r="G95" s="565">
        <f>Q18</f>
        <v>4</v>
      </c>
      <c r="H95" s="566">
        <f>G95/$F$86</f>
        <v>0.8</v>
      </c>
      <c r="I95" s="357">
        <f>R18</f>
        <v>1</v>
      </c>
      <c r="J95" s="358">
        <f>I95/$F$86</f>
        <v>0.2</v>
      </c>
      <c r="K95" s="190"/>
      <c r="L95" s="357">
        <f>O18</f>
        <v>2</v>
      </c>
      <c r="M95" s="358">
        <f>L95/$F$86</f>
        <v>0.4</v>
      </c>
      <c r="N95" s="357">
        <f>T18</f>
        <v>0</v>
      </c>
      <c r="O95" s="358">
        <f>N95/$F$86</f>
        <v>0</v>
      </c>
      <c r="P95" s="357">
        <f>U18</f>
        <v>0</v>
      </c>
      <c r="Q95" s="358">
        <f>P95/$F$86</f>
        <v>0</v>
      </c>
      <c r="R95" s="357">
        <f>V18</f>
        <v>0</v>
      </c>
      <c r="S95" s="358">
        <f>R95/$F$86</f>
        <v>0</v>
      </c>
      <c r="Y95" s="356" t="s">
        <v>227</v>
      </c>
      <c r="Z95" s="357">
        <f>AL18</f>
        <v>0</v>
      </c>
      <c r="AA95" s="358">
        <f>Z95/$F$86</f>
        <v>0</v>
      </c>
      <c r="AB95" s="357">
        <f>AM18</f>
        <v>3</v>
      </c>
      <c r="AC95" s="358">
        <f>AB95/$F$86</f>
        <v>0.6</v>
      </c>
      <c r="AD95" s="565">
        <f>AN18</f>
        <v>3</v>
      </c>
      <c r="AE95" s="566">
        <f>AD95/$F$86</f>
        <v>0.6</v>
      </c>
      <c r="AF95" s="357">
        <f>AO18</f>
        <v>0</v>
      </c>
      <c r="AG95" s="358">
        <f>AF95/$F$86</f>
        <v>0</v>
      </c>
      <c r="AH95" s="190"/>
      <c r="AI95" s="357">
        <f>AP18</f>
        <v>2</v>
      </c>
      <c r="AJ95" s="358">
        <f>AI95/$F$86</f>
        <v>0.4</v>
      </c>
      <c r="AK95" s="357">
        <f>AQ18</f>
        <v>0</v>
      </c>
      <c r="AL95" s="358">
        <f>AK95/$F$86</f>
        <v>0</v>
      </c>
      <c r="AM95" s="357">
        <f>AR18</f>
        <v>0</v>
      </c>
      <c r="AN95" s="358">
        <f>AM95/$F$86</f>
        <v>0</v>
      </c>
      <c r="AO95" s="357">
        <f>AS18</f>
        <v>0</v>
      </c>
      <c r="AP95" s="358">
        <f>AO95/$F$86</f>
        <v>0</v>
      </c>
    </row>
    <row r="96" spans="2:46">
      <c r="B96" s="356" t="s">
        <v>228</v>
      </c>
      <c r="C96" s="357">
        <f>O26</f>
        <v>2</v>
      </c>
      <c r="D96" s="358">
        <f>C96/$F$86</f>
        <v>0.4</v>
      </c>
      <c r="E96" s="357">
        <f>P26</f>
        <v>3</v>
      </c>
      <c r="F96" s="358">
        <f>E96/$F$86</f>
        <v>0.6</v>
      </c>
      <c r="G96" s="565">
        <f>Q26</f>
        <v>3</v>
      </c>
      <c r="H96" s="566">
        <f>G96/$F$86</f>
        <v>0.6</v>
      </c>
      <c r="I96" s="357">
        <f>R26</f>
        <v>2</v>
      </c>
      <c r="J96" s="358">
        <f>I96/$F$86</f>
        <v>0.4</v>
      </c>
      <c r="K96" s="190"/>
      <c r="L96" s="357">
        <f>S26</f>
        <v>0</v>
      </c>
      <c r="M96" s="358">
        <f>L96/$F$86</f>
        <v>0</v>
      </c>
      <c r="N96" s="357">
        <f>T26</f>
        <v>0</v>
      </c>
      <c r="O96" s="358">
        <f>N96/$F$86</f>
        <v>0</v>
      </c>
      <c r="P96" s="359">
        <f>U26</f>
        <v>0</v>
      </c>
      <c r="Q96" s="358">
        <f>P96/$F$86</f>
        <v>0</v>
      </c>
      <c r="R96" s="357">
        <f>V26</f>
        <v>0</v>
      </c>
      <c r="S96" s="358">
        <f>R96/$F$86</f>
        <v>0</v>
      </c>
      <c r="Y96" s="356" t="s">
        <v>228</v>
      </c>
      <c r="Z96" s="357">
        <f>AL26</f>
        <v>0</v>
      </c>
      <c r="AA96" s="358">
        <f>Z96/$F$86</f>
        <v>0</v>
      </c>
      <c r="AB96" s="357">
        <f>AM26</f>
        <v>2</v>
      </c>
      <c r="AC96" s="358">
        <f>AB96/$F$86</f>
        <v>0.4</v>
      </c>
      <c r="AD96" s="565">
        <f>AN26</f>
        <v>6</v>
      </c>
      <c r="AE96" s="566">
        <f>AD96/$F$86</f>
        <v>1.2</v>
      </c>
      <c r="AF96" s="357">
        <f>AO26</f>
        <v>0</v>
      </c>
      <c r="AG96" s="358">
        <f>AF96/$F$86</f>
        <v>0</v>
      </c>
      <c r="AH96" s="190"/>
      <c r="AI96" s="357">
        <f>AP26</f>
        <v>3</v>
      </c>
      <c r="AJ96" s="358">
        <f>AI96/$F$86</f>
        <v>0.6</v>
      </c>
      <c r="AK96" s="357">
        <f>AQ26</f>
        <v>0</v>
      </c>
      <c r="AL96" s="358">
        <f>AK96/$F$86</f>
        <v>0</v>
      </c>
      <c r="AM96" s="359">
        <f>AR26</f>
        <v>0</v>
      </c>
      <c r="AN96" s="358">
        <f>AM96/$F$86</f>
        <v>0</v>
      </c>
      <c r="AO96" s="357">
        <f>AS26</f>
        <v>0</v>
      </c>
      <c r="AP96" s="358">
        <f>AO96/$F$86</f>
        <v>0</v>
      </c>
    </row>
    <row r="97" spans="2:42">
      <c r="B97" s="356" t="s">
        <v>229</v>
      </c>
      <c r="C97" s="357">
        <f>O34</f>
        <v>3</v>
      </c>
      <c r="D97" s="358">
        <f>C97/$F$86</f>
        <v>0.6</v>
      </c>
      <c r="E97" s="357">
        <f>P34</f>
        <v>3</v>
      </c>
      <c r="F97" s="358">
        <f>E97/$F$86</f>
        <v>0.6</v>
      </c>
      <c r="G97" s="565">
        <f>Q34</f>
        <v>5</v>
      </c>
      <c r="H97" s="566">
        <f>G97/$F$86</f>
        <v>1</v>
      </c>
      <c r="I97" s="357">
        <f>R34</f>
        <v>0</v>
      </c>
      <c r="J97" s="358">
        <f>I97/$F$86</f>
        <v>0</v>
      </c>
      <c r="K97" s="190"/>
      <c r="L97" s="357">
        <f>S34</f>
        <v>0</v>
      </c>
      <c r="M97" s="358">
        <f>L97/$F$86</f>
        <v>0</v>
      </c>
      <c r="N97" s="357">
        <f>T34</f>
        <v>0</v>
      </c>
      <c r="O97" s="358">
        <f>N97/$F$86</f>
        <v>0</v>
      </c>
      <c r="P97" s="357">
        <f>U34</f>
        <v>0</v>
      </c>
      <c r="Q97" s="358">
        <f>P97/$F$86</f>
        <v>0</v>
      </c>
      <c r="R97" s="357">
        <f>V34</f>
        <v>0</v>
      </c>
      <c r="S97" s="358">
        <f>R97/$F$86</f>
        <v>0</v>
      </c>
      <c r="Y97" s="356" t="s">
        <v>229</v>
      </c>
      <c r="Z97" s="357">
        <f>AL34</f>
        <v>6</v>
      </c>
      <c r="AA97" s="358">
        <f>Z97/$F$86</f>
        <v>1.2</v>
      </c>
      <c r="AB97" s="357">
        <f>AM34</f>
        <v>1</v>
      </c>
      <c r="AC97" s="358">
        <f>AB97/$F$86</f>
        <v>0.2</v>
      </c>
      <c r="AD97" s="565">
        <f>AN34</f>
        <v>6</v>
      </c>
      <c r="AE97" s="566">
        <f>AD97/$F$86</f>
        <v>1.2</v>
      </c>
      <c r="AF97" s="357">
        <f>AO34</f>
        <v>1</v>
      </c>
      <c r="AG97" s="358">
        <f>AF97/$F$86</f>
        <v>0.2</v>
      </c>
      <c r="AH97" s="190"/>
      <c r="AI97" s="357">
        <f>AP34</f>
        <v>3</v>
      </c>
      <c r="AJ97" s="358">
        <f>AI97/$F$86</f>
        <v>0.6</v>
      </c>
      <c r="AK97" s="357">
        <f>AQ34</f>
        <v>0</v>
      </c>
      <c r="AL97" s="358">
        <f>AK97/$F$86</f>
        <v>0</v>
      </c>
      <c r="AM97" s="357">
        <f>AR42</f>
        <v>0</v>
      </c>
      <c r="AN97" s="358">
        <f>AM97/$F$86</f>
        <v>0</v>
      </c>
      <c r="AO97" s="357">
        <f>AS34</f>
        <v>0</v>
      </c>
      <c r="AP97" s="358">
        <f>AO97/$F$86</f>
        <v>0</v>
      </c>
    </row>
    <row r="98" spans="2:42">
      <c r="B98" s="356" t="s">
        <v>230</v>
      </c>
      <c r="C98" s="357">
        <f>O42</f>
        <v>3</v>
      </c>
      <c r="D98" s="358">
        <f>C98/$F$86</f>
        <v>0.6</v>
      </c>
      <c r="E98" s="357">
        <f>P42</f>
        <v>8</v>
      </c>
      <c r="F98" s="358">
        <f>E98/$F$86</f>
        <v>1.6</v>
      </c>
      <c r="G98" s="565">
        <f>Q42</f>
        <v>5</v>
      </c>
      <c r="H98" s="566">
        <f>G98/$F$86</f>
        <v>1</v>
      </c>
      <c r="I98" s="357">
        <f>R42</f>
        <v>1</v>
      </c>
      <c r="J98" s="358">
        <f>I98/$F$86</f>
        <v>0.2</v>
      </c>
      <c r="K98" s="190"/>
      <c r="L98" s="357">
        <f>S42</f>
        <v>0</v>
      </c>
      <c r="M98" s="358">
        <f>L98/$F$86</f>
        <v>0</v>
      </c>
      <c r="N98" s="357">
        <f>T42</f>
        <v>0</v>
      </c>
      <c r="O98" s="358">
        <f>N98/$F$86</f>
        <v>0</v>
      </c>
      <c r="P98" s="357">
        <f>U42</f>
        <v>0</v>
      </c>
      <c r="Q98" s="358">
        <f>P98/$F$86</f>
        <v>0</v>
      </c>
      <c r="R98" s="357">
        <f>V42</f>
        <v>0</v>
      </c>
      <c r="S98" s="358">
        <f>R98/$F$86</f>
        <v>0</v>
      </c>
      <c r="Y98" s="356" t="s">
        <v>230</v>
      </c>
      <c r="Z98" s="357">
        <f>AL42</f>
        <v>3</v>
      </c>
      <c r="AA98" s="358">
        <f>Z98/$F$86</f>
        <v>0.6</v>
      </c>
      <c r="AB98" s="357">
        <f>AM42</f>
        <v>1</v>
      </c>
      <c r="AC98" s="358">
        <f>AB98/$F$86</f>
        <v>0.2</v>
      </c>
      <c r="AD98" s="565">
        <f>AN42</f>
        <v>5</v>
      </c>
      <c r="AE98" s="566">
        <f>AD98/$F$86</f>
        <v>1</v>
      </c>
      <c r="AF98" s="357">
        <f>AO42</f>
        <v>2</v>
      </c>
      <c r="AG98" s="358">
        <f>AF98/$F$86</f>
        <v>0.4</v>
      </c>
      <c r="AH98" s="190"/>
      <c r="AI98" s="357">
        <f>AP42</f>
        <v>9</v>
      </c>
      <c r="AJ98" s="358">
        <f>AI98/$F$86</f>
        <v>1.8</v>
      </c>
      <c r="AK98" s="357">
        <f>AQ42</f>
        <v>0</v>
      </c>
      <c r="AL98" s="358">
        <f>AK98/$F$86</f>
        <v>0</v>
      </c>
      <c r="AM98" s="357">
        <f>AR42</f>
        <v>0</v>
      </c>
      <c r="AN98" s="358">
        <f>AM98/$F$86</f>
        <v>0</v>
      </c>
      <c r="AO98" s="357">
        <f>AS42</f>
        <v>0</v>
      </c>
      <c r="AP98" s="358">
        <f>AO98/$F$86</f>
        <v>0</v>
      </c>
    </row>
    <row r="99" spans="2:42">
      <c r="B99" s="356"/>
      <c r="C99" s="357"/>
      <c r="D99" s="358"/>
      <c r="E99" s="357"/>
      <c r="F99" s="358"/>
      <c r="G99" s="565"/>
      <c r="H99" s="566"/>
      <c r="I99" s="357"/>
      <c r="J99" s="358"/>
      <c r="K99" s="190"/>
      <c r="L99" s="190"/>
      <c r="M99" s="190"/>
      <c r="N99" s="190"/>
      <c r="O99" s="190"/>
      <c r="P99" s="190"/>
      <c r="Q99" s="190"/>
      <c r="R99" s="190"/>
      <c r="S99" s="190"/>
      <c r="Y99" s="356"/>
      <c r="Z99" s="357"/>
      <c r="AA99" s="358"/>
      <c r="AB99" s="357"/>
      <c r="AC99" s="358"/>
      <c r="AD99" s="565"/>
      <c r="AE99" s="566"/>
      <c r="AF99" s="357"/>
      <c r="AG99" s="358"/>
      <c r="AH99" s="190"/>
      <c r="AI99" s="190"/>
      <c r="AJ99" s="190"/>
      <c r="AK99" s="190"/>
      <c r="AL99" s="190"/>
      <c r="AM99" s="190"/>
      <c r="AN99" s="190"/>
      <c r="AO99" s="190"/>
      <c r="AP99" s="190"/>
    </row>
    <row r="100" spans="2:42">
      <c r="B100" s="360" t="s">
        <v>12485</v>
      </c>
      <c r="C100" s="1358">
        <f>SUM(C94:C98)</f>
        <v>13</v>
      </c>
      <c r="D100" s="1358"/>
      <c r="E100" s="1358">
        <f>SUM(E94:E98)</f>
        <v>22</v>
      </c>
      <c r="F100" s="1358"/>
      <c r="G100" s="1359">
        <f>SUM(G94:G98)</f>
        <v>23</v>
      </c>
      <c r="H100" s="1360"/>
      <c r="I100" s="1358">
        <f>SUM(I94:I98)</f>
        <v>7</v>
      </c>
      <c r="J100" s="1358"/>
      <c r="K100" s="190"/>
      <c r="L100" s="1358">
        <f>SUM(L94:L98)</f>
        <v>2</v>
      </c>
      <c r="M100" s="1358"/>
      <c r="N100" s="1358">
        <f>SUM(N94:N98)</f>
        <v>0</v>
      </c>
      <c r="O100" s="1358"/>
      <c r="P100" s="1358">
        <f>SUM(P94:P98)</f>
        <v>0</v>
      </c>
      <c r="Q100" s="1358"/>
      <c r="R100" s="1358">
        <f>SUM(R94:R98)</f>
        <v>0</v>
      </c>
      <c r="S100" s="1358"/>
      <c r="Y100" s="360" t="s">
        <v>12485</v>
      </c>
      <c r="Z100" s="1358">
        <f>SUM(Z94:Z98)</f>
        <v>9</v>
      </c>
      <c r="AA100" s="1358"/>
      <c r="AB100" s="1358">
        <f>SUM(AB94:AB98)</f>
        <v>9</v>
      </c>
      <c r="AC100" s="1358"/>
      <c r="AD100" s="1359">
        <f>SUM(AD94:AD98)</f>
        <v>25</v>
      </c>
      <c r="AE100" s="1360"/>
      <c r="AF100" s="1358">
        <f>SUM(AF94:AF98)</f>
        <v>5</v>
      </c>
      <c r="AG100" s="1358"/>
      <c r="AH100" s="190"/>
      <c r="AI100" s="1358">
        <f>SUM(AI94:AI98)</f>
        <v>19</v>
      </c>
      <c r="AJ100" s="1358"/>
      <c r="AK100" s="1358">
        <f>SUM(AK94:AK98)</f>
        <v>0</v>
      </c>
      <c r="AL100" s="1358"/>
      <c r="AM100" s="1358">
        <f>SUM(AM94:AM98)</f>
        <v>0</v>
      </c>
      <c r="AN100" s="1358"/>
      <c r="AO100" s="1358">
        <f>SUM(AO94:AO98)</f>
        <v>0</v>
      </c>
      <c r="AP100" s="1358"/>
    </row>
    <row r="101" spans="2:42">
      <c r="C101" s="190"/>
      <c r="D101" s="190"/>
      <c r="E101" s="190"/>
      <c r="F101" s="190"/>
      <c r="G101" s="782"/>
      <c r="H101" s="781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Z101" s="190"/>
      <c r="AA101" s="190"/>
      <c r="AB101" s="190"/>
      <c r="AC101" s="190"/>
      <c r="AD101" s="782"/>
      <c r="AE101" s="781"/>
      <c r="AF101" s="190"/>
      <c r="AG101" s="190"/>
      <c r="AH101" s="190"/>
      <c r="AI101" s="190"/>
      <c r="AJ101" s="190"/>
      <c r="AK101" s="190"/>
      <c r="AL101" s="190"/>
      <c r="AM101" s="190"/>
      <c r="AN101" s="190"/>
      <c r="AO101" s="190"/>
      <c r="AP101" s="190"/>
    </row>
    <row r="102" spans="2:42">
      <c r="B102" s="361" t="s">
        <v>12486</v>
      </c>
      <c r="C102" s="1361">
        <f>C100/$L$86</f>
        <v>0.52</v>
      </c>
      <c r="D102" s="1361"/>
      <c r="E102" s="1361">
        <f>E100/$L$86</f>
        <v>0.88</v>
      </c>
      <c r="F102" s="1361"/>
      <c r="G102" s="1362">
        <f>G100/$L$86</f>
        <v>0.92</v>
      </c>
      <c r="H102" s="1363"/>
      <c r="I102" s="1361">
        <f>I100/$L$86</f>
        <v>0.28000000000000003</v>
      </c>
      <c r="J102" s="1361"/>
      <c r="K102" s="191"/>
      <c r="L102" s="1361">
        <f>L100/$L$86</f>
        <v>0.08</v>
      </c>
      <c r="M102" s="1361"/>
      <c r="N102" s="1361">
        <f>N100/$L$86</f>
        <v>0</v>
      </c>
      <c r="O102" s="1361"/>
      <c r="P102" s="1361">
        <f>P100/$L$86</f>
        <v>0</v>
      </c>
      <c r="Q102" s="1361"/>
      <c r="R102" s="1361">
        <f>R100/$L$86</f>
        <v>0</v>
      </c>
      <c r="S102" s="1361"/>
      <c r="Y102" s="361" t="s">
        <v>12486</v>
      </c>
      <c r="Z102" s="1361">
        <f>Z100/$L$86</f>
        <v>0.36</v>
      </c>
      <c r="AA102" s="1361"/>
      <c r="AB102" s="1361">
        <f>AB100/$L$86</f>
        <v>0.36</v>
      </c>
      <c r="AC102" s="1361"/>
      <c r="AD102" s="1362">
        <f>AD100/$L$86</f>
        <v>1</v>
      </c>
      <c r="AE102" s="1363"/>
      <c r="AF102" s="1361">
        <f>AF100/$L$86</f>
        <v>0.2</v>
      </c>
      <c r="AG102" s="1361"/>
      <c r="AH102" s="191"/>
      <c r="AI102" s="1361">
        <f>AI100/$L$86</f>
        <v>0.76</v>
      </c>
      <c r="AJ102" s="1361"/>
      <c r="AK102" s="1361">
        <f>AK100/$L$86</f>
        <v>0</v>
      </c>
      <c r="AL102" s="1361"/>
      <c r="AM102" s="1361">
        <f>AM100/$L$86</f>
        <v>0</v>
      </c>
      <c r="AN102" s="1361"/>
      <c r="AO102" s="1361">
        <f>AO100/$L$86</f>
        <v>0</v>
      </c>
      <c r="AP102" s="1361"/>
    </row>
    <row r="103" spans="2:42" ht="26.25" customHeight="1"/>
    <row r="104" spans="2:42" ht="36.75" customHeight="1">
      <c r="B104" s="1288" t="s">
        <v>12487</v>
      </c>
      <c r="C104" s="1288"/>
      <c r="D104" s="1288"/>
      <c r="E104" s="1288"/>
      <c r="F104" s="1288"/>
      <c r="G104" s="1288"/>
      <c r="H104" s="1288"/>
      <c r="I104" s="1288"/>
      <c r="J104" s="1288"/>
      <c r="K104" s="1288"/>
      <c r="L104" s="1288"/>
      <c r="M104" s="1288"/>
      <c r="N104" s="1288"/>
      <c r="O104" s="1288"/>
      <c r="P104" s="1288"/>
      <c r="Q104" s="1288"/>
      <c r="R104" s="1288"/>
      <c r="S104" s="1288"/>
      <c r="T104" s="1288"/>
      <c r="U104" s="1288"/>
      <c r="V104" s="1288"/>
      <c r="W104" s="1288"/>
    </row>
    <row r="106" spans="2:42" ht="41.25" customHeight="1">
      <c r="B106" s="368"/>
      <c r="C106" s="368"/>
      <c r="D106" s="1302" t="s">
        <v>12488</v>
      </c>
      <c r="E106" s="1302"/>
      <c r="F106" s="1302"/>
      <c r="G106" s="1302"/>
      <c r="H106" s="191"/>
      <c r="I106" s="191"/>
      <c r="J106" s="191"/>
      <c r="K106" s="191"/>
      <c r="L106" s="191"/>
      <c r="M106" s="191"/>
      <c r="N106" s="191"/>
      <c r="O106" s="191"/>
    </row>
    <row r="107" spans="2:42" ht="58.5" customHeight="1">
      <c r="B107" s="369" t="s">
        <v>2</v>
      </c>
      <c r="C107" s="370" t="s">
        <v>12489</v>
      </c>
      <c r="D107" s="1303" t="s">
        <v>12490</v>
      </c>
      <c r="E107" s="1304"/>
      <c r="F107" s="1303" t="s">
        <v>12491</v>
      </c>
      <c r="G107" s="1304"/>
      <c r="H107" s="1305" t="s">
        <v>12492</v>
      </c>
      <c r="I107" s="1306"/>
      <c r="J107" s="1307" t="s">
        <v>12493</v>
      </c>
      <c r="K107" s="1308"/>
      <c r="L107" s="1307" t="s">
        <v>12494</v>
      </c>
      <c r="M107" s="1308"/>
      <c r="N107" s="1307" t="s">
        <v>12495</v>
      </c>
      <c r="O107" s="1308"/>
    </row>
    <row r="108" spans="2:42" ht="6.75" customHeight="1">
      <c r="B108" s="15"/>
      <c r="C108" s="362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2:42" ht="20.25" customHeight="1">
      <c r="B109" s="366" t="s">
        <v>224</v>
      </c>
      <c r="C109" s="364">
        <v>320</v>
      </c>
      <c r="D109" s="1283">
        <f>21+11</f>
        <v>32</v>
      </c>
      <c r="E109" s="1283"/>
      <c r="F109" s="1284">
        <f>W51</f>
        <v>118</v>
      </c>
      <c r="G109" s="1284"/>
      <c r="H109" s="1284">
        <v>20</v>
      </c>
      <c r="I109" s="1284"/>
      <c r="J109" s="1285">
        <f>D109+F109+H109</f>
        <v>170</v>
      </c>
      <c r="K109" s="1285"/>
      <c r="L109" s="1286">
        <f>(D109+F109)/C109</f>
        <v>0.46875</v>
      </c>
      <c r="M109" s="1286"/>
      <c r="N109" s="1286">
        <f>J109/C109</f>
        <v>0.53125</v>
      </c>
      <c r="O109" s="1286"/>
    </row>
    <row r="110" spans="2:42" ht="20.25" customHeight="1">
      <c r="B110" s="365" t="s">
        <v>225</v>
      </c>
      <c r="C110" s="364">
        <v>130</v>
      </c>
      <c r="D110" s="1283">
        <v>3</v>
      </c>
      <c r="E110" s="1283"/>
      <c r="F110" s="1284">
        <f>W52</f>
        <v>32</v>
      </c>
      <c r="G110" s="1284"/>
      <c r="H110" s="1284">
        <v>12</v>
      </c>
      <c r="I110" s="1284"/>
      <c r="J110" s="1285">
        <f>D110+F110+H110</f>
        <v>47</v>
      </c>
      <c r="K110" s="1285"/>
      <c r="L110" s="1286">
        <f>(D110+F110)/C110</f>
        <v>0.26923076923076922</v>
      </c>
      <c r="M110" s="1286"/>
      <c r="N110" s="1286">
        <f>J110/C110</f>
        <v>0.36153846153846153</v>
      </c>
      <c r="O110" s="1286"/>
    </row>
    <row r="111" spans="2:42" ht="20.25" customHeight="1">
      <c r="B111" s="365" t="s">
        <v>223</v>
      </c>
      <c r="C111" s="364">
        <v>310</v>
      </c>
      <c r="D111" s="1283">
        <v>13</v>
      </c>
      <c r="E111" s="1283"/>
      <c r="F111" s="1284">
        <f>W53</f>
        <v>87</v>
      </c>
      <c r="G111" s="1284"/>
      <c r="H111" s="1284">
        <v>25</v>
      </c>
      <c r="I111" s="1284"/>
      <c r="J111" s="1285">
        <f>D111+F111+H111</f>
        <v>125</v>
      </c>
      <c r="K111" s="1285"/>
      <c r="L111" s="1286">
        <f>(D111+F111)/C111</f>
        <v>0.32258064516129031</v>
      </c>
      <c r="M111" s="1286"/>
      <c r="N111" s="1286">
        <f>J111/C111</f>
        <v>0.40322580645161288</v>
      </c>
      <c r="O111" s="1286"/>
    </row>
    <row r="112" spans="2:42" ht="5.25" customHeight="1"/>
    <row r="113" spans="2:46" ht="18.75" customHeight="1">
      <c r="B113" s="367" t="s">
        <v>12485</v>
      </c>
      <c r="C113" s="363">
        <f>SUM(C109:C111)</f>
        <v>760</v>
      </c>
      <c r="D113" s="1364">
        <f>SUM(D109:E111)</f>
        <v>48</v>
      </c>
      <c r="E113" s="1365"/>
      <c r="F113" s="1292">
        <f>SUM(F109:G111)</f>
        <v>237</v>
      </c>
      <c r="G113" s="1294"/>
      <c r="H113" s="1366">
        <f>SUM(H109:I111)</f>
        <v>57</v>
      </c>
      <c r="I113" s="1292"/>
      <c r="J113" s="1367">
        <f>SUM(J109:K111)</f>
        <v>342</v>
      </c>
      <c r="K113" s="1367"/>
      <c r="L113" s="1282">
        <f>F114/C113</f>
        <v>0.38684210526315788</v>
      </c>
      <c r="M113" s="1282"/>
      <c r="N113" s="1282">
        <f>J113/C113</f>
        <v>0.45</v>
      </c>
      <c r="O113" s="1282"/>
    </row>
    <row r="114" spans="2:46">
      <c r="C114" s="190"/>
      <c r="D114" s="191"/>
      <c r="E114" s="191"/>
      <c r="F114" s="1292">
        <f>SUM(F113:I113)</f>
        <v>294</v>
      </c>
      <c r="G114" s="1293"/>
      <c r="H114" s="1293"/>
      <c r="I114" s="1294"/>
      <c r="J114" s="191"/>
      <c r="K114" s="191"/>
      <c r="L114" s="191"/>
      <c r="M114" s="191"/>
      <c r="N114" s="191"/>
      <c r="O114" s="191"/>
    </row>
    <row r="115" spans="2:46" ht="26.25" customHeight="1">
      <c r="E115" s="472">
        <f>F113/C113</f>
        <v>0.31184210526315792</v>
      </c>
      <c r="K115">
        <f>+C113-J113</f>
        <v>418</v>
      </c>
    </row>
    <row r="116" spans="2:46" ht="36.75" customHeight="1">
      <c r="B116" s="1288" t="s">
        <v>12496</v>
      </c>
      <c r="C116" s="1288"/>
      <c r="D116" s="1288"/>
      <c r="E116" s="1288"/>
      <c r="F116" s="1288"/>
      <c r="G116" s="1288"/>
      <c r="H116" s="1288"/>
      <c r="I116" s="1288"/>
      <c r="J116" s="1288"/>
      <c r="K116" s="1288"/>
      <c r="L116" s="1288"/>
      <c r="M116" s="1288"/>
      <c r="N116" s="1288"/>
      <c r="O116" s="1288"/>
      <c r="P116" s="1288"/>
      <c r="Q116" s="1288"/>
      <c r="R116" s="1288"/>
      <c r="S116" s="1288"/>
      <c r="T116" s="1288"/>
      <c r="U116" s="1288"/>
      <c r="V116" s="1288"/>
      <c r="W116" s="1288"/>
    </row>
    <row r="118" spans="2:46">
      <c r="C118" s="1289" t="s">
        <v>12497</v>
      </c>
      <c r="D118" s="1290"/>
      <c r="E118" s="1290"/>
      <c r="F118" s="1290"/>
      <c r="G118" s="1290"/>
      <c r="H118" s="1290"/>
      <c r="I118" s="1290"/>
      <c r="J118" s="1291"/>
      <c r="K118" s="190"/>
      <c r="L118" s="1289" t="s">
        <v>12498</v>
      </c>
      <c r="M118" s="1290"/>
      <c r="N118" s="1290"/>
      <c r="O118" s="1290"/>
      <c r="P118" s="1290"/>
      <c r="Q118" s="1290"/>
      <c r="R118" s="1290"/>
      <c r="S118" s="1291"/>
    </row>
    <row r="119" spans="2:46" ht="6.75" customHeight="1"/>
    <row r="120" spans="2:46">
      <c r="C120" s="1334" t="s">
        <v>12499</v>
      </c>
      <c r="D120" s="1334"/>
      <c r="E120" s="1334"/>
      <c r="F120" s="1334"/>
      <c r="G120" s="1334"/>
      <c r="H120" s="1334" t="s">
        <v>12458</v>
      </c>
      <c r="I120" s="1334"/>
      <c r="J120" s="1334"/>
      <c r="K120" s="354"/>
      <c r="L120" s="1334" t="s">
        <v>12499</v>
      </c>
      <c r="M120" s="1334"/>
      <c r="N120" s="1334"/>
      <c r="O120" s="1334"/>
      <c r="P120" s="1334"/>
      <c r="Q120" s="1334" t="s">
        <v>12458</v>
      </c>
      <c r="R120" s="1334"/>
      <c r="S120" s="1334"/>
    </row>
    <row r="121" spans="2:46" ht="5.25" customHeight="1"/>
    <row r="122" spans="2:46" ht="14.25" customHeight="1">
      <c r="C122" s="1287" t="s">
        <v>224</v>
      </c>
      <c r="D122" s="1287"/>
      <c r="E122" s="1287"/>
      <c r="F122" s="1287"/>
      <c r="G122" s="1287"/>
      <c r="H122" s="1368">
        <f>COUNTIFS(AGENDA!B:B,"JUL",AGENDA!C:C,'REPORTE| Agenda'!$H$120,AGENDA!H:H,'REPORTE| Agenda'!C122,AGENDA!K:K,"SI",AGENDA!J:J,"2025-II")</f>
        <v>13</v>
      </c>
      <c r="I122" s="1368"/>
      <c r="J122" s="1368"/>
      <c r="K122" s="1"/>
      <c r="L122" s="1287" t="s">
        <v>224</v>
      </c>
      <c r="M122" s="1287"/>
      <c r="N122" s="1287"/>
      <c r="O122" s="1287"/>
      <c r="P122" s="1287"/>
      <c r="Q122" s="1368">
        <f>COUNTIFS(AGENDA!B:B,"JUL",AGENDA!C:C,'REPORTE| Agenda'!$Q$120,AGENDA!H:H,'REPORTE| Agenda'!L122,AGENDA!K:K,"SI",AGENDA!J:J,"2026-I")</f>
        <v>17</v>
      </c>
      <c r="R122" s="1368"/>
      <c r="S122" s="1368"/>
    </row>
    <row r="123" spans="2:46" ht="14.25" customHeight="1">
      <c r="C123" s="1287" t="s">
        <v>225</v>
      </c>
      <c r="D123" s="1287"/>
      <c r="E123" s="1287"/>
      <c r="F123" s="1287"/>
      <c r="G123" s="1287"/>
      <c r="H123" s="1368">
        <f>COUNTIFS(AGENDA!B:B,"JUL",AGENDA!C:C,'REPORTE| Agenda'!$H$120,AGENDA!H:H,'REPORTE| Agenda'!C123,AGENDA!K:K,"SI",AGENDA!J:J,"2025-II")</f>
        <v>6</v>
      </c>
      <c r="I123" s="1368"/>
      <c r="J123" s="1368"/>
      <c r="K123" s="1"/>
      <c r="L123" s="1287" t="s">
        <v>225</v>
      </c>
      <c r="M123" s="1287"/>
      <c r="N123" s="1287"/>
      <c r="O123" s="1287"/>
      <c r="P123" s="1287"/>
      <c r="Q123" s="1368">
        <f>COUNTIFS(AGENDA!B:B,"JUL",AGENDA!C:C,'REPORTE| Agenda'!$Q$120,AGENDA!H:H,'REPORTE| Agenda'!L123,AGENDA!K:K,"SI",AGENDA!J:J,"2026-I")</f>
        <v>3</v>
      </c>
      <c r="R123" s="1368"/>
      <c r="S123" s="1368"/>
    </row>
    <row r="124" spans="2:46" ht="14.25" customHeight="1">
      <c r="C124" s="1287" t="s">
        <v>223</v>
      </c>
      <c r="D124" s="1287"/>
      <c r="E124" s="1287"/>
      <c r="F124" s="1287"/>
      <c r="G124" s="1287"/>
      <c r="H124" s="1368">
        <f>COUNTIFS(AGENDA!B:B,"JUL",AGENDA!C:C,'REPORTE| Agenda'!$H$120,AGENDA!H:H,'REPORTE| Agenda'!C124,AGENDA!K:K,"SI",AGENDA!J:J,"2025-II")</f>
        <v>8</v>
      </c>
      <c r="I124" s="1368"/>
      <c r="J124" s="1368"/>
      <c r="K124" s="1"/>
      <c r="L124" s="1287" t="s">
        <v>223</v>
      </c>
      <c r="M124" s="1287"/>
      <c r="N124" s="1287"/>
      <c r="O124" s="1287"/>
      <c r="P124" s="1287"/>
      <c r="Q124" s="1368">
        <f>COUNTIFS(AGENDA!B:B,"JUL",AGENDA!C:C,'REPORTE| Agenda'!$Q$120,AGENDA!H:H,'REPORTE| Agenda'!L124,AGENDA!K:K,"SI",AGENDA!J:J,"2026-I")</f>
        <v>9</v>
      </c>
      <c r="R124" s="1368"/>
      <c r="S124" s="1368"/>
    </row>
    <row r="125" spans="2:46">
      <c r="C125" s="1295" t="s">
        <v>219</v>
      </c>
      <c r="D125" s="1295"/>
      <c r="E125" s="1295"/>
      <c r="F125" s="1295"/>
      <c r="G125" s="1295"/>
      <c r="H125" s="1295">
        <f>SUM(H122:J124)</f>
        <v>27</v>
      </c>
      <c r="I125" s="1295"/>
      <c r="J125" s="1295"/>
      <c r="L125" s="1295" t="s">
        <v>219</v>
      </c>
      <c r="M125" s="1295"/>
      <c r="N125" s="1295"/>
      <c r="O125" s="1295"/>
      <c r="P125" s="1295"/>
      <c r="Q125" s="1295">
        <f>SUM(Q122:S124)</f>
        <v>29</v>
      </c>
      <c r="R125" s="1295"/>
      <c r="S125" s="1295"/>
    </row>
    <row r="127" spans="2:46" ht="43.5" customHeight="1">
      <c r="B127" s="1288" t="s">
        <v>12500</v>
      </c>
      <c r="C127" s="1288"/>
      <c r="D127" s="1288"/>
      <c r="E127" s="1288"/>
      <c r="F127" s="1288"/>
      <c r="G127" s="1288"/>
      <c r="H127" s="1288"/>
      <c r="I127" s="1288"/>
      <c r="J127" s="1288"/>
      <c r="K127" s="1288"/>
      <c r="L127" s="1288"/>
      <c r="M127" s="1288"/>
      <c r="N127" s="1288"/>
      <c r="O127" s="1288"/>
      <c r="P127" s="1288"/>
      <c r="Q127" s="1288"/>
      <c r="R127" s="1288"/>
      <c r="S127" s="1288"/>
      <c r="T127" s="1288"/>
      <c r="U127" s="1288"/>
      <c r="V127" s="1288"/>
      <c r="W127" s="1288"/>
      <c r="Y127" s="1288" t="s">
        <v>12501</v>
      </c>
      <c r="Z127" s="1288"/>
      <c r="AA127" s="1288"/>
      <c r="AB127" s="1288"/>
      <c r="AC127" s="1288"/>
      <c r="AD127" s="1288"/>
      <c r="AE127" s="1288"/>
      <c r="AF127" s="1288"/>
      <c r="AG127" s="1288"/>
      <c r="AH127" s="1288"/>
      <c r="AI127" s="1288"/>
      <c r="AJ127" s="1288"/>
      <c r="AK127" s="1288"/>
      <c r="AL127" s="1288"/>
      <c r="AM127" s="1288"/>
      <c r="AN127" s="1288"/>
      <c r="AO127" s="1288"/>
      <c r="AP127" s="1288"/>
      <c r="AQ127" s="1288"/>
      <c r="AR127" s="1288"/>
      <c r="AS127" s="1288"/>
      <c r="AT127" s="1288"/>
    </row>
    <row r="128" spans="2:46" ht="8.25" customHeight="1"/>
    <row r="129" spans="2:46">
      <c r="C129" s="1275" t="s">
        <v>12502</v>
      </c>
      <c r="D129" s="1276"/>
      <c r="E129" s="1276"/>
      <c r="F129" s="1276"/>
      <c r="G129" s="1276"/>
      <c r="H129" s="1276"/>
      <c r="I129" s="1276"/>
      <c r="J129" s="1276"/>
      <c r="K129" s="1276"/>
      <c r="L129" s="1276"/>
      <c r="M129" s="1276"/>
      <c r="N129" s="1276"/>
      <c r="O129" s="1276"/>
      <c r="P129" s="1276"/>
      <c r="Q129" s="1276"/>
      <c r="R129" s="1276"/>
      <c r="S129" s="1276"/>
      <c r="T129" s="1276"/>
      <c r="U129" s="1277"/>
      <c r="Z129" s="1275" t="s">
        <v>12502</v>
      </c>
      <c r="AA129" s="1276"/>
      <c r="AB129" s="1276"/>
      <c r="AC129" s="1276"/>
      <c r="AD129" s="1276"/>
      <c r="AE129" s="1276"/>
      <c r="AF129" s="1276"/>
      <c r="AG129" s="1276"/>
      <c r="AH129" s="1276"/>
      <c r="AI129" s="1276"/>
      <c r="AJ129" s="1276"/>
      <c r="AK129" s="1276"/>
      <c r="AL129" s="1276"/>
      <c r="AM129" s="1276"/>
      <c r="AN129" s="1276"/>
      <c r="AO129" s="1276"/>
      <c r="AP129" s="1276"/>
      <c r="AQ129" s="1276"/>
      <c r="AR129" s="1276"/>
      <c r="AS129" s="1276"/>
      <c r="AT129" s="1277"/>
    </row>
    <row r="130" spans="2:46" ht="5.25" customHeight="1"/>
    <row r="131" spans="2:46">
      <c r="B131" s="397" t="s">
        <v>12503</v>
      </c>
      <c r="C131" s="398">
        <v>7</v>
      </c>
      <c r="D131" s="398">
        <v>8</v>
      </c>
      <c r="E131" s="398">
        <v>9</v>
      </c>
      <c r="F131" s="398">
        <v>10</v>
      </c>
      <c r="G131" s="398">
        <v>11</v>
      </c>
      <c r="H131" s="398">
        <v>14</v>
      </c>
      <c r="I131" s="820">
        <v>15</v>
      </c>
      <c r="J131" s="821">
        <v>16</v>
      </c>
      <c r="K131" s="821">
        <v>17</v>
      </c>
      <c r="L131" s="822">
        <v>18</v>
      </c>
      <c r="M131" s="398">
        <v>21</v>
      </c>
      <c r="N131" s="398">
        <v>22</v>
      </c>
      <c r="O131" s="398">
        <v>23</v>
      </c>
      <c r="P131" s="398">
        <v>24</v>
      </c>
      <c r="Q131" s="398">
        <v>25</v>
      </c>
      <c r="R131" s="398">
        <v>28</v>
      </c>
      <c r="S131" s="398">
        <v>29</v>
      </c>
      <c r="T131" s="398">
        <v>30</v>
      </c>
      <c r="U131" s="398">
        <v>31</v>
      </c>
      <c r="Y131" s="397" t="s">
        <v>12503</v>
      </c>
      <c r="Z131" s="398">
        <v>7</v>
      </c>
      <c r="AA131" s="398">
        <v>8</v>
      </c>
      <c r="AB131" s="398">
        <v>9</v>
      </c>
      <c r="AC131" s="398">
        <v>10</v>
      </c>
      <c r="AD131" s="398">
        <v>11</v>
      </c>
      <c r="AE131" s="398">
        <v>14</v>
      </c>
      <c r="AF131" s="820">
        <v>15</v>
      </c>
      <c r="AG131" s="821">
        <v>16</v>
      </c>
      <c r="AH131" s="821">
        <v>17</v>
      </c>
      <c r="AI131" s="822">
        <v>18</v>
      </c>
      <c r="AJ131" s="398">
        <v>21</v>
      </c>
      <c r="AK131" s="398">
        <v>22</v>
      </c>
      <c r="AL131" s="398">
        <v>23</v>
      </c>
      <c r="AM131" s="398">
        <v>24</v>
      </c>
      <c r="AN131" s="398">
        <v>25</v>
      </c>
      <c r="AO131" s="398">
        <v>28</v>
      </c>
      <c r="AP131" s="398">
        <v>29</v>
      </c>
      <c r="AQ131" s="398">
        <v>30</v>
      </c>
      <c r="AR131" s="398">
        <v>31</v>
      </c>
    </row>
    <row r="132" spans="2:46">
      <c r="B132" s="356" t="s">
        <v>226</v>
      </c>
      <c r="C132" s="191">
        <f>COUNTIFS(AG_Sheyla_1[ASESORA],'REPORTE| Agenda'!B132,AG_Sheyla_1[SEMESTRE],"2025-II",AG_Sheyla_1[2 RINDIÓ EXAMEN],"SI",AG_Sheyla_1[FECHA],"07/07/2025")</f>
        <v>1</v>
      </c>
      <c r="D132" s="191">
        <f>COUNTIFS(AG_Sheyla_1[ASESORA],'REPORTE| Agenda'!B132,AG_Sheyla_1[SEMESTRE],"2025-II",AG_Sheyla_1[2 RINDIÓ EXAMEN],"SI",AG_Sheyla_1[FECHA],"08/07/2025")</f>
        <v>0</v>
      </c>
      <c r="E132" s="191">
        <f>COUNTIFS(AG_Sheyla_1[ASESORA],'REPORTE| Agenda'!B132,AG_Sheyla_1[SEMESTRE],"2025-II",AG_Sheyla_1[2 RINDIÓ EXAMEN],"SI",AG_Sheyla_1[FECHA],"09/07/2025")</f>
        <v>0</v>
      </c>
      <c r="F132" s="191">
        <f>COUNTIFS(AG_Sheyla_1[ASESORA],'REPORTE| Agenda'!B132,AG_Sheyla_1[SEMESTRE],"2025-II",AG_Sheyla_1[2 RINDIÓ EXAMEN],"SI",AG_Sheyla_1[FECHA],"10/07/2025")</f>
        <v>2</v>
      </c>
      <c r="G132" s="191">
        <f>COUNTIFS(AG_Sheyla_1[ASESORA],'REPORTE| Agenda'!B132,AG_Sheyla_1[SEMESTRE],"2025-II",AG_Sheyla_1[2 RINDIÓ EXAMEN],"SI",AG_Sheyla_1[FECHA],"11/07/2025")</f>
        <v>3</v>
      </c>
      <c r="H132" s="191">
        <f>COUNTIFS(AG_Sheyla_1[ASESORA],'REPORTE| Agenda'!B132,AG_Sheyla_1[SEMESTRE],"2025-II",AG_Sheyla_1[2 RINDIÓ EXAMEN],"SI",AG_Sheyla_1[FECHA],"14/07/2025")</f>
        <v>0</v>
      </c>
      <c r="I132" s="823">
        <f>COUNTIFS(AG_Sheyla_1[ASESORA],'REPORTE| Agenda'!B132,AG_Sheyla_1[SEMESTRE],"2025-II",AG_Sheyla_1[2 RINDIÓ EXAMEN],"SI",AG_Sheyla_1[FECHA],"15/07/2025")</f>
        <v>0</v>
      </c>
      <c r="J132" s="1">
        <f>COUNTIFS(AG_Sheyla_1[ASESORA],'REPORTE| Agenda'!B132,AG_Sheyla_1[SEMESTRE],"2025-II",AG_Sheyla_1[2 RINDIÓ EXAMEN],"SI",AG_Sheyla_1[FECHA],"16/07/2025")</f>
        <v>0</v>
      </c>
      <c r="K132" s="1">
        <f>COUNTIFS(AG_Sheyla_1[ASESORA],'REPORTE| Agenda'!B132,AG_Sheyla_1[SEMESTRE],"2025-II",AG_Sheyla_1[2 RINDIÓ EXAMEN],"SI",AG_Sheyla_1[FECHA],"17/07/2025")</f>
        <v>1</v>
      </c>
      <c r="L132" s="824">
        <f>COUNTIFS(AG_Sheyla_1[ASESORA],'REPORTE| Agenda'!B132,AG_Sheyla_1[SEMESTRE],"2025-II",AG_Sheyla_1[2 RINDIÓ EXAMEN],"SI",AG_Sheyla_1[FECHA],"18/07/2025")</f>
        <v>0</v>
      </c>
      <c r="M132" s="1">
        <f>COUNTIFS(AG_Sheyla_1[ASESORA],'REPORTE| Agenda'!B132,AG_Sheyla_1[SEMESTRE],"2025-II",AG_Sheyla_1[2 RINDIÓ EXAMEN],"SI",AG_Sheyla_1[FECHA],"21/07/2025")</f>
        <v>1</v>
      </c>
      <c r="N132" s="1">
        <f>COUNTIFS(AG_Sheyla_1[ASESORA],'REPORTE| Agenda'!B132,AG_Sheyla_1[SEMESTRE],"2025-II",AG_Sheyla_1[2 RINDIÓ EXAMEN],"SI",AG_Sheyla_1[FECHA],"22/07/2025")</f>
        <v>2</v>
      </c>
      <c r="O132" s="1">
        <f>COUNTIFS(AG_Sheyla_1[ASESORA],'REPORTE| Agenda'!B132,AG_Sheyla_1[SEMESTRE],"2025-II",AG_Sheyla_1[2 RINDIÓ EXAMEN],"SI",AG_Sheyla_1[FECHA],"23/07/2025")</f>
        <v>0</v>
      </c>
      <c r="P132" s="1">
        <f>COUNTIFS(AG_Sheyla_1[ASESORA],'REPORTE| Agenda'!B132,AG_Sheyla_1[SEMESTRE],"2025-II",AG_Sheyla_1[2 RINDIÓ EXAMEN],"SI",AG_Sheyla_1[FECHA],"24/07/2025")</f>
        <v>0</v>
      </c>
      <c r="Q132" s="1">
        <f>COUNTIFS(AG_Sheyla_1[ASESORA],'REPORTE| Agenda'!B132,AG_Sheyla_1[SEMESTRE],"2025-II",AG_Sheyla_1[2 RINDIÓ EXAMEN],"SI",AG_Sheyla_1[FECHA],"25/07/2025")</f>
        <v>0</v>
      </c>
      <c r="R132" s="1">
        <f>COUNTIFS(AG_Sheyla_1[ASESORA],'REPORTE| Agenda'!B132,AG_Sheyla_1[SEMESTRE],"2025-II",AG_Sheyla_1[2 RINDIÓ EXAMEN],"SI",AG_Sheyla_1[FECHA],"28/07/2025")</f>
        <v>0</v>
      </c>
      <c r="S132" s="1">
        <f>COUNTIFS(AG_Sheyla_1[ASESORA],'REPORTE| Agenda'!B132,AG_Sheyla_1[SEMESTRE],"2025-II",AG_Sheyla_1[2 RINDIÓ EXAMEN],"SI",AG_Sheyla_1[FECHA],"29/07/2025")</f>
        <v>0</v>
      </c>
      <c r="T132" s="1">
        <f>COUNTIFS(AG_Sheyla_1[ASESORA],'REPORTE| Agenda'!B132,AG_Sheyla_1[SEMESTRE],"2025-II",AG_Sheyla_1[2 RINDIÓ EXAMEN],"SI",AG_Sheyla_1[FECHA],"30/07/2025")</f>
        <v>0</v>
      </c>
      <c r="U132" s="1">
        <f>COUNTIFS(AG_Sheyla_1[ASESORA],'REPORTE| Agenda'!B132,AG_Sheyla_1[SEMESTRE],"2025-II",AG_Sheyla_1[2 RINDIÓ EXAMEN],"SI",AG_Sheyla_1[FECHA],"31/07/2025")</f>
        <v>1</v>
      </c>
      <c r="Y132" s="356" t="s">
        <v>226</v>
      </c>
      <c r="Z132" s="191">
        <f>COUNTIFS(AG_Sheyla_1[ASESORA],'REPORTE| Agenda'!Y132,AG_Sheyla_1[SEMESTRE],"2026-I",AG_Sheyla_1[2 RINDIÓ EXAMEN],"SI",AG_Sheyla_1[FECHA],"07/07/2025")</f>
        <v>0</v>
      </c>
      <c r="AA132" s="191">
        <f>COUNTIFS(AG_Sheyla_1[ASESORA],'REPORTE| Agenda'!Y132,AG_Sheyla_1[SEMESTRE],"2026-I",AG_Sheyla_1[2 RINDIÓ EXAMEN],"SI",AG_Sheyla_1[FECHA],"08/07/2025")</f>
        <v>0</v>
      </c>
      <c r="AB132" s="191">
        <f>COUNTIFS(AG_Sheyla_1[ASESORA],'REPORTE| Agenda'!Y132,AG_Sheyla_1[SEMESTRE],"2026-I",AG_Sheyla_1[2 RINDIÓ EXAMEN],"SI",AG_Sheyla_1[FECHA],"09/07/2025")</f>
        <v>0</v>
      </c>
      <c r="AC132" s="191">
        <f>COUNTIFS(AG_Sheyla_1[ASESORA],'REPORTE| Agenda'!Y132,AG_Sheyla_1[SEMESTRE],"2026-I",AG_Sheyla_1[2 RINDIÓ EXAMEN],"SI",AG_Sheyla_1[FECHA],"10/07/2025")</f>
        <v>0</v>
      </c>
      <c r="AD132" s="191">
        <f>COUNTIFS(AG_Sheyla_1[ASESORA],'REPORTE| Agenda'!Y132,AG_Sheyla_1[SEMESTRE],"2026-I",AG_Sheyla_1[2 RINDIÓ EXAMEN],"SI",AG_Sheyla_1[FECHA],"11/07/2025")</f>
        <v>2</v>
      </c>
      <c r="AE132" s="191">
        <f>COUNTIFS(AG_Sheyla_1[ASESORA],'REPORTE| Agenda'!Y132,AG_Sheyla_1[SEMESTRE],"2026-I",AG_Sheyla_1[2 RINDIÓ EXAMEN],"SI",AG_Sheyla_1[FECHA],"14/07/2025")</f>
        <v>0</v>
      </c>
      <c r="AF132" s="823">
        <f>COUNTIFS(AG_Sheyla_1[ASESORA],'REPORTE| Agenda'!Y132,AG_Sheyla_1[SEMESTRE],"2026-I",AG_Sheyla_1[2 RINDIÓ EXAMEN],"SI",AG_Sheyla_1[FECHA],"15/07/2025")</f>
        <v>0</v>
      </c>
      <c r="AG132" s="1">
        <f>COUNTIFS(AG_Sheyla_1[ASESORA],'REPORTE| Agenda'!Y132,AG_Sheyla_1[SEMESTRE],"2026-I",AG_Sheyla_1[2 RINDIÓ EXAMEN],"SI",AG_Sheyla_1[FECHA],"16/07/2025")</f>
        <v>0</v>
      </c>
      <c r="AH132" s="1">
        <f>COUNTIFS(AG_Sheyla_1[ASESORA],'REPORTE| Agenda'!Y132,AG_Sheyla_1[SEMESTRE],"2026-I",AG_Sheyla_1[2 RINDIÓ EXAMEN],"SI",AG_Sheyla_1[FECHA],"17/07/2025")</f>
        <v>1</v>
      </c>
      <c r="AI132" s="824">
        <f>COUNTIFS(AG_Sheyla_1[ASESORA],'REPORTE| Agenda'!Y132,AG_Sheyla_1[SEMESTRE],"2026-I",AG_Sheyla_1[2 RINDIÓ EXAMEN],"SI",AG_Sheyla_1[FECHA],"18/07/2025")</f>
        <v>0</v>
      </c>
      <c r="AJ132" s="1">
        <f>COUNTIFS(AG_Sheyla_1[ASESORA],'REPORTE| Agenda'!Y132,AG_Sheyla_1[SEMESTRE],"2026-I",AG_Sheyla_1[2 RINDIÓ EXAMEN],"SI",AG_Sheyla_1[FECHA],"21/07/2025")</f>
        <v>0</v>
      </c>
      <c r="AK132" s="1">
        <f>COUNTIFS(AG_Sheyla_1[ASESORA],'REPORTE| Agenda'!Y132,AG_Sheyla_1[SEMESTRE],"2026-I",AG_Sheyla_1[2 RINDIÓ EXAMEN],"SI",AG_Sheyla_1[FECHA],"22/07/2025")</f>
        <v>0</v>
      </c>
      <c r="AL132" s="1">
        <f>COUNTIFS(AG_Sheyla_1[ASESORA],'REPORTE| Agenda'!Y132,AG_Sheyla_1[SEMESTRE],"2026-I",AG_Sheyla_1[2 RINDIÓ EXAMEN],"SI",AG_Sheyla_1[FECHA],"23/07/2025")</f>
        <v>0</v>
      </c>
      <c r="AM132" s="1">
        <f>COUNTIFS(AG_Sheyla_1[ASESORA],'REPORTE| Agenda'!Y132,AG_Sheyla_1[SEMESTRE],"2026-I",AG_Sheyla_1[2 RINDIÓ EXAMEN],"SI",AG_Sheyla_1[FECHA],"24/07/2025")</f>
        <v>0</v>
      </c>
      <c r="AN132" s="1">
        <f>COUNTIFS(AG_Sheyla_1[ASESORA],'REPORTE| Agenda'!Y132,AG_Sheyla_1[SEMESTRE],"2026-I",AG_Sheyla_1[2 RINDIÓ EXAMEN],"SI",AG_Sheyla_1[FECHA],"25/07/2025")</f>
        <v>0</v>
      </c>
      <c r="AO132" s="1">
        <f>COUNTIFS(AG_Sheyla_1[ASESORA],'REPORTE| Agenda'!Y132,AG_Sheyla_1[SEMESTRE],"2026-I",AG_Sheyla_1[2 RINDIÓ EXAMEN],"SI",AG_Sheyla_1[FECHA],"28/07/2025")</f>
        <v>0</v>
      </c>
      <c r="AP132" s="1">
        <f>COUNTIFS(AG_Sheyla_1[ASESORA],'REPORTE| Agenda'!Y132,AG_Sheyla_1[SEMESTRE],"2026-I",AG_Sheyla_1[2 RINDIÓ EXAMEN],"SI",AG_Sheyla_1[FECHA],"29/07/2025")</f>
        <v>0</v>
      </c>
      <c r="AQ132" s="1">
        <f>COUNTIFS(AG_Sheyla_1[ASESORA],'REPORTE| Agenda'!Y132,AG_Sheyla_1[SEMESTRE],"2026-I",AG_Sheyla_1[2 RINDIÓ EXAMEN],"SI",AG_Sheyla_1[FECHA],"30/07/2025")</f>
        <v>1</v>
      </c>
      <c r="AR132" s="1">
        <f>COUNTIFS(AG_Sheyla_1[ASESORA],'REPORTE| Agenda'!Y132,AG_Sheyla_1[SEMESTRE],"2026-I",AG_Sheyla_1[2 RINDIÓ EXAMEN],"SI",AG_Sheyla_1[FECHA],"31/07/2025")</f>
        <v>1</v>
      </c>
    </row>
    <row r="133" spans="2:46">
      <c r="B133" s="356" t="s">
        <v>227</v>
      </c>
      <c r="C133" s="191">
        <f>COUNTIFS(AG_Sheyla_1[ASESORA],'REPORTE| Agenda'!B133,AG_Sheyla_1[SEMESTRE],"2025-II",AG_Sheyla_1[2 RINDIÓ EXAMEN],"SI",AG_Sheyla_1[FECHA],"07/07/2025")</f>
        <v>1</v>
      </c>
      <c r="D133" s="191">
        <f>COUNTIFS(AG_Sheyla_1[ASESORA],'REPORTE| Agenda'!B133,AG_Sheyla_1[SEMESTRE],"2025-II",AG_Sheyla_1[2 RINDIÓ EXAMEN],"SI",AG_Sheyla_1[FECHA],"08/07/2025")</f>
        <v>0</v>
      </c>
      <c r="E133" s="191">
        <f>COUNTIFS(AG_Sheyla_1[ASESORA],'REPORTE| Agenda'!B133,AG_Sheyla_1[SEMESTRE],"2025-II",AG_Sheyla_1[2 RINDIÓ EXAMEN],"SI",AG_Sheyla_1[FECHA],"09/07/2025")</f>
        <v>1</v>
      </c>
      <c r="F133" s="191">
        <f>COUNTIFS(AG_Sheyla_1[ASESORA],'REPORTE| Agenda'!B133,AG_Sheyla_1[SEMESTRE],"2025-II",AG_Sheyla_1[2 RINDIÓ EXAMEN],"SI",AG_Sheyla_1[FECHA],"10/07/2025")</f>
        <v>0</v>
      </c>
      <c r="G133" s="191">
        <f>COUNTIFS(AG_Sheyla_1[ASESORA],'REPORTE| Agenda'!B133,AG_Sheyla_1[SEMESTRE],"2025-II",AG_Sheyla_1[2 RINDIÓ EXAMEN],"SI",AG_Sheyla_1[FECHA],"11/07/2025")</f>
        <v>1</v>
      </c>
      <c r="H133" s="191">
        <f>COUNTIFS(AG_Sheyla_1[ASESORA],'REPORTE| Agenda'!B133,AG_Sheyla_1[SEMESTRE],"2025-II",AG_Sheyla_1[2 RINDIÓ EXAMEN],"SI",AG_Sheyla_1[FECHA],"14/07/2025")</f>
        <v>0</v>
      </c>
      <c r="I133" s="823">
        <f>COUNTIFS(AG_Sheyla_1[ASESORA],'REPORTE| Agenda'!B133,AG_Sheyla_1[SEMESTRE],"2025-II",AG_Sheyla_1[2 RINDIÓ EXAMEN],"SI",AG_Sheyla_1[FECHA],"15/07/2025")</f>
        <v>2</v>
      </c>
      <c r="J133" s="1">
        <f>COUNTIFS(AG_Sheyla_1[ASESORA],'REPORTE| Agenda'!B133,AG_Sheyla_1[SEMESTRE],"2025-II",AG_Sheyla_1[2 RINDIÓ EXAMEN],"SI",AG_Sheyla_1[FECHA],"16/07/2025")</f>
        <v>0</v>
      </c>
      <c r="K133" s="1">
        <f>COUNTIFS(AG_Sheyla_1[ASESORA],'REPORTE| Agenda'!B133,AG_Sheyla_1[SEMESTRE],"2025-II",AG_Sheyla_1[2 RINDIÓ EXAMEN],"SI",AG_Sheyla_1[FECHA],"17/07/2025")</f>
        <v>0</v>
      </c>
      <c r="L133" s="824">
        <f>COUNTIFS(AG_Sheyla_1[ASESORA],'REPORTE| Agenda'!B133,AG_Sheyla_1[SEMESTRE],"2025-II",AG_Sheyla_1[2 RINDIÓ EXAMEN],"SI",AG_Sheyla_1[FECHA],"18/07/2025")</f>
        <v>0</v>
      </c>
      <c r="M133" s="1">
        <f>COUNTIFS(AG_Sheyla_1[ASESORA],'REPORTE| Agenda'!B133,AG_Sheyla_1[SEMESTRE],"2025-II",AG_Sheyla_1[2 RINDIÓ EXAMEN],"SI",AG_Sheyla_1[FECHA],"21/07/2025")</f>
        <v>0</v>
      </c>
      <c r="N133" s="1">
        <f>COUNTIFS(AG_Sheyla_1[ASESORA],'REPORTE| Agenda'!B133,AG_Sheyla_1[SEMESTRE],"2025-II",AG_Sheyla_1[2 RINDIÓ EXAMEN],"SI",AG_Sheyla_1[FECHA],"22/07/2025")</f>
        <v>1</v>
      </c>
      <c r="O133" s="1">
        <f>COUNTIFS(AG_Sheyla_1[ASESORA],'REPORTE| Agenda'!B133,AG_Sheyla_1[SEMESTRE],"2025-II",AG_Sheyla_1[2 RINDIÓ EXAMEN],"SI",AG_Sheyla_1[FECHA],"23/07/2025")</f>
        <v>0</v>
      </c>
      <c r="P133" s="1">
        <f>COUNTIFS(AG_Sheyla_1[ASESORA],'REPORTE| Agenda'!B133,AG_Sheyla_1[SEMESTRE],"2025-II",AG_Sheyla_1[2 RINDIÓ EXAMEN],"SI",AG_Sheyla_1[FECHA],"24/07/2025")</f>
        <v>0</v>
      </c>
      <c r="Q133" s="1">
        <f>COUNTIFS(AG_Sheyla_1[ASESORA],'REPORTE| Agenda'!B133,AG_Sheyla_1[SEMESTRE],"2025-II",AG_Sheyla_1[2 RINDIÓ EXAMEN],"SI",AG_Sheyla_1[FECHA],"25/07/2025")</f>
        <v>0</v>
      </c>
      <c r="R133" s="1">
        <f>COUNTIFS(AG_Sheyla_1[ASESORA],'REPORTE| Agenda'!B133,AG_Sheyla_1[SEMESTRE],"2025-II",AG_Sheyla_1[2 RINDIÓ EXAMEN],"SI",AG_Sheyla_1[FECHA],"28/07/2025")</f>
        <v>0</v>
      </c>
      <c r="S133" s="1">
        <f>COUNTIFS(AG_Sheyla_1[ASESORA],'REPORTE| Agenda'!B133,AG_Sheyla_1[SEMESTRE],"2025-II",AG_Sheyla_1[2 RINDIÓ EXAMEN],"SI",AG_Sheyla_1[FECHA],"29/07/2025")</f>
        <v>0</v>
      </c>
      <c r="T133" s="1">
        <f>COUNTIFS(AG_Sheyla_1[ASESORA],'REPORTE| Agenda'!B133,AG_Sheyla_1[SEMESTRE],"2025-II",AG_Sheyla_1[2 RINDIÓ EXAMEN],"SI",AG_Sheyla_1[FECHA],"30/07/2025")</f>
        <v>0</v>
      </c>
      <c r="U133" s="1">
        <f>COUNTIFS(AG_Sheyla_1[ASESORA],'REPORTE| Agenda'!B133,AG_Sheyla_1[SEMESTRE],"2025-II",AG_Sheyla_1[2 RINDIÓ EXAMEN],"SI",AG_Sheyla_1[FECHA],"31/07/2025")</f>
        <v>0</v>
      </c>
      <c r="Y133" s="356" t="s">
        <v>227</v>
      </c>
      <c r="Z133" s="191">
        <f>COUNTIFS(AG_Sheyla_1[ASESORA],'REPORTE| Agenda'!Y133,AG_Sheyla_1[SEMESTRE],"2026-I",AG_Sheyla_1[2 RINDIÓ EXAMEN],"SI",AG_Sheyla_1[FECHA],"07/07/2025")</f>
        <v>0</v>
      </c>
      <c r="AA133" s="191">
        <f>COUNTIFS(AG_Sheyla_1[ASESORA],'REPORTE| Agenda'!Y133,AG_Sheyla_1[SEMESTRE],"2026-I",AG_Sheyla_1[2 RINDIÓ EXAMEN],"SI",AG_Sheyla_1[FECHA],"08/07/2025")</f>
        <v>1</v>
      </c>
      <c r="AB133" s="191">
        <f>COUNTIFS(AG_Sheyla_1[ASESORA],'REPORTE| Agenda'!Y133,AG_Sheyla_1[SEMESTRE],"2026-I",AG_Sheyla_1[2 RINDIÓ EXAMEN],"SI",AG_Sheyla_1[FECHA],"09/07/2025")</f>
        <v>1</v>
      </c>
      <c r="AC133" s="191">
        <f>COUNTIFS(AG_Sheyla_1[ASESORA],'REPORTE| Agenda'!Y133,AG_Sheyla_1[SEMESTRE],"2026-I",AG_Sheyla_1[2 RINDIÓ EXAMEN],"SI",AG_Sheyla_1[FECHA],"10/07/2025")</f>
        <v>1</v>
      </c>
      <c r="AD133" s="191">
        <f>COUNTIFS(AG_Sheyla_1[ASESORA],'REPORTE| Agenda'!Y133,AG_Sheyla_1[SEMESTRE],"2026-I",AG_Sheyla_1[2 RINDIÓ EXAMEN],"SI",AG_Sheyla_1[FECHA],"11/07/2025")</f>
        <v>0</v>
      </c>
      <c r="AE133" s="191">
        <f>COUNTIFS(AG_Sheyla_1[ASESORA],'REPORTE| Agenda'!Y133,AG_Sheyla_1[SEMESTRE],"2026-I",AG_Sheyla_1[2 RINDIÓ EXAMEN],"SI",AG_Sheyla_1[FECHA],"14/07/2025")</f>
        <v>0</v>
      </c>
      <c r="AF133" s="823">
        <f>COUNTIFS(AG_Sheyla_1[ASESORA],'REPORTE| Agenda'!Y133,AG_Sheyla_1[SEMESTRE],"2026-I",AG_Sheyla_1[2 RINDIÓ EXAMEN],"SI",AG_Sheyla_1[FECHA],"15/07/2025")</f>
        <v>0</v>
      </c>
      <c r="AG133" s="1">
        <f>COUNTIFS(AG_Sheyla_1[ASESORA],'REPORTE| Agenda'!Y133,AG_Sheyla_1[SEMESTRE],"2026-I",AG_Sheyla_1[2 RINDIÓ EXAMEN],"SI",AG_Sheyla_1[FECHA],"16/07/2025")</f>
        <v>0</v>
      </c>
      <c r="AH133" s="1">
        <f>COUNTIFS(AG_Sheyla_1[ASESORA],'REPORTE| Agenda'!Y133,AG_Sheyla_1[SEMESTRE],"2026-I",AG_Sheyla_1[2 RINDIÓ EXAMEN],"SI",AG_Sheyla_1[FECHA],"17/07/2025")</f>
        <v>0</v>
      </c>
      <c r="AI133" s="824">
        <f>COUNTIFS(AG_Sheyla_1[ASESORA],'REPORTE| Agenda'!Y133,AG_Sheyla_1[SEMESTRE],"2026-I",AG_Sheyla_1[2 RINDIÓ EXAMEN],"SI",AG_Sheyla_1[FECHA],"18/07/2025")</f>
        <v>0</v>
      </c>
      <c r="AJ133" s="1">
        <f>COUNTIFS(AG_Sheyla_1[ASESORA],'REPORTE| Agenda'!Y133,AG_Sheyla_1[SEMESTRE],"2026-I",AG_Sheyla_1[2 RINDIÓ EXAMEN],"SI",AG_Sheyla_1[FECHA],"21/07/2025")</f>
        <v>0</v>
      </c>
      <c r="AK133" s="1">
        <f>COUNTIFS(AG_Sheyla_1[ASESORA],'REPORTE| Agenda'!Y133,AG_Sheyla_1[SEMESTRE],"2026-I",AG_Sheyla_1[2 RINDIÓ EXAMEN],"SI",AG_Sheyla_1[FECHA],"22/07/2025")</f>
        <v>0</v>
      </c>
      <c r="AL133" s="1">
        <f>COUNTIFS(AG_Sheyla_1[ASESORA],'REPORTE| Agenda'!Y133,AG_Sheyla_1[SEMESTRE],"2026-I",AG_Sheyla_1[2 RINDIÓ EXAMEN],"SI",AG_Sheyla_1[FECHA],"23/07/2025")</f>
        <v>0</v>
      </c>
      <c r="AM133" s="1">
        <f>COUNTIFS(AG_Sheyla_1[ASESORA],'REPORTE| Agenda'!Y133,AG_Sheyla_1[SEMESTRE],"2026-I",AG_Sheyla_1[2 RINDIÓ EXAMEN],"SI",AG_Sheyla_1[FECHA],"24/07/2025")</f>
        <v>0</v>
      </c>
      <c r="AN133" s="1">
        <f>COUNTIFS(AG_Sheyla_1[ASESORA],'REPORTE| Agenda'!Y133,AG_Sheyla_1[SEMESTRE],"2026-I",AG_Sheyla_1[2 RINDIÓ EXAMEN],"SI",AG_Sheyla_1[FECHA],"25/07/2025")</f>
        <v>0</v>
      </c>
      <c r="AO133" s="1">
        <f>COUNTIFS(AG_Sheyla_1[ASESORA],'REPORTE| Agenda'!Y133,AG_Sheyla_1[SEMESTRE],"2026-I",AG_Sheyla_1[2 RINDIÓ EXAMEN],"SI",AG_Sheyla_1[FECHA],"28/07/2025")</f>
        <v>0</v>
      </c>
      <c r="AP133" s="1">
        <f>COUNTIFS(AG_Sheyla_1[ASESORA],'REPORTE| Agenda'!Y133,AG_Sheyla_1[SEMESTRE],"2026-I",AG_Sheyla_1[2 RINDIÓ EXAMEN],"SI",AG_Sheyla_1[FECHA],"29/07/2025")</f>
        <v>0</v>
      </c>
      <c r="AQ133" s="1">
        <f>COUNTIFS(AG_Sheyla_1[ASESORA],'REPORTE| Agenda'!Y133,AG_Sheyla_1[SEMESTRE],"2026-I",AG_Sheyla_1[2 RINDIÓ EXAMEN],"SI",AG_Sheyla_1[FECHA],"30/07/2025")</f>
        <v>0</v>
      </c>
      <c r="AR133" s="1">
        <f>COUNTIFS(AG_Sheyla_1[ASESORA],'REPORTE| Agenda'!Y133,AG_Sheyla_1[SEMESTRE],"2026-I",AG_Sheyla_1[2 RINDIÓ EXAMEN],"SI",AG_Sheyla_1[FECHA],"31/07/2025")</f>
        <v>0</v>
      </c>
    </row>
    <row r="134" spans="2:46">
      <c r="B134" s="356" t="s">
        <v>228</v>
      </c>
      <c r="C134" s="191">
        <f>COUNTIFS(AG_Sheyla_1[ASESORA],'REPORTE| Agenda'!B134,AG_Sheyla_1[SEMESTRE],"2025-II",AG_Sheyla_1[2 RINDIÓ EXAMEN],"SI",AG_Sheyla_1[FECHA],"07/07/2025")</f>
        <v>0</v>
      </c>
      <c r="D134" s="191">
        <f>COUNTIFS(AG_Sheyla_1[ASESORA],'REPORTE| Agenda'!B134,AG_Sheyla_1[SEMESTRE],"2025-II",AG_Sheyla_1[2 RINDIÓ EXAMEN],"SI",AG_Sheyla_1[FECHA],"08/07/2025")</f>
        <v>2</v>
      </c>
      <c r="E134" s="191">
        <f>COUNTIFS(AG_Sheyla_1[ASESORA],'REPORTE| Agenda'!B134,AG_Sheyla_1[SEMESTRE],"2025-II",AG_Sheyla_1[2 RINDIÓ EXAMEN],"SI",AG_Sheyla_1[FECHA],"09/07/2025")</f>
        <v>0</v>
      </c>
      <c r="F134" s="191">
        <f>COUNTIFS(AG_Sheyla_1[ASESORA],'REPORTE| Agenda'!B134,AG_Sheyla_1[SEMESTRE],"2025-II",AG_Sheyla_1[2 RINDIÓ EXAMEN],"SI",AG_Sheyla_1[FECHA],"10/07/2025")</f>
        <v>0</v>
      </c>
      <c r="G134" s="191">
        <f>COUNTIFS(AG_Sheyla_1[ASESORA],'REPORTE| Agenda'!B134,AG_Sheyla_1[SEMESTRE],"2025-II",AG_Sheyla_1[2 RINDIÓ EXAMEN],"SI",AG_Sheyla_1[FECHA],"11/07/2025")</f>
        <v>0</v>
      </c>
      <c r="H134" s="191">
        <f>COUNTIFS(AG_Sheyla_1[ASESORA],'REPORTE| Agenda'!B134,AG_Sheyla_1[SEMESTRE],"2025-II",AG_Sheyla_1[2 RINDIÓ EXAMEN],"SI",AG_Sheyla_1[FECHA],"14/07/2025")</f>
        <v>1</v>
      </c>
      <c r="I134" s="823">
        <f>COUNTIFS(AG_Sheyla_1[ASESORA],'REPORTE| Agenda'!B134,AG_Sheyla_1[SEMESTRE],"2025-II",AG_Sheyla_1[2 RINDIÓ EXAMEN],"SI",AG_Sheyla_1[FECHA],"15/07/2025")</f>
        <v>1</v>
      </c>
      <c r="J134" s="1">
        <f>COUNTIFS(AG_Sheyla_1[ASESORA],'REPORTE| Agenda'!B134,AG_Sheyla_1[SEMESTRE],"2025-II",AG_Sheyla_1[2 RINDIÓ EXAMEN],"SI",AG_Sheyla_1[FECHA],"16/07/2025")</f>
        <v>0</v>
      </c>
      <c r="K134" s="1">
        <f>COUNTIFS(AG_Sheyla_1[ASESORA],'REPORTE| Agenda'!B134,AG_Sheyla_1[SEMESTRE],"2025-II",AG_Sheyla_1[2 RINDIÓ EXAMEN],"SI",AG_Sheyla_1[FECHA],"17/07/2025")</f>
        <v>0</v>
      </c>
      <c r="L134" s="824">
        <f>COUNTIFS(AG_Sheyla_1[ASESORA],'REPORTE| Agenda'!B134,AG_Sheyla_1[SEMESTRE],"2025-II",AG_Sheyla_1[2 RINDIÓ EXAMEN],"SI",AG_Sheyla_1[FECHA],"18/07/2025")</f>
        <v>0</v>
      </c>
      <c r="M134" s="1">
        <f>COUNTIFS(AG_Sheyla_1[ASESORA],'REPORTE| Agenda'!B134,AG_Sheyla_1[SEMESTRE],"2025-II",AG_Sheyla_1[2 RINDIÓ EXAMEN],"SI",AG_Sheyla_1[FECHA],"21/07/2025")</f>
        <v>0</v>
      </c>
      <c r="N134" s="1">
        <f>COUNTIFS(AG_Sheyla_1[ASESORA],'REPORTE| Agenda'!B134,AG_Sheyla_1[SEMESTRE],"2025-II",AG_Sheyla_1[2 RINDIÓ EXAMEN],"SI",AG_Sheyla_1[FECHA],"22/07/2025")</f>
        <v>1</v>
      </c>
      <c r="O134" s="1">
        <f>COUNTIFS(AG_Sheyla_1[ASESORA],'REPORTE| Agenda'!B134,AG_Sheyla_1[SEMESTRE],"2025-II",AG_Sheyla_1[2 RINDIÓ EXAMEN],"SI",AG_Sheyla_1[FECHA],"23/07/2025")</f>
        <v>0</v>
      </c>
      <c r="P134" s="1">
        <f>COUNTIFS(AG_Sheyla_1[ASESORA],'REPORTE| Agenda'!B134,AG_Sheyla_1[SEMESTRE],"2025-II",AG_Sheyla_1[2 RINDIÓ EXAMEN],"SI",AG_Sheyla_1[FECHA],"24/07/2025")</f>
        <v>0</v>
      </c>
      <c r="Q134" s="1">
        <f>COUNTIFS(AG_Sheyla_1[ASESORA],'REPORTE| Agenda'!B134,AG_Sheyla_1[SEMESTRE],"2025-II",AG_Sheyla_1[2 RINDIÓ EXAMEN],"SI",AG_Sheyla_1[FECHA],"25/07/2025")</f>
        <v>0</v>
      </c>
      <c r="R134" s="1">
        <f>COUNTIFS(AG_Sheyla_1[ASESORA],'REPORTE| Agenda'!B134,AG_Sheyla_1[SEMESTRE],"2025-II",AG_Sheyla_1[2 RINDIÓ EXAMEN],"SI",AG_Sheyla_1[FECHA],"28/07/2025")</f>
        <v>0</v>
      </c>
      <c r="S134" s="1">
        <f>COUNTIFS(AG_Sheyla_1[ASESORA],'REPORTE| Agenda'!B134,AG_Sheyla_1[SEMESTRE],"2025-II",AG_Sheyla_1[2 RINDIÓ EXAMEN],"SI",AG_Sheyla_1[FECHA],"29/07/2025")</f>
        <v>0</v>
      </c>
      <c r="T134" s="1">
        <f>COUNTIFS(AG_Sheyla_1[ASESORA],'REPORTE| Agenda'!B134,AG_Sheyla_1[SEMESTRE],"2025-II",AG_Sheyla_1[2 RINDIÓ EXAMEN],"SI",AG_Sheyla_1[FECHA],"30/07/2025")</f>
        <v>1</v>
      </c>
      <c r="U134" s="1">
        <f>COUNTIFS(AG_Sheyla_1[ASESORA],'REPORTE| Agenda'!B134,AG_Sheyla_1[SEMESTRE],"2025-II",AG_Sheyla_1[2 RINDIÓ EXAMEN],"SI",AG_Sheyla_1[FECHA],"31/07/2025")</f>
        <v>0</v>
      </c>
      <c r="Y134" s="356" t="s">
        <v>228</v>
      </c>
      <c r="Z134" s="191">
        <f>COUNTIFS(AG_Sheyla_1[ASESORA],'REPORTE| Agenda'!Y134,AG_Sheyla_1[SEMESTRE],"2026-I",AG_Sheyla_1[2 RINDIÓ EXAMEN],"SI",AG_Sheyla_1[FECHA],"07/07/2025")</f>
        <v>0</v>
      </c>
      <c r="AA134" s="191">
        <f>COUNTIFS(AG_Sheyla_1[ASESORA],'REPORTE| Agenda'!Y134,AG_Sheyla_1[SEMESTRE],"2026-I",AG_Sheyla_1[2 RINDIÓ EXAMEN],"SI",AG_Sheyla_1[FECHA],"08/07/2025")</f>
        <v>1</v>
      </c>
      <c r="AB134" s="191">
        <f>COUNTIFS(AG_Sheyla_1[ASESORA],'REPORTE| Agenda'!Y134,AG_Sheyla_1[SEMESTRE],"2026-I",AG_Sheyla_1[2 RINDIÓ EXAMEN],"SI",AG_Sheyla_1[FECHA],"09/07/2025")</f>
        <v>0</v>
      </c>
      <c r="AC134" s="191">
        <f>COUNTIFS(AG_Sheyla_1[ASESORA],'REPORTE| Agenda'!Y134,AG_Sheyla_1[SEMESTRE],"2026-I",AG_Sheyla_1[2 RINDIÓ EXAMEN],"SI",AG_Sheyla_1[FECHA],"10/07/2025")</f>
        <v>1</v>
      </c>
      <c r="AD134" s="191">
        <f>COUNTIFS(AG_Sheyla_1[ASESORA],'REPORTE| Agenda'!Y134,AG_Sheyla_1[SEMESTRE],"2026-I",AG_Sheyla_1[2 RINDIÓ EXAMEN],"SI",AG_Sheyla_1[FECHA],"11/07/2025")</f>
        <v>0</v>
      </c>
      <c r="AE134" s="191">
        <f>COUNTIFS(AG_Sheyla_1[ASESORA],'REPORTE| Agenda'!Y134,AG_Sheyla_1[SEMESTRE],"2026-I",AG_Sheyla_1[2 RINDIÓ EXAMEN],"SI",AG_Sheyla_1[FECHA],"14/07/2025")</f>
        <v>0</v>
      </c>
      <c r="AF134" s="823">
        <f>COUNTIFS(AG_Sheyla_1[ASESORA],'REPORTE| Agenda'!Y134,AG_Sheyla_1[SEMESTRE],"2026-I",AG_Sheyla_1[2 RINDIÓ EXAMEN],"SI",AG_Sheyla_1[FECHA],"15/07/2025")</f>
        <v>0</v>
      </c>
      <c r="AG134" s="1">
        <f>COUNTIFS(AG_Sheyla_1[ASESORA],'REPORTE| Agenda'!Y134,AG_Sheyla_1[SEMESTRE],"2026-I",AG_Sheyla_1[2 RINDIÓ EXAMEN],"SI",AG_Sheyla_1[FECHA],"16/07/2025")</f>
        <v>0</v>
      </c>
      <c r="AH134" s="1">
        <f>COUNTIFS(AG_Sheyla_1[ASESORA],'REPORTE| Agenda'!Y134,AG_Sheyla_1[SEMESTRE],"2026-I",AG_Sheyla_1[2 RINDIÓ EXAMEN],"SI",AG_Sheyla_1[FECHA],"17/07/2025")</f>
        <v>0</v>
      </c>
      <c r="AI134" s="824">
        <f>COUNTIFS(AG_Sheyla_1[ASESORA],'REPORTE| Agenda'!Y134,AG_Sheyla_1[SEMESTRE],"2026-I",AG_Sheyla_1[2 RINDIÓ EXAMEN],"SI",AG_Sheyla_1[FECHA],"18/07/2025")</f>
        <v>0</v>
      </c>
      <c r="AJ134" s="1">
        <f>COUNTIFS(AG_Sheyla_1[ASESORA],'REPORTE| Agenda'!Y134,AG_Sheyla_1[SEMESTRE],"2026-I",AG_Sheyla_1[2 RINDIÓ EXAMEN],"SI",AG_Sheyla_1[FECHA],"21/07/2025")</f>
        <v>1</v>
      </c>
      <c r="AK134" s="1">
        <f>COUNTIFS(AG_Sheyla_1[ASESORA],'REPORTE| Agenda'!Y134,AG_Sheyla_1[SEMESTRE],"2026-I",AG_Sheyla_1[2 RINDIÓ EXAMEN],"SI",AG_Sheyla_1[FECHA],"22/07/2025")</f>
        <v>0</v>
      </c>
      <c r="AL134" s="1">
        <f>COUNTIFS(AG_Sheyla_1[ASESORA],'REPORTE| Agenda'!Y134,AG_Sheyla_1[SEMESTRE],"2026-I",AG_Sheyla_1[2 RINDIÓ EXAMEN],"SI",AG_Sheyla_1[FECHA],"23/07/2025")</f>
        <v>0</v>
      </c>
      <c r="AM134" s="1">
        <f>COUNTIFS(AG_Sheyla_1[ASESORA],'REPORTE| Agenda'!Y134,AG_Sheyla_1[SEMESTRE],"2026-I",AG_Sheyla_1[2 RINDIÓ EXAMEN],"SI",AG_Sheyla_1[FECHA],"24/07/2025")</f>
        <v>0</v>
      </c>
      <c r="AN134" s="1">
        <f>COUNTIFS(AG_Sheyla_1[ASESORA],'REPORTE| Agenda'!Y134,AG_Sheyla_1[SEMESTRE],"2026-I",AG_Sheyla_1[2 RINDIÓ EXAMEN],"SI",AG_Sheyla_1[FECHA],"25/07/2025")</f>
        <v>0</v>
      </c>
      <c r="AO134" s="1">
        <f>COUNTIFS(AG_Sheyla_1[ASESORA],'REPORTE| Agenda'!Y134,AG_Sheyla_1[SEMESTRE],"2026-I",AG_Sheyla_1[2 RINDIÓ EXAMEN],"SI",AG_Sheyla_1[FECHA],"28/07/2025")</f>
        <v>0</v>
      </c>
      <c r="AP134" s="1">
        <f>COUNTIFS(AG_Sheyla_1[ASESORA],'REPORTE| Agenda'!Y134,AG_Sheyla_1[SEMESTRE],"2026-I",AG_Sheyla_1[2 RINDIÓ EXAMEN],"SI",AG_Sheyla_1[FECHA],"29/07/2025")</f>
        <v>0</v>
      </c>
      <c r="AQ134" s="1">
        <f>COUNTIFS(AG_Sheyla_1[ASESORA],'REPORTE| Agenda'!Y134,AG_Sheyla_1[SEMESTRE],"2026-I",AG_Sheyla_1[2 RINDIÓ EXAMEN],"SI",AG_Sheyla_1[FECHA],"30/07/2025")</f>
        <v>0</v>
      </c>
      <c r="AR134" s="1">
        <f>COUNTIFS(AG_Sheyla_1[ASESORA],'REPORTE| Agenda'!Y134,AG_Sheyla_1[SEMESTRE],"2026-I",AG_Sheyla_1[2 RINDIÓ EXAMEN],"SI",AG_Sheyla_1[FECHA],"31/07/2025")</f>
        <v>0</v>
      </c>
    </row>
    <row r="135" spans="2:46">
      <c r="B135" s="356" t="s">
        <v>229</v>
      </c>
      <c r="C135" s="191">
        <f>COUNTIFS(AG_Sheyla_1[ASESORA],'REPORTE| Agenda'!B135,AG_Sheyla_1[SEMESTRE],"2025-II",AG_Sheyla_1[2 RINDIÓ EXAMEN],"SI",AG_Sheyla_1[FECHA],"07/07/2025")</f>
        <v>0</v>
      </c>
      <c r="D135" s="191">
        <f>COUNTIFS(AG_Sheyla_1[ASESORA],'REPORTE| Agenda'!B135,AG_Sheyla_1[SEMESTRE],"2025-II",AG_Sheyla_1[2 RINDIÓ EXAMEN],"SI",AG_Sheyla_1[FECHA],"08/07/2025")</f>
        <v>0</v>
      </c>
      <c r="E135" s="191">
        <f>COUNTIFS(AG_Sheyla_1[ASESORA],'REPORTE| Agenda'!B135,AG_Sheyla_1[SEMESTRE],"2025-II",AG_Sheyla_1[2 RINDIÓ EXAMEN],"SI",AG_Sheyla_1[FECHA],"09/07/2025")</f>
        <v>1</v>
      </c>
      <c r="F135" s="191">
        <f>COUNTIFS(AG_Sheyla_1[ASESORA],'REPORTE| Agenda'!B135,AG_Sheyla_1[SEMESTRE],"2025-II",AG_Sheyla_1[2 RINDIÓ EXAMEN],"SI",AG_Sheyla_1[FECHA],"10/07/2025")</f>
        <v>1</v>
      </c>
      <c r="G135" s="191">
        <f>COUNTIFS(AG_Sheyla_1[ASESORA],'REPORTE| Agenda'!B135,AG_Sheyla_1[SEMESTRE],"2025-II",AG_Sheyla_1[2 RINDIÓ EXAMEN],"SI",AG_Sheyla_1[FECHA],"11/07/2025")</f>
        <v>0</v>
      </c>
      <c r="H135" s="191">
        <f>COUNTIFS(AG_Sheyla_1[ASESORA],'REPORTE| Agenda'!B135,AG_Sheyla_1[SEMESTRE],"2025-II",AG_Sheyla_1[2 RINDIÓ EXAMEN],"SI",AG_Sheyla_1[FECHA],"14/07/2025")</f>
        <v>1</v>
      </c>
      <c r="I135" s="823">
        <f>COUNTIFS(AG_Sheyla_1[ASESORA],'REPORTE| Agenda'!B135,AG_Sheyla_1[SEMESTRE],"2025-II",AG_Sheyla_1[2 RINDIÓ EXAMEN],"SI",AG_Sheyla_1[FECHA],"15/07/2025")</f>
        <v>0</v>
      </c>
      <c r="J135" s="1">
        <f>COUNTIFS(AG_Sheyla_1[ASESORA],'REPORTE| Agenda'!B135,AG_Sheyla_1[SEMESTRE],"2025-II",AG_Sheyla_1[2 RINDIÓ EXAMEN],"SI",AG_Sheyla_1[FECHA],"16/07/2025")</f>
        <v>0</v>
      </c>
      <c r="K135" s="1">
        <f>COUNTIFS(AG_Sheyla_1[ASESORA],'REPORTE| Agenda'!B135,AG_Sheyla_1[SEMESTRE],"2025-II",AG_Sheyla_1[2 RINDIÓ EXAMEN],"SI",AG_Sheyla_1[FECHA],"17/07/2025")</f>
        <v>0</v>
      </c>
      <c r="L135" s="824">
        <f>COUNTIFS(AG_Sheyla_1[ASESORA],'REPORTE| Agenda'!B135,AG_Sheyla_1[SEMESTRE],"2025-II",AG_Sheyla_1[2 RINDIÓ EXAMEN],"SI",AG_Sheyla_1[FECHA],"18/07/2025")</f>
        <v>1</v>
      </c>
      <c r="M135" s="1">
        <f>COUNTIFS(AG_Sheyla_1[ASESORA],'REPORTE| Agenda'!B135,AG_Sheyla_1[SEMESTRE],"2025-II",AG_Sheyla_1[2 RINDIÓ EXAMEN],"SI",AG_Sheyla_1[FECHA],"21/07/2025")</f>
        <v>1</v>
      </c>
      <c r="N135" s="1">
        <f>COUNTIFS(AG_Sheyla_1[ASESORA],'REPORTE| Agenda'!B135,AG_Sheyla_1[SEMESTRE],"2025-II",AG_Sheyla_1[2 RINDIÓ EXAMEN],"SI",AG_Sheyla_1[FECHA],"22/07/2025")</f>
        <v>0</v>
      </c>
      <c r="O135" s="1">
        <f>COUNTIFS(AG_Sheyla_1[ASESORA],'REPORTE| Agenda'!B135,AG_Sheyla_1[SEMESTRE],"2025-II",AG_Sheyla_1[2 RINDIÓ EXAMEN],"SI",AG_Sheyla_1[FECHA],"23/07/2025")</f>
        <v>0</v>
      </c>
      <c r="P135" s="1">
        <f>COUNTIFS(AG_Sheyla_1[ASESORA],'REPORTE| Agenda'!B135,AG_Sheyla_1[SEMESTRE],"2025-II",AG_Sheyla_1[2 RINDIÓ EXAMEN],"SI",AG_Sheyla_1[FECHA],"24/07/2025")</f>
        <v>0</v>
      </c>
      <c r="Q135" s="1">
        <f>COUNTIFS(AG_Sheyla_1[ASESORA],'REPORTE| Agenda'!B135,AG_Sheyla_1[SEMESTRE],"2025-II",AG_Sheyla_1[2 RINDIÓ EXAMEN],"SI",AG_Sheyla_1[FECHA],"25/07/2025")</f>
        <v>0</v>
      </c>
      <c r="R135" s="1">
        <f>COUNTIFS(AG_Sheyla_1[ASESORA],'REPORTE| Agenda'!B135,AG_Sheyla_1[SEMESTRE],"2025-II",AG_Sheyla_1[2 RINDIÓ EXAMEN],"SI",AG_Sheyla_1[FECHA],"28/07/2025")</f>
        <v>0</v>
      </c>
      <c r="S135" s="1">
        <f>COUNTIFS(AG_Sheyla_1[ASESORA],'REPORTE| Agenda'!B135,AG_Sheyla_1[SEMESTRE],"2025-II",AG_Sheyla_1[2 RINDIÓ EXAMEN],"SI",AG_Sheyla_1[FECHA],"29/07/2025")</f>
        <v>0</v>
      </c>
      <c r="T135" s="1">
        <f>COUNTIFS(AG_Sheyla_1[ASESORA],'REPORTE| Agenda'!B135,AG_Sheyla_1[SEMESTRE],"2025-II",AG_Sheyla_1[2 RINDIÓ EXAMEN],"SI",AG_Sheyla_1[FECHA],"30/07/2025")</f>
        <v>0</v>
      </c>
      <c r="U135" s="1">
        <f>COUNTIFS(AG_Sheyla_1[ASESORA],'REPORTE| Agenda'!B135,AG_Sheyla_1[SEMESTRE],"2025-II",AG_Sheyla_1[2 RINDIÓ EXAMEN],"SI",AG_Sheyla_1[FECHA],"31/07/2025")</f>
        <v>0</v>
      </c>
      <c r="Y135" s="356" t="s">
        <v>229</v>
      </c>
      <c r="Z135" s="191">
        <f>COUNTIFS(AG_Sheyla_1[ASESORA],'REPORTE| Agenda'!Y135,AG_Sheyla_1[SEMESTRE],"2026-I",AG_Sheyla_1[2 RINDIÓ EXAMEN],"SI",AG_Sheyla_1[FECHA],"07/07/2025")</f>
        <v>1</v>
      </c>
      <c r="AA135" s="191">
        <f>COUNTIFS(AG_Sheyla_1[ASESORA],'REPORTE| Agenda'!Y135,AG_Sheyla_1[SEMESTRE],"2026-I",AG_Sheyla_1[2 RINDIÓ EXAMEN],"SI",AG_Sheyla_1[FECHA],"08/07/2025")</f>
        <v>0</v>
      </c>
      <c r="AB135" s="191">
        <f>COUNTIFS(AG_Sheyla_1[ASESORA],'REPORTE| Agenda'!Y135,AG_Sheyla_1[SEMESTRE],"2026-I",AG_Sheyla_1[2 RINDIÓ EXAMEN],"SI",AG_Sheyla_1[FECHA],"09/07/2025")</f>
        <v>0</v>
      </c>
      <c r="AC135" s="191">
        <f>COUNTIFS(AG_Sheyla_1[ASESORA],'REPORTE| Agenda'!Y135,AG_Sheyla_1[SEMESTRE],"2026-I",AG_Sheyla_1[2 RINDIÓ EXAMEN],"SI",AG_Sheyla_1[FECHA],"10/07/2025")</f>
        <v>0</v>
      </c>
      <c r="AD135" s="191">
        <f>COUNTIFS(AG_Sheyla_1[ASESORA],'REPORTE| Agenda'!Y135,AG_Sheyla_1[SEMESTRE],"2026-I",AG_Sheyla_1[2 RINDIÓ EXAMEN],"SI",AG_Sheyla_1[FECHA],"11/07/2025")</f>
        <v>0</v>
      </c>
      <c r="AE135" s="191">
        <f>COUNTIFS(AG_Sheyla_1[ASESORA],'REPORTE| Agenda'!Y135,AG_Sheyla_1[SEMESTRE],"2026-I",AG_Sheyla_1[2 RINDIÓ EXAMEN],"SI",AG_Sheyla_1[FECHA],"14/07/2025")</f>
        <v>1</v>
      </c>
      <c r="AF135" s="823">
        <f>COUNTIFS(AG_Sheyla_1[ASESORA],'REPORTE| Agenda'!Y135,AG_Sheyla_1[SEMESTRE],"2026-I",AG_Sheyla_1[2 RINDIÓ EXAMEN],"SI",AG_Sheyla_1[FECHA],"15/07/2025")</f>
        <v>0</v>
      </c>
      <c r="AG135" s="1">
        <f>COUNTIFS(AG_Sheyla_1[ASESORA],'REPORTE| Agenda'!Y135,AG_Sheyla_1[SEMESTRE],"2026-I",AG_Sheyla_1[2 RINDIÓ EXAMEN],"SI",AG_Sheyla_1[FECHA],"16/07/2025")</f>
        <v>1</v>
      </c>
      <c r="AH135" s="1">
        <f>COUNTIFS(AG_Sheyla_1[ASESORA],'REPORTE| Agenda'!Y135,AG_Sheyla_1[SEMESTRE],"2026-I",AG_Sheyla_1[2 RINDIÓ EXAMEN],"SI",AG_Sheyla_1[FECHA],"17/07/2025")</f>
        <v>0</v>
      </c>
      <c r="AI135" s="824">
        <f>COUNTIFS(AG_Sheyla_1[ASESORA],'REPORTE| Agenda'!Y135,AG_Sheyla_1[SEMESTRE],"2026-I",AG_Sheyla_1[2 RINDIÓ EXAMEN],"SI",AG_Sheyla_1[FECHA],"18/07/2025")</f>
        <v>0</v>
      </c>
      <c r="AJ135" s="1">
        <f>COUNTIFS(AG_Sheyla_1[ASESORA],'REPORTE| Agenda'!Y135,AG_Sheyla_1[SEMESTRE],"2026-I",AG_Sheyla_1[2 RINDIÓ EXAMEN],"SI",AG_Sheyla_1[FECHA],"21/07/2025")</f>
        <v>0</v>
      </c>
      <c r="AK135" s="1">
        <f>COUNTIFS(AG_Sheyla_1[ASESORA],'REPORTE| Agenda'!Y135,AG_Sheyla_1[SEMESTRE],"2026-I",AG_Sheyla_1[2 RINDIÓ EXAMEN],"SI",AG_Sheyla_1[FECHA],"22/07/2025")</f>
        <v>0</v>
      </c>
      <c r="AL135" s="1">
        <f>COUNTIFS(AG_Sheyla_1[ASESORA],'REPORTE| Agenda'!Y135,AG_Sheyla_1[SEMESTRE],"2026-I",AG_Sheyla_1[2 RINDIÓ EXAMEN],"SI",AG_Sheyla_1[FECHA],"23/07/2025")</f>
        <v>0</v>
      </c>
      <c r="AM135" s="1">
        <f>COUNTIFS(AG_Sheyla_1[ASESORA],'REPORTE| Agenda'!Y135,AG_Sheyla_1[SEMESTRE],"2026-I",AG_Sheyla_1[2 RINDIÓ EXAMEN],"SI",AG_Sheyla_1[FECHA],"24/07/2025")</f>
        <v>0</v>
      </c>
      <c r="AN135" s="1">
        <f>COUNTIFS(AG_Sheyla_1[ASESORA],'REPORTE| Agenda'!Y135,AG_Sheyla_1[SEMESTRE],"2026-I",AG_Sheyla_1[2 RINDIÓ EXAMEN],"SI",AG_Sheyla_1[FECHA],"25/07/2025")</f>
        <v>0</v>
      </c>
      <c r="AO135" s="1">
        <f>COUNTIFS(AG_Sheyla_1[ASESORA],'REPORTE| Agenda'!Y135,AG_Sheyla_1[SEMESTRE],"2026-I",AG_Sheyla_1[2 RINDIÓ EXAMEN],"SI",AG_Sheyla_1[FECHA],"28/07/2025")</f>
        <v>0</v>
      </c>
      <c r="AP135" s="1">
        <f>COUNTIFS(AG_Sheyla_1[ASESORA],'REPORTE| Agenda'!Y135,AG_Sheyla_1[SEMESTRE],"2026-I",AG_Sheyla_1[2 RINDIÓ EXAMEN],"SI",AG_Sheyla_1[FECHA],"29/07/2025")</f>
        <v>0</v>
      </c>
      <c r="AQ135" s="1">
        <f>COUNTIFS(AG_Sheyla_1[ASESORA],'REPORTE| Agenda'!Y135,AG_Sheyla_1[SEMESTRE],"2026-I",AG_Sheyla_1[2 RINDIÓ EXAMEN],"SI",AG_Sheyla_1[FECHA],"30/07/2025")</f>
        <v>0</v>
      </c>
      <c r="AR135" s="1">
        <f>COUNTIFS(AG_Sheyla_1[ASESORA],'REPORTE| Agenda'!Y135,AG_Sheyla_1[SEMESTRE],"2026-I",AG_Sheyla_1[2 RINDIÓ EXAMEN],"SI",AG_Sheyla_1[FECHA],"31/07/2025")</f>
        <v>1</v>
      </c>
    </row>
    <row r="136" spans="2:46">
      <c r="B136" s="356" t="s">
        <v>230</v>
      </c>
      <c r="C136" s="191">
        <f>COUNTIFS(AG_Sheyla_1[ASESORA],'REPORTE| Agenda'!B136,AG_Sheyla_1[SEMESTRE],"2025-II",AG_Sheyla_1[2 RINDIÓ EXAMEN],"SI",AG_Sheyla_1[FECHA],"07/07/2025")</f>
        <v>0</v>
      </c>
      <c r="D136" s="191">
        <f>COUNTIFS(AG_Sheyla_1[ASESORA],'REPORTE| Agenda'!B136,AG_Sheyla_1[SEMESTRE],"2025-II",AG_Sheyla_1[2 RINDIÓ EXAMEN],"SI",AG_Sheyla_1[FECHA],"08/07/2025")</f>
        <v>3</v>
      </c>
      <c r="E136" s="191">
        <f>COUNTIFS(AG_Sheyla_1[ASESORA],'REPORTE| Agenda'!B136,AG_Sheyla_1[SEMESTRE],"2025-II",AG_Sheyla_1[2 RINDIÓ EXAMEN],"SI",AG_Sheyla_1[FECHA],"09/07/2025")</f>
        <v>0</v>
      </c>
      <c r="F136" s="191">
        <f>COUNTIFS(AG_Sheyla_1[ASESORA],'REPORTE| Agenda'!B136,AG_Sheyla_1[SEMESTRE],"2025-II",AG_Sheyla_1[2 RINDIÓ EXAMEN],"SI",AG_Sheyla_1[FECHA],"10/07/2025")</f>
        <v>0</v>
      </c>
      <c r="G136" s="191">
        <f>COUNTIFS(AG_Sheyla_1[ASESORA],'REPORTE| Agenda'!B136,AG_Sheyla_1[SEMESTRE],"2025-II",AG_Sheyla_1[2 RINDIÓ EXAMEN],"SI",AG_Sheyla_1[FECHA],"11/07/2025")</f>
        <v>0</v>
      </c>
      <c r="H136" s="191">
        <f>COUNTIFS(AG_Sheyla_1[ASESORA],'REPORTE| Agenda'!B136,AG_Sheyla_1[SEMESTRE],"2025-II",AG_Sheyla_1[2 RINDIÓ EXAMEN],"SI",AG_Sheyla_1[FECHA],"14/07/2025")</f>
        <v>0</v>
      </c>
      <c r="I136" s="823">
        <f>COUNTIFS(AG_Sheyla_1[ASESORA],'REPORTE| Agenda'!B136,AG_Sheyla_1[SEMESTRE],"2025-II",AG_Sheyla_1[2 RINDIÓ EXAMEN],"SI",AG_Sheyla_1[FECHA],"15/07/2025")</f>
        <v>1</v>
      </c>
      <c r="J136" s="1">
        <f>COUNTIFS(AG_Sheyla_1[ASESORA],'REPORTE| Agenda'!B136,AG_Sheyla_1[SEMESTRE],"2025-II",AG_Sheyla_1[2 RINDIÓ EXAMEN],"SI",AG_Sheyla_1[FECHA],"16/07/2025")</f>
        <v>0</v>
      </c>
      <c r="K136" s="1">
        <f>COUNTIFS(AG_Sheyla_1[ASESORA],'REPORTE| Agenda'!B136,AG_Sheyla_1[SEMESTRE],"2025-II",AG_Sheyla_1[2 RINDIÓ EXAMEN],"SI",AG_Sheyla_1[FECHA],"17/07/2025")</f>
        <v>1</v>
      </c>
      <c r="L136" s="824">
        <f>COUNTIFS(AG_Sheyla_1[ASESORA],'REPORTE| Agenda'!B136,AG_Sheyla_1[SEMESTRE],"2025-II",AG_Sheyla_1[2 RINDIÓ EXAMEN],"SI",AG_Sheyla_1[FECHA],"18/07/2025")</f>
        <v>0</v>
      </c>
      <c r="M136" s="1">
        <f>COUNTIFS(AG_Sheyla_1[ASESORA],'REPORTE| Agenda'!B136,AG_Sheyla_1[SEMESTRE],"2025-II",AG_Sheyla_1[2 RINDIÓ EXAMEN],"SI",AG_Sheyla_1[FECHA],"21/07/2025")</f>
        <v>0</v>
      </c>
      <c r="N136" s="1">
        <f>COUNTIFS(AG_Sheyla_1[ASESORA],'REPORTE| Agenda'!B136,AG_Sheyla_1[SEMESTRE],"2025-II",AG_Sheyla_1[2 RINDIÓ EXAMEN],"SI",AG_Sheyla_1[FECHA],"22/07/2025")</f>
        <v>0</v>
      </c>
      <c r="O136" s="1">
        <f>COUNTIFS(AG_Sheyla_1[ASESORA],'REPORTE| Agenda'!B136,AG_Sheyla_1[SEMESTRE],"2025-II",AG_Sheyla_1[2 RINDIÓ EXAMEN],"SI",AG_Sheyla_1[FECHA],"23/07/2025")</f>
        <v>0</v>
      </c>
      <c r="P136" s="1">
        <f>COUNTIFS(AG_Sheyla_1[ASESORA],'REPORTE| Agenda'!B136,AG_Sheyla_1[SEMESTRE],"2025-II",AG_Sheyla_1[2 RINDIÓ EXAMEN],"SI",AG_Sheyla_1[FECHA],"24/07/2025")</f>
        <v>0</v>
      </c>
      <c r="Q136" s="1">
        <f>COUNTIFS(AG_Sheyla_1[ASESORA],'REPORTE| Agenda'!B136,AG_Sheyla_1[SEMESTRE],"2025-II",AG_Sheyla_1[2 RINDIÓ EXAMEN],"SI",AG_Sheyla_1[FECHA],"25/07/2025")</f>
        <v>1</v>
      </c>
      <c r="R136" s="1">
        <f>COUNTIFS(AG_Sheyla_1[ASESORA],'REPORTE| Agenda'!B136,AG_Sheyla_1[SEMESTRE],"2025-II",AG_Sheyla_1[2 RINDIÓ EXAMEN],"SI",AG_Sheyla_1[FECHA],"28/07/2025")</f>
        <v>0</v>
      </c>
      <c r="S136" s="1">
        <f>COUNTIFS(AG_Sheyla_1[ASESORA],'REPORTE| Agenda'!B136,AG_Sheyla_1[SEMESTRE],"2025-II",AG_Sheyla_1[2 RINDIÓ EXAMEN],"SI",AG_Sheyla_1[FECHA],"29/07/2025")</f>
        <v>0</v>
      </c>
      <c r="T136" s="1">
        <f>COUNTIFS(AG_Sheyla_1[ASESORA],'REPORTE| Agenda'!B136,AG_Sheyla_1[SEMESTRE],"2025-II",AG_Sheyla_1[2 RINDIÓ EXAMEN],"SI",AG_Sheyla_1[FECHA],"30/07/2025")</f>
        <v>0</v>
      </c>
      <c r="U136" s="1">
        <f>COUNTIFS(AG_Sheyla_1[ASESORA],'REPORTE| Agenda'!B136,AG_Sheyla_1[SEMESTRE],"2025-II",AG_Sheyla_1[2 RINDIÓ EXAMEN],"SI",AG_Sheyla_1[FECHA],"31/07/2025")</f>
        <v>0</v>
      </c>
      <c r="Y136" s="356" t="s">
        <v>230</v>
      </c>
      <c r="Z136" s="191">
        <f>COUNTIFS(AG_Sheyla_1[ASESORA],'REPORTE| Agenda'!Y136,AG_Sheyla_1[SEMESTRE],"2026-I",AG_Sheyla_1[2 RINDIÓ EXAMEN],"SI",AG_Sheyla_1[FECHA],"07/07/2025")</f>
        <v>0</v>
      </c>
      <c r="AA136" s="191">
        <f>COUNTIFS(AG_Sheyla_1[ASESORA],'REPORTE| Agenda'!Y136,AG_Sheyla_1[SEMESTRE],"2026-I",AG_Sheyla_1[2 RINDIÓ EXAMEN],"SI",AG_Sheyla_1[FECHA],"08/07/2025")</f>
        <v>0</v>
      </c>
      <c r="AB136" s="191">
        <f>COUNTIFS(AG_Sheyla_1[ASESORA],'REPORTE| Agenda'!Y136,AG_Sheyla_1[SEMESTRE],"2026-I",AG_Sheyla_1[2 RINDIÓ EXAMEN],"SI",AG_Sheyla_1[FECHA],"09/07/2025")</f>
        <v>0</v>
      </c>
      <c r="AC136" s="191">
        <f>COUNTIFS(AG_Sheyla_1[ASESORA],'REPORTE| Agenda'!Y136,AG_Sheyla_1[SEMESTRE],"2026-I",AG_Sheyla_1[2 RINDIÓ EXAMEN],"SI",AG_Sheyla_1[FECHA],"10/07/2025")</f>
        <v>1</v>
      </c>
      <c r="AD136" s="191">
        <f>COUNTIFS(AG_Sheyla_1[ASESORA],'REPORTE| Agenda'!Y136,AG_Sheyla_1[SEMESTRE],"2026-I",AG_Sheyla_1[2 RINDIÓ EXAMEN],"SI",AG_Sheyla_1[FECHA],"11/07/2025")</f>
        <v>0</v>
      </c>
      <c r="AE136" s="191">
        <f>COUNTIFS(AG_Sheyla_1[ASESORA],'REPORTE| Agenda'!Y136,AG_Sheyla_1[SEMESTRE],"2026-I",AG_Sheyla_1[2 RINDIÓ EXAMEN],"SI",AG_Sheyla_1[FECHA],"14/07/2025")</f>
        <v>0</v>
      </c>
      <c r="AF136" s="823">
        <f>COUNTIFS(AG_Sheyla_1[ASESORA],'REPORTE| Agenda'!Y136,AG_Sheyla_1[SEMESTRE],"2026-I",AG_Sheyla_1[2 RINDIÓ EXAMEN],"SI",AG_Sheyla_1[FECHA],"15/07/2025")</f>
        <v>0</v>
      </c>
      <c r="AG136" s="1">
        <f>COUNTIFS(AG_Sheyla_1[ASESORA],'REPORTE| Agenda'!Y136,AG_Sheyla_1[SEMESTRE],"2026-I",AG_Sheyla_1[2 RINDIÓ EXAMEN],"SI",AG_Sheyla_1[FECHA],"16/07/2025")</f>
        <v>1</v>
      </c>
      <c r="AH136" s="1">
        <f>COUNTIFS(AG_Sheyla_1[ASESORA],'REPORTE| Agenda'!Y136,AG_Sheyla_1[SEMESTRE],"2026-I",AG_Sheyla_1[2 RINDIÓ EXAMEN],"SI",AG_Sheyla_1[FECHA],"17/07/2025")</f>
        <v>1</v>
      </c>
      <c r="AI136" s="824">
        <f>COUNTIFS(AG_Sheyla_1[ASESORA],'REPORTE| Agenda'!Y136,AG_Sheyla_1[SEMESTRE],"2026-I",AG_Sheyla_1[2 RINDIÓ EXAMEN],"SI",AG_Sheyla_1[FECHA],"18/07/2025")</f>
        <v>0</v>
      </c>
      <c r="AJ136" s="1">
        <f>COUNTIFS(AG_Sheyla_1[ASESORA],'REPORTE| Agenda'!Y136,AG_Sheyla_1[SEMESTRE],"2026-I",AG_Sheyla_1[2 RINDIÓ EXAMEN],"SI",AG_Sheyla_1[FECHA],"21/07/2025")</f>
        <v>0</v>
      </c>
      <c r="AK136" s="1">
        <f>COUNTIFS(AG_Sheyla_1[ASESORA],'REPORTE| Agenda'!Y136,AG_Sheyla_1[SEMESTRE],"2026-I",AG_Sheyla_1[2 RINDIÓ EXAMEN],"SI",AG_Sheyla_1[FECHA],"22/07/2025")</f>
        <v>0</v>
      </c>
      <c r="AL136" s="1">
        <f>COUNTIFS(AG_Sheyla_1[ASESORA],'REPORTE| Agenda'!Y136,AG_Sheyla_1[SEMESTRE],"2026-I",AG_Sheyla_1[2 RINDIÓ EXAMEN],"SI",AG_Sheyla_1[FECHA],"23/07/2025")</f>
        <v>0</v>
      </c>
      <c r="AM136" s="1">
        <f>COUNTIFS(AG_Sheyla_1[ASESORA],'REPORTE| Agenda'!Y136,AG_Sheyla_1[SEMESTRE],"2026-I",AG_Sheyla_1[2 RINDIÓ EXAMEN],"SI",AG_Sheyla_1[FECHA],"24/07/2025")</f>
        <v>0</v>
      </c>
      <c r="AN136" s="1">
        <f>COUNTIFS(AG_Sheyla_1[ASESORA],'REPORTE| Agenda'!Y136,AG_Sheyla_1[SEMESTRE],"2026-I",AG_Sheyla_1[2 RINDIÓ EXAMEN],"SI",AG_Sheyla_1[FECHA],"25/07/2025")</f>
        <v>0</v>
      </c>
      <c r="AO136" s="1">
        <f>COUNTIFS(AG_Sheyla_1[ASESORA],'REPORTE| Agenda'!Y136,AG_Sheyla_1[SEMESTRE],"2026-I",AG_Sheyla_1[2 RINDIÓ EXAMEN],"SI",AG_Sheyla_1[FECHA],"28/07/2025")</f>
        <v>0</v>
      </c>
      <c r="AP136" s="1">
        <f>COUNTIFS(AG_Sheyla_1[ASESORA],'REPORTE| Agenda'!Y136,AG_Sheyla_1[SEMESTRE],"2026-I",AG_Sheyla_1[2 RINDIÓ EXAMEN],"SI",AG_Sheyla_1[FECHA],"29/07/2025")</f>
        <v>0</v>
      </c>
      <c r="AQ136" s="1">
        <f>COUNTIFS(AG_Sheyla_1[ASESORA],'REPORTE| Agenda'!Y136,AG_Sheyla_1[SEMESTRE],"2026-I",AG_Sheyla_1[2 RINDIÓ EXAMEN],"SI",AG_Sheyla_1[FECHA],"30/07/2025")</f>
        <v>0</v>
      </c>
      <c r="AR136" s="1">
        <f>COUNTIFS(AG_Sheyla_1[ASESORA],'REPORTE| Agenda'!Y136,AG_Sheyla_1[SEMESTRE],"2026-I",AG_Sheyla_1[2 RINDIÓ EXAMEN],"SI",AG_Sheyla_1[FECHA],"31/07/2025")</f>
        <v>2</v>
      </c>
    </row>
    <row r="137" spans="2:46" ht="34.5" customHeight="1">
      <c r="B137" s="395" t="s">
        <v>219</v>
      </c>
      <c r="C137" s="396">
        <f t="shared" ref="C137:H137" si="19">SUM(C132:C136)</f>
        <v>2</v>
      </c>
      <c r="D137" s="396">
        <f t="shared" si="19"/>
        <v>5</v>
      </c>
      <c r="E137" s="396">
        <f t="shared" si="19"/>
        <v>2</v>
      </c>
      <c r="F137" s="396">
        <f t="shared" si="19"/>
        <v>3</v>
      </c>
      <c r="G137" s="396">
        <f t="shared" si="19"/>
        <v>4</v>
      </c>
      <c r="H137" s="396">
        <f t="shared" si="19"/>
        <v>2</v>
      </c>
      <c r="I137" s="825">
        <f t="shared" ref="I137:U137" si="20">SUM(I132:I136)</f>
        <v>4</v>
      </c>
      <c r="J137" s="826">
        <f t="shared" si="20"/>
        <v>0</v>
      </c>
      <c r="K137" s="826">
        <f t="shared" si="20"/>
        <v>2</v>
      </c>
      <c r="L137" s="827">
        <f t="shared" si="20"/>
        <v>1</v>
      </c>
      <c r="M137" s="396">
        <f t="shared" si="20"/>
        <v>2</v>
      </c>
      <c r="N137" s="396">
        <f t="shared" si="20"/>
        <v>4</v>
      </c>
      <c r="O137" s="396">
        <f t="shared" si="20"/>
        <v>0</v>
      </c>
      <c r="P137" s="396">
        <f t="shared" si="20"/>
        <v>0</v>
      </c>
      <c r="Q137" s="396">
        <f t="shared" si="20"/>
        <v>1</v>
      </c>
      <c r="R137" s="396">
        <f t="shared" si="20"/>
        <v>0</v>
      </c>
      <c r="S137" s="396">
        <f t="shared" si="20"/>
        <v>0</v>
      </c>
      <c r="T137" s="396">
        <f t="shared" si="20"/>
        <v>1</v>
      </c>
      <c r="U137" s="396">
        <f t="shared" si="20"/>
        <v>1</v>
      </c>
      <c r="Y137" s="395" t="s">
        <v>219</v>
      </c>
      <c r="Z137" s="396">
        <f t="shared" ref="Z137:AE137" si="21">SUM(Z132:Z136)</f>
        <v>1</v>
      </c>
      <c r="AA137" s="396">
        <f t="shared" si="21"/>
        <v>2</v>
      </c>
      <c r="AB137" s="396">
        <f t="shared" si="21"/>
        <v>1</v>
      </c>
      <c r="AC137" s="396">
        <f t="shared" si="21"/>
        <v>3</v>
      </c>
      <c r="AD137" s="396">
        <f t="shared" si="21"/>
        <v>2</v>
      </c>
      <c r="AE137" s="396">
        <f t="shared" si="21"/>
        <v>1</v>
      </c>
      <c r="AF137" s="825">
        <f t="shared" ref="AF137:AR137" si="22">SUM(AF132:AF136)</f>
        <v>0</v>
      </c>
      <c r="AG137" s="826">
        <f t="shared" si="22"/>
        <v>2</v>
      </c>
      <c r="AH137" s="826">
        <f t="shared" si="22"/>
        <v>2</v>
      </c>
      <c r="AI137" s="827">
        <f t="shared" si="22"/>
        <v>0</v>
      </c>
      <c r="AJ137" s="396">
        <f t="shared" si="22"/>
        <v>1</v>
      </c>
      <c r="AK137" s="396">
        <f t="shared" si="22"/>
        <v>0</v>
      </c>
      <c r="AL137" s="396">
        <f t="shared" si="22"/>
        <v>0</v>
      </c>
      <c r="AM137" s="396">
        <f t="shared" si="22"/>
        <v>0</v>
      </c>
      <c r="AN137" s="396">
        <f t="shared" si="22"/>
        <v>0</v>
      </c>
      <c r="AO137" s="396">
        <f t="shared" si="22"/>
        <v>0</v>
      </c>
      <c r="AP137" s="396">
        <f t="shared" si="22"/>
        <v>0</v>
      </c>
      <c r="AQ137" s="396">
        <f t="shared" si="22"/>
        <v>1</v>
      </c>
      <c r="AR137" s="396">
        <f t="shared" si="22"/>
        <v>4</v>
      </c>
    </row>
    <row r="138" spans="2:46" s="190" customFormat="1" ht="34.5" customHeight="1"/>
    <row r="139" spans="2:46">
      <c r="B139" s="496"/>
      <c r="C139" s="496"/>
      <c r="D139" s="496"/>
      <c r="E139" s="496"/>
      <c r="F139" s="496"/>
      <c r="G139" s="496"/>
      <c r="H139" s="496"/>
      <c r="I139" s="496"/>
      <c r="J139" s="496"/>
      <c r="K139" s="496"/>
      <c r="L139" s="496"/>
      <c r="M139" s="496"/>
      <c r="N139" s="496"/>
      <c r="O139" s="496"/>
      <c r="P139" s="496"/>
      <c r="Q139" s="496"/>
      <c r="R139" s="496"/>
      <c r="S139" s="496"/>
      <c r="T139" s="496"/>
    </row>
    <row r="140" spans="2:46">
      <c r="B140" s="496"/>
      <c r="C140" s="496"/>
      <c r="D140" s="1274" t="s">
        <v>12504</v>
      </c>
      <c r="E140" s="1274"/>
      <c r="F140" s="1274"/>
      <c r="G140" s="1274"/>
      <c r="H140" s="1274"/>
      <c r="I140" s="1274"/>
      <c r="J140" s="1274"/>
      <c r="K140" s="1274"/>
      <c r="L140" s="1274"/>
      <c r="M140" s="1274"/>
      <c r="N140" s="1274"/>
      <c r="O140" s="1274"/>
      <c r="P140" s="1274"/>
      <c r="Q140" s="1274"/>
      <c r="R140" s="1274"/>
      <c r="S140" s="1274"/>
      <c r="T140" s="496"/>
    </row>
    <row r="141" spans="2:46" ht="5.25" customHeight="1">
      <c r="B141" s="496"/>
      <c r="C141" s="496"/>
      <c r="D141" s="496"/>
      <c r="E141" s="496"/>
      <c r="F141" s="496"/>
      <c r="G141" s="496"/>
      <c r="H141" s="496"/>
      <c r="I141" s="496"/>
      <c r="J141" s="496"/>
      <c r="K141" s="496"/>
      <c r="L141" s="496"/>
      <c r="M141" s="496"/>
      <c r="N141" s="496"/>
      <c r="O141" s="496"/>
      <c r="P141" s="496"/>
      <c r="Q141" s="496"/>
      <c r="R141" s="496"/>
      <c r="S141" s="496"/>
      <c r="T141" s="496"/>
    </row>
    <row r="142" spans="2:46">
      <c r="B142" s="496"/>
      <c r="C142" s="496"/>
      <c r="D142" s="1275" t="s">
        <v>12505</v>
      </c>
      <c r="E142" s="1276"/>
      <c r="F142" s="1276"/>
      <c r="G142" s="1276"/>
      <c r="H142" s="1276"/>
      <c r="I142" s="1276"/>
      <c r="J142" s="1276"/>
      <c r="K142" s="1276"/>
      <c r="L142" s="1276"/>
      <c r="M142" s="1276"/>
      <c r="N142" s="1276"/>
      <c r="O142" s="1276"/>
      <c r="P142" s="1276"/>
      <c r="Q142" s="1276"/>
      <c r="R142" s="1276"/>
      <c r="S142" s="1277"/>
      <c r="T142" s="496"/>
      <c r="Z142" s="1275" t="s">
        <v>12506</v>
      </c>
      <c r="AA142" s="1276"/>
      <c r="AB142" s="1276"/>
      <c r="AC142" s="1276"/>
      <c r="AD142" s="1276"/>
      <c r="AE142" s="1276"/>
      <c r="AF142" s="1276"/>
      <c r="AG142" s="1276"/>
      <c r="AH142" s="1276"/>
      <c r="AI142" s="1276"/>
      <c r="AJ142" s="1276"/>
      <c r="AK142" s="1276"/>
      <c r="AL142" s="1276"/>
      <c r="AM142" s="1276"/>
      <c r="AN142" s="1276"/>
      <c r="AO142" s="1276"/>
      <c r="AP142" s="1276"/>
      <c r="AQ142" s="1276"/>
      <c r="AR142" s="1276"/>
      <c r="AS142" s="1276"/>
      <c r="AT142" s="1277"/>
    </row>
    <row r="143" spans="2:46" ht="4.5" customHeight="1">
      <c r="B143" s="496"/>
      <c r="C143" s="496"/>
      <c r="D143" s="496"/>
      <c r="E143" s="496"/>
      <c r="F143" s="496"/>
      <c r="G143" s="496"/>
      <c r="H143" s="496"/>
      <c r="I143" s="496"/>
      <c r="J143" s="496"/>
      <c r="K143" s="496"/>
      <c r="L143" s="496"/>
      <c r="M143" s="496"/>
      <c r="N143" s="496"/>
      <c r="O143" s="496"/>
      <c r="P143" s="496"/>
      <c r="Q143" s="496"/>
      <c r="R143" s="496"/>
      <c r="S143" s="496"/>
      <c r="T143" s="496"/>
    </row>
    <row r="144" spans="2:46">
      <c r="B144" s="496"/>
      <c r="C144" s="498"/>
      <c r="D144" s="493">
        <v>10</v>
      </c>
      <c r="E144" s="398">
        <v>11</v>
      </c>
      <c r="F144" s="398">
        <v>14</v>
      </c>
      <c r="G144" s="398">
        <v>15</v>
      </c>
      <c r="H144" s="398">
        <v>16</v>
      </c>
      <c r="I144" s="398">
        <v>17</v>
      </c>
      <c r="J144" s="398">
        <v>18</v>
      </c>
      <c r="K144" s="398">
        <v>21</v>
      </c>
      <c r="L144" s="398">
        <v>22</v>
      </c>
      <c r="M144" s="398">
        <v>23</v>
      </c>
      <c r="N144" s="398">
        <v>24</v>
      </c>
      <c r="O144" s="398">
        <v>25</v>
      </c>
      <c r="P144" s="398">
        <v>28</v>
      </c>
      <c r="Q144" s="398">
        <v>29</v>
      </c>
      <c r="R144" s="398">
        <v>30</v>
      </c>
      <c r="S144" s="398">
        <v>31</v>
      </c>
      <c r="T144" s="496"/>
      <c r="Y144" s="397" t="s">
        <v>12503</v>
      </c>
      <c r="Z144" s="398">
        <v>1</v>
      </c>
      <c r="AA144" s="398">
        <v>4</v>
      </c>
      <c r="AB144" s="398">
        <v>5</v>
      </c>
      <c r="AC144" s="398">
        <v>6</v>
      </c>
      <c r="AD144" s="398">
        <v>7</v>
      </c>
      <c r="AE144" s="398">
        <v>8</v>
      </c>
      <c r="AF144" s="398">
        <v>11</v>
      </c>
      <c r="AG144" s="398">
        <v>12</v>
      </c>
      <c r="AH144" s="398">
        <v>13</v>
      </c>
      <c r="AI144" s="398">
        <v>14</v>
      </c>
      <c r="AJ144" s="398">
        <v>15</v>
      </c>
      <c r="AK144" s="398">
        <v>18</v>
      </c>
      <c r="AL144" s="398">
        <v>19</v>
      </c>
      <c r="AM144" s="398">
        <v>20</v>
      </c>
      <c r="AN144" s="398">
        <v>21</v>
      </c>
      <c r="AO144" s="398">
        <v>22</v>
      </c>
      <c r="AP144" s="398">
        <v>25</v>
      </c>
      <c r="AQ144" s="398">
        <v>26</v>
      </c>
      <c r="AR144" s="398">
        <v>27</v>
      </c>
      <c r="AS144" s="398">
        <v>28</v>
      </c>
      <c r="AT144" s="398">
        <v>29</v>
      </c>
    </row>
    <row r="145" spans="2:46">
      <c r="B145" s="496"/>
      <c r="C145" s="497" t="s">
        <v>224</v>
      </c>
      <c r="D145" s="494">
        <f>COUNTIFS(AG_Sheyla_1[ESCUELA],'REPORTE| Agenda'!C145,AG_Sheyla_1[2 RINDIÓ EXAMEN],"SI",AG_Sheyla_1[FECHA],"10/07/2025")</f>
        <v>3</v>
      </c>
      <c r="E145" s="496"/>
      <c r="F145" s="496"/>
      <c r="G145" s="496"/>
      <c r="H145" s="496"/>
      <c r="I145" s="496"/>
      <c r="J145" s="496"/>
      <c r="K145" s="496"/>
      <c r="L145" s="496"/>
      <c r="M145" s="496"/>
      <c r="N145" s="496"/>
      <c r="O145" s="496"/>
      <c r="P145" s="496"/>
      <c r="Q145" s="496"/>
      <c r="R145" s="496"/>
      <c r="S145" s="496"/>
      <c r="T145" s="496"/>
      <c r="Y145" s="356" t="s">
        <v>226</v>
      </c>
      <c r="Z145" s="191">
        <f>COUNTIFS(AG_Sheyla_1[ASESORA],'REPORTE| Agenda'!Y145,AG_Sheyla_1[SEMESTRE],"2026-I",AG_Sheyla_1[2 RINDIÓ EXAMEN],"SI",AG_Sheyla_1[FECHA],"01/08/2025")</f>
        <v>0</v>
      </c>
      <c r="AA145" s="191">
        <f>COUNTIFS(AG_Sheyla_1[ASESORA],'REPORTE| Agenda'!Y145,AG_Sheyla_1[SEMESTRE],"2026-I",AG_Sheyla_1[2 RINDIÓ EXAMEN],"SI",AG_Sheyla_1[FECHA],"04/08/2025")</f>
        <v>0</v>
      </c>
      <c r="AB145" s="191">
        <f>COUNTIFS(AG_Sheyla_1[ASESORA],'REPORTE| Agenda'!Y145,AG_Sheyla_1[SEMESTRE],"2026-I",AG_Sheyla_1[2 RINDIÓ EXAMEN],"SI",AG_Sheyla_1[FECHA],"05/08/2025")</f>
        <v>1</v>
      </c>
      <c r="AC145" s="191">
        <f>COUNTIFS(AG_Sheyla_1[ASESORA],'REPORTE| Agenda'!Y145,AG_Sheyla_1[SEMESTRE],"2026-I",AG_Sheyla_1[2 RINDIÓ EXAMEN],"SI",AG_Sheyla_1[FECHA],"06/08/2025")</f>
        <v>0</v>
      </c>
      <c r="AD145" s="191">
        <f>COUNTIFS(AG_Sheyla_1[ASESORA],'REPORTE| Agenda'!Y145,AG_Sheyla_1[SEMESTRE],"2026-I",AG_Sheyla_1[2 RINDIÓ EXAMEN],"SI",AG_Sheyla_1[FECHA],"07/08/2025")</f>
        <v>1</v>
      </c>
      <c r="AE145" s="191">
        <f>COUNTIFS(AG_Sheyla_1[ASESORA],'REPORTE| Agenda'!Y145,AG_Sheyla_1[SEMESTRE],"2026-I",AG_Sheyla_1[2 RINDIÓ EXAMEN],"SI",AG_Sheyla_1[FECHA],"08/08/2025")</f>
        <v>0</v>
      </c>
      <c r="AF145" s="1">
        <f>COUNTIFS(AG_Sheyla_1[ASESORA],'REPORTE| Agenda'!Y145,AG_Sheyla_1[SEMESTRE],"2026-I",AG_Sheyla_1[2 RINDIÓ EXAMEN],"SI",AG_Sheyla_1[FECHA],"11/08/2025")</f>
        <v>0</v>
      </c>
      <c r="AG145" s="1">
        <f>COUNTIFS(AG_Sheyla_1[ASESORA],'REPORTE| Agenda'!Y145,AG_Sheyla_1[SEMESTRE],"2026-I",AG_Sheyla_1[2 RINDIÓ EXAMEN],"SI",AG_Sheyla_1[FECHA],"12/08/2025")</f>
        <v>0</v>
      </c>
      <c r="AH145" s="1">
        <f>COUNTIFS(AG_Sheyla_1[ASESORA],'REPORTE| Agenda'!Y145,AG_Sheyla_1[SEMESTRE],"2026-I",AG_Sheyla_1[2 RINDIÓ EXAMEN],"SI",AG_Sheyla_1[FECHA],"13/08/2025")</f>
        <v>0</v>
      </c>
      <c r="AI145" s="1">
        <f>COUNTIFS(AG_Sheyla_1[ASESORA],'REPORTE| Agenda'!Y145,AG_Sheyla_1[SEMESTRE],"2026-I",AG_Sheyla_1[2 RINDIÓ EXAMEN],"SI",AG_Sheyla_1[FECHA],"14/08/2025")</f>
        <v>0</v>
      </c>
      <c r="AJ145" s="1">
        <f>COUNTIFS(AG_Sheyla_1[ASESORA],'REPORTE| Agenda'!Y145,AG_Sheyla_1[SEMESTRE],"2026-I",AG_Sheyla_1[2 RINDIÓ EXAMEN],"SI",AG_Sheyla_1[FECHA],"15/08/2025")</f>
        <v>0</v>
      </c>
      <c r="AK145" s="1">
        <f>COUNTIFS(AG_Sheyla_1[ASESORA],'REPORTE| Agenda'!Y145,AG_Sheyla_1[SEMESTRE],"2026-I",AG_Sheyla_1[2 RINDIÓ EXAMEN],"SI",AG_Sheyla_1[FECHA],"18/08/2025")</f>
        <v>0</v>
      </c>
      <c r="AL145" s="1">
        <f>COUNTIFS(AG_Sheyla_1[ASESORA],'REPORTE| Agenda'!Y145,AG_Sheyla_1[SEMESTRE],"2026-I",AG_Sheyla_1[2 RINDIÓ EXAMEN],"SI",AG_Sheyla_1[FECHA],"19/08/2025")</f>
        <v>0</v>
      </c>
      <c r="AM145" s="1">
        <f>COUNTIFS(AG_Sheyla_1[ASESORA],'REPORTE| Agenda'!Y145,AG_Sheyla_1[SEMESTRE],"2026-I",AG_Sheyla_1[2 RINDIÓ EXAMEN],"SI",AG_Sheyla_1[FECHA],"20/08/2025")</f>
        <v>0</v>
      </c>
      <c r="AN145" s="1">
        <f>COUNTIFS(AG_Sheyla_1[ASESORA],'REPORTE| Agenda'!Y145,AG_Sheyla_1[SEMESTRE],"2026-I",AG_Sheyla_1[2 RINDIÓ EXAMEN],"SI",AG_Sheyla_1[FECHA],"21/08/2025")</f>
        <v>0</v>
      </c>
      <c r="AO145" s="1">
        <f>COUNTIFS(AG_Sheyla_1[ASESORA],'REPORTE| Agenda'!Y145,AG_Sheyla_1[SEMESTRE],"2026-I",AG_Sheyla_1[2 RINDIÓ EXAMEN],"SI",AG_Sheyla_1[FECHA],"22/08/2025")</f>
        <v>0</v>
      </c>
      <c r="AP145" s="1">
        <f>COUNTIFS(AG_Sheyla_1[ASESORA],'REPORTE| Agenda'!Y145,AG_Sheyla_1[SEMESTRE],"2026-I",AG_Sheyla_1[2 RINDIÓ EXAMEN],"SI",AG_Sheyla_1[FECHA],"25/08/2025")</f>
        <v>0</v>
      </c>
      <c r="AQ145" s="1">
        <f>COUNTIFS(AG_Sheyla_1[ASESORA],'REPORTE| Agenda'!Y145,AG_Sheyla_1[SEMESTRE],"2026-I",AG_Sheyla_1[2 RINDIÓ EXAMEN],"SI",AG_Sheyla_1[FECHA],"26/08/2025")</f>
        <v>0</v>
      </c>
      <c r="AR145" s="1">
        <f>COUNTIFS(AG_Sheyla_1[ASESORA],'REPORTE| Agenda'!Y145,AG_Sheyla_1[SEMESTRE],"2026-I",AG_Sheyla_1[2 RINDIÓ EXAMEN],"SI",AG_Sheyla_1[FECHA],"27/08/2025")</f>
        <v>0</v>
      </c>
      <c r="AS145" s="1">
        <f>COUNTIFS(AG_Sheyla_1[ASESORA],'REPORTE| Agenda'!Y145,AG_Sheyla_1[SEMESTRE],"2026-I",AG_Sheyla_1[2 RINDIÓ EXAMEN],"SI",AG_Sheyla_1[FECHA],"28/08/2025")</f>
        <v>0</v>
      </c>
      <c r="AT145" s="1">
        <f>COUNTIFS(AG_Sheyla_1[ASESORA],'REPORTE| Agenda'!Y145,AG_Sheyla_1[SEMESTRE],"2026-I",AG_Sheyla_1[2 RINDIÓ EXAMEN],"SI",AG_Sheyla_1[FECHA],"29/08/2025")</f>
        <v>0</v>
      </c>
    </row>
    <row r="146" spans="2:46" ht="16.5" customHeight="1">
      <c r="B146" s="496"/>
      <c r="C146" s="497" t="s">
        <v>225</v>
      </c>
      <c r="D146" s="494">
        <f>COUNTIFS(AG_Sheyla_1[ESCUELA],'REPORTE| Agenda'!C146,AG_Sheyla_1[2 RINDIÓ EXAMEN],"SI",AG_Sheyla_1[FECHA],"10/07/2025")</f>
        <v>1</v>
      </c>
      <c r="E146" s="496"/>
      <c r="F146" s="496"/>
      <c r="G146" s="496"/>
      <c r="H146" s="496"/>
      <c r="I146" s="496"/>
      <c r="J146" s="496"/>
      <c r="K146" s="496"/>
      <c r="L146" s="496"/>
      <c r="M146" s="496"/>
      <c r="N146" s="496"/>
      <c r="O146" s="496"/>
      <c r="P146" s="496"/>
      <c r="Q146" s="496"/>
      <c r="R146" s="496"/>
      <c r="S146" s="496"/>
      <c r="T146" s="496"/>
      <c r="Y146" s="356" t="s">
        <v>227</v>
      </c>
      <c r="Z146" s="191">
        <f>COUNTIFS(AG_Sheyla_1[ASESORA],'REPORTE| Agenda'!Y146,AG_Sheyla_1[SEMESTRE],"2026-I",AG_Sheyla_1[2 RINDIÓ EXAMEN],"SI",AG_Sheyla_1[FECHA],"01/08/2025")</f>
        <v>1</v>
      </c>
      <c r="AA146" s="191">
        <f>COUNTIFS(AG_Sheyla_1[ASESORA],'REPORTE| Agenda'!Y146,AG_Sheyla_1[SEMESTRE],"2026-I",AG_Sheyla_1[2 RINDIÓ EXAMEN],"SI",AG_Sheyla_1[FECHA],"04/08/2025")</f>
        <v>1</v>
      </c>
      <c r="AB146" s="191">
        <f>COUNTIFS(AG_Sheyla_1[ASESORA],'REPORTE| Agenda'!Y146,AG_Sheyla_1[SEMESTRE],"2026-I",AG_Sheyla_1[2 RINDIÓ EXAMEN],"SI",AG_Sheyla_1[FECHA],"05/08/2025")</f>
        <v>0</v>
      </c>
      <c r="AC146" s="191">
        <f>COUNTIFS(AG_Sheyla_1[ASESORA],'REPORTE| Agenda'!Y146,AG_Sheyla_1[SEMESTRE],"2026-I",AG_Sheyla_1[2 RINDIÓ EXAMEN],"SI",AG_Sheyla_1[FECHA],"06/08/2025")</f>
        <v>0</v>
      </c>
      <c r="AD146" s="191">
        <f>COUNTIFS(AG_Sheyla_1[ASESORA],'REPORTE| Agenda'!Y146,AG_Sheyla_1[SEMESTRE],"2026-I",AG_Sheyla_1[2 RINDIÓ EXAMEN],"SI",AG_Sheyla_1[FECHA],"07/08/2025")</f>
        <v>0</v>
      </c>
      <c r="AE146" s="191">
        <f>COUNTIFS(AG_Sheyla_1[ASESORA],'REPORTE| Agenda'!Y146,AG_Sheyla_1[SEMESTRE],"2026-I",AG_Sheyla_1[2 RINDIÓ EXAMEN],"SI",AG_Sheyla_1[FECHA],"08/08/2025")</f>
        <v>0</v>
      </c>
      <c r="AF146" s="1">
        <f>COUNTIFS(AG_Sheyla_1[ASESORA],'REPORTE| Agenda'!Y146,AG_Sheyla_1[SEMESTRE],"2026-I",AG_Sheyla_1[2 RINDIÓ EXAMEN],"SI",AG_Sheyla_1[FECHA],"11/08/2025")</f>
        <v>0</v>
      </c>
      <c r="AG146" s="1">
        <f>COUNTIFS(AG_Sheyla_1[ASESORA],'REPORTE| Agenda'!Y146,AG_Sheyla_1[SEMESTRE],"2026-I",AG_Sheyla_1[2 RINDIÓ EXAMEN],"SI",AG_Sheyla_1[FECHA],"12/08/2025")</f>
        <v>0</v>
      </c>
      <c r="AH146" s="1">
        <f>COUNTIFS(AG_Sheyla_1[ASESORA],'REPORTE| Agenda'!Y146,AG_Sheyla_1[SEMESTRE],"2026-I",AG_Sheyla_1[2 RINDIÓ EXAMEN],"SI",AG_Sheyla_1[FECHA],"13/08/2025")</f>
        <v>0</v>
      </c>
      <c r="AI146" s="1">
        <f>COUNTIFS(AG_Sheyla_1[ASESORA],'REPORTE| Agenda'!Y146,AG_Sheyla_1[SEMESTRE],"2026-I",AG_Sheyla_1[2 RINDIÓ EXAMEN],"SI",AG_Sheyla_1[FECHA],"14/08/2025")</f>
        <v>0</v>
      </c>
      <c r="AJ146" s="1">
        <f>COUNTIFS(AG_Sheyla_1[ASESORA],'REPORTE| Agenda'!Y146,AG_Sheyla_1[SEMESTRE],"2026-I",AG_Sheyla_1[2 RINDIÓ EXAMEN],"SI",AG_Sheyla_1[FECHA],"15/08/2025")</f>
        <v>0</v>
      </c>
      <c r="AK146" s="1">
        <f>COUNTIFS(AG_Sheyla_1[ASESORA],'REPORTE| Agenda'!Y146,AG_Sheyla_1[SEMESTRE],"2026-I",AG_Sheyla_1[2 RINDIÓ EXAMEN],"SI",AG_Sheyla_1[FECHA],"18/08/2025")</f>
        <v>0</v>
      </c>
      <c r="AL146" s="1">
        <f>COUNTIFS(AG_Sheyla_1[ASESORA],'REPORTE| Agenda'!Y146,AG_Sheyla_1[SEMESTRE],"2026-I",AG_Sheyla_1[2 RINDIÓ EXAMEN],"SI",AG_Sheyla_1[FECHA],"19/08/2025")</f>
        <v>0</v>
      </c>
      <c r="AM146" s="1">
        <f>COUNTIFS(AG_Sheyla_1[ASESORA],'REPORTE| Agenda'!Y146,AG_Sheyla_1[SEMESTRE],"2026-I",AG_Sheyla_1[2 RINDIÓ EXAMEN],"SI",AG_Sheyla_1[FECHA],"20/08/2025")</f>
        <v>0</v>
      </c>
      <c r="AN146" s="1">
        <f>COUNTIFS(AG_Sheyla_1[ASESORA],'REPORTE| Agenda'!Y146,AG_Sheyla_1[SEMESTRE],"2026-I",AG_Sheyla_1[2 RINDIÓ EXAMEN],"SI",AG_Sheyla_1[FECHA],"21/08/2025")</f>
        <v>0</v>
      </c>
      <c r="AO146" s="1">
        <f>COUNTIFS(AG_Sheyla_1[ASESORA],'REPORTE| Agenda'!Y146,AG_Sheyla_1[SEMESTRE],"2026-I",AG_Sheyla_1[2 RINDIÓ EXAMEN],"SI",AG_Sheyla_1[FECHA],"22/08/2025")</f>
        <v>0</v>
      </c>
      <c r="AP146" s="1">
        <f>COUNTIFS(AG_Sheyla_1[ASESORA],'REPORTE| Agenda'!Y146,AG_Sheyla_1[SEMESTRE],"2026-I",AG_Sheyla_1[2 RINDIÓ EXAMEN],"SI",AG_Sheyla_1[FECHA],"25/08/2025")</f>
        <v>0</v>
      </c>
      <c r="AQ146" s="1">
        <f>COUNTIFS(AG_Sheyla_1[ASESORA],'REPORTE| Agenda'!Y146,AG_Sheyla_1[SEMESTRE],"2026-I",AG_Sheyla_1[2 RINDIÓ EXAMEN],"SI",AG_Sheyla_1[FECHA],"26/08/2025")</f>
        <v>0</v>
      </c>
      <c r="AR146" s="1">
        <f>COUNTIFS(AG_Sheyla_1[ASESORA],'REPORTE| Agenda'!Y146,AG_Sheyla_1[SEMESTRE],"2026-I",AG_Sheyla_1[2 RINDIÓ EXAMEN],"SI",AG_Sheyla_1[FECHA],"27/08/2025")</f>
        <v>0</v>
      </c>
      <c r="AS146" s="1">
        <f>COUNTIFS(AG_Sheyla_1[ASESORA],'REPORTE| Agenda'!Y146,AG_Sheyla_1[SEMESTRE],"2026-I",AG_Sheyla_1[2 RINDIÓ EXAMEN],"SI",AG_Sheyla_1[FECHA],"28/08/2025")</f>
        <v>0</v>
      </c>
      <c r="AT146" s="1">
        <f>COUNTIFS(AG_Sheyla_1[ASESORA],'REPORTE| Agenda'!Y146,AG_Sheyla_1[SEMESTRE],"2026-I",AG_Sheyla_1[2 RINDIÓ EXAMEN],"SI",AG_Sheyla_1[FECHA],"29/08/2025")</f>
        <v>0</v>
      </c>
    </row>
    <row r="147" spans="2:46">
      <c r="B147" s="496"/>
      <c r="C147" s="497" t="s">
        <v>223</v>
      </c>
      <c r="D147" s="495">
        <f>COUNTIFS(AG_Sheyla_1[ESCUELA],'REPORTE| Agenda'!C147,AG_Sheyla_1[2 RINDIÓ EXAMEN],"SI",AG_Sheyla_1[FECHA],"10/07/2025")</f>
        <v>2</v>
      </c>
      <c r="E147" s="496"/>
      <c r="F147" s="496"/>
      <c r="G147" s="496"/>
      <c r="H147" s="496"/>
      <c r="I147" s="496"/>
      <c r="J147" s="496"/>
      <c r="K147" s="496"/>
      <c r="L147" s="496"/>
      <c r="M147" s="496"/>
      <c r="N147" s="496"/>
      <c r="O147" s="496"/>
      <c r="P147" s="496"/>
      <c r="Q147" s="496"/>
      <c r="R147" s="496"/>
      <c r="S147" s="496"/>
      <c r="T147" s="496"/>
      <c r="Y147" s="356" t="s">
        <v>228</v>
      </c>
      <c r="Z147" s="191">
        <f>COUNTIFS(AG_Sheyla_1[ASESORA],'REPORTE| Agenda'!Y147,AG_Sheyla_1[SEMESTRE],"2026-I",AG_Sheyla_1[2 RINDIÓ EXAMEN],"SI",AG_Sheyla_1[FECHA],"01/08/2025")</f>
        <v>0</v>
      </c>
      <c r="AA147" s="191">
        <f>COUNTIFS(AG_Sheyla_1[ASESORA],'REPORTE| Agenda'!Y147,AG_Sheyla_1[SEMESTRE],"2026-I",AG_Sheyla_1[2 RINDIÓ EXAMEN],"SI",AG_Sheyla_1[FECHA],"04/08/2025")</f>
        <v>1</v>
      </c>
      <c r="AB147" s="191">
        <f>COUNTIFS(AG_Sheyla_1[ASESORA],'REPORTE| Agenda'!Y147,AG_Sheyla_1[SEMESTRE],"2026-I",AG_Sheyla_1[2 RINDIÓ EXAMEN],"SI",AG_Sheyla_1[FECHA],"05/08/2025")</f>
        <v>1</v>
      </c>
      <c r="AC147" s="191">
        <f>COUNTIFS(AG_Sheyla_1[ASESORA],'REPORTE| Agenda'!Y147,AG_Sheyla_1[SEMESTRE],"2026-I",AG_Sheyla_1[2 RINDIÓ EXAMEN],"SI",AG_Sheyla_1[FECHA],"06/08/2025")</f>
        <v>0</v>
      </c>
      <c r="AD147" s="191">
        <f>COUNTIFS(AG_Sheyla_1[ASESORA],'REPORTE| Agenda'!Y147,AG_Sheyla_1[SEMESTRE],"2026-I",AG_Sheyla_1[2 RINDIÓ EXAMEN],"SI",AG_Sheyla_1[FECHA],"07/08/2025")</f>
        <v>1</v>
      </c>
      <c r="AE147" s="191">
        <f>COUNTIFS(AG_Sheyla_1[ASESORA],'REPORTE| Agenda'!Y147,AG_Sheyla_1[SEMESTRE],"2026-I",AG_Sheyla_1[2 RINDIÓ EXAMEN],"SI",AG_Sheyla_1[FECHA],"08/08/2025")</f>
        <v>0</v>
      </c>
      <c r="AF147" s="1">
        <f>COUNTIFS(AG_Sheyla_1[ASESORA],'REPORTE| Agenda'!Y147,AG_Sheyla_1[SEMESTRE],"2026-I",AG_Sheyla_1[2 RINDIÓ EXAMEN],"SI",AG_Sheyla_1[FECHA],"11/08/2025")</f>
        <v>0</v>
      </c>
      <c r="AG147" s="1">
        <f>COUNTIFS(AG_Sheyla_1[ASESORA],'REPORTE| Agenda'!Y147,AG_Sheyla_1[SEMESTRE],"2026-I",AG_Sheyla_1[2 RINDIÓ EXAMEN],"SI",AG_Sheyla_1[FECHA],"12/08/2025")</f>
        <v>0</v>
      </c>
      <c r="AH147" s="1">
        <f>COUNTIFS(AG_Sheyla_1[ASESORA],'REPORTE| Agenda'!Y147,AG_Sheyla_1[SEMESTRE],"2026-I",AG_Sheyla_1[2 RINDIÓ EXAMEN],"SI",AG_Sheyla_1[FECHA],"13/08/2025")</f>
        <v>0</v>
      </c>
      <c r="AI147" s="1">
        <f>COUNTIFS(AG_Sheyla_1[ASESORA],'REPORTE| Agenda'!Y147,AG_Sheyla_1[SEMESTRE],"2026-I",AG_Sheyla_1[2 RINDIÓ EXAMEN],"SI",AG_Sheyla_1[FECHA],"14/08/2025")</f>
        <v>0</v>
      </c>
      <c r="AJ147" s="1">
        <f>COUNTIFS(AG_Sheyla_1[ASESORA],'REPORTE| Agenda'!Y147,AG_Sheyla_1[SEMESTRE],"2026-I",AG_Sheyla_1[2 RINDIÓ EXAMEN],"SI",AG_Sheyla_1[FECHA],"15/08/2025")</f>
        <v>0</v>
      </c>
      <c r="AK147" s="1">
        <f>COUNTIFS(AG_Sheyla_1[ASESORA],'REPORTE| Agenda'!Y147,AG_Sheyla_1[SEMESTRE],"2026-I",AG_Sheyla_1[2 RINDIÓ EXAMEN],"SI",AG_Sheyla_1[FECHA],"18/08/2025")</f>
        <v>0</v>
      </c>
      <c r="AL147" s="1">
        <f>COUNTIFS(AG_Sheyla_1[ASESORA],'REPORTE| Agenda'!Y147,AG_Sheyla_1[SEMESTRE],"2026-I",AG_Sheyla_1[2 RINDIÓ EXAMEN],"SI",AG_Sheyla_1[FECHA],"19/08/2025")</f>
        <v>0</v>
      </c>
      <c r="AM147" s="1">
        <f>COUNTIFS(AG_Sheyla_1[ASESORA],'REPORTE| Agenda'!Y147,AG_Sheyla_1[SEMESTRE],"2026-I",AG_Sheyla_1[2 RINDIÓ EXAMEN],"SI",AG_Sheyla_1[FECHA],"20/08/2025")</f>
        <v>0</v>
      </c>
      <c r="AN147" s="1">
        <f>COUNTIFS(AG_Sheyla_1[ASESORA],'REPORTE| Agenda'!Y147,AG_Sheyla_1[SEMESTRE],"2026-I",AG_Sheyla_1[2 RINDIÓ EXAMEN],"SI",AG_Sheyla_1[FECHA],"21/08/2025")</f>
        <v>0</v>
      </c>
      <c r="AO147" s="1">
        <f>COUNTIFS(AG_Sheyla_1[ASESORA],'REPORTE| Agenda'!Y147,AG_Sheyla_1[SEMESTRE],"2026-I",AG_Sheyla_1[2 RINDIÓ EXAMEN],"SI",AG_Sheyla_1[FECHA],"22/08/2025")</f>
        <v>0</v>
      </c>
      <c r="AP147" s="1">
        <f>COUNTIFS(AG_Sheyla_1[ASESORA],'REPORTE| Agenda'!Y147,AG_Sheyla_1[SEMESTRE],"2026-I",AG_Sheyla_1[2 RINDIÓ EXAMEN],"SI",AG_Sheyla_1[FECHA],"25/08/2025")</f>
        <v>0</v>
      </c>
      <c r="AQ147" s="1">
        <f>COUNTIFS(AG_Sheyla_1[ASESORA],'REPORTE| Agenda'!Y147,AG_Sheyla_1[SEMESTRE],"2026-I",AG_Sheyla_1[2 RINDIÓ EXAMEN],"SI",AG_Sheyla_1[FECHA],"26/08/2025")</f>
        <v>0</v>
      </c>
      <c r="AR147" s="1">
        <f>COUNTIFS(AG_Sheyla_1[ASESORA],'REPORTE| Agenda'!Y147,AG_Sheyla_1[SEMESTRE],"2026-I",AG_Sheyla_1[2 RINDIÓ EXAMEN],"SI",AG_Sheyla_1[FECHA],"27/08/2025")</f>
        <v>0</v>
      </c>
      <c r="AS147" s="1">
        <f>COUNTIFS(AG_Sheyla_1[ASESORA],'REPORTE| Agenda'!Y147,AG_Sheyla_1[SEMESTRE],"2026-I",AG_Sheyla_1[2 RINDIÓ EXAMEN],"SI",AG_Sheyla_1[FECHA],"28/08/2025")</f>
        <v>0</v>
      </c>
      <c r="AT147" s="1">
        <f>COUNTIFS(AG_Sheyla_1[ASESORA],'REPORTE| Agenda'!Y147,AG_Sheyla_1[SEMESTRE],"2026-I",AG_Sheyla_1[2 RINDIÓ EXAMEN],"SI",AG_Sheyla_1[FECHA],"29/08/2025")</f>
        <v>0</v>
      </c>
    </row>
    <row r="148" spans="2:46">
      <c r="B148" s="1281" t="s">
        <v>219</v>
      </c>
      <c r="C148" s="1281"/>
      <c r="D148" s="502">
        <f>SUM(D145:D147)</f>
        <v>6</v>
      </c>
      <c r="E148" s="496"/>
      <c r="F148" s="496"/>
      <c r="G148" s="496"/>
      <c r="H148" s="496"/>
      <c r="I148" s="496"/>
      <c r="J148" s="496"/>
      <c r="K148" s="496"/>
      <c r="L148" s="496"/>
      <c r="M148" s="496"/>
      <c r="N148" s="496"/>
      <c r="O148" s="496"/>
      <c r="P148" s="496"/>
      <c r="Q148" s="496"/>
      <c r="R148" s="496"/>
      <c r="S148" s="496"/>
      <c r="T148" s="496"/>
      <c r="Y148" s="356" t="s">
        <v>229</v>
      </c>
      <c r="Z148" s="191">
        <f>COUNTIFS(AG_Sheyla_1[ASESORA],'REPORTE| Agenda'!Y148,AG_Sheyla_1[SEMESTRE],"2026-I",AG_Sheyla_1[2 RINDIÓ EXAMEN],"SI",AG_Sheyla_1[FECHA],"01/08/2025")</f>
        <v>0</v>
      </c>
      <c r="AA148" s="191">
        <f>COUNTIFS(AG_Sheyla_1[ASESORA],'REPORTE| Agenda'!Y148,AG_Sheyla_1[SEMESTRE],"2026-I",AG_Sheyla_1[2 RINDIÓ EXAMEN],"SI",AG_Sheyla_1[FECHA],"04/08/2025")</f>
        <v>1</v>
      </c>
      <c r="AB148" s="191">
        <f>COUNTIFS(AG_Sheyla_1[ASESORA],'REPORTE| Agenda'!Y148,AG_Sheyla_1[SEMESTRE],"2026-I",AG_Sheyla_1[2 RINDIÓ EXAMEN],"SI",AG_Sheyla_1[FECHA],"05/08/2025")</f>
        <v>2</v>
      </c>
      <c r="AC148" s="191">
        <f>COUNTIFS(AG_Sheyla_1[ASESORA],'REPORTE| Agenda'!Y148,AG_Sheyla_1[SEMESTRE],"2026-I",AG_Sheyla_1[2 RINDIÓ EXAMEN],"SI",AG_Sheyla_1[FECHA],"06/08/2025")</f>
        <v>0</v>
      </c>
      <c r="AD148" s="191">
        <f>COUNTIFS(AG_Sheyla_1[ASESORA],'REPORTE| Agenda'!Y148,AG_Sheyla_1[SEMESTRE],"2026-I",AG_Sheyla_1[2 RINDIÓ EXAMEN],"SI",AG_Sheyla_1[FECHA],"07/08/2025")</f>
        <v>0</v>
      </c>
      <c r="AE148" s="191">
        <f>COUNTIFS(AG_Sheyla_1[ASESORA],'REPORTE| Agenda'!Y148,AG_Sheyla_1[SEMESTRE],"2026-I",AG_Sheyla_1[2 RINDIÓ EXAMEN],"SI",AG_Sheyla_1[FECHA],"08/08/2025")</f>
        <v>0</v>
      </c>
      <c r="AF148" s="1">
        <f>COUNTIFS(AG_Sheyla_1[ASESORA],'REPORTE| Agenda'!Y148,AG_Sheyla_1[SEMESTRE],"2026-I",AG_Sheyla_1[2 RINDIÓ EXAMEN],"SI",AG_Sheyla_1[FECHA],"11/08/2025")</f>
        <v>0</v>
      </c>
      <c r="AG148" s="1">
        <f>COUNTIFS(AG_Sheyla_1[ASESORA],'REPORTE| Agenda'!Y148,AG_Sheyla_1[SEMESTRE],"2026-I",AG_Sheyla_1[2 RINDIÓ EXAMEN],"SI",AG_Sheyla_1[FECHA],"12/08/2025")</f>
        <v>0</v>
      </c>
      <c r="AH148" s="1">
        <f>COUNTIFS(AG_Sheyla_1[ASESORA],'REPORTE| Agenda'!Y148,AG_Sheyla_1[SEMESTRE],"2026-I",AG_Sheyla_1[2 RINDIÓ EXAMEN],"SI",AG_Sheyla_1[FECHA],"13/08/2025")</f>
        <v>0</v>
      </c>
      <c r="AI148" s="1">
        <f>COUNTIFS(AG_Sheyla_1[ASESORA],'REPORTE| Agenda'!Y148,AG_Sheyla_1[SEMESTRE],"2026-I",AG_Sheyla_1[2 RINDIÓ EXAMEN],"SI",AG_Sheyla_1[FECHA],"14/08/2025")</f>
        <v>0</v>
      </c>
      <c r="AJ148" s="1">
        <f>COUNTIFS(AG_Sheyla_1[ASESORA],'REPORTE| Agenda'!Y148,AG_Sheyla_1[SEMESTRE],"2026-I",AG_Sheyla_1[2 RINDIÓ EXAMEN],"SI",AG_Sheyla_1[FECHA],"15/08/2025")</f>
        <v>0</v>
      </c>
      <c r="AK148" s="1">
        <f>COUNTIFS(AG_Sheyla_1[ASESORA],'REPORTE| Agenda'!Y148,AG_Sheyla_1[SEMESTRE],"2026-I",AG_Sheyla_1[2 RINDIÓ EXAMEN],"SI",AG_Sheyla_1[FECHA],"18/08/2025")</f>
        <v>0</v>
      </c>
      <c r="AL148" s="1">
        <f>COUNTIFS(AG_Sheyla_1[ASESORA],'REPORTE| Agenda'!Y148,AG_Sheyla_1[SEMESTRE],"2026-I",AG_Sheyla_1[2 RINDIÓ EXAMEN],"SI",AG_Sheyla_1[FECHA],"19/08/2025")</f>
        <v>0</v>
      </c>
      <c r="AM148" s="1">
        <f>COUNTIFS(AG_Sheyla_1[ASESORA],'REPORTE| Agenda'!Y148,AG_Sheyla_1[SEMESTRE],"2026-I",AG_Sheyla_1[2 RINDIÓ EXAMEN],"SI",AG_Sheyla_1[FECHA],"20/08/2025")</f>
        <v>0</v>
      </c>
      <c r="AN148" s="1">
        <f>COUNTIFS(AG_Sheyla_1[ASESORA],'REPORTE| Agenda'!Y148,AG_Sheyla_1[SEMESTRE],"2026-I",AG_Sheyla_1[2 RINDIÓ EXAMEN],"SI",AG_Sheyla_1[FECHA],"21/08/2025")</f>
        <v>0</v>
      </c>
      <c r="AO148" s="1">
        <f>COUNTIFS(AG_Sheyla_1[ASESORA],'REPORTE| Agenda'!Y148,AG_Sheyla_1[SEMESTRE],"2026-I",AG_Sheyla_1[2 RINDIÓ EXAMEN],"SI",AG_Sheyla_1[FECHA],"22/08/2025")</f>
        <v>0</v>
      </c>
      <c r="AP148" s="1">
        <f>COUNTIFS(AG_Sheyla_1[ASESORA],'REPORTE| Agenda'!Y148,AG_Sheyla_1[SEMESTRE],"2026-I",AG_Sheyla_1[2 RINDIÓ EXAMEN],"SI",AG_Sheyla_1[FECHA],"25/08/2025")</f>
        <v>0</v>
      </c>
      <c r="AQ148" s="1">
        <f>COUNTIFS(AG_Sheyla_1[ASESORA],'REPORTE| Agenda'!Y148,AG_Sheyla_1[SEMESTRE],"2026-I",AG_Sheyla_1[2 RINDIÓ EXAMEN],"SI",AG_Sheyla_1[FECHA],"26/08/2025")</f>
        <v>0</v>
      </c>
      <c r="AR148" s="1">
        <f>COUNTIFS(AG_Sheyla_1[ASESORA],'REPORTE| Agenda'!Y148,AG_Sheyla_1[SEMESTRE],"2026-I",AG_Sheyla_1[2 RINDIÓ EXAMEN],"SI",AG_Sheyla_1[FECHA],"27/08/2025")</f>
        <v>0</v>
      </c>
      <c r="AS148" s="1">
        <f>COUNTIFS(AG_Sheyla_1[ASESORA],'REPORTE| Agenda'!Y148,AG_Sheyla_1[SEMESTRE],"2026-I",AG_Sheyla_1[2 RINDIÓ EXAMEN],"SI",AG_Sheyla_1[FECHA],"28/08/2025")</f>
        <v>0</v>
      </c>
      <c r="AT148" s="1">
        <f>COUNTIFS(AG_Sheyla_1[ASESORA],'REPORTE| Agenda'!Y148,AG_Sheyla_1[SEMESTRE],"2026-I",AG_Sheyla_1[2 RINDIÓ EXAMEN],"SI",AG_Sheyla_1[FECHA],"29/08/2025")</f>
        <v>0</v>
      </c>
    </row>
    <row r="149" spans="2:46">
      <c r="B149" s="496"/>
      <c r="C149" s="496"/>
      <c r="D149" s="496"/>
      <c r="E149" s="496"/>
      <c r="F149" s="496"/>
      <c r="G149" s="496"/>
      <c r="H149" s="496"/>
      <c r="I149" s="496"/>
      <c r="J149" s="496"/>
      <c r="K149" s="496"/>
      <c r="L149" s="496"/>
      <c r="M149" s="496"/>
      <c r="N149" s="496"/>
      <c r="O149" s="496"/>
      <c r="P149" s="496"/>
      <c r="Q149" s="496"/>
      <c r="R149" s="496"/>
      <c r="S149" s="496"/>
      <c r="T149" s="496"/>
      <c r="Y149" s="356" t="s">
        <v>230</v>
      </c>
      <c r="Z149" s="191">
        <f>COUNTIFS(AG_Sheyla_1[ASESORA],'REPORTE| Agenda'!Y149,AG_Sheyla_1[SEMESTRE],"2026-I",AG_Sheyla_1[2 RINDIÓ EXAMEN],"SI",AG_Sheyla_1[FECHA],"01/08/2025")</f>
        <v>0</v>
      </c>
      <c r="AA149" s="191">
        <f>COUNTIFS(AG_Sheyla_1[ASESORA],'REPORTE| Agenda'!Y149,AG_Sheyla_1[SEMESTRE],"2026-I",AG_Sheyla_1[2 RINDIÓ EXAMEN],"SI",AG_Sheyla_1[FECHA],"04/08/2025")</f>
        <v>1</v>
      </c>
      <c r="AB149" s="191">
        <f>COUNTIFS(AG_Sheyla_1[ASESORA],'REPORTE| Agenda'!Y149,AG_Sheyla_1[SEMESTRE],"2026-I",AG_Sheyla_1[2 RINDIÓ EXAMEN],"SI",AG_Sheyla_1[FECHA],"05/08/2025")</f>
        <v>6</v>
      </c>
      <c r="AC149" s="191">
        <f>COUNTIFS(AG_Sheyla_1[ASESORA],'REPORTE| Agenda'!Y149,AG_Sheyla_1[SEMESTRE],"2026-I",AG_Sheyla_1[2 RINDIÓ EXAMEN],"SI",AG_Sheyla_1[FECHA],"06/08/2025")</f>
        <v>0</v>
      </c>
      <c r="AD149" s="191">
        <f>COUNTIFS(AG_Sheyla_1[ASESORA],'REPORTE| Agenda'!Y149,AG_Sheyla_1[SEMESTRE],"2026-I",AG_Sheyla_1[2 RINDIÓ EXAMEN],"SI",AG_Sheyla_1[FECHA],"07/08/2025")</f>
        <v>1</v>
      </c>
      <c r="AE149" s="191">
        <f>COUNTIFS(AG_Sheyla_1[ASESORA],'REPORTE| Agenda'!Y149,AG_Sheyla_1[SEMESTRE],"2026-I",AG_Sheyla_1[2 RINDIÓ EXAMEN],"SI",AG_Sheyla_1[FECHA],"08/08/2025")</f>
        <v>0</v>
      </c>
      <c r="AF149" s="1">
        <f>COUNTIFS(AG_Sheyla_1[ASESORA],'REPORTE| Agenda'!Y149,AG_Sheyla_1[SEMESTRE],"2026-I",AG_Sheyla_1[2 RINDIÓ EXAMEN],"SI",AG_Sheyla_1[FECHA],"11/08/2025")</f>
        <v>0</v>
      </c>
      <c r="AG149" s="1">
        <f>COUNTIFS(AG_Sheyla_1[ASESORA],'REPORTE| Agenda'!Y149,AG_Sheyla_1[SEMESTRE],"2026-I",AG_Sheyla_1[2 RINDIÓ EXAMEN],"SI",AG_Sheyla_1[FECHA],"12/08/2025")</f>
        <v>0</v>
      </c>
      <c r="AH149" s="1">
        <f>COUNTIFS(AG_Sheyla_1[ASESORA],'REPORTE| Agenda'!Y149,AG_Sheyla_1[SEMESTRE],"2026-I",AG_Sheyla_1[2 RINDIÓ EXAMEN],"SI",AG_Sheyla_1[FECHA],"13/08/2025")</f>
        <v>0</v>
      </c>
      <c r="AI149" s="1">
        <f>COUNTIFS(AG_Sheyla_1[ASESORA],'REPORTE| Agenda'!Y149,AG_Sheyla_1[SEMESTRE],"2026-I",AG_Sheyla_1[2 RINDIÓ EXAMEN],"SI",AG_Sheyla_1[FECHA],"14/08/2025")</f>
        <v>0</v>
      </c>
      <c r="AJ149" s="1">
        <f>COUNTIFS(AG_Sheyla_1[ASESORA],'REPORTE| Agenda'!Y149,AG_Sheyla_1[SEMESTRE],"2026-I",AG_Sheyla_1[2 RINDIÓ EXAMEN],"SI",AG_Sheyla_1[FECHA],"15/08/2025")</f>
        <v>0</v>
      </c>
      <c r="AK149" s="1">
        <f>COUNTIFS(AG_Sheyla_1[ASESORA],'REPORTE| Agenda'!Y149,AG_Sheyla_1[SEMESTRE],"2026-I",AG_Sheyla_1[2 RINDIÓ EXAMEN],"SI",AG_Sheyla_1[FECHA],"18/08/2025")</f>
        <v>0</v>
      </c>
      <c r="AL149" s="1">
        <f>COUNTIFS(AG_Sheyla_1[ASESORA],'REPORTE| Agenda'!Y149,AG_Sheyla_1[SEMESTRE],"2026-I",AG_Sheyla_1[2 RINDIÓ EXAMEN],"SI",AG_Sheyla_1[FECHA],"19/08/2025")</f>
        <v>0</v>
      </c>
      <c r="AM149" s="1">
        <f>COUNTIFS(AG_Sheyla_1[ASESORA],'REPORTE| Agenda'!Y149,AG_Sheyla_1[SEMESTRE],"2026-I",AG_Sheyla_1[2 RINDIÓ EXAMEN],"SI",AG_Sheyla_1[FECHA],"20/08/2025")</f>
        <v>0</v>
      </c>
      <c r="AN149" s="1">
        <f>COUNTIFS(AG_Sheyla_1[ASESORA],'REPORTE| Agenda'!Y149,AG_Sheyla_1[SEMESTRE],"2026-I",AG_Sheyla_1[2 RINDIÓ EXAMEN],"SI",AG_Sheyla_1[FECHA],"21/08/2025")</f>
        <v>0</v>
      </c>
      <c r="AO149" s="1">
        <f>COUNTIFS(AG_Sheyla_1[ASESORA],'REPORTE| Agenda'!Y149,AG_Sheyla_1[SEMESTRE],"2026-I",AG_Sheyla_1[2 RINDIÓ EXAMEN],"SI",AG_Sheyla_1[FECHA],"22/08/2025")</f>
        <v>0</v>
      </c>
      <c r="AP149" s="1">
        <f>COUNTIFS(AG_Sheyla_1[ASESORA],'REPORTE| Agenda'!Y149,AG_Sheyla_1[SEMESTRE],"2026-I",AG_Sheyla_1[2 RINDIÓ EXAMEN],"SI",AG_Sheyla_1[FECHA],"25/08/2025")</f>
        <v>0</v>
      </c>
      <c r="AQ149" s="1">
        <f>COUNTIFS(AG_Sheyla_1[ASESORA],'REPORTE| Agenda'!Y149,AG_Sheyla_1[SEMESTRE],"2026-I",AG_Sheyla_1[2 RINDIÓ EXAMEN],"SI",AG_Sheyla_1[FECHA],"26/08/2025")</f>
        <v>0</v>
      </c>
      <c r="AR149" s="1">
        <f>COUNTIFS(AG_Sheyla_1[ASESORA],'REPORTE| Agenda'!Y149,AG_Sheyla_1[SEMESTRE],"2026-I",AG_Sheyla_1[2 RINDIÓ EXAMEN],"SI",AG_Sheyla_1[FECHA],"27/08/2025")</f>
        <v>0</v>
      </c>
      <c r="AS149" s="1">
        <f>COUNTIFS(AG_Sheyla_1[ASESORA],'REPORTE| Agenda'!Y149,AG_Sheyla_1[SEMESTRE],"2026-I",AG_Sheyla_1[2 RINDIÓ EXAMEN],"SI",AG_Sheyla_1[FECHA],"28/08/2025")</f>
        <v>0</v>
      </c>
      <c r="AT149" s="1">
        <f>COUNTIFS(AG_Sheyla_1[ASESORA],'REPORTE| Agenda'!Y149,AG_Sheyla_1[SEMESTRE],"2026-I",AG_Sheyla_1[2 RINDIÓ EXAMEN],"SI",AG_Sheyla_1[FECHA],"29/08/2025")</f>
        <v>0</v>
      </c>
    </row>
    <row r="150" spans="2:46">
      <c r="B150" s="496"/>
      <c r="C150" s="496"/>
      <c r="D150" s="1274" t="s">
        <v>12507</v>
      </c>
      <c r="E150" s="1274"/>
      <c r="F150" s="1274"/>
      <c r="G150" s="1274"/>
      <c r="H150" s="1274"/>
      <c r="I150" s="1274"/>
      <c r="J150" s="1274"/>
      <c r="K150" s="1274"/>
      <c r="L150" s="1274"/>
      <c r="M150" s="1274"/>
      <c r="N150" s="1274"/>
      <c r="O150" s="1274"/>
      <c r="P150" s="1274"/>
      <c r="Q150" s="1274"/>
      <c r="R150" s="1274"/>
      <c r="S150" s="1274"/>
      <c r="T150" s="496"/>
      <c r="Y150" s="395" t="s">
        <v>219</v>
      </c>
      <c r="Z150" s="396">
        <f t="shared" ref="Z150:AT150" si="23">SUM(Z145:Z149)</f>
        <v>1</v>
      </c>
      <c r="AA150" s="396">
        <f t="shared" si="23"/>
        <v>4</v>
      </c>
      <c r="AB150" s="396">
        <f t="shared" si="23"/>
        <v>10</v>
      </c>
      <c r="AC150" s="396">
        <f t="shared" si="23"/>
        <v>0</v>
      </c>
      <c r="AD150" s="396">
        <f t="shared" si="23"/>
        <v>3</v>
      </c>
      <c r="AE150" s="396">
        <f t="shared" si="23"/>
        <v>0</v>
      </c>
      <c r="AF150" s="396">
        <f t="shared" si="23"/>
        <v>0</v>
      </c>
      <c r="AG150" s="396">
        <f t="shared" si="23"/>
        <v>0</v>
      </c>
      <c r="AH150" s="396">
        <f t="shared" si="23"/>
        <v>0</v>
      </c>
      <c r="AI150" s="396">
        <f t="shared" si="23"/>
        <v>0</v>
      </c>
      <c r="AJ150" s="396">
        <f t="shared" si="23"/>
        <v>0</v>
      </c>
      <c r="AK150" s="396">
        <f t="shared" si="23"/>
        <v>0</v>
      </c>
      <c r="AL150" s="396">
        <f t="shared" si="23"/>
        <v>0</v>
      </c>
      <c r="AM150" s="396">
        <f t="shared" si="23"/>
        <v>0</v>
      </c>
      <c r="AN150" s="396">
        <f t="shared" si="23"/>
        <v>0</v>
      </c>
      <c r="AO150" s="396">
        <f t="shared" si="23"/>
        <v>0</v>
      </c>
      <c r="AP150" s="396">
        <f t="shared" si="23"/>
        <v>0</v>
      </c>
      <c r="AQ150" s="396">
        <f t="shared" si="23"/>
        <v>0</v>
      </c>
      <c r="AR150" s="396">
        <f t="shared" si="23"/>
        <v>0</v>
      </c>
      <c r="AS150" s="396">
        <f t="shared" si="23"/>
        <v>0</v>
      </c>
      <c r="AT150" s="396">
        <f t="shared" si="23"/>
        <v>0</v>
      </c>
    </row>
    <row r="151" spans="2:46" ht="6.75" customHeight="1">
      <c r="B151" s="496"/>
      <c r="C151" s="496"/>
      <c r="D151" s="496"/>
      <c r="E151" s="496"/>
      <c r="F151" s="496"/>
      <c r="G151" s="496"/>
      <c r="H151" s="496"/>
      <c r="I151" s="496"/>
      <c r="J151" s="496"/>
      <c r="K151" s="496"/>
      <c r="L151" s="496"/>
      <c r="M151" s="496"/>
      <c r="N151" s="496"/>
      <c r="O151" s="496"/>
      <c r="P151" s="496"/>
      <c r="Q151" s="496"/>
      <c r="R151" s="496"/>
      <c r="S151" s="496"/>
      <c r="T151" s="496"/>
    </row>
    <row r="152" spans="2:46" ht="17.25" customHeight="1">
      <c r="B152" s="496"/>
      <c r="C152" s="496"/>
      <c r="D152" s="1278" t="s">
        <v>12508</v>
      </c>
      <c r="E152" s="1279"/>
      <c r="F152" s="1279"/>
      <c r="G152" s="1279"/>
      <c r="H152" s="1279"/>
      <c r="I152" s="1279"/>
      <c r="J152" s="1279"/>
      <c r="K152" s="1279"/>
      <c r="L152" s="1279"/>
      <c r="M152" s="1279"/>
      <c r="N152" s="1279"/>
      <c r="O152" s="1279"/>
      <c r="P152" s="1279"/>
      <c r="Q152" s="1279"/>
      <c r="R152" s="1279"/>
      <c r="S152" s="1280"/>
      <c r="T152" s="496"/>
    </row>
    <row r="153" spans="2:46" ht="7.5" customHeight="1">
      <c r="B153" s="496"/>
      <c r="C153" s="496"/>
      <c r="D153" s="496"/>
      <c r="E153" s="496"/>
      <c r="F153" s="496"/>
      <c r="G153" s="496"/>
      <c r="H153" s="496"/>
      <c r="I153" s="496"/>
      <c r="J153" s="496"/>
      <c r="K153" s="496"/>
      <c r="L153" s="496"/>
      <c r="M153" s="496"/>
      <c r="N153" s="496"/>
      <c r="O153" s="496"/>
      <c r="P153" s="496"/>
      <c r="Q153" s="496"/>
      <c r="R153" s="496"/>
      <c r="S153" s="496"/>
      <c r="T153" s="496"/>
    </row>
    <row r="154" spans="2:46">
      <c r="B154" s="496"/>
      <c r="C154" s="498"/>
      <c r="D154" s="493">
        <v>10</v>
      </c>
      <c r="E154" s="398">
        <v>11</v>
      </c>
      <c r="F154" s="398">
        <v>14</v>
      </c>
      <c r="G154" s="398">
        <v>15</v>
      </c>
      <c r="H154" s="398">
        <v>16</v>
      </c>
      <c r="I154" s="398">
        <v>17</v>
      </c>
      <c r="J154" s="398">
        <v>18</v>
      </c>
      <c r="K154" s="398">
        <v>21</v>
      </c>
      <c r="L154" s="398">
        <v>22</v>
      </c>
      <c r="M154" s="398">
        <v>23</v>
      </c>
      <c r="N154" s="398">
        <v>24</v>
      </c>
      <c r="O154" s="398">
        <v>25</v>
      </c>
      <c r="P154" s="398">
        <v>28</v>
      </c>
      <c r="Q154" s="398">
        <v>29</v>
      </c>
      <c r="R154" s="398">
        <v>30</v>
      </c>
      <c r="S154" s="398">
        <v>31</v>
      </c>
      <c r="T154" s="496"/>
    </row>
    <row r="155" spans="2:46">
      <c r="B155" s="496"/>
      <c r="C155" s="497" t="s">
        <v>224</v>
      </c>
      <c r="D155" s="499">
        <f>COUNTIFS(AG_Sheyla_1[ESCUELA],'REPORTE| Agenda'!C155,AG_Sheyla_1[2 RINDIÓ EXAMEN],"SI",AG_Sheyla_1[FECHA],"10/07/2025",AG_Sheyla_1[SEMESTRE],"2025-II")</f>
        <v>2</v>
      </c>
      <c r="E155" s="496"/>
      <c r="F155" s="496"/>
      <c r="G155" s="496"/>
      <c r="H155" s="496"/>
      <c r="I155" s="496"/>
      <c r="J155" s="496"/>
      <c r="K155" s="496"/>
      <c r="L155" s="496"/>
      <c r="M155" s="496"/>
      <c r="N155" s="496"/>
      <c r="O155" s="496"/>
      <c r="P155" s="496"/>
      <c r="Q155" s="496"/>
      <c r="R155" s="496"/>
      <c r="S155" s="496"/>
      <c r="T155" s="496"/>
    </row>
    <row r="156" spans="2:46">
      <c r="B156" s="496"/>
      <c r="C156" s="497" t="s">
        <v>225</v>
      </c>
      <c r="D156" s="500">
        <f>COUNTIFS(AG_Sheyla_1[ESCUELA],'REPORTE| Agenda'!C156,AG_Sheyla_1[2 RINDIÓ EXAMEN],"SI",AG_Sheyla_1[FECHA],"10/07/2025",AG_Sheyla_1[SEMESTRE],"2025-II")</f>
        <v>0</v>
      </c>
      <c r="E156" s="496"/>
      <c r="F156" s="496"/>
      <c r="G156" s="496"/>
      <c r="H156" s="496"/>
      <c r="I156" s="496"/>
      <c r="J156" s="496"/>
      <c r="K156" s="496"/>
      <c r="L156" s="496"/>
      <c r="M156" s="496"/>
      <c r="N156" s="496"/>
      <c r="O156" s="496"/>
      <c r="P156" s="496"/>
      <c r="Q156" s="496"/>
      <c r="R156" s="496"/>
      <c r="S156" s="496"/>
      <c r="T156" s="496"/>
    </row>
    <row r="157" spans="2:46">
      <c r="B157" s="496"/>
      <c r="C157" s="497" t="s">
        <v>223</v>
      </c>
      <c r="D157" s="501">
        <f>COUNTIFS(AG_Sheyla_1[ESCUELA],'REPORTE| Agenda'!C157,AG_Sheyla_1[2 RINDIÓ EXAMEN],"SI",AG_Sheyla_1[FECHA],"10/07/2025",AG_Sheyla_1[SEMESTRE],"2025-II")</f>
        <v>1</v>
      </c>
      <c r="E157" s="496"/>
      <c r="F157" s="496"/>
      <c r="G157" s="496"/>
      <c r="H157" s="496"/>
      <c r="I157" s="496"/>
      <c r="J157" s="496"/>
      <c r="K157" s="496"/>
      <c r="L157" s="496"/>
      <c r="M157" s="496"/>
      <c r="N157" s="496"/>
      <c r="O157" s="496"/>
      <c r="P157" s="496"/>
      <c r="Q157" s="496"/>
      <c r="R157" s="496"/>
      <c r="S157" s="496"/>
      <c r="T157" s="496"/>
    </row>
    <row r="158" spans="2:46">
      <c r="B158" s="1281" t="s">
        <v>219</v>
      </c>
      <c r="C158" s="1281"/>
      <c r="D158" s="502">
        <f>SUM(D155:D157)</f>
        <v>3</v>
      </c>
      <c r="E158" s="496"/>
      <c r="F158" s="496"/>
      <c r="G158" s="496"/>
      <c r="H158" s="496"/>
      <c r="I158" s="496"/>
      <c r="J158" s="496"/>
      <c r="K158" s="496"/>
      <c r="L158" s="496"/>
      <c r="M158" s="496"/>
      <c r="N158" s="496"/>
      <c r="O158" s="496"/>
      <c r="P158" s="496"/>
      <c r="Q158" s="496"/>
      <c r="R158" s="496"/>
      <c r="S158" s="496"/>
      <c r="T158" s="496"/>
    </row>
    <row r="159" spans="2:46" ht="4.5" customHeight="1">
      <c r="B159" s="496"/>
      <c r="C159" s="496"/>
      <c r="D159" s="496"/>
      <c r="E159" s="496"/>
      <c r="F159" s="496"/>
      <c r="G159" s="496"/>
      <c r="H159" s="496"/>
      <c r="I159" s="496"/>
      <c r="J159" s="496"/>
      <c r="K159" s="496"/>
      <c r="L159" s="496"/>
      <c r="M159" s="496"/>
      <c r="N159" s="496"/>
      <c r="O159" s="496"/>
      <c r="P159" s="496"/>
      <c r="Q159" s="496"/>
      <c r="R159" s="496"/>
      <c r="S159" s="496"/>
      <c r="T159" s="496"/>
    </row>
    <row r="160" spans="2:46">
      <c r="B160" s="496"/>
      <c r="C160" s="496"/>
      <c r="D160" s="1278" t="s">
        <v>12509</v>
      </c>
      <c r="E160" s="1279"/>
      <c r="F160" s="1279"/>
      <c r="G160" s="1279"/>
      <c r="H160" s="1279"/>
      <c r="I160" s="1279"/>
      <c r="J160" s="1279"/>
      <c r="K160" s="1279"/>
      <c r="L160" s="1279"/>
      <c r="M160" s="1279"/>
      <c r="N160" s="1279"/>
      <c r="O160" s="1279"/>
      <c r="P160" s="1279"/>
      <c r="Q160" s="1279"/>
      <c r="R160" s="1279"/>
      <c r="S160" s="1280"/>
      <c r="T160" s="496"/>
    </row>
    <row r="161" spans="2:20" ht="7.5" customHeight="1">
      <c r="B161" s="496"/>
      <c r="C161" s="496"/>
      <c r="D161" s="496"/>
      <c r="E161" s="496"/>
      <c r="F161" s="496"/>
      <c r="G161" s="496"/>
      <c r="H161" s="496"/>
      <c r="I161" s="496"/>
      <c r="J161" s="496"/>
      <c r="K161" s="496"/>
      <c r="L161" s="496"/>
      <c r="M161" s="496"/>
      <c r="N161" s="496"/>
      <c r="O161" s="496"/>
      <c r="P161" s="496"/>
      <c r="Q161" s="496"/>
      <c r="R161" s="496"/>
      <c r="S161" s="496"/>
      <c r="T161" s="496"/>
    </row>
    <row r="162" spans="2:20">
      <c r="B162" s="496"/>
      <c r="C162" s="498"/>
      <c r="D162" s="493">
        <v>10</v>
      </c>
      <c r="E162" s="398">
        <v>11</v>
      </c>
      <c r="F162" s="398">
        <v>14</v>
      </c>
      <c r="G162" s="398">
        <v>15</v>
      </c>
      <c r="H162" s="398">
        <v>16</v>
      </c>
      <c r="I162" s="398">
        <v>17</v>
      </c>
      <c r="J162" s="398">
        <v>18</v>
      </c>
      <c r="K162" s="398">
        <v>21</v>
      </c>
      <c r="L162" s="398">
        <v>22</v>
      </c>
      <c r="M162" s="398">
        <v>23</v>
      </c>
      <c r="N162" s="398">
        <v>24</v>
      </c>
      <c r="O162" s="398">
        <v>25</v>
      </c>
      <c r="P162" s="398">
        <v>28</v>
      </c>
      <c r="Q162" s="398">
        <v>29</v>
      </c>
      <c r="R162" s="398">
        <v>30</v>
      </c>
      <c r="S162" s="398">
        <v>31</v>
      </c>
      <c r="T162" s="496"/>
    </row>
    <row r="163" spans="2:20">
      <c r="B163" s="496"/>
      <c r="C163" s="497" t="s">
        <v>224</v>
      </c>
      <c r="D163" s="500">
        <f>COUNTIFS(AG_Sheyla_1[ESCUELA],'REPORTE| Agenda'!C163,AG_Sheyla_1[2 RINDIÓ EXAMEN],"SI",AG_Sheyla_1[FECHA],"10/07/2025",AG_Sheyla_1[SEMESTRE],"2026-I")</f>
        <v>1</v>
      </c>
      <c r="E163" s="496"/>
      <c r="F163" s="496"/>
      <c r="G163" s="496"/>
      <c r="H163" s="496"/>
      <c r="I163" s="496"/>
      <c r="J163" s="496"/>
      <c r="K163" s="496"/>
      <c r="L163" s="496"/>
      <c r="M163" s="496"/>
      <c r="N163" s="496"/>
      <c r="O163" s="496"/>
      <c r="P163" s="496"/>
      <c r="Q163" s="496"/>
      <c r="R163" s="496"/>
      <c r="S163" s="496"/>
      <c r="T163" s="496"/>
    </row>
    <row r="164" spans="2:20">
      <c r="B164" s="496"/>
      <c r="C164" s="497" t="s">
        <v>225</v>
      </c>
      <c r="D164" s="500">
        <f>COUNTIFS(AG_Sheyla_1[ESCUELA],'REPORTE| Agenda'!C164,AG_Sheyla_1[2 RINDIÓ EXAMEN],"SI",AG_Sheyla_1[FECHA],"10/07/2025",AG_Sheyla_1[SEMESTRE],"2026-I")</f>
        <v>1</v>
      </c>
      <c r="E164" s="496"/>
      <c r="F164" s="496"/>
      <c r="G164" s="496"/>
      <c r="H164" s="496"/>
      <c r="I164" s="496"/>
      <c r="J164" s="496"/>
      <c r="K164" s="496"/>
      <c r="L164" s="496"/>
      <c r="M164" s="496"/>
      <c r="N164" s="496"/>
      <c r="O164" s="496"/>
      <c r="P164" s="496"/>
      <c r="Q164" s="496"/>
      <c r="R164" s="496"/>
      <c r="S164" s="496"/>
      <c r="T164" s="496"/>
    </row>
    <row r="165" spans="2:20">
      <c r="B165" s="496"/>
      <c r="C165" s="497" t="s">
        <v>223</v>
      </c>
      <c r="D165" s="501">
        <f>COUNTIFS(AG_Sheyla_1[ESCUELA],'REPORTE| Agenda'!C165,AG_Sheyla_1[2 RINDIÓ EXAMEN],"SI",AG_Sheyla_1[FECHA],"10/07/2025",AG_Sheyla_1[SEMESTRE],"2026-I")</f>
        <v>1</v>
      </c>
      <c r="E165" s="496"/>
      <c r="F165" s="496"/>
      <c r="G165" s="496"/>
      <c r="H165" s="496"/>
      <c r="I165" s="496"/>
      <c r="J165" s="496"/>
      <c r="K165" s="496"/>
      <c r="L165" s="496"/>
      <c r="M165" s="496"/>
      <c r="N165" s="496"/>
      <c r="O165" s="496"/>
      <c r="P165" s="496"/>
      <c r="Q165" s="496"/>
      <c r="R165" s="496"/>
      <c r="S165" s="496"/>
      <c r="T165" s="496"/>
    </row>
    <row r="166" spans="2:20">
      <c r="B166" s="1281" t="s">
        <v>219</v>
      </c>
      <c r="C166" s="1281"/>
      <c r="D166" s="502">
        <f>SUM(D163:D165)</f>
        <v>3</v>
      </c>
      <c r="E166" s="496"/>
      <c r="F166" s="496"/>
      <c r="G166" s="496"/>
      <c r="H166" s="496"/>
      <c r="I166" s="496"/>
      <c r="J166" s="496"/>
      <c r="K166" s="496"/>
      <c r="L166" s="496"/>
      <c r="M166" s="496"/>
      <c r="N166" s="496"/>
      <c r="O166" s="496"/>
      <c r="P166" s="496"/>
      <c r="Q166" s="496"/>
      <c r="R166" s="496"/>
      <c r="S166" s="496"/>
      <c r="T166" s="496"/>
    </row>
    <row r="167" spans="2:20">
      <c r="B167" s="496"/>
      <c r="C167" s="496"/>
      <c r="D167" s="496"/>
      <c r="E167" s="496"/>
      <c r="F167" s="496"/>
      <c r="G167" s="496"/>
      <c r="H167" s="496"/>
      <c r="I167" s="496"/>
      <c r="J167" s="496"/>
      <c r="K167" s="496"/>
      <c r="L167" s="496"/>
      <c r="M167" s="496"/>
      <c r="N167" s="496"/>
      <c r="O167" s="496"/>
      <c r="P167" s="496"/>
      <c r="Q167" s="496"/>
      <c r="R167" s="496"/>
      <c r="S167" s="496"/>
      <c r="T167" s="496"/>
    </row>
    <row r="172" spans="2:20">
      <c r="B172" s="356" t="s">
        <v>226</v>
      </c>
      <c r="C172">
        <f>W11</f>
        <v>47</v>
      </c>
    </row>
    <row r="173" spans="2:20">
      <c r="B173" s="356" t="s">
        <v>227</v>
      </c>
      <c r="C173">
        <f>W19</f>
        <v>24</v>
      </c>
    </row>
    <row r="174" spans="2:20">
      <c r="B174" s="356" t="s">
        <v>228</v>
      </c>
      <c r="C174">
        <f>W27</f>
        <v>25</v>
      </c>
    </row>
    <row r="175" spans="2:20" ht="15.75" customHeight="1">
      <c r="B175" s="356" t="s">
        <v>229</v>
      </c>
      <c r="C175">
        <f>W35</f>
        <v>53</v>
      </c>
    </row>
    <row r="176" spans="2:20">
      <c r="B176" s="356" t="s">
        <v>230</v>
      </c>
      <c r="C176">
        <f>W43</f>
        <v>88</v>
      </c>
    </row>
  </sheetData>
  <mergeCells count="301">
    <mergeCell ref="L125:P125"/>
    <mergeCell ref="Q125:S125"/>
    <mergeCell ref="Z45:AG45"/>
    <mergeCell ref="AI45:AP45"/>
    <mergeCell ref="Z54:AA54"/>
    <mergeCell ref="AB54:AC54"/>
    <mergeCell ref="AD54:AE54"/>
    <mergeCell ref="AF54:AG54"/>
    <mergeCell ref="AI51:AJ51"/>
    <mergeCell ref="AK51:AL51"/>
    <mergeCell ref="AM51:AN51"/>
    <mergeCell ref="AO51:AP51"/>
    <mergeCell ref="AI52:AJ52"/>
    <mergeCell ref="AK52:AL52"/>
    <mergeCell ref="AM52:AN52"/>
    <mergeCell ref="AO52:AP52"/>
    <mergeCell ref="AI53:AJ53"/>
    <mergeCell ref="AK53:AL53"/>
    <mergeCell ref="AM53:AN53"/>
    <mergeCell ref="AO53:AP53"/>
    <mergeCell ref="R102:S102"/>
    <mergeCell ref="Z88:AP88"/>
    <mergeCell ref="Z90:AG90"/>
    <mergeCell ref="AI90:AP90"/>
    <mergeCell ref="Z92:AA92"/>
    <mergeCell ref="AB92:AC92"/>
    <mergeCell ref="AD92:AE92"/>
    <mergeCell ref="AF92:AG92"/>
    <mergeCell ref="AI92:AJ92"/>
    <mergeCell ref="H122:J122"/>
    <mergeCell ref="H123:J123"/>
    <mergeCell ref="H124:J124"/>
    <mergeCell ref="H120:J120"/>
    <mergeCell ref="J111:K111"/>
    <mergeCell ref="L111:M111"/>
    <mergeCell ref="N111:O111"/>
    <mergeCell ref="N102:O102"/>
    <mergeCell ref="P102:Q102"/>
    <mergeCell ref="L123:P123"/>
    <mergeCell ref="Q123:S123"/>
    <mergeCell ref="L124:P124"/>
    <mergeCell ref="Q124:S124"/>
    <mergeCell ref="C120:G120"/>
    <mergeCell ref="C122:G122"/>
    <mergeCell ref="C123:G123"/>
    <mergeCell ref="L120:P120"/>
    <mergeCell ref="AO49:AP49"/>
    <mergeCell ref="Z51:AA51"/>
    <mergeCell ref="Z52:AA52"/>
    <mergeCell ref="Z53:AA53"/>
    <mergeCell ref="AB51:AC51"/>
    <mergeCell ref="AB52:AC52"/>
    <mergeCell ref="AB53:AC53"/>
    <mergeCell ref="AD51:AE51"/>
    <mergeCell ref="AD52:AE52"/>
    <mergeCell ref="AD53:AE53"/>
    <mergeCell ref="AF51:AG51"/>
    <mergeCell ref="AF52:AG52"/>
    <mergeCell ref="AF53:AG53"/>
    <mergeCell ref="Q120:S120"/>
    <mergeCell ref="L122:P122"/>
    <mergeCell ref="Q122:S122"/>
    <mergeCell ref="B104:W104"/>
    <mergeCell ref="D111:E111"/>
    <mergeCell ref="F111:G111"/>
    <mergeCell ref="H111:I111"/>
    <mergeCell ref="D113:E113"/>
    <mergeCell ref="F113:G113"/>
    <mergeCell ref="H113:I113"/>
    <mergeCell ref="J113:K113"/>
    <mergeCell ref="L113:M113"/>
    <mergeCell ref="C102:D102"/>
    <mergeCell ref="E102:F102"/>
    <mergeCell ref="G102:H102"/>
    <mergeCell ref="I102:J102"/>
    <mergeCell ref="L102:M102"/>
    <mergeCell ref="C100:D100"/>
    <mergeCell ref="E100:F100"/>
    <mergeCell ref="G100:H100"/>
    <mergeCell ref="I100:J100"/>
    <mergeCell ref="L100:M100"/>
    <mergeCell ref="AO100:AP100"/>
    <mergeCell ref="Z102:AA102"/>
    <mergeCell ref="AB102:AC102"/>
    <mergeCell ref="AD102:AE102"/>
    <mergeCell ref="AF102:AG102"/>
    <mergeCell ref="AI102:AJ102"/>
    <mergeCell ref="AK102:AL102"/>
    <mergeCell ref="AM102:AN102"/>
    <mergeCell ref="AO102:AP102"/>
    <mergeCell ref="Z100:AA100"/>
    <mergeCell ref="AB100:AC100"/>
    <mergeCell ref="AD100:AE100"/>
    <mergeCell ref="AF100:AG100"/>
    <mergeCell ref="AI100:AJ100"/>
    <mergeCell ref="AM100:AN100"/>
    <mergeCell ref="AK100:AL100"/>
    <mergeCell ref="N100:O100"/>
    <mergeCell ref="P100:Q100"/>
    <mergeCell ref="R100:S100"/>
    <mergeCell ref="AK92:AL92"/>
    <mergeCell ref="AM92:AN92"/>
    <mergeCell ref="AO92:AP92"/>
    <mergeCell ref="AC84:AF84"/>
    <mergeCell ref="AI84:AL84"/>
    <mergeCell ref="AC85:AF85"/>
    <mergeCell ref="AI85:AL85"/>
    <mergeCell ref="AC86:AF86"/>
    <mergeCell ref="AI86:AL86"/>
    <mergeCell ref="C88:S88"/>
    <mergeCell ref="C90:J90"/>
    <mergeCell ref="L90:S90"/>
    <mergeCell ref="C92:D92"/>
    <mergeCell ref="E92:F92"/>
    <mergeCell ref="G92:H92"/>
    <mergeCell ref="I92:J92"/>
    <mergeCell ref="L92:M92"/>
    <mergeCell ref="N92:O92"/>
    <mergeCell ref="P92:Q92"/>
    <mergeCell ref="R92:S92"/>
    <mergeCell ref="F84:I84"/>
    <mergeCell ref="L84:O84"/>
    <mergeCell ref="F85:I85"/>
    <mergeCell ref="L85:O85"/>
    <mergeCell ref="F86:I86"/>
    <mergeCell ref="L86:O86"/>
    <mergeCell ref="B82:W82"/>
    <mergeCell ref="B72:J72"/>
    <mergeCell ref="Y72:AG72"/>
    <mergeCell ref="Y80:AC80"/>
    <mergeCell ref="AH80:AL80"/>
    <mergeCell ref="Y82:AT82"/>
    <mergeCell ref="B77:F77"/>
    <mergeCell ref="K77:O77"/>
    <mergeCell ref="B78:F78"/>
    <mergeCell ref="K78:O78"/>
    <mergeCell ref="B80:F80"/>
    <mergeCell ref="K80:O80"/>
    <mergeCell ref="K72:W72"/>
    <mergeCell ref="B74:H74"/>
    <mergeCell ref="K74:O74"/>
    <mergeCell ref="B76:F76"/>
    <mergeCell ref="K76:O76"/>
    <mergeCell ref="AH72:AT72"/>
    <mergeCell ref="Y74:AE74"/>
    <mergeCell ref="AH74:AL74"/>
    <mergeCell ref="Y76:AC76"/>
    <mergeCell ref="AH76:AL76"/>
    <mergeCell ref="Y77:AC77"/>
    <mergeCell ref="AH77:AL77"/>
    <mergeCell ref="Y78:AC78"/>
    <mergeCell ref="AH78:AL78"/>
    <mergeCell ref="AP43:AS43"/>
    <mergeCell ref="Z36:AC36"/>
    <mergeCell ref="AD36:AG36"/>
    <mergeCell ref="AH36:AK36"/>
    <mergeCell ref="AL36:AO36"/>
    <mergeCell ref="Z43:AC43"/>
    <mergeCell ref="AD43:AG43"/>
    <mergeCell ref="AH43:AK43"/>
    <mergeCell ref="AL43:AO43"/>
    <mergeCell ref="S67:V67"/>
    <mergeCell ref="K55:N55"/>
    <mergeCell ref="O55:R55"/>
    <mergeCell ref="S55:V55"/>
    <mergeCell ref="C67:F67"/>
    <mergeCell ref="Z47:AG47"/>
    <mergeCell ref="AI47:AP47"/>
    <mergeCell ref="Z49:AA49"/>
    <mergeCell ref="AB49:AC49"/>
    <mergeCell ref="AD49:AE49"/>
    <mergeCell ref="AF49:AG49"/>
    <mergeCell ref="AI54:AJ54"/>
    <mergeCell ref="AK54:AL54"/>
    <mergeCell ref="AM54:AN54"/>
    <mergeCell ref="AO54:AP54"/>
    <mergeCell ref="AK49:AL49"/>
    <mergeCell ref="AM49:AN49"/>
    <mergeCell ref="B57:W57"/>
    <mergeCell ref="C59:F59"/>
    <mergeCell ref="G59:J59"/>
    <mergeCell ref="K59:N59"/>
    <mergeCell ref="O59:R59"/>
    <mergeCell ref="S59:V59"/>
    <mergeCell ref="G27:J27"/>
    <mergeCell ref="K27:N27"/>
    <mergeCell ref="O27:R27"/>
    <mergeCell ref="Z27:AC27"/>
    <mergeCell ref="AD27:AG27"/>
    <mergeCell ref="AP27:AS27"/>
    <mergeCell ref="A51:A55"/>
    <mergeCell ref="S43:V43"/>
    <mergeCell ref="B45:W45"/>
    <mergeCell ref="C47:F47"/>
    <mergeCell ref="G47:J47"/>
    <mergeCell ref="K47:N47"/>
    <mergeCell ref="O47:R47"/>
    <mergeCell ref="S47:V47"/>
    <mergeCell ref="C43:F43"/>
    <mergeCell ref="G43:J43"/>
    <mergeCell ref="K43:N43"/>
    <mergeCell ref="O43:R43"/>
    <mergeCell ref="Z35:AC35"/>
    <mergeCell ref="AD35:AG35"/>
    <mergeCell ref="AH35:AK35"/>
    <mergeCell ref="AL35:AO35"/>
    <mergeCell ref="AP35:AS35"/>
    <mergeCell ref="AI49:AJ49"/>
    <mergeCell ref="AL11:AO11"/>
    <mergeCell ref="AH27:AK27"/>
    <mergeCell ref="AL27:AO27"/>
    <mergeCell ref="O11:R11"/>
    <mergeCell ref="S11:V11"/>
    <mergeCell ref="AP11:AS11"/>
    <mergeCell ref="Z19:AC19"/>
    <mergeCell ref="AD19:AG19"/>
    <mergeCell ref="AH19:AK19"/>
    <mergeCell ref="AL19:AO19"/>
    <mergeCell ref="AP19:AS19"/>
    <mergeCell ref="S19:V19"/>
    <mergeCell ref="A63:A67"/>
    <mergeCell ref="Y1:AT1"/>
    <mergeCell ref="Z3:AC3"/>
    <mergeCell ref="AD3:AG3"/>
    <mergeCell ref="AH3:AK3"/>
    <mergeCell ref="AL3:AO3"/>
    <mergeCell ref="AP3:AS3"/>
    <mergeCell ref="Z11:AC11"/>
    <mergeCell ref="AD11:AG11"/>
    <mergeCell ref="Z63:Z70"/>
    <mergeCell ref="C70:F70"/>
    <mergeCell ref="G70:J70"/>
    <mergeCell ref="K70:N70"/>
    <mergeCell ref="O70:R70"/>
    <mergeCell ref="S70:V70"/>
    <mergeCell ref="C55:F55"/>
    <mergeCell ref="G55:J55"/>
    <mergeCell ref="B1:W1"/>
    <mergeCell ref="C3:F3"/>
    <mergeCell ref="G67:J67"/>
    <mergeCell ref="K67:N67"/>
    <mergeCell ref="O67:R67"/>
    <mergeCell ref="AH11:AK11"/>
    <mergeCell ref="G3:J3"/>
    <mergeCell ref="K3:N3"/>
    <mergeCell ref="O3:R3"/>
    <mergeCell ref="S3:V3"/>
    <mergeCell ref="D106:G106"/>
    <mergeCell ref="D107:E107"/>
    <mergeCell ref="F107:G107"/>
    <mergeCell ref="H107:I107"/>
    <mergeCell ref="J107:K107"/>
    <mergeCell ref="L107:M107"/>
    <mergeCell ref="N107:O107"/>
    <mergeCell ref="S27:V27"/>
    <mergeCell ref="C35:F35"/>
    <mergeCell ref="G35:J35"/>
    <mergeCell ref="K35:N35"/>
    <mergeCell ref="O35:R35"/>
    <mergeCell ref="S35:V35"/>
    <mergeCell ref="C11:F11"/>
    <mergeCell ref="G11:J11"/>
    <mergeCell ref="K11:N11"/>
    <mergeCell ref="C19:F19"/>
    <mergeCell ref="G19:J19"/>
    <mergeCell ref="K19:N19"/>
    <mergeCell ref="O19:R19"/>
    <mergeCell ref="C27:F27"/>
    <mergeCell ref="Z129:AT129"/>
    <mergeCell ref="C129:U129"/>
    <mergeCell ref="N113:O113"/>
    <mergeCell ref="D109:E109"/>
    <mergeCell ref="F109:G109"/>
    <mergeCell ref="H109:I109"/>
    <mergeCell ref="J109:K109"/>
    <mergeCell ref="L109:M109"/>
    <mergeCell ref="N109:O109"/>
    <mergeCell ref="D110:E110"/>
    <mergeCell ref="F110:G110"/>
    <mergeCell ref="H110:I110"/>
    <mergeCell ref="J110:K110"/>
    <mergeCell ref="C124:G124"/>
    <mergeCell ref="B116:W116"/>
    <mergeCell ref="C118:J118"/>
    <mergeCell ref="L118:S118"/>
    <mergeCell ref="L110:M110"/>
    <mergeCell ref="N110:O110"/>
    <mergeCell ref="F114:I114"/>
    <mergeCell ref="B127:W127"/>
    <mergeCell ref="Y127:AT127"/>
    <mergeCell ref="C125:G125"/>
    <mergeCell ref="H125:J125"/>
    <mergeCell ref="D140:S140"/>
    <mergeCell ref="D142:S142"/>
    <mergeCell ref="D152:S152"/>
    <mergeCell ref="D160:S160"/>
    <mergeCell ref="B158:C158"/>
    <mergeCell ref="B166:C166"/>
    <mergeCell ref="B148:C148"/>
    <mergeCell ref="D150:S150"/>
    <mergeCell ref="Z142:AT142"/>
  </mergeCells>
  <conditionalFormatting sqref="C15:I17">
    <cfRule type="cellIs" dxfId="78" priority="57" operator="greaterThan">
      <formula>1</formula>
    </cfRule>
  </conditionalFormatting>
  <conditionalFormatting sqref="C23:I25">
    <cfRule type="cellIs" dxfId="77" priority="56" operator="greaterThan">
      <formula>1</formula>
    </cfRule>
  </conditionalFormatting>
  <conditionalFormatting sqref="C31:J33">
    <cfRule type="cellIs" dxfId="76" priority="44" operator="greaterThanOrEqual">
      <formula>1</formula>
    </cfRule>
  </conditionalFormatting>
  <conditionalFormatting sqref="C39:J41">
    <cfRule type="cellIs" dxfId="75" priority="43" operator="greaterThanOrEqual">
      <formula>1</formula>
    </cfRule>
  </conditionalFormatting>
  <conditionalFormatting sqref="C7:V9">
    <cfRule type="cellIs" dxfId="74" priority="49" operator="greaterThanOrEqual">
      <formula>1</formula>
    </cfRule>
  </conditionalFormatting>
  <conditionalFormatting sqref="J15">
    <cfRule type="cellIs" dxfId="73" priority="17" operator="greaterThanOrEqual">
      <formula>1</formula>
    </cfRule>
  </conditionalFormatting>
  <conditionalFormatting sqref="J16:J17">
    <cfRule type="cellIs" dxfId="72" priority="46" operator="greaterThanOrEqual">
      <formula>1</formula>
    </cfRule>
  </conditionalFormatting>
  <conditionalFormatting sqref="J23">
    <cfRule type="cellIs" dxfId="71" priority="16" operator="greaterThanOrEqual">
      <formula>1</formula>
    </cfRule>
  </conditionalFormatting>
  <conditionalFormatting sqref="J24:J25">
    <cfRule type="cellIs" dxfId="70" priority="14" operator="greaterThanOrEqual">
      <formula>1</formula>
    </cfRule>
  </conditionalFormatting>
  <conditionalFormatting sqref="K15:V17">
    <cfRule type="cellIs" dxfId="69" priority="34" operator="greaterThanOrEqual">
      <formula>1</formula>
    </cfRule>
  </conditionalFormatting>
  <conditionalFormatting sqref="K23:V25">
    <cfRule type="cellIs" dxfId="68" priority="20" operator="greaterThanOrEqual">
      <formula>1</formula>
    </cfRule>
  </conditionalFormatting>
  <conditionalFormatting sqref="K31:V33">
    <cfRule type="cellIs" dxfId="67" priority="19" operator="greaterThanOrEqual">
      <formula>1</formula>
    </cfRule>
  </conditionalFormatting>
  <conditionalFormatting sqref="K39:V41">
    <cfRule type="cellIs" dxfId="66" priority="18" operator="greaterThanOrEqual">
      <formula>1</formula>
    </cfRule>
  </conditionalFormatting>
  <conditionalFormatting sqref="Z23:AC25">
    <cfRule type="cellIs" dxfId="65" priority="31" operator="greaterThanOrEqual">
      <formula>1</formula>
    </cfRule>
  </conditionalFormatting>
  <conditionalFormatting sqref="Z15:AE17">
    <cfRule type="cellIs" dxfId="64" priority="32" operator="greaterThanOrEqual">
      <formula>1</formula>
    </cfRule>
  </conditionalFormatting>
  <conditionalFormatting sqref="Z7:AG9">
    <cfRule type="cellIs" dxfId="63" priority="33" operator="greaterThanOrEqual">
      <formula>1</formula>
    </cfRule>
  </conditionalFormatting>
  <conditionalFormatting sqref="Z31:AG33">
    <cfRule type="cellIs" dxfId="62" priority="30" operator="greaterThanOrEqual">
      <formula>1</formula>
    </cfRule>
  </conditionalFormatting>
  <conditionalFormatting sqref="Z39:AS41">
    <cfRule type="cellIs" dxfId="61" priority="3" operator="greaterThanOrEqual">
      <formula>1</formula>
    </cfRule>
  </conditionalFormatting>
  <conditionalFormatting sqref="AD23:AS25">
    <cfRule type="cellIs" dxfId="60" priority="1" operator="greaterThanOrEqual">
      <formula>1</formula>
    </cfRule>
  </conditionalFormatting>
  <conditionalFormatting sqref="AF15:AS17">
    <cfRule type="cellIs" dxfId="59" priority="11" operator="greaterThanOrEqual">
      <formula>1</formula>
    </cfRule>
  </conditionalFormatting>
  <conditionalFormatting sqref="AH7:AS9">
    <cfRule type="cellIs" dxfId="58" priority="27" operator="greaterThanOrEqual">
      <formula>1</formula>
    </cfRule>
  </conditionalFormatting>
  <conditionalFormatting sqref="AH31:AS33">
    <cfRule type="cellIs" dxfId="57" priority="23" operator="greaterThanOrEqual">
      <formula>1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8C46-590C-4F77-A0BF-E033D79AD6B5}">
  <sheetPr>
    <tabColor rgb="FFC00000"/>
  </sheetPr>
  <dimension ref="A1:P410"/>
  <sheetViews>
    <sheetView showGridLines="0" topLeftCell="A331" zoomScale="81" zoomScaleNormal="81" workbookViewId="0"/>
  </sheetViews>
  <sheetFormatPr baseColWidth="10" defaultColWidth="11.5" defaultRowHeight="15"/>
  <cols>
    <col min="1" max="1" width="10.83203125" style="1" bestFit="1" customWidth="1"/>
    <col min="2" max="2" width="7" style="1" bestFit="1" customWidth="1"/>
    <col min="3" max="3" width="10.6640625" style="1" bestFit="1" customWidth="1"/>
    <col min="4" max="4" width="43.5" customWidth="1"/>
    <col min="5" max="5" width="10.5" bestFit="1" customWidth="1"/>
    <col min="6" max="6" width="26.1640625" style="1" bestFit="1" customWidth="1"/>
    <col min="7" max="7" width="22.6640625" style="1" bestFit="1" customWidth="1"/>
    <col min="8" max="8" width="17.83203125" bestFit="1" customWidth="1"/>
    <col min="9" max="9" width="12.1640625" style="1" bestFit="1" customWidth="1"/>
    <col min="10" max="10" width="12.5" style="1" bestFit="1" customWidth="1"/>
    <col min="11" max="11" width="17.6640625" style="1" bestFit="1" customWidth="1"/>
    <col min="12" max="12" width="19" style="1" bestFit="1" customWidth="1"/>
    <col min="13" max="13" width="17.5" style="1" bestFit="1" customWidth="1"/>
    <col min="14" max="14" width="31.5" style="1" bestFit="1" customWidth="1"/>
    <col min="15" max="15" width="42.33203125" style="1" bestFit="1" customWidth="1"/>
    <col min="16" max="16" width="14.33203125" style="1" bestFit="1" customWidth="1"/>
  </cols>
  <sheetData>
    <row r="1" spans="1:16">
      <c r="A1" s="51" t="s">
        <v>12503</v>
      </c>
      <c r="B1" s="51" t="s">
        <v>12510</v>
      </c>
      <c r="C1" s="51" t="s">
        <v>12499</v>
      </c>
      <c r="D1" s="50" t="s">
        <v>12511</v>
      </c>
      <c r="E1" s="50" t="s">
        <v>4</v>
      </c>
      <c r="F1" s="51" t="s">
        <v>12512</v>
      </c>
      <c r="G1" s="51" t="s">
        <v>6</v>
      </c>
      <c r="H1" s="50" t="s">
        <v>2</v>
      </c>
      <c r="I1" s="51" t="s">
        <v>1</v>
      </c>
      <c r="J1" s="51" t="s">
        <v>0</v>
      </c>
      <c r="K1" s="51" t="s">
        <v>12513</v>
      </c>
      <c r="L1" s="51" t="s">
        <v>12514</v>
      </c>
      <c r="M1" s="51" t="s">
        <v>12515</v>
      </c>
      <c r="N1" s="51" t="s">
        <v>12516</v>
      </c>
      <c r="O1" s="51" t="s">
        <v>12517</v>
      </c>
      <c r="P1" s="51" t="s">
        <v>333</v>
      </c>
    </row>
    <row r="2" spans="1:16">
      <c r="A2" s="52">
        <v>45836</v>
      </c>
      <c r="B2" s="1" t="s">
        <v>12518</v>
      </c>
      <c r="C2" s="1" t="s">
        <v>12459</v>
      </c>
      <c r="D2" t="s">
        <v>12519</v>
      </c>
      <c r="E2">
        <v>0</v>
      </c>
      <c r="G2" s="1">
        <v>933369858</v>
      </c>
      <c r="H2" t="s">
        <v>224</v>
      </c>
      <c r="J2" s="1" t="s">
        <v>249</v>
      </c>
      <c r="K2" s="1" t="s">
        <v>270</v>
      </c>
      <c r="L2" s="1" t="s">
        <v>270</v>
      </c>
      <c r="P2" s="1" t="s">
        <v>230</v>
      </c>
    </row>
    <row r="3" spans="1:16">
      <c r="A3" s="52">
        <v>45821</v>
      </c>
      <c r="B3" s="1" t="s">
        <v>12518</v>
      </c>
      <c r="C3" s="1" t="s">
        <v>12457</v>
      </c>
      <c r="D3" t="s">
        <v>37</v>
      </c>
      <c r="E3">
        <v>3071791</v>
      </c>
      <c r="G3" s="1">
        <v>906106848</v>
      </c>
      <c r="H3" t="s">
        <v>224</v>
      </c>
      <c r="I3" s="1" t="s">
        <v>7</v>
      </c>
      <c r="J3" s="1" t="s">
        <v>249</v>
      </c>
      <c r="K3" s="1" t="s">
        <v>270</v>
      </c>
      <c r="L3" s="1" t="s">
        <v>270</v>
      </c>
      <c r="P3" s="1" t="s">
        <v>228</v>
      </c>
    </row>
    <row r="4" spans="1:16">
      <c r="A4" s="52">
        <v>45857</v>
      </c>
      <c r="B4" s="1" t="s">
        <v>12520</v>
      </c>
      <c r="C4" s="1" t="s">
        <v>12458</v>
      </c>
      <c r="D4" t="s">
        <v>972</v>
      </c>
      <c r="E4">
        <v>10411439</v>
      </c>
      <c r="G4" s="1">
        <v>968370508</v>
      </c>
      <c r="H4" t="s">
        <v>224</v>
      </c>
      <c r="I4" s="1" t="s">
        <v>7</v>
      </c>
      <c r="J4" s="1" t="s">
        <v>221</v>
      </c>
      <c r="K4" s="1" t="s">
        <v>270</v>
      </c>
      <c r="L4" s="1" t="s">
        <v>270</v>
      </c>
      <c r="P4" s="1" t="s">
        <v>230</v>
      </c>
    </row>
    <row r="5" spans="1:16">
      <c r="A5" s="52">
        <v>45842</v>
      </c>
      <c r="B5" s="1" t="s">
        <v>12520</v>
      </c>
      <c r="C5" s="1" t="s">
        <v>12456</v>
      </c>
      <c r="D5" t="s">
        <v>12521</v>
      </c>
      <c r="E5">
        <v>25830377</v>
      </c>
      <c r="G5" s="1">
        <v>921936947</v>
      </c>
      <c r="H5" t="s">
        <v>224</v>
      </c>
      <c r="I5" s="1" t="s">
        <v>10</v>
      </c>
      <c r="J5" s="1" t="s">
        <v>221</v>
      </c>
      <c r="K5" s="1" t="s">
        <v>270</v>
      </c>
      <c r="L5" s="1" t="s">
        <v>272</v>
      </c>
      <c r="O5" s="1" t="s">
        <v>12522</v>
      </c>
      <c r="P5" s="1" t="s">
        <v>227</v>
      </c>
    </row>
    <row r="6" spans="1:16">
      <c r="A6" s="52">
        <v>45857</v>
      </c>
      <c r="B6" s="1" t="s">
        <v>12520</v>
      </c>
      <c r="C6" s="1" t="s">
        <v>12458</v>
      </c>
      <c r="D6" t="s">
        <v>1975</v>
      </c>
      <c r="E6">
        <v>42827307</v>
      </c>
      <c r="G6" s="1">
        <v>997530731</v>
      </c>
      <c r="H6" t="s">
        <v>223</v>
      </c>
      <c r="J6" s="1" t="s">
        <v>221</v>
      </c>
      <c r="K6" s="1" t="s">
        <v>270</v>
      </c>
      <c r="P6" s="1" t="s">
        <v>230</v>
      </c>
    </row>
    <row r="7" spans="1:16">
      <c r="A7" s="52">
        <v>45857</v>
      </c>
      <c r="B7" s="1" t="s">
        <v>12520</v>
      </c>
      <c r="C7" s="1" t="s">
        <v>12458</v>
      </c>
      <c r="D7" t="s">
        <v>12523</v>
      </c>
      <c r="E7">
        <v>43411257</v>
      </c>
      <c r="G7" s="1">
        <v>940645976</v>
      </c>
      <c r="H7" t="s">
        <v>225</v>
      </c>
      <c r="I7" s="1" t="s">
        <v>7</v>
      </c>
      <c r="J7" s="1" t="s">
        <v>221</v>
      </c>
      <c r="K7" s="1" t="s">
        <v>270</v>
      </c>
      <c r="L7" s="1" t="s">
        <v>270</v>
      </c>
      <c r="P7" s="1" t="s">
        <v>228</v>
      </c>
    </row>
    <row r="8" spans="1:16">
      <c r="A8" s="52">
        <v>45827</v>
      </c>
      <c r="B8" s="1" t="s">
        <v>12518</v>
      </c>
      <c r="C8" s="1" t="s">
        <v>12458</v>
      </c>
      <c r="D8" t="s">
        <v>12524</v>
      </c>
      <c r="E8">
        <v>43480240</v>
      </c>
      <c r="G8" s="1">
        <v>947679617</v>
      </c>
      <c r="H8" t="s">
        <v>223</v>
      </c>
      <c r="I8" s="1" t="s">
        <v>7</v>
      </c>
      <c r="J8" s="1" t="s">
        <v>221</v>
      </c>
      <c r="K8" s="1" t="s">
        <v>270</v>
      </c>
      <c r="L8" s="1" t="s">
        <v>270</v>
      </c>
      <c r="P8" s="1" t="s">
        <v>227</v>
      </c>
    </row>
    <row r="9" spans="1:16">
      <c r="A9" s="52">
        <v>45857</v>
      </c>
      <c r="B9" s="1" t="s">
        <v>12520</v>
      </c>
      <c r="C9" s="1" t="s">
        <v>12458</v>
      </c>
      <c r="D9" t="s">
        <v>2502</v>
      </c>
      <c r="E9">
        <v>45564968</v>
      </c>
      <c r="G9" s="1">
        <v>901068325</v>
      </c>
      <c r="H9" t="s">
        <v>224</v>
      </c>
      <c r="J9" s="1" t="s">
        <v>221</v>
      </c>
      <c r="K9" s="1" t="s">
        <v>270</v>
      </c>
      <c r="P9" s="1" t="s">
        <v>230</v>
      </c>
    </row>
    <row r="10" spans="1:16">
      <c r="A10" s="52">
        <v>45842</v>
      </c>
      <c r="B10" s="1" t="s">
        <v>12520</v>
      </c>
      <c r="C10" s="1" t="s">
        <v>12456</v>
      </c>
      <c r="D10" t="s">
        <v>12525</v>
      </c>
      <c r="E10">
        <v>45584181</v>
      </c>
      <c r="G10" s="1">
        <v>942562790</v>
      </c>
      <c r="H10" t="s">
        <v>223</v>
      </c>
      <c r="I10" s="1" t="s">
        <v>7</v>
      </c>
      <c r="J10" s="1" t="s">
        <v>221</v>
      </c>
      <c r="K10" s="1" t="s">
        <v>270</v>
      </c>
      <c r="L10" s="1" t="s">
        <v>272</v>
      </c>
      <c r="M10" s="1" t="s">
        <v>272</v>
      </c>
      <c r="N10" s="1" t="s">
        <v>270</v>
      </c>
      <c r="P10" s="1" t="s">
        <v>229</v>
      </c>
    </row>
    <row r="11" spans="1:16">
      <c r="A11" s="52">
        <v>45821</v>
      </c>
      <c r="B11" s="1" t="s">
        <v>12518</v>
      </c>
      <c r="C11" s="1" t="s">
        <v>12457</v>
      </c>
      <c r="D11" t="s">
        <v>12526</v>
      </c>
      <c r="E11">
        <v>45891474</v>
      </c>
      <c r="F11" s="1">
        <v>1</v>
      </c>
      <c r="G11" s="1">
        <v>937424390</v>
      </c>
      <c r="H11" t="s">
        <v>223</v>
      </c>
      <c r="I11" s="1" t="s">
        <v>7</v>
      </c>
      <c r="J11" s="1" t="s">
        <v>221</v>
      </c>
      <c r="K11" s="1" t="s">
        <v>270</v>
      </c>
      <c r="L11" s="1" t="s">
        <v>270</v>
      </c>
      <c r="O11" s="1" t="s">
        <v>12527</v>
      </c>
      <c r="P11" s="1" t="s">
        <v>228</v>
      </c>
    </row>
    <row r="12" spans="1:16">
      <c r="A12" s="52">
        <v>45833</v>
      </c>
      <c r="B12" s="1" t="s">
        <v>12518</v>
      </c>
      <c r="C12" s="1" t="s">
        <v>12459</v>
      </c>
      <c r="D12" t="s">
        <v>2805</v>
      </c>
      <c r="E12">
        <v>47464055</v>
      </c>
      <c r="G12" s="1">
        <v>992419321</v>
      </c>
      <c r="H12" t="s">
        <v>223</v>
      </c>
      <c r="I12" s="1" t="s">
        <v>7</v>
      </c>
      <c r="J12" s="1" t="s">
        <v>221</v>
      </c>
      <c r="K12" s="1" t="s">
        <v>270</v>
      </c>
      <c r="L12" s="1" t="s">
        <v>270</v>
      </c>
      <c r="O12" s="1" t="s">
        <v>12522</v>
      </c>
      <c r="P12" s="1" t="s">
        <v>228</v>
      </c>
    </row>
    <row r="13" spans="1:16">
      <c r="A13" s="52">
        <v>45836</v>
      </c>
      <c r="B13" s="1" t="s">
        <v>12518</v>
      </c>
      <c r="C13" s="1" t="s">
        <v>12459</v>
      </c>
      <c r="D13" t="s">
        <v>12528</v>
      </c>
      <c r="E13">
        <v>47680054</v>
      </c>
      <c r="G13" s="1">
        <v>923663738</v>
      </c>
      <c r="H13" t="s">
        <v>224</v>
      </c>
      <c r="I13" s="1" t="s">
        <v>7</v>
      </c>
      <c r="J13" s="1" t="s">
        <v>221</v>
      </c>
      <c r="K13" s="1" t="s">
        <v>270</v>
      </c>
      <c r="L13" s="1" t="s">
        <v>270</v>
      </c>
      <c r="P13" s="1" t="s">
        <v>230</v>
      </c>
    </row>
    <row r="14" spans="1:16">
      <c r="A14" s="52">
        <v>45827</v>
      </c>
      <c r="B14" s="1" t="s">
        <v>12518</v>
      </c>
      <c r="C14" s="1" t="s">
        <v>12458</v>
      </c>
      <c r="D14" t="s">
        <v>12529</v>
      </c>
      <c r="E14">
        <v>48117733</v>
      </c>
      <c r="G14" s="1">
        <v>925026796</v>
      </c>
      <c r="H14" t="s">
        <v>223</v>
      </c>
      <c r="I14" s="1" t="s">
        <v>7</v>
      </c>
      <c r="J14" s="1" t="s">
        <v>221</v>
      </c>
      <c r="K14" s="1" t="s">
        <v>270</v>
      </c>
      <c r="L14" s="1" t="s">
        <v>270</v>
      </c>
      <c r="P14" s="1" t="s">
        <v>230</v>
      </c>
    </row>
    <row r="15" spans="1:16">
      <c r="A15" s="52">
        <v>45821</v>
      </c>
      <c r="B15" s="1" t="s">
        <v>12518</v>
      </c>
      <c r="C15" s="1" t="s">
        <v>12457</v>
      </c>
      <c r="D15" t="s">
        <v>3008</v>
      </c>
      <c r="E15">
        <v>60053380</v>
      </c>
      <c r="G15" s="1" t="s">
        <v>3009</v>
      </c>
      <c r="H15" t="s">
        <v>224</v>
      </c>
      <c r="I15" s="1" t="s">
        <v>7</v>
      </c>
      <c r="J15" s="1" t="s">
        <v>221</v>
      </c>
      <c r="K15" s="1" t="s">
        <v>270</v>
      </c>
      <c r="L15" s="1" t="s">
        <v>270</v>
      </c>
      <c r="P15" s="1" t="s">
        <v>230</v>
      </c>
    </row>
    <row r="16" spans="1:16">
      <c r="A16" s="52">
        <v>45828</v>
      </c>
      <c r="B16" s="1" t="s">
        <v>12518</v>
      </c>
      <c r="C16" s="1" t="s">
        <v>12458</v>
      </c>
      <c r="D16" t="s">
        <v>12530</v>
      </c>
      <c r="E16">
        <v>60075317</v>
      </c>
      <c r="G16" s="1">
        <v>987605502</v>
      </c>
      <c r="H16" t="s">
        <v>224</v>
      </c>
      <c r="I16" s="1" t="s">
        <v>10</v>
      </c>
      <c r="J16" s="1" t="s">
        <v>221</v>
      </c>
      <c r="K16" s="1" t="s">
        <v>270</v>
      </c>
      <c r="L16" s="1" t="s">
        <v>270</v>
      </c>
      <c r="P16" s="1" t="s">
        <v>227</v>
      </c>
    </row>
    <row r="17" spans="1:16">
      <c r="A17" s="52">
        <v>45814</v>
      </c>
      <c r="B17" s="1" t="s">
        <v>12518</v>
      </c>
      <c r="C17" s="1" t="s">
        <v>12456</v>
      </c>
      <c r="D17" t="s">
        <v>12531</v>
      </c>
      <c r="E17">
        <v>60280772</v>
      </c>
      <c r="G17" s="1">
        <v>925676061</v>
      </c>
      <c r="H17" t="s">
        <v>224</v>
      </c>
      <c r="I17" s="1" t="s">
        <v>10</v>
      </c>
      <c r="J17" s="1" t="s">
        <v>221</v>
      </c>
      <c r="K17" s="1" t="s">
        <v>270</v>
      </c>
      <c r="L17" s="1" t="s">
        <v>270</v>
      </c>
      <c r="P17" s="1" t="s">
        <v>228</v>
      </c>
    </row>
    <row r="18" spans="1:16">
      <c r="A18" s="52">
        <v>45849</v>
      </c>
      <c r="B18" s="1" t="s">
        <v>12520</v>
      </c>
      <c r="C18" s="1" t="s">
        <v>12457</v>
      </c>
      <c r="D18" t="s">
        <v>12532</v>
      </c>
      <c r="E18">
        <v>60335049</v>
      </c>
      <c r="G18" s="1">
        <v>924840684</v>
      </c>
      <c r="H18" t="s">
        <v>223</v>
      </c>
      <c r="J18" s="1" t="s">
        <v>221</v>
      </c>
      <c r="K18" s="1" t="s">
        <v>270</v>
      </c>
      <c r="L18" s="1" t="s">
        <v>270</v>
      </c>
      <c r="P18" s="1" t="s">
        <v>226</v>
      </c>
    </row>
    <row r="19" spans="1:16">
      <c r="A19" s="52">
        <v>45827</v>
      </c>
      <c r="B19" s="1" t="s">
        <v>12518</v>
      </c>
      <c r="C19" s="1" t="s">
        <v>12458</v>
      </c>
      <c r="D19" t="s">
        <v>3100</v>
      </c>
      <c r="E19">
        <v>60429881</v>
      </c>
      <c r="G19" s="1">
        <v>951210102</v>
      </c>
      <c r="H19" t="s">
        <v>223</v>
      </c>
      <c r="I19" s="1" t="s">
        <v>7</v>
      </c>
      <c r="J19" s="1" t="s">
        <v>221</v>
      </c>
      <c r="K19" s="1" t="s">
        <v>270</v>
      </c>
      <c r="L19" s="1" t="s">
        <v>270</v>
      </c>
      <c r="P19" s="1" t="s">
        <v>226</v>
      </c>
    </row>
    <row r="20" spans="1:16">
      <c r="A20" s="52">
        <v>45814</v>
      </c>
      <c r="B20" s="1" t="s">
        <v>12518</v>
      </c>
      <c r="C20" s="1" t="s">
        <v>12456</v>
      </c>
      <c r="D20" t="s">
        <v>12533</v>
      </c>
      <c r="E20">
        <v>60466089</v>
      </c>
      <c r="G20" s="1">
        <v>987820576</v>
      </c>
      <c r="H20" t="s">
        <v>223</v>
      </c>
      <c r="I20" s="1" t="s">
        <v>7</v>
      </c>
      <c r="J20" s="1" t="s">
        <v>221</v>
      </c>
      <c r="K20" s="1" t="s">
        <v>270</v>
      </c>
      <c r="L20" s="1" t="s">
        <v>270</v>
      </c>
      <c r="O20" s="1" t="s">
        <v>3317</v>
      </c>
      <c r="P20" s="1" t="s">
        <v>228</v>
      </c>
    </row>
    <row r="21" spans="1:16">
      <c r="A21" s="52">
        <v>45808</v>
      </c>
      <c r="B21" s="1" t="s">
        <v>12534</v>
      </c>
      <c r="C21" s="1" t="s">
        <v>12459</v>
      </c>
      <c r="D21" t="s">
        <v>38</v>
      </c>
      <c r="E21">
        <v>60658010</v>
      </c>
      <c r="G21" s="1">
        <v>922223277</v>
      </c>
      <c r="H21" t="s">
        <v>224</v>
      </c>
      <c r="J21" s="1" t="s">
        <v>249</v>
      </c>
      <c r="K21" s="1" t="s">
        <v>270</v>
      </c>
      <c r="L21" s="1" t="s">
        <v>270</v>
      </c>
      <c r="P21" s="1" t="s">
        <v>230</v>
      </c>
    </row>
    <row r="22" spans="1:16">
      <c r="A22" s="52">
        <v>45821</v>
      </c>
      <c r="B22" s="1" t="s">
        <v>12518</v>
      </c>
      <c r="C22" s="1" t="s">
        <v>12457</v>
      </c>
      <c r="D22" t="s">
        <v>12535</v>
      </c>
      <c r="E22">
        <v>60771057</v>
      </c>
      <c r="G22" s="1" t="s">
        <v>12536</v>
      </c>
      <c r="H22" t="s">
        <v>223</v>
      </c>
      <c r="I22" s="1" t="s">
        <v>7</v>
      </c>
      <c r="J22" s="1" t="s">
        <v>221</v>
      </c>
      <c r="K22" s="1" t="s">
        <v>270</v>
      </c>
      <c r="L22" s="1" t="s">
        <v>270</v>
      </c>
      <c r="P22" s="1" t="s">
        <v>227</v>
      </c>
    </row>
    <row r="23" spans="1:16">
      <c r="A23" s="52">
        <v>45860</v>
      </c>
      <c r="B23" s="1" t="s">
        <v>12520</v>
      </c>
      <c r="C23" s="1" t="s">
        <v>12459</v>
      </c>
      <c r="D23" t="s">
        <v>3279</v>
      </c>
      <c r="E23">
        <v>60776847</v>
      </c>
      <c r="G23" s="1">
        <v>956001931</v>
      </c>
      <c r="H23" t="s">
        <v>224</v>
      </c>
      <c r="I23" s="1" t="s">
        <v>7</v>
      </c>
      <c r="J23" s="1" t="s">
        <v>221</v>
      </c>
      <c r="K23" s="1" t="s">
        <v>270</v>
      </c>
      <c r="L23" s="1" t="s">
        <v>270</v>
      </c>
      <c r="P23" s="1" t="s">
        <v>227</v>
      </c>
    </row>
    <row r="24" spans="1:16">
      <c r="A24" s="52">
        <v>45852</v>
      </c>
      <c r="B24" s="1" t="s">
        <v>12520</v>
      </c>
      <c r="C24" s="1" t="s">
        <v>12457</v>
      </c>
      <c r="D24" t="s">
        <v>12537</v>
      </c>
      <c r="E24">
        <v>60790759</v>
      </c>
      <c r="G24" s="1" t="s">
        <v>12538</v>
      </c>
      <c r="H24" t="s">
        <v>223</v>
      </c>
      <c r="J24" s="1" t="s">
        <v>221</v>
      </c>
      <c r="K24" s="1" t="s">
        <v>270</v>
      </c>
      <c r="L24" s="1" t="s">
        <v>270</v>
      </c>
      <c r="P24" s="1" t="s">
        <v>229</v>
      </c>
    </row>
    <row r="25" spans="1:16">
      <c r="A25" s="52">
        <v>45859</v>
      </c>
      <c r="B25" s="1" t="s">
        <v>12520</v>
      </c>
      <c r="C25" s="1" t="s">
        <v>12458</v>
      </c>
      <c r="D25" t="s">
        <v>12539</v>
      </c>
      <c r="E25">
        <v>60803146</v>
      </c>
      <c r="G25" s="1">
        <v>965975750</v>
      </c>
      <c r="H25" t="s">
        <v>223</v>
      </c>
      <c r="J25" s="1" t="s">
        <v>221</v>
      </c>
      <c r="K25" s="1" t="s">
        <v>270</v>
      </c>
      <c r="L25" s="1" t="s">
        <v>270</v>
      </c>
      <c r="P25" s="1" t="s">
        <v>229</v>
      </c>
    </row>
    <row r="26" spans="1:16">
      <c r="A26" s="52">
        <v>45853</v>
      </c>
      <c r="B26" s="1" t="s">
        <v>12520</v>
      </c>
      <c r="C26" s="1" t="s">
        <v>12458</v>
      </c>
      <c r="D26" t="s">
        <v>12540</v>
      </c>
      <c r="E26">
        <v>60825617</v>
      </c>
      <c r="G26" s="1">
        <v>995764157</v>
      </c>
      <c r="H26" t="s">
        <v>224</v>
      </c>
      <c r="I26" s="1" t="s">
        <v>7</v>
      </c>
      <c r="J26" s="1" t="s">
        <v>221</v>
      </c>
      <c r="K26" s="1" t="s">
        <v>270</v>
      </c>
      <c r="L26" s="1" t="s">
        <v>270</v>
      </c>
      <c r="P26" s="1" t="s">
        <v>228</v>
      </c>
    </row>
    <row r="27" spans="1:16">
      <c r="A27" s="52">
        <v>45857</v>
      </c>
      <c r="B27" s="1" t="s">
        <v>12520</v>
      </c>
      <c r="C27" s="1" t="s">
        <v>12458</v>
      </c>
      <c r="D27" t="s">
        <v>12541</v>
      </c>
      <c r="E27">
        <v>60839949</v>
      </c>
      <c r="G27" s="1">
        <v>933626366</v>
      </c>
      <c r="H27" t="s">
        <v>225</v>
      </c>
      <c r="I27" s="1" t="s">
        <v>7</v>
      </c>
      <c r="J27" s="1" t="s">
        <v>221</v>
      </c>
      <c r="K27" s="1" t="s">
        <v>270</v>
      </c>
      <c r="L27" s="1" t="s">
        <v>270</v>
      </c>
      <c r="P27" s="1" t="s">
        <v>227</v>
      </c>
    </row>
    <row r="28" spans="1:16">
      <c r="A28" s="52">
        <v>45836</v>
      </c>
      <c r="B28" s="1" t="s">
        <v>12518</v>
      </c>
      <c r="C28" s="1" t="s">
        <v>12459</v>
      </c>
      <c r="D28" t="s">
        <v>3337</v>
      </c>
      <c r="E28">
        <v>60842571</v>
      </c>
      <c r="G28" s="1">
        <v>51922605244</v>
      </c>
      <c r="H28" t="s">
        <v>223</v>
      </c>
      <c r="I28" s="1" t="s">
        <v>7</v>
      </c>
      <c r="J28" s="1" t="s">
        <v>221</v>
      </c>
      <c r="K28" s="1" t="s">
        <v>270</v>
      </c>
      <c r="L28" s="1" t="s">
        <v>270</v>
      </c>
      <c r="P28" s="1" t="s">
        <v>230</v>
      </c>
    </row>
    <row r="29" spans="1:16">
      <c r="A29" s="52">
        <v>45850</v>
      </c>
      <c r="B29" s="1" t="s">
        <v>12520</v>
      </c>
      <c r="C29" s="1" t="s">
        <v>12457</v>
      </c>
      <c r="D29" t="s">
        <v>3341</v>
      </c>
      <c r="E29">
        <v>60843273</v>
      </c>
      <c r="G29" s="1">
        <v>981696483</v>
      </c>
      <c r="H29" t="s">
        <v>223</v>
      </c>
      <c r="J29" s="1" t="s">
        <v>221</v>
      </c>
      <c r="K29" s="1" t="s">
        <v>270</v>
      </c>
      <c r="L29" s="1" t="s">
        <v>270</v>
      </c>
      <c r="P29" s="1" t="s">
        <v>230</v>
      </c>
    </row>
    <row r="30" spans="1:16">
      <c r="A30" s="52">
        <v>45857</v>
      </c>
      <c r="B30" s="1" t="s">
        <v>12520</v>
      </c>
      <c r="C30" s="1" t="s">
        <v>12458</v>
      </c>
      <c r="D30" t="s">
        <v>3368</v>
      </c>
      <c r="E30">
        <v>60866530</v>
      </c>
      <c r="G30" s="1">
        <v>929750002</v>
      </c>
      <c r="H30" t="s">
        <v>225</v>
      </c>
      <c r="J30" s="1" t="s">
        <v>221</v>
      </c>
      <c r="K30" s="1" t="s">
        <v>270</v>
      </c>
      <c r="L30" s="1" t="s">
        <v>270</v>
      </c>
      <c r="P30" s="1" t="s">
        <v>226</v>
      </c>
    </row>
    <row r="31" spans="1:16">
      <c r="A31" s="52">
        <v>45836</v>
      </c>
      <c r="B31" s="1" t="s">
        <v>12518</v>
      </c>
      <c r="C31" s="1" t="s">
        <v>12459</v>
      </c>
      <c r="D31" t="s">
        <v>12542</v>
      </c>
      <c r="E31">
        <v>60870935</v>
      </c>
      <c r="G31" s="1">
        <v>962783767</v>
      </c>
      <c r="H31" t="s">
        <v>223</v>
      </c>
      <c r="I31" s="1" t="s">
        <v>7</v>
      </c>
      <c r="J31" s="1" t="s">
        <v>221</v>
      </c>
      <c r="K31" s="1" t="s">
        <v>270</v>
      </c>
      <c r="L31" s="1" t="s">
        <v>270</v>
      </c>
      <c r="P31" s="1" t="s">
        <v>227</v>
      </c>
    </row>
    <row r="32" spans="1:16">
      <c r="A32" s="52">
        <v>45846</v>
      </c>
      <c r="B32" s="1" t="s">
        <v>12520</v>
      </c>
      <c r="C32" s="1" t="s">
        <v>12457</v>
      </c>
      <c r="D32" t="s">
        <v>3399</v>
      </c>
      <c r="E32">
        <v>60879343</v>
      </c>
      <c r="G32" s="1">
        <v>942097709</v>
      </c>
      <c r="H32" t="s">
        <v>223</v>
      </c>
      <c r="J32" s="1" t="s">
        <v>221</v>
      </c>
      <c r="K32" s="1" t="s">
        <v>270</v>
      </c>
      <c r="L32" s="1" t="s">
        <v>270</v>
      </c>
      <c r="P32" s="1" t="s">
        <v>230</v>
      </c>
    </row>
    <row r="33" spans="1:16">
      <c r="A33" s="52">
        <v>45846</v>
      </c>
      <c r="B33" s="1" t="s">
        <v>12520</v>
      </c>
      <c r="C33" s="1" t="s">
        <v>12457</v>
      </c>
      <c r="D33" t="s">
        <v>12543</v>
      </c>
      <c r="E33">
        <v>60932060</v>
      </c>
      <c r="G33" s="1">
        <v>962724372</v>
      </c>
      <c r="H33" t="s">
        <v>224</v>
      </c>
      <c r="I33" s="1" t="s">
        <v>7</v>
      </c>
      <c r="J33" s="1" t="s">
        <v>221</v>
      </c>
      <c r="K33" s="1" t="s">
        <v>270</v>
      </c>
      <c r="L33" s="1" t="s">
        <v>270</v>
      </c>
      <c r="O33" s="1" t="s">
        <v>12544</v>
      </c>
      <c r="P33" s="1" t="s">
        <v>228</v>
      </c>
    </row>
    <row r="34" spans="1:16">
      <c r="A34" s="52">
        <v>45885</v>
      </c>
      <c r="B34" s="1" t="s">
        <v>12545</v>
      </c>
      <c r="C34" s="1" t="s">
        <v>12458</v>
      </c>
      <c r="D34" t="s">
        <v>3446</v>
      </c>
      <c r="E34">
        <v>60934639</v>
      </c>
      <c r="G34" s="1">
        <v>991279767</v>
      </c>
      <c r="H34" t="s">
        <v>224</v>
      </c>
      <c r="J34" s="1" t="s">
        <v>249</v>
      </c>
      <c r="K34" s="1" t="s">
        <v>270</v>
      </c>
      <c r="P34" s="1" t="s">
        <v>230</v>
      </c>
    </row>
    <row r="35" spans="1:16">
      <c r="A35" s="52">
        <v>45848</v>
      </c>
      <c r="B35" s="1" t="s">
        <v>12520</v>
      </c>
      <c r="C35" s="1" t="s">
        <v>12457</v>
      </c>
      <c r="D35" t="s">
        <v>3452</v>
      </c>
      <c r="E35">
        <v>60938852</v>
      </c>
      <c r="G35" s="1">
        <v>936201188</v>
      </c>
      <c r="H35" t="s">
        <v>223</v>
      </c>
      <c r="J35" s="1" t="s">
        <v>221</v>
      </c>
      <c r="K35" s="1" t="s">
        <v>270</v>
      </c>
      <c r="L35" s="1" t="s">
        <v>272</v>
      </c>
      <c r="P35" s="1" t="s">
        <v>229</v>
      </c>
    </row>
    <row r="36" spans="1:16">
      <c r="A36" s="52">
        <v>45836</v>
      </c>
      <c r="B36" s="1" t="s">
        <v>12518</v>
      </c>
      <c r="C36" s="1" t="s">
        <v>12459</v>
      </c>
      <c r="D36" t="s">
        <v>12546</v>
      </c>
      <c r="E36">
        <v>60942020</v>
      </c>
      <c r="G36" s="1">
        <v>966941896</v>
      </c>
      <c r="H36" t="s">
        <v>223</v>
      </c>
      <c r="I36" s="1" t="s">
        <v>7</v>
      </c>
      <c r="J36" s="1" t="s">
        <v>221</v>
      </c>
      <c r="K36" s="1" t="s">
        <v>270</v>
      </c>
      <c r="L36" s="1" t="s">
        <v>270</v>
      </c>
      <c r="P36" s="1" t="s">
        <v>227</v>
      </c>
    </row>
    <row r="37" spans="1:16">
      <c r="A37" s="52">
        <v>45842</v>
      </c>
      <c r="B37" s="1" t="s">
        <v>12520</v>
      </c>
      <c r="C37" s="1" t="s">
        <v>12456</v>
      </c>
      <c r="D37" t="s">
        <v>3466</v>
      </c>
      <c r="E37">
        <v>60943203</v>
      </c>
      <c r="G37" s="1">
        <v>986719213</v>
      </c>
      <c r="H37" t="s">
        <v>223</v>
      </c>
      <c r="I37" s="1" t="s">
        <v>7</v>
      </c>
      <c r="J37" s="1" t="s">
        <v>221</v>
      </c>
      <c r="K37" s="1" t="s">
        <v>270</v>
      </c>
      <c r="L37" s="1" t="s">
        <v>270</v>
      </c>
      <c r="P37" s="1" t="s">
        <v>230</v>
      </c>
    </row>
    <row r="38" spans="1:16">
      <c r="A38" s="52">
        <v>45821</v>
      </c>
      <c r="B38" s="1" t="s">
        <v>12518</v>
      </c>
      <c r="C38" s="1" t="s">
        <v>12457</v>
      </c>
      <c r="D38" t="s">
        <v>12547</v>
      </c>
      <c r="E38">
        <v>60946281</v>
      </c>
      <c r="G38" s="1">
        <v>931087547</v>
      </c>
      <c r="H38" t="s">
        <v>224</v>
      </c>
      <c r="I38" s="1" t="s">
        <v>7</v>
      </c>
      <c r="J38" s="1" t="s">
        <v>221</v>
      </c>
      <c r="K38" s="1" t="s">
        <v>270</v>
      </c>
      <c r="L38" s="1" t="s">
        <v>270</v>
      </c>
      <c r="O38" s="1" t="s">
        <v>12527</v>
      </c>
      <c r="P38" s="1" t="s">
        <v>226</v>
      </c>
    </row>
    <row r="39" spans="1:16">
      <c r="A39" s="52">
        <v>45825</v>
      </c>
      <c r="B39" s="1" t="s">
        <v>12518</v>
      </c>
      <c r="C39" s="1" t="s">
        <v>12458</v>
      </c>
      <c r="D39" t="s">
        <v>12548</v>
      </c>
      <c r="E39">
        <v>60946292</v>
      </c>
      <c r="G39" s="1">
        <v>986514908</v>
      </c>
      <c r="H39" t="s">
        <v>225</v>
      </c>
      <c r="I39" s="1" t="s">
        <v>7</v>
      </c>
      <c r="J39" s="1" t="s">
        <v>221</v>
      </c>
      <c r="K39" s="1" t="s">
        <v>270</v>
      </c>
      <c r="L39" s="1" t="s">
        <v>270</v>
      </c>
      <c r="O39" s="1" t="s">
        <v>12549</v>
      </c>
      <c r="P39" s="1" t="s">
        <v>229</v>
      </c>
    </row>
    <row r="40" spans="1:16">
      <c r="A40" s="52">
        <v>45835</v>
      </c>
      <c r="B40" s="1" t="s">
        <v>12518</v>
      </c>
      <c r="C40" s="1" t="s">
        <v>12459</v>
      </c>
      <c r="D40" t="s">
        <v>12550</v>
      </c>
      <c r="E40">
        <v>60948097</v>
      </c>
      <c r="G40" s="1" t="s">
        <v>12551</v>
      </c>
      <c r="H40" t="s">
        <v>224</v>
      </c>
      <c r="I40" s="1" t="s">
        <v>7</v>
      </c>
      <c r="J40" s="1" t="s">
        <v>221</v>
      </c>
      <c r="K40" s="1" t="s">
        <v>270</v>
      </c>
      <c r="L40" s="1" t="s">
        <v>270</v>
      </c>
      <c r="P40" s="1" t="s">
        <v>230</v>
      </c>
    </row>
    <row r="41" spans="1:16">
      <c r="A41" s="52">
        <v>45853</v>
      </c>
      <c r="B41" s="1" t="s">
        <v>12520</v>
      </c>
      <c r="C41" s="1" t="s">
        <v>12458</v>
      </c>
      <c r="D41" t="s">
        <v>12552</v>
      </c>
      <c r="E41">
        <v>60972275</v>
      </c>
      <c r="F41" s="1">
        <v>0</v>
      </c>
      <c r="G41" s="1">
        <v>914329416</v>
      </c>
      <c r="H41" t="s">
        <v>224</v>
      </c>
      <c r="I41" s="1" t="s">
        <v>10</v>
      </c>
      <c r="J41" s="1" t="s">
        <v>221</v>
      </c>
      <c r="K41" s="1" t="s">
        <v>270</v>
      </c>
      <c r="L41" s="1" t="s">
        <v>270</v>
      </c>
      <c r="P41" s="1" t="s">
        <v>227</v>
      </c>
    </row>
    <row r="42" spans="1:16">
      <c r="A42" s="52">
        <v>45825</v>
      </c>
      <c r="B42" s="1" t="s">
        <v>12518</v>
      </c>
      <c r="C42" s="1" t="s">
        <v>12458</v>
      </c>
      <c r="D42" t="s">
        <v>12553</v>
      </c>
      <c r="E42">
        <v>60973530</v>
      </c>
      <c r="G42" s="1">
        <v>963333412</v>
      </c>
      <c r="H42" t="s">
        <v>223</v>
      </c>
      <c r="I42" s="1" t="s">
        <v>7</v>
      </c>
      <c r="J42" s="1" t="s">
        <v>221</v>
      </c>
      <c r="K42" s="1" t="s">
        <v>270</v>
      </c>
      <c r="L42" s="1" t="s">
        <v>270</v>
      </c>
      <c r="O42" s="1" t="s">
        <v>12527</v>
      </c>
      <c r="P42" s="1" t="s">
        <v>229</v>
      </c>
    </row>
    <row r="43" spans="1:16">
      <c r="A43" s="52">
        <v>45836</v>
      </c>
      <c r="B43" s="1" t="s">
        <v>12518</v>
      </c>
      <c r="C43" s="1" t="s">
        <v>12459</v>
      </c>
      <c r="D43" t="s">
        <v>12554</v>
      </c>
      <c r="E43">
        <v>61022476</v>
      </c>
      <c r="G43" s="1">
        <v>972290368</v>
      </c>
      <c r="H43" t="s">
        <v>223</v>
      </c>
      <c r="I43" s="1" t="s">
        <v>7</v>
      </c>
      <c r="J43" s="1" t="s">
        <v>221</v>
      </c>
      <c r="K43" s="1" t="s">
        <v>270</v>
      </c>
      <c r="L43" s="1" t="s">
        <v>270</v>
      </c>
      <c r="P43" s="1" t="s">
        <v>226</v>
      </c>
    </row>
    <row r="44" spans="1:16">
      <c r="A44" s="52">
        <v>45857</v>
      </c>
      <c r="B44" s="1" t="s">
        <v>12520</v>
      </c>
      <c r="C44" s="1" t="s">
        <v>12458</v>
      </c>
      <c r="D44" t="s">
        <v>39</v>
      </c>
      <c r="E44">
        <v>61031112</v>
      </c>
      <c r="G44" s="1">
        <v>921996437</v>
      </c>
      <c r="H44" t="s">
        <v>223</v>
      </c>
      <c r="J44" s="1" t="s">
        <v>249</v>
      </c>
      <c r="K44" s="1" t="s">
        <v>270</v>
      </c>
      <c r="L44" s="1" t="s">
        <v>270</v>
      </c>
      <c r="P44" s="1" t="s">
        <v>226</v>
      </c>
    </row>
    <row r="45" spans="1:16">
      <c r="A45" s="52">
        <v>45839</v>
      </c>
      <c r="B45" s="1" t="s">
        <v>12520</v>
      </c>
      <c r="C45" s="1" t="s">
        <v>12456</v>
      </c>
      <c r="D45" t="s">
        <v>12555</v>
      </c>
      <c r="E45">
        <v>61037177</v>
      </c>
      <c r="G45" s="1">
        <v>926676822</v>
      </c>
      <c r="H45" t="s">
        <v>224</v>
      </c>
      <c r="I45" s="1" t="s">
        <v>7</v>
      </c>
      <c r="J45" s="1" t="s">
        <v>221</v>
      </c>
      <c r="K45" s="1" t="s">
        <v>270</v>
      </c>
      <c r="L45" s="1" t="s">
        <v>272</v>
      </c>
      <c r="O45" s="1" t="s">
        <v>12522</v>
      </c>
      <c r="P45" s="1" t="s">
        <v>230</v>
      </c>
    </row>
    <row r="46" spans="1:16">
      <c r="A46" s="52">
        <v>45850</v>
      </c>
      <c r="B46" s="1" t="s">
        <v>12520</v>
      </c>
      <c r="C46" s="1" t="s">
        <v>12457</v>
      </c>
      <c r="D46" t="s">
        <v>12556</v>
      </c>
      <c r="E46">
        <v>61099400</v>
      </c>
      <c r="G46" s="1">
        <v>957289234</v>
      </c>
      <c r="H46" t="s">
        <v>223</v>
      </c>
      <c r="J46" s="1" t="s">
        <v>221</v>
      </c>
      <c r="K46" s="1" t="s">
        <v>270</v>
      </c>
      <c r="L46" s="1" t="s">
        <v>270</v>
      </c>
      <c r="P46" s="1" t="s">
        <v>230</v>
      </c>
    </row>
    <row r="47" spans="1:16">
      <c r="A47" s="52">
        <v>45860</v>
      </c>
      <c r="B47" s="1" t="s">
        <v>12520</v>
      </c>
      <c r="C47" s="1" t="s">
        <v>12459</v>
      </c>
      <c r="D47" t="s">
        <v>3704</v>
      </c>
      <c r="E47">
        <v>61131105</v>
      </c>
      <c r="G47" s="1">
        <v>937009784</v>
      </c>
      <c r="H47" t="s">
        <v>224</v>
      </c>
      <c r="J47" s="1" t="s">
        <v>221</v>
      </c>
      <c r="K47" s="1" t="s">
        <v>270</v>
      </c>
      <c r="L47" s="1" t="s">
        <v>270</v>
      </c>
      <c r="P47" s="1" t="s">
        <v>226</v>
      </c>
    </row>
    <row r="48" spans="1:16">
      <c r="A48" s="52">
        <v>45833</v>
      </c>
      <c r="B48" s="1" t="s">
        <v>12518</v>
      </c>
      <c r="C48" s="1" t="s">
        <v>12459</v>
      </c>
      <c r="D48" t="s">
        <v>3718</v>
      </c>
      <c r="E48">
        <v>61137101</v>
      </c>
      <c r="G48" s="1">
        <v>947690367</v>
      </c>
      <c r="H48" t="s">
        <v>224</v>
      </c>
      <c r="I48" s="1" t="s">
        <v>7</v>
      </c>
      <c r="J48" s="1" t="s">
        <v>221</v>
      </c>
      <c r="K48" s="1" t="s">
        <v>270</v>
      </c>
      <c r="L48" s="1" t="s">
        <v>270</v>
      </c>
      <c r="O48" s="1" t="s">
        <v>12522</v>
      </c>
      <c r="P48" s="1" t="s">
        <v>229</v>
      </c>
    </row>
    <row r="49" spans="1:16">
      <c r="A49" s="52">
        <v>45836</v>
      </c>
      <c r="B49" s="1" t="s">
        <v>12518</v>
      </c>
      <c r="C49" s="1" t="s">
        <v>12459</v>
      </c>
      <c r="D49" t="s">
        <v>12557</v>
      </c>
      <c r="E49">
        <v>61176625</v>
      </c>
      <c r="G49" s="1">
        <v>918079819</v>
      </c>
      <c r="H49" t="s">
        <v>224</v>
      </c>
      <c r="I49" s="1" t="s">
        <v>7</v>
      </c>
      <c r="J49" s="1" t="s">
        <v>221</v>
      </c>
      <c r="K49" s="1" t="s">
        <v>270</v>
      </c>
      <c r="L49" s="1" t="s">
        <v>270</v>
      </c>
      <c r="P49" s="1" t="s">
        <v>226</v>
      </c>
    </row>
    <row r="50" spans="1:16">
      <c r="A50" s="52">
        <v>45836</v>
      </c>
      <c r="B50" s="1" t="s">
        <v>12518</v>
      </c>
      <c r="C50" s="1" t="s">
        <v>12459</v>
      </c>
      <c r="D50" t="s">
        <v>12558</v>
      </c>
      <c r="E50">
        <v>61186869</v>
      </c>
      <c r="G50" s="1">
        <v>939643384</v>
      </c>
      <c r="H50" t="s">
        <v>223</v>
      </c>
      <c r="I50" s="1" t="s">
        <v>7</v>
      </c>
      <c r="J50" s="1" t="s">
        <v>221</v>
      </c>
      <c r="K50" s="1" t="s">
        <v>270</v>
      </c>
      <c r="L50" s="1" t="s">
        <v>270</v>
      </c>
      <c r="P50" s="1" t="s">
        <v>230</v>
      </c>
    </row>
    <row r="51" spans="1:16">
      <c r="A51" s="52">
        <v>45834</v>
      </c>
      <c r="B51" s="1" t="s">
        <v>12518</v>
      </c>
      <c r="C51" s="1" t="s">
        <v>12459</v>
      </c>
      <c r="D51" t="s">
        <v>12559</v>
      </c>
      <c r="E51">
        <v>61188538</v>
      </c>
      <c r="G51" s="1">
        <v>957296870</v>
      </c>
      <c r="H51" t="s">
        <v>223</v>
      </c>
      <c r="I51" s="1" t="s">
        <v>7</v>
      </c>
      <c r="J51" s="1" t="s">
        <v>221</v>
      </c>
      <c r="K51" s="1" t="s">
        <v>270</v>
      </c>
      <c r="L51" s="1" t="s">
        <v>270</v>
      </c>
      <c r="O51" s="1" t="s">
        <v>12522</v>
      </c>
      <c r="P51" s="1" t="s">
        <v>229</v>
      </c>
    </row>
    <row r="52" spans="1:16">
      <c r="A52" s="52">
        <v>45852</v>
      </c>
      <c r="B52" s="1" t="s">
        <v>12520</v>
      </c>
      <c r="C52" s="1" t="s">
        <v>12457</v>
      </c>
      <c r="D52" t="s">
        <v>12560</v>
      </c>
      <c r="E52">
        <v>61191422</v>
      </c>
      <c r="G52" s="1">
        <v>937684073</v>
      </c>
      <c r="H52" t="s">
        <v>224</v>
      </c>
      <c r="I52" s="1" t="s">
        <v>7</v>
      </c>
      <c r="J52" s="1" t="s">
        <v>221</v>
      </c>
      <c r="K52" s="1" t="s">
        <v>270</v>
      </c>
      <c r="L52" s="1" t="s">
        <v>270</v>
      </c>
      <c r="P52" s="1" t="s">
        <v>228</v>
      </c>
    </row>
    <row r="53" spans="1:16">
      <c r="A53" s="52">
        <v>45838</v>
      </c>
      <c r="B53" s="1" t="s">
        <v>12518</v>
      </c>
      <c r="C53" s="1" t="s">
        <v>12459</v>
      </c>
      <c r="D53" t="s">
        <v>40</v>
      </c>
      <c r="E53">
        <v>61199787</v>
      </c>
      <c r="G53" s="1">
        <v>986228592</v>
      </c>
      <c r="H53" t="s">
        <v>225</v>
      </c>
      <c r="J53" s="1" t="s">
        <v>249</v>
      </c>
      <c r="K53" s="1" t="s">
        <v>270</v>
      </c>
      <c r="L53" s="1" t="s">
        <v>270</v>
      </c>
      <c r="P53" s="1" t="s">
        <v>230</v>
      </c>
    </row>
    <row r="54" spans="1:16">
      <c r="A54" s="52">
        <v>45857</v>
      </c>
      <c r="B54" s="1" t="s">
        <v>12520</v>
      </c>
      <c r="C54" s="1" t="s">
        <v>12458</v>
      </c>
      <c r="D54" t="s">
        <v>3831</v>
      </c>
      <c r="E54">
        <v>61213176</v>
      </c>
      <c r="G54" s="1">
        <v>985822596</v>
      </c>
      <c r="H54" t="s">
        <v>224</v>
      </c>
      <c r="I54" s="1" t="s">
        <v>7</v>
      </c>
      <c r="J54" s="1" t="s">
        <v>221</v>
      </c>
      <c r="K54" s="1" t="s">
        <v>270</v>
      </c>
      <c r="L54" s="1" t="s">
        <v>270</v>
      </c>
      <c r="P54" s="1" t="s">
        <v>230</v>
      </c>
    </row>
    <row r="55" spans="1:16">
      <c r="A55" s="52">
        <v>45846</v>
      </c>
      <c r="B55" s="1" t="s">
        <v>12520</v>
      </c>
      <c r="C55" s="1" t="s">
        <v>12457</v>
      </c>
      <c r="D55" t="s">
        <v>12561</v>
      </c>
      <c r="E55">
        <v>61215643</v>
      </c>
      <c r="G55" s="1">
        <v>903371724</v>
      </c>
      <c r="H55" t="s">
        <v>224</v>
      </c>
      <c r="J55" s="1" t="s">
        <v>221</v>
      </c>
      <c r="K55" s="1" t="s">
        <v>270</v>
      </c>
      <c r="L55" s="1" t="s">
        <v>270</v>
      </c>
      <c r="P55" s="1" t="s">
        <v>230</v>
      </c>
    </row>
    <row r="56" spans="1:16">
      <c r="A56" s="52">
        <v>45821</v>
      </c>
      <c r="B56" s="1" t="s">
        <v>12518</v>
      </c>
      <c r="C56" s="1" t="s">
        <v>12457</v>
      </c>
      <c r="D56" t="s">
        <v>12562</v>
      </c>
      <c r="E56">
        <v>61225491</v>
      </c>
      <c r="G56" s="1">
        <v>913578685</v>
      </c>
      <c r="H56" t="s">
        <v>224</v>
      </c>
      <c r="I56" s="1" t="s">
        <v>7</v>
      </c>
      <c r="J56" s="1" t="s">
        <v>221</v>
      </c>
      <c r="K56" s="1" t="s">
        <v>270</v>
      </c>
      <c r="L56" s="1" t="s">
        <v>270</v>
      </c>
      <c r="O56" s="1" t="s">
        <v>12527</v>
      </c>
      <c r="P56" s="1" t="s">
        <v>226</v>
      </c>
    </row>
    <row r="57" spans="1:16">
      <c r="A57" s="52">
        <v>45836</v>
      </c>
      <c r="B57" s="1" t="s">
        <v>12518</v>
      </c>
      <c r="C57" s="1" t="s">
        <v>12459</v>
      </c>
      <c r="D57" t="s">
        <v>12563</v>
      </c>
      <c r="E57">
        <v>61225684</v>
      </c>
      <c r="G57" s="1">
        <v>933058082</v>
      </c>
      <c r="H57" t="s">
        <v>225</v>
      </c>
      <c r="I57" s="1" t="s">
        <v>7</v>
      </c>
      <c r="J57" s="1" t="s">
        <v>221</v>
      </c>
      <c r="K57" s="1" t="s">
        <v>270</v>
      </c>
      <c r="L57" s="1" t="s">
        <v>270</v>
      </c>
      <c r="P57" s="1" t="s">
        <v>230</v>
      </c>
    </row>
    <row r="58" spans="1:16">
      <c r="A58" s="52">
        <v>45841</v>
      </c>
      <c r="B58" s="1" t="s">
        <v>12520</v>
      </c>
      <c r="C58" s="1" t="s">
        <v>12456</v>
      </c>
      <c r="D58" t="s">
        <v>3868</v>
      </c>
      <c r="E58">
        <v>61225995</v>
      </c>
      <c r="G58" s="1">
        <v>946796715</v>
      </c>
      <c r="H58" t="s">
        <v>224</v>
      </c>
      <c r="I58" s="1" t="s">
        <v>7</v>
      </c>
      <c r="J58" s="1" t="s">
        <v>221</v>
      </c>
      <c r="K58" s="1" t="s">
        <v>270</v>
      </c>
      <c r="L58" s="1" t="s">
        <v>270</v>
      </c>
      <c r="P58" s="1" t="s">
        <v>226</v>
      </c>
    </row>
    <row r="59" spans="1:16">
      <c r="A59" s="52">
        <v>45836</v>
      </c>
      <c r="B59" s="1" t="s">
        <v>12518</v>
      </c>
      <c r="C59" s="1" t="s">
        <v>12459</v>
      </c>
      <c r="D59" t="s">
        <v>12564</v>
      </c>
      <c r="E59">
        <v>61250639</v>
      </c>
      <c r="G59" s="1">
        <v>948394407</v>
      </c>
      <c r="H59" t="s">
        <v>223</v>
      </c>
      <c r="I59" s="1" t="s">
        <v>7</v>
      </c>
      <c r="J59" s="1" t="s">
        <v>221</v>
      </c>
      <c r="K59" s="1" t="s">
        <v>270</v>
      </c>
      <c r="L59" s="1" t="s">
        <v>270</v>
      </c>
      <c r="P59" s="1" t="s">
        <v>227</v>
      </c>
    </row>
    <row r="60" spans="1:16">
      <c r="A60" s="52">
        <v>45841</v>
      </c>
      <c r="B60" s="1" t="s">
        <v>12520</v>
      </c>
      <c r="C60" s="1" t="s">
        <v>12456</v>
      </c>
      <c r="D60" t="s">
        <v>12565</v>
      </c>
      <c r="E60">
        <v>61279125</v>
      </c>
      <c r="G60" s="1">
        <v>902473201</v>
      </c>
      <c r="H60" t="s">
        <v>223</v>
      </c>
      <c r="I60" s="1" t="s">
        <v>7</v>
      </c>
      <c r="J60" s="1" t="s">
        <v>221</v>
      </c>
      <c r="K60" s="1" t="s">
        <v>270</v>
      </c>
      <c r="L60" s="1" t="s">
        <v>270</v>
      </c>
      <c r="P60" s="1" t="s">
        <v>230</v>
      </c>
    </row>
    <row r="61" spans="1:16">
      <c r="A61" s="52">
        <v>45836</v>
      </c>
      <c r="B61" s="1" t="s">
        <v>12518</v>
      </c>
      <c r="C61" s="1" t="s">
        <v>12459</v>
      </c>
      <c r="D61" t="s">
        <v>12566</v>
      </c>
      <c r="E61">
        <v>61291439</v>
      </c>
      <c r="G61" s="1">
        <v>910329954</v>
      </c>
      <c r="H61" t="s">
        <v>223</v>
      </c>
      <c r="I61" s="1" t="s">
        <v>7</v>
      </c>
      <c r="J61" s="1" t="s">
        <v>221</v>
      </c>
      <c r="K61" s="1" t="s">
        <v>270</v>
      </c>
      <c r="L61" s="1" t="s">
        <v>270</v>
      </c>
      <c r="O61" s="1" t="s">
        <v>12522</v>
      </c>
      <c r="P61" s="1" t="s">
        <v>229</v>
      </c>
    </row>
    <row r="62" spans="1:16">
      <c r="A62" s="52">
        <v>45832</v>
      </c>
      <c r="B62" s="1" t="s">
        <v>12518</v>
      </c>
      <c r="C62" s="1" t="s">
        <v>12459</v>
      </c>
      <c r="D62" t="s">
        <v>12567</v>
      </c>
      <c r="E62">
        <v>61294597</v>
      </c>
      <c r="G62" s="1">
        <v>923162958</v>
      </c>
      <c r="H62" t="s">
        <v>223</v>
      </c>
      <c r="I62" s="1" t="s">
        <v>7</v>
      </c>
      <c r="J62" s="1" t="s">
        <v>221</v>
      </c>
      <c r="K62" s="1" t="s">
        <v>270</v>
      </c>
      <c r="L62" s="1" t="s">
        <v>270</v>
      </c>
      <c r="O62" s="1" t="s">
        <v>12522</v>
      </c>
      <c r="P62" s="1" t="s">
        <v>228</v>
      </c>
    </row>
    <row r="63" spans="1:16">
      <c r="A63" s="52">
        <v>45840</v>
      </c>
      <c r="B63" s="1" t="s">
        <v>12520</v>
      </c>
      <c r="C63" s="1" t="s">
        <v>12456</v>
      </c>
      <c r="D63" t="s">
        <v>12568</v>
      </c>
      <c r="E63">
        <v>61331752</v>
      </c>
      <c r="G63" s="1">
        <v>970700201</v>
      </c>
      <c r="H63" t="s">
        <v>224</v>
      </c>
      <c r="I63" s="1" t="s">
        <v>7</v>
      </c>
      <c r="J63" s="1" t="s">
        <v>221</v>
      </c>
      <c r="K63" s="1" t="s">
        <v>270</v>
      </c>
      <c r="L63" s="1" t="s">
        <v>270</v>
      </c>
      <c r="P63" s="1" t="s">
        <v>226</v>
      </c>
    </row>
    <row r="64" spans="1:16">
      <c r="A64" s="52">
        <v>45860</v>
      </c>
      <c r="B64" s="1" t="s">
        <v>12520</v>
      </c>
      <c r="C64" s="1" t="s">
        <v>12459</v>
      </c>
      <c r="D64" t="s">
        <v>4050</v>
      </c>
      <c r="E64">
        <v>61342113</v>
      </c>
      <c r="G64" s="1">
        <v>988218407</v>
      </c>
      <c r="H64" t="s">
        <v>223</v>
      </c>
      <c r="J64" s="1" t="s">
        <v>221</v>
      </c>
      <c r="K64" s="1" t="s">
        <v>270</v>
      </c>
      <c r="L64" s="1" t="s">
        <v>270</v>
      </c>
      <c r="P64" s="1" t="s">
        <v>226</v>
      </c>
    </row>
    <row r="65" spans="1:16">
      <c r="A65" s="52">
        <v>45797</v>
      </c>
      <c r="B65" s="1" t="s">
        <v>12534</v>
      </c>
      <c r="C65" s="1" t="s">
        <v>12458</v>
      </c>
      <c r="D65" t="s">
        <v>41</v>
      </c>
      <c r="E65">
        <v>61344907</v>
      </c>
      <c r="G65" s="1">
        <v>977297411</v>
      </c>
      <c r="H65" t="s">
        <v>225</v>
      </c>
      <c r="J65" s="1" t="s">
        <v>249</v>
      </c>
      <c r="K65" s="1" t="s">
        <v>270</v>
      </c>
      <c r="L65" s="1" t="s">
        <v>270</v>
      </c>
      <c r="P65" s="1" t="s">
        <v>230</v>
      </c>
    </row>
    <row r="66" spans="1:16">
      <c r="A66" s="52">
        <v>45845</v>
      </c>
      <c r="B66" s="1" t="s">
        <v>12520</v>
      </c>
      <c r="C66" s="1" t="s">
        <v>12456</v>
      </c>
      <c r="D66" t="s">
        <v>12569</v>
      </c>
      <c r="E66">
        <v>61355004</v>
      </c>
      <c r="G66" s="1">
        <v>964339899</v>
      </c>
      <c r="H66" t="s">
        <v>224</v>
      </c>
      <c r="J66" s="1" t="s">
        <v>221</v>
      </c>
      <c r="K66" s="1" t="s">
        <v>270</v>
      </c>
      <c r="L66" s="1" t="s">
        <v>270</v>
      </c>
      <c r="P66" s="1" t="s">
        <v>226</v>
      </c>
    </row>
    <row r="67" spans="1:16">
      <c r="A67" s="52">
        <v>45874</v>
      </c>
      <c r="B67" s="1" t="s">
        <v>12545</v>
      </c>
      <c r="C67" s="1" t="s">
        <v>12456</v>
      </c>
      <c r="D67" t="s">
        <v>42</v>
      </c>
      <c r="E67">
        <v>61355150</v>
      </c>
      <c r="G67" s="1">
        <v>918134943</v>
      </c>
      <c r="H67" t="s">
        <v>224</v>
      </c>
      <c r="J67" s="1" t="s">
        <v>249</v>
      </c>
      <c r="K67" s="1" t="s">
        <v>270</v>
      </c>
      <c r="L67" s="1" t="s">
        <v>270</v>
      </c>
      <c r="P67" s="1" t="s">
        <v>230</v>
      </c>
    </row>
    <row r="68" spans="1:16">
      <c r="A68" s="52">
        <v>45854</v>
      </c>
      <c r="B68" s="1" t="s">
        <v>12520</v>
      </c>
      <c r="C68" s="1" t="s">
        <v>12458</v>
      </c>
      <c r="D68" t="s">
        <v>43</v>
      </c>
      <c r="E68">
        <v>61355647</v>
      </c>
      <c r="G68" s="1">
        <v>904008090</v>
      </c>
      <c r="H68" t="s">
        <v>224</v>
      </c>
      <c r="J68" s="1" t="s">
        <v>249</v>
      </c>
      <c r="K68" s="1" t="s">
        <v>270</v>
      </c>
      <c r="L68" s="1" t="s">
        <v>270</v>
      </c>
      <c r="P68" s="1" t="s">
        <v>229</v>
      </c>
    </row>
    <row r="69" spans="1:16">
      <c r="A69" s="52">
        <v>45826</v>
      </c>
      <c r="B69" s="1" t="s">
        <v>12518</v>
      </c>
      <c r="C69" s="1" t="s">
        <v>12458</v>
      </c>
      <c r="D69" t="s">
        <v>44</v>
      </c>
      <c r="E69">
        <v>61355649</v>
      </c>
      <c r="G69" s="1" t="s">
        <v>45</v>
      </c>
      <c r="H69" t="s">
        <v>223</v>
      </c>
      <c r="I69" s="1" t="s">
        <v>7</v>
      </c>
      <c r="J69" s="1" t="s">
        <v>249</v>
      </c>
      <c r="K69" s="1" t="s">
        <v>270</v>
      </c>
      <c r="L69" s="1" t="s">
        <v>270</v>
      </c>
      <c r="P69" s="1" t="s">
        <v>228</v>
      </c>
    </row>
    <row r="70" spans="1:16">
      <c r="A70" s="52">
        <v>45876</v>
      </c>
      <c r="B70" s="1" t="s">
        <v>12545</v>
      </c>
      <c r="C70" s="1" t="s">
        <v>12456</v>
      </c>
      <c r="D70" t="s">
        <v>46</v>
      </c>
      <c r="E70">
        <v>61359685</v>
      </c>
      <c r="G70" s="1">
        <v>972948978</v>
      </c>
      <c r="H70" t="s">
        <v>224</v>
      </c>
      <c r="J70" s="1" t="s">
        <v>249</v>
      </c>
      <c r="K70" s="1" t="s">
        <v>270</v>
      </c>
      <c r="L70" s="1" t="s">
        <v>270</v>
      </c>
      <c r="P70" s="1" t="s">
        <v>226</v>
      </c>
    </row>
    <row r="71" spans="1:16">
      <c r="A71" s="52">
        <v>45836</v>
      </c>
      <c r="B71" s="1" t="s">
        <v>12518</v>
      </c>
      <c r="C71" s="1" t="s">
        <v>12459</v>
      </c>
      <c r="D71" t="s">
        <v>12570</v>
      </c>
      <c r="E71">
        <v>61359734</v>
      </c>
      <c r="G71" s="1">
        <v>980816751</v>
      </c>
      <c r="H71" t="s">
        <v>224</v>
      </c>
      <c r="I71" s="1" t="s">
        <v>7</v>
      </c>
      <c r="J71" s="1" t="s">
        <v>221</v>
      </c>
      <c r="K71" s="1" t="s">
        <v>270</v>
      </c>
      <c r="L71" s="1" t="s">
        <v>270</v>
      </c>
      <c r="P71" s="1" t="s">
        <v>226</v>
      </c>
    </row>
    <row r="72" spans="1:16">
      <c r="A72" s="52">
        <v>45808</v>
      </c>
      <c r="B72" s="1" t="s">
        <v>12534</v>
      </c>
      <c r="C72" s="1" t="s">
        <v>12459</v>
      </c>
      <c r="D72" t="s">
        <v>47</v>
      </c>
      <c r="E72">
        <v>61360113</v>
      </c>
      <c r="G72" s="1">
        <v>988256544</v>
      </c>
      <c r="H72" t="s">
        <v>224</v>
      </c>
      <c r="I72" s="1" t="s">
        <v>7</v>
      </c>
      <c r="J72" s="1" t="s">
        <v>249</v>
      </c>
      <c r="K72" s="1" t="s">
        <v>270</v>
      </c>
      <c r="L72" s="1" t="s">
        <v>270</v>
      </c>
      <c r="P72" s="1" t="s">
        <v>228</v>
      </c>
    </row>
    <row r="73" spans="1:16">
      <c r="A73" s="52">
        <v>45842</v>
      </c>
      <c r="B73" s="1" t="s">
        <v>12520</v>
      </c>
      <c r="C73" s="1" t="s">
        <v>12456</v>
      </c>
      <c r="D73" t="s">
        <v>48</v>
      </c>
      <c r="E73">
        <v>61360553</v>
      </c>
      <c r="G73" s="1" t="s">
        <v>49</v>
      </c>
      <c r="H73" t="s">
        <v>223</v>
      </c>
      <c r="J73" s="1" t="s">
        <v>249</v>
      </c>
      <c r="K73" s="1" t="s">
        <v>270</v>
      </c>
      <c r="L73" s="1" t="s">
        <v>270</v>
      </c>
      <c r="P73" s="1" t="s">
        <v>230</v>
      </c>
    </row>
    <row r="74" spans="1:16">
      <c r="A74" s="52">
        <v>45842</v>
      </c>
      <c r="B74" s="1" t="s">
        <v>12520</v>
      </c>
      <c r="C74" s="1" t="s">
        <v>12456</v>
      </c>
      <c r="D74" t="s">
        <v>12571</v>
      </c>
      <c r="E74">
        <v>61374131</v>
      </c>
      <c r="G74" s="1">
        <v>931553692</v>
      </c>
      <c r="H74" t="s">
        <v>224</v>
      </c>
      <c r="I74" s="1" t="s">
        <v>13</v>
      </c>
      <c r="J74" s="1" t="s">
        <v>221</v>
      </c>
      <c r="K74" s="1" t="s">
        <v>270</v>
      </c>
      <c r="L74" s="1" t="s">
        <v>270</v>
      </c>
      <c r="P74" s="1" t="s">
        <v>230</v>
      </c>
    </row>
    <row r="75" spans="1:16">
      <c r="A75" s="52">
        <v>45840</v>
      </c>
      <c r="B75" s="1" t="s">
        <v>12520</v>
      </c>
      <c r="C75" s="1" t="s">
        <v>12456</v>
      </c>
      <c r="D75" t="s">
        <v>50</v>
      </c>
      <c r="E75">
        <v>61374787</v>
      </c>
      <c r="G75" s="1">
        <v>969876072</v>
      </c>
      <c r="H75" t="s">
        <v>224</v>
      </c>
      <c r="J75" s="1" t="s">
        <v>249</v>
      </c>
      <c r="K75" s="1" t="s">
        <v>270</v>
      </c>
      <c r="L75" s="1" t="s">
        <v>270</v>
      </c>
      <c r="P75" s="1" t="s">
        <v>229</v>
      </c>
    </row>
    <row r="76" spans="1:16">
      <c r="A76" s="52">
        <v>45873</v>
      </c>
      <c r="B76" s="1" t="s">
        <v>12545</v>
      </c>
      <c r="C76" s="1" t="s">
        <v>12456</v>
      </c>
      <c r="D76" t="s">
        <v>51</v>
      </c>
      <c r="E76">
        <v>61392575</v>
      </c>
      <c r="G76" s="1">
        <v>958907058</v>
      </c>
      <c r="H76" t="s">
        <v>224</v>
      </c>
      <c r="J76" s="1" t="s">
        <v>249</v>
      </c>
      <c r="K76" s="1" t="s">
        <v>270</v>
      </c>
      <c r="L76" s="1" t="s">
        <v>270</v>
      </c>
      <c r="P76" s="1" t="s">
        <v>228</v>
      </c>
    </row>
    <row r="77" spans="1:16">
      <c r="A77" s="52">
        <v>45827</v>
      </c>
      <c r="B77" s="1" t="s">
        <v>12518</v>
      </c>
      <c r="C77" s="1" t="s">
        <v>12458</v>
      </c>
      <c r="D77" t="s">
        <v>52</v>
      </c>
      <c r="E77">
        <v>61393199</v>
      </c>
      <c r="G77" s="1">
        <v>958374611</v>
      </c>
      <c r="H77" t="s">
        <v>225</v>
      </c>
      <c r="I77" s="1" t="s">
        <v>7</v>
      </c>
      <c r="J77" s="1" t="s">
        <v>249</v>
      </c>
      <c r="K77" s="1" t="s">
        <v>270</v>
      </c>
      <c r="L77" s="1" t="s">
        <v>270</v>
      </c>
      <c r="P77" s="1" t="s">
        <v>228</v>
      </c>
    </row>
    <row r="78" spans="1:16">
      <c r="A78" s="52">
        <v>45885</v>
      </c>
      <c r="B78" s="1" t="s">
        <v>12545</v>
      </c>
      <c r="C78" s="1" t="s">
        <v>12458</v>
      </c>
      <c r="D78" t="s">
        <v>4182</v>
      </c>
      <c r="E78">
        <v>61393350</v>
      </c>
      <c r="G78" s="1">
        <v>929059920</v>
      </c>
      <c r="H78" t="s">
        <v>224</v>
      </c>
      <c r="J78" s="1" t="s">
        <v>249</v>
      </c>
      <c r="K78" s="1" t="s">
        <v>270</v>
      </c>
      <c r="O78" s="1" t="s">
        <v>12572</v>
      </c>
      <c r="P78" s="1" t="s">
        <v>226</v>
      </c>
    </row>
    <row r="79" spans="1:16">
      <c r="A79" s="52">
        <v>45836</v>
      </c>
      <c r="B79" s="1" t="s">
        <v>12518</v>
      </c>
      <c r="C79" s="1" t="s">
        <v>12459</v>
      </c>
      <c r="D79" t="s">
        <v>53</v>
      </c>
      <c r="E79">
        <v>61394388</v>
      </c>
      <c r="H79" t="s">
        <v>224</v>
      </c>
      <c r="I79" s="1" t="s">
        <v>7</v>
      </c>
      <c r="J79" s="1" t="s">
        <v>249</v>
      </c>
      <c r="K79" s="1" t="s">
        <v>270</v>
      </c>
      <c r="L79" s="1" t="s">
        <v>270</v>
      </c>
      <c r="P79" s="1" t="s">
        <v>228</v>
      </c>
    </row>
    <row r="80" spans="1:16">
      <c r="A80" s="52">
        <v>45793</v>
      </c>
      <c r="B80" s="1" t="s">
        <v>12534</v>
      </c>
      <c r="C80" s="1" t="s">
        <v>12458</v>
      </c>
      <c r="D80" t="s">
        <v>54</v>
      </c>
      <c r="E80">
        <v>61395427</v>
      </c>
      <c r="G80" s="1">
        <v>946375849</v>
      </c>
      <c r="H80" t="s">
        <v>223</v>
      </c>
      <c r="J80" s="1" t="s">
        <v>249</v>
      </c>
      <c r="K80" s="1" t="s">
        <v>270</v>
      </c>
      <c r="L80" s="1" t="s">
        <v>270</v>
      </c>
      <c r="P80" s="1" t="s">
        <v>230</v>
      </c>
    </row>
    <row r="81" spans="1:16">
      <c r="A81" s="52">
        <v>45818</v>
      </c>
      <c r="B81" s="1" t="s">
        <v>12518</v>
      </c>
      <c r="C81" s="1" t="s">
        <v>12457</v>
      </c>
      <c r="D81" t="s">
        <v>12573</v>
      </c>
      <c r="E81">
        <v>61422083</v>
      </c>
      <c r="F81" s="1">
        <v>5</v>
      </c>
      <c r="G81" s="1">
        <v>957862908</v>
      </c>
      <c r="H81" t="s">
        <v>225</v>
      </c>
      <c r="I81" s="1" t="s">
        <v>7</v>
      </c>
      <c r="J81" s="1" t="s">
        <v>221</v>
      </c>
      <c r="K81" s="1" t="s">
        <v>270</v>
      </c>
      <c r="L81" s="1" t="s">
        <v>270</v>
      </c>
      <c r="P81" s="1" t="s">
        <v>230</v>
      </c>
    </row>
    <row r="82" spans="1:16">
      <c r="A82" s="52">
        <v>45874</v>
      </c>
      <c r="B82" s="1" t="s">
        <v>12545</v>
      </c>
      <c r="C82" s="1" t="s">
        <v>12456</v>
      </c>
      <c r="D82" t="s">
        <v>55</v>
      </c>
      <c r="E82">
        <v>61422440</v>
      </c>
      <c r="G82" s="1">
        <v>960893858</v>
      </c>
      <c r="H82" t="s">
        <v>224</v>
      </c>
      <c r="J82" s="1" t="s">
        <v>249</v>
      </c>
      <c r="K82" s="1" t="s">
        <v>270</v>
      </c>
      <c r="L82" s="1" t="s">
        <v>270</v>
      </c>
      <c r="P82" s="1" t="s">
        <v>230</v>
      </c>
    </row>
    <row r="83" spans="1:16">
      <c r="A83" s="52">
        <v>45838</v>
      </c>
      <c r="B83" s="1" t="s">
        <v>12518</v>
      </c>
      <c r="C83" s="1" t="s">
        <v>12459</v>
      </c>
      <c r="D83" t="s">
        <v>56</v>
      </c>
      <c r="E83">
        <v>61422456</v>
      </c>
      <c r="G83" s="1">
        <v>963394508</v>
      </c>
      <c r="H83" t="s">
        <v>224</v>
      </c>
      <c r="J83" s="1" t="s">
        <v>249</v>
      </c>
      <c r="K83" s="1" t="s">
        <v>270</v>
      </c>
      <c r="L83" s="1" t="s">
        <v>270</v>
      </c>
      <c r="P83" s="1" t="s">
        <v>229</v>
      </c>
    </row>
    <row r="84" spans="1:16">
      <c r="A84" s="52">
        <v>45833</v>
      </c>
      <c r="B84" s="1" t="s">
        <v>12518</v>
      </c>
      <c r="C84" s="1" t="s">
        <v>12459</v>
      </c>
      <c r="D84" t="s">
        <v>57</v>
      </c>
      <c r="E84">
        <v>61423381</v>
      </c>
      <c r="G84" s="1" t="s">
        <v>58</v>
      </c>
      <c r="H84" t="s">
        <v>224</v>
      </c>
      <c r="I84" s="1" t="s">
        <v>7</v>
      </c>
      <c r="J84" s="1" t="s">
        <v>249</v>
      </c>
      <c r="K84" s="1" t="s">
        <v>270</v>
      </c>
      <c r="L84" s="1" t="s">
        <v>270</v>
      </c>
      <c r="P84" s="1" t="s">
        <v>227</v>
      </c>
    </row>
    <row r="85" spans="1:16">
      <c r="A85" s="52">
        <v>45824</v>
      </c>
      <c r="B85" s="1" t="s">
        <v>12518</v>
      </c>
      <c r="C85" s="1" t="s">
        <v>12458</v>
      </c>
      <c r="D85" t="s">
        <v>12574</v>
      </c>
      <c r="E85">
        <v>61423413</v>
      </c>
      <c r="G85" s="1">
        <v>936852344</v>
      </c>
      <c r="H85" t="s">
        <v>223</v>
      </c>
      <c r="I85" s="1" t="s">
        <v>7</v>
      </c>
      <c r="J85" s="1" t="s">
        <v>221</v>
      </c>
      <c r="K85" s="1" t="s">
        <v>270</v>
      </c>
      <c r="L85" s="1" t="s">
        <v>270</v>
      </c>
      <c r="O85" s="1" t="s">
        <v>12549</v>
      </c>
      <c r="P85" s="1" t="s">
        <v>229</v>
      </c>
    </row>
    <row r="86" spans="1:16">
      <c r="A86" s="52">
        <v>45836</v>
      </c>
      <c r="B86" s="1" t="s">
        <v>12518</v>
      </c>
      <c r="C86" s="1" t="s">
        <v>12459</v>
      </c>
      <c r="D86" t="s">
        <v>59</v>
      </c>
      <c r="E86">
        <v>61424810</v>
      </c>
      <c r="G86" s="1">
        <v>973699879</v>
      </c>
      <c r="H86" t="s">
        <v>224</v>
      </c>
      <c r="I86" s="1" t="s">
        <v>7</v>
      </c>
      <c r="J86" s="1" t="s">
        <v>249</v>
      </c>
      <c r="K86" s="1" t="s">
        <v>270</v>
      </c>
      <c r="L86" s="1" t="s">
        <v>270</v>
      </c>
      <c r="P86" s="1" t="s">
        <v>227</v>
      </c>
    </row>
    <row r="87" spans="1:16">
      <c r="A87" s="52">
        <v>45808</v>
      </c>
      <c r="B87" s="1" t="s">
        <v>12534</v>
      </c>
      <c r="C87" s="1" t="s">
        <v>12459</v>
      </c>
      <c r="D87" t="s">
        <v>60</v>
      </c>
      <c r="E87">
        <v>61426903</v>
      </c>
      <c r="G87" s="1">
        <v>904808473</v>
      </c>
      <c r="H87" t="s">
        <v>224</v>
      </c>
      <c r="J87" s="1" t="s">
        <v>249</v>
      </c>
      <c r="K87" s="1" t="s">
        <v>270</v>
      </c>
      <c r="L87" s="1" t="s">
        <v>270</v>
      </c>
      <c r="P87" s="1" t="s">
        <v>229</v>
      </c>
    </row>
    <row r="88" spans="1:16">
      <c r="A88" s="52">
        <v>45857</v>
      </c>
      <c r="B88" s="1" t="s">
        <v>12520</v>
      </c>
      <c r="C88" s="1" t="s">
        <v>12458</v>
      </c>
      <c r="D88" t="s">
        <v>61</v>
      </c>
      <c r="E88">
        <v>61426982</v>
      </c>
      <c r="G88" s="1">
        <v>913100543</v>
      </c>
      <c r="H88" t="s">
        <v>225</v>
      </c>
      <c r="J88" s="1" t="s">
        <v>249</v>
      </c>
      <c r="K88" s="1" t="s">
        <v>270</v>
      </c>
      <c r="L88" s="1" t="s">
        <v>270</v>
      </c>
      <c r="P88" s="1" t="s">
        <v>230</v>
      </c>
    </row>
    <row r="89" spans="1:16">
      <c r="A89" s="52">
        <v>45869</v>
      </c>
      <c r="B89" s="1" t="s">
        <v>12520</v>
      </c>
      <c r="C89" s="1" t="s">
        <v>12459</v>
      </c>
      <c r="D89" t="s">
        <v>62</v>
      </c>
      <c r="E89">
        <v>61432800</v>
      </c>
      <c r="G89" s="1" t="s">
        <v>63</v>
      </c>
      <c r="H89" t="s">
        <v>223</v>
      </c>
      <c r="J89" s="1" t="s">
        <v>249</v>
      </c>
      <c r="K89" s="1" t="s">
        <v>270</v>
      </c>
      <c r="L89" s="1" t="s">
        <v>270</v>
      </c>
      <c r="P89" s="1" t="s">
        <v>230</v>
      </c>
    </row>
    <row r="90" spans="1:16">
      <c r="A90" s="52">
        <v>45833</v>
      </c>
      <c r="B90" s="1" t="s">
        <v>12518</v>
      </c>
      <c r="C90" s="1" t="s">
        <v>12459</v>
      </c>
      <c r="D90" t="s">
        <v>14</v>
      </c>
      <c r="E90">
        <v>61433457</v>
      </c>
      <c r="G90" s="1">
        <v>935443914</v>
      </c>
      <c r="H90" t="s">
        <v>224</v>
      </c>
      <c r="J90" s="1" t="s">
        <v>249</v>
      </c>
      <c r="K90" s="1" t="s">
        <v>270</v>
      </c>
      <c r="L90" s="1" t="s">
        <v>270</v>
      </c>
      <c r="P90" s="1" t="s">
        <v>229</v>
      </c>
    </row>
    <row r="91" spans="1:16">
      <c r="A91" s="52">
        <v>45821</v>
      </c>
      <c r="B91" s="1" t="s">
        <v>12518</v>
      </c>
      <c r="C91" s="1" t="s">
        <v>12457</v>
      </c>
      <c r="D91" t="s">
        <v>64</v>
      </c>
      <c r="E91">
        <v>61433851</v>
      </c>
      <c r="G91" s="1">
        <v>921062840</v>
      </c>
      <c r="H91" t="s">
        <v>224</v>
      </c>
      <c r="J91" s="1" t="s">
        <v>249</v>
      </c>
      <c r="K91" s="1" t="s">
        <v>270</v>
      </c>
      <c r="L91" s="1" t="s">
        <v>270</v>
      </c>
      <c r="P91" s="1" t="s">
        <v>226</v>
      </c>
    </row>
    <row r="92" spans="1:16">
      <c r="A92" s="52">
        <v>45808</v>
      </c>
      <c r="B92" s="1" t="s">
        <v>12534</v>
      </c>
      <c r="C92" s="1" t="s">
        <v>12459</v>
      </c>
      <c r="D92" t="s">
        <v>65</v>
      </c>
      <c r="E92">
        <v>61461881</v>
      </c>
      <c r="G92" s="1">
        <v>933023075</v>
      </c>
      <c r="H92" t="s">
        <v>224</v>
      </c>
      <c r="J92" s="1" t="s">
        <v>249</v>
      </c>
      <c r="K92" s="1" t="s">
        <v>270</v>
      </c>
      <c r="L92" s="1" t="s">
        <v>270</v>
      </c>
      <c r="P92" s="1" t="s">
        <v>229</v>
      </c>
    </row>
    <row r="93" spans="1:16">
      <c r="A93" s="52">
        <v>45874</v>
      </c>
      <c r="B93" s="1" t="s">
        <v>12545</v>
      </c>
      <c r="C93" s="1" t="s">
        <v>12456</v>
      </c>
      <c r="D93" t="s">
        <v>66</v>
      </c>
      <c r="E93">
        <v>61462019</v>
      </c>
      <c r="G93" s="1">
        <v>980662849</v>
      </c>
      <c r="H93" t="s">
        <v>224</v>
      </c>
      <c r="J93" s="1" t="s">
        <v>249</v>
      </c>
      <c r="K93" s="1" t="s">
        <v>270</v>
      </c>
      <c r="L93" s="1" t="s">
        <v>270</v>
      </c>
      <c r="P93" s="1" t="s">
        <v>230</v>
      </c>
    </row>
    <row r="94" spans="1:16">
      <c r="A94" s="52">
        <v>45835</v>
      </c>
      <c r="B94" s="1" t="s">
        <v>12518</v>
      </c>
      <c r="C94" s="1" t="s">
        <v>12459</v>
      </c>
      <c r="D94" t="s">
        <v>67</v>
      </c>
      <c r="E94">
        <v>61463762</v>
      </c>
      <c r="G94" s="1">
        <v>952507619</v>
      </c>
      <c r="H94" t="s">
        <v>225</v>
      </c>
      <c r="I94" s="1" t="s">
        <v>7</v>
      </c>
      <c r="J94" s="1" t="s">
        <v>249</v>
      </c>
      <c r="K94" s="1" t="s">
        <v>270</v>
      </c>
      <c r="L94" s="1" t="s">
        <v>270</v>
      </c>
      <c r="P94" s="1" t="s">
        <v>228</v>
      </c>
    </row>
    <row r="95" spans="1:16">
      <c r="A95" s="52">
        <v>45857</v>
      </c>
      <c r="B95" s="1" t="s">
        <v>12520</v>
      </c>
      <c r="C95" s="1" t="s">
        <v>12458</v>
      </c>
      <c r="D95" t="s">
        <v>68</v>
      </c>
      <c r="E95">
        <v>61471774</v>
      </c>
      <c r="G95" s="1">
        <v>997885260</v>
      </c>
      <c r="H95" t="s">
        <v>224</v>
      </c>
      <c r="J95" s="1" t="s">
        <v>249</v>
      </c>
      <c r="K95" s="1" t="s">
        <v>270</v>
      </c>
      <c r="L95" s="1" t="s">
        <v>270</v>
      </c>
      <c r="P95" s="1" t="s">
        <v>229</v>
      </c>
    </row>
    <row r="96" spans="1:16">
      <c r="A96" s="52">
        <v>45808</v>
      </c>
      <c r="B96" s="1" t="s">
        <v>12534</v>
      </c>
      <c r="C96" s="1" t="s">
        <v>12459</v>
      </c>
      <c r="D96" t="s">
        <v>69</v>
      </c>
      <c r="E96">
        <v>61471858</v>
      </c>
      <c r="G96" s="1">
        <v>923300709</v>
      </c>
      <c r="H96" t="s">
        <v>223</v>
      </c>
      <c r="I96" s="1" t="s">
        <v>7</v>
      </c>
      <c r="J96" s="1" t="s">
        <v>249</v>
      </c>
      <c r="K96" s="1" t="s">
        <v>270</v>
      </c>
      <c r="L96" s="1" t="s">
        <v>270</v>
      </c>
      <c r="P96" s="1" t="s">
        <v>227</v>
      </c>
    </row>
    <row r="97" spans="1:16">
      <c r="A97" s="52">
        <v>45848</v>
      </c>
      <c r="B97" s="1" t="s">
        <v>12520</v>
      </c>
      <c r="C97" s="1" t="s">
        <v>12457</v>
      </c>
      <c r="D97" t="s">
        <v>70</v>
      </c>
      <c r="E97">
        <v>61472194</v>
      </c>
      <c r="G97" s="1">
        <v>966167041</v>
      </c>
      <c r="H97" t="s">
        <v>223</v>
      </c>
      <c r="J97" s="1" t="s">
        <v>249</v>
      </c>
      <c r="K97" s="1" t="s">
        <v>270</v>
      </c>
      <c r="L97" s="1" t="s">
        <v>270</v>
      </c>
      <c r="P97" s="1" t="s">
        <v>230</v>
      </c>
    </row>
    <row r="98" spans="1:16">
      <c r="A98" s="52">
        <v>45874</v>
      </c>
      <c r="B98" s="1" t="s">
        <v>12545</v>
      </c>
      <c r="C98" s="1" t="s">
        <v>12456</v>
      </c>
      <c r="D98" t="s">
        <v>4453</v>
      </c>
      <c r="E98">
        <v>61472225</v>
      </c>
      <c r="G98" s="1">
        <v>941268819</v>
      </c>
      <c r="H98" t="s">
        <v>223</v>
      </c>
      <c r="I98" s="1" t="s">
        <v>7</v>
      </c>
      <c r="J98" s="1" t="s">
        <v>249</v>
      </c>
      <c r="K98" s="1" t="s">
        <v>270</v>
      </c>
      <c r="L98" s="1" t="s">
        <v>272</v>
      </c>
      <c r="O98" s="1" t="s">
        <v>12575</v>
      </c>
      <c r="P98" s="1" t="s">
        <v>227</v>
      </c>
    </row>
    <row r="99" spans="1:16">
      <c r="A99" s="52">
        <v>45836</v>
      </c>
      <c r="B99" s="1" t="s">
        <v>12518</v>
      </c>
      <c r="C99" s="1" t="s">
        <v>12459</v>
      </c>
      <c r="D99" t="s">
        <v>71</v>
      </c>
      <c r="E99">
        <v>61475770</v>
      </c>
      <c r="G99" s="1">
        <v>976550189</v>
      </c>
      <c r="H99" t="s">
        <v>223</v>
      </c>
      <c r="J99" s="1" t="s">
        <v>249</v>
      </c>
      <c r="K99" s="1" t="s">
        <v>270</v>
      </c>
      <c r="L99" s="1" t="s">
        <v>270</v>
      </c>
      <c r="P99" s="1" t="s">
        <v>229</v>
      </c>
    </row>
    <row r="100" spans="1:16">
      <c r="A100" s="52">
        <v>45836</v>
      </c>
      <c r="B100" s="1" t="s">
        <v>12518</v>
      </c>
      <c r="C100" s="1" t="s">
        <v>12459</v>
      </c>
      <c r="D100" t="s">
        <v>72</v>
      </c>
      <c r="E100">
        <v>61485505</v>
      </c>
      <c r="G100" s="1">
        <v>941969938</v>
      </c>
      <c r="H100" t="s">
        <v>224</v>
      </c>
      <c r="J100" s="1" t="s">
        <v>249</v>
      </c>
      <c r="K100" s="1" t="s">
        <v>270</v>
      </c>
      <c r="L100" s="1" t="s">
        <v>270</v>
      </c>
      <c r="P100" s="1" t="s">
        <v>230</v>
      </c>
    </row>
    <row r="101" spans="1:16">
      <c r="A101" s="52">
        <v>45808</v>
      </c>
      <c r="B101" s="1" t="s">
        <v>12534</v>
      </c>
      <c r="C101" s="1" t="s">
        <v>12459</v>
      </c>
      <c r="D101" t="s">
        <v>73</v>
      </c>
      <c r="E101">
        <v>61494330</v>
      </c>
      <c r="G101" s="1">
        <v>958235878</v>
      </c>
      <c r="H101" t="s">
        <v>224</v>
      </c>
      <c r="I101" s="1" t="s">
        <v>7</v>
      </c>
      <c r="J101" s="1" t="s">
        <v>249</v>
      </c>
      <c r="K101" s="1" t="s">
        <v>270</v>
      </c>
      <c r="L101" s="1" t="s">
        <v>270</v>
      </c>
      <c r="P101" s="1" t="s">
        <v>227</v>
      </c>
    </row>
    <row r="102" spans="1:16">
      <c r="A102" s="52">
        <v>45808</v>
      </c>
      <c r="B102" s="1" t="s">
        <v>12534</v>
      </c>
      <c r="C102" s="1" t="s">
        <v>12459</v>
      </c>
      <c r="D102" t="s">
        <v>74</v>
      </c>
      <c r="E102">
        <v>61497631</v>
      </c>
      <c r="G102" s="1">
        <v>965101453</v>
      </c>
      <c r="H102" t="s">
        <v>223</v>
      </c>
      <c r="J102" s="1" t="s">
        <v>249</v>
      </c>
      <c r="K102" s="1" t="s">
        <v>270</v>
      </c>
      <c r="L102" s="1" t="s">
        <v>270</v>
      </c>
      <c r="P102" s="1" t="s">
        <v>229</v>
      </c>
    </row>
    <row r="103" spans="1:16">
      <c r="A103" s="52">
        <v>45808</v>
      </c>
      <c r="B103" s="1" t="s">
        <v>12534</v>
      </c>
      <c r="C103" s="1" t="s">
        <v>12459</v>
      </c>
      <c r="D103" t="s">
        <v>75</v>
      </c>
      <c r="E103">
        <v>61510568</v>
      </c>
      <c r="G103" s="1">
        <v>995846726</v>
      </c>
      <c r="H103" t="s">
        <v>225</v>
      </c>
      <c r="J103" s="1" t="s">
        <v>249</v>
      </c>
      <c r="K103" s="1" t="s">
        <v>270</v>
      </c>
      <c r="L103" s="1" t="s">
        <v>270</v>
      </c>
      <c r="P103" s="1" t="s">
        <v>229</v>
      </c>
    </row>
    <row r="104" spans="1:16">
      <c r="A104" s="52">
        <v>45838</v>
      </c>
      <c r="B104" s="1" t="s">
        <v>12518</v>
      </c>
      <c r="C104" s="1" t="s">
        <v>12459</v>
      </c>
      <c r="D104" t="s">
        <v>76</v>
      </c>
      <c r="E104">
        <v>61516070</v>
      </c>
      <c r="G104" s="1">
        <v>969868543</v>
      </c>
      <c r="H104" t="s">
        <v>223</v>
      </c>
      <c r="J104" s="1" t="s">
        <v>249</v>
      </c>
      <c r="K104" s="1" t="s">
        <v>270</v>
      </c>
      <c r="L104" s="1" t="s">
        <v>270</v>
      </c>
      <c r="P104" s="1" t="s">
        <v>226</v>
      </c>
    </row>
    <row r="105" spans="1:16">
      <c r="A105" s="52">
        <v>45775</v>
      </c>
      <c r="B105" s="1" t="s">
        <v>12576</v>
      </c>
      <c r="C105" s="1" t="s">
        <v>12459</v>
      </c>
      <c r="D105" t="s">
        <v>77</v>
      </c>
      <c r="E105">
        <v>61516123</v>
      </c>
      <c r="G105" s="1">
        <v>993266452</v>
      </c>
      <c r="H105" t="s">
        <v>224</v>
      </c>
      <c r="J105" s="1" t="s">
        <v>249</v>
      </c>
      <c r="K105" s="1" t="s">
        <v>270</v>
      </c>
      <c r="L105" s="1" t="s">
        <v>270</v>
      </c>
      <c r="P105" s="1" t="s">
        <v>230</v>
      </c>
    </row>
    <row r="106" spans="1:16">
      <c r="A106" s="52">
        <v>45808</v>
      </c>
      <c r="B106" s="1" t="s">
        <v>12534</v>
      </c>
      <c r="C106" s="1" t="s">
        <v>12459</v>
      </c>
      <c r="D106" t="s">
        <v>78</v>
      </c>
      <c r="E106">
        <v>61516147</v>
      </c>
      <c r="G106" s="1">
        <v>988598289</v>
      </c>
      <c r="H106" t="s">
        <v>223</v>
      </c>
      <c r="J106" s="1" t="s">
        <v>249</v>
      </c>
      <c r="K106" s="1" t="s">
        <v>270</v>
      </c>
      <c r="L106" s="1" t="s">
        <v>270</v>
      </c>
      <c r="P106" s="1" t="s">
        <v>230</v>
      </c>
    </row>
    <row r="107" spans="1:16">
      <c r="A107" s="52">
        <v>45846</v>
      </c>
      <c r="B107" s="1" t="s">
        <v>12520</v>
      </c>
      <c r="C107" s="1" t="s">
        <v>12457</v>
      </c>
      <c r="D107" t="s">
        <v>4602</v>
      </c>
      <c r="E107">
        <v>61516503</v>
      </c>
      <c r="G107" s="1">
        <v>957961250</v>
      </c>
      <c r="H107" t="s">
        <v>224</v>
      </c>
      <c r="J107" s="1" t="s">
        <v>221</v>
      </c>
      <c r="K107" s="1" t="s">
        <v>270</v>
      </c>
      <c r="L107" s="1" t="s">
        <v>270</v>
      </c>
      <c r="P107" s="1" t="s">
        <v>230</v>
      </c>
    </row>
    <row r="108" spans="1:16">
      <c r="A108" s="52">
        <v>45810</v>
      </c>
      <c r="B108" s="1" t="s">
        <v>12518</v>
      </c>
      <c r="C108" s="1" t="s">
        <v>12456</v>
      </c>
      <c r="D108" t="s">
        <v>12577</v>
      </c>
      <c r="E108">
        <v>61516551</v>
      </c>
      <c r="G108" s="1">
        <v>946118548</v>
      </c>
      <c r="H108" t="s">
        <v>223</v>
      </c>
      <c r="I108" s="1" t="s">
        <v>7</v>
      </c>
      <c r="J108" s="1" t="s">
        <v>221</v>
      </c>
      <c r="K108" s="1" t="s">
        <v>270</v>
      </c>
      <c r="L108" s="1" t="s">
        <v>270</v>
      </c>
      <c r="P108" s="1" t="s">
        <v>226</v>
      </c>
    </row>
    <row r="109" spans="1:16">
      <c r="A109" s="52">
        <v>45810</v>
      </c>
      <c r="B109" s="1" t="s">
        <v>12518</v>
      </c>
      <c r="C109" s="1" t="s">
        <v>12456</v>
      </c>
      <c r="D109" t="s">
        <v>12578</v>
      </c>
      <c r="E109">
        <v>61516698</v>
      </c>
      <c r="G109" s="1">
        <v>942073304</v>
      </c>
      <c r="H109" t="s">
        <v>224</v>
      </c>
      <c r="I109" s="1" t="s">
        <v>7</v>
      </c>
      <c r="J109" s="1" t="s">
        <v>221</v>
      </c>
      <c r="K109" s="1" t="s">
        <v>270</v>
      </c>
      <c r="L109" s="1" t="s">
        <v>270</v>
      </c>
      <c r="P109" s="1" t="s">
        <v>226</v>
      </c>
    </row>
    <row r="110" spans="1:16">
      <c r="A110" s="52">
        <v>45857</v>
      </c>
      <c r="B110" s="1" t="s">
        <v>12520</v>
      </c>
      <c r="C110" s="1" t="s">
        <v>12458</v>
      </c>
      <c r="D110" t="s">
        <v>12579</v>
      </c>
      <c r="E110">
        <v>61516855</v>
      </c>
      <c r="G110" s="1">
        <v>997970885</v>
      </c>
      <c r="H110" t="s">
        <v>224</v>
      </c>
      <c r="I110" s="1" t="s">
        <v>7</v>
      </c>
      <c r="J110" s="1" t="s">
        <v>249</v>
      </c>
      <c r="K110" s="1" t="s">
        <v>270</v>
      </c>
      <c r="P110" s="1" t="s">
        <v>230</v>
      </c>
    </row>
    <row r="111" spans="1:16">
      <c r="A111" s="52">
        <v>45847</v>
      </c>
      <c r="B111" s="1" t="s">
        <v>12520</v>
      </c>
      <c r="C111" s="1" t="s">
        <v>12457</v>
      </c>
      <c r="D111" t="s">
        <v>79</v>
      </c>
      <c r="E111">
        <v>61518946</v>
      </c>
      <c r="F111" s="1">
        <v>0</v>
      </c>
      <c r="G111" s="1">
        <v>925327077</v>
      </c>
      <c r="H111" t="s">
        <v>224</v>
      </c>
      <c r="I111" s="1" t="s">
        <v>10</v>
      </c>
      <c r="J111" s="1" t="s">
        <v>249</v>
      </c>
      <c r="K111" s="1" t="s">
        <v>270</v>
      </c>
      <c r="L111" s="1" t="s">
        <v>270</v>
      </c>
      <c r="P111" s="1" t="s">
        <v>227</v>
      </c>
    </row>
    <row r="112" spans="1:16">
      <c r="A112" s="52">
        <v>45876</v>
      </c>
      <c r="B112" s="1" t="s">
        <v>12545</v>
      </c>
      <c r="C112" s="1" t="s">
        <v>12456</v>
      </c>
      <c r="D112" t="s">
        <v>80</v>
      </c>
      <c r="E112">
        <v>61527387</v>
      </c>
      <c r="G112" s="1">
        <v>913918673</v>
      </c>
      <c r="H112" t="s">
        <v>224</v>
      </c>
      <c r="J112" s="1" t="s">
        <v>249</v>
      </c>
      <c r="K112" s="1" t="s">
        <v>270</v>
      </c>
      <c r="L112" s="1" t="s">
        <v>270</v>
      </c>
      <c r="P112" s="1" t="s">
        <v>228</v>
      </c>
    </row>
    <row r="113" spans="1:16">
      <c r="A113" s="52">
        <v>45828</v>
      </c>
      <c r="B113" s="1" t="s">
        <v>12518</v>
      </c>
      <c r="C113" s="1" t="s">
        <v>12458</v>
      </c>
      <c r="D113" t="s">
        <v>81</v>
      </c>
      <c r="E113">
        <v>61529175</v>
      </c>
      <c r="G113" s="1">
        <v>946590586</v>
      </c>
      <c r="H113" t="s">
        <v>224</v>
      </c>
      <c r="I113" s="1" t="s">
        <v>10</v>
      </c>
      <c r="J113" s="1" t="s">
        <v>249</v>
      </c>
      <c r="K113" s="1" t="s">
        <v>270</v>
      </c>
      <c r="L113" s="1" t="s">
        <v>270</v>
      </c>
      <c r="P113" s="1" t="s">
        <v>227</v>
      </c>
    </row>
    <row r="114" spans="1:16">
      <c r="A114" s="52">
        <v>45846</v>
      </c>
      <c r="B114" s="1" t="s">
        <v>12520</v>
      </c>
      <c r="C114" s="1" t="s">
        <v>12457</v>
      </c>
      <c r="D114" t="s">
        <v>82</v>
      </c>
      <c r="E114">
        <v>61530327</v>
      </c>
      <c r="G114" s="1">
        <v>931902455</v>
      </c>
      <c r="H114" t="s">
        <v>224</v>
      </c>
      <c r="I114" s="1" t="s">
        <v>7</v>
      </c>
      <c r="J114" s="1" t="s">
        <v>249</v>
      </c>
      <c r="K114" s="1" t="s">
        <v>270</v>
      </c>
      <c r="L114" s="1" t="s">
        <v>270</v>
      </c>
      <c r="P114" s="1" t="s">
        <v>227</v>
      </c>
    </row>
    <row r="115" spans="1:16">
      <c r="A115" s="52">
        <v>45836</v>
      </c>
      <c r="B115" s="1" t="s">
        <v>12518</v>
      </c>
      <c r="C115" s="1" t="s">
        <v>12459</v>
      </c>
      <c r="D115" t="s">
        <v>83</v>
      </c>
      <c r="E115">
        <v>61544448</v>
      </c>
      <c r="G115" s="1">
        <v>912615340</v>
      </c>
      <c r="H115" t="s">
        <v>223</v>
      </c>
      <c r="I115" s="1" t="s">
        <v>7</v>
      </c>
      <c r="J115" s="1" t="s">
        <v>249</v>
      </c>
      <c r="K115" s="1" t="s">
        <v>270</v>
      </c>
      <c r="L115" s="1" t="s">
        <v>270</v>
      </c>
      <c r="P115" s="1" t="s">
        <v>227</v>
      </c>
    </row>
    <row r="116" spans="1:16">
      <c r="A116" s="52">
        <v>45836</v>
      </c>
      <c r="B116" s="1" t="s">
        <v>12518</v>
      </c>
      <c r="C116" s="1" t="s">
        <v>12459</v>
      </c>
      <c r="D116" t="s">
        <v>84</v>
      </c>
      <c r="E116">
        <v>61755039</v>
      </c>
      <c r="H116" t="s">
        <v>223</v>
      </c>
      <c r="I116" s="1" t="s">
        <v>7</v>
      </c>
      <c r="J116" s="1" t="s">
        <v>249</v>
      </c>
      <c r="K116" s="1" t="s">
        <v>270</v>
      </c>
      <c r="L116" s="1" t="s">
        <v>270</v>
      </c>
      <c r="P116" s="1" t="s">
        <v>228</v>
      </c>
    </row>
    <row r="117" spans="1:16">
      <c r="A117" s="52">
        <v>45852</v>
      </c>
      <c r="B117" s="1" t="s">
        <v>12520</v>
      </c>
      <c r="C117" s="1" t="s">
        <v>12457</v>
      </c>
      <c r="D117" t="s">
        <v>85</v>
      </c>
      <c r="E117">
        <v>61770745</v>
      </c>
      <c r="G117" s="1">
        <v>955145278</v>
      </c>
      <c r="H117" t="s">
        <v>224</v>
      </c>
      <c r="J117" s="1" t="s">
        <v>249</v>
      </c>
      <c r="K117" s="1" t="s">
        <v>270</v>
      </c>
      <c r="L117" s="1" t="s">
        <v>270</v>
      </c>
      <c r="P117" s="1" t="s">
        <v>229</v>
      </c>
    </row>
    <row r="118" spans="1:16">
      <c r="A118" s="52">
        <v>45857</v>
      </c>
      <c r="B118" s="1" t="s">
        <v>12520</v>
      </c>
      <c r="C118" s="1" t="s">
        <v>12458</v>
      </c>
      <c r="D118" s="16" t="s">
        <v>86</v>
      </c>
      <c r="E118">
        <v>61770871</v>
      </c>
      <c r="G118" s="1">
        <v>987364996</v>
      </c>
      <c r="H118" t="s">
        <v>224</v>
      </c>
      <c r="J118" s="1" t="s">
        <v>249</v>
      </c>
      <c r="K118" s="1" t="s">
        <v>270</v>
      </c>
      <c r="L118" s="1" t="s">
        <v>270</v>
      </c>
      <c r="P118" s="1" t="s">
        <v>229</v>
      </c>
    </row>
    <row r="119" spans="1:16">
      <c r="A119" s="52">
        <v>45874</v>
      </c>
      <c r="B119" s="1" t="s">
        <v>12545</v>
      </c>
      <c r="C119" s="1" t="s">
        <v>12456</v>
      </c>
      <c r="D119" t="s">
        <v>87</v>
      </c>
      <c r="E119">
        <v>61772402</v>
      </c>
      <c r="G119" s="1">
        <v>957881541</v>
      </c>
      <c r="H119" t="s">
        <v>223</v>
      </c>
      <c r="J119" s="1" t="s">
        <v>249</v>
      </c>
      <c r="K119" s="1" t="s">
        <v>270</v>
      </c>
      <c r="L119" s="1" t="s">
        <v>270</v>
      </c>
      <c r="P119" s="1" t="s">
        <v>229</v>
      </c>
    </row>
    <row r="120" spans="1:16">
      <c r="A120" s="52">
        <v>45827</v>
      </c>
      <c r="B120" s="1" t="s">
        <v>12518</v>
      </c>
      <c r="C120" s="1" t="s">
        <v>12458</v>
      </c>
      <c r="D120" t="s">
        <v>88</v>
      </c>
      <c r="E120">
        <v>61790572</v>
      </c>
      <c r="G120" s="1" t="s">
        <v>89</v>
      </c>
      <c r="H120" t="s">
        <v>225</v>
      </c>
      <c r="I120" s="1" t="s">
        <v>7</v>
      </c>
      <c r="J120" s="1" t="s">
        <v>249</v>
      </c>
      <c r="K120" s="1" t="s">
        <v>270</v>
      </c>
      <c r="L120" s="1" t="s">
        <v>270</v>
      </c>
      <c r="P120" s="1" t="s">
        <v>228</v>
      </c>
    </row>
    <row r="121" spans="1:16">
      <c r="A121" s="52">
        <v>45792</v>
      </c>
      <c r="B121" s="1" t="s">
        <v>12534</v>
      </c>
      <c r="C121" s="1" t="s">
        <v>12458</v>
      </c>
      <c r="D121" t="s">
        <v>90</v>
      </c>
      <c r="E121">
        <v>61791500</v>
      </c>
      <c r="G121" s="1">
        <v>955849143</v>
      </c>
      <c r="H121" t="s">
        <v>225</v>
      </c>
      <c r="J121" s="1" t="s">
        <v>249</v>
      </c>
      <c r="K121" s="1" t="s">
        <v>270</v>
      </c>
      <c r="L121" s="1" t="s">
        <v>270</v>
      </c>
      <c r="P121" s="1" t="s">
        <v>230</v>
      </c>
    </row>
    <row r="122" spans="1:16">
      <c r="A122" s="52">
        <v>45855</v>
      </c>
      <c r="B122" s="1" t="s">
        <v>12520</v>
      </c>
      <c r="C122" s="1" t="s">
        <v>12458</v>
      </c>
      <c r="D122" t="s">
        <v>91</v>
      </c>
      <c r="E122">
        <v>61821100</v>
      </c>
      <c r="G122" s="1">
        <v>934160595</v>
      </c>
      <c r="H122" t="s">
        <v>224</v>
      </c>
      <c r="I122" s="1" t="s">
        <v>7</v>
      </c>
      <c r="J122" s="1" t="s">
        <v>249</v>
      </c>
      <c r="K122" s="1" t="s">
        <v>270</v>
      </c>
      <c r="L122" s="1" t="s">
        <v>270</v>
      </c>
      <c r="P122" s="1" t="s">
        <v>230</v>
      </c>
    </row>
    <row r="123" spans="1:16">
      <c r="A123" s="52">
        <v>45827</v>
      </c>
      <c r="B123" s="1" t="s">
        <v>12518</v>
      </c>
      <c r="C123" s="1" t="s">
        <v>12458</v>
      </c>
      <c r="D123" t="s">
        <v>92</v>
      </c>
      <c r="E123">
        <v>61833402</v>
      </c>
      <c r="G123" s="1">
        <v>903297933</v>
      </c>
      <c r="H123" t="s">
        <v>225</v>
      </c>
      <c r="I123" s="1" t="s">
        <v>7</v>
      </c>
      <c r="J123" s="1" t="s">
        <v>249</v>
      </c>
      <c r="K123" s="1" t="s">
        <v>270</v>
      </c>
      <c r="L123" s="1" t="s">
        <v>270</v>
      </c>
      <c r="P123" s="1" t="s">
        <v>227</v>
      </c>
    </row>
    <row r="124" spans="1:16">
      <c r="A124" s="52">
        <v>45808</v>
      </c>
      <c r="B124" s="1" t="s">
        <v>12534</v>
      </c>
      <c r="C124" s="1" t="s">
        <v>12459</v>
      </c>
      <c r="D124" t="s">
        <v>93</v>
      </c>
      <c r="E124">
        <v>61861648</v>
      </c>
      <c r="G124" s="1">
        <v>957386912</v>
      </c>
      <c r="H124" t="s">
        <v>224</v>
      </c>
      <c r="J124" s="1" t="s">
        <v>249</v>
      </c>
      <c r="K124" s="1" t="s">
        <v>270</v>
      </c>
      <c r="L124" s="1" t="s">
        <v>270</v>
      </c>
      <c r="P124" s="1" t="s">
        <v>230</v>
      </c>
    </row>
    <row r="125" spans="1:16">
      <c r="A125" s="52">
        <v>45827</v>
      </c>
      <c r="B125" s="1" t="s">
        <v>12518</v>
      </c>
      <c r="C125" s="1" t="s">
        <v>12458</v>
      </c>
      <c r="D125" t="s">
        <v>94</v>
      </c>
      <c r="E125">
        <v>61981310</v>
      </c>
      <c r="G125" s="1">
        <v>987446341</v>
      </c>
      <c r="H125" t="s">
        <v>225</v>
      </c>
      <c r="J125" s="1" t="s">
        <v>249</v>
      </c>
      <c r="K125" s="1" t="s">
        <v>270</v>
      </c>
      <c r="L125" s="1" t="s">
        <v>270</v>
      </c>
      <c r="P125" s="1" t="s">
        <v>230</v>
      </c>
    </row>
    <row r="126" spans="1:16">
      <c r="A126" s="52">
        <v>45835</v>
      </c>
      <c r="B126" s="1" t="s">
        <v>12518</v>
      </c>
      <c r="C126" s="1" t="s">
        <v>12459</v>
      </c>
      <c r="D126" t="s">
        <v>18</v>
      </c>
      <c r="E126">
        <v>62011296</v>
      </c>
      <c r="G126" s="1">
        <v>977370299</v>
      </c>
      <c r="H126" t="s">
        <v>223</v>
      </c>
      <c r="J126" s="1" t="s">
        <v>249</v>
      </c>
      <c r="K126" s="1" t="s">
        <v>270</v>
      </c>
      <c r="L126" s="1" t="s">
        <v>270</v>
      </c>
      <c r="P126" s="1" t="s">
        <v>229</v>
      </c>
    </row>
    <row r="127" spans="1:16">
      <c r="A127" s="52">
        <v>45846</v>
      </c>
      <c r="B127" s="1" t="s">
        <v>12520</v>
      </c>
      <c r="C127" s="1" t="s">
        <v>12457</v>
      </c>
      <c r="D127" t="s">
        <v>12580</v>
      </c>
      <c r="E127">
        <v>62011705</v>
      </c>
      <c r="G127" s="1">
        <v>970540828</v>
      </c>
      <c r="H127" t="s">
        <v>225</v>
      </c>
      <c r="J127" s="1" t="s">
        <v>249</v>
      </c>
      <c r="K127" s="1" t="s">
        <v>270</v>
      </c>
      <c r="L127" s="1" t="s">
        <v>272</v>
      </c>
      <c r="P127" s="1" t="s">
        <v>230</v>
      </c>
    </row>
    <row r="128" spans="1:16">
      <c r="A128" s="52">
        <v>45808</v>
      </c>
      <c r="B128" s="1" t="s">
        <v>12534</v>
      </c>
      <c r="C128" s="1" t="s">
        <v>12459</v>
      </c>
      <c r="D128" t="s">
        <v>95</v>
      </c>
      <c r="E128">
        <v>62019230</v>
      </c>
      <c r="G128" s="1">
        <v>928274620</v>
      </c>
      <c r="H128" t="s">
        <v>224</v>
      </c>
      <c r="J128" s="1" t="s">
        <v>249</v>
      </c>
      <c r="K128" s="1" t="s">
        <v>270</v>
      </c>
      <c r="L128" s="1" t="s">
        <v>270</v>
      </c>
      <c r="P128" s="1" t="s">
        <v>230</v>
      </c>
    </row>
    <row r="129" spans="1:16">
      <c r="A129" s="52">
        <v>45827</v>
      </c>
      <c r="B129" s="1" t="s">
        <v>12518</v>
      </c>
      <c r="C129" s="1" t="s">
        <v>12458</v>
      </c>
      <c r="D129" t="s">
        <v>96</v>
      </c>
      <c r="E129">
        <v>62022420</v>
      </c>
      <c r="G129" s="1">
        <v>992522805</v>
      </c>
      <c r="H129" t="s">
        <v>224</v>
      </c>
      <c r="I129" s="1" t="s">
        <v>7</v>
      </c>
      <c r="J129" s="1" t="s">
        <v>249</v>
      </c>
      <c r="K129" s="1" t="s">
        <v>270</v>
      </c>
      <c r="L129" s="1" t="s">
        <v>270</v>
      </c>
      <c r="P129" s="1" t="s">
        <v>227</v>
      </c>
    </row>
    <row r="130" spans="1:16">
      <c r="A130" s="52">
        <v>45836</v>
      </c>
      <c r="B130" s="1" t="s">
        <v>12518</v>
      </c>
      <c r="C130" s="1" t="s">
        <v>12459</v>
      </c>
      <c r="D130" t="s">
        <v>5061</v>
      </c>
      <c r="E130">
        <v>62022517</v>
      </c>
      <c r="G130" s="1">
        <v>949164129</v>
      </c>
      <c r="H130" t="s">
        <v>223</v>
      </c>
      <c r="J130" s="1" t="s">
        <v>249</v>
      </c>
      <c r="K130" s="1" t="s">
        <v>270</v>
      </c>
      <c r="N130" s="1" t="s">
        <v>12581</v>
      </c>
      <c r="P130" s="1" t="s">
        <v>229</v>
      </c>
    </row>
    <row r="131" spans="1:16">
      <c r="A131" s="52">
        <v>45792</v>
      </c>
      <c r="B131" s="1" t="s">
        <v>12534</v>
      </c>
      <c r="C131" s="1" t="s">
        <v>12458</v>
      </c>
      <c r="D131" t="s">
        <v>97</v>
      </c>
      <c r="E131">
        <v>62035226</v>
      </c>
      <c r="G131" s="1">
        <v>942315881</v>
      </c>
      <c r="H131" t="s">
        <v>225</v>
      </c>
      <c r="J131" s="1" t="s">
        <v>249</v>
      </c>
      <c r="K131" s="1" t="s">
        <v>270</v>
      </c>
      <c r="L131" s="1" t="s">
        <v>270</v>
      </c>
      <c r="P131" s="1" t="s">
        <v>230</v>
      </c>
    </row>
    <row r="132" spans="1:16">
      <c r="A132" s="52">
        <v>45838</v>
      </c>
      <c r="B132" s="1" t="s">
        <v>12518</v>
      </c>
      <c r="C132" s="1" t="s">
        <v>12459</v>
      </c>
      <c r="D132" t="s">
        <v>98</v>
      </c>
      <c r="E132">
        <v>62047917</v>
      </c>
      <c r="G132" s="1">
        <v>936899287</v>
      </c>
      <c r="H132" t="s">
        <v>224</v>
      </c>
      <c r="J132" s="1" t="s">
        <v>249</v>
      </c>
      <c r="K132" s="1" t="s">
        <v>270</v>
      </c>
      <c r="L132" s="1" t="s">
        <v>270</v>
      </c>
      <c r="P132" s="1" t="s">
        <v>229</v>
      </c>
    </row>
    <row r="133" spans="1:16">
      <c r="A133" s="52">
        <v>45820</v>
      </c>
      <c r="B133" s="1" t="s">
        <v>12518</v>
      </c>
      <c r="C133" s="1" t="s">
        <v>12457</v>
      </c>
      <c r="D133" t="s">
        <v>99</v>
      </c>
      <c r="E133">
        <v>62050051</v>
      </c>
      <c r="G133" s="1" t="s">
        <v>100</v>
      </c>
      <c r="H133" t="s">
        <v>224</v>
      </c>
      <c r="I133" s="1" t="s">
        <v>7</v>
      </c>
      <c r="J133" s="1" t="s">
        <v>249</v>
      </c>
      <c r="K133" s="1" t="s">
        <v>270</v>
      </c>
      <c r="L133" s="1" t="s">
        <v>270</v>
      </c>
      <c r="P133" s="1" t="s">
        <v>227</v>
      </c>
    </row>
    <row r="134" spans="1:16">
      <c r="A134" s="52">
        <v>45874</v>
      </c>
      <c r="B134" s="1" t="s">
        <v>12545</v>
      </c>
      <c r="C134" s="1" t="s">
        <v>12456</v>
      </c>
      <c r="D134" t="s">
        <v>101</v>
      </c>
      <c r="E134">
        <v>62051050</v>
      </c>
      <c r="G134" s="1" t="s">
        <v>102</v>
      </c>
      <c r="H134" t="s">
        <v>224</v>
      </c>
      <c r="J134" s="1" t="s">
        <v>249</v>
      </c>
      <c r="K134" s="1" t="s">
        <v>270</v>
      </c>
      <c r="L134" s="1" t="s">
        <v>270</v>
      </c>
      <c r="P134" s="1" t="s">
        <v>229</v>
      </c>
    </row>
    <row r="135" spans="1:16">
      <c r="A135" s="52">
        <v>45835</v>
      </c>
      <c r="B135" s="1" t="s">
        <v>12518</v>
      </c>
      <c r="C135" s="1" t="s">
        <v>12459</v>
      </c>
      <c r="D135" t="s">
        <v>20</v>
      </c>
      <c r="E135">
        <v>62051404</v>
      </c>
      <c r="G135" s="1">
        <v>953394038</v>
      </c>
      <c r="H135" t="s">
        <v>225</v>
      </c>
      <c r="J135" s="1" t="s">
        <v>249</v>
      </c>
      <c r="K135" s="1" t="s">
        <v>270</v>
      </c>
      <c r="L135" s="1" t="s">
        <v>270</v>
      </c>
      <c r="P135" s="1" t="s">
        <v>229</v>
      </c>
    </row>
    <row r="136" spans="1:16">
      <c r="A136" s="52">
        <v>45824</v>
      </c>
      <c r="B136" s="1" t="s">
        <v>12518</v>
      </c>
      <c r="C136" s="1" t="s">
        <v>12458</v>
      </c>
      <c r="D136" t="s">
        <v>103</v>
      </c>
      <c r="E136">
        <v>62053228</v>
      </c>
      <c r="G136" s="1" t="s">
        <v>104</v>
      </c>
      <c r="H136" t="s">
        <v>224</v>
      </c>
      <c r="I136" s="1" t="s">
        <v>7</v>
      </c>
      <c r="J136" s="1" t="s">
        <v>249</v>
      </c>
      <c r="K136" s="1" t="s">
        <v>270</v>
      </c>
      <c r="L136" s="1" t="s">
        <v>270</v>
      </c>
      <c r="P136" s="1" t="s">
        <v>228</v>
      </c>
    </row>
    <row r="137" spans="1:16">
      <c r="A137" s="52">
        <v>45808</v>
      </c>
      <c r="B137" s="1" t="s">
        <v>12534</v>
      </c>
      <c r="C137" s="1" t="s">
        <v>12459</v>
      </c>
      <c r="D137" t="s">
        <v>105</v>
      </c>
      <c r="E137">
        <v>62053244</v>
      </c>
      <c r="G137" s="1">
        <v>954958205</v>
      </c>
      <c r="H137" t="s">
        <v>224</v>
      </c>
      <c r="J137" s="1" t="s">
        <v>249</v>
      </c>
      <c r="K137" s="1" t="s">
        <v>270</v>
      </c>
      <c r="L137" s="1" t="s">
        <v>270</v>
      </c>
      <c r="P137" s="1" t="s">
        <v>229</v>
      </c>
    </row>
    <row r="138" spans="1:16">
      <c r="A138" s="52">
        <v>45836</v>
      </c>
      <c r="B138" s="1" t="s">
        <v>12518</v>
      </c>
      <c r="C138" s="1" t="s">
        <v>12459</v>
      </c>
      <c r="D138" t="s">
        <v>106</v>
      </c>
      <c r="E138">
        <v>62366777</v>
      </c>
      <c r="G138" s="1">
        <v>967166853</v>
      </c>
      <c r="H138" t="s">
        <v>223</v>
      </c>
      <c r="I138" s="1" t="s">
        <v>7</v>
      </c>
      <c r="J138" s="1" t="s">
        <v>249</v>
      </c>
      <c r="K138" s="1" t="s">
        <v>270</v>
      </c>
      <c r="L138" s="1" t="s">
        <v>270</v>
      </c>
      <c r="P138" s="1" t="s">
        <v>227</v>
      </c>
    </row>
    <row r="139" spans="1:16">
      <c r="A139" s="52">
        <v>45849</v>
      </c>
      <c r="B139" s="1" t="s">
        <v>12520</v>
      </c>
      <c r="C139" s="1" t="s">
        <v>12457</v>
      </c>
      <c r="D139" t="s">
        <v>107</v>
      </c>
      <c r="E139">
        <v>62375362</v>
      </c>
      <c r="G139" s="1">
        <v>939068982</v>
      </c>
      <c r="H139" t="s">
        <v>224</v>
      </c>
      <c r="J139" s="1" t="s">
        <v>249</v>
      </c>
      <c r="K139" s="1" t="s">
        <v>270</v>
      </c>
      <c r="L139" s="1" t="s">
        <v>270</v>
      </c>
      <c r="P139" s="1" t="s">
        <v>226</v>
      </c>
    </row>
    <row r="140" spans="1:16">
      <c r="A140" s="52">
        <v>45848</v>
      </c>
      <c r="B140" s="1" t="s">
        <v>12520</v>
      </c>
      <c r="C140" s="1" t="s">
        <v>12457</v>
      </c>
      <c r="D140" t="s">
        <v>12582</v>
      </c>
      <c r="E140">
        <v>63306826</v>
      </c>
      <c r="G140" s="1">
        <v>945214144</v>
      </c>
      <c r="H140" t="s">
        <v>223</v>
      </c>
      <c r="J140" s="1" t="s">
        <v>221</v>
      </c>
      <c r="K140" s="1" t="s">
        <v>270</v>
      </c>
      <c r="L140" s="1" t="s">
        <v>270</v>
      </c>
      <c r="P140" s="1" t="s">
        <v>229</v>
      </c>
    </row>
    <row r="141" spans="1:16">
      <c r="A141" s="52">
        <v>45855</v>
      </c>
      <c r="B141" s="1" t="s">
        <v>12520</v>
      </c>
      <c r="C141" s="1" t="s">
        <v>12458</v>
      </c>
      <c r="D141" t="s">
        <v>5372</v>
      </c>
      <c r="E141">
        <v>70099277</v>
      </c>
      <c r="G141" s="1">
        <v>903176498</v>
      </c>
      <c r="H141" t="s">
        <v>224</v>
      </c>
      <c r="I141" s="1" t="s">
        <v>7</v>
      </c>
      <c r="J141" s="1" t="s">
        <v>221</v>
      </c>
      <c r="K141" s="1" t="s">
        <v>270</v>
      </c>
      <c r="L141" s="1" t="s">
        <v>270</v>
      </c>
      <c r="P141" s="1" t="s">
        <v>230</v>
      </c>
    </row>
    <row r="142" spans="1:16">
      <c r="A142" s="52">
        <v>45841</v>
      </c>
      <c r="B142" s="1" t="s">
        <v>12520</v>
      </c>
      <c r="C142" s="1" t="s">
        <v>12456</v>
      </c>
      <c r="D142" t="s">
        <v>12583</v>
      </c>
      <c r="E142">
        <v>70341201</v>
      </c>
      <c r="G142" s="1">
        <v>953509600</v>
      </c>
      <c r="H142" t="s">
        <v>223</v>
      </c>
      <c r="I142" s="1" t="s">
        <v>7</v>
      </c>
      <c r="J142" s="1" t="s">
        <v>221</v>
      </c>
      <c r="K142" s="1" t="s">
        <v>270</v>
      </c>
      <c r="L142" s="1" t="s">
        <v>270</v>
      </c>
      <c r="P142" s="1" t="s">
        <v>227</v>
      </c>
    </row>
    <row r="143" spans="1:16">
      <c r="A143" s="52">
        <v>45820</v>
      </c>
      <c r="B143" s="1" t="s">
        <v>12518</v>
      </c>
      <c r="C143" s="1" t="s">
        <v>12457</v>
      </c>
      <c r="D143" t="s">
        <v>5435</v>
      </c>
      <c r="E143">
        <v>70433179</v>
      </c>
      <c r="F143" s="1">
        <v>2</v>
      </c>
      <c r="G143" s="1">
        <v>952306316</v>
      </c>
      <c r="H143" t="s">
        <v>225</v>
      </c>
      <c r="I143" s="1" t="s">
        <v>7</v>
      </c>
      <c r="J143" s="1" t="s">
        <v>221</v>
      </c>
      <c r="K143" s="1" t="s">
        <v>270</v>
      </c>
      <c r="L143" s="1" t="s">
        <v>270</v>
      </c>
      <c r="P143" s="1" t="s">
        <v>230</v>
      </c>
    </row>
    <row r="144" spans="1:16">
      <c r="A144" s="52">
        <v>45836</v>
      </c>
      <c r="B144" s="1" t="s">
        <v>12518</v>
      </c>
      <c r="C144" s="1" t="s">
        <v>12459</v>
      </c>
      <c r="D144" t="s">
        <v>12584</v>
      </c>
      <c r="E144">
        <v>70481092</v>
      </c>
      <c r="G144" s="1">
        <v>973401376</v>
      </c>
      <c r="H144" t="s">
        <v>224</v>
      </c>
      <c r="I144" s="1" t="s">
        <v>7</v>
      </c>
      <c r="J144" s="1" t="s">
        <v>221</v>
      </c>
      <c r="K144" s="1" t="s">
        <v>270</v>
      </c>
      <c r="L144" s="1" t="s">
        <v>270</v>
      </c>
      <c r="P144" s="1" t="s">
        <v>227</v>
      </c>
    </row>
    <row r="145" spans="1:16">
      <c r="A145" s="52">
        <v>45842</v>
      </c>
      <c r="B145" s="1" t="s">
        <v>12520</v>
      </c>
      <c r="C145" s="1" t="s">
        <v>12456</v>
      </c>
      <c r="D145" t="s">
        <v>12585</v>
      </c>
      <c r="E145">
        <v>70565987</v>
      </c>
      <c r="G145" s="1">
        <v>900658742</v>
      </c>
      <c r="H145" t="s">
        <v>224</v>
      </c>
      <c r="I145" s="1" t="s">
        <v>7</v>
      </c>
      <c r="J145" s="1" t="s">
        <v>221</v>
      </c>
      <c r="K145" s="1" t="s">
        <v>270</v>
      </c>
      <c r="L145" s="1" t="s">
        <v>270</v>
      </c>
      <c r="O145" s="1" t="s">
        <v>12522</v>
      </c>
      <c r="P145" s="1" t="s">
        <v>229</v>
      </c>
    </row>
    <row r="146" spans="1:16">
      <c r="A146" s="52">
        <v>45857</v>
      </c>
      <c r="B146" s="1" t="s">
        <v>12520</v>
      </c>
      <c r="C146" s="1" t="s">
        <v>12458</v>
      </c>
      <c r="D146" t="s">
        <v>12586</v>
      </c>
      <c r="E146">
        <v>70622954</v>
      </c>
      <c r="G146" s="1">
        <v>912997241</v>
      </c>
      <c r="H146" t="s">
        <v>223</v>
      </c>
      <c r="J146" s="1" t="s">
        <v>221</v>
      </c>
      <c r="K146" s="1" t="s">
        <v>270</v>
      </c>
      <c r="L146" s="1" t="s">
        <v>270</v>
      </c>
      <c r="O146" s="1" t="s">
        <v>12544</v>
      </c>
      <c r="P146" s="1" t="s">
        <v>229</v>
      </c>
    </row>
    <row r="147" spans="1:16">
      <c r="A147" s="52">
        <v>45824</v>
      </c>
      <c r="B147" s="1" t="s">
        <v>12518</v>
      </c>
      <c r="C147" s="1" t="s">
        <v>12458</v>
      </c>
      <c r="D147" t="s">
        <v>5551</v>
      </c>
      <c r="E147">
        <v>70624192</v>
      </c>
      <c r="F147" s="1">
        <v>8</v>
      </c>
      <c r="G147" s="1">
        <v>900180794</v>
      </c>
      <c r="H147" t="s">
        <v>223</v>
      </c>
      <c r="I147" s="1" t="s">
        <v>7</v>
      </c>
      <c r="J147" s="1" t="s">
        <v>221</v>
      </c>
      <c r="K147" s="1" t="s">
        <v>270</v>
      </c>
      <c r="L147" s="1" t="s">
        <v>270</v>
      </c>
      <c r="P147" s="1" t="s">
        <v>230</v>
      </c>
    </row>
    <row r="148" spans="1:16">
      <c r="A148" s="52">
        <v>45885</v>
      </c>
      <c r="B148" s="1" t="s">
        <v>12545</v>
      </c>
      <c r="C148" s="1" t="s">
        <v>12458</v>
      </c>
      <c r="D148" t="s">
        <v>12587</v>
      </c>
      <c r="E148">
        <v>70628800</v>
      </c>
      <c r="G148" s="1">
        <v>904410622</v>
      </c>
      <c r="H148" t="s">
        <v>224</v>
      </c>
      <c r="J148" s="1" t="s">
        <v>249</v>
      </c>
      <c r="K148" s="1" t="s">
        <v>270</v>
      </c>
      <c r="P148" s="1" t="s">
        <v>230</v>
      </c>
    </row>
    <row r="149" spans="1:16">
      <c r="A149" s="52">
        <v>45827</v>
      </c>
      <c r="B149" s="1" t="s">
        <v>12518</v>
      </c>
      <c r="C149" s="1" t="s">
        <v>12458</v>
      </c>
      <c r="D149" t="s">
        <v>12588</v>
      </c>
      <c r="E149">
        <v>70629594</v>
      </c>
      <c r="G149" s="1">
        <v>926603128</v>
      </c>
      <c r="H149" t="s">
        <v>224</v>
      </c>
      <c r="I149" s="1" t="s">
        <v>7</v>
      </c>
      <c r="J149" s="1" t="s">
        <v>221</v>
      </c>
      <c r="K149" s="1" t="s">
        <v>270</v>
      </c>
      <c r="L149" s="1" t="s">
        <v>270</v>
      </c>
      <c r="P149" s="1" t="s">
        <v>226</v>
      </c>
    </row>
    <row r="150" spans="1:16">
      <c r="A150" s="52">
        <v>45835</v>
      </c>
      <c r="B150" s="1" t="s">
        <v>12518</v>
      </c>
      <c r="C150" s="1" t="s">
        <v>12459</v>
      </c>
      <c r="D150" t="s">
        <v>5577</v>
      </c>
      <c r="E150">
        <v>70634745</v>
      </c>
      <c r="G150" s="1">
        <v>997462647</v>
      </c>
      <c r="H150" t="s">
        <v>224</v>
      </c>
      <c r="I150" s="1" t="s">
        <v>7</v>
      </c>
      <c r="J150" s="1" t="s">
        <v>221</v>
      </c>
      <c r="K150" s="1" t="s">
        <v>270</v>
      </c>
      <c r="L150" s="1" t="s">
        <v>270</v>
      </c>
      <c r="O150" s="1" t="s">
        <v>12549</v>
      </c>
      <c r="P150" s="1" t="s">
        <v>226</v>
      </c>
    </row>
    <row r="151" spans="1:16">
      <c r="A151" s="52">
        <v>45846</v>
      </c>
      <c r="B151" s="1" t="s">
        <v>12520</v>
      </c>
      <c r="C151" s="1" t="s">
        <v>12457</v>
      </c>
      <c r="D151" t="s">
        <v>12589</v>
      </c>
      <c r="E151">
        <v>70647202</v>
      </c>
      <c r="G151" s="1">
        <v>922599694</v>
      </c>
      <c r="H151" t="s">
        <v>224</v>
      </c>
      <c r="I151" s="1" t="s">
        <v>7</v>
      </c>
      <c r="J151" s="1" t="s">
        <v>221</v>
      </c>
      <c r="K151" s="1" t="s">
        <v>270</v>
      </c>
      <c r="L151" s="1" t="s">
        <v>270</v>
      </c>
      <c r="P151" s="1" t="s">
        <v>228</v>
      </c>
    </row>
    <row r="152" spans="1:16">
      <c r="A152" s="52">
        <v>45848</v>
      </c>
      <c r="B152" s="1" t="s">
        <v>12520</v>
      </c>
      <c r="C152" s="1" t="s">
        <v>12457</v>
      </c>
      <c r="D152" t="s">
        <v>5637</v>
      </c>
      <c r="E152">
        <v>70699291</v>
      </c>
      <c r="G152" s="1">
        <v>997787341</v>
      </c>
      <c r="H152" t="s">
        <v>224</v>
      </c>
      <c r="J152" s="1" t="s">
        <v>221</v>
      </c>
      <c r="K152" s="1" t="s">
        <v>270</v>
      </c>
      <c r="L152" s="1" t="s">
        <v>270</v>
      </c>
      <c r="P152" s="1" t="s">
        <v>226</v>
      </c>
    </row>
    <row r="153" spans="1:16">
      <c r="A153" s="52">
        <v>45840</v>
      </c>
      <c r="B153" s="1" t="s">
        <v>12520</v>
      </c>
      <c r="C153" s="1" t="s">
        <v>12456</v>
      </c>
      <c r="D153" t="s">
        <v>12590</v>
      </c>
      <c r="E153">
        <v>70709908</v>
      </c>
      <c r="G153" s="1">
        <v>939840259</v>
      </c>
      <c r="H153" t="s">
        <v>223</v>
      </c>
      <c r="I153" s="1" t="s">
        <v>7</v>
      </c>
      <c r="J153" s="1" t="s">
        <v>221</v>
      </c>
      <c r="K153" s="1" t="s">
        <v>270</v>
      </c>
      <c r="L153" s="1" t="s">
        <v>270</v>
      </c>
      <c r="O153" s="1" t="s">
        <v>12549</v>
      </c>
      <c r="P153" s="1" t="s">
        <v>229</v>
      </c>
    </row>
    <row r="154" spans="1:16">
      <c r="A154" s="52">
        <v>45808</v>
      </c>
      <c r="B154" s="1" t="s">
        <v>12534</v>
      </c>
      <c r="C154" s="1" t="s">
        <v>12459</v>
      </c>
      <c r="D154" t="s">
        <v>108</v>
      </c>
      <c r="E154">
        <v>70710380</v>
      </c>
      <c r="G154" s="1">
        <v>983524455</v>
      </c>
      <c r="H154" t="s">
        <v>225</v>
      </c>
      <c r="I154" s="1" t="s">
        <v>7</v>
      </c>
      <c r="J154" s="1" t="s">
        <v>249</v>
      </c>
      <c r="K154" s="1" t="s">
        <v>270</v>
      </c>
      <c r="L154" s="1" t="s">
        <v>270</v>
      </c>
      <c r="P154" s="1" t="s">
        <v>227</v>
      </c>
    </row>
    <row r="155" spans="1:16">
      <c r="A155" s="52">
        <v>45836</v>
      </c>
      <c r="B155" s="1" t="s">
        <v>12518</v>
      </c>
      <c r="C155" s="1" t="s">
        <v>12459</v>
      </c>
      <c r="D155" t="s">
        <v>5731</v>
      </c>
      <c r="E155">
        <v>70729013</v>
      </c>
      <c r="G155" s="1">
        <v>931262773</v>
      </c>
      <c r="H155" t="s">
        <v>224</v>
      </c>
      <c r="I155" s="1" t="s">
        <v>7</v>
      </c>
      <c r="J155" s="1" t="s">
        <v>221</v>
      </c>
      <c r="K155" s="1" t="s">
        <v>270</v>
      </c>
      <c r="L155" s="1" t="s">
        <v>272</v>
      </c>
      <c r="O155" s="1" t="s">
        <v>12522</v>
      </c>
      <c r="P155" s="1" t="s">
        <v>227</v>
      </c>
    </row>
    <row r="156" spans="1:16">
      <c r="A156" s="52">
        <v>45857</v>
      </c>
      <c r="B156" s="1" t="s">
        <v>12520</v>
      </c>
      <c r="C156" s="1" t="s">
        <v>12458</v>
      </c>
      <c r="D156" t="s">
        <v>12591</v>
      </c>
      <c r="E156">
        <v>70731653</v>
      </c>
      <c r="G156" s="1">
        <v>948520404</v>
      </c>
      <c r="H156" t="s">
        <v>223</v>
      </c>
      <c r="J156" s="1" t="s">
        <v>221</v>
      </c>
      <c r="K156" s="1" t="s">
        <v>270</v>
      </c>
      <c r="L156" s="1" t="s">
        <v>270</v>
      </c>
      <c r="P156" s="1" t="s">
        <v>230</v>
      </c>
    </row>
    <row r="157" spans="1:16">
      <c r="A157" s="52">
        <v>45857</v>
      </c>
      <c r="B157" s="1" t="s">
        <v>12520</v>
      </c>
      <c r="C157" s="1" t="s">
        <v>12458</v>
      </c>
      <c r="D157" t="s">
        <v>5745</v>
      </c>
      <c r="E157">
        <v>70731995</v>
      </c>
      <c r="G157" s="1">
        <v>971983870</v>
      </c>
      <c r="H157" t="s">
        <v>224</v>
      </c>
      <c r="J157" s="1" t="s">
        <v>221</v>
      </c>
      <c r="K157" s="1" t="s">
        <v>270</v>
      </c>
      <c r="L157" s="1" t="s">
        <v>270</v>
      </c>
      <c r="P157" s="1" t="s">
        <v>226</v>
      </c>
    </row>
    <row r="158" spans="1:16">
      <c r="A158" s="52">
        <v>45814</v>
      </c>
      <c r="B158" s="1" t="s">
        <v>12518</v>
      </c>
      <c r="C158" s="1" t="s">
        <v>12456</v>
      </c>
      <c r="D158" t="s">
        <v>12592</v>
      </c>
      <c r="E158">
        <v>70738769</v>
      </c>
      <c r="G158" s="1">
        <v>936558705</v>
      </c>
      <c r="H158" t="s">
        <v>223</v>
      </c>
      <c r="I158" s="1" t="s">
        <v>7</v>
      </c>
      <c r="J158" s="1" t="s">
        <v>221</v>
      </c>
      <c r="K158" s="1" t="s">
        <v>270</v>
      </c>
      <c r="L158" s="1" t="s">
        <v>270</v>
      </c>
      <c r="P158" s="1" t="s">
        <v>230</v>
      </c>
    </row>
    <row r="159" spans="1:16">
      <c r="A159" s="52">
        <v>45812</v>
      </c>
      <c r="B159" s="1" t="s">
        <v>12518</v>
      </c>
      <c r="C159" s="1" t="s">
        <v>12456</v>
      </c>
      <c r="D159" t="s">
        <v>12593</v>
      </c>
      <c r="E159">
        <v>70740376</v>
      </c>
      <c r="G159" s="1">
        <v>974400313</v>
      </c>
      <c r="H159" t="s">
        <v>224</v>
      </c>
      <c r="I159" s="1" t="s">
        <v>7</v>
      </c>
      <c r="J159" s="1" t="s">
        <v>221</v>
      </c>
      <c r="K159" s="1" t="s">
        <v>270</v>
      </c>
      <c r="L159" s="1" t="s">
        <v>270</v>
      </c>
      <c r="P159" s="1" t="s">
        <v>230</v>
      </c>
    </row>
    <row r="160" spans="1:16">
      <c r="A160" s="52">
        <v>45835</v>
      </c>
      <c r="B160" s="1" t="s">
        <v>12518</v>
      </c>
      <c r="C160" s="1" t="s">
        <v>12459</v>
      </c>
      <c r="D160" t="s">
        <v>12594</v>
      </c>
      <c r="E160">
        <v>70786025</v>
      </c>
      <c r="G160" s="1">
        <v>993893978</v>
      </c>
      <c r="H160" t="s">
        <v>224</v>
      </c>
      <c r="I160" s="1" t="s">
        <v>7</v>
      </c>
      <c r="J160" s="1" t="s">
        <v>221</v>
      </c>
      <c r="K160" s="1" t="s">
        <v>270</v>
      </c>
      <c r="L160" s="1" t="s">
        <v>270</v>
      </c>
      <c r="P160" s="1" t="s">
        <v>227</v>
      </c>
    </row>
    <row r="161" spans="1:16">
      <c r="A161" s="52">
        <v>45856</v>
      </c>
      <c r="B161" s="1" t="s">
        <v>12520</v>
      </c>
      <c r="C161" s="1" t="s">
        <v>12458</v>
      </c>
      <c r="D161" s="16" t="s">
        <v>5830</v>
      </c>
      <c r="E161">
        <v>70884868</v>
      </c>
      <c r="G161" s="1">
        <v>926698926</v>
      </c>
      <c r="H161" t="s">
        <v>225</v>
      </c>
      <c r="J161" s="1" t="s">
        <v>221</v>
      </c>
      <c r="K161" s="1" t="s">
        <v>270</v>
      </c>
      <c r="L161" s="1" t="s">
        <v>272</v>
      </c>
      <c r="P161" s="1" t="s">
        <v>226</v>
      </c>
    </row>
    <row r="162" spans="1:16">
      <c r="A162" s="52">
        <v>45782</v>
      </c>
      <c r="B162" s="1" t="s">
        <v>12534</v>
      </c>
      <c r="C162" s="1" t="s">
        <v>12456</v>
      </c>
      <c r="D162" t="s">
        <v>5959</v>
      </c>
      <c r="E162">
        <v>71145273</v>
      </c>
      <c r="G162" s="1">
        <v>999365741</v>
      </c>
      <c r="H162" t="s">
        <v>223</v>
      </c>
      <c r="J162" s="1" t="s">
        <v>221</v>
      </c>
      <c r="K162" s="1" t="s">
        <v>270</v>
      </c>
      <c r="L162" s="1" t="s">
        <v>270</v>
      </c>
      <c r="P162" s="1" t="s">
        <v>229</v>
      </c>
    </row>
    <row r="163" spans="1:16">
      <c r="A163" s="52">
        <v>45885</v>
      </c>
      <c r="B163" s="1" t="s">
        <v>12545</v>
      </c>
      <c r="C163" s="1" t="s">
        <v>12458</v>
      </c>
      <c r="D163" t="s">
        <v>5961</v>
      </c>
      <c r="E163">
        <v>71145426</v>
      </c>
      <c r="G163" s="1">
        <v>907425692</v>
      </c>
      <c r="H163" t="s">
        <v>224</v>
      </c>
      <c r="J163" s="1" t="s">
        <v>249</v>
      </c>
      <c r="K163" s="1" t="s">
        <v>270</v>
      </c>
      <c r="P163" s="1" t="s">
        <v>230</v>
      </c>
    </row>
    <row r="164" spans="1:16">
      <c r="A164" s="52">
        <v>45808</v>
      </c>
      <c r="B164" s="1" t="s">
        <v>12534</v>
      </c>
      <c r="C164" s="1" t="s">
        <v>12459</v>
      </c>
      <c r="D164" t="s">
        <v>109</v>
      </c>
      <c r="E164">
        <v>71146287</v>
      </c>
      <c r="G164" s="1">
        <v>981148402</v>
      </c>
      <c r="H164" t="s">
        <v>223</v>
      </c>
      <c r="J164" s="1" t="s">
        <v>249</v>
      </c>
      <c r="K164" s="1" t="s">
        <v>270</v>
      </c>
      <c r="L164" s="1" t="s">
        <v>270</v>
      </c>
      <c r="P164" s="1" t="s">
        <v>229</v>
      </c>
    </row>
    <row r="165" spans="1:16">
      <c r="A165" s="52">
        <v>45848</v>
      </c>
      <c r="B165" s="1" t="s">
        <v>12520</v>
      </c>
      <c r="C165" s="1" t="s">
        <v>12457</v>
      </c>
      <c r="D165" t="s">
        <v>5970</v>
      </c>
      <c r="E165">
        <v>71148392</v>
      </c>
      <c r="G165" s="1">
        <v>922225701</v>
      </c>
      <c r="H165" t="s">
        <v>224</v>
      </c>
      <c r="J165" s="1" t="s">
        <v>221</v>
      </c>
      <c r="K165" s="1" t="s">
        <v>270</v>
      </c>
      <c r="L165" s="1" t="s">
        <v>270</v>
      </c>
      <c r="P165" s="1" t="s">
        <v>226</v>
      </c>
    </row>
    <row r="166" spans="1:16">
      <c r="A166" s="52">
        <v>45834</v>
      </c>
      <c r="B166" s="1" t="s">
        <v>12518</v>
      </c>
      <c r="C166" s="1" t="s">
        <v>12459</v>
      </c>
      <c r="D166" t="s">
        <v>5989</v>
      </c>
      <c r="E166">
        <v>71151536</v>
      </c>
      <c r="G166" s="1">
        <v>949141024</v>
      </c>
      <c r="H166" t="s">
        <v>223</v>
      </c>
      <c r="I166" s="1" t="s">
        <v>7</v>
      </c>
      <c r="J166" s="1" t="s">
        <v>221</v>
      </c>
      <c r="K166" s="1" t="s">
        <v>270</v>
      </c>
      <c r="L166" s="1" t="s">
        <v>270</v>
      </c>
      <c r="O166" s="1" t="s">
        <v>12522</v>
      </c>
      <c r="P166" s="1" t="s">
        <v>228</v>
      </c>
    </row>
    <row r="167" spans="1:16">
      <c r="A167" s="52">
        <v>45827</v>
      </c>
      <c r="B167" s="1" t="s">
        <v>12518</v>
      </c>
      <c r="C167" s="1" t="s">
        <v>12458</v>
      </c>
      <c r="D167" t="s">
        <v>12595</v>
      </c>
      <c r="E167">
        <v>71159829</v>
      </c>
      <c r="G167" s="1">
        <v>999333701</v>
      </c>
      <c r="H167" t="s">
        <v>223</v>
      </c>
      <c r="I167" s="1" t="s">
        <v>7</v>
      </c>
      <c r="J167" s="1" t="s">
        <v>221</v>
      </c>
      <c r="K167" s="1" t="s">
        <v>270</v>
      </c>
      <c r="L167" s="1" t="s">
        <v>270</v>
      </c>
      <c r="P167" s="1" t="s">
        <v>227</v>
      </c>
    </row>
    <row r="168" spans="1:16">
      <c r="A168" s="52">
        <v>45820</v>
      </c>
      <c r="B168" s="1" t="s">
        <v>12518</v>
      </c>
      <c r="C168" s="1" t="s">
        <v>12457</v>
      </c>
      <c r="D168" t="s">
        <v>6026</v>
      </c>
      <c r="E168">
        <v>71162284</v>
      </c>
      <c r="G168" s="1">
        <v>51978317349</v>
      </c>
      <c r="H168" t="s">
        <v>224</v>
      </c>
      <c r="I168" s="1" t="s">
        <v>7</v>
      </c>
      <c r="J168" s="1" t="s">
        <v>221</v>
      </c>
      <c r="K168" s="1" t="s">
        <v>270</v>
      </c>
      <c r="L168" s="1" t="s">
        <v>270</v>
      </c>
      <c r="P168" s="1" t="s">
        <v>230</v>
      </c>
    </row>
    <row r="169" spans="1:16">
      <c r="A169" s="52">
        <v>45857</v>
      </c>
      <c r="B169" s="1" t="s">
        <v>12520</v>
      </c>
      <c r="C169" s="1" t="s">
        <v>12458</v>
      </c>
      <c r="D169" t="s">
        <v>12596</v>
      </c>
      <c r="E169">
        <v>71162575</v>
      </c>
      <c r="G169" s="1">
        <v>965153873</v>
      </c>
      <c r="H169" t="s">
        <v>225</v>
      </c>
      <c r="J169" s="1" t="s">
        <v>221</v>
      </c>
      <c r="K169" s="1" t="s">
        <v>270</v>
      </c>
      <c r="L169" s="1" t="s">
        <v>270</v>
      </c>
      <c r="P169" s="1" t="s">
        <v>229</v>
      </c>
    </row>
    <row r="170" spans="1:16">
      <c r="A170" s="52">
        <v>45836</v>
      </c>
      <c r="B170" s="1" t="s">
        <v>12518</v>
      </c>
      <c r="C170" s="1" t="s">
        <v>12459</v>
      </c>
      <c r="D170" t="s">
        <v>6070</v>
      </c>
      <c r="E170">
        <v>71174516</v>
      </c>
      <c r="G170" s="1">
        <v>989345213</v>
      </c>
      <c r="H170" t="s">
        <v>223</v>
      </c>
      <c r="I170" s="1" t="s">
        <v>7</v>
      </c>
      <c r="J170" s="1" t="s">
        <v>221</v>
      </c>
      <c r="K170" s="1" t="s">
        <v>270</v>
      </c>
      <c r="L170" s="1" t="s">
        <v>272</v>
      </c>
      <c r="O170" s="1" t="s">
        <v>12522</v>
      </c>
      <c r="P170" s="1" t="s">
        <v>229</v>
      </c>
    </row>
    <row r="171" spans="1:16">
      <c r="A171" s="52">
        <v>45834</v>
      </c>
      <c r="B171" s="1" t="s">
        <v>12518</v>
      </c>
      <c r="C171" s="1" t="s">
        <v>12459</v>
      </c>
      <c r="D171" t="s">
        <v>6099</v>
      </c>
      <c r="E171">
        <v>71181122</v>
      </c>
      <c r="G171" s="1" t="s">
        <v>6100</v>
      </c>
      <c r="H171" t="s">
        <v>223</v>
      </c>
      <c r="I171" s="1" t="s">
        <v>7</v>
      </c>
      <c r="J171" s="1" t="s">
        <v>221</v>
      </c>
      <c r="K171" s="1" t="s">
        <v>270</v>
      </c>
      <c r="L171" s="1" t="s">
        <v>272</v>
      </c>
      <c r="O171" s="1" t="s">
        <v>12522</v>
      </c>
      <c r="P171" s="1" t="s">
        <v>228</v>
      </c>
    </row>
    <row r="172" spans="1:16">
      <c r="A172" s="52">
        <v>45836</v>
      </c>
      <c r="B172" s="1" t="s">
        <v>12518</v>
      </c>
      <c r="C172" s="1" t="s">
        <v>12459</v>
      </c>
      <c r="D172" t="s">
        <v>12597</v>
      </c>
      <c r="E172">
        <v>71181674</v>
      </c>
      <c r="G172" s="1">
        <v>910278129</v>
      </c>
      <c r="H172" t="s">
        <v>223</v>
      </c>
      <c r="I172" s="1" t="s">
        <v>7</v>
      </c>
      <c r="J172" s="1" t="s">
        <v>221</v>
      </c>
      <c r="K172" s="1" t="s">
        <v>270</v>
      </c>
      <c r="L172" s="1" t="s">
        <v>270</v>
      </c>
      <c r="P172" s="1" t="s">
        <v>228</v>
      </c>
    </row>
    <row r="173" spans="1:16">
      <c r="A173" s="52">
        <v>45857</v>
      </c>
      <c r="B173" s="1" t="s">
        <v>12520</v>
      </c>
      <c r="C173" s="1" t="s">
        <v>12458</v>
      </c>
      <c r="D173" t="s">
        <v>6116</v>
      </c>
      <c r="E173">
        <v>71184535</v>
      </c>
      <c r="G173" s="1">
        <v>969537244</v>
      </c>
      <c r="H173" t="s">
        <v>223</v>
      </c>
      <c r="J173" s="1" t="s">
        <v>221</v>
      </c>
      <c r="K173" s="1" t="s">
        <v>270</v>
      </c>
      <c r="L173" s="1" t="s">
        <v>270</v>
      </c>
      <c r="P173" s="1" t="s">
        <v>226</v>
      </c>
    </row>
    <row r="174" spans="1:16">
      <c r="A174" s="52">
        <v>45832</v>
      </c>
      <c r="B174" s="1" t="s">
        <v>12518</v>
      </c>
      <c r="C174" s="1" t="s">
        <v>12459</v>
      </c>
      <c r="D174" t="s">
        <v>12598</v>
      </c>
      <c r="E174">
        <v>71188858</v>
      </c>
      <c r="G174" s="1" t="s">
        <v>12599</v>
      </c>
      <c r="H174" t="s">
        <v>224</v>
      </c>
      <c r="I174" s="1" t="s">
        <v>7</v>
      </c>
      <c r="J174" s="1" t="s">
        <v>221</v>
      </c>
      <c r="K174" s="1" t="s">
        <v>270</v>
      </c>
      <c r="L174" s="1" t="s">
        <v>270</v>
      </c>
      <c r="P174" s="1" t="s">
        <v>230</v>
      </c>
    </row>
    <row r="175" spans="1:16">
      <c r="A175" s="52">
        <v>45821</v>
      </c>
      <c r="B175" s="1" t="s">
        <v>12518</v>
      </c>
      <c r="C175" s="1" t="s">
        <v>12457</v>
      </c>
      <c r="D175" t="s">
        <v>110</v>
      </c>
      <c r="E175">
        <v>71191695</v>
      </c>
      <c r="G175" s="1" t="s">
        <v>111</v>
      </c>
      <c r="H175" t="s">
        <v>224</v>
      </c>
      <c r="J175" s="1" t="s">
        <v>249</v>
      </c>
      <c r="K175" s="1" t="s">
        <v>270</v>
      </c>
      <c r="L175" s="1" t="s">
        <v>270</v>
      </c>
      <c r="P175" s="1" t="s">
        <v>230</v>
      </c>
    </row>
    <row r="176" spans="1:16">
      <c r="A176" s="52">
        <v>45841</v>
      </c>
      <c r="B176" s="1" t="s">
        <v>12520</v>
      </c>
      <c r="C176" s="1" t="s">
        <v>12456</v>
      </c>
      <c r="D176" t="s">
        <v>112</v>
      </c>
      <c r="E176">
        <v>71352397</v>
      </c>
      <c r="G176" s="1">
        <v>997140443</v>
      </c>
      <c r="H176" t="s">
        <v>224</v>
      </c>
      <c r="J176" s="1" t="s">
        <v>249</v>
      </c>
      <c r="K176" s="1" t="s">
        <v>270</v>
      </c>
      <c r="L176" s="1" t="s">
        <v>270</v>
      </c>
      <c r="P176" s="1" t="s">
        <v>230</v>
      </c>
    </row>
    <row r="177" spans="1:16">
      <c r="A177" s="52">
        <v>45808</v>
      </c>
      <c r="B177" s="1" t="s">
        <v>12534</v>
      </c>
      <c r="C177" s="1" t="s">
        <v>12459</v>
      </c>
      <c r="D177" t="s">
        <v>113</v>
      </c>
      <c r="E177">
        <v>71353622</v>
      </c>
      <c r="G177" s="1">
        <v>980601158</v>
      </c>
      <c r="H177" t="s">
        <v>223</v>
      </c>
      <c r="I177" s="1" t="s">
        <v>7</v>
      </c>
      <c r="J177" s="1" t="s">
        <v>249</v>
      </c>
      <c r="K177" s="1" t="s">
        <v>270</v>
      </c>
      <c r="L177" s="1" t="s">
        <v>270</v>
      </c>
      <c r="P177" s="1" t="s">
        <v>228</v>
      </c>
    </row>
    <row r="178" spans="1:16">
      <c r="A178" s="52">
        <v>45850</v>
      </c>
      <c r="B178" s="1" t="s">
        <v>12520</v>
      </c>
      <c r="C178" s="1" t="s">
        <v>12457</v>
      </c>
      <c r="D178" t="s">
        <v>6205</v>
      </c>
      <c r="E178">
        <v>71354279</v>
      </c>
      <c r="G178" s="1">
        <v>992476184</v>
      </c>
      <c r="H178" t="s">
        <v>224</v>
      </c>
      <c r="I178" s="1" t="s">
        <v>7</v>
      </c>
      <c r="J178" s="1" t="s">
        <v>221</v>
      </c>
      <c r="K178" s="1" t="s">
        <v>270</v>
      </c>
      <c r="L178" s="1" t="s">
        <v>272</v>
      </c>
      <c r="P178" s="1" t="s">
        <v>230</v>
      </c>
    </row>
    <row r="179" spans="1:16">
      <c r="A179" s="52">
        <v>45803</v>
      </c>
      <c r="B179" s="1" t="s">
        <v>12534</v>
      </c>
      <c r="C179" s="1" t="s">
        <v>12459</v>
      </c>
      <c r="D179" t="s">
        <v>114</v>
      </c>
      <c r="E179">
        <v>71355099</v>
      </c>
      <c r="G179" s="1">
        <v>939305022</v>
      </c>
      <c r="H179" t="s">
        <v>223</v>
      </c>
      <c r="J179" s="1" t="s">
        <v>249</v>
      </c>
      <c r="K179" s="1" t="s">
        <v>270</v>
      </c>
      <c r="L179" s="1" t="s">
        <v>270</v>
      </c>
      <c r="P179" s="1" t="s">
        <v>229</v>
      </c>
    </row>
    <row r="180" spans="1:16">
      <c r="A180" s="52">
        <v>45808</v>
      </c>
      <c r="B180" s="1" t="s">
        <v>12534</v>
      </c>
      <c r="C180" s="1" t="s">
        <v>12459</v>
      </c>
      <c r="D180" t="s">
        <v>23</v>
      </c>
      <c r="E180">
        <v>71359957</v>
      </c>
      <c r="G180" s="1">
        <v>966947892</v>
      </c>
      <c r="H180" t="s">
        <v>223</v>
      </c>
      <c r="J180" s="1" t="s">
        <v>249</v>
      </c>
      <c r="K180" s="1" t="s">
        <v>270</v>
      </c>
      <c r="L180" s="1" t="s">
        <v>270</v>
      </c>
      <c r="P180" s="1" t="s">
        <v>229</v>
      </c>
    </row>
    <row r="181" spans="1:16">
      <c r="A181" s="52">
        <v>45874</v>
      </c>
      <c r="B181" s="1" t="s">
        <v>12545</v>
      </c>
      <c r="C181" s="1" t="s">
        <v>12456</v>
      </c>
      <c r="D181" t="s">
        <v>115</v>
      </c>
      <c r="E181">
        <v>71360292</v>
      </c>
      <c r="G181" s="1">
        <v>969843749</v>
      </c>
      <c r="H181" t="s">
        <v>223</v>
      </c>
      <c r="J181" s="1" t="s">
        <v>249</v>
      </c>
      <c r="K181" s="1" t="s">
        <v>270</v>
      </c>
      <c r="L181" s="1" t="s">
        <v>270</v>
      </c>
      <c r="P181" s="1" t="s">
        <v>230</v>
      </c>
    </row>
    <row r="182" spans="1:16">
      <c r="A182" s="52">
        <v>45874</v>
      </c>
      <c r="B182" s="1" t="s">
        <v>12545</v>
      </c>
      <c r="C182" s="1" t="s">
        <v>12456</v>
      </c>
      <c r="D182" t="s">
        <v>116</v>
      </c>
      <c r="E182">
        <v>71360302</v>
      </c>
      <c r="G182" s="1">
        <v>969843749</v>
      </c>
      <c r="H182" t="s">
        <v>224</v>
      </c>
      <c r="I182" s="1" t="s">
        <v>224</v>
      </c>
      <c r="J182" s="1" t="s">
        <v>249</v>
      </c>
      <c r="K182" s="1" t="s">
        <v>270</v>
      </c>
      <c r="L182" s="1" t="s">
        <v>270</v>
      </c>
      <c r="P182" s="1" t="s">
        <v>230</v>
      </c>
    </row>
    <row r="183" spans="1:16">
      <c r="A183" s="52">
        <v>45827</v>
      </c>
      <c r="B183" s="1" t="s">
        <v>12518</v>
      </c>
      <c r="C183" s="1" t="s">
        <v>12458</v>
      </c>
      <c r="D183" t="s">
        <v>117</v>
      </c>
      <c r="E183">
        <v>71361088</v>
      </c>
      <c r="G183" s="1">
        <v>904683852</v>
      </c>
      <c r="H183" t="s">
        <v>223</v>
      </c>
      <c r="I183" s="1" t="s">
        <v>7</v>
      </c>
      <c r="J183" s="1" t="s">
        <v>249</v>
      </c>
      <c r="K183" s="1" t="s">
        <v>270</v>
      </c>
      <c r="L183" s="1" t="s">
        <v>270</v>
      </c>
      <c r="P183" s="1" t="s">
        <v>228</v>
      </c>
    </row>
    <row r="184" spans="1:16">
      <c r="A184" s="52">
        <v>45860</v>
      </c>
      <c r="B184" s="1" t="s">
        <v>12520</v>
      </c>
      <c r="C184" s="1" t="s">
        <v>12459</v>
      </c>
      <c r="D184" t="s">
        <v>12600</v>
      </c>
      <c r="E184">
        <v>71363298</v>
      </c>
      <c r="G184" s="1">
        <v>976635921</v>
      </c>
      <c r="H184" t="s">
        <v>224</v>
      </c>
      <c r="I184" s="1" t="s">
        <v>7</v>
      </c>
      <c r="J184" s="1" t="s">
        <v>221</v>
      </c>
      <c r="K184" s="1" t="s">
        <v>270</v>
      </c>
      <c r="L184" s="1" t="s">
        <v>270</v>
      </c>
      <c r="P184" s="1" t="s">
        <v>228</v>
      </c>
    </row>
    <row r="185" spans="1:16">
      <c r="A185" s="52">
        <v>45885</v>
      </c>
      <c r="B185" s="1" t="s">
        <v>12545</v>
      </c>
      <c r="C185" s="1" t="s">
        <v>12458</v>
      </c>
      <c r="D185" t="s">
        <v>6254</v>
      </c>
      <c r="E185">
        <v>71364379</v>
      </c>
      <c r="G185" s="1">
        <v>997111857</v>
      </c>
      <c r="H185" t="s">
        <v>224</v>
      </c>
      <c r="J185" s="1" t="s">
        <v>249</v>
      </c>
      <c r="K185" s="1" t="s">
        <v>270</v>
      </c>
      <c r="P185" s="1" t="s">
        <v>226</v>
      </c>
    </row>
    <row r="186" spans="1:16">
      <c r="A186" s="52">
        <v>45836</v>
      </c>
      <c r="B186" s="1" t="s">
        <v>12518</v>
      </c>
      <c r="C186" s="1" t="s">
        <v>12459</v>
      </c>
      <c r="D186" t="s">
        <v>118</v>
      </c>
      <c r="E186">
        <v>71366584</v>
      </c>
      <c r="H186" t="s">
        <v>225</v>
      </c>
      <c r="I186" s="1" t="s">
        <v>7</v>
      </c>
      <c r="J186" s="1" t="s">
        <v>249</v>
      </c>
      <c r="K186" s="1" t="s">
        <v>270</v>
      </c>
      <c r="L186" s="1" t="s">
        <v>270</v>
      </c>
      <c r="P186" s="1" t="s">
        <v>228</v>
      </c>
    </row>
    <row r="187" spans="1:16">
      <c r="A187" s="52">
        <v>45834</v>
      </c>
      <c r="B187" s="1" t="s">
        <v>12518</v>
      </c>
      <c r="C187" s="1" t="s">
        <v>12459</v>
      </c>
      <c r="D187" t="s">
        <v>6277</v>
      </c>
      <c r="E187">
        <v>71368841</v>
      </c>
      <c r="G187" s="1">
        <v>922602593</v>
      </c>
      <c r="H187" t="s">
        <v>224</v>
      </c>
      <c r="J187" s="1" t="s">
        <v>249</v>
      </c>
      <c r="K187" s="1" t="s">
        <v>270</v>
      </c>
      <c r="L187" s="1" t="s">
        <v>272</v>
      </c>
      <c r="O187" s="1" t="s">
        <v>350</v>
      </c>
      <c r="P187" s="1" t="s">
        <v>227</v>
      </c>
    </row>
    <row r="188" spans="1:16">
      <c r="A188" s="52">
        <v>45857</v>
      </c>
      <c r="B188" s="1" t="s">
        <v>12520</v>
      </c>
      <c r="C188" s="1" t="s">
        <v>12458</v>
      </c>
      <c r="D188" t="s">
        <v>119</v>
      </c>
      <c r="E188">
        <v>71369135</v>
      </c>
      <c r="G188" s="1">
        <v>969758527</v>
      </c>
      <c r="H188" t="s">
        <v>224</v>
      </c>
      <c r="J188" s="1" t="s">
        <v>249</v>
      </c>
      <c r="K188" s="1" t="s">
        <v>270</v>
      </c>
      <c r="L188" s="1" t="s">
        <v>270</v>
      </c>
      <c r="O188" s="1" t="s">
        <v>12544</v>
      </c>
      <c r="P188" s="1" t="s">
        <v>229</v>
      </c>
    </row>
    <row r="189" spans="1:16">
      <c r="A189" s="52">
        <v>45870</v>
      </c>
      <c r="B189" s="1" t="s">
        <v>12545</v>
      </c>
      <c r="C189" s="1" t="s">
        <v>12456</v>
      </c>
      <c r="D189" t="s">
        <v>12601</v>
      </c>
      <c r="E189">
        <v>71369338</v>
      </c>
      <c r="G189" s="1">
        <v>912157348</v>
      </c>
      <c r="H189" t="s">
        <v>223</v>
      </c>
      <c r="I189" s="1" t="s">
        <v>7</v>
      </c>
      <c r="J189" s="1" t="s">
        <v>249</v>
      </c>
      <c r="K189" s="1" t="s">
        <v>270</v>
      </c>
      <c r="P189" s="1" t="s">
        <v>230</v>
      </c>
    </row>
    <row r="190" spans="1:16">
      <c r="A190" s="52">
        <v>45836</v>
      </c>
      <c r="B190" s="1" t="s">
        <v>12518</v>
      </c>
      <c r="C190" s="1" t="s">
        <v>12459</v>
      </c>
      <c r="D190" t="s">
        <v>12602</v>
      </c>
      <c r="E190">
        <v>71370431</v>
      </c>
      <c r="G190" s="1" t="s">
        <v>6305</v>
      </c>
      <c r="H190" t="s">
        <v>224</v>
      </c>
      <c r="I190" s="1" t="s">
        <v>7</v>
      </c>
      <c r="J190" s="1" t="s">
        <v>221</v>
      </c>
      <c r="K190" s="1" t="s">
        <v>270</v>
      </c>
      <c r="L190" s="1" t="s">
        <v>270</v>
      </c>
      <c r="P190" s="1" t="s">
        <v>230</v>
      </c>
    </row>
    <row r="191" spans="1:16">
      <c r="A191" s="52">
        <v>45847</v>
      </c>
      <c r="B191" s="1" t="s">
        <v>12520</v>
      </c>
      <c r="C191" s="1" t="s">
        <v>12457</v>
      </c>
      <c r="D191" t="s">
        <v>6432</v>
      </c>
      <c r="E191">
        <v>71669050</v>
      </c>
      <c r="G191" s="1">
        <v>932627280</v>
      </c>
      <c r="H191" t="s">
        <v>224</v>
      </c>
      <c r="J191" s="1" t="s">
        <v>221</v>
      </c>
      <c r="K191" s="1" t="s">
        <v>270</v>
      </c>
      <c r="L191" s="1" t="s">
        <v>270</v>
      </c>
      <c r="P191" s="1" t="s">
        <v>229</v>
      </c>
    </row>
    <row r="192" spans="1:16">
      <c r="A192" s="52">
        <v>45796</v>
      </c>
      <c r="B192" s="1" t="s">
        <v>12534</v>
      </c>
      <c r="C192" s="1" t="s">
        <v>12458</v>
      </c>
      <c r="D192" t="s">
        <v>120</v>
      </c>
      <c r="E192">
        <v>71670658</v>
      </c>
      <c r="G192" s="1">
        <v>99345871</v>
      </c>
      <c r="H192" t="s">
        <v>224</v>
      </c>
      <c r="J192" s="1" t="s">
        <v>249</v>
      </c>
      <c r="K192" s="1" t="s">
        <v>270</v>
      </c>
      <c r="L192" s="1" t="s">
        <v>270</v>
      </c>
      <c r="P192" s="1" t="s">
        <v>229</v>
      </c>
    </row>
    <row r="193" spans="1:16">
      <c r="A193" s="52">
        <v>45820</v>
      </c>
      <c r="B193" s="1" t="s">
        <v>12518</v>
      </c>
      <c r="C193" s="1" t="s">
        <v>12457</v>
      </c>
      <c r="D193" t="s">
        <v>121</v>
      </c>
      <c r="E193">
        <v>71670928</v>
      </c>
      <c r="G193" s="1">
        <v>936411827</v>
      </c>
      <c r="H193" t="s">
        <v>224</v>
      </c>
      <c r="J193" s="1" t="s">
        <v>249</v>
      </c>
      <c r="K193" s="1" t="s">
        <v>270</v>
      </c>
      <c r="L193" s="1" t="s">
        <v>270</v>
      </c>
      <c r="P193" s="1" t="s">
        <v>230</v>
      </c>
    </row>
    <row r="194" spans="1:16">
      <c r="A194" s="52">
        <v>45802</v>
      </c>
      <c r="B194" s="1" t="s">
        <v>12534</v>
      </c>
      <c r="C194" s="1" t="s">
        <v>12459</v>
      </c>
      <c r="D194" t="s">
        <v>25</v>
      </c>
      <c r="E194">
        <v>71670991</v>
      </c>
      <c r="G194" s="1">
        <v>960984751</v>
      </c>
      <c r="H194" t="s">
        <v>223</v>
      </c>
      <c r="J194" s="1" t="s">
        <v>249</v>
      </c>
      <c r="K194" s="1" t="s">
        <v>270</v>
      </c>
      <c r="L194" s="1" t="s">
        <v>270</v>
      </c>
      <c r="P194" s="1" t="s">
        <v>229</v>
      </c>
    </row>
    <row r="195" spans="1:16">
      <c r="A195" s="52">
        <v>45857</v>
      </c>
      <c r="B195" s="1" t="s">
        <v>12520</v>
      </c>
      <c r="C195" s="1" t="s">
        <v>12458</v>
      </c>
      <c r="D195" t="s">
        <v>122</v>
      </c>
      <c r="E195">
        <v>71673446</v>
      </c>
      <c r="G195" s="1">
        <v>955087708</v>
      </c>
      <c r="H195" t="s">
        <v>223</v>
      </c>
      <c r="I195" s="1" t="s">
        <v>7</v>
      </c>
      <c r="J195" s="1" t="s">
        <v>249</v>
      </c>
      <c r="K195" s="1" t="s">
        <v>270</v>
      </c>
      <c r="L195" s="1" t="s">
        <v>270</v>
      </c>
      <c r="P195" s="1" t="s">
        <v>228</v>
      </c>
    </row>
    <row r="196" spans="1:16">
      <c r="A196" s="52">
        <v>45874</v>
      </c>
      <c r="B196" s="1" t="s">
        <v>12545</v>
      </c>
      <c r="C196" s="1" t="s">
        <v>12456</v>
      </c>
      <c r="D196" t="s">
        <v>123</v>
      </c>
      <c r="E196">
        <v>71674576</v>
      </c>
      <c r="G196" s="1">
        <v>985371875</v>
      </c>
      <c r="H196" t="s">
        <v>224</v>
      </c>
      <c r="J196" s="1" t="s">
        <v>249</v>
      </c>
      <c r="K196" s="1" t="s">
        <v>270</v>
      </c>
      <c r="L196" s="1" t="s">
        <v>270</v>
      </c>
      <c r="P196" s="1" t="s">
        <v>228</v>
      </c>
    </row>
    <row r="197" spans="1:16">
      <c r="A197" s="52">
        <v>45841</v>
      </c>
      <c r="B197" s="1" t="s">
        <v>12520</v>
      </c>
      <c r="C197" s="1" t="s">
        <v>12456</v>
      </c>
      <c r="D197" t="s">
        <v>6502</v>
      </c>
      <c r="E197">
        <v>71676418</v>
      </c>
      <c r="G197" s="1">
        <v>902280158</v>
      </c>
      <c r="H197" t="s">
        <v>224</v>
      </c>
      <c r="I197" s="1" t="s">
        <v>7</v>
      </c>
      <c r="J197" s="1" t="s">
        <v>221</v>
      </c>
      <c r="K197" s="1" t="s">
        <v>270</v>
      </c>
      <c r="L197" s="1" t="s">
        <v>270</v>
      </c>
      <c r="P197" s="1" t="s">
        <v>228</v>
      </c>
    </row>
    <row r="198" spans="1:16">
      <c r="A198" s="52">
        <v>45833</v>
      </c>
      <c r="B198" s="1" t="s">
        <v>12518</v>
      </c>
      <c r="C198" s="1" t="s">
        <v>12459</v>
      </c>
      <c r="D198" t="s">
        <v>6511</v>
      </c>
      <c r="E198">
        <v>71676749</v>
      </c>
      <c r="G198" s="1">
        <v>943961868</v>
      </c>
      <c r="H198" t="s">
        <v>224</v>
      </c>
      <c r="I198" s="1" t="s">
        <v>7</v>
      </c>
      <c r="J198" s="1" t="s">
        <v>221</v>
      </c>
      <c r="K198" s="1" t="s">
        <v>270</v>
      </c>
      <c r="L198" s="1" t="s">
        <v>270</v>
      </c>
      <c r="O198" s="1" t="s">
        <v>12522</v>
      </c>
      <c r="P198" s="1" t="s">
        <v>229</v>
      </c>
    </row>
    <row r="199" spans="1:16">
      <c r="A199" s="52">
        <v>45794</v>
      </c>
      <c r="B199" s="1" t="s">
        <v>12534</v>
      </c>
      <c r="C199" s="1" t="s">
        <v>12458</v>
      </c>
      <c r="D199" t="s">
        <v>28</v>
      </c>
      <c r="E199">
        <v>71677077</v>
      </c>
      <c r="G199" s="1">
        <v>964853500</v>
      </c>
      <c r="H199" t="s">
        <v>223</v>
      </c>
      <c r="J199" s="1" t="s">
        <v>249</v>
      </c>
      <c r="K199" s="1" t="s">
        <v>270</v>
      </c>
      <c r="L199" s="1" t="s">
        <v>270</v>
      </c>
      <c r="P199" s="1" t="s">
        <v>229</v>
      </c>
    </row>
    <row r="200" spans="1:16">
      <c r="A200" s="52">
        <v>45794</v>
      </c>
      <c r="B200" s="1" t="s">
        <v>12534</v>
      </c>
      <c r="C200" s="1" t="s">
        <v>12458</v>
      </c>
      <c r="D200" t="s">
        <v>124</v>
      </c>
      <c r="E200">
        <v>71677305</v>
      </c>
      <c r="G200" s="1">
        <v>963959225</v>
      </c>
      <c r="H200" t="s">
        <v>223</v>
      </c>
      <c r="J200" s="1" t="s">
        <v>249</v>
      </c>
      <c r="K200" s="1" t="s">
        <v>270</v>
      </c>
      <c r="L200" s="1" t="s">
        <v>270</v>
      </c>
      <c r="P200" s="1" t="s">
        <v>230</v>
      </c>
    </row>
    <row r="201" spans="1:16">
      <c r="A201" s="52">
        <v>45857</v>
      </c>
      <c r="B201" s="1" t="s">
        <v>12520</v>
      </c>
      <c r="C201" s="1" t="s">
        <v>12458</v>
      </c>
      <c r="D201" t="s">
        <v>125</v>
      </c>
      <c r="E201">
        <v>71679588</v>
      </c>
      <c r="G201" s="1">
        <v>966167041</v>
      </c>
      <c r="H201" t="s">
        <v>225</v>
      </c>
      <c r="J201" s="1" t="s">
        <v>249</v>
      </c>
      <c r="K201" s="1" t="s">
        <v>270</v>
      </c>
      <c r="L201" s="1" t="s">
        <v>270</v>
      </c>
      <c r="P201" s="1" t="s">
        <v>230</v>
      </c>
    </row>
    <row r="202" spans="1:16">
      <c r="A202" s="52">
        <v>45806</v>
      </c>
      <c r="B202" s="1" t="s">
        <v>12534</v>
      </c>
      <c r="C202" s="1" t="s">
        <v>12459</v>
      </c>
      <c r="D202" t="s">
        <v>126</v>
      </c>
      <c r="E202">
        <v>71681536</v>
      </c>
      <c r="G202" s="1" t="s">
        <v>127</v>
      </c>
      <c r="H202" t="s">
        <v>225</v>
      </c>
      <c r="J202" s="1" t="s">
        <v>249</v>
      </c>
      <c r="K202" s="1" t="s">
        <v>270</v>
      </c>
      <c r="L202" s="1" t="s">
        <v>270</v>
      </c>
      <c r="P202" s="1" t="s">
        <v>229</v>
      </c>
    </row>
    <row r="203" spans="1:16">
      <c r="A203" s="52">
        <v>45842</v>
      </c>
      <c r="B203" s="1" t="s">
        <v>12520</v>
      </c>
      <c r="C203" s="1" t="s">
        <v>12456</v>
      </c>
      <c r="D203" t="s">
        <v>128</v>
      </c>
      <c r="E203">
        <v>71682198</v>
      </c>
      <c r="G203" s="1">
        <v>993620180</v>
      </c>
      <c r="H203" t="s">
        <v>225</v>
      </c>
      <c r="J203" s="1" t="s">
        <v>249</v>
      </c>
      <c r="K203" s="1" t="s">
        <v>270</v>
      </c>
      <c r="L203" s="1" t="s">
        <v>270</v>
      </c>
      <c r="P203" s="1" t="s">
        <v>230</v>
      </c>
    </row>
    <row r="204" spans="1:16">
      <c r="A204" s="52">
        <v>45808</v>
      </c>
      <c r="B204" s="1" t="s">
        <v>12534</v>
      </c>
      <c r="C204" s="1" t="s">
        <v>12459</v>
      </c>
      <c r="D204" t="s">
        <v>129</v>
      </c>
      <c r="E204">
        <v>71684607</v>
      </c>
      <c r="G204" s="1">
        <v>995255257</v>
      </c>
      <c r="H204" t="s">
        <v>224</v>
      </c>
      <c r="J204" s="1" t="s">
        <v>249</v>
      </c>
      <c r="K204" s="1" t="s">
        <v>270</v>
      </c>
      <c r="L204" s="1" t="s">
        <v>270</v>
      </c>
      <c r="P204" s="1" t="s">
        <v>230</v>
      </c>
    </row>
    <row r="205" spans="1:16">
      <c r="A205" s="52">
        <v>45800</v>
      </c>
      <c r="B205" s="1" t="s">
        <v>12534</v>
      </c>
      <c r="C205" s="1" t="s">
        <v>12459</v>
      </c>
      <c r="D205" t="s">
        <v>130</v>
      </c>
      <c r="E205">
        <v>71686044</v>
      </c>
      <c r="G205" s="1" t="s">
        <v>131</v>
      </c>
      <c r="H205" t="s">
        <v>224</v>
      </c>
      <c r="J205" s="1" t="s">
        <v>249</v>
      </c>
      <c r="K205" s="1" t="s">
        <v>270</v>
      </c>
      <c r="L205" s="1" t="s">
        <v>270</v>
      </c>
      <c r="P205" s="1" t="s">
        <v>230</v>
      </c>
    </row>
    <row r="206" spans="1:16">
      <c r="A206" s="52">
        <v>45835</v>
      </c>
      <c r="B206" s="1" t="s">
        <v>12518</v>
      </c>
      <c r="C206" s="1" t="s">
        <v>12459</v>
      </c>
      <c r="D206" t="s">
        <v>132</v>
      </c>
      <c r="E206">
        <v>71686899</v>
      </c>
      <c r="G206" s="1">
        <v>900585172</v>
      </c>
      <c r="H206" t="s">
        <v>224</v>
      </c>
      <c r="J206" s="1" t="s">
        <v>249</v>
      </c>
      <c r="K206" s="1" t="s">
        <v>270</v>
      </c>
      <c r="L206" s="1" t="s">
        <v>270</v>
      </c>
      <c r="P206" s="1" t="s">
        <v>229</v>
      </c>
    </row>
    <row r="207" spans="1:16">
      <c r="A207" s="52">
        <v>45854</v>
      </c>
      <c r="B207" s="1" t="s">
        <v>12520</v>
      </c>
      <c r="C207" s="1" t="s">
        <v>12458</v>
      </c>
      <c r="D207" t="s">
        <v>133</v>
      </c>
      <c r="E207">
        <v>71687444</v>
      </c>
      <c r="G207" s="1">
        <v>977489178</v>
      </c>
      <c r="H207" t="s">
        <v>224</v>
      </c>
      <c r="I207" s="1" t="s">
        <v>7</v>
      </c>
      <c r="J207" s="1" t="s">
        <v>249</v>
      </c>
      <c r="K207" s="1" t="s">
        <v>270</v>
      </c>
      <c r="L207" s="1" t="s">
        <v>270</v>
      </c>
      <c r="P207" s="1" t="s">
        <v>230</v>
      </c>
    </row>
    <row r="208" spans="1:16">
      <c r="A208" s="52">
        <v>45828</v>
      </c>
      <c r="B208" s="1" t="s">
        <v>12518</v>
      </c>
      <c r="C208" s="1" t="s">
        <v>12458</v>
      </c>
      <c r="D208" t="s">
        <v>6646</v>
      </c>
      <c r="E208">
        <v>71868973</v>
      </c>
      <c r="G208" s="1">
        <v>964835393</v>
      </c>
      <c r="H208" t="s">
        <v>223</v>
      </c>
      <c r="I208" s="1" t="s">
        <v>7</v>
      </c>
      <c r="J208" s="1" t="s">
        <v>221</v>
      </c>
      <c r="K208" s="1" t="s">
        <v>270</v>
      </c>
      <c r="L208" s="1" t="s">
        <v>270</v>
      </c>
      <c r="O208" s="1" t="s">
        <v>12549</v>
      </c>
      <c r="P208" s="1" t="s">
        <v>229</v>
      </c>
    </row>
    <row r="209" spans="1:16">
      <c r="A209" s="52">
        <v>45808</v>
      </c>
      <c r="B209" s="1" t="s">
        <v>12534</v>
      </c>
      <c r="C209" s="1" t="s">
        <v>12459</v>
      </c>
      <c r="D209" t="s">
        <v>134</v>
      </c>
      <c r="E209">
        <v>72052554</v>
      </c>
      <c r="G209" s="1">
        <v>924741283</v>
      </c>
      <c r="H209" t="s">
        <v>224</v>
      </c>
      <c r="J209" s="1" t="s">
        <v>249</v>
      </c>
      <c r="K209" s="1" t="s">
        <v>270</v>
      </c>
      <c r="L209" s="1" t="s">
        <v>270</v>
      </c>
      <c r="P209" s="1" t="s">
        <v>229</v>
      </c>
    </row>
    <row r="210" spans="1:16">
      <c r="A210" s="52">
        <v>45821</v>
      </c>
      <c r="B210" s="1" t="s">
        <v>12518</v>
      </c>
      <c r="C210" s="1" t="s">
        <v>12457</v>
      </c>
      <c r="D210" t="s">
        <v>135</v>
      </c>
      <c r="E210">
        <v>72052578</v>
      </c>
      <c r="G210" s="1">
        <v>903408414</v>
      </c>
      <c r="H210" t="s">
        <v>223</v>
      </c>
      <c r="J210" s="1" t="s">
        <v>249</v>
      </c>
      <c r="K210" s="1" t="s">
        <v>270</v>
      </c>
      <c r="L210" s="1" t="s">
        <v>270</v>
      </c>
      <c r="P210" s="1" t="s">
        <v>226</v>
      </c>
    </row>
    <row r="211" spans="1:16">
      <c r="A211" s="52">
        <v>45831</v>
      </c>
      <c r="B211" s="1" t="s">
        <v>12518</v>
      </c>
      <c r="C211" s="1" t="s">
        <v>12459</v>
      </c>
      <c r="D211" t="s">
        <v>12603</v>
      </c>
      <c r="E211">
        <v>72052989</v>
      </c>
      <c r="G211" s="1">
        <v>922750090</v>
      </c>
      <c r="H211" t="s">
        <v>224</v>
      </c>
      <c r="J211" s="1" t="s">
        <v>249</v>
      </c>
      <c r="K211" s="1" t="s">
        <v>270</v>
      </c>
      <c r="N211" s="1" t="s">
        <v>12604</v>
      </c>
      <c r="P211" s="1" t="s">
        <v>229</v>
      </c>
    </row>
    <row r="212" spans="1:16">
      <c r="A212" s="52">
        <v>45836</v>
      </c>
      <c r="B212" s="1" t="s">
        <v>12518</v>
      </c>
      <c r="C212" s="1" t="s">
        <v>12459</v>
      </c>
      <c r="D212" t="s">
        <v>136</v>
      </c>
      <c r="E212">
        <v>72053058</v>
      </c>
      <c r="H212" t="s">
        <v>224</v>
      </c>
      <c r="I212" s="1" t="s">
        <v>7</v>
      </c>
      <c r="J212" s="1" t="s">
        <v>249</v>
      </c>
      <c r="K212" s="1" t="s">
        <v>270</v>
      </c>
      <c r="L212" s="1" t="s">
        <v>270</v>
      </c>
      <c r="P212" s="1" t="s">
        <v>228</v>
      </c>
    </row>
    <row r="213" spans="1:16">
      <c r="A213" s="52">
        <v>45855</v>
      </c>
      <c r="B213" s="1" t="s">
        <v>12520</v>
      </c>
      <c r="C213" s="1" t="s">
        <v>12458</v>
      </c>
      <c r="D213" t="s">
        <v>137</v>
      </c>
      <c r="E213">
        <v>72055885</v>
      </c>
      <c r="G213" s="1">
        <v>949651217</v>
      </c>
      <c r="H213" t="s">
        <v>223</v>
      </c>
      <c r="J213" s="1" t="s">
        <v>249</v>
      </c>
      <c r="K213" s="1" t="s">
        <v>270</v>
      </c>
      <c r="L213" s="1" t="s">
        <v>270</v>
      </c>
      <c r="P213" s="1" t="s">
        <v>226</v>
      </c>
    </row>
    <row r="214" spans="1:16">
      <c r="A214" s="52">
        <v>45846</v>
      </c>
      <c r="B214" s="1" t="s">
        <v>12520</v>
      </c>
      <c r="C214" s="1" t="s">
        <v>12457</v>
      </c>
      <c r="D214" t="s">
        <v>12605</v>
      </c>
      <c r="E214">
        <v>72058361</v>
      </c>
      <c r="G214" s="1">
        <v>989376173</v>
      </c>
      <c r="H214" t="s">
        <v>224</v>
      </c>
      <c r="J214" s="1" t="s">
        <v>221</v>
      </c>
      <c r="K214" s="1" t="s">
        <v>270</v>
      </c>
      <c r="L214" s="1" t="s">
        <v>272</v>
      </c>
      <c r="O214" s="1" t="s">
        <v>12606</v>
      </c>
      <c r="P214" s="1" t="s">
        <v>226</v>
      </c>
    </row>
    <row r="215" spans="1:16">
      <c r="A215" s="52">
        <v>45808</v>
      </c>
      <c r="B215" s="1" t="s">
        <v>12534</v>
      </c>
      <c r="C215" s="1" t="s">
        <v>12459</v>
      </c>
      <c r="D215" t="s">
        <v>138</v>
      </c>
      <c r="E215">
        <v>72059347</v>
      </c>
      <c r="G215" s="1" t="s">
        <v>139</v>
      </c>
      <c r="H215" t="s">
        <v>225</v>
      </c>
      <c r="J215" s="1" t="s">
        <v>249</v>
      </c>
      <c r="K215" s="1" t="s">
        <v>270</v>
      </c>
      <c r="L215" s="1" t="s">
        <v>270</v>
      </c>
      <c r="P215" s="1" t="s">
        <v>229</v>
      </c>
    </row>
    <row r="216" spans="1:16">
      <c r="A216" s="52">
        <v>45849</v>
      </c>
      <c r="B216" s="1" t="s">
        <v>12520</v>
      </c>
      <c r="C216" s="1" t="s">
        <v>12457</v>
      </c>
      <c r="D216" t="s">
        <v>140</v>
      </c>
      <c r="E216">
        <v>72059516</v>
      </c>
      <c r="G216" s="1">
        <v>997849889</v>
      </c>
      <c r="H216" t="s">
        <v>224</v>
      </c>
      <c r="J216" s="1" t="s">
        <v>249</v>
      </c>
      <c r="K216" s="1" t="s">
        <v>270</v>
      </c>
      <c r="L216" s="1" t="s">
        <v>270</v>
      </c>
      <c r="P216" s="1" t="s">
        <v>226</v>
      </c>
    </row>
    <row r="217" spans="1:16">
      <c r="A217" s="52">
        <v>45857</v>
      </c>
      <c r="B217" s="1" t="s">
        <v>12520</v>
      </c>
      <c r="C217" s="1" t="s">
        <v>12458</v>
      </c>
      <c r="D217" t="s">
        <v>141</v>
      </c>
      <c r="E217">
        <v>72060050</v>
      </c>
      <c r="G217" s="1">
        <v>947682222</v>
      </c>
      <c r="H217" t="s">
        <v>223</v>
      </c>
      <c r="J217" s="1" t="s">
        <v>249</v>
      </c>
      <c r="K217" s="1" t="s">
        <v>270</v>
      </c>
      <c r="L217" s="1" t="s">
        <v>270</v>
      </c>
      <c r="P217" s="1" t="s">
        <v>226</v>
      </c>
    </row>
    <row r="218" spans="1:16">
      <c r="A218" s="52">
        <v>45827</v>
      </c>
      <c r="B218" s="1" t="s">
        <v>12518</v>
      </c>
      <c r="C218" s="1" t="s">
        <v>12458</v>
      </c>
      <c r="D218" t="s">
        <v>142</v>
      </c>
      <c r="E218">
        <v>72060384</v>
      </c>
      <c r="G218" s="1">
        <v>955594547</v>
      </c>
      <c r="H218" t="s">
        <v>223</v>
      </c>
      <c r="I218" s="1" t="s">
        <v>7</v>
      </c>
      <c r="J218" s="1" t="s">
        <v>249</v>
      </c>
      <c r="K218" s="1" t="s">
        <v>270</v>
      </c>
      <c r="L218" s="1" t="s">
        <v>270</v>
      </c>
      <c r="P218" s="1" t="s">
        <v>228</v>
      </c>
    </row>
    <row r="219" spans="1:16">
      <c r="A219" s="52">
        <v>45859</v>
      </c>
      <c r="B219" s="1" t="s">
        <v>12520</v>
      </c>
      <c r="C219" s="1" t="s">
        <v>12458</v>
      </c>
      <c r="D219" t="s">
        <v>143</v>
      </c>
      <c r="E219">
        <v>72061627</v>
      </c>
      <c r="G219" s="1">
        <v>982264219</v>
      </c>
      <c r="H219" t="s">
        <v>224</v>
      </c>
      <c r="I219" s="1" t="s">
        <v>10</v>
      </c>
      <c r="J219" s="1" t="s">
        <v>249</v>
      </c>
      <c r="K219" s="1" t="s">
        <v>270</v>
      </c>
      <c r="L219" s="1" t="s">
        <v>270</v>
      </c>
      <c r="O219" s="1" t="s">
        <v>12607</v>
      </c>
      <c r="P219" s="1" t="s">
        <v>228</v>
      </c>
    </row>
    <row r="220" spans="1:16">
      <c r="A220" s="52">
        <v>45827</v>
      </c>
      <c r="B220" s="1" t="s">
        <v>12518</v>
      </c>
      <c r="C220" s="1" t="s">
        <v>12458</v>
      </c>
      <c r="D220" t="s">
        <v>144</v>
      </c>
      <c r="E220">
        <v>72062133</v>
      </c>
      <c r="G220" s="1">
        <v>952324378</v>
      </c>
      <c r="H220" t="s">
        <v>223</v>
      </c>
      <c r="I220" s="1" t="s">
        <v>7</v>
      </c>
      <c r="J220" s="1" t="s">
        <v>249</v>
      </c>
      <c r="K220" s="1" t="s">
        <v>270</v>
      </c>
      <c r="L220" s="1" t="s">
        <v>270</v>
      </c>
      <c r="P220" s="1" t="s">
        <v>228</v>
      </c>
    </row>
    <row r="221" spans="1:16">
      <c r="A221" s="52">
        <v>45857</v>
      </c>
      <c r="B221" s="1" t="s">
        <v>12520</v>
      </c>
      <c r="C221" s="1" t="s">
        <v>12458</v>
      </c>
      <c r="D221" t="s">
        <v>145</v>
      </c>
      <c r="E221">
        <v>72062322</v>
      </c>
      <c r="G221" s="1">
        <v>943043962</v>
      </c>
      <c r="H221" t="s">
        <v>223</v>
      </c>
      <c r="J221" s="1" t="s">
        <v>249</v>
      </c>
      <c r="K221" s="1" t="s">
        <v>270</v>
      </c>
      <c r="L221" s="1" t="s">
        <v>270</v>
      </c>
      <c r="P221" s="1" t="s">
        <v>230</v>
      </c>
    </row>
    <row r="222" spans="1:16">
      <c r="A222" s="52">
        <v>45808</v>
      </c>
      <c r="B222" s="1" t="s">
        <v>12534</v>
      </c>
      <c r="C222" s="1" t="s">
        <v>12459</v>
      </c>
      <c r="D222" t="s">
        <v>146</v>
      </c>
      <c r="E222">
        <v>72064906</v>
      </c>
      <c r="G222" s="1">
        <v>912809640</v>
      </c>
      <c r="H222" t="s">
        <v>224</v>
      </c>
      <c r="J222" s="1" t="s">
        <v>249</v>
      </c>
      <c r="K222" s="1" t="s">
        <v>270</v>
      </c>
      <c r="L222" s="1" t="s">
        <v>270</v>
      </c>
      <c r="P222" s="1" t="s">
        <v>229</v>
      </c>
    </row>
    <row r="223" spans="1:16">
      <c r="A223" s="52">
        <v>45808</v>
      </c>
      <c r="B223" s="1" t="s">
        <v>12534</v>
      </c>
      <c r="C223" s="1" t="s">
        <v>12459</v>
      </c>
      <c r="D223" t="s">
        <v>147</v>
      </c>
      <c r="E223">
        <v>72064911</v>
      </c>
      <c r="G223" s="1" t="s">
        <v>148</v>
      </c>
      <c r="H223" t="s">
        <v>225</v>
      </c>
      <c r="J223" s="1" t="s">
        <v>249</v>
      </c>
      <c r="K223" s="1" t="s">
        <v>270</v>
      </c>
      <c r="L223" s="1" t="s">
        <v>270</v>
      </c>
      <c r="P223" s="1" t="s">
        <v>229</v>
      </c>
    </row>
    <row r="224" spans="1:16">
      <c r="A224" s="52">
        <v>45808</v>
      </c>
      <c r="B224" s="1" t="s">
        <v>12534</v>
      </c>
      <c r="C224" s="1" t="s">
        <v>12459</v>
      </c>
      <c r="D224" t="s">
        <v>149</v>
      </c>
      <c r="E224">
        <v>72068499</v>
      </c>
      <c r="G224" s="1" t="s">
        <v>150</v>
      </c>
      <c r="H224" t="s">
        <v>224</v>
      </c>
      <c r="J224" s="1" t="s">
        <v>249</v>
      </c>
      <c r="K224" s="1" t="s">
        <v>270</v>
      </c>
      <c r="L224" s="1" t="s">
        <v>270</v>
      </c>
      <c r="P224" s="1" t="s">
        <v>229</v>
      </c>
    </row>
    <row r="225" spans="1:16">
      <c r="A225" s="52">
        <v>45839</v>
      </c>
      <c r="B225" s="1" t="s">
        <v>12520</v>
      </c>
      <c r="C225" s="1" t="s">
        <v>12456</v>
      </c>
      <c r="D225" t="s">
        <v>151</v>
      </c>
      <c r="E225">
        <v>72070714</v>
      </c>
      <c r="G225" s="1">
        <v>934385519</v>
      </c>
      <c r="H225" t="s">
        <v>223</v>
      </c>
      <c r="J225" s="1" t="s">
        <v>249</v>
      </c>
      <c r="K225" s="1" t="s">
        <v>270</v>
      </c>
      <c r="L225" s="1" t="s">
        <v>270</v>
      </c>
      <c r="O225" s="1" t="s">
        <v>12608</v>
      </c>
      <c r="P225" s="1" t="s">
        <v>229</v>
      </c>
    </row>
    <row r="226" spans="1:16">
      <c r="A226" s="52">
        <v>45793</v>
      </c>
      <c r="B226" s="1" t="s">
        <v>12534</v>
      </c>
      <c r="C226" s="1" t="s">
        <v>12458</v>
      </c>
      <c r="D226" t="s">
        <v>152</v>
      </c>
      <c r="E226">
        <v>72071088</v>
      </c>
      <c r="G226" s="1" t="s">
        <v>153</v>
      </c>
      <c r="H226" t="s">
        <v>223</v>
      </c>
      <c r="J226" s="1" t="s">
        <v>249</v>
      </c>
      <c r="K226" s="1" t="s">
        <v>270</v>
      </c>
      <c r="L226" s="1" t="s">
        <v>270</v>
      </c>
      <c r="P226" s="1" t="s">
        <v>230</v>
      </c>
    </row>
    <row r="227" spans="1:16">
      <c r="A227" s="52">
        <v>45868</v>
      </c>
      <c r="B227" s="1" t="s">
        <v>12520</v>
      </c>
      <c r="C227" s="1" t="s">
        <v>12459</v>
      </c>
      <c r="D227" t="s">
        <v>12609</v>
      </c>
      <c r="E227">
        <v>72227705</v>
      </c>
      <c r="G227" s="1">
        <v>934009741</v>
      </c>
      <c r="H227" t="s">
        <v>223</v>
      </c>
      <c r="I227" s="1" t="s">
        <v>7</v>
      </c>
      <c r="J227" s="1" t="s">
        <v>221</v>
      </c>
      <c r="K227" s="1" t="s">
        <v>270</v>
      </c>
      <c r="L227" s="1" t="s">
        <v>270</v>
      </c>
      <c r="P227" s="1" t="s">
        <v>228</v>
      </c>
    </row>
    <row r="228" spans="1:16">
      <c r="A228" s="52">
        <v>45853</v>
      </c>
      <c r="B228" s="1" t="s">
        <v>12520</v>
      </c>
      <c r="C228" s="1" t="s">
        <v>12458</v>
      </c>
      <c r="D228" t="s">
        <v>6984</v>
      </c>
      <c r="E228">
        <v>72269404</v>
      </c>
      <c r="G228" s="1">
        <v>953352104</v>
      </c>
      <c r="H228" t="s">
        <v>224</v>
      </c>
      <c r="I228" s="1" t="s">
        <v>7</v>
      </c>
      <c r="J228" s="1" t="s">
        <v>221</v>
      </c>
      <c r="K228" s="1" t="s">
        <v>270</v>
      </c>
      <c r="L228" s="1" t="s">
        <v>270</v>
      </c>
      <c r="P228" s="1" t="s">
        <v>230</v>
      </c>
    </row>
    <row r="229" spans="1:16">
      <c r="A229" s="52">
        <v>45812</v>
      </c>
      <c r="B229" s="1" t="s">
        <v>12518</v>
      </c>
      <c r="C229" s="1" t="s">
        <v>12456</v>
      </c>
      <c r="D229" t="s">
        <v>6995</v>
      </c>
      <c r="E229">
        <v>72328397</v>
      </c>
      <c r="G229" s="1">
        <v>926286360</v>
      </c>
      <c r="H229" t="s">
        <v>224</v>
      </c>
      <c r="I229" s="1" t="s">
        <v>10</v>
      </c>
      <c r="J229" s="1" t="s">
        <v>221</v>
      </c>
      <c r="K229" s="1" t="s">
        <v>270</v>
      </c>
      <c r="L229" s="1" t="s">
        <v>270</v>
      </c>
      <c r="O229" s="1" t="s">
        <v>12610</v>
      </c>
      <c r="P229" s="1" t="s">
        <v>228</v>
      </c>
    </row>
    <row r="230" spans="1:16">
      <c r="A230" s="52">
        <v>45808</v>
      </c>
      <c r="B230" s="1" t="s">
        <v>12534</v>
      </c>
      <c r="C230" s="1" t="s">
        <v>12459</v>
      </c>
      <c r="D230" t="s">
        <v>154</v>
      </c>
      <c r="E230">
        <v>72330715</v>
      </c>
      <c r="G230" s="1">
        <v>988858779</v>
      </c>
      <c r="H230" t="s">
        <v>225</v>
      </c>
      <c r="J230" s="1" t="s">
        <v>249</v>
      </c>
      <c r="K230" s="1" t="s">
        <v>270</v>
      </c>
      <c r="L230" s="1" t="s">
        <v>270</v>
      </c>
      <c r="P230" s="1" t="s">
        <v>230</v>
      </c>
    </row>
    <row r="231" spans="1:16">
      <c r="A231" s="52">
        <v>45845</v>
      </c>
      <c r="B231" s="1" t="s">
        <v>12520</v>
      </c>
      <c r="C231" s="1" t="s">
        <v>12456</v>
      </c>
      <c r="D231" t="s">
        <v>12611</v>
      </c>
      <c r="E231">
        <v>72334359</v>
      </c>
      <c r="G231" s="1">
        <v>954783698</v>
      </c>
      <c r="H231" t="s">
        <v>224</v>
      </c>
      <c r="J231" s="1" t="s">
        <v>249</v>
      </c>
      <c r="K231" s="1" t="s">
        <v>270</v>
      </c>
      <c r="L231" s="1" t="s">
        <v>272</v>
      </c>
      <c r="P231" s="1" t="s">
        <v>229</v>
      </c>
    </row>
    <row r="232" spans="1:16">
      <c r="A232" s="52">
        <v>45869</v>
      </c>
      <c r="B232" s="1" t="s">
        <v>12520</v>
      </c>
      <c r="C232" s="1" t="s">
        <v>12459</v>
      </c>
      <c r="D232" t="s">
        <v>155</v>
      </c>
      <c r="E232">
        <v>72334515</v>
      </c>
      <c r="G232" s="1">
        <v>990049844</v>
      </c>
      <c r="H232" t="s">
        <v>223</v>
      </c>
      <c r="J232" s="1" t="s">
        <v>249</v>
      </c>
      <c r="K232" s="1" t="s">
        <v>270</v>
      </c>
      <c r="L232" s="1" t="s">
        <v>270</v>
      </c>
      <c r="P232" s="1" t="s">
        <v>226</v>
      </c>
    </row>
    <row r="233" spans="1:16">
      <c r="A233" s="52">
        <v>45857</v>
      </c>
      <c r="B233" s="1" t="s">
        <v>12520</v>
      </c>
      <c r="C233" s="1" t="s">
        <v>12458</v>
      </c>
      <c r="D233" t="s">
        <v>156</v>
      </c>
      <c r="E233">
        <v>72335498</v>
      </c>
      <c r="G233" s="1">
        <v>975281401</v>
      </c>
      <c r="H233" t="s">
        <v>224</v>
      </c>
      <c r="I233" s="1" t="s">
        <v>7</v>
      </c>
      <c r="J233" s="1" t="s">
        <v>249</v>
      </c>
      <c r="K233" s="1" t="s">
        <v>270</v>
      </c>
      <c r="L233" s="1" t="s">
        <v>270</v>
      </c>
      <c r="P233" s="1" t="s">
        <v>228</v>
      </c>
    </row>
    <row r="234" spans="1:16">
      <c r="A234" s="52">
        <v>45841</v>
      </c>
      <c r="B234" s="1" t="s">
        <v>12520</v>
      </c>
      <c r="C234" s="1" t="s">
        <v>12456</v>
      </c>
      <c r="D234" t="s">
        <v>12612</v>
      </c>
      <c r="E234">
        <v>72341085</v>
      </c>
      <c r="G234" s="1">
        <v>904401804</v>
      </c>
      <c r="H234" t="s">
        <v>224</v>
      </c>
      <c r="I234" s="1" t="s">
        <v>7</v>
      </c>
      <c r="J234" s="1" t="s">
        <v>221</v>
      </c>
      <c r="K234" s="1" t="s">
        <v>270</v>
      </c>
      <c r="L234" s="1" t="s">
        <v>270</v>
      </c>
      <c r="P234" s="1" t="s">
        <v>228</v>
      </c>
    </row>
    <row r="235" spans="1:16">
      <c r="A235" s="52">
        <v>45857</v>
      </c>
      <c r="B235" s="1" t="s">
        <v>12520</v>
      </c>
      <c r="C235" s="1" t="s">
        <v>12458</v>
      </c>
      <c r="D235" t="s">
        <v>7101</v>
      </c>
      <c r="E235">
        <v>72343266</v>
      </c>
      <c r="G235" s="1">
        <v>965326405</v>
      </c>
      <c r="H235" t="s">
        <v>224</v>
      </c>
      <c r="I235" s="1" t="s">
        <v>7</v>
      </c>
      <c r="J235" s="1" t="s">
        <v>249</v>
      </c>
      <c r="K235" s="1" t="s">
        <v>270</v>
      </c>
      <c r="P235" s="1" t="s">
        <v>230</v>
      </c>
    </row>
    <row r="236" spans="1:16">
      <c r="A236" s="52">
        <v>45873</v>
      </c>
      <c r="B236" s="1" t="s">
        <v>12545</v>
      </c>
      <c r="C236" s="1" t="s">
        <v>12456</v>
      </c>
      <c r="D236" t="s">
        <v>157</v>
      </c>
      <c r="E236">
        <v>72344057</v>
      </c>
      <c r="G236" s="1">
        <v>992631690</v>
      </c>
      <c r="H236" t="s">
        <v>224</v>
      </c>
      <c r="I236" s="1" t="s">
        <v>7</v>
      </c>
      <c r="J236" s="1" t="s">
        <v>249</v>
      </c>
      <c r="K236" s="1" t="s">
        <v>270</v>
      </c>
      <c r="L236" s="1" t="s">
        <v>270</v>
      </c>
      <c r="P236" s="1" t="s">
        <v>227</v>
      </c>
    </row>
    <row r="237" spans="1:16">
      <c r="A237" s="52">
        <v>45857</v>
      </c>
      <c r="B237" s="1" t="s">
        <v>12520</v>
      </c>
      <c r="C237" s="1" t="s">
        <v>12458</v>
      </c>
      <c r="D237" t="s">
        <v>158</v>
      </c>
      <c r="E237">
        <v>72344353</v>
      </c>
      <c r="G237" s="1">
        <v>956002870</v>
      </c>
      <c r="H237" t="s">
        <v>224</v>
      </c>
      <c r="J237" s="1" t="s">
        <v>249</v>
      </c>
      <c r="K237" s="1" t="s">
        <v>270</v>
      </c>
      <c r="L237" s="1" t="s">
        <v>270</v>
      </c>
      <c r="P237" s="1" t="s">
        <v>229</v>
      </c>
    </row>
    <row r="238" spans="1:16">
      <c r="A238" s="52">
        <v>45794</v>
      </c>
      <c r="B238" s="1" t="s">
        <v>12534</v>
      </c>
      <c r="C238" s="1" t="s">
        <v>12458</v>
      </c>
      <c r="D238" t="s">
        <v>159</v>
      </c>
      <c r="E238">
        <v>72344403</v>
      </c>
      <c r="G238" s="1" t="s">
        <v>160</v>
      </c>
      <c r="H238" t="s">
        <v>223</v>
      </c>
      <c r="J238" s="1" t="s">
        <v>249</v>
      </c>
      <c r="K238" s="1" t="s">
        <v>270</v>
      </c>
      <c r="L238" s="1" t="s">
        <v>270</v>
      </c>
      <c r="P238" s="1" t="s">
        <v>230</v>
      </c>
    </row>
    <row r="239" spans="1:16">
      <c r="A239" s="52">
        <v>45808</v>
      </c>
      <c r="B239" s="1" t="s">
        <v>12534</v>
      </c>
      <c r="C239" s="1" t="s">
        <v>12459</v>
      </c>
      <c r="D239" t="s">
        <v>161</v>
      </c>
      <c r="E239">
        <v>72344485</v>
      </c>
      <c r="G239" s="1">
        <v>964955506</v>
      </c>
      <c r="H239" t="s">
        <v>223</v>
      </c>
      <c r="I239" s="1" t="s">
        <v>7</v>
      </c>
      <c r="J239" s="1" t="s">
        <v>249</v>
      </c>
      <c r="K239" s="1" t="s">
        <v>270</v>
      </c>
      <c r="L239" s="1" t="s">
        <v>270</v>
      </c>
      <c r="P239" s="1" t="s">
        <v>228</v>
      </c>
    </row>
    <row r="240" spans="1:16">
      <c r="A240" s="52">
        <v>45827</v>
      </c>
      <c r="B240" s="1" t="s">
        <v>12518</v>
      </c>
      <c r="C240" s="1" t="s">
        <v>12458</v>
      </c>
      <c r="D240" t="s">
        <v>162</v>
      </c>
      <c r="E240">
        <v>72346541</v>
      </c>
      <c r="G240" s="1">
        <v>994159399</v>
      </c>
      <c r="H240" t="s">
        <v>224</v>
      </c>
      <c r="J240" s="1" t="s">
        <v>249</v>
      </c>
      <c r="K240" s="1" t="s">
        <v>270</v>
      </c>
      <c r="L240" s="1" t="s">
        <v>270</v>
      </c>
      <c r="P240" s="1" t="s">
        <v>226</v>
      </c>
    </row>
    <row r="241" spans="1:16">
      <c r="A241" s="52">
        <v>45859</v>
      </c>
      <c r="B241" s="1" t="s">
        <v>12520</v>
      </c>
      <c r="C241" s="1" t="s">
        <v>12458</v>
      </c>
      <c r="D241" t="s">
        <v>12613</v>
      </c>
      <c r="E241">
        <v>72404279</v>
      </c>
      <c r="G241" s="1">
        <v>972419618</v>
      </c>
      <c r="H241" t="s">
        <v>224</v>
      </c>
      <c r="J241" s="1" t="s">
        <v>221</v>
      </c>
      <c r="K241" s="1" t="s">
        <v>270</v>
      </c>
      <c r="L241" s="1" t="s">
        <v>270</v>
      </c>
      <c r="P241" s="1" t="s">
        <v>226</v>
      </c>
    </row>
    <row r="242" spans="1:16">
      <c r="A242" s="52">
        <v>45845</v>
      </c>
      <c r="B242" s="1" t="s">
        <v>12520</v>
      </c>
      <c r="C242" s="1" t="s">
        <v>12456</v>
      </c>
      <c r="D242" t="s">
        <v>12614</v>
      </c>
      <c r="E242">
        <v>72451956</v>
      </c>
      <c r="G242" s="1">
        <v>985076241</v>
      </c>
      <c r="H242" t="s">
        <v>224</v>
      </c>
      <c r="I242" s="1" t="s">
        <v>7</v>
      </c>
      <c r="J242" s="1" t="s">
        <v>221</v>
      </c>
      <c r="K242" s="1" t="s">
        <v>270</v>
      </c>
      <c r="L242" s="1" t="s">
        <v>270</v>
      </c>
      <c r="P242" s="1" t="s">
        <v>227</v>
      </c>
    </row>
    <row r="243" spans="1:16">
      <c r="A243" s="52">
        <v>45849</v>
      </c>
      <c r="B243" s="1" t="s">
        <v>12520</v>
      </c>
      <c r="C243" s="1" t="s">
        <v>12457</v>
      </c>
      <c r="D243" t="s">
        <v>7251</v>
      </c>
      <c r="E243">
        <v>72520085</v>
      </c>
      <c r="G243" s="1">
        <v>990161145</v>
      </c>
      <c r="H243" t="s">
        <v>223</v>
      </c>
      <c r="J243" s="1" t="s">
        <v>221</v>
      </c>
      <c r="K243" s="1" t="s">
        <v>270</v>
      </c>
      <c r="L243" s="1" t="s">
        <v>270</v>
      </c>
      <c r="P243" s="1" t="s">
        <v>226</v>
      </c>
    </row>
    <row r="244" spans="1:16">
      <c r="A244" s="52">
        <v>45836</v>
      </c>
      <c r="B244" s="1" t="s">
        <v>12518</v>
      </c>
      <c r="C244" s="1" t="s">
        <v>12459</v>
      </c>
      <c r="D244" t="s">
        <v>163</v>
      </c>
      <c r="E244">
        <v>72583921</v>
      </c>
      <c r="G244" s="1" t="s">
        <v>164</v>
      </c>
      <c r="H244" t="s">
        <v>224</v>
      </c>
      <c r="J244" s="1" t="s">
        <v>249</v>
      </c>
      <c r="K244" s="1" t="s">
        <v>270</v>
      </c>
      <c r="L244" s="1" t="s">
        <v>270</v>
      </c>
      <c r="P244" s="1" t="s">
        <v>230</v>
      </c>
    </row>
    <row r="245" spans="1:16">
      <c r="A245" s="52">
        <v>45827</v>
      </c>
      <c r="B245" s="1" t="s">
        <v>12518</v>
      </c>
      <c r="C245" s="1" t="s">
        <v>12458</v>
      </c>
      <c r="D245" t="s">
        <v>165</v>
      </c>
      <c r="E245">
        <v>72584637</v>
      </c>
      <c r="G245" s="1">
        <v>987446341</v>
      </c>
      <c r="H245" t="s">
        <v>225</v>
      </c>
      <c r="J245" s="1" t="s">
        <v>249</v>
      </c>
      <c r="K245" s="1" t="s">
        <v>270</v>
      </c>
      <c r="L245" s="1" t="s">
        <v>270</v>
      </c>
      <c r="P245" s="1" t="s">
        <v>230</v>
      </c>
    </row>
    <row r="246" spans="1:16">
      <c r="A246" s="52">
        <v>45848</v>
      </c>
      <c r="B246" s="1" t="s">
        <v>12520</v>
      </c>
      <c r="C246" s="1" t="s">
        <v>12457</v>
      </c>
      <c r="D246" t="s">
        <v>166</v>
      </c>
      <c r="E246">
        <v>72585656</v>
      </c>
      <c r="G246" s="1">
        <v>922625663</v>
      </c>
      <c r="H246" t="s">
        <v>224</v>
      </c>
      <c r="I246" s="1" t="s">
        <v>7</v>
      </c>
      <c r="J246" s="1" t="s">
        <v>249</v>
      </c>
      <c r="K246" s="1" t="s">
        <v>270</v>
      </c>
      <c r="L246" s="1" t="s">
        <v>270</v>
      </c>
      <c r="P246" s="1" t="s">
        <v>227</v>
      </c>
    </row>
    <row r="247" spans="1:16">
      <c r="A247" s="52">
        <v>45857</v>
      </c>
      <c r="B247" s="1" t="s">
        <v>12520</v>
      </c>
      <c r="C247" s="1" t="s">
        <v>12458</v>
      </c>
      <c r="D247" t="s">
        <v>167</v>
      </c>
      <c r="E247">
        <v>72585950</v>
      </c>
      <c r="G247" s="1">
        <v>926701546</v>
      </c>
      <c r="H247" t="s">
        <v>223</v>
      </c>
      <c r="J247" s="1" t="s">
        <v>249</v>
      </c>
      <c r="K247" s="1" t="s">
        <v>270</v>
      </c>
      <c r="L247" s="1" t="s">
        <v>270</v>
      </c>
      <c r="P247" s="1" t="s">
        <v>229</v>
      </c>
    </row>
    <row r="248" spans="1:16">
      <c r="A248" s="52">
        <v>45827</v>
      </c>
      <c r="B248" s="1" t="s">
        <v>12518</v>
      </c>
      <c r="C248" s="1" t="s">
        <v>12458</v>
      </c>
      <c r="D248" t="s">
        <v>12615</v>
      </c>
      <c r="E248">
        <v>72589454</v>
      </c>
      <c r="G248" s="1">
        <v>984550841</v>
      </c>
      <c r="H248" t="s">
        <v>223</v>
      </c>
      <c r="I248" s="1" t="s">
        <v>7</v>
      </c>
      <c r="J248" s="1" t="s">
        <v>221</v>
      </c>
      <c r="K248" s="1" t="s">
        <v>270</v>
      </c>
      <c r="L248" s="1" t="s">
        <v>270</v>
      </c>
      <c r="O248" s="1" t="s">
        <v>12549</v>
      </c>
      <c r="P248" s="1" t="s">
        <v>229</v>
      </c>
    </row>
    <row r="249" spans="1:16">
      <c r="A249" s="52">
        <v>45876</v>
      </c>
      <c r="B249" s="1" t="s">
        <v>12545</v>
      </c>
      <c r="C249" s="1" t="s">
        <v>12456</v>
      </c>
      <c r="D249" t="s">
        <v>168</v>
      </c>
      <c r="E249">
        <v>72591161</v>
      </c>
      <c r="G249" s="1">
        <v>908502802</v>
      </c>
      <c r="H249" t="s">
        <v>224</v>
      </c>
      <c r="J249" s="1" t="s">
        <v>249</v>
      </c>
      <c r="K249" s="1" t="s">
        <v>270</v>
      </c>
      <c r="L249" s="1" t="s">
        <v>270</v>
      </c>
      <c r="P249" s="1" t="s">
        <v>230</v>
      </c>
    </row>
    <row r="250" spans="1:16">
      <c r="A250" s="52">
        <v>45868</v>
      </c>
      <c r="B250" s="1" t="s">
        <v>12520</v>
      </c>
      <c r="C250" s="1" t="s">
        <v>12459</v>
      </c>
      <c r="D250" t="s">
        <v>169</v>
      </c>
      <c r="E250">
        <v>72591842</v>
      </c>
      <c r="G250" s="1">
        <v>982760920</v>
      </c>
      <c r="H250" t="s">
        <v>223</v>
      </c>
      <c r="J250" s="1" t="s">
        <v>249</v>
      </c>
      <c r="K250" s="1" t="s">
        <v>270</v>
      </c>
      <c r="L250" s="1" t="s">
        <v>270</v>
      </c>
      <c r="P250" s="1" t="s">
        <v>226</v>
      </c>
    </row>
    <row r="251" spans="1:16">
      <c r="A251" s="52">
        <v>45808</v>
      </c>
      <c r="B251" s="1" t="s">
        <v>12534</v>
      </c>
      <c r="C251" s="1" t="s">
        <v>12459</v>
      </c>
      <c r="D251" t="s">
        <v>170</v>
      </c>
      <c r="E251">
        <v>72592568</v>
      </c>
      <c r="G251" s="1">
        <v>994776793</v>
      </c>
      <c r="H251" t="s">
        <v>223</v>
      </c>
      <c r="J251" s="1" t="s">
        <v>249</v>
      </c>
      <c r="K251" s="1" t="s">
        <v>270</v>
      </c>
      <c r="L251" s="1" t="s">
        <v>270</v>
      </c>
      <c r="P251" s="1" t="s">
        <v>229</v>
      </c>
    </row>
    <row r="252" spans="1:16">
      <c r="A252" s="52">
        <v>45835</v>
      </c>
      <c r="B252" s="1" t="s">
        <v>12518</v>
      </c>
      <c r="C252" s="1" t="s">
        <v>12459</v>
      </c>
      <c r="D252" t="s">
        <v>12616</v>
      </c>
      <c r="E252">
        <v>72594103</v>
      </c>
      <c r="G252" s="1">
        <v>959266701</v>
      </c>
      <c r="H252" t="s">
        <v>224</v>
      </c>
      <c r="J252" s="1" t="s">
        <v>249</v>
      </c>
      <c r="K252" s="1" t="s">
        <v>270</v>
      </c>
      <c r="N252" s="1" t="s">
        <v>12617</v>
      </c>
      <c r="P252" s="1" t="s">
        <v>229</v>
      </c>
    </row>
    <row r="253" spans="1:16">
      <c r="A253" s="52">
        <v>45836</v>
      </c>
      <c r="B253" s="1" t="s">
        <v>12518</v>
      </c>
      <c r="C253" s="1" t="s">
        <v>12459</v>
      </c>
      <c r="D253" t="s">
        <v>171</v>
      </c>
      <c r="E253">
        <v>72594313</v>
      </c>
      <c r="H253" t="s">
        <v>224</v>
      </c>
      <c r="I253" s="1" t="s">
        <v>7</v>
      </c>
      <c r="J253" s="1" t="s">
        <v>249</v>
      </c>
      <c r="K253" s="1" t="s">
        <v>270</v>
      </c>
      <c r="L253" s="1" t="s">
        <v>270</v>
      </c>
      <c r="N253" s="1" t="s">
        <v>270</v>
      </c>
      <c r="O253" s="1" t="s">
        <v>12618</v>
      </c>
      <c r="P253" s="1" t="s">
        <v>228</v>
      </c>
    </row>
    <row r="254" spans="1:16">
      <c r="A254" s="52">
        <v>45836</v>
      </c>
      <c r="B254" s="1" t="s">
        <v>12518</v>
      </c>
      <c r="C254" s="1" t="s">
        <v>12459</v>
      </c>
      <c r="D254" t="s">
        <v>172</v>
      </c>
      <c r="E254">
        <v>72595247</v>
      </c>
      <c r="G254" s="1" t="s">
        <v>173</v>
      </c>
      <c r="H254" t="s">
        <v>224</v>
      </c>
      <c r="J254" s="1" t="s">
        <v>249</v>
      </c>
      <c r="K254" s="1" t="s">
        <v>270</v>
      </c>
      <c r="L254" s="1" t="s">
        <v>270</v>
      </c>
      <c r="P254" s="1" t="s">
        <v>230</v>
      </c>
    </row>
    <row r="255" spans="1:16">
      <c r="A255" s="52">
        <v>45794</v>
      </c>
      <c r="B255" s="1" t="s">
        <v>12534</v>
      </c>
      <c r="C255" s="1" t="s">
        <v>12458</v>
      </c>
      <c r="D255" s="16" t="s">
        <v>174</v>
      </c>
      <c r="E255">
        <v>72597868</v>
      </c>
      <c r="G255" s="1">
        <v>941717833</v>
      </c>
      <c r="H255" t="s">
        <v>223</v>
      </c>
      <c r="J255" s="1" t="s">
        <v>249</v>
      </c>
      <c r="K255" s="1" t="s">
        <v>270</v>
      </c>
      <c r="L255" s="1" t="s">
        <v>270</v>
      </c>
      <c r="P255" s="1" t="s">
        <v>230</v>
      </c>
    </row>
    <row r="256" spans="1:16">
      <c r="A256" s="52">
        <v>45874</v>
      </c>
      <c r="B256" s="1" t="s">
        <v>12545</v>
      </c>
      <c r="C256" s="1" t="s">
        <v>12456</v>
      </c>
      <c r="D256" t="s">
        <v>175</v>
      </c>
      <c r="E256">
        <v>72599669</v>
      </c>
      <c r="G256" s="1">
        <v>959319359</v>
      </c>
      <c r="H256" t="s">
        <v>224</v>
      </c>
      <c r="J256" s="1" t="s">
        <v>249</v>
      </c>
      <c r="K256" s="1" t="s">
        <v>270</v>
      </c>
      <c r="L256" s="1" t="s">
        <v>270</v>
      </c>
      <c r="P256" s="1" t="s">
        <v>230</v>
      </c>
    </row>
    <row r="257" spans="1:16">
      <c r="A257" s="52">
        <v>45857</v>
      </c>
      <c r="B257" s="1" t="s">
        <v>12520</v>
      </c>
      <c r="C257" s="1" t="s">
        <v>12458</v>
      </c>
      <c r="D257" t="s">
        <v>176</v>
      </c>
      <c r="E257">
        <v>72602503</v>
      </c>
      <c r="G257" s="1">
        <v>904171589</v>
      </c>
      <c r="H257" t="s">
        <v>223</v>
      </c>
      <c r="I257" s="1" t="s">
        <v>7</v>
      </c>
      <c r="J257" s="1" t="s">
        <v>249</v>
      </c>
      <c r="K257" s="1" t="s">
        <v>270</v>
      </c>
      <c r="L257" s="1" t="s">
        <v>270</v>
      </c>
      <c r="P257" s="1" t="s">
        <v>227</v>
      </c>
    </row>
    <row r="258" spans="1:16">
      <c r="A258" s="52">
        <v>45808</v>
      </c>
      <c r="B258" s="1" t="s">
        <v>12534</v>
      </c>
      <c r="C258" s="1" t="s">
        <v>12459</v>
      </c>
      <c r="D258" t="s">
        <v>177</v>
      </c>
      <c r="E258">
        <v>72602832</v>
      </c>
      <c r="G258" s="1">
        <v>912785451</v>
      </c>
      <c r="H258" t="s">
        <v>225</v>
      </c>
      <c r="I258" s="1" t="s">
        <v>7</v>
      </c>
      <c r="J258" s="1" t="s">
        <v>249</v>
      </c>
      <c r="K258" s="1" t="s">
        <v>270</v>
      </c>
      <c r="L258" s="1" t="s">
        <v>270</v>
      </c>
      <c r="P258" s="1" t="s">
        <v>227</v>
      </c>
    </row>
    <row r="259" spans="1:16">
      <c r="A259" s="52">
        <v>45857</v>
      </c>
      <c r="B259" s="1" t="s">
        <v>12520</v>
      </c>
      <c r="C259" s="1" t="s">
        <v>12458</v>
      </c>
      <c r="D259" t="s">
        <v>7458</v>
      </c>
      <c r="E259">
        <v>72602844</v>
      </c>
      <c r="G259" s="1">
        <v>969797550</v>
      </c>
      <c r="H259" t="s">
        <v>224</v>
      </c>
      <c r="J259" s="1" t="s">
        <v>249</v>
      </c>
      <c r="K259" s="1" t="s">
        <v>270</v>
      </c>
      <c r="O259" s="1" t="s">
        <v>12544</v>
      </c>
      <c r="P259" s="1" t="s">
        <v>229</v>
      </c>
    </row>
    <row r="260" spans="1:16">
      <c r="A260" s="52">
        <v>45850</v>
      </c>
      <c r="B260" s="1" t="s">
        <v>12520</v>
      </c>
      <c r="C260" s="1" t="s">
        <v>12457</v>
      </c>
      <c r="D260" t="s">
        <v>7473</v>
      </c>
      <c r="E260">
        <v>72613654</v>
      </c>
      <c r="G260" s="1">
        <v>934858423</v>
      </c>
      <c r="H260" t="s">
        <v>224</v>
      </c>
      <c r="I260" s="1" t="s">
        <v>7</v>
      </c>
      <c r="J260" s="1" t="s">
        <v>221</v>
      </c>
      <c r="K260" s="1" t="s">
        <v>270</v>
      </c>
      <c r="L260" s="1" t="s">
        <v>272</v>
      </c>
      <c r="P260" s="1" t="s">
        <v>230</v>
      </c>
    </row>
    <row r="261" spans="1:16">
      <c r="A261" s="52">
        <v>45811</v>
      </c>
      <c r="B261" s="1" t="s">
        <v>12518</v>
      </c>
      <c r="C261" s="1" t="s">
        <v>12456</v>
      </c>
      <c r="D261" t="s">
        <v>12619</v>
      </c>
      <c r="E261">
        <v>72618223</v>
      </c>
      <c r="G261" s="1">
        <v>957512796</v>
      </c>
      <c r="H261" t="s">
        <v>224</v>
      </c>
      <c r="I261" s="1" t="s">
        <v>7</v>
      </c>
      <c r="J261" s="1" t="s">
        <v>221</v>
      </c>
      <c r="K261" s="1" t="s">
        <v>270</v>
      </c>
      <c r="L261" s="1" t="s">
        <v>270</v>
      </c>
      <c r="P261" s="1" t="s">
        <v>227</v>
      </c>
    </row>
    <row r="262" spans="1:16">
      <c r="A262" s="52">
        <v>45855</v>
      </c>
      <c r="B262" s="1" t="s">
        <v>12520</v>
      </c>
      <c r="C262" s="1" t="s">
        <v>12458</v>
      </c>
      <c r="D262" t="s">
        <v>12620</v>
      </c>
      <c r="E262">
        <v>72699757</v>
      </c>
      <c r="G262" s="1">
        <v>993008811</v>
      </c>
      <c r="H262" t="s">
        <v>224</v>
      </c>
      <c r="J262" s="1" t="s">
        <v>221</v>
      </c>
      <c r="K262" s="1" t="s">
        <v>270</v>
      </c>
      <c r="L262" s="1" t="s">
        <v>270</v>
      </c>
      <c r="P262" s="1" t="s">
        <v>226</v>
      </c>
    </row>
    <row r="263" spans="1:16">
      <c r="A263" s="52">
        <v>45847</v>
      </c>
      <c r="B263" s="1" t="s">
        <v>12520</v>
      </c>
      <c r="C263" s="1" t="s">
        <v>12457</v>
      </c>
      <c r="D263" t="s">
        <v>12621</v>
      </c>
      <c r="E263">
        <v>72729320</v>
      </c>
      <c r="G263" s="1">
        <v>963849833</v>
      </c>
      <c r="H263" t="s">
        <v>225</v>
      </c>
      <c r="I263" s="1" t="s">
        <v>7</v>
      </c>
      <c r="J263" s="1" t="s">
        <v>221</v>
      </c>
      <c r="K263" s="1" t="s">
        <v>270</v>
      </c>
      <c r="L263" s="1" t="s">
        <v>270</v>
      </c>
      <c r="P263" s="1" t="s">
        <v>227</v>
      </c>
    </row>
    <row r="264" spans="1:16">
      <c r="A264" s="52">
        <v>45857</v>
      </c>
      <c r="B264" s="1" t="s">
        <v>12520</v>
      </c>
      <c r="C264" s="1" t="s">
        <v>12458</v>
      </c>
      <c r="D264" t="s">
        <v>7550</v>
      </c>
      <c r="E264">
        <v>72758741</v>
      </c>
      <c r="G264" s="1">
        <v>969147870</v>
      </c>
      <c r="H264" t="s">
        <v>224</v>
      </c>
      <c r="J264" s="1" t="s">
        <v>221</v>
      </c>
      <c r="K264" s="1" t="s">
        <v>270</v>
      </c>
      <c r="L264" s="1" t="s">
        <v>270</v>
      </c>
      <c r="P264" s="1" t="s">
        <v>226</v>
      </c>
    </row>
    <row r="265" spans="1:16">
      <c r="A265" s="52">
        <v>45857</v>
      </c>
      <c r="B265" s="1" t="s">
        <v>12520</v>
      </c>
      <c r="C265" s="1" t="s">
        <v>12458</v>
      </c>
      <c r="D265" t="s">
        <v>178</v>
      </c>
      <c r="E265">
        <v>72817379</v>
      </c>
      <c r="G265" s="1">
        <v>930771548</v>
      </c>
      <c r="H265" t="s">
        <v>224</v>
      </c>
      <c r="I265" s="1" t="s">
        <v>7</v>
      </c>
      <c r="J265" s="1" t="s">
        <v>249</v>
      </c>
      <c r="K265" s="1" t="s">
        <v>270</v>
      </c>
      <c r="L265" s="1" t="s">
        <v>270</v>
      </c>
      <c r="P265" s="1" t="s">
        <v>228</v>
      </c>
    </row>
    <row r="266" spans="1:16">
      <c r="A266" s="52">
        <v>45839</v>
      </c>
      <c r="B266" s="1" t="s">
        <v>12520</v>
      </c>
      <c r="C266" s="1" t="s">
        <v>12456</v>
      </c>
      <c r="D266" t="s">
        <v>179</v>
      </c>
      <c r="E266">
        <v>72818092</v>
      </c>
      <c r="G266" s="1">
        <v>934548173</v>
      </c>
      <c r="H266" t="s">
        <v>224</v>
      </c>
      <c r="J266" s="1" t="s">
        <v>249</v>
      </c>
      <c r="K266" s="1" t="s">
        <v>270</v>
      </c>
      <c r="L266" s="1" t="s">
        <v>270</v>
      </c>
      <c r="P266" s="1" t="s">
        <v>229</v>
      </c>
    </row>
    <row r="267" spans="1:16">
      <c r="A267" s="52">
        <v>45808</v>
      </c>
      <c r="B267" s="1" t="s">
        <v>12534</v>
      </c>
      <c r="C267" s="1" t="s">
        <v>12459</v>
      </c>
      <c r="D267" t="s">
        <v>180</v>
      </c>
      <c r="E267">
        <v>72820690</v>
      </c>
      <c r="G267" s="1" t="s">
        <v>181</v>
      </c>
      <c r="H267" t="s">
        <v>224</v>
      </c>
      <c r="J267" s="1" t="s">
        <v>249</v>
      </c>
      <c r="K267" s="1" t="s">
        <v>270</v>
      </c>
      <c r="L267" s="1" t="s">
        <v>270</v>
      </c>
      <c r="P267" s="1" t="s">
        <v>229</v>
      </c>
    </row>
    <row r="268" spans="1:16">
      <c r="A268" s="52">
        <v>45810</v>
      </c>
      <c r="B268" s="1" t="s">
        <v>12518</v>
      </c>
      <c r="C268" s="1" t="s">
        <v>12456</v>
      </c>
      <c r="D268" t="s">
        <v>12622</v>
      </c>
      <c r="E268">
        <v>72823930</v>
      </c>
      <c r="G268" s="1">
        <v>967743211</v>
      </c>
      <c r="H268" t="s">
        <v>224</v>
      </c>
      <c r="I268" s="1" t="s">
        <v>7</v>
      </c>
      <c r="J268" s="1" t="s">
        <v>221</v>
      </c>
      <c r="K268" s="1" t="s">
        <v>270</v>
      </c>
      <c r="L268" s="1" t="s">
        <v>270</v>
      </c>
      <c r="P268" s="1" t="s">
        <v>226</v>
      </c>
    </row>
    <row r="269" spans="1:16">
      <c r="A269" s="52">
        <v>45820</v>
      </c>
      <c r="B269" s="1" t="s">
        <v>12518</v>
      </c>
      <c r="C269" s="1" t="s">
        <v>12457</v>
      </c>
      <c r="D269" t="s">
        <v>182</v>
      </c>
      <c r="E269">
        <v>72826319</v>
      </c>
      <c r="G269" s="1" t="s">
        <v>7638</v>
      </c>
      <c r="H269" t="s">
        <v>224</v>
      </c>
      <c r="J269" s="1" t="s">
        <v>249</v>
      </c>
      <c r="K269" s="1" t="s">
        <v>270</v>
      </c>
      <c r="L269" s="1" t="s">
        <v>270</v>
      </c>
      <c r="P269" s="1" t="s">
        <v>230</v>
      </c>
    </row>
    <row r="270" spans="1:16">
      <c r="A270" s="52">
        <v>45857</v>
      </c>
      <c r="B270" s="1" t="s">
        <v>12520</v>
      </c>
      <c r="C270" s="1" t="s">
        <v>12458</v>
      </c>
      <c r="D270" t="s">
        <v>183</v>
      </c>
      <c r="E270">
        <v>72827668</v>
      </c>
      <c r="G270" s="1">
        <v>980545320</v>
      </c>
      <c r="H270" t="s">
        <v>223</v>
      </c>
      <c r="J270" s="1" t="s">
        <v>249</v>
      </c>
      <c r="K270" s="1" t="s">
        <v>270</v>
      </c>
      <c r="L270" s="1" t="s">
        <v>270</v>
      </c>
      <c r="P270" s="1" t="s">
        <v>226</v>
      </c>
    </row>
    <row r="271" spans="1:16">
      <c r="A271" s="52">
        <v>45836</v>
      </c>
      <c r="B271" s="1" t="s">
        <v>12518</v>
      </c>
      <c r="C271" s="1" t="s">
        <v>12459</v>
      </c>
      <c r="D271" t="s">
        <v>184</v>
      </c>
      <c r="E271">
        <v>72828264</v>
      </c>
      <c r="H271" t="s">
        <v>225</v>
      </c>
      <c r="I271" s="1" t="s">
        <v>7</v>
      </c>
      <c r="J271" s="1" t="s">
        <v>249</v>
      </c>
      <c r="K271" s="1" t="s">
        <v>270</v>
      </c>
      <c r="L271" s="1" t="s">
        <v>270</v>
      </c>
      <c r="P271" s="1" t="s">
        <v>228</v>
      </c>
    </row>
    <row r="272" spans="1:16">
      <c r="A272" s="52">
        <v>45869</v>
      </c>
      <c r="B272" s="1" t="s">
        <v>12520</v>
      </c>
      <c r="C272" s="1" t="s">
        <v>12459</v>
      </c>
      <c r="D272" t="s">
        <v>185</v>
      </c>
      <c r="E272">
        <v>72831023</v>
      </c>
      <c r="G272" s="1">
        <v>998649607</v>
      </c>
      <c r="H272" t="s">
        <v>223</v>
      </c>
      <c r="J272" s="1" t="s">
        <v>249</v>
      </c>
      <c r="K272" s="1" t="s">
        <v>270</v>
      </c>
      <c r="L272" s="1" t="s">
        <v>270</v>
      </c>
      <c r="P272" s="1" t="s">
        <v>229</v>
      </c>
    </row>
    <row r="273" spans="1:16">
      <c r="A273" s="52">
        <v>45793</v>
      </c>
      <c r="B273" s="1" t="s">
        <v>12534</v>
      </c>
      <c r="C273" s="1" t="s">
        <v>12458</v>
      </c>
      <c r="D273" t="s">
        <v>186</v>
      </c>
      <c r="E273">
        <v>72831743</v>
      </c>
      <c r="G273" s="1">
        <v>996724645</v>
      </c>
      <c r="H273" t="s">
        <v>223</v>
      </c>
      <c r="J273" s="1" t="s">
        <v>249</v>
      </c>
      <c r="K273" s="1" t="s">
        <v>270</v>
      </c>
      <c r="L273" s="1" t="s">
        <v>270</v>
      </c>
      <c r="P273" s="1" t="s">
        <v>230</v>
      </c>
    </row>
    <row r="274" spans="1:16">
      <c r="A274" s="52">
        <v>45857</v>
      </c>
      <c r="B274" s="1" t="s">
        <v>12520</v>
      </c>
      <c r="C274" s="1" t="s">
        <v>12458</v>
      </c>
      <c r="D274" t="s">
        <v>187</v>
      </c>
      <c r="E274">
        <v>72833204</v>
      </c>
      <c r="G274" s="1">
        <v>943071000</v>
      </c>
      <c r="H274" t="s">
        <v>224</v>
      </c>
      <c r="J274" s="1" t="s">
        <v>249</v>
      </c>
      <c r="K274" s="1" t="s">
        <v>270</v>
      </c>
      <c r="L274" s="1" t="s">
        <v>270</v>
      </c>
      <c r="P274" s="1" t="s">
        <v>226</v>
      </c>
    </row>
    <row r="275" spans="1:16">
      <c r="A275" s="52">
        <v>45808</v>
      </c>
      <c r="B275" s="1" t="s">
        <v>12534</v>
      </c>
      <c r="C275" s="1" t="s">
        <v>12459</v>
      </c>
      <c r="D275" t="s">
        <v>188</v>
      </c>
      <c r="E275">
        <v>72836302</v>
      </c>
      <c r="G275" s="1">
        <v>969831836</v>
      </c>
      <c r="H275" t="s">
        <v>224</v>
      </c>
      <c r="I275" s="1" t="s">
        <v>7</v>
      </c>
      <c r="J275" s="1" t="s">
        <v>249</v>
      </c>
      <c r="K275" s="1" t="s">
        <v>270</v>
      </c>
      <c r="L275" s="1" t="s">
        <v>270</v>
      </c>
      <c r="P275" s="1" t="s">
        <v>227</v>
      </c>
    </row>
    <row r="276" spans="1:16">
      <c r="A276" s="52">
        <v>45808</v>
      </c>
      <c r="B276" s="1" t="s">
        <v>12534</v>
      </c>
      <c r="C276" s="1" t="s">
        <v>12459</v>
      </c>
      <c r="D276" t="s">
        <v>189</v>
      </c>
      <c r="E276">
        <v>72836610</v>
      </c>
      <c r="G276" s="1">
        <v>967705915</v>
      </c>
      <c r="H276" t="s">
        <v>223</v>
      </c>
      <c r="J276" s="1" t="s">
        <v>249</v>
      </c>
      <c r="K276" s="1" t="s">
        <v>270</v>
      </c>
      <c r="L276" s="1" t="s">
        <v>270</v>
      </c>
      <c r="P276" s="1" t="s">
        <v>229</v>
      </c>
    </row>
    <row r="277" spans="1:16">
      <c r="A277" s="52">
        <v>45857</v>
      </c>
      <c r="B277" s="1" t="s">
        <v>12520</v>
      </c>
      <c r="C277" s="1" t="s">
        <v>12458</v>
      </c>
      <c r="D277" t="s">
        <v>12623</v>
      </c>
      <c r="E277">
        <v>72874863</v>
      </c>
      <c r="G277" s="1">
        <v>963181148</v>
      </c>
      <c r="H277" t="s">
        <v>225</v>
      </c>
      <c r="I277" s="1" t="s">
        <v>7</v>
      </c>
      <c r="J277" s="1" t="s">
        <v>221</v>
      </c>
      <c r="K277" s="1" t="s">
        <v>270</v>
      </c>
      <c r="L277" s="1" t="s">
        <v>270</v>
      </c>
      <c r="P277" s="1" t="s">
        <v>228</v>
      </c>
    </row>
    <row r="278" spans="1:16">
      <c r="A278" s="52">
        <v>45782</v>
      </c>
      <c r="B278" s="1" t="s">
        <v>12534</v>
      </c>
      <c r="C278" s="1" t="s">
        <v>12456</v>
      </c>
      <c r="D278" t="s">
        <v>12624</v>
      </c>
      <c r="E278">
        <v>72896294</v>
      </c>
      <c r="G278" s="1" t="s">
        <v>7737</v>
      </c>
      <c r="H278" t="s">
        <v>224</v>
      </c>
      <c r="J278" s="1" t="s">
        <v>221</v>
      </c>
      <c r="K278" s="1" t="s">
        <v>270</v>
      </c>
      <c r="L278" s="1" t="s">
        <v>270</v>
      </c>
      <c r="P278" s="1" t="s">
        <v>229</v>
      </c>
    </row>
    <row r="279" spans="1:16">
      <c r="A279" s="52">
        <v>45870</v>
      </c>
      <c r="B279" s="1" t="s">
        <v>12545</v>
      </c>
      <c r="C279" s="1" t="s">
        <v>12456</v>
      </c>
      <c r="D279" t="s">
        <v>190</v>
      </c>
      <c r="E279">
        <v>72981645</v>
      </c>
      <c r="G279" s="1">
        <v>997954960</v>
      </c>
      <c r="H279" t="s">
        <v>225</v>
      </c>
      <c r="I279" s="1" t="s">
        <v>7</v>
      </c>
      <c r="J279" s="1" t="s">
        <v>249</v>
      </c>
      <c r="K279" s="1" t="s">
        <v>270</v>
      </c>
      <c r="L279" s="1" t="s">
        <v>270</v>
      </c>
      <c r="P279" s="1" t="s">
        <v>227</v>
      </c>
    </row>
    <row r="280" spans="1:16">
      <c r="A280" s="52">
        <v>45841</v>
      </c>
      <c r="B280" s="1" t="s">
        <v>12520</v>
      </c>
      <c r="C280" s="1" t="s">
        <v>12456</v>
      </c>
      <c r="D280" t="s">
        <v>12317</v>
      </c>
      <c r="E280">
        <v>72982735</v>
      </c>
      <c r="F280" s="1">
        <v>1</v>
      </c>
      <c r="G280" s="1">
        <v>991904893</v>
      </c>
      <c r="H280" t="s">
        <v>224</v>
      </c>
      <c r="I280" s="1" t="s">
        <v>7</v>
      </c>
      <c r="J280" s="1" t="s">
        <v>221</v>
      </c>
      <c r="K280" s="1" t="s">
        <v>270</v>
      </c>
      <c r="L280" s="1" t="s">
        <v>272</v>
      </c>
      <c r="O280" s="1" t="s">
        <v>12522</v>
      </c>
      <c r="P280" s="1" t="s">
        <v>227</v>
      </c>
    </row>
    <row r="281" spans="1:16">
      <c r="A281" s="52">
        <v>45874</v>
      </c>
      <c r="B281" s="1" t="s">
        <v>12545</v>
      </c>
      <c r="C281" s="1" t="s">
        <v>12456</v>
      </c>
      <c r="D281" t="s">
        <v>191</v>
      </c>
      <c r="E281">
        <v>72983190</v>
      </c>
      <c r="G281" s="1">
        <v>962237594</v>
      </c>
      <c r="H281" t="s">
        <v>225</v>
      </c>
      <c r="J281" s="1" t="s">
        <v>249</v>
      </c>
      <c r="K281" s="1" t="s">
        <v>270</v>
      </c>
      <c r="L281" s="1" t="s">
        <v>270</v>
      </c>
      <c r="P281" s="1" t="s">
        <v>226</v>
      </c>
    </row>
    <row r="282" spans="1:16">
      <c r="A282" s="52">
        <v>45824</v>
      </c>
      <c r="B282" s="1" t="s">
        <v>12518</v>
      </c>
      <c r="C282" s="1" t="s">
        <v>12458</v>
      </c>
      <c r="D282" t="s">
        <v>192</v>
      </c>
      <c r="E282">
        <v>72986137</v>
      </c>
      <c r="G282" s="1">
        <v>994555664</v>
      </c>
      <c r="H282" t="s">
        <v>224</v>
      </c>
      <c r="J282" s="1" t="s">
        <v>249</v>
      </c>
      <c r="K282" s="1" t="s">
        <v>270</v>
      </c>
      <c r="L282" s="1" t="s">
        <v>270</v>
      </c>
      <c r="P282" s="1" t="s">
        <v>226</v>
      </c>
    </row>
    <row r="283" spans="1:16">
      <c r="A283" s="52">
        <v>45827</v>
      </c>
      <c r="B283" s="1" t="s">
        <v>12518</v>
      </c>
      <c r="C283" s="1" t="s">
        <v>12458</v>
      </c>
      <c r="D283" t="s">
        <v>12625</v>
      </c>
      <c r="E283">
        <v>72986846</v>
      </c>
      <c r="G283" s="1">
        <v>919690182</v>
      </c>
      <c r="H283" t="s">
        <v>224</v>
      </c>
      <c r="J283" s="1" t="s">
        <v>249</v>
      </c>
      <c r="K283" s="1" t="s">
        <v>270</v>
      </c>
      <c r="N283" s="1" t="s">
        <v>12527</v>
      </c>
      <c r="P283" s="1" t="s">
        <v>229</v>
      </c>
    </row>
    <row r="284" spans="1:16">
      <c r="A284" s="52">
        <v>45835</v>
      </c>
      <c r="B284" s="1" t="s">
        <v>12518</v>
      </c>
      <c r="C284" s="1" t="s">
        <v>12459</v>
      </c>
      <c r="D284" t="s">
        <v>32</v>
      </c>
      <c r="E284">
        <v>72987469</v>
      </c>
      <c r="G284" s="1">
        <v>938561867</v>
      </c>
      <c r="H284" t="s">
        <v>223</v>
      </c>
      <c r="J284" s="1" t="s">
        <v>249</v>
      </c>
      <c r="K284" s="1" t="s">
        <v>270</v>
      </c>
      <c r="L284" s="1" t="s">
        <v>270</v>
      </c>
      <c r="P284" s="1" t="s">
        <v>229</v>
      </c>
    </row>
    <row r="285" spans="1:16">
      <c r="A285" s="52">
        <v>45808</v>
      </c>
      <c r="B285" s="1" t="s">
        <v>12534</v>
      </c>
      <c r="C285" s="1" t="s">
        <v>12459</v>
      </c>
      <c r="D285" t="s">
        <v>193</v>
      </c>
      <c r="E285">
        <v>72989056</v>
      </c>
      <c r="G285" s="1">
        <v>912708109</v>
      </c>
      <c r="H285" t="s">
        <v>223</v>
      </c>
      <c r="I285" s="1" t="s">
        <v>7</v>
      </c>
      <c r="J285" s="1" t="s">
        <v>249</v>
      </c>
      <c r="K285" s="1" t="s">
        <v>270</v>
      </c>
      <c r="L285" s="1" t="s">
        <v>270</v>
      </c>
      <c r="P285" s="1" t="s">
        <v>227</v>
      </c>
    </row>
    <row r="286" spans="1:16">
      <c r="A286" s="52">
        <v>45857</v>
      </c>
      <c r="B286" s="1" t="s">
        <v>12520</v>
      </c>
      <c r="C286" s="1" t="s">
        <v>12458</v>
      </c>
      <c r="D286" t="s">
        <v>194</v>
      </c>
      <c r="E286">
        <v>72990512</v>
      </c>
      <c r="G286" s="1">
        <v>998064911</v>
      </c>
      <c r="H286" t="s">
        <v>223</v>
      </c>
      <c r="I286" s="1" t="s">
        <v>7</v>
      </c>
      <c r="J286" s="1" t="s">
        <v>249</v>
      </c>
      <c r="K286" s="1" t="s">
        <v>270</v>
      </c>
      <c r="L286" s="1" t="s">
        <v>270</v>
      </c>
      <c r="P286" s="1" t="s">
        <v>228</v>
      </c>
    </row>
    <row r="287" spans="1:16">
      <c r="A287" s="52">
        <v>45810</v>
      </c>
      <c r="B287" s="1" t="s">
        <v>12518</v>
      </c>
      <c r="C287" s="1" t="s">
        <v>12456</v>
      </c>
      <c r="D287" t="s">
        <v>7871</v>
      </c>
      <c r="E287">
        <v>72991222</v>
      </c>
      <c r="G287" s="1">
        <v>991117035</v>
      </c>
      <c r="H287" t="s">
        <v>225</v>
      </c>
      <c r="I287" s="1" t="s">
        <v>7</v>
      </c>
      <c r="J287" s="1" t="s">
        <v>221</v>
      </c>
      <c r="K287" s="1" t="s">
        <v>270</v>
      </c>
      <c r="L287" s="1" t="s">
        <v>270</v>
      </c>
      <c r="P287" s="1" t="s">
        <v>226</v>
      </c>
    </row>
    <row r="288" spans="1:16">
      <c r="A288" s="52">
        <v>45817</v>
      </c>
      <c r="B288" s="1" t="s">
        <v>12518</v>
      </c>
      <c r="C288" s="1" t="s">
        <v>12457</v>
      </c>
      <c r="D288" t="s">
        <v>195</v>
      </c>
      <c r="E288">
        <v>72994452</v>
      </c>
      <c r="G288" s="1">
        <v>936050420</v>
      </c>
      <c r="H288" t="s">
        <v>224</v>
      </c>
      <c r="I288" s="1" t="s">
        <v>7</v>
      </c>
      <c r="J288" s="1" t="s">
        <v>249</v>
      </c>
      <c r="K288" s="1" t="s">
        <v>270</v>
      </c>
      <c r="L288" s="1" t="s">
        <v>270</v>
      </c>
      <c r="P288" s="1" t="s">
        <v>227</v>
      </c>
    </row>
    <row r="289" spans="1:16">
      <c r="A289" s="52">
        <v>45827</v>
      </c>
      <c r="B289" s="1" t="s">
        <v>12518</v>
      </c>
      <c r="C289" s="1" t="s">
        <v>12458</v>
      </c>
      <c r="D289" t="s">
        <v>196</v>
      </c>
      <c r="E289">
        <v>72995477</v>
      </c>
      <c r="G289" s="1">
        <v>994259375</v>
      </c>
      <c r="H289" t="s">
        <v>224</v>
      </c>
      <c r="I289" s="1" t="s">
        <v>7</v>
      </c>
      <c r="J289" s="1" t="s">
        <v>249</v>
      </c>
      <c r="K289" s="1" t="s">
        <v>270</v>
      </c>
      <c r="L289" s="1" t="s">
        <v>270</v>
      </c>
      <c r="P289" s="1" t="s">
        <v>227</v>
      </c>
    </row>
    <row r="290" spans="1:16">
      <c r="A290" s="52">
        <v>45836</v>
      </c>
      <c r="B290" s="1" t="s">
        <v>12518</v>
      </c>
      <c r="C290" s="1" t="s">
        <v>12459</v>
      </c>
      <c r="D290" t="s">
        <v>7939</v>
      </c>
      <c r="E290">
        <v>72999636</v>
      </c>
      <c r="G290" s="1">
        <v>986618904</v>
      </c>
      <c r="H290" t="s">
        <v>223</v>
      </c>
      <c r="J290" s="1" t="s">
        <v>249</v>
      </c>
      <c r="K290" s="1" t="s">
        <v>270</v>
      </c>
      <c r="N290" s="1" t="s">
        <v>12581</v>
      </c>
      <c r="P290" s="1" t="s">
        <v>229</v>
      </c>
    </row>
    <row r="291" spans="1:16">
      <c r="A291" s="52">
        <v>45808</v>
      </c>
      <c r="B291" s="1" t="s">
        <v>12534</v>
      </c>
      <c r="C291" s="1" t="s">
        <v>12459</v>
      </c>
      <c r="D291" t="s">
        <v>197</v>
      </c>
      <c r="E291">
        <v>73000377</v>
      </c>
      <c r="H291" t="s">
        <v>225</v>
      </c>
      <c r="J291" s="1" t="s">
        <v>249</v>
      </c>
      <c r="K291" s="1" t="s">
        <v>270</v>
      </c>
      <c r="L291" s="1" t="s">
        <v>270</v>
      </c>
      <c r="P291" s="1" t="s">
        <v>229</v>
      </c>
    </row>
    <row r="292" spans="1:16">
      <c r="A292" s="52">
        <v>45825</v>
      </c>
      <c r="B292" s="1" t="s">
        <v>12518</v>
      </c>
      <c r="C292" s="1" t="s">
        <v>12458</v>
      </c>
      <c r="D292" t="s">
        <v>12626</v>
      </c>
      <c r="E292">
        <v>73012264</v>
      </c>
      <c r="G292" s="1">
        <v>986910526</v>
      </c>
      <c r="H292" t="s">
        <v>225</v>
      </c>
      <c r="I292" s="1" t="s">
        <v>7</v>
      </c>
      <c r="J292" s="1" t="s">
        <v>221</v>
      </c>
      <c r="K292" s="1" t="s">
        <v>270</v>
      </c>
      <c r="L292" s="1" t="s">
        <v>270</v>
      </c>
      <c r="O292" s="1" t="s">
        <v>12549</v>
      </c>
      <c r="P292" s="1" t="s">
        <v>229</v>
      </c>
    </row>
    <row r="293" spans="1:16">
      <c r="A293" s="52">
        <v>45828</v>
      </c>
      <c r="B293" s="1" t="s">
        <v>12518</v>
      </c>
      <c r="C293" s="1" t="s">
        <v>12458</v>
      </c>
      <c r="D293" t="s">
        <v>12627</v>
      </c>
      <c r="E293">
        <v>73017757</v>
      </c>
      <c r="G293" s="1">
        <v>951503108</v>
      </c>
      <c r="H293" t="s">
        <v>223</v>
      </c>
      <c r="I293" s="1" t="s">
        <v>7</v>
      </c>
      <c r="J293" s="1" t="s">
        <v>221</v>
      </c>
      <c r="K293" s="1" t="s">
        <v>270</v>
      </c>
      <c r="L293" s="1" t="s">
        <v>270</v>
      </c>
      <c r="P293" s="1" t="s">
        <v>227</v>
      </c>
    </row>
    <row r="294" spans="1:16">
      <c r="A294" s="52">
        <v>45831</v>
      </c>
      <c r="B294" s="1" t="s">
        <v>12518</v>
      </c>
      <c r="C294" s="1" t="s">
        <v>12459</v>
      </c>
      <c r="D294" t="s">
        <v>12628</v>
      </c>
      <c r="E294">
        <v>73057644</v>
      </c>
      <c r="G294" s="1">
        <v>924025886</v>
      </c>
      <c r="H294" t="s">
        <v>225</v>
      </c>
      <c r="I294" s="1" t="s">
        <v>7</v>
      </c>
      <c r="J294" s="1" t="s">
        <v>221</v>
      </c>
      <c r="K294" s="1" t="s">
        <v>270</v>
      </c>
      <c r="L294" s="1" t="s">
        <v>270</v>
      </c>
      <c r="P294" s="1" t="s">
        <v>230</v>
      </c>
    </row>
    <row r="295" spans="1:16">
      <c r="A295" s="52">
        <v>45821</v>
      </c>
      <c r="B295" s="1" t="s">
        <v>12518</v>
      </c>
      <c r="C295" s="1" t="s">
        <v>12457</v>
      </c>
      <c r="D295" t="s">
        <v>7986</v>
      </c>
      <c r="E295">
        <v>73065753</v>
      </c>
      <c r="G295" s="1">
        <v>936523933</v>
      </c>
      <c r="H295" t="s">
        <v>224</v>
      </c>
      <c r="I295" s="1" t="s">
        <v>7</v>
      </c>
      <c r="J295" s="1" t="s">
        <v>221</v>
      </c>
      <c r="K295" s="1" t="s">
        <v>270</v>
      </c>
      <c r="L295" s="1" t="s">
        <v>272</v>
      </c>
      <c r="O295" s="1" t="s">
        <v>12522</v>
      </c>
      <c r="P295" s="1" t="s">
        <v>229</v>
      </c>
    </row>
    <row r="296" spans="1:16">
      <c r="A296" s="52">
        <v>45821</v>
      </c>
      <c r="B296" s="1" t="s">
        <v>12518</v>
      </c>
      <c r="C296" s="1" t="s">
        <v>12457</v>
      </c>
      <c r="D296" t="s">
        <v>198</v>
      </c>
      <c r="E296">
        <v>73151236</v>
      </c>
      <c r="G296" s="1">
        <v>968636820</v>
      </c>
      <c r="H296" t="s">
        <v>224</v>
      </c>
      <c r="J296" s="1" t="s">
        <v>249</v>
      </c>
      <c r="K296" s="1" t="s">
        <v>270</v>
      </c>
      <c r="L296" s="1" t="s">
        <v>270</v>
      </c>
      <c r="P296" s="1" t="s">
        <v>230</v>
      </c>
    </row>
    <row r="297" spans="1:16">
      <c r="A297" s="52">
        <v>45836</v>
      </c>
      <c r="B297" s="1" t="s">
        <v>12518</v>
      </c>
      <c r="C297" s="1" t="s">
        <v>12459</v>
      </c>
      <c r="D297" t="s">
        <v>199</v>
      </c>
      <c r="E297">
        <v>73154454</v>
      </c>
      <c r="G297" s="1">
        <v>993199714</v>
      </c>
      <c r="H297" t="s">
        <v>223</v>
      </c>
      <c r="I297" s="1" t="s">
        <v>7</v>
      </c>
      <c r="J297" s="1" t="s">
        <v>249</v>
      </c>
      <c r="K297" s="1" t="s">
        <v>270</v>
      </c>
      <c r="L297" s="1" t="s">
        <v>270</v>
      </c>
      <c r="P297" s="1" t="s">
        <v>227</v>
      </c>
    </row>
    <row r="298" spans="1:16">
      <c r="A298" s="52">
        <v>45857</v>
      </c>
      <c r="B298" s="1" t="s">
        <v>12520</v>
      </c>
      <c r="C298" s="1" t="s">
        <v>12458</v>
      </c>
      <c r="D298" t="s">
        <v>12629</v>
      </c>
      <c r="E298">
        <v>73155284</v>
      </c>
      <c r="G298" s="1">
        <v>980980216</v>
      </c>
      <c r="H298" t="s">
        <v>224</v>
      </c>
      <c r="I298" s="1" t="s">
        <v>13</v>
      </c>
      <c r="J298" s="1" t="s">
        <v>221</v>
      </c>
      <c r="K298" s="1" t="s">
        <v>270</v>
      </c>
      <c r="L298" s="1" t="s">
        <v>270</v>
      </c>
      <c r="P298" s="1" t="s">
        <v>227</v>
      </c>
    </row>
    <row r="299" spans="1:16">
      <c r="A299" s="52">
        <v>45836</v>
      </c>
      <c r="B299" s="1" t="s">
        <v>12518</v>
      </c>
      <c r="C299" s="1" t="s">
        <v>12459</v>
      </c>
      <c r="D299" t="s">
        <v>200</v>
      </c>
      <c r="E299">
        <v>73156299</v>
      </c>
      <c r="G299" s="1" t="s">
        <v>201</v>
      </c>
      <c r="H299" t="s">
        <v>224</v>
      </c>
      <c r="J299" s="1" t="s">
        <v>249</v>
      </c>
      <c r="K299" s="1" t="s">
        <v>270</v>
      </c>
      <c r="L299" s="1" t="s">
        <v>270</v>
      </c>
      <c r="P299" s="1" t="s">
        <v>230</v>
      </c>
    </row>
    <row r="300" spans="1:16">
      <c r="A300" s="52">
        <v>45808</v>
      </c>
      <c r="B300" s="1" t="s">
        <v>12534</v>
      </c>
      <c r="C300" s="1" t="s">
        <v>12459</v>
      </c>
      <c r="D300" t="s">
        <v>202</v>
      </c>
      <c r="E300">
        <v>73157026</v>
      </c>
      <c r="G300" s="1">
        <v>906318128</v>
      </c>
      <c r="H300" t="s">
        <v>223</v>
      </c>
      <c r="J300" s="1" t="s">
        <v>249</v>
      </c>
      <c r="K300" s="1" t="s">
        <v>270</v>
      </c>
      <c r="L300" s="1" t="s">
        <v>270</v>
      </c>
      <c r="P300" s="1" t="s">
        <v>230</v>
      </c>
    </row>
    <row r="301" spans="1:16">
      <c r="A301" s="52">
        <v>45839</v>
      </c>
      <c r="B301" s="1" t="s">
        <v>12520</v>
      </c>
      <c r="C301" s="1" t="s">
        <v>12456</v>
      </c>
      <c r="D301" t="s">
        <v>203</v>
      </c>
      <c r="E301">
        <v>73157147</v>
      </c>
      <c r="G301" s="1">
        <v>964078940</v>
      </c>
      <c r="H301" t="s">
        <v>224</v>
      </c>
      <c r="J301" s="1" t="s">
        <v>249</v>
      </c>
      <c r="K301" s="1" t="s">
        <v>270</v>
      </c>
      <c r="L301" s="1" t="s">
        <v>270</v>
      </c>
      <c r="P301" s="1" t="s">
        <v>229</v>
      </c>
    </row>
    <row r="302" spans="1:16">
      <c r="A302" s="52">
        <v>45846</v>
      </c>
      <c r="B302" s="1" t="s">
        <v>12520</v>
      </c>
      <c r="C302" s="1" t="s">
        <v>12457</v>
      </c>
      <c r="D302" t="s">
        <v>204</v>
      </c>
      <c r="E302">
        <v>73157221</v>
      </c>
      <c r="G302" s="1">
        <v>991761697</v>
      </c>
      <c r="H302" t="s">
        <v>223</v>
      </c>
      <c r="I302" s="1" t="s">
        <v>7</v>
      </c>
      <c r="J302" s="1" t="s">
        <v>249</v>
      </c>
      <c r="K302" s="1" t="s">
        <v>270</v>
      </c>
      <c r="L302" s="1" t="s">
        <v>270</v>
      </c>
      <c r="P302" s="1" t="s">
        <v>228</v>
      </c>
    </row>
    <row r="303" spans="1:16">
      <c r="A303" s="52">
        <v>45845</v>
      </c>
      <c r="B303" s="1" t="s">
        <v>12520</v>
      </c>
      <c r="C303" s="1" t="s">
        <v>12456</v>
      </c>
      <c r="D303" t="s">
        <v>205</v>
      </c>
      <c r="E303">
        <v>73161268</v>
      </c>
      <c r="G303" s="1">
        <v>913115656</v>
      </c>
      <c r="H303" t="s">
        <v>225</v>
      </c>
      <c r="J303" s="1" t="s">
        <v>249</v>
      </c>
      <c r="K303" s="1" t="s">
        <v>270</v>
      </c>
      <c r="L303" s="1" t="s">
        <v>270</v>
      </c>
      <c r="N303" s="1" t="s">
        <v>270</v>
      </c>
      <c r="P303" s="1" t="s">
        <v>229</v>
      </c>
    </row>
    <row r="304" spans="1:16">
      <c r="A304" s="52">
        <v>45873</v>
      </c>
      <c r="B304" s="1" t="s">
        <v>12545</v>
      </c>
      <c r="C304" s="1" t="s">
        <v>12456</v>
      </c>
      <c r="D304" t="s">
        <v>206</v>
      </c>
      <c r="E304">
        <v>73164645</v>
      </c>
      <c r="G304" s="1">
        <v>987150702</v>
      </c>
      <c r="H304" t="s">
        <v>224</v>
      </c>
      <c r="J304" s="1" t="s">
        <v>249</v>
      </c>
      <c r="K304" s="1" t="s">
        <v>270</v>
      </c>
      <c r="L304" s="1" t="s">
        <v>270</v>
      </c>
      <c r="O304" s="1" t="s">
        <v>12630</v>
      </c>
      <c r="P304" s="1" t="s">
        <v>229</v>
      </c>
    </row>
    <row r="305" spans="1:16">
      <c r="A305" s="52">
        <v>45827</v>
      </c>
      <c r="B305" s="1" t="s">
        <v>12518</v>
      </c>
      <c r="C305" s="1" t="s">
        <v>12458</v>
      </c>
      <c r="D305" t="s">
        <v>8156</v>
      </c>
      <c r="E305">
        <v>73165562</v>
      </c>
      <c r="G305" s="1" t="s">
        <v>8157</v>
      </c>
      <c r="H305" t="s">
        <v>223</v>
      </c>
      <c r="I305" s="1" t="s">
        <v>7</v>
      </c>
      <c r="J305" s="1" t="s">
        <v>249</v>
      </c>
      <c r="K305" s="1" t="s">
        <v>270</v>
      </c>
      <c r="L305" s="1" t="s">
        <v>272</v>
      </c>
      <c r="M305" s="1" t="s">
        <v>270</v>
      </c>
      <c r="P305" s="1" t="s">
        <v>228</v>
      </c>
    </row>
    <row r="306" spans="1:16">
      <c r="A306" s="52">
        <v>45808</v>
      </c>
      <c r="B306" s="1" t="s">
        <v>12534</v>
      </c>
      <c r="C306" s="1" t="s">
        <v>12459</v>
      </c>
      <c r="D306" t="s">
        <v>207</v>
      </c>
      <c r="E306">
        <v>73170505</v>
      </c>
      <c r="G306" s="1">
        <v>997777082</v>
      </c>
      <c r="H306" t="s">
        <v>223</v>
      </c>
      <c r="I306" s="1" t="s">
        <v>7</v>
      </c>
      <c r="J306" s="1" t="s">
        <v>249</v>
      </c>
      <c r="K306" s="1" t="s">
        <v>270</v>
      </c>
      <c r="L306" s="1" t="s">
        <v>270</v>
      </c>
      <c r="P306" s="1" t="s">
        <v>227</v>
      </c>
    </row>
    <row r="307" spans="1:16">
      <c r="A307" s="52">
        <v>45828</v>
      </c>
      <c r="B307" s="1" t="s">
        <v>12518</v>
      </c>
      <c r="C307" s="1" t="s">
        <v>12458</v>
      </c>
      <c r="D307" t="s">
        <v>8230</v>
      </c>
      <c r="E307">
        <v>73265708</v>
      </c>
      <c r="G307" s="1">
        <v>903588607</v>
      </c>
      <c r="H307" t="s">
        <v>223</v>
      </c>
      <c r="I307" s="1" t="s">
        <v>7</v>
      </c>
      <c r="J307" s="1" t="s">
        <v>221</v>
      </c>
      <c r="K307" s="1" t="s">
        <v>270</v>
      </c>
      <c r="L307" s="1" t="s">
        <v>270</v>
      </c>
      <c r="O307" s="1" t="s">
        <v>12549</v>
      </c>
      <c r="P307" s="1" t="s">
        <v>228</v>
      </c>
    </row>
    <row r="308" spans="1:16">
      <c r="A308" s="52">
        <v>45871</v>
      </c>
      <c r="B308" s="1" t="s">
        <v>12545</v>
      </c>
      <c r="C308" s="1" t="s">
        <v>12456</v>
      </c>
      <c r="D308" t="s">
        <v>208</v>
      </c>
      <c r="E308">
        <v>73280134</v>
      </c>
      <c r="G308" s="1">
        <v>934629374</v>
      </c>
      <c r="H308" t="s">
        <v>224</v>
      </c>
      <c r="J308" s="1" t="s">
        <v>249</v>
      </c>
      <c r="K308" s="1" t="s">
        <v>270</v>
      </c>
      <c r="L308" s="1" t="s">
        <v>270</v>
      </c>
      <c r="P308" s="1" t="s">
        <v>230</v>
      </c>
    </row>
    <row r="309" spans="1:16">
      <c r="A309" s="52">
        <v>45850</v>
      </c>
      <c r="B309" s="1" t="s">
        <v>12520</v>
      </c>
      <c r="C309" s="1" t="s">
        <v>12457</v>
      </c>
      <c r="D309" t="s">
        <v>8300</v>
      </c>
      <c r="E309">
        <v>73351634</v>
      </c>
      <c r="G309" s="1">
        <v>938310544</v>
      </c>
      <c r="H309" t="s">
        <v>224</v>
      </c>
      <c r="J309" s="1" t="s">
        <v>221</v>
      </c>
      <c r="K309" s="1" t="s">
        <v>270</v>
      </c>
      <c r="P309" s="1" t="s">
        <v>230</v>
      </c>
    </row>
    <row r="310" spans="1:16">
      <c r="A310" s="52">
        <v>45850</v>
      </c>
      <c r="B310" s="1" t="s">
        <v>12520</v>
      </c>
      <c r="C310" s="1" t="s">
        <v>12457</v>
      </c>
      <c r="D310" t="s">
        <v>12631</v>
      </c>
      <c r="E310">
        <v>73363719</v>
      </c>
      <c r="G310" s="1">
        <v>983633631</v>
      </c>
      <c r="H310" t="s">
        <v>223</v>
      </c>
      <c r="I310" s="1" t="s">
        <v>7</v>
      </c>
      <c r="J310" s="1" t="s">
        <v>221</v>
      </c>
      <c r="K310" s="1" t="s">
        <v>270</v>
      </c>
      <c r="L310" s="1" t="s">
        <v>270</v>
      </c>
      <c r="P310" s="1" t="s">
        <v>227</v>
      </c>
    </row>
    <row r="311" spans="1:16">
      <c r="A311" s="52">
        <v>45842</v>
      </c>
      <c r="B311" s="1" t="s">
        <v>12520</v>
      </c>
      <c r="C311" s="1" t="s">
        <v>12456</v>
      </c>
      <c r="D311" t="s">
        <v>8458</v>
      </c>
      <c r="E311">
        <v>73592463</v>
      </c>
      <c r="G311" s="1">
        <v>985095980</v>
      </c>
      <c r="H311" t="s">
        <v>225</v>
      </c>
      <c r="I311" s="1" t="s">
        <v>7</v>
      </c>
      <c r="J311" s="1" t="s">
        <v>221</v>
      </c>
      <c r="K311" s="1" t="s">
        <v>270</v>
      </c>
      <c r="O311" s="1" t="s">
        <v>12632</v>
      </c>
      <c r="P311" s="1" t="s">
        <v>229</v>
      </c>
    </row>
    <row r="312" spans="1:16">
      <c r="A312" s="52">
        <v>45821</v>
      </c>
      <c r="B312" s="1" t="s">
        <v>12518</v>
      </c>
      <c r="C312" s="1" t="s">
        <v>12457</v>
      </c>
      <c r="D312" t="s">
        <v>12633</v>
      </c>
      <c r="E312">
        <v>73700271</v>
      </c>
      <c r="G312" s="1">
        <v>982918769</v>
      </c>
      <c r="H312" t="s">
        <v>224</v>
      </c>
      <c r="I312" s="1" t="s">
        <v>7</v>
      </c>
      <c r="J312" s="1" t="s">
        <v>221</v>
      </c>
      <c r="K312" s="1" t="s">
        <v>270</v>
      </c>
      <c r="L312" s="1" t="s">
        <v>270</v>
      </c>
      <c r="O312" s="1" t="s">
        <v>12617</v>
      </c>
      <c r="P312" s="1" t="s">
        <v>228</v>
      </c>
    </row>
    <row r="313" spans="1:16">
      <c r="A313" s="52">
        <v>45813</v>
      </c>
      <c r="B313" s="1" t="s">
        <v>12518</v>
      </c>
      <c r="C313" s="1" t="s">
        <v>12456</v>
      </c>
      <c r="D313" t="s">
        <v>12634</v>
      </c>
      <c r="E313">
        <v>73724855</v>
      </c>
      <c r="G313" s="1">
        <v>994914208</v>
      </c>
      <c r="H313" t="s">
        <v>223</v>
      </c>
      <c r="I313" s="1" t="s">
        <v>7</v>
      </c>
      <c r="J313" s="1" t="s">
        <v>221</v>
      </c>
      <c r="K313" s="1" t="s">
        <v>270</v>
      </c>
      <c r="L313" s="1" t="s">
        <v>270</v>
      </c>
      <c r="P313" s="1" t="s">
        <v>227</v>
      </c>
    </row>
    <row r="314" spans="1:16">
      <c r="A314" s="52">
        <v>45847</v>
      </c>
      <c r="B314" s="1" t="s">
        <v>12520</v>
      </c>
      <c r="C314" s="1" t="s">
        <v>12457</v>
      </c>
      <c r="D314" t="s">
        <v>12635</v>
      </c>
      <c r="E314">
        <v>73746698</v>
      </c>
      <c r="G314" s="1">
        <v>966715260</v>
      </c>
      <c r="H314" t="s">
        <v>224</v>
      </c>
      <c r="J314" s="1" t="s">
        <v>221</v>
      </c>
      <c r="K314" s="1" t="s">
        <v>270</v>
      </c>
      <c r="L314" s="1" t="s">
        <v>272</v>
      </c>
      <c r="P314" s="1" t="s">
        <v>229</v>
      </c>
    </row>
    <row r="315" spans="1:16">
      <c r="A315" s="52">
        <v>45869</v>
      </c>
      <c r="B315" s="1" t="s">
        <v>12520</v>
      </c>
      <c r="C315" s="1" t="s">
        <v>12459</v>
      </c>
      <c r="D315" t="s">
        <v>209</v>
      </c>
      <c r="E315">
        <v>73918217</v>
      </c>
      <c r="G315" s="1">
        <v>967596403</v>
      </c>
      <c r="H315" t="s">
        <v>223</v>
      </c>
      <c r="J315" s="1" t="s">
        <v>249</v>
      </c>
      <c r="K315" s="1" t="s">
        <v>270</v>
      </c>
      <c r="L315" s="1" t="s">
        <v>270</v>
      </c>
      <c r="P315" s="1" t="s">
        <v>230</v>
      </c>
    </row>
    <row r="316" spans="1:16">
      <c r="A316" s="52">
        <v>45808</v>
      </c>
      <c r="B316" s="1" t="s">
        <v>12534</v>
      </c>
      <c r="C316" s="1" t="s">
        <v>12459</v>
      </c>
      <c r="D316" t="s">
        <v>12636</v>
      </c>
      <c r="E316">
        <v>73969247</v>
      </c>
      <c r="G316" s="1">
        <v>958426707</v>
      </c>
      <c r="H316" t="s">
        <v>223</v>
      </c>
      <c r="I316" s="1" t="s">
        <v>7</v>
      </c>
      <c r="J316" s="1" t="s">
        <v>221</v>
      </c>
      <c r="K316" s="1" t="s">
        <v>270</v>
      </c>
      <c r="L316" s="1" t="s">
        <v>270</v>
      </c>
      <c r="P316" s="1" t="s">
        <v>228</v>
      </c>
    </row>
    <row r="317" spans="1:16">
      <c r="A317" s="52">
        <v>45808</v>
      </c>
      <c r="B317" s="1" t="s">
        <v>12534</v>
      </c>
      <c r="C317" s="1" t="s">
        <v>12459</v>
      </c>
      <c r="D317" t="s">
        <v>210</v>
      </c>
      <c r="E317">
        <v>74001254</v>
      </c>
      <c r="G317" s="1" t="s">
        <v>211</v>
      </c>
      <c r="H317" t="s">
        <v>224</v>
      </c>
      <c r="J317" s="1" t="s">
        <v>249</v>
      </c>
      <c r="K317" s="1" t="s">
        <v>270</v>
      </c>
      <c r="L317" s="1" t="s">
        <v>270</v>
      </c>
      <c r="P317" s="1" t="s">
        <v>229</v>
      </c>
    </row>
    <row r="318" spans="1:16">
      <c r="A318" s="52">
        <v>45847</v>
      </c>
      <c r="B318" s="1" t="s">
        <v>12520</v>
      </c>
      <c r="C318" s="1" t="s">
        <v>12457</v>
      </c>
      <c r="D318" t="s">
        <v>12637</v>
      </c>
      <c r="E318">
        <v>74054707</v>
      </c>
      <c r="G318" s="1">
        <v>982254730</v>
      </c>
      <c r="H318" t="s">
        <v>223</v>
      </c>
      <c r="J318" s="1" t="s">
        <v>221</v>
      </c>
      <c r="K318" s="1" t="s">
        <v>270</v>
      </c>
      <c r="L318" s="1" t="s">
        <v>272</v>
      </c>
      <c r="O318" s="1" t="s">
        <v>12606</v>
      </c>
      <c r="P318" s="1" t="s">
        <v>226</v>
      </c>
    </row>
    <row r="319" spans="1:16">
      <c r="A319" s="52">
        <v>45850</v>
      </c>
      <c r="B319" s="1" t="s">
        <v>12520</v>
      </c>
      <c r="C319" s="1" t="s">
        <v>12457</v>
      </c>
      <c r="D319" t="s">
        <v>8740</v>
      </c>
      <c r="E319">
        <v>74097200</v>
      </c>
      <c r="G319" s="1">
        <v>956351614</v>
      </c>
      <c r="H319" t="s">
        <v>225</v>
      </c>
      <c r="I319" s="1" t="s">
        <v>7</v>
      </c>
      <c r="J319" s="1" t="s">
        <v>221</v>
      </c>
      <c r="K319" s="1" t="s">
        <v>270</v>
      </c>
      <c r="L319" s="1" t="s">
        <v>270</v>
      </c>
      <c r="P319" s="1" t="s">
        <v>230</v>
      </c>
    </row>
    <row r="320" spans="1:16">
      <c r="A320" s="52">
        <v>45857</v>
      </c>
      <c r="B320" s="1" t="s">
        <v>12520</v>
      </c>
      <c r="C320" s="1" t="s">
        <v>12458</v>
      </c>
      <c r="D320" t="s">
        <v>212</v>
      </c>
      <c r="E320">
        <v>74101476</v>
      </c>
      <c r="G320" s="1">
        <v>977341298</v>
      </c>
      <c r="H320" t="s">
        <v>224</v>
      </c>
      <c r="I320" s="1" t="s">
        <v>7</v>
      </c>
      <c r="J320" s="1" t="s">
        <v>249</v>
      </c>
      <c r="K320" s="1" t="s">
        <v>270</v>
      </c>
      <c r="L320" s="1" t="s">
        <v>270</v>
      </c>
      <c r="P320" s="1" t="s">
        <v>227</v>
      </c>
    </row>
    <row r="321" spans="1:16">
      <c r="A321" s="52">
        <v>45857</v>
      </c>
      <c r="B321" s="1" t="s">
        <v>12520</v>
      </c>
      <c r="C321" s="1" t="s">
        <v>12458</v>
      </c>
      <c r="D321" t="s">
        <v>213</v>
      </c>
      <c r="E321">
        <v>74113062</v>
      </c>
      <c r="G321" s="1">
        <v>998915656</v>
      </c>
      <c r="H321" t="s">
        <v>224</v>
      </c>
      <c r="I321" s="1" t="s">
        <v>7</v>
      </c>
      <c r="J321" s="1" t="s">
        <v>249</v>
      </c>
      <c r="K321" s="1" t="s">
        <v>270</v>
      </c>
      <c r="L321" s="1" t="s">
        <v>270</v>
      </c>
      <c r="P321" s="1" t="s">
        <v>227</v>
      </c>
    </row>
    <row r="322" spans="1:16">
      <c r="A322" s="52">
        <v>45849</v>
      </c>
      <c r="B322" s="1" t="s">
        <v>12520</v>
      </c>
      <c r="C322" s="1" t="s">
        <v>12457</v>
      </c>
      <c r="D322" t="s">
        <v>12638</v>
      </c>
      <c r="E322">
        <v>74116673</v>
      </c>
      <c r="G322" s="1">
        <v>995687204</v>
      </c>
      <c r="H322" t="s">
        <v>224</v>
      </c>
      <c r="J322" s="1" t="s">
        <v>249</v>
      </c>
      <c r="K322" s="1" t="s">
        <v>270</v>
      </c>
      <c r="L322" s="1" t="s">
        <v>272</v>
      </c>
      <c r="P322" s="1" t="s">
        <v>226</v>
      </c>
    </row>
    <row r="323" spans="1:16">
      <c r="A323" s="52">
        <v>45827</v>
      </c>
      <c r="B323" s="1" t="s">
        <v>12518</v>
      </c>
      <c r="C323" s="1" t="s">
        <v>12458</v>
      </c>
      <c r="D323" t="s">
        <v>12639</v>
      </c>
      <c r="E323">
        <v>74655357</v>
      </c>
      <c r="G323" s="1">
        <v>965299448</v>
      </c>
      <c r="H323" t="s">
        <v>224</v>
      </c>
      <c r="I323" s="1" t="s">
        <v>10</v>
      </c>
      <c r="J323" s="1" t="s">
        <v>221</v>
      </c>
      <c r="K323" s="1" t="s">
        <v>270</v>
      </c>
      <c r="L323" s="1" t="s">
        <v>270</v>
      </c>
      <c r="P323" s="1" t="s">
        <v>230</v>
      </c>
    </row>
    <row r="324" spans="1:16">
      <c r="A324" s="52">
        <v>45850</v>
      </c>
      <c r="B324" s="1" t="s">
        <v>12520</v>
      </c>
      <c r="C324" s="1" t="s">
        <v>12457</v>
      </c>
      <c r="D324" t="s">
        <v>12640</v>
      </c>
      <c r="E324">
        <v>74806519</v>
      </c>
      <c r="G324" s="1">
        <v>98922332</v>
      </c>
      <c r="H324" t="s">
        <v>223</v>
      </c>
      <c r="J324" s="1" t="s">
        <v>221</v>
      </c>
      <c r="K324" s="1" t="s">
        <v>270</v>
      </c>
      <c r="L324" s="1" t="s">
        <v>270</v>
      </c>
      <c r="P324" s="1" t="s">
        <v>230</v>
      </c>
    </row>
    <row r="325" spans="1:16">
      <c r="A325" s="52">
        <v>45885</v>
      </c>
      <c r="B325" s="1" t="s">
        <v>12545</v>
      </c>
      <c r="C325" s="1" t="s">
        <v>12458</v>
      </c>
      <c r="D325" t="s">
        <v>9105</v>
      </c>
      <c r="E325">
        <v>74919051</v>
      </c>
      <c r="G325" s="1">
        <v>947764639</v>
      </c>
      <c r="H325" t="s">
        <v>223</v>
      </c>
      <c r="J325" s="1" t="s">
        <v>249</v>
      </c>
      <c r="K325" s="1" t="s">
        <v>270</v>
      </c>
      <c r="P325" s="1" t="s">
        <v>230</v>
      </c>
    </row>
    <row r="326" spans="1:16">
      <c r="A326" s="52">
        <v>45831</v>
      </c>
      <c r="B326" s="1" t="s">
        <v>12518</v>
      </c>
      <c r="C326" s="1" t="s">
        <v>12459</v>
      </c>
      <c r="D326" t="s">
        <v>9114</v>
      </c>
      <c r="E326">
        <v>74960976</v>
      </c>
      <c r="G326" s="1">
        <v>912145215</v>
      </c>
      <c r="H326" t="s">
        <v>224</v>
      </c>
      <c r="I326" s="1" t="s">
        <v>7</v>
      </c>
      <c r="J326" s="1" t="s">
        <v>221</v>
      </c>
      <c r="K326" s="1" t="s">
        <v>270</v>
      </c>
      <c r="L326" s="1" t="s">
        <v>270</v>
      </c>
      <c r="P326" s="1" t="s">
        <v>230</v>
      </c>
    </row>
    <row r="327" spans="1:16">
      <c r="A327" s="52">
        <v>45814</v>
      </c>
      <c r="B327" s="1" t="s">
        <v>12518</v>
      </c>
      <c r="C327" s="1" t="s">
        <v>12456</v>
      </c>
      <c r="D327" t="s">
        <v>12641</v>
      </c>
      <c r="E327">
        <v>75002135</v>
      </c>
      <c r="G327" s="1">
        <v>995031026</v>
      </c>
      <c r="H327" t="s">
        <v>224</v>
      </c>
      <c r="I327" s="1" t="s">
        <v>7</v>
      </c>
      <c r="J327" s="1" t="s">
        <v>221</v>
      </c>
      <c r="K327" s="1" t="s">
        <v>270</v>
      </c>
      <c r="L327" s="1" t="s">
        <v>270</v>
      </c>
      <c r="P327" s="1" t="s">
        <v>228</v>
      </c>
    </row>
    <row r="328" spans="1:16">
      <c r="A328" s="52">
        <v>45820</v>
      </c>
      <c r="B328" s="1" t="s">
        <v>12518</v>
      </c>
      <c r="C328" s="1" t="s">
        <v>12457</v>
      </c>
      <c r="D328" t="s">
        <v>12642</v>
      </c>
      <c r="E328">
        <v>75011487</v>
      </c>
      <c r="G328" s="1">
        <v>952173822</v>
      </c>
      <c r="H328" t="s">
        <v>225</v>
      </c>
      <c r="I328" s="1" t="s">
        <v>7</v>
      </c>
      <c r="J328" s="1" t="s">
        <v>221</v>
      </c>
      <c r="K328" s="1" t="s">
        <v>270</v>
      </c>
      <c r="L328" s="1" t="s">
        <v>270</v>
      </c>
      <c r="P328" s="1" t="s">
        <v>227</v>
      </c>
    </row>
    <row r="329" spans="1:16">
      <c r="A329" s="52">
        <v>45819</v>
      </c>
      <c r="B329" s="1" t="s">
        <v>12518</v>
      </c>
      <c r="C329" s="1" t="s">
        <v>12457</v>
      </c>
      <c r="D329" t="s">
        <v>12643</v>
      </c>
      <c r="E329">
        <v>75218160</v>
      </c>
      <c r="G329" s="1" t="s">
        <v>12644</v>
      </c>
      <c r="H329" t="s">
        <v>223</v>
      </c>
      <c r="I329" s="1" t="s">
        <v>7</v>
      </c>
      <c r="J329" s="1" t="s">
        <v>221</v>
      </c>
      <c r="K329" s="1" t="s">
        <v>270</v>
      </c>
      <c r="L329" s="1" t="s">
        <v>270</v>
      </c>
      <c r="O329" s="1" t="s">
        <v>12527</v>
      </c>
      <c r="P329" s="1" t="s">
        <v>229</v>
      </c>
    </row>
    <row r="330" spans="1:16">
      <c r="A330" s="52">
        <v>45842</v>
      </c>
      <c r="B330" s="1" t="s">
        <v>12520</v>
      </c>
      <c r="C330" s="1" t="s">
        <v>12456</v>
      </c>
      <c r="D330" s="16" t="s">
        <v>12645</v>
      </c>
      <c r="E330">
        <v>75360698</v>
      </c>
      <c r="G330" s="1">
        <v>9896296673</v>
      </c>
      <c r="H330" t="s">
        <v>223</v>
      </c>
      <c r="I330" s="1" t="s">
        <v>7</v>
      </c>
      <c r="J330" s="1" t="s">
        <v>221</v>
      </c>
      <c r="K330" s="1" t="s">
        <v>270</v>
      </c>
      <c r="O330" s="1" t="s">
        <v>12646</v>
      </c>
      <c r="P330" s="1" t="s">
        <v>229</v>
      </c>
    </row>
    <row r="331" spans="1:16">
      <c r="A331" s="52">
        <v>45863</v>
      </c>
      <c r="B331" s="1" t="s">
        <v>12520</v>
      </c>
      <c r="C331" s="1" t="s">
        <v>12459</v>
      </c>
      <c r="D331" t="s">
        <v>12647</v>
      </c>
      <c r="E331">
        <v>75430080</v>
      </c>
      <c r="G331" s="1">
        <v>961315169</v>
      </c>
      <c r="H331" t="s">
        <v>224</v>
      </c>
      <c r="J331" s="1" t="s">
        <v>221</v>
      </c>
      <c r="K331" s="1" t="s">
        <v>270</v>
      </c>
      <c r="L331" s="1" t="s">
        <v>270</v>
      </c>
      <c r="P331" s="1" t="s">
        <v>230</v>
      </c>
    </row>
    <row r="332" spans="1:16">
      <c r="A332" s="52">
        <v>45842</v>
      </c>
      <c r="B332" s="1" t="s">
        <v>12520</v>
      </c>
      <c r="C332" s="1" t="s">
        <v>12456</v>
      </c>
      <c r="D332" t="s">
        <v>12648</v>
      </c>
      <c r="E332">
        <v>75433147</v>
      </c>
      <c r="G332" s="1">
        <v>944780576</v>
      </c>
      <c r="H332" t="s">
        <v>224</v>
      </c>
      <c r="I332" s="1" t="s">
        <v>7</v>
      </c>
      <c r="J332" s="1" t="s">
        <v>221</v>
      </c>
      <c r="K332" s="1" t="s">
        <v>270</v>
      </c>
      <c r="L332" s="1" t="s">
        <v>270</v>
      </c>
      <c r="P332" s="1" t="s">
        <v>229</v>
      </c>
    </row>
    <row r="333" spans="1:16">
      <c r="A333" s="52">
        <v>45856</v>
      </c>
      <c r="B333" s="1" t="s">
        <v>12520</v>
      </c>
      <c r="C333" s="1" t="s">
        <v>12458</v>
      </c>
      <c r="D333" t="s">
        <v>12649</v>
      </c>
      <c r="E333">
        <v>75452019</v>
      </c>
      <c r="G333" s="1">
        <v>952879435</v>
      </c>
      <c r="H333" t="s">
        <v>224</v>
      </c>
      <c r="J333" s="1" t="s">
        <v>221</v>
      </c>
      <c r="K333" s="1" t="s">
        <v>270</v>
      </c>
      <c r="L333" s="1" t="s">
        <v>270</v>
      </c>
      <c r="P333" s="1" t="s">
        <v>229</v>
      </c>
    </row>
    <row r="334" spans="1:16">
      <c r="A334" s="52">
        <v>45824</v>
      </c>
      <c r="B334" s="1" t="s">
        <v>12518</v>
      </c>
      <c r="C334" s="1" t="s">
        <v>12458</v>
      </c>
      <c r="D334" t="s">
        <v>12650</v>
      </c>
      <c r="E334">
        <v>75452153</v>
      </c>
      <c r="G334" s="1" t="s">
        <v>12651</v>
      </c>
      <c r="H334" t="s">
        <v>223</v>
      </c>
      <c r="I334" s="1" t="s">
        <v>7</v>
      </c>
      <c r="J334" s="1" t="s">
        <v>221</v>
      </c>
      <c r="K334" s="1" t="s">
        <v>270</v>
      </c>
      <c r="L334" s="1" t="s">
        <v>270</v>
      </c>
      <c r="P334" s="1" t="s">
        <v>230</v>
      </c>
    </row>
    <row r="335" spans="1:16">
      <c r="A335" s="52">
        <v>45845</v>
      </c>
      <c r="B335" s="1" t="s">
        <v>12520</v>
      </c>
      <c r="C335" s="1" t="s">
        <v>12456</v>
      </c>
      <c r="D335" t="s">
        <v>12652</v>
      </c>
      <c r="E335">
        <v>75510727</v>
      </c>
      <c r="G335" s="1">
        <v>956484824</v>
      </c>
      <c r="H335" t="s">
        <v>223</v>
      </c>
      <c r="J335" s="1" t="s">
        <v>221</v>
      </c>
      <c r="K335" s="1" t="s">
        <v>270</v>
      </c>
      <c r="L335" s="1" t="s">
        <v>272</v>
      </c>
      <c r="M335" s="1" t="s">
        <v>272</v>
      </c>
      <c r="N335" s="1" t="s">
        <v>270</v>
      </c>
      <c r="P335" s="1" t="s">
        <v>229</v>
      </c>
    </row>
    <row r="336" spans="1:16">
      <c r="A336" s="52">
        <v>45850</v>
      </c>
      <c r="B336" s="1" t="s">
        <v>12520</v>
      </c>
      <c r="C336" s="1" t="s">
        <v>12457</v>
      </c>
      <c r="D336" t="s">
        <v>12653</v>
      </c>
      <c r="E336">
        <v>75610711</v>
      </c>
      <c r="G336" s="1">
        <v>934992527</v>
      </c>
      <c r="H336" t="s">
        <v>224</v>
      </c>
      <c r="J336" s="1" t="s">
        <v>221</v>
      </c>
      <c r="K336" s="1" t="s">
        <v>270</v>
      </c>
      <c r="L336" s="1" t="s">
        <v>270</v>
      </c>
      <c r="P336" s="1" t="s">
        <v>230</v>
      </c>
    </row>
    <row r="337" spans="1:16">
      <c r="A337" s="52">
        <v>45849</v>
      </c>
      <c r="B337" s="1" t="s">
        <v>12520</v>
      </c>
      <c r="C337" s="1" t="s">
        <v>12457</v>
      </c>
      <c r="D337" t="s">
        <v>12654</v>
      </c>
      <c r="E337">
        <v>75650806</v>
      </c>
      <c r="G337" s="1">
        <v>912122483</v>
      </c>
      <c r="H337" t="s">
        <v>224</v>
      </c>
      <c r="I337" s="1" t="s">
        <v>7</v>
      </c>
      <c r="J337" s="1" t="s">
        <v>221</v>
      </c>
      <c r="K337" s="1" t="s">
        <v>270</v>
      </c>
      <c r="L337" s="1" t="s">
        <v>270</v>
      </c>
      <c r="P337" s="1" t="s">
        <v>227</v>
      </c>
    </row>
    <row r="338" spans="1:16">
      <c r="A338" s="52">
        <v>45835</v>
      </c>
      <c r="B338" s="1" t="s">
        <v>12518</v>
      </c>
      <c r="C338" s="1" t="s">
        <v>12459</v>
      </c>
      <c r="D338" t="s">
        <v>12655</v>
      </c>
      <c r="E338">
        <v>75667449</v>
      </c>
      <c r="G338" s="1">
        <v>906201142</v>
      </c>
      <c r="H338" t="s">
        <v>224</v>
      </c>
      <c r="I338" s="1" t="s">
        <v>7</v>
      </c>
      <c r="J338" s="1" t="s">
        <v>221</v>
      </c>
      <c r="K338" s="1" t="s">
        <v>270</v>
      </c>
      <c r="L338" s="1" t="s">
        <v>270</v>
      </c>
      <c r="P338" s="1" t="s">
        <v>227</v>
      </c>
    </row>
    <row r="339" spans="1:16">
      <c r="A339" s="52">
        <v>45820</v>
      </c>
      <c r="B339" s="1" t="s">
        <v>12518</v>
      </c>
      <c r="C339" s="1" t="s">
        <v>12457</v>
      </c>
      <c r="D339" t="s">
        <v>9403</v>
      </c>
      <c r="E339">
        <v>75692011</v>
      </c>
      <c r="G339" s="1">
        <v>987844691</v>
      </c>
      <c r="H339" t="s">
        <v>223</v>
      </c>
      <c r="I339" s="1" t="s">
        <v>7</v>
      </c>
      <c r="J339" s="1" t="s">
        <v>221</v>
      </c>
      <c r="K339" s="1" t="s">
        <v>270</v>
      </c>
      <c r="L339" s="1" t="s">
        <v>270</v>
      </c>
      <c r="O339" s="1" t="s">
        <v>12527</v>
      </c>
      <c r="P339" s="1" t="s">
        <v>226</v>
      </c>
    </row>
    <row r="340" spans="1:16">
      <c r="A340" s="52">
        <v>45850</v>
      </c>
      <c r="B340" s="1" t="s">
        <v>12520</v>
      </c>
      <c r="C340" s="1" t="s">
        <v>12457</v>
      </c>
      <c r="D340" t="s">
        <v>12656</v>
      </c>
      <c r="E340">
        <v>75772038</v>
      </c>
      <c r="G340" s="1">
        <v>960357536</v>
      </c>
      <c r="H340" t="s">
        <v>224</v>
      </c>
      <c r="I340" s="1" t="s">
        <v>10</v>
      </c>
      <c r="J340" s="1" t="s">
        <v>221</v>
      </c>
      <c r="K340" s="1" t="s">
        <v>270</v>
      </c>
      <c r="L340" s="1" t="s">
        <v>272</v>
      </c>
      <c r="O340" s="1" t="s">
        <v>12522</v>
      </c>
      <c r="P340" s="1" t="s">
        <v>229</v>
      </c>
    </row>
    <row r="341" spans="1:16">
      <c r="A341" s="52">
        <v>45820</v>
      </c>
      <c r="B341" s="1" t="s">
        <v>12518</v>
      </c>
      <c r="C341" s="1" t="s">
        <v>12457</v>
      </c>
      <c r="D341" t="s">
        <v>9447</v>
      </c>
      <c r="E341">
        <v>75858299</v>
      </c>
      <c r="G341" s="1">
        <v>977527134</v>
      </c>
      <c r="H341" t="s">
        <v>223</v>
      </c>
      <c r="I341" s="1" t="s">
        <v>7</v>
      </c>
      <c r="J341" s="1" t="s">
        <v>221</v>
      </c>
      <c r="K341" s="1" t="s">
        <v>270</v>
      </c>
      <c r="L341" s="1" t="s">
        <v>270</v>
      </c>
      <c r="O341" s="1" t="s">
        <v>12527</v>
      </c>
      <c r="P341" s="1" t="s">
        <v>229</v>
      </c>
    </row>
    <row r="342" spans="1:16">
      <c r="A342" s="52">
        <v>45821</v>
      </c>
      <c r="B342" s="1" t="s">
        <v>12518</v>
      </c>
      <c r="C342" s="1" t="s">
        <v>12457</v>
      </c>
      <c r="D342" t="s">
        <v>12657</v>
      </c>
      <c r="E342">
        <v>75954415</v>
      </c>
      <c r="G342" s="1" t="s">
        <v>12658</v>
      </c>
      <c r="H342" t="s">
        <v>224</v>
      </c>
      <c r="I342" s="1" t="s">
        <v>7</v>
      </c>
      <c r="J342" s="1" t="s">
        <v>221</v>
      </c>
      <c r="K342" s="1" t="s">
        <v>270</v>
      </c>
      <c r="L342" s="1" t="s">
        <v>270</v>
      </c>
      <c r="O342" s="1" t="s">
        <v>12527</v>
      </c>
      <c r="P342" s="1" t="s">
        <v>228</v>
      </c>
    </row>
    <row r="343" spans="1:16">
      <c r="A343" s="52">
        <v>45818</v>
      </c>
      <c r="B343" s="1" t="s">
        <v>12518</v>
      </c>
      <c r="C343" s="1" t="s">
        <v>12457</v>
      </c>
      <c r="D343" t="s">
        <v>12659</v>
      </c>
      <c r="E343">
        <v>76013034</v>
      </c>
      <c r="G343" s="1">
        <v>926178867</v>
      </c>
      <c r="H343" t="s">
        <v>224</v>
      </c>
      <c r="I343" s="1" t="s">
        <v>7</v>
      </c>
      <c r="J343" s="1" t="s">
        <v>221</v>
      </c>
      <c r="K343" s="1" t="s">
        <v>270</v>
      </c>
      <c r="L343" s="1" t="s">
        <v>270</v>
      </c>
      <c r="P343" s="1" t="s">
        <v>228</v>
      </c>
    </row>
    <row r="344" spans="1:16">
      <c r="A344" s="52">
        <v>45853</v>
      </c>
      <c r="B344" s="1" t="s">
        <v>12520</v>
      </c>
      <c r="C344" s="1" t="s">
        <v>12458</v>
      </c>
      <c r="D344" t="s">
        <v>12660</v>
      </c>
      <c r="E344">
        <v>76284122</v>
      </c>
      <c r="F344" s="1">
        <v>9</v>
      </c>
      <c r="G344" s="1">
        <v>933376123</v>
      </c>
      <c r="H344" t="s">
        <v>223</v>
      </c>
      <c r="I344" s="1" t="s">
        <v>7</v>
      </c>
      <c r="J344" s="1" t="s">
        <v>221</v>
      </c>
      <c r="K344" s="1" t="s">
        <v>270</v>
      </c>
      <c r="L344" s="1" t="s">
        <v>270</v>
      </c>
      <c r="P344" s="1" t="s">
        <v>227</v>
      </c>
    </row>
    <row r="345" spans="1:16">
      <c r="A345" s="52">
        <v>45857</v>
      </c>
      <c r="B345" s="1" t="s">
        <v>12520</v>
      </c>
      <c r="C345" s="1" t="s">
        <v>12458</v>
      </c>
      <c r="D345" t="s">
        <v>9625</v>
      </c>
      <c r="E345">
        <v>76340781</v>
      </c>
      <c r="G345" s="1">
        <v>934194638</v>
      </c>
      <c r="H345" t="s">
        <v>225</v>
      </c>
      <c r="J345" s="1" t="s">
        <v>249</v>
      </c>
      <c r="K345" s="1" t="s">
        <v>270</v>
      </c>
      <c r="P345" s="1" t="s">
        <v>230</v>
      </c>
    </row>
    <row r="346" spans="1:16">
      <c r="A346" s="52">
        <v>45869</v>
      </c>
      <c r="B346" s="1" t="s">
        <v>12520</v>
      </c>
      <c r="C346" s="1" t="s">
        <v>12459</v>
      </c>
      <c r="D346" t="s">
        <v>12661</v>
      </c>
      <c r="E346">
        <v>76444926</v>
      </c>
      <c r="G346" s="1">
        <v>945319230</v>
      </c>
      <c r="H346" t="s">
        <v>224</v>
      </c>
      <c r="J346" s="1" t="s">
        <v>221</v>
      </c>
      <c r="K346" s="1" t="s">
        <v>270</v>
      </c>
      <c r="L346" s="1" t="s">
        <v>270</v>
      </c>
      <c r="P346" s="1" t="s">
        <v>226</v>
      </c>
    </row>
    <row r="347" spans="1:16">
      <c r="A347" s="52">
        <v>45857</v>
      </c>
      <c r="B347" s="1" t="s">
        <v>12520</v>
      </c>
      <c r="C347" s="1" t="s">
        <v>12458</v>
      </c>
      <c r="D347" t="s">
        <v>9676</v>
      </c>
      <c r="E347">
        <v>76448359</v>
      </c>
      <c r="G347" s="1">
        <v>932188808</v>
      </c>
      <c r="H347" t="s">
        <v>223</v>
      </c>
      <c r="J347" s="1" t="s">
        <v>221</v>
      </c>
      <c r="K347" s="1" t="s">
        <v>270</v>
      </c>
      <c r="P347" s="1" t="s">
        <v>230</v>
      </c>
    </row>
    <row r="348" spans="1:16">
      <c r="A348" s="52">
        <v>45836</v>
      </c>
      <c r="B348" s="1" t="s">
        <v>12518</v>
      </c>
      <c r="C348" s="1" t="s">
        <v>12459</v>
      </c>
      <c r="D348" t="s">
        <v>9686</v>
      </c>
      <c r="E348">
        <v>76478264</v>
      </c>
      <c r="G348" s="1">
        <v>933495100</v>
      </c>
      <c r="H348" t="s">
        <v>224</v>
      </c>
      <c r="I348" s="1" t="s">
        <v>7</v>
      </c>
      <c r="J348" s="1" t="s">
        <v>221</v>
      </c>
      <c r="K348" s="1" t="s">
        <v>270</v>
      </c>
      <c r="L348" s="1" t="s">
        <v>270</v>
      </c>
      <c r="O348" s="1" t="s">
        <v>12662</v>
      </c>
      <c r="P348" s="1" t="s">
        <v>228</v>
      </c>
    </row>
    <row r="349" spans="1:16">
      <c r="A349" s="52">
        <v>45857</v>
      </c>
      <c r="B349" s="1" t="s">
        <v>12520</v>
      </c>
      <c r="C349" s="1" t="s">
        <v>12458</v>
      </c>
      <c r="D349" t="s">
        <v>7307</v>
      </c>
      <c r="E349">
        <v>76510339</v>
      </c>
      <c r="G349" s="1">
        <v>955598427</v>
      </c>
      <c r="H349" t="s">
        <v>223</v>
      </c>
      <c r="J349" s="1" t="s">
        <v>221</v>
      </c>
      <c r="K349" s="1" t="s">
        <v>270</v>
      </c>
      <c r="L349" s="1" t="s">
        <v>270</v>
      </c>
      <c r="P349" s="1" t="s">
        <v>229</v>
      </c>
    </row>
    <row r="350" spans="1:16">
      <c r="A350" s="52">
        <v>45826</v>
      </c>
      <c r="B350" s="1" t="s">
        <v>12518</v>
      </c>
      <c r="C350" s="1" t="s">
        <v>12458</v>
      </c>
      <c r="D350" t="s">
        <v>12663</v>
      </c>
      <c r="E350">
        <v>76697742</v>
      </c>
      <c r="G350" s="1">
        <v>906165237</v>
      </c>
      <c r="H350" t="s">
        <v>224</v>
      </c>
      <c r="I350" s="1" t="s">
        <v>7</v>
      </c>
      <c r="J350" s="1" t="s">
        <v>221</v>
      </c>
      <c r="K350" s="1" t="s">
        <v>270</v>
      </c>
      <c r="L350" s="1" t="s">
        <v>272</v>
      </c>
      <c r="M350" s="1" t="s">
        <v>270</v>
      </c>
      <c r="O350" s="1" t="s">
        <v>12606</v>
      </c>
      <c r="P350" s="1" t="s">
        <v>226</v>
      </c>
    </row>
    <row r="351" spans="1:16">
      <c r="A351" s="52">
        <v>45835</v>
      </c>
      <c r="B351" s="1" t="s">
        <v>12518</v>
      </c>
      <c r="C351" s="1" t="s">
        <v>12459</v>
      </c>
      <c r="D351" t="s">
        <v>12664</v>
      </c>
      <c r="E351">
        <v>76837873</v>
      </c>
      <c r="G351" s="1">
        <v>932349801</v>
      </c>
      <c r="H351" t="s">
        <v>224</v>
      </c>
      <c r="I351" s="1" t="s">
        <v>7</v>
      </c>
      <c r="J351" s="1" t="s">
        <v>221</v>
      </c>
      <c r="K351" s="1" t="s">
        <v>270</v>
      </c>
      <c r="L351" s="1" t="s">
        <v>270</v>
      </c>
      <c r="P351" s="1" t="s">
        <v>230</v>
      </c>
    </row>
    <row r="352" spans="1:16">
      <c r="A352" s="52">
        <v>45836</v>
      </c>
      <c r="B352" s="1" t="s">
        <v>12518</v>
      </c>
      <c r="C352" s="1" t="s">
        <v>12459</v>
      </c>
      <c r="D352" t="s">
        <v>12665</v>
      </c>
      <c r="E352">
        <v>77202453</v>
      </c>
      <c r="G352" s="1">
        <v>910375193</v>
      </c>
      <c r="H352" t="s">
        <v>224</v>
      </c>
      <c r="I352" s="1" t="s">
        <v>7</v>
      </c>
      <c r="J352" s="1" t="s">
        <v>221</v>
      </c>
      <c r="K352" s="1" t="s">
        <v>270</v>
      </c>
      <c r="L352" s="1" t="s">
        <v>270</v>
      </c>
      <c r="P352" s="1" t="s">
        <v>226</v>
      </c>
    </row>
    <row r="353" spans="1:16">
      <c r="A353" s="52">
        <v>45828</v>
      </c>
      <c r="B353" s="1" t="s">
        <v>12518</v>
      </c>
      <c r="C353" s="1" t="s">
        <v>12458</v>
      </c>
      <c r="D353" t="s">
        <v>12666</v>
      </c>
      <c r="E353">
        <v>77298657</v>
      </c>
      <c r="G353" s="1">
        <v>997009819</v>
      </c>
      <c r="H353" t="s">
        <v>224</v>
      </c>
      <c r="I353" s="1" t="s">
        <v>7</v>
      </c>
      <c r="J353" s="1" t="s">
        <v>221</v>
      </c>
      <c r="K353" s="1" t="s">
        <v>270</v>
      </c>
      <c r="L353" s="1" t="s">
        <v>272</v>
      </c>
      <c r="M353" s="1" t="s">
        <v>270</v>
      </c>
      <c r="O353" s="1" t="s">
        <v>12606</v>
      </c>
      <c r="P353" s="1" t="s">
        <v>226</v>
      </c>
    </row>
    <row r="354" spans="1:16">
      <c r="A354" s="52">
        <v>45849</v>
      </c>
      <c r="B354" s="1" t="s">
        <v>12520</v>
      </c>
      <c r="C354" s="1" t="s">
        <v>12457</v>
      </c>
      <c r="D354" t="s">
        <v>9928</v>
      </c>
      <c r="E354">
        <v>77379433</v>
      </c>
      <c r="G354" s="1">
        <v>912796974</v>
      </c>
      <c r="H354" t="s">
        <v>223</v>
      </c>
      <c r="J354" s="1" t="s">
        <v>221</v>
      </c>
      <c r="K354" s="1" t="s">
        <v>270</v>
      </c>
      <c r="L354" s="1" t="s">
        <v>270</v>
      </c>
      <c r="P354" s="1" t="s">
        <v>226</v>
      </c>
    </row>
    <row r="355" spans="1:16">
      <c r="A355" s="52">
        <v>45821</v>
      </c>
      <c r="B355" s="1" t="s">
        <v>12518</v>
      </c>
      <c r="C355" s="1" t="s">
        <v>12457</v>
      </c>
      <c r="D355" t="s">
        <v>9931</v>
      </c>
      <c r="E355">
        <v>77381925</v>
      </c>
      <c r="F355" s="1">
        <v>0</v>
      </c>
      <c r="G355" s="1" t="s">
        <v>12667</v>
      </c>
      <c r="H355" t="s">
        <v>223</v>
      </c>
      <c r="I355" s="1" t="s">
        <v>7</v>
      </c>
      <c r="J355" s="1" t="s">
        <v>221</v>
      </c>
      <c r="K355" s="1" t="s">
        <v>270</v>
      </c>
      <c r="L355" s="1" t="s">
        <v>270</v>
      </c>
      <c r="P355" s="1" t="s">
        <v>230</v>
      </c>
    </row>
    <row r="356" spans="1:16">
      <c r="A356" s="52">
        <v>45836</v>
      </c>
      <c r="B356" s="1" t="s">
        <v>12518</v>
      </c>
      <c r="C356" s="1" t="s">
        <v>12459</v>
      </c>
      <c r="D356" t="s">
        <v>12668</v>
      </c>
      <c r="E356">
        <v>77402331</v>
      </c>
      <c r="G356" s="1" t="s">
        <v>9936</v>
      </c>
      <c r="H356" t="s">
        <v>224</v>
      </c>
      <c r="I356" s="1" t="s">
        <v>7</v>
      </c>
      <c r="J356" s="1" t="s">
        <v>221</v>
      </c>
      <c r="K356" s="1" t="s">
        <v>270</v>
      </c>
      <c r="L356" s="1" t="s">
        <v>270</v>
      </c>
      <c r="P356" s="1" t="s">
        <v>230</v>
      </c>
    </row>
    <row r="357" spans="1:16">
      <c r="A357" s="52">
        <v>45857</v>
      </c>
      <c r="B357" s="1" t="s">
        <v>12520</v>
      </c>
      <c r="C357" s="1" t="s">
        <v>12458</v>
      </c>
      <c r="D357" t="s">
        <v>214</v>
      </c>
      <c r="E357">
        <v>77974579</v>
      </c>
      <c r="G357" s="1">
        <v>900714054</v>
      </c>
      <c r="H357" t="s">
        <v>224</v>
      </c>
      <c r="I357" s="1" t="s">
        <v>7</v>
      </c>
      <c r="J357" s="1" t="s">
        <v>249</v>
      </c>
      <c r="K357" s="1" t="s">
        <v>270</v>
      </c>
      <c r="L357" s="1" t="s">
        <v>270</v>
      </c>
      <c r="P357" s="1" t="s">
        <v>228</v>
      </c>
    </row>
    <row r="358" spans="1:16">
      <c r="A358" s="52">
        <v>45805</v>
      </c>
      <c r="B358" s="1" t="s">
        <v>12534</v>
      </c>
      <c r="C358" s="1" t="s">
        <v>12459</v>
      </c>
      <c r="D358" t="s">
        <v>34</v>
      </c>
      <c r="E358">
        <v>78356316</v>
      </c>
      <c r="G358" s="1">
        <v>902280258</v>
      </c>
      <c r="H358" t="s">
        <v>223</v>
      </c>
      <c r="J358" s="1" t="s">
        <v>249</v>
      </c>
      <c r="K358" s="1" t="s">
        <v>270</v>
      </c>
      <c r="L358" s="1" t="s">
        <v>270</v>
      </c>
      <c r="P358" s="1" t="s">
        <v>229</v>
      </c>
    </row>
    <row r="359" spans="1:16">
      <c r="A359" s="52">
        <v>45848</v>
      </c>
      <c r="B359" s="1" t="s">
        <v>12520</v>
      </c>
      <c r="C359" s="1" t="s">
        <v>12457</v>
      </c>
      <c r="D359" t="s">
        <v>215</v>
      </c>
      <c r="E359">
        <v>80832424</v>
      </c>
      <c r="G359" s="1">
        <v>990701707</v>
      </c>
      <c r="H359" t="s">
        <v>225</v>
      </c>
      <c r="I359" s="1" t="s">
        <v>7</v>
      </c>
      <c r="J359" s="1" t="s">
        <v>249</v>
      </c>
      <c r="K359" s="1" t="s">
        <v>270</v>
      </c>
      <c r="L359" s="1" t="s">
        <v>270</v>
      </c>
      <c r="P359" s="1" t="s">
        <v>228</v>
      </c>
    </row>
    <row r="360" spans="1:16">
      <c r="A360" s="52">
        <v>45839</v>
      </c>
      <c r="B360" s="1" t="s">
        <v>12520</v>
      </c>
      <c r="C360" s="1" t="s">
        <v>12456</v>
      </c>
      <c r="D360" t="s">
        <v>216</v>
      </c>
      <c r="E360">
        <v>621374787</v>
      </c>
      <c r="G360" s="1">
        <v>920008223</v>
      </c>
      <c r="H360" t="s">
        <v>224</v>
      </c>
      <c r="J360" s="1" t="s">
        <v>249</v>
      </c>
      <c r="K360" s="1" t="s">
        <v>270</v>
      </c>
      <c r="L360" s="1" t="s">
        <v>270</v>
      </c>
      <c r="P360" s="1" t="s">
        <v>229</v>
      </c>
    </row>
    <row r="361" spans="1:16">
      <c r="A361" s="52">
        <v>45873</v>
      </c>
      <c r="B361" s="1" t="s">
        <v>12545</v>
      </c>
      <c r="C361" s="1" t="s">
        <v>12456</v>
      </c>
      <c r="D361" t="s">
        <v>217</v>
      </c>
      <c r="G361" s="1">
        <v>932453231</v>
      </c>
      <c r="H361" t="s">
        <v>223</v>
      </c>
      <c r="J361" s="1" t="s">
        <v>249</v>
      </c>
      <c r="K361" s="1" t="s">
        <v>270</v>
      </c>
      <c r="L361" s="1" t="s">
        <v>270</v>
      </c>
      <c r="P361" s="1" t="s">
        <v>230</v>
      </c>
    </row>
    <row r="362" spans="1:16">
      <c r="A362" s="52"/>
      <c r="B362" s="1" t="s">
        <v>12669</v>
      </c>
      <c r="P362" s="1" t="s">
        <v>230</v>
      </c>
    </row>
    <row r="363" spans="1:16">
      <c r="A363" s="52"/>
      <c r="B363" s="1" t="s">
        <v>12669</v>
      </c>
      <c r="P363" s="1" t="s">
        <v>230</v>
      </c>
    </row>
    <row r="364" spans="1:16">
      <c r="A364" s="52"/>
      <c r="B364" s="1" t="s">
        <v>12669</v>
      </c>
      <c r="P364" s="1" t="s">
        <v>230</v>
      </c>
    </row>
    <row r="365" spans="1:16">
      <c r="A365" s="52"/>
      <c r="B365" s="1" t="s">
        <v>12669</v>
      </c>
      <c r="P365" s="1" t="s">
        <v>230</v>
      </c>
    </row>
    <row r="366" spans="1:16">
      <c r="A366" s="52"/>
      <c r="B366" s="1" t="s">
        <v>12669</v>
      </c>
      <c r="P366" s="1" t="s">
        <v>230</v>
      </c>
    </row>
    <row r="367" spans="1:16">
      <c r="A367" s="52"/>
      <c r="B367" s="1" t="s">
        <v>12669</v>
      </c>
      <c r="P367" s="1" t="s">
        <v>230</v>
      </c>
    </row>
    <row r="368" spans="1:16">
      <c r="A368" s="52"/>
      <c r="B368" s="1" t="s">
        <v>12669</v>
      </c>
      <c r="P368" s="1" t="s">
        <v>230</v>
      </c>
    </row>
    <row r="369" spans="1:16">
      <c r="A369" s="52"/>
      <c r="B369" s="1" t="s">
        <v>12669</v>
      </c>
      <c r="P369" s="1" t="s">
        <v>230</v>
      </c>
    </row>
    <row r="370" spans="1:16">
      <c r="A370" s="52"/>
      <c r="B370" s="1" t="s">
        <v>12669</v>
      </c>
      <c r="P370" s="1" t="s">
        <v>230</v>
      </c>
    </row>
    <row r="371" spans="1:16">
      <c r="A371" s="52"/>
      <c r="B371" s="1" t="s">
        <v>12669</v>
      </c>
      <c r="P371" s="1" t="s">
        <v>230</v>
      </c>
    </row>
    <row r="372" spans="1:16">
      <c r="A372" s="52"/>
      <c r="B372" s="1" t="s">
        <v>12669</v>
      </c>
      <c r="P372" s="1" t="s">
        <v>230</v>
      </c>
    </row>
    <row r="373" spans="1:16">
      <c r="A373" s="52"/>
      <c r="B373" s="1" t="s">
        <v>12669</v>
      </c>
      <c r="P373" s="1" t="s">
        <v>230</v>
      </c>
    </row>
    <row r="374" spans="1:16">
      <c r="A374" s="52"/>
      <c r="B374" s="1" t="s">
        <v>12669</v>
      </c>
      <c r="P374" s="1" t="s">
        <v>230</v>
      </c>
    </row>
    <row r="375" spans="1:16">
      <c r="A375" s="52"/>
      <c r="B375" s="1" t="s">
        <v>12669</v>
      </c>
      <c r="P375" s="1" t="s">
        <v>230</v>
      </c>
    </row>
    <row r="376" spans="1:16">
      <c r="A376" s="52"/>
      <c r="B376" s="1" t="s">
        <v>12669</v>
      </c>
      <c r="P376" s="1" t="s">
        <v>230</v>
      </c>
    </row>
    <row r="377" spans="1:16">
      <c r="A377" s="52">
        <v>45836</v>
      </c>
      <c r="B377" s="1" t="s">
        <v>12518</v>
      </c>
      <c r="C377" s="1" t="s">
        <v>12459</v>
      </c>
      <c r="D377" t="s">
        <v>218</v>
      </c>
      <c r="H377" t="s">
        <v>224</v>
      </c>
      <c r="I377" s="1" t="s">
        <v>7</v>
      </c>
      <c r="J377" s="1" t="s">
        <v>249</v>
      </c>
      <c r="K377" s="1" t="s">
        <v>270</v>
      </c>
      <c r="L377" s="1" t="s">
        <v>270</v>
      </c>
      <c r="P377" s="1" t="s">
        <v>228</v>
      </c>
    </row>
    <row r="381" spans="1:16" hidden="1"/>
    <row r="382" spans="1:16" hidden="1"/>
    <row r="383" spans="1:16" hidden="1"/>
    <row r="384" spans="1:16" hidden="1"/>
    <row r="385" hidden="1"/>
    <row r="386" hidden="1"/>
    <row r="387" hidden="1"/>
    <row r="388" hidden="1"/>
    <row r="389" hidden="1"/>
    <row r="390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</sheetData>
  <conditionalFormatting sqref="E2:E377">
    <cfRule type="duplicateValues" dxfId="56" priority="7804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684F-9B07-411B-952F-D7836D0245D1}">
  <dimension ref="A1:T66"/>
  <sheetViews>
    <sheetView showGridLines="0" topLeftCell="A37" zoomScale="59" zoomScaleNormal="59" workbookViewId="0">
      <selection activeCell="Q46" sqref="Q46"/>
    </sheetView>
  </sheetViews>
  <sheetFormatPr baseColWidth="10" defaultColWidth="0" defaultRowHeight="15"/>
  <cols>
    <col min="1" max="1" width="2.83203125" style="15" customWidth="1"/>
    <col min="2" max="2" width="11.1640625" customWidth="1"/>
    <col min="3" max="3" width="8.6640625" customWidth="1"/>
    <col min="4" max="4" width="9.33203125" customWidth="1"/>
    <col min="5" max="5" width="39.5" customWidth="1"/>
    <col min="6" max="6" width="18.1640625" customWidth="1"/>
    <col min="7" max="15" width="11.5" customWidth="1"/>
    <col min="16" max="16" width="20.6640625" customWidth="1"/>
    <col min="17" max="17" width="10" customWidth="1"/>
    <col min="18" max="20" width="0" hidden="1" customWidth="1"/>
    <col min="21" max="16384" width="11.5" hidden="1"/>
  </cols>
  <sheetData>
    <row r="1" spans="2:16" s="13" customFormat="1" ht="48" customHeight="1">
      <c r="B1" s="14" t="s">
        <v>12670</v>
      </c>
    </row>
    <row r="2" spans="2:16">
      <c r="F2" s="17"/>
    </row>
    <row r="3" spans="2:16">
      <c r="B3" s="7" t="s">
        <v>12503</v>
      </c>
      <c r="C3" s="8" t="s">
        <v>12510</v>
      </c>
      <c r="D3" s="8" t="s">
        <v>12499</v>
      </c>
      <c r="E3" s="8" t="s">
        <v>12511</v>
      </c>
      <c r="F3" s="8" t="s">
        <v>4</v>
      </c>
      <c r="G3" s="8" t="s">
        <v>12512</v>
      </c>
      <c r="H3" s="9" t="s">
        <v>6</v>
      </c>
      <c r="I3" s="10" t="s">
        <v>2</v>
      </c>
      <c r="J3" s="11" t="s">
        <v>1</v>
      </c>
      <c r="K3" s="12" t="s">
        <v>0</v>
      </c>
      <c r="L3" s="12" t="s">
        <v>12513</v>
      </c>
      <c r="M3" s="12" t="s">
        <v>12514</v>
      </c>
      <c r="N3" s="12" t="s">
        <v>12515</v>
      </c>
      <c r="O3" s="12" t="s">
        <v>12516</v>
      </c>
      <c r="P3" s="11" t="s">
        <v>12517</v>
      </c>
    </row>
    <row r="4" spans="2:16" ht="22.25" customHeight="1">
      <c r="B4" s="909">
        <v>45810</v>
      </c>
      <c r="C4" s="910" t="str">
        <f>TEXT(AG_Pya[[#This Row],[FECHA]],"mmm")</f>
        <v>Jun</v>
      </c>
      <c r="D4" s="2" t="str">
        <f t="shared" ref="D4:D28" si="0">IF(AND(DAY(B4)&gt;=1,DAY(B4)&lt;=7),"S1",
IF(AND(DAY(B4)&gt;=8,DAY(B4)&lt;=14),"S2",
IF(AND(DAY(B4)&gt;=15,DAY(B4)&lt;=21),"S3",
IF(AND(DAY(B4)&gt;=22,DAY(B4)&lt;=31),"S4",""))))</f>
        <v>S1</v>
      </c>
      <c r="E4" s="911" t="s">
        <v>12577</v>
      </c>
      <c r="F4" s="912">
        <v>61516551</v>
      </c>
      <c r="G4" s="912"/>
      <c r="H4" s="912">
        <v>946118548</v>
      </c>
      <c r="I4" s="911" t="s">
        <v>223</v>
      </c>
      <c r="J4" s="911" t="s">
        <v>7</v>
      </c>
      <c r="K4" s="911" t="s">
        <v>221</v>
      </c>
      <c r="L4" s="912" t="s">
        <v>270</v>
      </c>
      <c r="M4" s="912" t="s">
        <v>270</v>
      </c>
      <c r="N4" s="912"/>
      <c r="O4" s="912"/>
      <c r="P4" s="912"/>
    </row>
    <row r="5" spans="2:16" ht="22.25" customHeight="1">
      <c r="B5" s="909">
        <v>45810</v>
      </c>
      <c r="C5" s="910" t="str">
        <f>TEXT(AG_Pya[[#This Row],[FECHA]],"mmm")</f>
        <v>Jun</v>
      </c>
      <c r="D5" s="2" t="str">
        <f t="shared" si="0"/>
        <v>S1</v>
      </c>
      <c r="E5" s="911" t="s">
        <v>12622</v>
      </c>
      <c r="F5" s="912">
        <v>72823930</v>
      </c>
      <c r="G5" s="912"/>
      <c r="H5" s="912">
        <v>967743211</v>
      </c>
      <c r="I5" s="911" t="s">
        <v>224</v>
      </c>
      <c r="J5" s="911" t="s">
        <v>7</v>
      </c>
      <c r="K5" s="911" t="s">
        <v>221</v>
      </c>
      <c r="L5" s="912" t="s">
        <v>270</v>
      </c>
      <c r="M5" s="912" t="s">
        <v>270</v>
      </c>
      <c r="N5" s="912"/>
      <c r="O5" s="912"/>
      <c r="P5" s="912"/>
    </row>
    <row r="6" spans="2:16" ht="22.25" customHeight="1">
      <c r="B6" s="909">
        <v>45810</v>
      </c>
      <c r="C6" s="910" t="str">
        <f>TEXT(AG_Pya[[#This Row],[FECHA]],"mmm")</f>
        <v>Jun</v>
      </c>
      <c r="D6" s="2" t="str">
        <f t="shared" si="0"/>
        <v>S1</v>
      </c>
      <c r="E6" s="911" t="s">
        <v>12578</v>
      </c>
      <c r="F6" s="912">
        <v>61516698</v>
      </c>
      <c r="G6" s="912"/>
      <c r="H6" s="912">
        <v>942073304</v>
      </c>
      <c r="I6" s="911" t="s">
        <v>224</v>
      </c>
      <c r="J6" s="911" t="s">
        <v>7</v>
      </c>
      <c r="K6" s="911" t="s">
        <v>221</v>
      </c>
      <c r="L6" s="912" t="s">
        <v>270</v>
      </c>
      <c r="M6" s="912" t="s">
        <v>270</v>
      </c>
      <c r="N6" s="912"/>
      <c r="O6" s="912"/>
      <c r="P6" s="912"/>
    </row>
    <row r="7" spans="2:16" ht="22.25" customHeight="1">
      <c r="B7" s="909">
        <v>45810</v>
      </c>
      <c r="C7" s="910" t="str">
        <f>TEXT(AG_Pya[[#This Row],[FECHA]],"mmm")</f>
        <v>Jun</v>
      </c>
      <c r="D7" s="2" t="str">
        <f t="shared" si="0"/>
        <v>S1</v>
      </c>
      <c r="E7" s="911" t="s">
        <v>7871</v>
      </c>
      <c r="F7" s="912">
        <v>72991222</v>
      </c>
      <c r="G7" s="912"/>
      <c r="H7" s="912">
        <v>991117035</v>
      </c>
      <c r="I7" s="911" t="s">
        <v>225</v>
      </c>
      <c r="J7" s="911" t="s">
        <v>7</v>
      </c>
      <c r="K7" s="911" t="s">
        <v>221</v>
      </c>
      <c r="L7" s="912" t="s">
        <v>270</v>
      </c>
      <c r="M7" s="912" t="s">
        <v>270</v>
      </c>
      <c r="N7" s="912"/>
      <c r="O7" s="912"/>
      <c r="P7" s="912"/>
    </row>
    <row r="8" spans="2:16" ht="22.25" customHeight="1">
      <c r="B8" s="909">
        <v>45820</v>
      </c>
      <c r="C8" s="910" t="str">
        <f>TEXT(AG_Pya[[#This Row],[FECHA]],"mmm")</f>
        <v>Jun</v>
      </c>
      <c r="D8" s="2" t="str">
        <f t="shared" si="0"/>
        <v>S2</v>
      </c>
      <c r="E8" s="911" t="s">
        <v>9403</v>
      </c>
      <c r="F8" s="912">
        <v>75692011</v>
      </c>
      <c r="G8" s="912"/>
      <c r="H8" s="912">
        <v>987844691</v>
      </c>
      <c r="I8" s="911" t="s">
        <v>223</v>
      </c>
      <c r="J8" s="911" t="s">
        <v>7</v>
      </c>
      <c r="K8" s="911" t="s">
        <v>221</v>
      </c>
      <c r="L8" s="913" t="s">
        <v>270</v>
      </c>
      <c r="M8" s="913" t="s">
        <v>270</v>
      </c>
      <c r="N8" s="912"/>
      <c r="O8" s="912"/>
      <c r="P8" s="912" t="s">
        <v>12527</v>
      </c>
    </row>
    <row r="9" spans="2:16" ht="22.25" customHeight="1">
      <c r="B9" s="909">
        <v>45821</v>
      </c>
      <c r="C9" s="910" t="str">
        <f>TEXT(AG_Pya[[#This Row],[FECHA]],"mmm")</f>
        <v>Jun</v>
      </c>
      <c r="D9" s="2" t="str">
        <f t="shared" si="0"/>
        <v>S2</v>
      </c>
      <c r="E9" s="911" t="s">
        <v>12562</v>
      </c>
      <c r="F9" s="912">
        <v>61225491</v>
      </c>
      <c r="G9" s="912"/>
      <c r="H9" s="912">
        <v>913578685</v>
      </c>
      <c r="I9" s="911" t="s">
        <v>224</v>
      </c>
      <c r="J9" s="911" t="s">
        <v>7</v>
      </c>
      <c r="K9" s="911" t="s">
        <v>221</v>
      </c>
      <c r="L9" s="913" t="s">
        <v>270</v>
      </c>
      <c r="M9" s="913" t="s">
        <v>270</v>
      </c>
      <c r="N9" s="912"/>
      <c r="O9" s="912"/>
      <c r="P9" s="912" t="s">
        <v>12527</v>
      </c>
    </row>
    <row r="10" spans="2:16" ht="22.25" customHeight="1">
      <c r="B10" s="909">
        <v>45821</v>
      </c>
      <c r="C10" s="910" t="str">
        <f>TEXT(AG_Pya[[#This Row],[FECHA]],"mmm")</f>
        <v>Jun</v>
      </c>
      <c r="D10" s="2" t="str">
        <f t="shared" si="0"/>
        <v>S2</v>
      </c>
      <c r="E10" s="911" t="s">
        <v>12547</v>
      </c>
      <c r="F10" s="912">
        <v>60946281</v>
      </c>
      <c r="G10" s="912"/>
      <c r="H10" s="912">
        <v>931087547</v>
      </c>
      <c r="I10" s="911" t="s">
        <v>224</v>
      </c>
      <c r="J10" s="911" t="s">
        <v>7</v>
      </c>
      <c r="K10" s="911" t="s">
        <v>221</v>
      </c>
      <c r="L10" s="913" t="s">
        <v>270</v>
      </c>
      <c r="M10" s="913" t="s">
        <v>270</v>
      </c>
      <c r="N10" s="912"/>
      <c r="O10" s="912"/>
      <c r="P10" s="912" t="s">
        <v>12527</v>
      </c>
    </row>
    <row r="11" spans="2:16" ht="22.25" customHeight="1">
      <c r="B11" s="909">
        <v>45826</v>
      </c>
      <c r="C11" s="910" t="str">
        <f>TEXT(AG_Pya[[#This Row],[FECHA]],"mmm")</f>
        <v>Jun</v>
      </c>
      <c r="D11" s="2" t="str">
        <f t="shared" si="0"/>
        <v>S3</v>
      </c>
      <c r="E11" s="911" t="s">
        <v>12663</v>
      </c>
      <c r="F11" s="912">
        <v>76697742</v>
      </c>
      <c r="G11" s="912"/>
      <c r="H11" s="912">
        <v>906165237</v>
      </c>
      <c r="I11" s="911" t="s">
        <v>224</v>
      </c>
      <c r="J11" s="911" t="s">
        <v>7</v>
      </c>
      <c r="K11" s="911" t="s">
        <v>221</v>
      </c>
      <c r="L11" s="912" t="s">
        <v>270</v>
      </c>
      <c r="M11" s="912" t="s">
        <v>272</v>
      </c>
      <c r="N11" s="912" t="s">
        <v>270</v>
      </c>
      <c r="O11" s="912"/>
      <c r="P11" s="912" t="s">
        <v>12606</v>
      </c>
    </row>
    <row r="12" spans="2:16" ht="22.25" customHeight="1">
      <c r="B12" s="909">
        <v>45827</v>
      </c>
      <c r="C12" s="910" t="str">
        <f>TEXT(AG_Pya[[#This Row],[FECHA]],"mmm")</f>
        <v>Jun</v>
      </c>
      <c r="D12" s="2" t="str">
        <f t="shared" si="0"/>
        <v>S3</v>
      </c>
      <c r="E12" s="911" t="s">
        <v>3100</v>
      </c>
      <c r="F12" s="912">
        <v>60429881</v>
      </c>
      <c r="G12" s="912"/>
      <c r="H12" s="912">
        <v>951210102</v>
      </c>
      <c r="I12" s="911" t="s">
        <v>223</v>
      </c>
      <c r="J12" s="911" t="s">
        <v>7</v>
      </c>
      <c r="K12" s="911" t="s">
        <v>221</v>
      </c>
      <c r="L12" s="912" t="s">
        <v>270</v>
      </c>
      <c r="M12" s="912" t="s">
        <v>270</v>
      </c>
      <c r="N12" s="912"/>
      <c r="O12" s="912"/>
      <c r="P12" s="912"/>
    </row>
    <row r="13" spans="2:16" ht="22.25" customHeight="1">
      <c r="B13" s="909">
        <v>45827</v>
      </c>
      <c r="C13" s="910" t="str">
        <f>TEXT(AG_Pya[[#This Row],[FECHA]],"mmm")</f>
        <v>Jun</v>
      </c>
      <c r="D13" s="2" t="str">
        <f t="shared" si="0"/>
        <v>S3</v>
      </c>
      <c r="E13" s="911" t="s">
        <v>12588</v>
      </c>
      <c r="F13" s="912">
        <v>70629594</v>
      </c>
      <c r="G13" s="912"/>
      <c r="H13" s="912">
        <v>926603128</v>
      </c>
      <c r="I13" s="911" t="s">
        <v>224</v>
      </c>
      <c r="J13" s="911" t="s">
        <v>7</v>
      </c>
      <c r="K13" s="911" t="s">
        <v>221</v>
      </c>
      <c r="L13" s="912" t="s">
        <v>270</v>
      </c>
      <c r="M13" s="912" t="s">
        <v>270</v>
      </c>
      <c r="N13" s="912"/>
      <c r="O13" s="912"/>
      <c r="P13" s="912"/>
    </row>
    <row r="14" spans="2:16" ht="22.25" customHeight="1">
      <c r="B14" s="909">
        <v>45828</v>
      </c>
      <c r="C14" s="910" t="str">
        <f>TEXT(AG_Pya[[#This Row],[FECHA]],"mmm")</f>
        <v>Jun</v>
      </c>
      <c r="D14" s="2" t="str">
        <f t="shared" si="0"/>
        <v>S3</v>
      </c>
      <c r="E14" s="4" t="s">
        <v>12666</v>
      </c>
      <c r="F14" s="912">
        <v>77298657</v>
      </c>
      <c r="G14" s="912"/>
      <c r="H14" s="912">
        <v>997009819</v>
      </c>
      <c r="I14" s="911" t="s">
        <v>224</v>
      </c>
      <c r="J14" s="911" t="s">
        <v>7</v>
      </c>
      <c r="K14" s="911" t="s">
        <v>221</v>
      </c>
      <c r="L14" s="912" t="s">
        <v>270</v>
      </c>
      <c r="M14" s="912" t="s">
        <v>272</v>
      </c>
      <c r="N14" s="912" t="s">
        <v>270</v>
      </c>
      <c r="O14" s="912"/>
      <c r="P14" s="912" t="s">
        <v>12606</v>
      </c>
    </row>
    <row r="15" spans="2:16" ht="22.25" customHeight="1">
      <c r="B15" s="909">
        <v>45835</v>
      </c>
      <c r="C15" s="914" t="str">
        <f>TEXT(AG_Pya[[#This Row],[FECHA]],"mmm")</f>
        <v>Jun</v>
      </c>
      <c r="D15" s="2" t="str">
        <f t="shared" si="0"/>
        <v>S4</v>
      </c>
      <c r="E15" s="5" t="s">
        <v>5577</v>
      </c>
      <c r="F15" s="912">
        <v>70634745</v>
      </c>
      <c r="G15" s="912"/>
      <c r="H15" s="912">
        <v>997462647</v>
      </c>
      <c r="I15" s="911" t="s">
        <v>224</v>
      </c>
      <c r="J15" s="911" t="s">
        <v>7</v>
      </c>
      <c r="K15" s="911" t="s">
        <v>221</v>
      </c>
      <c r="L15" s="913" t="s">
        <v>270</v>
      </c>
      <c r="M15" s="913" t="s">
        <v>270</v>
      </c>
      <c r="N15" s="912"/>
      <c r="O15" s="912"/>
      <c r="P15" s="913" t="s">
        <v>12549</v>
      </c>
    </row>
    <row r="16" spans="2:16" ht="22.25" customHeight="1">
      <c r="B16" s="909">
        <v>45836</v>
      </c>
      <c r="C16" s="910" t="s">
        <v>12518</v>
      </c>
      <c r="D16" s="2" t="str">
        <f t="shared" si="0"/>
        <v>S4</v>
      </c>
      <c r="E16" s="911" t="s">
        <v>12554</v>
      </c>
      <c r="F16" s="912">
        <v>61022476</v>
      </c>
      <c r="G16" s="912"/>
      <c r="H16" s="912">
        <v>972290368</v>
      </c>
      <c r="I16" s="911" t="s">
        <v>223</v>
      </c>
      <c r="J16" s="911" t="s">
        <v>7</v>
      </c>
      <c r="K16" s="911" t="s">
        <v>221</v>
      </c>
      <c r="L16" s="912" t="s">
        <v>270</v>
      </c>
      <c r="M16" s="912" t="s">
        <v>270</v>
      </c>
      <c r="N16" s="912"/>
      <c r="O16" s="912"/>
      <c r="P16" s="912"/>
    </row>
    <row r="17" spans="2:16" ht="22.25" customHeight="1">
      <c r="B17" s="909">
        <v>45836</v>
      </c>
      <c r="C17" s="910" t="str">
        <f>TEXT(AG_Pya[[#This Row],[FECHA]],"mmm")</f>
        <v>Jun</v>
      </c>
      <c r="D17" s="2" t="str">
        <f t="shared" si="0"/>
        <v>S4</v>
      </c>
      <c r="E17" s="911" t="s">
        <v>12570</v>
      </c>
      <c r="F17" s="912">
        <v>61359734</v>
      </c>
      <c r="G17" s="912"/>
      <c r="H17" s="912">
        <v>980816751</v>
      </c>
      <c r="I17" s="911" t="s">
        <v>224</v>
      </c>
      <c r="J17" s="911" t="s">
        <v>7</v>
      </c>
      <c r="K17" s="911" t="s">
        <v>221</v>
      </c>
      <c r="L17" s="912" t="s">
        <v>270</v>
      </c>
      <c r="M17" s="912" t="s">
        <v>270</v>
      </c>
      <c r="N17" s="912"/>
      <c r="O17" s="912"/>
      <c r="P17" s="912"/>
    </row>
    <row r="18" spans="2:16" ht="22.25" customHeight="1">
      <c r="B18" s="909">
        <v>45836</v>
      </c>
      <c r="C18" s="910" t="str">
        <f>TEXT(AG_Pya[[#This Row],[FECHA]],"mmm")</f>
        <v>Jun</v>
      </c>
      <c r="D18" s="2" t="str">
        <f t="shared" si="0"/>
        <v>S4</v>
      </c>
      <c r="E18" s="911" t="s">
        <v>12665</v>
      </c>
      <c r="F18" s="912">
        <v>77202453</v>
      </c>
      <c r="G18" s="912"/>
      <c r="H18" s="912">
        <v>910375193</v>
      </c>
      <c r="I18" s="911" t="s">
        <v>224</v>
      </c>
      <c r="J18" s="911" t="s">
        <v>7</v>
      </c>
      <c r="K18" s="911" t="s">
        <v>221</v>
      </c>
      <c r="L18" s="912" t="s">
        <v>270</v>
      </c>
      <c r="M18" s="912" t="s">
        <v>270</v>
      </c>
      <c r="N18" s="912"/>
      <c r="O18" s="912"/>
      <c r="P18" s="912"/>
    </row>
    <row r="19" spans="2:16" ht="22.25" customHeight="1">
      <c r="B19" s="909">
        <v>45836</v>
      </c>
      <c r="C19" s="910" t="s">
        <v>12518</v>
      </c>
      <c r="D19" s="2" t="str">
        <f t="shared" si="0"/>
        <v>S4</v>
      </c>
      <c r="E19" s="911" t="s">
        <v>12557</v>
      </c>
      <c r="F19" s="912">
        <v>61176625</v>
      </c>
      <c r="G19" s="912"/>
      <c r="H19" s="912">
        <v>918079819</v>
      </c>
      <c r="I19" s="911" t="s">
        <v>224</v>
      </c>
      <c r="J19" s="911" t="s">
        <v>7</v>
      </c>
      <c r="K19" s="911" t="s">
        <v>221</v>
      </c>
      <c r="L19" s="912" t="s">
        <v>270</v>
      </c>
      <c r="M19" s="912" t="s">
        <v>270</v>
      </c>
      <c r="N19" s="912"/>
      <c r="O19" s="912"/>
      <c r="P19" s="912"/>
    </row>
    <row r="20" spans="2:16" ht="22.25" customHeight="1">
      <c r="B20" s="909">
        <v>45840</v>
      </c>
      <c r="C20" s="910" t="str">
        <f>TEXT(AG_Pya[[#This Row],[FECHA]],"mmm")</f>
        <v>Jul</v>
      </c>
      <c r="D20" s="2" t="str">
        <f t="shared" si="0"/>
        <v>S1</v>
      </c>
      <c r="E20" s="911" t="s">
        <v>12568</v>
      </c>
      <c r="F20" s="912">
        <v>61331752</v>
      </c>
      <c r="G20" s="912"/>
      <c r="H20" s="912">
        <v>970700201</v>
      </c>
      <c r="I20" s="911" t="s">
        <v>224</v>
      </c>
      <c r="J20" s="911" t="s">
        <v>7</v>
      </c>
      <c r="K20" s="911" t="s">
        <v>221</v>
      </c>
      <c r="L20" s="912" t="s">
        <v>270</v>
      </c>
      <c r="M20" s="912" t="s">
        <v>270</v>
      </c>
      <c r="N20" s="912"/>
      <c r="O20" s="912"/>
      <c r="P20" s="912"/>
    </row>
    <row r="21" spans="2:16" ht="22.25" customHeight="1">
      <c r="B21" s="909">
        <v>45841</v>
      </c>
      <c r="C21" s="910" t="str">
        <f>TEXT(AG_Pya[[#This Row],[FECHA]],"mmm")</f>
        <v>Jul</v>
      </c>
      <c r="D21" s="2" t="str">
        <f t="shared" si="0"/>
        <v>S1</v>
      </c>
      <c r="E21" s="399" t="s">
        <v>3868</v>
      </c>
      <c r="F21" s="3">
        <v>61225995</v>
      </c>
      <c r="G21" s="912"/>
      <c r="H21" s="3">
        <v>946796715</v>
      </c>
      <c r="I21" s="911" t="s">
        <v>224</v>
      </c>
      <c r="J21" s="911" t="s">
        <v>7</v>
      </c>
      <c r="K21" s="911" t="s">
        <v>221</v>
      </c>
      <c r="L21" s="912" t="s">
        <v>270</v>
      </c>
      <c r="M21" s="912" t="s">
        <v>270</v>
      </c>
      <c r="N21" s="912"/>
      <c r="O21" s="912"/>
      <c r="P21" s="912"/>
    </row>
    <row r="22" spans="2:16" ht="16">
      <c r="B22" s="18">
        <v>45821</v>
      </c>
      <c r="C22" s="910" t="str">
        <f>TEXT(AG_Pya[[#This Row],[FECHA]],"mmm")</f>
        <v>Jun</v>
      </c>
      <c r="D22" s="2" t="str">
        <f t="shared" si="0"/>
        <v>S2</v>
      </c>
      <c r="E22" s="20" t="s">
        <v>135</v>
      </c>
      <c r="F22" s="21">
        <v>72052578</v>
      </c>
      <c r="G22" s="21"/>
      <c r="H22" s="21">
        <v>903408414</v>
      </c>
      <c r="I22" s="20" t="s">
        <v>223</v>
      </c>
      <c r="J22" s="20"/>
      <c r="K22" s="20" t="s">
        <v>249</v>
      </c>
      <c r="L22" s="21" t="s">
        <v>270</v>
      </c>
      <c r="M22" s="21" t="s">
        <v>270</v>
      </c>
      <c r="N22" s="21"/>
      <c r="O22" s="21"/>
      <c r="P22" s="21"/>
    </row>
    <row r="23" spans="2:16" ht="16">
      <c r="B23" s="18">
        <v>45821</v>
      </c>
      <c r="C23" s="910" t="str">
        <f>TEXT(AG_Pya[[#This Row],[FECHA]],"mmm")</f>
        <v>Jun</v>
      </c>
      <c r="D23" s="2" t="str">
        <f t="shared" si="0"/>
        <v>S2</v>
      </c>
      <c r="E23" s="20" t="s">
        <v>64</v>
      </c>
      <c r="F23" s="21">
        <v>61433851</v>
      </c>
      <c r="G23" s="21"/>
      <c r="H23" s="21">
        <v>921062840</v>
      </c>
      <c r="I23" s="20" t="s">
        <v>224</v>
      </c>
      <c r="J23" s="20"/>
      <c r="K23" s="20" t="s">
        <v>249</v>
      </c>
      <c r="L23" s="21" t="s">
        <v>270</v>
      </c>
      <c r="M23" s="21" t="s">
        <v>270</v>
      </c>
      <c r="N23" s="21"/>
      <c r="O23" s="21"/>
      <c r="P23" s="21"/>
    </row>
    <row r="24" spans="2:16" ht="32">
      <c r="B24" s="909">
        <v>45838</v>
      </c>
      <c r="C24" s="910" t="str">
        <f>TEXT(AG_Pya[[#This Row],[FECHA]],"mmm")</f>
        <v>Jun</v>
      </c>
      <c r="D24" s="915" t="str">
        <f>IF(AND(DAY(B24)&gt;=1,DAY(B24)&lt;=7),"S1",
IF(AND(DAY(B24)&gt;=8,DAY(B24)&lt;=14),"S2",
IF(AND(DAY(B24)&gt;=15,DAY(B24)&lt;=21),"S3",
IF(AND(DAY(B24)&gt;=22,DAY(B24)&lt;=31),"S4",""))))</f>
        <v>S4</v>
      </c>
      <c r="E24" t="s">
        <v>76</v>
      </c>
      <c r="F24">
        <v>61516070</v>
      </c>
      <c r="G24" s="912"/>
      <c r="H24">
        <v>969868543</v>
      </c>
      <c r="I24" s="916" t="s">
        <v>223</v>
      </c>
      <c r="J24" s="911"/>
      <c r="K24" s="911" t="s">
        <v>249</v>
      </c>
      <c r="L24" s="912" t="s">
        <v>270</v>
      </c>
      <c r="M24" s="912" t="s">
        <v>270</v>
      </c>
      <c r="N24" s="912"/>
      <c r="O24" s="912"/>
      <c r="P24" s="912"/>
    </row>
    <row r="25" spans="2:16" ht="16">
      <c r="B25" s="18">
        <v>45824</v>
      </c>
      <c r="C25" s="910" t="str">
        <f>TEXT(AG_Pya[[#This Row],[FECHA]],"mmm")</f>
        <v>Jun</v>
      </c>
      <c r="D25" s="2" t="str">
        <f t="shared" si="0"/>
        <v>S3</v>
      </c>
      <c r="E25" s="20" t="s">
        <v>192</v>
      </c>
      <c r="F25" s="21">
        <v>72986137</v>
      </c>
      <c r="G25" s="21"/>
      <c r="H25" s="21">
        <v>994555664</v>
      </c>
      <c r="I25" s="20" t="s">
        <v>224</v>
      </c>
      <c r="J25" s="20"/>
      <c r="K25" s="20" t="s">
        <v>249</v>
      </c>
      <c r="L25" s="21" t="s">
        <v>270</v>
      </c>
      <c r="M25" s="21" t="s">
        <v>270</v>
      </c>
      <c r="N25" s="21"/>
      <c r="O25" s="21"/>
      <c r="P25" s="21"/>
    </row>
    <row r="26" spans="2:16" ht="16">
      <c r="B26" s="18">
        <v>45827</v>
      </c>
      <c r="C26" s="910" t="str">
        <f>TEXT(AG_Pya[[#This Row],[FECHA]],"mmm")</f>
        <v>Jun</v>
      </c>
      <c r="D26" s="2" t="str">
        <f t="shared" si="0"/>
        <v>S3</v>
      </c>
      <c r="E26" s="20" t="s">
        <v>162</v>
      </c>
      <c r="F26" s="21">
        <v>72346541</v>
      </c>
      <c r="G26" s="21"/>
      <c r="H26" s="21">
        <v>994159399</v>
      </c>
      <c r="I26" s="20" t="s">
        <v>224</v>
      </c>
      <c r="J26" s="20"/>
      <c r="K26" s="20" t="s">
        <v>249</v>
      </c>
      <c r="L26" s="21" t="s">
        <v>270</v>
      </c>
      <c r="M26" s="21" t="s">
        <v>270</v>
      </c>
      <c r="N26" s="21"/>
      <c r="O26" s="21"/>
      <c r="P26" s="21"/>
    </row>
    <row r="27" spans="2:16" ht="16">
      <c r="B27" s="18">
        <v>45848</v>
      </c>
      <c r="C27" s="19" t="str">
        <f>TEXT(AG_Pya[[#This Row],[FECHA]],"mmm")</f>
        <v>Jul</v>
      </c>
      <c r="D27" s="2" t="str">
        <f t="shared" si="0"/>
        <v>S2</v>
      </c>
      <c r="E27" s="20" t="s">
        <v>5637</v>
      </c>
      <c r="F27" s="21">
        <v>70699291</v>
      </c>
      <c r="G27" s="21"/>
      <c r="H27" s="21">
        <v>997787341</v>
      </c>
      <c r="I27" s="20" t="s">
        <v>224</v>
      </c>
      <c r="J27" s="20"/>
      <c r="K27" s="20" t="s">
        <v>221</v>
      </c>
      <c r="L27" s="21" t="s">
        <v>270</v>
      </c>
      <c r="M27" s="21" t="s">
        <v>270</v>
      </c>
      <c r="N27" s="21"/>
      <c r="O27" s="21"/>
      <c r="P27" s="21"/>
    </row>
    <row r="28" spans="2:16" ht="32">
      <c r="B28" s="18">
        <v>45847</v>
      </c>
      <c r="C28" s="19" t="str">
        <f>TEXT(AG_Pya[[#This Row],[FECHA]],"mmm")</f>
        <v>Jul</v>
      </c>
      <c r="D28" s="2" t="str">
        <f t="shared" si="0"/>
        <v>S2</v>
      </c>
      <c r="E28" s="20" t="s">
        <v>12637</v>
      </c>
      <c r="F28" s="21">
        <v>74054707</v>
      </c>
      <c r="G28" s="21"/>
      <c r="H28" s="21">
        <v>982254730</v>
      </c>
      <c r="I28" s="90" t="s">
        <v>223</v>
      </c>
      <c r="J28" s="20"/>
      <c r="K28" s="20" t="s">
        <v>221</v>
      </c>
      <c r="L28" s="21" t="s">
        <v>270</v>
      </c>
      <c r="M28" s="21" t="s">
        <v>272</v>
      </c>
      <c r="N28" s="21"/>
      <c r="O28" s="21"/>
      <c r="P28" s="21" t="s">
        <v>12606</v>
      </c>
    </row>
    <row r="29" spans="2:16" ht="16">
      <c r="B29" s="909">
        <v>45845</v>
      </c>
      <c r="C29" s="910" t="str">
        <f>TEXT(AG_Pya[[#This Row],[FECHA]],"mmm")</f>
        <v>Jul</v>
      </c>
      <c r="D29" s="915" t="str">
        <f>IF(AND(DAY(B29)&gt;=1,DAY(B29)&lt;=7),"S1",
IF(AND(DAY(B29)&gt;=8,DAY(B29)&lt;=14),"S2",
IF(AND(DAY(B29)&gt;=15,DAY(B29)&lt;=21),"S3",
IF(AND(DAY(B29)&gt;=22,DAY(B29)&lt;=31),"S4",""))))</f>
        <v>S1</v>
      </c>
      <c r="E29" s="210" t="s">
        <v>12569</v>
      </c>
      <c r="F29" s="210">
        <v>61355004</v>
      </c>
      <c r="G29" s="912"/>
      <c r="H29" s="912">
        <v>964339899</v>
      </c>
      <c r="I29" s="916" t="s">
        <v>224</v>
      </c>
      <c r="J29" s="911"/>
      <c r="K29" s="911" t="s">
        <v>221</v>
      </c>
      <c r="L29" s="912" t="s">
        <v>270</v>
      </c>
      <c r="M29" s="912" t="s">
        <v>270</v>
      </c>
      <c r="N29" s="912"/>
      <c r="O29" s="912"/>
      <c r="P29" s="912"/>
    </row>
    <row r="30" spans="2:16">
      <c r="B30" s="909">
        <v>45846</v>
      </c>
      <c r="C30" s="910" t="str">
        <f>TEXT(AG_Pya[[#This Row],[FECHA]],"mmm")</f>
        <v>Jul</v>
      </c>
      <c r="D30" s="910" t="str">
        <f t="shared" ref="D30:D37" si="1">IF(AND(DAY(B30)&gt;=1,DAY(B30)&lt;=7),"S1",
IF(AND(DAY(B30)&gt;=8,DAY(B30)&lt;=14),"S2",
IF(AND(DAY(B30)&gt;=15,DAY(B30)&lt;=21),"S3",
IF(AND(DAY(B30)&gt;=22,DAY(B30)&lt;=31),"S4",""))))</f>
        <v>S2</v>
      </c>
      <c r="E30" s="911" t="s">
        <v>12605</v>
      </c>
      <c r="F30" s="912">
        <v>72058361</v>
      </c>
      <c r="G30" s="912"/>
      <c r="H30" s="912">
        <v>989376173</v>
      </c>
      <c r="I30" s="20" t="s">
        <v>224</v>
      </c>
      <c r="J30" s="911"/>
      <c r="K30" s="911" t="s">
        <v>221</v>
      </c>
      <c r="L30" s="912" t="s">
        <v>270</v>
      </c>
      <c r="M30" s="912" t="s">
        <v>272</v>
      </c>
      <c r="N30" s="912"/>
      <c r="O30" s="912"/>
      <c r="P30" s="21" t="s">
        <v>12606</v>
      </c>
    </row>
    <row r="31" spans="2:16" ht="32">
      <c r="B31" s="909">
        <v>45849</v>
      </c>
      <c r="C31" s="910" t="str">
        <f>TEXT(AG_Pya[[#This Row],[FECHA]],"mmm")</f>
        <v>Jul</v>
      </c>
      <c r="D31" s="910" t="str">
        <f t="shared" si="1"/>
        <v>S2</v>
      </c>
      <c r="E31" s="400" t="s">
        <v>12532</v>
      </c>
      <c r="F31" s="912">
        <v>60335049</v>
      </c>
      <c r="G31" s="912"/>
      <c r="H31" s="912">
        <v>924840684</v>
      </c>
      <c r="I31" s="916" t="s">
        <v>223</v>
      </c>
      <c r="J31" s="911"/>
      <c r="K31" s="911" t="s">
        <v>221</v>
      </c>
      <c r="L31" s="912" t="s">
        <v>270</v>
      </c>
      <c r="M31" s="912" t="s">
        <v>270</v>
      </c>
      <c r="N31" s="912"/>
      <c r="O31" s="912"/>
      <c r="P31" s="21"/>
    </row>
    <row r="32" spans="2:16" ht="16">
      <c r="B32" s="909">
        <v>45849</v>
      </c>
      <c r="C32" s="910" t="str">
        <f>TEXT(AG_Pya[[#This Row],[FECHA]],"mmm")</f>
        <v>Jul</v>
      </c>
      <c r="D32" s="910" t="str">
        <f t="shared" si="1"/>
        <v>S2</v>
      </c>
      <c r="E32" s="911" t="s">
        <v>107</v>
      </c>
      <c r="F32" s="912">
        <v>62375362</v>
      </c>
      <c r="G32" s="912"/>
      <c r="H32" s="912">
        <v>939068982</v>
      </c>
      <c r="I32" s="916" t="s">
        <v>224</v>
      </c>
      <c r="J32" s="911"/>
      <c r="K32" s="911" t="s">
        <v>249</v>
      </c>
      <c r="L32" s="912" t="s">
        <v>270</v>
      </c>
      <c r="M32" s="912" t="s">
        <v>270</v>
      </c>
      <c r="N32" s="912"/>
      <c r="O32" s="912"/>
      <c r="P32" s="21"/>
    </row>
    <row r="33" spans="2:16" ht="16">
      <c r="B33" s="909">
        <v>45848</v>
      </c>
      <c r="C33" s="910" t="str">
        <f>TEXT(AG_Pya[[#This Row],[FECHA]],"mmm")</f>
        <v>Jul</v>
      </c>
      <c r="D33" s="910" t="str">
        <f t="shared" si="1"/>
        <v>S2</v>
      </c>
      <c r="E33" s="474" t="s">
        <v>5970</v>
      </c>
      <c r="F33" s="475" t="s">
        <v>12406</v>
      </c>
      <c r="G33" s="912"/>
      <c r="H33" s="475" t="s">
        <v>5971</v>
      </c>
      <c r="I33" s="916" t="s">
        <v>224</v>
      </c>
      <c r="J33" s="911"/>
      <c r="K33" s="911" t="s">
        <v>221</v>
      </c>
      <c r="L33" s="912" t="s">
        <v>270</v>
      </c>
      <c r="M33" s="912" t="s">
        <v>270</v>
      </c>
      <c r="N33" s="912"/>
      <c r="O33" s="912"/>
      <c r="P33" s="21"/>
    </row>
    <row r="34" spans="2:16" ht="32">
      <c r="B34" s="909">
        <v>45849</v>
      </c>
      <c r="C34" s="910" t="str">
        <f>TEXT(AG_Pya[[#This Row],[FECHA]],"mmm")</f>
        <v>Jul</v>
      </c>
      <c r="D34" s="910" t="str">
        <f t="shared" si="1"/>
        <v>S2</v>
      </c>
      <c r="E34" s="916" t="s">
        <v>7251</v>
      </c>
      <c r="F34" s="912">
        <v>72520085</v>
      </c>
      <c r="G34" s="912"/>
      <c r="H34" s="912">
        <v>990161145</v>
      </c>
      <c r="I34" s="916" t="s">
        <v>223</v>
      </c>
      <c r="J34" s="911"/>
      <c r="K34" s="911" t="s">
        <v>221</v>
      </c>
      <c r="L34" s="912" t="s">
        <v>270</v>
      </c>
      <c r="M34" s="912" t="s">
        <v>270</v>
      </c>
      <c r="N34" s="912"/>
      <c r="O34" s="912"/>
      <c r="P34" s="912"/>
    </row>
    <row r="35" spans="2:16" ht="16">
      <c r="B35" s="909">
        <v>45849</v>
      </c>
      <c r="C35" s="910" t="str">
        <f>TEXT(AG_Pya[[#This Row],[FECHA]],"mmm")</f>
        <v>Jul</v>
      </c>
      <c r="D35" s="910" t="str">
        <f t="shared" si="1"/>
        <v>S2</v>
      </c>
      <c r="E35" s="916" t="s">
        <v>12638</v>
      </c>
      <c r="F35" s="912">
        <v>74116673</v>
      </c>
      <c r="G35" s="912"/>
      <c r="H35" s="912">
        <v>995687204</v>
      </c>
      <c r="I35" s="916" t="s">
        <v>224</v>
      </c>
      <c r="J35" s="911"/>
      <c r="K35" s="911" t="s">
        <v>249</v>
      </c>
      <c r="L35" s="912" t="s">
        <v>270</v>
      </c>
      <c r="M35" s="912" t="s">
        <v>272</v>
      </c>
      <c r="N35" s="912"/>
      <c r="O35" s="912"/>
      <c r="P35" s="912"/>
    </row>
    <row r="36" spans="2:16" ht="16">
      <c r="B36" s="909">
        <v>45849</v>
      </c>
      <c r="C36" s="910" t="str">
        <f>TEXT(AG_Pya[[#This Row],[FECHA]],"mmm")</f>
        <v>Jul</v>
      </c>
      <c r="D36" s="910" t="str">
        <f t="shared" si="1"/>
        <v>S2</v>
      </c>
      <c r="E36" s="916" t="s">
        <v>140</v>
      </c>
      <c r="F36" s="912">
        <v>72059516</v>
      </c>
      <c r="G36" s="912"/>
      <c r="H36" s="912">
        <v>997849889</v>
      </c>
      <c r="I36" s="916" t="s">
        <v>224</v>
      </c>
      <c r="J36" s="911"/>
      <c r="K36" s="911" t="s">
        <v>249</v>
      </c>
      <c r="L36" s="912" t="s">
        <v>270</v>
      </c>
      <c r="M36" s="912" t="s">
        <v>270</v>
      </c>
      <c r="N36" s="912"/>
      <c r="O36" s="912"/>
      <c r="P36" s="912"/>
    </row>
    <row r="37" spans="2:16" ht="32">
      <c r="B37" s="909">
        <v>45849</v>
      </c>
      <c r="C37" s="910" t="str">
        <f>TEXT(AG_Pya[[#This Row],[FECHA]],"mmm")</f>
        <v>Jul</v>
      </c>
      <c r="D37" s="910" t="str">
        <f t="shared" si="1"/>
        <v>S2</v>
      </c>
      <c r="E37" s="474" t="s">
        <v>9928</v>
      </c>
      <c r="F37" s="789">
        <v>77379433</v>
      </c>
      <c r="G37" s="912"/>
      <c r="H37" s="912">
        <v>912796974</v>
      </c>
      <c r="I37" s="916" t="s">
        <v>223</v>
      </c>
      <c r="J37" s="911"/>
      <c r="K37" s="911" t="s">
        <v>221</v>
      </c>
      <c r="L37" s="912" t="s">
        <v>270</v>
      </c>
      <c r="M37" s="912" t="s">
        <v>270</v>
      </c>
      <c r="N37" s="912"/>
      <c r="O37" s="912"/>
      <c r="P37" s="912"/>
    </row>
    <row r="38" spans="2:16" ht="16">
      <c r="B38" s="909">
        <v>45856</v>
      </c>
      <c r="C38" s="910" t="str">
        <f>TEXT(AG_Pya[[#This Row],[FECHA]],"mmm")</f>
        <v>Jul</v>
      </c>
      <c r="D38" s="910" t="str">
        <f t="shared" ref="D38:D49" si="2">IF(AND(DAY(B38)&gt;=1,DAY(B38)&lt;=7),"S1",
IF(AND(DAY(B38)&gt;=8,DAY(B38)&lt;=14),"S2",
IF(AND(DAY(B38)&gt;=15,DAY(B38)&lt;=21),"S3",
IF(AND(DAY(B38)&gt;=22,DAY(B38)&lt;=31),"S4",""))))</f>
        <v>S3</v>
      </c>
      <c r="E38" s="916" t="s">
        <v>5830</v>
      </c>
      <c r="F38" s="912">
        <v>70884868</v>
      </c>
      <c r="G38" s="912"/>
      <c r="H38" s="912">
        <v>926698926</v>
      </c>
      <c r="I38" s="911" t="s">
        <v>225</v>
      </c>
      <c r="J38" s="911"/>
      <c r="K38" s="911" t="s">
        <v>221</v>
      </c>
      <c r="L38" s="912" t="s">
        <v>270</v>
      </c>
      <c r="M38" s="912" t="s">
        <v>272</v>
      </c>
      <c r="N38" s="912"/>
      <c r="O38" s="912"/>
      <c r="P38" s="912"/>
    </row>
    <row r="39" spans="2:16" ht="16">
      <c r="B39" s="909">
        <v>45855</v>
      </c>
      <c r="C39" s="910" t="str">
        <f>TEXT(AG_Pya[[#This Row],[FECHA]],"mmm")</f>
        <v>Jul</v>
      </c>
      <c r="D39" s="910" t="str">
        <f t="shared" si="2"/>
        <v>S3</v>
      </c>
      <c r="E39" s="911" t="s">
        <v>12620</v>
      </c>
      <c r="F39" s="912">
        <v>72699757</v>
      </c>
      <c r="G39" s="912"/>
      <c r="H39" s="912">
        <v>993008811</v>
      </c>
      <c r="I39" s="916" t="s">
        <v>224</v>
      </c>
      <c r="J39" s="911"/>
      <c r="K39" s="911" t="s">
        <v>221</v>
      </c>
      <c r="L39" s="912" t="s">
        <v>270</v>
      </c>
      <c r="M39" s="912" t="s">
        <v>270</v>
      </c>
      <c r="N39" s="912"/>
      <c r="O39" s="912"/>
      <c r="P39" s="912"/>
    </row>
    <row r="40" spans="2:16" ht="32">
      <c r="B40" s="909">
        <v>45855</v>
      </c>
      <c r="C40" s="910" t="str">
        <f>TEXT(AG_Pya[[#This Row],[FECHA]],"mmm")</f>
        <v>Jul</v>
      </c>
      <c r="D40" s="910" t="str">
        <f t="shared" si="2"/>
        <v>S3</v>
      </c>
      <c r="E40" s="916" t="s">
        <v>137</v>
      </c>
      <c r="F40" s="912">
        <v>72055885</v>
      </c>
      <c r="G40" s="912"/>
      <c r="H40" s="912">
        <v>949651217</v>
      </c>
      <c r="I40" s="916" t="s">
        <v>223</v>
      </c>
      <c r="J40" s="911"/>
      <c r="K40" s="911" t="s">
        <v>249</v>
      </c>
      <c r="L40" s="912" t="s">
        <v>270</v>
      </c>
      <c r="M40" s="912" t="s">
        <v>270</v>
      </c>
      <c r="N40" s="912"/>
      <c r="O40" s="912"/>
      <c r="P40" s="912"/>
    </row>
    <row r="41" spans="2:16" ht="32">
      <c r="B41" s="909">
        <v>45857</v>
      </c>
      <c r="C41" s="910" t="str">
        <f>TEXT(AG_Pya[[#This Row],[FECHA]],"mmm")</f>
        <v>Jul</v>
      </c>
      <c r="D41" s="910" t="str">
        <f t="shared" ref="D41:D48" si="3">IF(AND(DAY(B41)&gt;=1,DAY(B41)&lt;=7),"S1",
IF(AND(DAY(B41)&gt;=8,DAY(B41)&lt;=14),"S2",
IF(AND(DAY(B41)&gt;=15,DAY(B41)&lt;=21),"S3",
IF(AND(DAY(B41)&gt;=22,DAY(B41)&lt;=31),"S4",""))))</f>
        <v>S3</v>
      </c>
      <c r="E41" s="788" t="s">
        <v>141</v>
      </c>
      <c r="F41" s="790">
        <v>72060050</v>
      </c>
      <c r="G41" s="912"/>
      <c r="H41" s="791">
        <v>947682222</v>
      </c>
      <c r="I41" s="916" t="s">
        <v>223</v>
      </c>
      <c r="J41" s="911"/>
      <c r="K41" s="911" t="s">
        <v>249</v>
      </c>
      <c r="L41" s="912" t="s">
        <v>270</v>
      </c>
      <c r="M41" s="912" t="s">
        <v>270</v>
      </c>
      <c r="N41" s="912"/>
      <c r="O41" s="912"/>
      <c r="P41" s="912"/>
    </row>
    <row r="42" spans="2:16" ht="32">
      <c r="B42" s="909">
        <v>45857</v>
      </c>
      <c r="C42" s="910" t="str">
        <f>TEXT(AG_Pya[[#This Row],[FECHA]],"mmm")</f>
        <v>Jul</v>
      </c>
      <c r="D42" s="910" t="str">
        <f t="shared" si="3"/>
        <v>S3</v>
      </c>
      <c r="E42" s="787" t="s">
        <v>6116</v>
      </c>
      <c r="F42" s="790">
        <v>71184535</v>
      </c>
      <c r="G42" s="912"/>
      <c r="H42" s="791">
        <v>969537244</v>
      </c>
      <c r="I42" s="916" t="s">
        <v>223</v>
      </c>
      <c r="J42" s="911"/>
      <c r="K42" s="911" t="s">
        <v>221</v>
      </c>
      <c r="L42" s="912" t="s">
        <v>270</v>
      </c>
      <c r="M42" s="912" t="s">
        <v>270</v>
      </c>
      <c r="N42" s="912"/>
      <c r="O42" s="912"/>
      <c r="P42" s="912"/>
    </row>
    <row r="43" spans="2:16" ht="16">
      <c r="B43" s="909">
        <v>45857</v>
      </c>
      <c r="C43" s="910" t="str">
        <f>TEXT(AG_Pya[[#This Row],[FECHA]],"mmm")</f>
        <v>Jul</v>
      </c>
      <c r="D43" s="910" t="str">
        <f t="shared" si="3"/>
        <v>S3</v>
      </c>
      <c r="E43" s="787" t="s">
        <v>7550</v>
      </c>
      <c r="F43" s="790">
        <v>72758741</v>
      </c>
      <c r="G43" s="912"/>
      <c r="H43" s="791">
        <v>969147870</v>
      </c>
      <c r="I43" s="916" t="s">
        <v>224</v>
      </c>
      <c r="J43" s="911"/>
      <c r="K43" s="911" t="s">
        <v>221</v>
      </c>
      <c r="L43" s="912" t="s">
        <v>270</v>
      </c>
      <c r="M43" s="912" t="s">
        <v>270</v>
      </c>
      <c r="N43" s="912"/>
      <c r="O43" s="912"/>
      <c r="P43" s="912"/>
    </row>
    <row r="44" spans="2:16" ht="16">
      <c r="B44" s="909">
        <v>45857</v>
      </c>
      <c r="C44" s="910" t="str">
        <f>TEXT(AG_Pya[[#This Row],[FECHA]],"mmm")</f>
        <v>Jul</v>
      </c>
      <c r="D44" s="910" t="str">
        <f t="shared" si="3"/>
        <v>S3</v>
      </c>
      <c r="E44" s="787" t="s">
        <v>5745</v>
      </c>
      <c r="F44" s="790">
        <v>70731995</v>
      </c>
      <c r="G44" s="912"/>
      <c r="H44" s="791">
        <v>971983870</v>
      </c>
      <c r="I44" s="916" t="s">
        <v>224</v>
      </c>
      <c r="J44" s="911"/>
      <c r="K44" s="911" t="s">
        <v>221</v>
      </c>
      <c r="L44" s="912" t="s">
        <v>270</v>
      </c>
      <c r="M44" s="912" t="s">
        <v>270</v>
      </c>
      <c r="N44" s="912"/>
      <c r="O44" s="912"/>
      <c r="P44" s="912"/>
    </row>
    <row r="45" spans="2:16" ht="16">
      <c r="B45" s="909">
        <v>45857</v>
      </c>
      <c r="C45" s="910" t="str">
        <f>TEXT(AG_Pya[[#This Row],[FECHA]],"mmm")</f>
        <v>Jul</v>
      </c>
      <c r="D45" s="910" t="str">
        <f t="shared" si="3"/>
        <v>S3</v>
      </c>
      <c r="E45" s="787" t="s">
        <v>3368</v>
      </c>
      <c r="F45" s="790">
        <v>60866530</v>
      </c>
      <c r="G45" s="912"/>
      <c r="H45" s="791">
        <v>929750002</v>
      </c>
      <c r="I45" s="911" t="s">
        <v>225</v>
      </c>
      <c r="J45" s="911"/>
      <c r="K45" s="911" t="s">
        <v>221</v>
      </c>
      <c r="L45" s="912" t="s">
        <v>270</v>
      </c>
      <c r="M45" s="912" t="s">
        <v>270</v>
      </c>
      <c r="N45" s="912"/>
      <c r="O45" s="912"/>
      <c r="P45" s="912"/>
    </row>
    <row r="46" spans="2:16" ht="32">
      <c r="B46" s="909">
        <v>45857</v>
      </c>
      <c r="C46" s="910" t="str">
        <f>TEXT(AG_Pya[[#This Row],[FECHA]],"mmm")</f>
        <v>Jul</v>
      </c>
      <c r="D46" s="910" t="str">
        <f t="shared" si="3"/>
        <v>S3</v>
      </c>
      <c r="E46" s="787" t="s">
        <v>183</v>
      </c>
      <c r="F46" s="790">
        <v>72827668</v>
      </c>
      <c r="G46" s="912"/>
      <c r="H46" s="791">
        <v>980545320</v>
      </c>
      <c r="I46" s="916" t="s">
        <v>223</v>
      </c>
      <c r="J46" s="911"/>
      <c r="K46" s="911" t="s">
        <v>249</v>
      </c>
      <c r="L46" s="912" t="s">
        <v>270</v>
      </c>
      <c r="M46" s="912" t="s">
        <v>270</v>
      </c>
      <c r="N46" s="912"/>
      <c r="O46" s="912"/>
      <c r="P46" s="912"/>
    </row>
    <row r="47" spans="2:16" ht="16">
      <c r="B47" s="909">
        <v>45857</v>
      </c>
      <c r="C47" s="910" t="str">
        <f>TEXT(AG_Pya[[#This Row],[FECHA]],"mmm")</f>
        <v>Jul</v>
      </c>
      <c r="D47" s="910" t="str">
        <f t="shared" si="3"/>
        <v>S3</v>
      </c>
      <c r="E47" s="787" t="s">
        <v>187</v>
      </c>
      <c r="F47" s="790">
        <v>72833204</v>
      </c>
      <c r="G47" s="912"/>
      <c r="H47" s="791">
        <v>943071000</v>
      </c>
      <c r="I47" s="916" t="s">
        <v>224</v>
      </c>
      <c r="J47" s="911"/>
      <c r="K47" s="911" t="s">
        <v>249</v>
      </c>
      <c r="L47" s="912" t="s">
        <v>270</v>
      </c>
      <c r="M47" s="912" t="s">
        <v>270</v>
      </c>
      <c r="N47" s="912"/>
      <c r="O47" s="912"/>
      <c r="P47" s="912"/>
    </row>
    <row r="48" spans="2:16" ht="32">
      <c r="B48" s="909">
        <v>45857</v>
      </c>
      <c r="C48" s="910" t="str">
        <f>TEXT(AG_Pya[[#This Row],[FECHA]],"mmm")</f>
        <v>Jul</v>
      </c>
      <c r="D48" s="910" t="str">
        <f t="shared" si="3"/>
        <v>S3</v>
      </c>
      <c r="E48" s="787" t="s">
        <v>39</v>
      </c>
      <c r="F48" s="790">
        <v>61031112</v>
      </c>
      <c r="G48" s="912"/>
      <c r="H48" s="791">
        <v>921996437</v>
      </c>
      <c r="I48" s="916" t="s">
        <v>223</v>
      </c>
      <c r="J48" s="911"/>
      <c r="K48" s="911" t="s">
        <v>249</v>
      </c>
      <c r="L48" s="912" t="s">
        <v>270</v>
      </c>
      <c r="M48" s="912" t="s">
        <v>270</v>
      </c>
      <c r="N48" s="912"/>
      <c r="O48" s="912"/>
      <c r="P48" s="912"/>
    </row>
    <row r="49" spans="2:16" ht="16">
      <c r="B49" s="909">
        <v>45859</v>
      </c>
      <c r="C49" s="910" t="str">
        <f>TEXT(AG_Pya[[#This Row],[FECHA]],"mmm")</f>
        <v>Jul</v>
      </c>
      <c r="D49" s="910" t="str">
        <f t="shared" si="2"/>
        <v>S3</v>
      </c>
      <c r="E49" s="713" t="s">
        <v>12613</v>
      </c>
      <c r="F49" s="912">
        <v>72404279</v>
      </c>
      <c r="G49" s="912"/>
      <c r="H49" s="912">
        <v>972419618</v>
      </c>
      <c r="I49" s="916" t="s">
        <v>224</v>
      </c>
      <c r="J49" s="911"/>
      <c r="K49" s="911" t="s">
        <v>221</v>
      </c>
      <c r="L49" s="912" t="s">
        <v>270</v>
      </c>
      <c r="M49" s="912" t="s">
        <v>270</v>
      </c>
      <c r="N49" s="912"/>
      <c r="O49" s="912"/>
      <c r="P49" s="912"/>
    </row>
    <row r="50" spans="2:16" ht="32">
      <c r="B50" s="909">
        <v>45860</v>
      </c>
      <c r="C50" s="910" t="str">
        <f>TEXT(AG_Pya[[#This Row],[FECHA]],"mmm")</f>
        <v>Jul</v>
      </c>
      <c r="D50" s="910" t="str">
        <f t="shared" ref="D50:D54" si="4">IF(AND(DAY(B50)&gt;=1,DAY(B50)&lt;=7),"S1",
IF(AND(DAY(B50)&gt;=8,DAY(B50)&lt;=14),"S2",
IF(AND(DAY(B50)&gt;=15,DAY(B50)&lt;=21),"S3",
IF(AND(DAY(B50)&gt;=22,DAY(B50)&lt;=31),"S4",""))))</f>
        <v>S4</v>
      </c>
      <c r="E50" s="792" t="s">
        <v>4050</v>
      </c>
      <c r="F50" s="912">
        <v>61342113</v>
      </c>
      <c r="G50" s="912"/>
      <c r="H50" s="912">
        <v>988218407</v>
      </c>
      <c r="I50" s="916" t="s">
        <v>223</v>
      </c>
      <c r="J50" s="911"/>
      <c r="K50" s="911" t="s">
        <v>221</v>
      </c>
      <c r="L50" s="912" t="s">
        <v>270</v>
      </c>
      <c r="M50" s="912" t="s">
        <v>270</v>
      </c>
      <c r="N50" s="912"/>
      <c r="O50" s="912"/>
      <c r="P50" s="912"/>
    </row>
    <row r="51" spans="2:16" ht="16">
      <c r="B51" s="909">
        <v>45860</v>
      </c>
      <c r="C51" s="910" t="str">
        <f>TEXT(AG_Pya[[#This Row],[FECHA]],"mmm")</f>
        <v>Jul</v>
      </c>
      <c r="D51" s="910" t="str">
        <f t="shared" si="4"/>
        <v>S4</v>
      </c>
      <c r="E51" t="s">
        <v>3704</v>
      </c>
      <c r="F51" s="912">
        <v>61131105</v>
      </c>
      <c r="G51" s="912"/>
      <c r="H51" s="912">
        <v>937009784</v>
      </c>
      <c r="I51" s="916" t="s">
        <v>224</v>
      </c>
      <c r="J51" s="911"/>
      <c r="K51" s="911" t="s">
        <v>221</v>
      </c>
      <c r="L51" s="912" t="s">
        <v>270</v>
      </c>
      <c r="M51" s="912" t="s">
        <v>270</v>
      </c>
      <c r="N51" s="912"/>
      <c r="O51" s="912"/>
      <c r="P51" s="912"/>
    </row>
    <row r="52" spans="2:16" ht="32">
      <c r="B52" s="909">
        <v>45868</v>
      </c>
      <c r="C52" s="910" t="str">
        <f>TEXT(AG_Pya[[#This Row],[FECHA]],"mmm")</f>
        <v>Jul</v>
      </c>
      <c r="D52" s="910" t="str">
        <f t="shared" si="4"/>
        <v>S4</v>
      </c>
      <c r="E52" s="911" t="s">
        <v>169</v>
      </c>
      <c r="F52" s="912">
        <v>72591842</v>
      </c>
      <c r="G52" s="912"/>
      <c r="H52" s="912">
        <v>982760920</v>
      </c>
      <c r="I52" s="916" t="s">
        <v>223</v>
      </c>
      <c r="J52" s="911"/>
      <c r="K52" s="911" t="s">
        <v>249</v>
      </c>
      <c r="L52" s="912" t="s">
        <v>270</v>
      </c>
      <c r="M52" s="912" t="s">
        <v>270</v>
      </c>
      <c r="N52" s="912"/>
      <c r="O52" s="912"/>
      <c r="P52" s="912"/>
    </row>
    <row r="53" spans="2:16" ht="16">
      <c r="B53" s="909">
        <v>45885</v>
      </c>
      <c r="C53" s="910" t="str">
        <f>TEXT(AG_Pya[[#This Row],[FECHA]],"mmm")</f>
        <v>Ago</v>
      </c>
      <c r="D53" s="910" t="str">
        <f t="shared" si="4"/>
        <v>S3</v>
      </c>
      <c r="E53" s="911" t="s">
        <v>4182</v>
      </c>
      <c r="F53" s="917">
        <v>61393350</v>
      </c>
      <c r="G53" s="912"/>
      <c r="H53" s="912">
        <v>929059920</v>
      </c>
      <c r="I53" s="916" t="s">
        <v>224</v>
      </c>
      <c r="J53" s="911"/>
      <c r="K53" s="911" t="s">
        <v>249</v>
      </c>
      <c r="L53" s="912" t="s">
        <v>270</v>
      </c>
      <c r="M53" s="912"/>
      <c r="N53" s="912"/>
      <c r="O53" s="912"/>
      <c r="P53" s="912" t="s">
        <v>12572</v>
      </c>
    </row>
    <row r="54" spans="2:16" ht="16">
      <c r="B54" s="909">
        <v>45869</v>
      </c>
      <c r="C54" s="910" t="str">
        <f>TEXT(AG_Pya[[#This Row],[FECHA]],"mmm")</f>
        <v>Jul</v>
      </c>
      <c r="D54" s="910" t="str">
        <f t="shared" si="4"/>
        <v>S4</v>
      </c>
      <c r="E54" s="911" t="s">
        <v>12661</v>
      </c>
      <c r="F54" s="912">
        <v>76444926</v>
      </c>
      <c r="G54" s="912"/>
      <c r="H54" s="912">
        <v>945319230</v>
      </c>
      <c r="I54" s="916" t="s">
        <v>224</v>
      </c>
      <c r="J54" s="911"/>
      <c r="K54" s="911" t="s">
        <v>221</v>
      </c>
      <c r="L54" s="912" t="s">
        <v>270</v>
      </c>
      <c r="M54" s="912" t="s">
        <v>270</v>
      </c>
      <c r="N54" s="912"/>
      <c r="O54" s="912"/>
      <c r="P54" s="912"/>
    </row>
    <row r="55" spans="2:16" ht="32">
      <c r="B55" s="909">
        <v>45869</v>
      </c>
      <c r="C55" s="910" t="str">
        <f>TEXT(AG_Pya[[#This Row],[FECHA]],"mmm")</f>
        <v>Jul</v>
      </c>
      <c r="D55" s="910" t="str">
        <f t="shared" ref="D55:D66" si="5">IF(AND(DAY(B55)&gt;=1,DAY(B55)&lt;=7),"S1",
IF(AND(DAY(B55)&gt;=8,DAY(B55)&lt;=14),"S2",
IF(AND(DAY(B55)&gt;=15,DAY(B55)&lt;=21),"S3",
IF(AND(DAY(B55)&gt;=22,DAY(B55)&lt;=31),"S4",""))))</f>
        <v>S4</v>
      </c>
      <c r="E55" t="s">
        <v>155</v>
      </c>
      <c r="F55" s="912">
        <v>72334515</v>
      </c>
      <c r="G55" s="912"/>
      <c r="H55" s="912">
        <v>990049844</v>
      </c>
      <c r="I55" s="916" t="s">
        <v>223</v>
      </c>
      <c r="J55" s="911"/>
      <c r="K55" s="911" t="s">
        <v>249</v>
      </c>
      <c r="L55" s="912" t="s">
        <v>270</v>
      </c>
      <c r="M55" s="912" t="s">
        <v>270</v>
      </c>
      <c r="N55" s="912"/>
      <c r="O55" s="912"/>
      <c r="P55" s="21"/>
    </row>
    <row r="56" spans="2:16">
      <c r="B56" s="909">
        <v>45874</v>
      </c>
      <c r="C56" s="910" t="str">
        <f>TEXT(AG_Pya[[#This Row],[FECHA]],"mmm")</f>
        <v>Ago</v>
      </c>
      <c r="D56" s="910" t="str">
        <f t="shared" si="5"/>
        <v>S1</v>
      </c>
      <c r="E56" s="911" t="s">
        <v>191</v>
      </c>
      <c r="F56" s="912">
        <v>72983190</v>
      </c>
      <c r="G56" s="912"/>
      <c r="H56" s="912">
        <v>962237594</v>
      </c>
      <c r="I56" s="911" t="s">
        <v>225</v>
      </c>
      <c r="J56" s="911"/>
      <c r="K56" s="911" t="s">
        <v>249</v>
      </c>
      <c r="L56" s="912" t="s">
        <v>270</v>
      </c>
      <c r="M56" s="912" t="s">
        <v>270</v>
      </c>
      <c r="N56" s="912"/>
      <c r="O56" s="912"/>
      <c r="P56" s="21"/>
    </row>
    <row r="57" spans="2:16" ht="16">
      <c r="B57" s="909">
        <v>45885</v>
      </c>
      <c r="C57" s="910" t="str">
        <f>TEXT(AG_Pya[[#This Row],[FECHA]],"mmm")</f>
        <v>Ago</v>
      </c>
      <c r="D57" s="910" t="str">
        <f t="shared" si="5"/>
        <v>S3</v>
      </c>
      <c r="E57" s="210" t="s">
        <v>6254</v>
      </c>
      <c r="F57" s="789">
        <v>71364379</v>
      </c>
      <c r="G57" s="912"/>
      <c r="H57" s="912">
        <v>997111857</v>
      </c>
      <c r="I57" s="916" t="s">
        <v>224</v>
      </c>
      <c r="J57" s="911"/>
      <c r="K57" s="911" t="s">
        <v>249</v>
      </c>
      <c r="L57" s="912" t="s">
        <v>270</v>
      </c>
      <c r="M57" s="912"/>
      <c r="N57" s="912"/>
      <c r="O57" s="912"/>
      <c r="P57" s="21"/>
    </row>
    <row r="58" spans="2:16" ht="16">
      <c r="B58" s="909">
        <v>45876</v>
      </c>
      <c r="C58" s="910" t="str">
        <f>TEXT(AG_Pya[[#This Row],[FECHA]],"mmm")</f>
        <v>Ago</v>
      </c>
      <c r="D58" s="910" t="str">
        <f t="shared" si="5"/>
        <v>S1</v>
      </c>
      <c r="E58" s="210" t="s">
        <v>46</v>
      </c>
      <c r="F58" s="789">
        <v>61359685</v>
      </c>
      <c r="G58" s="912"/>
      <c r="H58" s="912">
        <v>972948978</v>
      </c>
      <c r="I58" s="916" t="s">
        <v>224</v>
      </c>
      <c r="J58" s="911"/>
      <c r="K58" s="911" t="s">
        <v>249</v>
      </c>
      <c r="L58" s="912" t="s">
        <v>270</v>
      </c>
      <c r="M58" s="912" t="s">
        <v>270</v>
      </c>
      <c r="N58" s="912"/>
      <c r="O58" s="912"/>
      <c r="P58" s="21"/>
    </row>
    <row r="59" spans="2:16">
      <c r="B59" s="909"/>
      <c r="C59" s="910" t="e">
        <f>TEXT(AG_Pya[[#This Row],[FECHA]],"mmm")</f>
        <v>#VALUE!</v>
      </c>
      <c r="D59" s="910" t="str">
        <f t="shared" si="5"/>
        <v/>
      </c>
      <c r="E59" s="911"/>
      <c r="F59" s="912"/>
      <c r="G59" s="912"/>
      <c r="H59" s="912"/>
      <c r="I59" s="911"/>
      <c r="J59" s="911"/>
      <c r="K59" s="911"/>
      <c r="L59" s="912"/>
      <c r="M59" s="912"/>
      <c r="N59" s="912"/>
      <c r="O59" s="912"/>
      <c r="P59" s="21"/>
    </row>
    <row r="60" spans="2:16">
      <c r="B60" s="909"/>
      <c r="C60" s="910" t="e">
        <f>TEXT(AG_Pya[[#This Row],[FECHA]],"mmm")</f>
        <v>#VALUE!</v>
      </c>
      <c r="D60" s="910" t="str">
        <f t="shared" si="5"/>
        <v/>
      </c>
      <c r="E60" s="911"/>
      <c r="F60" s="912"/>
      <c r="G60" s="912"/>
      <c r="H60" s="912"/>
      <c r="I60" s="911"/>
      <c r="J60" s="911"/>
      <c r="K60" s="911"/>
      <c r="L60" s="912"/>
      <c r="M60" s="912"/>
      <c r="N60" s="912"/>
      <c r="O60" s="912"/>
      <c r="P60" s="912"/>
    </row>
    <row r="61" spans="2:16">
      <c r="B61" s="909"/>
      <c r="C61" s="910" t="e">
        <f>TEXT(AG_Pya[[#This Row],[FECHA]],"mmm")</f>
        <v>#VALUE!</v>
      </c>
      <c r="D61" s="910" t="str">
        <f t="shared" si="5"/>
        <v/>
      </c>
      <c r="E61" s="911"/>
      <c r="F61" s="912"/>
      <c r="G61" s="912"/>
      <c r="H61" s="912"/>
      <c r="I61" s="911"/>
      <c r="J61" s="911"/>
      <c r="K61" s="911"/>
      <c r="L61" s="912"/>
      <c r="M61" s="912"/>
      <c r="N61" s="912"/>
      <c r="O61" s="912"/>
      <c r="P61" s="912"/>
    </row>
    <row r="62" spans="2:16">
      <c r="B62" s="909"/>
      <c r="C62" s="910" t="e">
        <f>TEXT(AG_Pya[[#This Row],[FECHA]],"mmm")</f>
        <v>#VALUE!</v>
      </c>
      <c r="D62" s="910" t="str">
        <f t="shared" si="5"/>
        <v/>
      </c>
      <c r="E62" s="911"/>
      <c r="F62" s="912"/>
      <c r="G62" s="912"/>
      <c r="H62" s="912"/>
      <c r="I62" s="911"/>
      <c r="J62" s="911"/>
      <c r="K62" s="911"/>
      <c r="L62" s="912"/>
      <c r="M62" s="912"/>
      <c r="N62" s="912"/>
      <c r="O62" s="912"/>
      <c r="P62" s="912"/>
    </row>
    <row r="63" spans="2:16">
      <c r="B63" s="909"/>
      <c r="C63" s="910" t="e">
        <f>TEXT(AG_Pya[[#This Row],[FECHA]],"mmm")</f>
        <v>#VALUE!</v>
      </c>
      <c r="D63" s="910" t="str">
        <f t="shared" si="5"/>
        <v/>
      </c>
      <c r="E63" s="911"/>
      <c r="F63" s="912"/>
      <c r="G63" s="912"/>
      <c r="H63" s="912"/>
      <c r="I63" s="911"/>
      <c r="J63" s="911"/>
      <c r="K63" s="911"/>
      <c r="L63" s="912"/>
      <c r="M63" s="912"/>
      <c r="N63" s="912"/>
      <c r="O63" s="912"/>
      <c r="P63" s="912"/>
    </row>
    <row r="64" spans="2:16">
      <c r="B64" s="909"/>
      <c r="C64" s="910" t="e">
        <f>TEXT(AG_Pya[[#This Row],[FECHA]],"mmm")</f>
        <v>#VALUE!</v>
      </c>
      <c r="D64" s="910" t="str">
        <f t="shared" si="5"/>
        <v/>
      </c>
      <c r="E64" s="911"/>
      <c r="F64" s="912"/>
      <c r="G64" s="912"/>
      <c r="H64" s="912"/>
      <c r="I64" s="911"/>
      <c r="J64" s="911"/>
      <c r="K64" s="911"/>
      <c r="L64" s="912"/>
      <c r="M64" s="912"/>
      <c r="N64" s="912"/>
      <c r="O64" s="912"/>
      <c r="P64" s="912"/>
    </row>
    <row r="65" spans="2:16">
      <c r="B65" s="909"/>
      <c r="C65" s="910" t="e">
        <f>TEXT(AG_Pya[[#This Row],[FECHA]],"mmm")</f>
        <v>#VALUE!</v>
      </c>
      <c r="D65" s="910" t="str">
        <f t="shared" si="5"/>
        <v/>
      </c>
      <c r="E65" s="911"/>
      <c r="F65" s="912"/>
      <c r="G65" s="912"/>
      <c r="H65" s="912"/>
      <c r="I65" s="911"/>
      <c r="J65" s="911"/>
      <c r="K65" s="911"/>
      <c r="L65" s="912"/>
      <c r="M65" s="912"/>
      <c r="N65" s="912"/>
      <c r="O65" s="912"/>
      <c r="P65" s="912"/>
    </row>
    <row r="66" spans="2:16">
      <c r="B66" s="909"/>
      <c r="C66" s="910" t="e">
        <f>TEXT(AG_Pya[[#This Row],[FECHA]],"mmm")</f>
        <v>#VALUE!</v>
      </c>
      <c r="D66" s="910" t="str">
        <f t="shared" si="5"/>
        <v/>
      </c>
      <c r="E66" s="911"/>
      <c r="F66" s="912"/>
      <c r="G66" s="912"/>
      <c r="H66" s="912"/>
      <c r="I66" s="911"/>
      <c r="J66" s="911"/>
      <c r="K66" s="911"/>
      <c r="L66" s="912"/>
      <c r="M66" s="912"/>
      <c r="N66" s="912"/>
      <c r="O66" s="912"/>
      <c r="P66" s="912"/>
    </row>
  </sheetData>
  <conditionalFormatting sqref="F34:F36 F4:F23 F25:F28 F30:F32">
    <cfRule type="duplicateValues" dxfId="55" priority="525"/>
    <cfRule type="duplicateValues" dxfId="54" priority="526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AFFF9B-B0D4-4322-BB3D-EDA6259CC784}">
          <x14:formula1>
            <xm:f>DESPLEGABLES!$A$17:$A$18</xm:f>
          </x14:formula1>
          <xm:sqref>K4:K58</xm:sqref>
        </x14:dataValidation>
        <x14:dataValidation type="list" allowBlank="1" showInputMessage="1" showErrorMessage="1" xr:uid="{238FEEF1-DF62-4DF1-B0AE-023C2963870D}">
          <x14:formula1>
            <xm:f>DESPLEGABLES!$A$2:$A$4</xm:f>
          </x14:formula1>
          <xm:sqref>I4:I58</xm:sqref>
        </x14:dataValidation>
        <x14:dataValidation type="list" allowBlank="1" showInputMessage="1" showErrorMessage="1" xr:uid="{30E8B0B2-64D1-48EC-A384-E75A72C8A687}">
          <x14:formula1>
            <xm:f>DESPLEGABLES!$A$8:$A$13</xm:f>
          </x14:formula1>
          <xm:sqref>L4:O58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F2BC-EDCA-4D67-AE90-7A53E410B5E2}">
  <dimension ref="A1:Q61"/>
  <sheetViews>
    <sheetView showGridLines="0" topLeftCell="A53" zoomScale="72" zoomScaleNormal="72" workbookViewId="0">
      <selection activeCell="O62" sqref="O62"/>
    </sheetView>
  </sheetViews>
  <sheetFormatPr baseColWidth="10" defaultColWidth="0" defaultRowHeight="15"/>
  <cols>
    <col min="1" max="1" width="3.33203125" customWidth="1"/>
    <col min="2" max="4" width="11.5" customWidth="1"/>
    <col min="5" max="5" width="28.6640625" style="6" customWidth="1"/>
    <col min="6" max="15" width="11.5" customWidth="1"/>
    <col min="16" max="16" width="17.6640625" customWidth="1"/>
    <col min="17" max="17" width="11.5" customWidth="1"/>
    <col min="18" max="16384" width="11.5" hidden="1"/>
  </cols>
  <sheetData>
    <row r="1" spans="2:16" s="13" customFormat="1" ht="44" customHeight="1">
      <c r="B1" s="14" t="s">
        <v>12671</v>
      </c>
      <c r="E1" s="80"/>
    </row>
    <row r="3" spans="2:16" ht="16">
      <c r="B3" s="7" t="s">
        <v>12503</v>
      </c>
      <c r="C3" s="8" t="s">
        <v>12510</v>
      </c>
      <c r="D3" s="8" t="s">
        <v>12499</v>
      </c>
      <c r="E3" s="81" t="s">
        <v>12511</v>
      </c>
      <c r="F3" s="8" t="s">
        <v>4</v>
      </c>
      <c r="G3" s="8" t="s">
        <v>12512</v>
      </c>
      <c r="H3" s="9" t="s">
        <v>6</v>
      </c>
      <c r="I3" s="10" t="s">
        <v>2</v>
      </c>
      <c r="J3" s="11" t="s">
        <v>1</v>
      </c>
      <c r="K3" s="12" t="s">
        <v>0</v>
      </c>
      <c r="L3" s="12" t="s">
        <v>12513</v>
      </c>
      <c r="M3" s="12" t="s">
        <v>12514</v>
      </c>
      <c r="N3" s="12" t="s">
        <v>12515</v>
      </c>
      <c r="O3" s="12" t="s">
        <v>12516</v>
      </c>
      <c r="P3" s="11" t="s">
        <v>12517</v>
      </c>
    </row>
    <row r="4" spans="2:16" ht="16">
      <c r="B4" s="22">
        <v>45811</v>
      </c>
      <c r="C4" s="23" t="str">
        <f>TEXT(AG_Estrella[[#This Row],[FECHA]],"mmm")</f>
        <v>Jun</v>
      </c>
      <c r="D4" s="2" t="str">
        <f t="shared" ref="D4:D24" si="0">IF(AND(DAY(B4)&gt;=1,DAY(B4)&lt;=7),"S1",
IF(AND(DAY(B4)&gt;=8,DAY(B4)&lt;=14),"S2",
IF(AND(DAY(B4)&gt;=15,DAY(B4)&lt;=21),"S3",
IF(AND(DAY(B4)&gt;=22,DAY(B4)&lt;=31),"S4",""))))</f>
        <v>S1</v>
      </c>
      <c r="E4" s="24" t="s">
        <v>12619</v>
      </c>
      <c r="F4" s="27">
        <v>72618223</v>
      </c>
      <c r="G4" s="25"/>
      <c r="H4" s="27">
        <v>957512796</v>
      </c>
      <c r="I4" s="24" t="s">
        <v>224</v>
      </c>
      <c r="J4" s="24" t="s">
        <v>7</v>
      </c>
      <c r="K4" s="24" t="s">
        <v>221</v>
      </c>
      <c r="L4" s="25" t="s">
        <v>270</v>
      </c>
      <c r="M4" s="25" t="s">
        <v>270</v>
      </c>
      <c r="N4" s="25"/>
      <c r="O4" s="25"/>
      <c r="P4" s="25"/>
    </row>
    <row r="5" spans="2:16" ht="16">
      <c r="B5" s="22">
        <v>45813</v>
      </c>
      <c r="C5" s="23" t="str">
        <f>TEXT(AG_Estrella[[#This Row],[FECHA]],"mmm")</f>
        <v>Jun</v>
      </c>
      <c r="D5" s="2" t="str">
        <f t="shared" si="0"/>
        <v>S1</v>
      </c>
      <c r="E5" s="24" t="s">
        <v>12634</v>
      </c>
      <c r="F5" s="31">
        <v>73724855</v>
      </c>
      <c r="G5" s="25"/>
      <c r="H5" s="25">
        <v>994914208</v>
      </c>
      <c r="I5" s="24" t="s">
        <v>223</v>
      </c>
      <c r="J5" s="24" t="s">
        <v>7</v>
      </c>
      <c r="K5" s="24" t="s">
        <v>221</v>
      </c>
      <c r="L5" s="25" t="s">
        <v>270</v>
      </c>
      <c r="M5" s="25" t="s">
        <v>270</v>
      </c>
      <c r="N5" s="25"/>
      <c r="O5" s="25"/>
      <c r="P5" s="25"/>
    </row>
    <row r="6" spans="2:16" ht="16">
      <c r="B6" s="22">
        <v>45820</v>
      </c>
      <c r="C6" s="23" t="str">
        <f>TEXT(AG_Estrella[[#This Row],[FECHA]],"mmm")</f>
        <v>Jun</v>
      </c>
      <c r="D6" s="2" t="str">
        <f t="shared" si="0"/>
        <v>S2</v>
      </c>
      <c r="E6" s="24" t="s">
        <v>12642</v>
      </c>
      <c r="F6" s="25">
        <v>75011487</v>
      </c>
      <c r="G6" s="25"/>
      <c r="H6" s="25">
        <v>952173822</v>
      </c>
      <c r="I6" s="24" t="s">
        <v>225</v>
      </c>
      <c r="J6" s="24" t="s">
        <v>7</v>
      </c>
      <c r="K6" s="24" t="s">
        <v>221</v>
      </c>
      <c r="L6" s="28" t="s">
        <v>270</v>
      </c>
      <c r="M6" s="28" t="s">
        <v>270</v>
      </c>
      <c r="N6" s="28"/>
      <c r="O6" s="28"/>
      <c r="P6" s="25"/>
    </row>
    <row r="7" spans="2:16" ht="16">
      <c r="B7" s="22">
        <v>45821</v>
      </c>
      <c r="C7" s="23" t="str">
        <f>TEXT(AG_Estrella[[#This Row],[FECHA]],"mmm")</f>
        <v>Jun</v>
      </c>
      <c r="D7" s="2" t="str">
        <f t="shared" si="0"/>
        <v>S2</v>
      </c>
      <c r="E7" s="24" t="s">
        <v>12535</v>
      </c>
      <c r="F7" s="25">
        <v>60771057</v>
      </c>
      <c r="G7" s="25"/>
      <c r="H7" s="25" t="s">
        <v>12536</v>
      </c>
      <c r="I7" s="24" t="s">
        <v>223</v>
      </c>
      <c r="J7" s="26" t="s">
        <v>7</v>
      </c>
      <c r="K7" s="24" t="s">
        <v>221</v>
      </c>
      <c r="L7" s="28" t="s">
        <v>270</v>
      </c>
      <c r="M7" s="28" t="s">
        <v>270</v>
      </c>
      <c r="N7" s="28"/>
      <c r="O7" s="28"/>
      <c r="P7" s="25"/>
    </row>
    <row r="8" spans="2:16" ht="16">
      <c r="B8" s="22">
        <v>45841</v>
      </c>
      <c r="C8" s="23" t="str">
        <f>TEXT(AG_Estrella[[#This Row],[FECHA]],"mmm")</f>
        <v>Jul</v>
      </c>
      <c r="D8" s="2" t="str">
        <f t="shared" si="0"/>
        <v>S1</v>
      </c>
      <c r="E8" s="24" t="s">
        <v>12583</v>
      </c>
      <c r="F8" s="25">
        <v>70341201</v>
      </c>
      <c r="G8" s="25"/>
      <c r="H8" s="25">
        <v>953509600</v>
      </c>
      <c r="I8" s="24" t="s">
        <v>223</v>
      </c>
      <c r="J8" s="26" t="s">
        <v>7</v>
      </c>
      <c r="K8" s="24" t="s">
        <v>221</v>
      </c>
      <c r="L8" s="28" t="s">
        <v>270</v>
      </c>
      <c r="M8" s="28" t="s">
        <v>270</v>
      </c>
      <c r="N8" s="28"/>
      <c r="O8" s="28"/>
      <c r="P8" s="25"/>
    </row>
    <row r="9" spans="2:16" ht="16">
      <c r="B9" s="22">
        <v>45827</v>
      </c>
      <c r="C9" s="23" t="str">
        <f>TEXT(AG_Estrella[[#This Row],[FECHA]],"mmm")</f>
        <v>Jun</v>
      </c>
      <c r="D9" s="2" t="str">
        <f t="shared" si="0"/>
        <v>S3</v>
      </c>
      <c r="E9" s="24" t="s">
        <v>12524</v>
      </c>
      <c r="F9" s="25">
        <v>43480240</v>
      </c>
      <c r="G9" s="25"/>
      <c r="H9" s="25">
        <v>947679617</v>
      </c>
      <c r="I9" s="24" t="s">
        <v>223</v>
      </c>
      <c r="J9" s="24" t="s">
        <v>7</v>
      </c>
      <c r="K9" s="24" t="s">
        <v>221</v>
      </c>
      <c r="L9" s="28" t="s">
        <v>270</v>
      </c>
      <c r="M9" s="28" t="s">
        <v>270</v>
      </c>
      <c r="N9" s="25"/>
      <c r="O9" s="25"/>
      <c r="P9" s="25"/>
    </row>
    <row r="10" spans="2:16" ht="16">
      <c r="B10" s="22">
        <v>45827</v>
      </c>
      <c r="C10" s="23" t="str">
        <f>TEXT(AG_Estrella[[#This Row],[FECHA]],"mmm")</f>
        <v>Jun</v>
      </c>
      <c r="D10" s="2" t="str">
        <f t="shared" si="0"/>
        <v>S3</v>
      </c>
      <c r="E10" s="24" t="s">
        <v>12595</v>
      </c>
      <c r="F10" s="25">
        <v>71159829</v>
      </c>
      <c r="G10" s="25"/>
      <c r="H10" s="25">
        <v>999333701</v>
      </c>
      <c r="I10" s="24" t="s">
        <v>223</v>
      </c>
      <c r="J10" s="24" t="s">
        <v>7</v>
      </c>
      <c r="K10" s="24" t="s">
        <v>221</v>
      </c>
      <c r="L10" s="28" t="s">
        <v>270</v>
      </c>
      <c r="M10" s="28" t="s">
        <v>270</v>
      </c>
      <c r="N10" s="25"/>
      <c r="O10" s="25"/>
      <c r="P10" s="25"/>
    </row>
    <row r="11" spans="2:16" ht="16">
      <c r="B11" s="22">
        <v>45828</v>
      </c>
      <c r="C11" s="36" t="str">
        <f>TEXT(AG_Estrella[[#This Row],[FECHA]],"mmm")</f>
        <v>Jun</v>
      </c>
      <c r="D11" s="2" t="str">
        <f t="shared" si="0"/>
        <v>S3</v>
      </c>
      <c r="E11" s="24" t="s">
        <v>12627</v>
      </c>
      <c r="F11" s="25">
        <v>73017757</v>
      </c>
      <c r="G11" s="25"/>
      <c r="H11" s="25">
        <v>951503108</v>
      </c>
      <c r="I11" s="24" t="s">
        <v>223</v>
      </c>
      <c r="J11" s="24" t="s">
        <v>7</v>
      </c>
      <c r="K11" s="24" t="s">
        <v>221</v>
      </c>
      <c r="L11" s="28" t="s">
        <v>270</v>
      </c>
      <c r="M11" s="28" t="s">
        <v>270</v>
      </c>
      <c r="N11" s="25"/>
      <c r="O11" s="25"/>
      <c r="P11" s="25"/>
    </row>
    <row r="12" spans="2:16" ht="16">
      <c r="B12" s="22">
        <v>45828</v>
      </c>
      <c r="C12" s="36" t="str">
        <f>TEXT(AG_Estrella[[#This Row],[FECHA]],"mmm")</f>
        <v>Jun</v>
      </c>
      <c r="D12" s="2" t="str">
        <f t="shared" si="0"/>
        <v>S3</v>
      </c>
      <c r="E12" s="24" t="s">
        <v>12530</v>
      </c>
      <c r="F12" s="33">
        <v>60075317</v>
      </c>
      <c r="G12" s="33"/>
      <c r="H12" s="38">
        <v>987605502</v>
      </c>
      <c r="I12" s="24" t="s">
        <v>224</v>
      </c>
      <c r="J12" s="24" t="s">
        <v>10</v>
      </c>
      <c r="K12" s="24" t="s">
        <v>221</v>
      </c>
      <c r="L12" s="28" t="s">
        <v>270</v>
      </c>
      <c r="M12" s="28" t="s">
        <v>270</v>
      </c>
      <c r="N12" s="25"/>
      <c r="O12" s="25"/>
      <c r="P12" s="25"/>
    </row>
    <row r="13" spans="2:16" ht="16">
      <c r="B13" s="29">
        <v>45835</v>
      </c>
      <c r="C13" s="41" t="str">
        <f>TEXT(AG_Estrella[[#This Row],[FECHA]],"mmm")</f>
        <v>Jun</v>
      </c>
      <c r="D13" s="2" t="str">
        <f t="shared" si="0"/>
        <v>S4</v>
      </c>
      <c r="E13" s="24" t="s">
        <v>12594</v>
      </c>
      <c r="F13" s="25">
        <v>70786025</v>
      </c>
      <c r="G13" s="25"/>
      <c r="H13" s="38">
        <v>993893978</v>
      </c>
      <c r="I13" s="24" t="s">
        <v>224</v>
      </c>
      <c r="J13" s="24" t="s">
        <v>7</v>
      </c>
      <c r="K13" s="24" t="s">
        <v>221</v>
      </c>
      <c r="L13" s="28" t="s">
        <v>270</v>
      </c>
      <c r="M13" s="28" t="s">
        <v>270</v>
      </c>
      <c r="N13" s="25"/>
      <c r="O13" s="25"/>
      <c r="P13" s="25"/>
    </row>
    <row r="14" spans="2:16" ht="16">
      <c r="B14" s="29">
        <v>45835</v>
      </c>
      <c r="C14" s="41" t="str">
        <f>TEXT(AG_Estrella[[#This Row],[FECHA]],"mmm")</f>
        <v>Jun</v>
      </c>
      <c r="D14" s="2" t="str">
        <f t="shared" si="0"/>
        <v>S4</v>
      </c>
      <c r="E14" s="24" t="s">
        <v>12655</v>
      </c>
      <c r="F14" s="25">
        <v>75667449</v>
      </c>
      <c r="G14" s="25"/>
      <c r="H14" s="25">
        <v>906201142</v>
      </c>
      <c r="I14" s="24" t="s">
        <v>224</v>
      </c>
      <c r="J14" s="24" t="s">
        <v>7</v>
      </c>
      <c r="K14" s="24" t="s">
        <v>221</v>
      </c>
      <c r="L14" s="28" t="s">
        <v>270</v>
      </c>
      <c r="M14" s="28" t="s">
        <v>270</v>
      </c>
      <c r="N14" s="25"/>
      <c r="O14" s="25"/>
      <c r="P14" s="25"/>
    </row>
    <row r="15" spans="2:16" ht="16">
      <c r="B15" s="22">
        <v>45836</v>
      </c>
      <c r="C15" s="23" t="str">
        <f>TEXT(AG_Estrella[[#This Row],[FECHA]],"mmm")</f>
        <v>Jun</v>
      </c>
      <c r="D15" s="2" t="str">
        <f t="shared" si="0"/>
        <v>S4</v>
      </c>
      <c r="E15" s="24" t="s">
        <v>12564</v>
      </c>
      <c r="F15" s="25">
        <v>61250639</v>
      </c>
      <c r="G15" s="25"/>
      <c r="H15" s="25">
        <v>948394407</v>
      </c>
      <c r="I15" s="24" t="s">
        <v>223</v>
      </c>
      <c r="J15" s="24" t="s">
        <v>7</v>
      </c>
      <c r="K15" s="24" t="s">
        <v>221</v>
      </c>
      <c r="L15" s="25" t="s">
        <v>270</v>
      </c>
      <c r="M15" s="25" t="s">
        <v>270</v>
      </c>
      <c r="N15" s="25"/>
      <c r="O15" s="25"/>
      <c r="P15" s="25"/>
    </row>
    <row r="16" spans="2:16" ht="16">
      <c r="B16" s="22">
        <v>45836</v>
      </c>
      <c r="C16" s="23" t="str">
        <f>TEXT(AG_Estrella[[#This Row],[FECHA]],"mmm")</f>
        <v>Jun</v>
      </c>
      <c r="D16" s="2" t="str">
        <f t="shared" si="0"/>
        <v>S4</v>
      </c>
      <c r="E16" s="24" t="s">
        <v>12546</v>
      </c>
      <c r="F16" s="25">
        <v>60942020</v>
      </c>
      <c r="G16" s="25"/>
      <c r="H16" s="25">
        <v>966941896</v>
      </c>
      <c r="I16" s="24" t="s">
        <v>223</v>
      </c>
      <c r="J16" s="24" t="s">
        <v>7</v>
      </c>
      <c r="K16" s="24" t="s">
        <v>221</v>
      </c>
      <c r="L16" s="25" t="s">
        <v>270</v>
      </c>
      <c r="M16" s="25" t="s">
        <v>270</v>
      </c>
      <c r="N16" s="25"/>
      <c r="O16" s="25"/>
      <c r="P16" s="25"/>
    </row>
    <row r="17" spans="2:16" ht="16">
      <c r="B17" s="22">
        <v>45836</v>
      </c>
      <c r="C17" s="23" t="str">
        <f>TEXT(AG_Estrella[[#This Row],[FECHA]],"mmm")</f>
        <v>Jun</v>
      </c>
      <c r="D17" s="2" t="str">
        <f t="shared" si="0"/>
        <v>S4</v>
      </c>
      <c r="E17" s="24" t="s">
        <v>12542</v>
      </c>
      <c r="F17" s="25">
        <v>60870935</v>
      </c>
      <c r="G17" s="25"/>
      <c r="H17" s="25">
        <v>962783767</v>
      </c>
      <c r="I17" s="24" t="s">
        <v>223</v>
      </c>
      <c r="J17" s="24" t="s">
        <v>7</v>
      </c>
      <c r="K17" s="24" t="s">
        <v>221</v>
      </c>
      <c r="L17" s="25" t="s">
        <v>270</v>
      </c>
      <c r="M17" s="25" t="s">
        <v>270</v>
      </c>
      <c r="N17" s="25"/>
      <c r="O17" s="25"/>
      <c r="P17" s="25"/>
    </row>
    <row r="18" spans="2:16" ht="16">
      <c r="B18" s="29">
        <v>45836</v>
      </c>
      <c r="C18" s="41" t="str">
        <f>TEXT(AG_Estrella[[#This Row],[FECHA]],"mmm")</f>
        <v>Jun</v>
      </c>
      <c r="D18" s="2" t="str">
        <f t="shared" si="0"/>
        <v>S4</v>
      </c>
      <c r="E18" s="24" t="s">
        <v>5731</v>
      </c>
      <c r="F18" s="33">
        <v>70729013</v>
      </c>
      <c r="G18" s="33"/>
      <c r="H18" s="38">
        <v>931262773</v>
      </c>
      <c r="I18" s="24" t="s">
        <v>224</v>
      </c>
      <c r="J18" s="26" t="s">
        <v>7</v>
      </c>
      <c r="K18" s="24" t="s">
        <v>221</v>
      </c>
      <c r="L18" s="28" t="s">
        <v>270</v>
      </c>
      <c r="M18" s="28" t="s">
        <v>272</v>
      </c>
      <c r="N18" s="28"/>
      <c r="O18" s="28"/>
      <c r="P18" s="25" t="s">
        <v>12522</v>
      </c>
    </row>
    <row r="19" spans="2:16" ht="16">
      <c r="B19" s="22">
        <v>45836</v>
      </c>
      <c r="C19" s="23" t="str">
        <f>TEXT(AG_Estrella[[#This Row],[FECHA]],"mmm")</f>
        <v>Jun</v>
      </c>
      <c r="D19" s="2" t="str">
        <f t="shared" si="0"/>
        <v>S4</v>
      </c>
      <c r="E19" s="24" t="s">
        <v>12584</v>
      </c>
      <c r="F19" s="25">
        <v>70481092</v>
      </c>
      <c r="G19" s="25"/>
      <c r="H19" s="25">
        <v>973401376</v>
      </c>
      <c r="I19" s="24" t="s">
        <v>224</v>
      </c>
      <c r="J19" s="24" t="s">
        <v>7</v>
      </c>
      <c r="K19" s="24" t="s">
        <v>221</v>
      </c>
      <c r="L19" s="25" t="s">
        <v>270</v>
      </c>
      <c r="M19" s="25" t="s">
        <v>270</v>
      </c>
      <c r="N19" s="25"/>
      <c r="O19" s="25"/>
      <c r="P19" s="25"/>
    </row>
    <row r="20" spans="2:16" ht="16">
      <c r="B20" s="22">
        <v>45841</v>
      </c>
      <c r="C20" s="23" t="str">
        <f>TEXT(AG_Estrella[[#This Row],[FECHA]],"mmm")</f>
        <v>Jul</v>
      </c>
      <c r="D20" s="2" t="str">
        <f t="shared" si="0"/>
        <v>S1</v>
      </c>
      <c r="E20" s="24" t="s">
        <v>12317</v>
      </c>
      <c r="F20" s="25">
        <v>72982735</v>
      </c>
      <c r="G20" s="25">
        <v>1</v>
      </c>
      <c r="H20" s="25">
        <v>991904893</v>
      </c>
      <c r="I20" s="24" t="s">
        <v>224</v>
      </c>
      <c r="J20" s="24" t="s">
        <v>7</v>
      </c>
      <c r="K20" s="24" t="s">
        <v>221</v>
      </c>
      <c r="L20" s="25" t="s">
        <v>270</v>
      </c>
      <c r="M20" s="25" t="s">
        <v>272</v>
      </c>
      <c r="N20" s="25"/>
      <c r="O20" s="25"/>
      <c r="P20" s="25" t="s">
        <v>12522</v>
      </c>
    </row>
    <row r="21" spans="2:16" ht="16">
      <c r="B21" s="22">
        <v>45842</v>
      </c>
      <c r="C21" s="36" t="str">
        <f>TEXT(AG_Estrella[[#This Row],[FECHA]],"mmm")</f>
        <v>Jul</v>
      </c>
      <c r="D21" s="2" t="str">
        <f t="shared" si="0"/>
        <v>S1</v>
      </c>
      <c r="E21" s="24" t="s">
        <v>12521</v>
      </c>
      <c r="F21" s="25">
        <v>25830377</v>
      </c>
      <c r="G21" s="25"/>
      <c r="H21" s="25">
        <v>921936947</v>
      </c>
      <c r="I21" s="24" t="s">
        <v>224</v>
      </c>
      <c r="J21" s="24" t="s">
        <v>10</v>
      </c>
      <c r="K21" s="24" t="s">
        <v>221</v>
      </c>
      <c r="L21" s="28" t="s">
        <v>270</v>
      </c>
      <c r="M21" s="28" t="s">
        <v>272</v>
      </c>
      <c r="N21" s="25"/>
      <c r="O21" s="25"/>
      <c r="P21" s="25" t="s">
        <v>12522</v>
      </c>
    </row>
    <row r="22" spans="2:16" ht="16">
      <c r="B22" s="22">
        <v>45850</v>
      </c>
      <c r="C22" s="36" t="str">
        <f>TEXT(AG_Estrella[[#This Row],[FECHA]],"mmm")</f>
        <v>Jul</v>
      </c>
      <c r="D22" s="2" t="str">
        <f t="shared" si="0"/>
        <v>S2</v>
      </c>
      <c r="E22" s="24" t="s">
        <v>12631</v>
      </c>
      <c r="F22" s="25">
        <v>73363719</v>
      </c>
      <c r="G22" s="25"/>
      <c r="H22" s="25">
        <v>983633631</v>
      </c>
      <c r="I22" s="24" t="s">
        <v>223</v>
      </c>
      <c r="J22" s="24" t="s">
        <v>7</v>
      </c>
      <c r="K22" s="24" t="s">
        <v>221</v>
      </c>
      <c r="L22" s="28" t="s">
        <v>270</v>
      </c>
      <c r="M22" s="28" t="s">
        <v>270</v>
      </c>
      <c r="N22" s="25"/>
      <c r="O22" s="25"/>
      <c r="P22" s="25"/>
    </row>
    <row r="23" spans="2:16" ht="16">
      <c r="B23" s="22">
        <v>45849</v>
      </c>
      <c r="C23" s="23" t="str">
        <f>TEXT(AG_Estrella[[#This Row],[FECHA]],"mmm")</f>
        <v>Jul</v>
      </c>
      <c r="D23" s="2" t="str">
        <f t="shared" si="0"/>
        <v>S2</v>
      </c>
      <c r="E23" s="24" t="s">
        <v>12654</v>
      </c>
      <c r="F23">
        <v>75650806</v>
      </c>
      <c r="G23" s="25"/>
      <c r="H23" s="25">
        <v>912122483</v>
      </c>
      <c r="I23" s="24" t="s">
        <v>224</v>
      </c>
      <c r="J23" s="24" t="s">
        <v>7</v>
      </c>
      <c r="K23" s="24" t="s">
        <v>221</v>
      </c>
      <c r="L23" s="25" t="s">
        <v>270</v>
      </c>
      <c r="M23" s="25" t="s">
        <v>270</v>
      </c>
      <c r="N23" s="25"/>
      <c r="O23" s="25"/>
      <c r="P23" s="25"/>
    </row>
    <row r="24" spans="2:16">
      <c r="B24" s="22">
        <v>45847</v>
      </c>
      <c r="C24" s="23" t="str">
        <f>TEXT(AG_Estrella[[#This Row],[FECHA]],"mmm")</f>
        <v>Jul</v>
      </c>
      <c r="D24" s="23" t="str">
        <f t="shared" si="0"/>
        <v>S2</v>
      </c>
      <c r="E24" s="24" t="s">
        <v>12621</v>
      </c>
      <c r="F24">
        <v>72729320</v>
      </c>
      <c r="G24" s="25"/>
      <c r="H24" s="25">
        <v>963849833</v>
      </c>
      <c r="I24" s="24" t="s">
        <v>225</v>
      </c>
      <c r="J24" s="24" t="s">
        <v>7</v>
      </c>
      <c r="K24" s="24" t="s">
        <v>221</v>
      </c>
      <c r="L24" s="25" t="s">
        <v>270</v>
      </c>
      <c r="M24" s="25" t="s">
        <v>270</v>
      </c>
      <c r="N24" s="25"/>
      <c r="O24" s="25"/>
      <c r="P24" s="25"/>
    </row>
    <row r="25" spans="2:16">
      <c r="B25" s="18">
        <v>45817</v>
      </c>
      <c r="C25" s="19" t="str">
        <f>TEXT(AG_Estrella[[#This Row],[FECHA]],"mmm")</f>
        <v>Jun</v>
      </c>
      <c r="D25" s="19" t="str">
        <f t="shared" ref="D25:D30" si="1">IF(AND(DAY(B25)&gt;=1,DAY(B25)&lt;=7),"S1",
IF(AND(DAY(B25)&gt;=8,DAY(B25)&lt;=14),"S2",
IF(AND(DAY(B25)&gt;=15,DAY(B25)&lt;=21),"S3",
IF(AND(DAY(B25)&gt;=22,DAY(B25)&lt;=31),"S4",""))))</f>
        <v>S2</v>
      </c>
      <c r="E25" s="20" t="s">
        <v>195</v>
      </c>
      <c r="F25" s="21">
        <v>72994452</v>
      </c>
      <c r="G25" s="21"/>
      <c r="H25" s="21">
        <v>936050420</v>
      </c>
      <c r="I25" s="20" t="s">
        <v>224</v>
      </c>
      <c r="J25" s="20" t="s">
        <v>7</v>
      </c>
      <c r="K25" s="20" t="s">
        <v>249</v>
      </c>
      <c r="L25" s="21" t="s">
        <v>270</v>
      </c>
      <c r="M25" s="21" t="s">
        <v>270</v>
      </c>
      <c r="N25" s="21"/>
      <c r="O25" s="21"/>
      <c r="P25" s="21"/>
    </row>
    <row r="26" spans="2:16">
      <c r="B26" s="18">
        <v>45820</v>
      </c>
      <c r="C26" s="19" t="str">
        <f>TEXT(AG_Estrella[[#This Row],[FECHA]],"mmm")</f>
        <v>Jun</v>
      </c>
      <c r="D26" s="19" t="str">
        <f t="shared" si="1"/>
        <v>S2</v>
      </c>
      <c r="E26" s="20" t="s">
        <v>99</v>
      </c>
      <c r="F26" s="21">
        <v>62050051</v>
      </c>
      <c r="G26" s="21"/>
      <c r="H26" s="21" t="s">
        <v>100</v>
      </c>
      <c r="I26" s="20" t="s">
        <v>224</v>
      </c>
      <c r="J26" s="20" t="s">
        <v>7</v>
      </c>
      <c r="K26" s="20" t="s">
        <v>249</v>
      </c>
      <c r="L26" s="21" t="s">
        <v>270</v>
      </c>
      <c r="M26" s="21" t="s">
        <v>270</v>
      </c>
      <c r="N26" s="21"/>
      <c r="O26" s="21"/>
      <c r="P26" s="21"/>
    </row>
    <row r="27" spans="2:16">
      <c r="B27" s="18">
        <v>45828</v>
      </c>
      <c r="C27" s="19" t="str">
        <f>TEXT(AG_Estrella[[#This Row],[FECHA]],"mmm")</f>
        <v>Jun</v>
      </c>
      <c r="D27" s="19" t="str">
        <f t="shared" si="1"/>
        <v>S3</v>
      </c>
      <c r="E27" s="20" t="s">
        <v>81</v>
      </c>
      <c r="F27" s="21">
        <v>61529175</v>
      </c>
      <c r="G27" s="21"/>
      <c r="H27" s="21">
        <v>946590586</v>
      </c>
      <c r="I27" s="20" t="s">
        <v>224</v>
      </c>
      <c r="J27" s="20" t="s">
        <v>10</v>
      </c>
      <c r="K27" s="20" t="s">
        <v>249</v>
      </c>
      <c r="L27" s="21" t="s">
        <v>270</v>
      </c>
      <c r="M27" s="21" t="s">
        <v>270</v>
      </c>
      <c r="N27" s="21"/>
      <c r="O27" s="21"/>
      <c r="P27" s="21"/>
    </row>
    <row r="28" spans="2:16">
      <c r="B28" s="18">
        <v>45834</v>
      </c>
      <c r="C28" s="19" t="str">
        <f>TEXT(AG_Estrella[[#This Row],[FECHA]],"mmm")</f>
        <v>Jun</v>
      </c>
      <c r="D28" s="19" t="str">
        <f t="shared" si="1"/>
        <v>S4</v>
      </c>
      <c r="E28" s="210" t="s">
        <v>6277</v>
      </c>
      <c r="F28" s="21">
        <v>71368841</v>
      </c>
      <c r="G28" s="21"/>
      <c r="H28" s="21">
        <v>922602593</v>
      </c>
      <c r="I28" s="20" t="s">
        <v>224</v>
      </c>
      <c r="J28" s="20"/>
      <c r="K28" s="20" t="s">
        <v>249</v>
      </c>
      <c r="L28" s="21" t="s">
        <v>270</v>
      </c>
      <c r="M28" s="21" t="s">
        <v>272</v>
      </c>
      <c r="N28" s="21"/>
      <c r="O28" s="21"/>
      <c r="P28" s="21" t="s">
        <v>350</v>
      </c>
    </row>
    <row r="29" spans="2:16">
      <c r="B29" s="18">
        <v>45833</v>
      </c>
      <c r="C29" s="19" t="str">
        <f>TEXT(AG_Estrella[[#This Row],[FECHA]],"mmm")</f>
        <v>Jun</v>
      </c>
      <c r="D29" s="19" t="str">
        <f t="shared" si="1"/>
        <v>S4</v>
      </c>
      <c r="E29" s="20" t="s">
        <v>57</v>
      </c>
      <c r="F29" s="21">
        <v>61423381</v>
      </c>
      <c r="G29" s="21"/>
      <c r="H29" s="21" t="s">
        <v>58</v>
      </c>
      <c r="I29" s="20" t="s">
        <v>224</v>
      </c>
      <c r="J29" s="20" t="s">
        <v>7</v>
      </c>
      <c r="K29" s="20" t="s">
        <v>249</v>
      </c>
      <c r="L29" s="21" t="s">
        <v>270</v>
      </c>
      <c r="M29" s="21" t="s">
        <v>270</v>
      </c>
      <c r="N29" s="21"/>
      <c r="O29" s="21"/>
      <c r="P29" s="21"/>
    </row>
    <row r="30" spans="2:16">
      <c r="B30" s="18">
        <v>45846</v>
      </c>
      <c r="C30" s="19" t="str">
        <f>TEXT(AG_Estrella[[#This Row],[FECHA]],"mmm")</f>
        <v>Jul</v>
      </c>
      <c r="D30" s="19" t="str">
        <f t="shared" si="1"/>
        <v>S2</v>
      </c>
      <c r="E30" s="20" t="s">
        <v>82</v>
      </c>
      <c r="F30" s="21">
        <v>61530327</v>
      </c>
      <c r="G30" s="21"/>
      <c r="H30" s="21">
        <v>931902455</v>
      </c>
      <c r="I30" s="20" t="s">
        <v>224</v>
      </c>
      <c r="J30" s="20" t="s">
        <v>7</v>
      </c>
      <c r="K30" s="20" t="s">
        <v>249</v>
      </c>
      <c r="L30" s="21" t="s">
        <v>270</v>
      </c>
      <c r="M30" s="21" t="s">
        <v>270</v>
      </c>
      <c r="N30" s="21"/>
      <c r="O30" s="21"/>
      <c r="P30" s="21"/>
    </row>
    <row r="31" spans="2:16" ht="16">
      <c r="B31" s="918">
        <v>45848</v>
      </c>
      <c r="C31" s="915" t="str">
        <f>TEXT(AG_Estrella[[#This Row],[FECHA]],"mmm")</f>
        <v>Jul</v>
      </c>
      <c r="D31" s="915" t="str">
        <f t="shared" ref="D31:D61" si="2">IF(AND(DAY(B31)&gt;=1,DAY(B31)&lt;=7),"S1",
IF(AND(DAY(B31)&gt;=8,DAY(B31)&lt;=14),"S2",
IF(AND(DAY(B31)&gt;=15,DAY(B31)&lt;=21),"S3",
IF(AND(DAY(B31)&gt;=22,DAY(B31)&lt;=31),"S4",""))))</f>
        <v>S2</v>
      </c>
      <c r="E31" s="20" t="s">
        <v>166</v>
      </c>
      <c r="F31" s="913">
        <v>72585656</v>
      </c>
      <c r="G31" s="913"/>
      <c r="H31" s="913">
        <v>922625663</v>
      </c>
      <c r="I31" s="20" t="s">
        <v>224</v>
      </c>
      <c r="J31" s="90" t="s">
        <v>7</v>
      </c>
      <c r="K31" s="90" t="s">
        <v>249</v>
      </c>
      <c r="L31" s="913" t="s">
        <v>270</v>
      </c>
      <c r="M31" s="912" t="s">
        <v>270</v>
      </c>
      <c r="N31" s="912"/>
      <c r="O31" s="912"/>
      <c r="P31" s="912"/>
    </row>
    <row r="32" spans="2:16">
      <c r="B32" s="909">
        <v>45845</v>
      </c>
      <c r="C32" s="910" t="str">
        <f>TEXT(AG_Estrella[[#This Row],[FECHA]],"mmm")</f>
        <v>Jul</v>
      </c>
      <c r="D32" s="910" t="str">
        <f t="shared" si="2"/>
        <v>S1</v>
      </c>
      <c r="E32" s="911" t="s">
        <v>12614</v>
      </c>
      <c r="F32" s="912">
        <v>72451956</v>
      </c>
      <c r="G32" s="912"/>
      <c r="H32" s="912">
        <v>985076241</v>
      </c>
      <c r="I32" s="20" t="s">
        <v>224</v>
      </c>
      <c r="J32" s="911" t="s">
        <v>7</v>
      </c>
      <c r="K32" s="20" t="s">
        <v>221</v>
      </c>
      <c r="L32" s="912" t="s">
        <v>270</v>
      </c>
      <c r="M32" s="912" t="s">
        <v>270</v>
      </c>
      <c r="N32" s="912"/>
      <c r="O32" s="912"/>
      <c r="P32" s="912"/>
    </row>
    <row r="33" spans="2:16">
      <c r="B33" s="909">
        <v>45808</v>
      </c>
      <c r="C33" s="910" t="str">
        <f>TEXT(AG_Estrella[[#This Row],[FECHA]],"mmm")</f>
        <v>May</v>
      </c>
      <c r="D33" s="910" t="str">
        <f t="shared" si="2"/>
        <v>S4</v>
      </c>
      <c r="E33" s="911" t="s">
        <v>188</v>
      </c>
      <c r="F33" s="912">
        <v>72836302</v>
      </c>
      <c r="G33" s="912"/>
      <c r="H33" s="912">
        <v>969831836</v>
      </c>
      <c r="I33" s="20" t="s">
        <v>224</v>
      </c>
      <c r="J33" s="911" t="s">
        <v>7</v>
      </c>
      <c r="K33" s="20" t="s">
        <v>249</v>
      </c>
      <c r="L33" s="912" t="s">
        <v>270</v>
      </c>
      <c r="M33" s="912" t="s">
        <v>270</v>
      </c>
      <c r="N33" s="912"/>
      <c r="O33" s="912"/>
      <c r="P33" s="912"/>
    </row>
    <row r="34" spans="2:16">
      <c r="B34" s="909">
        <v>45808</v>
      </c>
      <c r="C34" s="910" t="str">
        <f>TEXT(AG_Estrella[[#This Row],[FECHA]],"mmm")</f>
        <v>May</v>
      </c>
      <c r="D34" s="910" t="str">
        <f t="shared" si="2"/>
        <v>S4</v>
      </c>
      <c r="E34" s="911" t="s">
        <v>207</v>
      </c>
      <c r="F34" s="912">
        <v>73170505</v>
      </c>
      <c r="G34" s="912"/>
      <c r="H34" s="912">
        <v>997777082</v>
      </c>
      <c r="I34" s="911" t="s">
        <v>223</v>
      </c>
      <c r="J34" s="911" t="s">
        <v>7</v>
      </c>
      <c r="K34" s="20" t="s">
        <v>249</v>
      </c>
      <c r="L34" s="912" t="s">
        <v>270</v>
      </c>
      <c r="M34" s="912" t="s">
        <v>270</v>
      </c>
      <c r="N34" s="912"/>
      <c r="O34" s="912"/>
      <c r="P34" s="912"/>
    </row>
    <row r="35" spans="2:16">
      <c r="B35" s="909">
        <v>45808</v>
      </c>
      <c r="C35" s="910" t="str">
        <f>TEXT(AG_Estrella[[#This Row],[FECHA]],"mmm")</f>
        <v>May</v>
      </c>
      <c r="D35" s="910" t="str">
        <f t="shared" si="2"/>
        <v>S4</v>
      </c>
      <c r="E35" s="911" t="s">
        <v>73</v>
      </c>
      <c r="F35" s="912">
        <v>61494330</v>
      </c>
      <c r="G35" s="912"/>
      <c r="H35" s="912">
        <v>958235878</v>
      </c>
      <c r="I35" s="20" t="s">
        <v>224</v>
      </c>
      <c r="J35" s="911" t="s">
        <v>7</v>
      </c>
      <c r="K35" s="20" t="s">
        <v>249</v>
      </c>
      <c r="L35" s="912" t="s">
        <v>270</v>
      </c>
      <c r="M35" s="912" t="s">
        <v>270</v>
      </c>
      <c r="N35" s="912"/>
      <c r="O35" s="912"/>
      <c r="P35" s="912"/>
    </row>
    <row r="36" spans="2:16">
      <c r="B36" s="909">
        <v>45808</v>
      </c>
      <c r="C36" s="910" t="str">
        <f>TEXT(AG_Estrella[[#This Row],[FECHA]],"mmm")</f>
        <v>May</v>
      </c>
      <c r="D36" s="910" t="str">
        <f t="shared" si="2"/>
        <v>S4</v>
      </c>
      <c r="E36" s="911" t="s">
        <v>193</v>
      </c>
      <c r="F36" s="912">
        <v>72989056</v>
      </c>
      <c r="G36" s="912"/>
      <c r="H36" s="912">
        <v>912708109</v>
      </c>
      <c r="I36" s="911" t="s">
        <v>223</v>
      </c>
      <c r="J36" s="911" t="s">
        <v>7</v>
      </c>
      <c r="K36" s="20" t="s">
        <v>249</v>
      </c>
      <c r="L36" s="912" t="s">
        <v>270</v>
      </c>
      <c r="M36" s="912" t="s">
        <v>270</v>
      </c>
      <c r="N36" s="912"/>
      <c r="O36" s="912"/>
      <c r="P36" s="912"/>
    </row>
    <row r="37" spans="2:16">
      <c r="B37" s="909">
        <v>45808</v>
      </c>
      <c r="C37" s="910" t="str">
        <f>TEXT(AG_Estrella[[#This Row],[FECHA]],"mmm")</f>
        <v>May</v>
      </c>
      <c r="D37" s="910" t="str">
        <f t="shared" si="2"/>
        <v>S4</v>
      </c>
      <c r="E37" s="911" t="s">
        <v>177</v>
      </c>
      <c r="F37" s="912">
        <v>72602832</v>
      </c>
      <c r="G37" s="912"/>
      <c r="H37" s="912">
        <v>912785451</v>
      </c>
      <c r="I37" s="911" t="s">
        <v>225</v>
      </c>
      <c r="J37" s="911" t="s">
        <v>7</v>
      </c>
      <c r="K37" s="20" t="s">
        <v>249</v>
      </c>
      <c r="L37" s="912" t="s">
        <v>270</v>
      </c>
      <c r="M37" s="912" t="s">
        <v>270</v>
      </c>
      <c r="N37" s="912"/>
      <c r="O37" s="912"/>
      <c r="P37" s="912"/>
    </row>
    <row r="38" spans="2:16">
      <c r="B38" s="909">
        <v>45808</v>
      </c>
      <c r="C38" s="910" t="str">
        <f>TEXT(AG_Estrella[[#This Row],[FECHA]],"mmm")</f>
        <v>May</v>
      </c>
      <c r="D38" s="910" t="str">
        <f t="shared" si="2"/>
        <v>S4</v>
      </c>
      <c r="E38" s="911" t="s">
        <v>108</v>
      </c>
      <c r="F38" s="912">
        <v>70710380</v>
      </c>
      <c r="G38" s="912"/>
      <c r="H38" s="912">
        <v>983524455</v>
      </c>
      <c r="I38" s="911" t="s">
        <v>225</v>
      </c>
      <c r="J38" s="911" t="s">
        <v>7</v>
      </c>
      <c r="K38" s="20" t="s">
        <v>249</v>
      </c>
      <c r="L38" s="912" t="s">
        <v>270</v>
      </c>
      <c r="M38" s="912" t="s">
        <v>270</v>
      </c>
      <c r="N38" s="912"/>
      <c r="O38" s="912"/>
      <c r="P38" s="912"/>
    </row>
    <row r="39" spans="2:16">
      <c r="B39" s="909">
        <v>45808</v>
      </c>
      <c r="C39" s="910" t="str">
        <f>TEXT(AG_Estrella[[#This Row],[FECHA]],"mmm")</f>
        <v>May</v>
      </c>
      <c r="D39" s="910" t="str">
        <f t="shared" si="2"/>
        <v>S4</v>
      </c>
      <c r="E39" s="911" t="s">
        <v>69</v>
      </c>
      <c r="F39" s="912">
        <v>61471858</v>
      </c>
      <c r="G39" s="912"/>
      <c r="H39" s="912">
        <v>923300709</v>
      </c>
      <c r="I39" s="911" t="s">
        <v>223</v>
      </c>
      <c r="J39" s="911" t="s">
        <v>7</v>
      </c>
      <c r="K39" s="20" t="s">
        <v>249</v>
      </c>
      <c r="L39" s="912" t="s">
        <v>270</v>
      </c>
      <c r="M39" s="912" t="s">
        <v>270</v>
      </c>
      <c r="N39" s="912"/>
      <c r="O39" s="912"/>
      <c r="P39" s="912"/>
    </row>
    <row r="40" spans="2:16">
      <c r="B40" s="909">
        <v>45827</v>
      </c>
      <c r="C40" s="910" t="str">
        <f>TEXT(AG_Estrella[[#This Row],[FECHA]],"mmm")</f>
        <v>Jun</v>
      </c>
      <c r="D40" s="910" t="str">
        <f t="shared" si="2"/>
        <v>S3</v>
      </c>
      <c r="E40" s="911" t="s">
        <v>92</v>
      </c>
      <c r="F40" s="912">
        <v>61833402</v>
      </c>
      <c r="G40" s="912"/>
      <c r="H40" s="912">
        <v>903297933</v>
      </c>
      <c r="I40" s="911" t="s">
        <v>225</v>
      </c>
      <c r="J40" s="911" t="s">
        <v>7</v>
      </c>
      <c r="K40" s="20" t="s">
        <v>249</v>
      </c>
      <c r="L40" s="912" t="s">
        <v>270</v>
      </c>
      <c r="M40" s="912" t="s">
        <v>270</v>
      </c>
      <c r="N40" s="912"/>
      <c r="O40" s="912"/>
      <c r="P40" s="912"/>
    </row>
    <row r="41" spans="2:16">
      <c r="B41" s="909">
        <v>45827</v>
      </c>
      <c r="C41" s="910" t="str">
        <f>TEXT(AG_Estrella[[#This Row],[FECHA]],"mmm")</f>
        <v>Jun</v>
      </c>
      <c r="D41" s="910" t="str">
        <f t="shared" si="2"/>
        <v>S3</v>
      </c>
      <c r="E41" s="911" t="s">
        <v>196</v>
      </c>
      <c r="F41" s="912">
        <v>72995477</v>
      </c>
      <c r="G41" s="912"/>
      <c r="H41" s="912">
        <v>994259375</v>
      </c>
      <c r="I41" s="911" t="s">
        <v>224</v>
      </c>
      <c r="J41" s="911" t="s">
        <v>7</v>
      </c>
      <c r="K41" s="20" t="s">
        <v>249</v>
      </c>
      <c r="L41" s="912" t="s">
        <v>270</v>
      </c>
      <c r="M41" s="912" t="s">
        <v>270</v>
      </c>
      <c r="N41" s="912"/>
      <c r="O41" s="912"/>
      <c r="P41" s="912"/>
    </row>
    <row r="42" spans="2:16" ht="16">
      <c r="B42" s="909">
        <v>45827</v>
      </c>
      <c r="C42" s="910" t="str">
        <f>TEXT(AG_Estrella[[#This Row],[FECHA]],"mmm")</f>
        <v>Jun</v>
      </c>
      <c r="D42" s="910" t="str">
        <f t="shared" si="2"/>
        <v>S3</v>
      </c>
      <c r="E42" s="916" t="s">
        <v>96</v>
      </c>
      <c r="F42" s="912">
        <v>62022420</v>
      </c>
      <c r="G42" s="912"/>
      <c r="H42" s="912">
        <v>992522805</v>
      </c>
      <c r="I42" s="911" t="s">
        <v>224</v>
      </c>
      <c r="J42" s="911" t="s">
        <v>7</v>
      </c>
      <c r="K42" s="20" t="s">
        <v>249</v>
      </c>
      <c r="L42" s="912" t="s">
        <v>270</v>
      </c>
      <c r="M42" s="912" t="s">
        <v>270</v>
      </c>
      <c r="N42" s="912"/>
      <c r="O42" s="912"/>
      <c r="P42" s="912"/>
    </row>
    <row r="43" spans="2:16">
      <c r="B43" s="909">
        <v>45836</v>
      </c>
      <c r="C43" s="910" t="str">
        <f>TEXT(AG_Estrella[[#This Row],[FECHA]],"mmm")</f>
        <v>Jun</v>
      </c>
      <c r="D43" s="910" t="str">
        <f t="shared" si="2"/>
        <v>S4</v>
      </c>
      <c r="E43" s="911" t="s">
        <v>199</v>
      </c>
      <c r="F43" s="912">
        <v>73154454</v>
      </c>
      <c r="G43" s="912"/>
      <c r="H43" s="912">
        <v>993199714</v>
      </c>
      <c r="I43" s="911" t="s">
        <v>223</v>
      </c>
      <c r="J43" s="911" t="s">
        <v>7</v>
      </c>
      <c r="K43" s="20" t="s">
        <v>249</v>
      </c>
      <c r="L43" s="912" t="s">
        <v>270</v>
      </c>
      <c r="M43" s="912" t="s">
        <v>270</v>
      </c>
      <c r="N43" s="912"/>
      <c r="O43" s="912"/>
      <c r="P43" s="912"/>
    </row>
    <row r="44" spans="2:16" ht="16">
      <c r="B44" s="909">
        <v>45836</v>
      </c>
      <c r="C44" s="910" t="str">
        <f>TEXT(AG_Estrella[[#This Row],[FECHA]],"mmm")</f>
        <v>Jun</v>
      </c>
      <c r="D44" s="910" t="str">
        <f t="shared" si="2"/>
        <v>S4</v>
      </c>
      <c r="E44" s="916" t="s">
        <v>59</v>
      </c>
      <c r="F44" s="912">
        <v>61424810</v>
      </c>
      <c r="G44" s="912"/>
      <c r="H44" s="912">
        <v>973699879</v>
      </c>
      <c r="I44" s="911" t="s">
        <v>224</v>
      </c>
      <c r="J44" s="911" t="s">
        <v>7</v>
      </c>
      <c r="K44" s="20" t="s">
        <v>249</v>
      </c>
      <c r="L44" s="912" t="s">
        <v>270</v>
      </c>
      <c r="M44" s="912" t="s">
        <v>270</v>
      </c>
      <c r="N44" s="912"/>
      <c r="O44" s="912"/>
      <c r="P44" s="912"/>
    </row>
    <row r="45" spans="2:16">
      <c r="B45" s="909">
        <v>45836</v>
      </c>
      <c r="C45" s="910" t="str">
        <f>TEXT(AG_Estrella[[#This Row],[FECHA]],"mmm")</f>
        <v>Jun</v>
      </c>
      <c r="D45" s="910" t="str">
        <f t="shared" si="2"/>
        <v>S4</v>
      </c>
      <c r="E45" s="911" t="s">
        <v>106</v>
      </c>
      <c r="F45" s="912">
        <v>62366777</v>
      </c>
      <c r="G45" s="912"/>
      <c r="H45" s="912">
        <v>967166853</v>
      </c>
      <c r="I45" s="911" t="s">
        <v>223</v>
      </c>
      <c r="J45" s="911" t="s">
        <v>7</v>
      </c>
      <c r="K45" s="20" t="s">
        <v>249</v>
      </c>
      <c r="L45" s="912" t="s">
        <v>270</v>
      </c>
      <c r="M45" s="912" t="s">
        <v>270</v>
      </c>
      <c r="N45" s="912"/>
      <c r="O45" s="912"/>
      <c r="P45" s="912"/>
    </row>
    <row r="46" spans="2:16" ht="16">
      <c r="B46" s="909">
        <v>45836</v>
      </c>
      <c r="C46" s="910" t="str">
        <f>TEXT(AG_Estrella[[#This Row],[FECHA]],"mmm")</f>
        <v>Jun</v>
      </c>
      <c r="D46" s="910" t="str">
        <f t="shared" si="2"/>
        <v>S4</v>
      </c>
      <c r="E46" s="916" t="s">
        <v>83</v>
      </c>
      <c r="F46" s="912">
        <v>61544448</v>
      </c>
      <c r="G46" s="912"/>
      <c r="H46" s="912">
        <v>912615340</v>
      </c>
      <c r="I46" s="911" t="s">
        <v>223</v>
      </c>
      <c r="J46" s="911" t="s">
        <v>7</v>
      </c>
      <c r="K46" s="20" t="s">
        <v>249</v>
      </c>
      <c r="L46" s="912" t="s">
        <v>270</v>
      </c>
      <c r="M46" s="912" t="s">
        <v>270</v>
      </c>
      <c r="N46" s="912"/>
      <c r="O46" s="912"/>
      <c r="P46" s="912"/>
    </row>
    <row r="47" spans="2:16">
      <c r="B47" s="909">
        <v>45847</v>
      </c>
      <c r="C47" s="910" t="str">
        <f>TEXT(AG_Estrella[[#This Row],[FECHA]],"mmm")</f>
        <v>Jul</v>
      </c>
      <c r="D47" s="910" t="str">
        <f t="shared" si="2"/>
        <v>S2</v>
      </c>
      <c r="E47" s="911" t="s">
        <v>79</v>
      </c>
      <c r="F47" s="912">
        <v>61518946</v>
      </c>
      <c r="G47" s="912">
        <v>0</v>
      </c>
      <c r="H47" s="913">
        <v>925327077</v>
      </c>
      <c r="I47" s="911" t="s">
        <v>224</v>
      </c>
      <c r="J47" s="911" t="s">
        <v>10</v>
      </c>
      <c r="K47" s="20" t="s">
        <v>249</v>
      </c>
      <c r="L47" s="912" t="s">
        <v>270</v>
      </c>
      <c r="M47" s="912" t="s">
        <v>270</v>
      </c>
      <c r="N47" s="912"/>
      <c r="O47" s="912"/>
      <c r="P47" s="912"/>
    </row>
    <row r="48" spans="2:16">
      <c r="B48" s="909">
        <v>45853</v>
      </c>
      <c r="C48" s="910" t="str">
        <f>TEXT(AG_Estrella[[#This Row],[FECHA]],"mmm")</f>
        <v>Jul</v>
      </c>
      <c r="D48" s="910" t="str">
        <f t="shared" si="2"/>
        <v>S3</v>
      </c>
      <c r="E48" s="911" t="s">
        <v>12660</v>
      </c>
      <c r="F48" s="912">
        <v>76284122</v>
      </c>
      <c r="G48" s="912">
        <v>9</v>
      </c>
      <c r="H48" s="912">
        <v>933376123</v>
      </c>
      <c r="I48" s="911" t="s">
        <v>223</v>
      </c>
      <c r="J48" s="911" t="s">
        <v>7</v>
      </c>
      <c r="K48" s="20" t="s">
        <v>221</v>
      </c>
      <c r="L48" s="912" t="s">
        <v>270</v>
      </c>
      <c r="M48" s="912" t="s">
        <v>270</v>
      </c>
      <c r="N48" s="912"/>
      <c r="O48" s="912"/>
      <c r="P48" s="912"/>
    </row>
    <row r="49" spans="2:16" ht="16">
      <c r="B49" s="909">
        <v>45853</v>
      </c>
      <c r="C49" s="910" t="str">
        <f>TEXT(AG_Estrella[[#This Row],[FECHA]],"mmm")</f>
        <v>Jul</v>
      </c>
      <c r="D49" s="910" t="str">
        <f t="shared" si="2"/>
        <v>S3</v>
      </c>
      <c r="E49" s="911" t="s">
        <v>12552</v>
      </c>
      <c r="F49" s="912">
        <v>60972275</v>
      </c>
      <c r="G49" s="912">
        <v>0</v>
      </c>
      <c r="H49" s="912">
        <v>914329416</v>
      </c>
      <c r="I49" s="916" t="s">
        <v>224</v>
      </c>
      <c r="J49" s="911" t="s">
        <v>10</v>
      </c>
      <c r="K49" s="20" t="s">
        <v>221</v>
      </c>
      <c r="L49" s="912" t="s">
        <v>270</v>
      </c>
      <c r="M49" s="912" t="s">
        <v>270</v>
      </c>
      <c r="N49" s="912"/>
      <c r="O49" s="912"/>
      <c r="P49" s="912"/>
    </row>
    <row r="50" spans="2:16" ht="16">
      <c r="B50" s="909">
        <v>45857</v>
      </c>
      <c r="C50" s="910" t="str">
        <f>TEXT(AG_Estrella[[#This Row],[FECHA]],"mmm")</f>
        <v>Jul</v>
      </c>
      <c r="D50" s="910" t="str">
        <f t="shared" si="2"/>
        <v>S3</v>
      </c>
      <c r="E50" s="916" t="s">
        <v>213</v>
      </c>
      <c r="F50" s="912">
        <v>74113062</v>
      </c>
      <c r="G50" s="912"/>
      <c r="H50" s="912">
        <v>998915656</v>
      </c>
      <c r="I50" s="916" t="s">
        <v>224</v>
      </c>
      <c r="J50" s="911" t="s">
        <v>7</v>
      </c>
      <c r="K50" s="20" t="s">
        <v>249</v>
      </c>
      <c r="L50" s="912" t="s">
        <v>270</v>
      </c>
      <c r="M50" s="912" t="s">
        <v>270</v>
      </c>
      <c r="N50" s="912"/>
      <c r="O50" s="912"/>
      <c r="P50" s="912"/>
    </row>
    <row r="51" spans="2:16">
      <c r="B51" s="18">
        <v>45857</v>
      </c>
      <c r="C51" s="910" t="str">
        <f>TEXT(AG_Estrella[[#This Row],[FECHA]],"mmm")</f>
        <v>Jul</v>
      </c>
      <c r="D51" s="910" t="str">
        <f t="shared" si="2"/>
        <v>S3</v>
      </c>
      <c r="E51" s="911" t="s">
        <v>12541</v>
      </c>
      <c r="F51" s="912">
        <v>60839949</v>
      </c>
      <c r="G51" s="912"/>
      <c r="H51" s="912">
        <v>933626366</v>
      </c>
      <c r="I51" s="911" t="s">
        <v>225</v>
      </c>
      <c r="J51" s="911" t="s">
        <v>7</v>
      </c>
      <c r="K51" s="20" t="s">
        <v>221</v>
      </c>
      <c r="L51" s="912" t="s">
        <v>270</v>
      </c>
      <c r="M51" s="912" t="s">
        <v>270</v>
      </c>
      <c r="N51" s="912"/>
      <c r="O51" s="912"/>
      <c r="P51" s="912"/>
    </row>
    <row r="52" spans="2:16" ht="32">
      <c r="B52" s="18">
        <v>45857</v>
      </c>
      <c r="C52" s="910" t="str">
        <f>TEXT(AG_Estrella[[#This Row],[FECHA]],"mmm")</f>
        <v>Jul</v>
      </c>
      <c r="D52" s="910" t="str">
        <f t="shared" si="2"/>
        <v>S3</v>
      </c>
      <c r="E52" s="911" t="s">
        <v>176</v>
      </c>
      <c r="F52" s="912">
        <v>72602503</v>
      </c>
      <c r="G52" s="912"/>
      <c r="H52" s="912">
        <v>904171589</v>
      </c>
      <c r="I52" s="916" t="s">
        <v>223</v>
      </c>
      <c r="J52" s="911" t="s">
        <v>7</v>
      </c>
      <c r="K52" s="20" t="s">
        <v>249</v>
      </c>
      <c r="L52" s="912" t="s">
        <v>270</v>
      </c>
      <c r="M52" s="912" t="s">
        <v>270</v>
      </c>
      <c r="N52" s="912"/>
      <c r="O52" s="912"/>
      <c r="P52" s="912"/>
    </row>
    <row r="53" spans="2:16" ht="16">
      <c r="B53" s="18">
        <v>45857</v>
      </c>
      <c r="C53" s="910" t="str">
        <f>TEXT(AG_Estrella[[#This Row],[FECHA]],"mmm")</f>
        <v>Jul</v>
      </c>
      <c r="D53" s="910" t="str">
        <f t="shared" si="2"/>
        <v>S3</v>
      </c>
      <c r="E53" s="911" t="s">
        <v>12629</v>
      </c>
      <c r="F53" s="912">
        <v>73155284</v>
      </c>
      <c r="G53" s="912"/>
      <c r="H53" s="912">
        <v>980980216</v>
      </c>
      <c r="I53" s="916" t="s">
        <v>224</v>
      </c>
      <c r="J53" s="911" t="s">
        <v>13</v>
      </c>
      <c r="K53" s="20" t="s">
        <v>221</v>
      </c>
      <c r="L53" s="912" t="s">
        <v>270</v>
      </c>
      <c r="M53" s="912" t="s">
        <v>270</v>
      </c>
      <c r="N53" s="912"/>
      <c r="O53" s="912"/>
      <c r="P53" s="912"/>
    </row>
    <row r="54" spans="2:16" ht="16">
      <c r="B54" s="909">
        <v>45857</v>
      </c>
      <c r="C54" s="910" t="str">
        <f>TEXT(AG_Estrella[[#This Row],[FECHA]],"mmm")</f>
        <v>Jul</v>
      </c>
      <c r="D54" s="910" t="str">
        <f t="shared" si="2"/>
        <v>S3</v>
      </c>
      <c r="E54" s="911" t="s">
        <v>212</v>
      </c>
      <c r="F54" s="912">
        <v>74101476</v>
      </c>
      <c r="G54" s="912"/>
      <c r="H54" s="912">
        <v>977341298</v>
      </c>
      <c r="I54" s="916" t="s">
        <v>224</v>
      </c>
      <c r="J54" s="911" t="s">
        <v>7</v>
      </c>
      <c r="K54" s="20" t="s">
        <v>249</v>
      </c>
      <c r="L54" s="912" t="s">
        <v>270</v>
      </c>
      <c r="M54" s="912" t="s">
        <v>270</v>
      </c>
      <c r="N54" s="912"/>
      <c r="O54" s="912"/>
      <c r="P54" s="912"/>
    </row>
    <row r="55" spans="2:16" ht="16">
      <c r="B55" s="909">
        <v>45860</v>
      </c>
      <c r="C55" s="910" t="str">
        <f>TEXT(AG_Estrella[[#This Row],[FECHA]],"mmm")</f>
        <v>Jul</v>
      </c>
      <c r="D55" s="910" t="str">
        <f t="shared" si="2"/>
        <v>S4</v>
      </c>
      <c r="E55" s="916" t="s">
        <v>3279</v>
      </c>
      <c r="F55" s="323">
        <v>60776847</v>
      </c>
      <c r="G55" s="912"/>
      <c r="H55" s="912">
        <v>956001931</v>
      </c>
      <c r="I55" s="916" t="s">
        <v>224</v>
      </c>
      <c r="J55" s="911" t="s">
        <v>7</v>
      </c>
      <c r="K55" s="20" t="s">
        <v>221</v>
      </c>
      <c r="L55" s="912" t="s">
        <v>270</v>
      </c>
      <c r="M55" s="912" t="s">
        <v>270</v>
      </c>
      <c r="N55" s="912"/>
      <c r="O55" s="912"/>
      <c r="P55" s="912"/>
    </row>
    <row r="56" spans="2:16" ht="16">
      <c r="B56" s="909">
        <v>45873</v>
      </c>
      <c r="C56" s="910" t="str">
        <f>TEXT(AG_Estrella[[#This Row],[FECHA]],"mmm")</f>
        <v>Ago</v>
      </c>
      <c r="D56" s="910" t="str">
        <f t="shared" si="2"/>
        <v>S1</v>
      </c>
      <c r="E56" s="916" t="s">
        <v>157</v>
      </c>
      <c r="F56" s="912">
        <v>72344057</v>
      </c>
      <c r="G56" s="912"/>
      <c r="H56" s="912">
        <v>992631690</v>
      </c>
      <c r="I56" s="916" t="s">
        <v>224</v>
      </c>
      <c r="J56" s="911" t="s">
        <v>7</v>
      </c>
      <c r="K56" s="20" t="s">
        <v>249</v>
      </c>
      <c r="L56" s="912" t="s">
        <v>270</v>
      </c>
      <c r="M56" s="912" t="s">
        <v>270</v>
      </c>
      <c r="N56" s="912"/>
      <c r="O56" s="912"/>
      <c r="P56" s="912"/>
    </row>
    <row r="57" spans="2:16" ht="32">
      <c r="B57" s="909">
        <v>45874</v>
      </c>
      <c r="C57" s="910" t="str">
        <f>TEXT(AG_Estrella[[#This Row],[FECHA]],"mmm")</f>
        <v>Ago</v>
      </c>
      <c r="D57" s="910" t="str">
        <f t="shared" si="2"/>
        <v>S1</v>
      </c>
      <c r="E57" s="916" t="s">
        <v>4453</v>
      </c>
      <c r="F57" s="912">
        <v>61472225</v>
      </c>
      <c r="G57" s="912"/>
      <c r="H57" s="912">
        <v>941268819</v>
      </c>
      <c r="I57" s="916" t="s">
        <v>223</v>
      </c>
      <c r="J57" s="911" t="s">
        <v>7</v>
      </c>
      <c r="K57" s="20" t="s">
        <v>249</v>
      </c>
      <c r="L57" s="912" t="s">
        <v>270</v>
      </c>
      <c r="M57" s="912" t="s">
        <v>272</v>
      </c>
      <c r="N57" s="912"/>
      <c r="O57" s="912"/>
      <c r="P57" s="912" t="s">
        <v>12575</v>
      </c>
    </row>
    <row r="58" spans="2:16" ht="32">
      <c r="B58" s="909">
        <v>45870</v>
      </c>
      <c r="C58" s="910" t="str">
        <f>TEXT(AG_Estrella[[#This Row],[FECHA]],"mmm")</f>
        <v>Ago</v>
      </c>
      <c r="D58" s="910" t="str">
        <f t="shared" si="2"/>
        <v>S1</v>
      </c>
      <c r="E58" s="916" t="s">
        <v>190</v>
      </c>
      <c r="F58" s="912">
        <v>72981645</v>
      </c>
      <c r="G58" s="912"/>
      <c r="H58" s="913">
        <v>997954960</v>
      </c>
      <c r="I58" s="911" t="s">
        <v>225</v>
      </c>
      <c r="J58" s="911" t="s">
        <v>7</v>
      </c>
      <c r="K58" s="20" t="s">
        <v>249</v>
      </c>
      <c r="L58" s="912" t="s">
        <v>270</v>
      </c>
      <c r="M58" s="912" t="s">
        <v>270</v>
      </c>
      <c r="N58" s="912"/>
      <c r="O58" s="912"/>
      <c r="P58" s="912"/>
    </row>
    <row r="59" spans="2:16">
      <c r="B59" s="909"/>
      <c r="C59" s="910" t="e">
        <f>TEXT(AG_Estrella[[#This Row],[FECHA]],"mmm")</f>
        <v>#VALUE!</v>
      </c>
      <c r="D59" s="910" t="str">
        <f t="shared" si="2"/>
        <v/>
      </c>
      <c r="E59" s="911"/>
      <c r="F59" s="912"/>
      <c r="G59" s="912"/>
      <c r="H59" s="912"/>
      <c r="I59" s="911"/>
      <c r="J59" s="911"/>
      <c r="K59" s="20"/>
      <c r="L59" s="912"/>
      <c r="M59" s="912"/>
      <c r="N59" s="912"/>
      <c r="O59" s="912"/>
      <c r="P59" s="912"/>
    </row>
    <row r="60" spans="2:16">
      <c r="B60" s="909"/>
      <c r="C60" s="910" t="e">
        <f>TEXT(AG_Estrella[[#This Row],[FECHA]],"mmm")</f>
        <v>#VALUE!</v>
      </c>
      <c r="D60" s="910" t="str">
        <f t="shared" si="2"/>
        <v/>
      </c>
      <c r="E60" s="911"/>
      <c r="F60" s="912"/>
      <c r="G60" s="912"/>
      <c r="H60" s="912"/>
      <c r="I60" s="911"/>
      <c r="J60" s="911"/>
      <c r="K60" s="20"/>
      <c r="L60" s="912"/>
      <c r="M60" s="912"/>
      <c r="N60" s="912"/>
      <c r="O60" s="912"/>
      <c r="P60" s="912"/>
    </row>
    <row r="61" spans="2:16">
      <c r="B61" s="909"/>
      <c r="C61" s="910" t="e">
        <f>TEXT(AG_Estrella[[#This Row],[FECHA]],"mmm")</f>
        <v>#VALUE!</v>
      </c>
      <c r="D61" s="910" t="str">
        <f t="shared" si="2"/>
        <v/>
      </c>
      <c r="E61" s="911"/>
      <c r="F61" s="912"/>
      <c r="G61" s="912"/>
      <c r="H61" s="912"/>
      <c r="I61" s="911"/>
      <c r="J61" s="911"/>
      <c r="K61" s="20"/>
      <c r="L61" s="912"/>
      <c r="M61" s="912"/>
      <c r="N61" s="912"/>
      <c r="O61" s="912"/>
      <c r="P61" s="912"/>
    </row>
  </sheetData>
  <conditionalFormatting sqref="F4:F54 F56:F61">
    <cfRule type="duplicateValues" dxfId="53" priority="476"/>
    <cfRule type="duplicateValues" dxfId="52" priority="477"/>
  </conditionalFormatting>
  <conditionalFormatting sqref="F55">
    <cfRule type="duplicateValues" dxfId="51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23A9EB-CFC0-4D8E-A28B-F4A9DFE6F4AB}">
          <x14:formula1>
            <xm:f>DESPLEGABLES!$A$17:$A$18</xm:f>
          </x14:formula1>
          <xm:sqref>K4:K58</xm:sqref>
        </x14:dataValidation>
        <x14:dataValidation type="list" allowBlank="1" showInputMessage="1" showErrorMessage="1" xr:uid="{A3C9E1F4-FB50-438E-BB34-A91A60BEC2FB}">
          <x14:formula1>
            <xm:f>DESPLEGABLES!$A$2:$A$4</xm:f>
          </x14:formula1>
          <xm:sqref>I4:I58</xm:sqref>
        </x14:dataValidation>
        <x14:dataValidation type="list" allowBlank="1" showInputMessage="1" showErrorMessage="1" xr:uid="{44B8F1CA-3423-4C2E-8798-2E09FCE6DD62}">
          <x14:formula1>
            <xm:f>DESPLEGABLES!$A$8:$A$13</xm:f>
          </x14:formula1>
          <xm:sqref>L4:O58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A15B-038F-4EEA-B073-EA2C00119C0D}">
  <dimension ref="A1:Q123"/>
  <sheetViews>
    <sheetView showGridLines="0" topLeftCell="A99" zoomScale="59" zoomScaleNormal="59" workbookViewId="0">
      <selection activeCell="E93" sqref="E93"/>
    </sheetView>
  </sheetViews>
  <sheetFormatPr baseColWidth="10" defaultColWidth="0" defaultRowHeight="15"/>
  <cols>
    <col min="1" max="1" width="5.33203125" customWidth="1"/>
    <col min="2" max="4" width="11.5" customWidth="1"/>
    <col min="5" max="5" width="33.1640625" customWidth="1"/>
    <col min="6" max="6" width="11.5" customWidth="1"/>
    <col min="7" max="7" width="6.1640625" customWidth="1"/>
    <col min="8" max="8" width="21.1640625" customWidth="1"/>
    <col min="9" max="15" width="11.5" customWidth="1"/>
    <col min="16" max="16" width="17.33203125" customWidth="1"/>
    <col min="17" max="17" width="11.5" customWidth="1"/>
    <col min="18" max="16384" width="11.5" hidden="1"/>
  </cols>
  <sheetData>
    <row r="1" spans="2:16" s="13" customFormat="1" ht="44" customHeight="1">
      <c r="B1" s="14" t="s">
        <v>12672</v>
      </c>
    </row>
    <row r="3" spans="2:16">
      <c r="B3" s="7" t="s">
        <v>12503</v>
      </c>
      <c r="C3" s="8" t="s">
        <v>12510</v>
      </c>
      <c r="D3" s="8" t="s">
        <v>12499</v>
      </c>
      <c r="E3" s="8" t="s">
        <v>12511</v>
      </c>
      <c r="F3" s="8" t="s">
        <v>4</v>
      </c>
      <c r="G3" s="8" t="s">
        <v>12512</v>
      </c>
      <c r="H3" s="9" t="s">
        <v>6</v>
      </c>
      <c r="I3" s="10" t="s">
        <v>2</v>
      </c>
      <c r="J3" s="11" t="s">
        <v>1</v>
      </c>
      <c r="K3" s="12" t="s">
        <v>0</v>
      </c>
      <c r="L3" s="12" t="s">
        <v>12513</v>
      </c>
      <c r="M3" s="12" t="s">
        <v>12514</v>
      </c>
      <c r="N3" s="12" t="s">
        <v>12515</v>
      </c>
      <c r="O3" s="12" t="s">
        <v>12516</v>
      </c>
      <c r="P3" s="11" t="s">
        <v>12517</v>
      </c>
    </row>
    <row r="4" spans="2:16" ht="16">
      <c r="B4" s="29">
        <v>45812</v>
      </c>
      <c r="C4" s="30" t="str">
        <f>TEXT(AG_Sheyla[[#This Row],[FECHA]],"mmm")</f>
        <v>Jun</v>
      </c>
      <c r="D4" s="2" t="str">
        <f t="shared" ref="D4:D35" si="0">IF(AND(DAY(B4)&gt;=1,DAY(B4)&lt;=7),"S1",
IF(AND(DAY(B4)&gt;=8,DAY(B4)&lt;=14),"S2",
IF(AND(DAY(B4)&gt;=15,DAY(B4)&lt;=21),"S3",
IF(AND(DAY(B4)&gt;=22,DAY(B4)&lt;=31),"S4",""))))</f>
        <v>S1</v>
      </c>
      <c r="E4" s="24" t="s">
        <v>12593</v>
      </c>
      <c r="F4" s="25">
        <v>70740376</v>
      </c>
      <c r="G4" s="25"/>
      <c r="H4" s="25">
        <v>974400313</v>
      </c>
      <c r="I4" s="24" t="s">
        <v>224</v>
      </c>
      <c r="J4" s="24" t="s">
        <v>7</v>
      </c>
      <c r="K4" s="24" t="s">
        <v>221</v>
      </c>
      <c r="L4" s="25" t="s">
        <v>270</v>
      </c>
      <c r="M4" s="25" t="s">
        <v>270</v>
      </c>
      <c r="N4" s="25"/>
      <c r="O4" s="25"/>
      <c r="P4" s="25"/>
    </row>
    <row r="5" spans="2:16" ht="16">
      <c r="B5" s="29">
        <v>45814</v>
      </c>
      <c r="C5" s="23" t="str">
        <f>TEXT(AG_Sheyla[[#This Row],[FECHA]],"mmm")</f>
        <v>Jun</v>
      </c>
      <c r="D5" s="2" t="str">
        <f t="shared" si="0"/>
        <v>S1</v>
      </c>
      <c r="E5" s="24" t="s">
        <v>12592</v>
      </c>
      <c r="F5" s="25">
        <v>70738769</v>
      </c>
      <c r="G5" s="25"/>
      <c r="H5" s="25">
        <v>936558705</v>
      </c>
      <c r="I5" s="24" t="s">
        <v>223</v>
      </c>
      <c r="J5" s="24" t="s">
        <v>7</v>
      </c>
      <c r="K5" s="24" t="s">
        <v>221</v>
      </c>
      <c r="L5" s="25" t="s">
        <v>270</v>
      </c>
      <c r="M5" s="25" t="s">
        <v>270</v>
      </c>
      <c r="N5" s="25"/>
      <c r="O5" s="25"/>
      <c r="P5" s="25"/>
    </row>
    <row r="6" spans="2:16" ht="16">
      <c r="B6" s="22">
        <v>45818</v>
      </c>
      <c r="C6" s="23" t="str">
        <f>TEXT(AG_Sheyla[[#This Row],[FECHA]],"mmm")</f>
        <v>Jun</v>
      </c>
      <c r="D6" s="2" t="str">
        <f t="shared" si="0"/>
        <v>S2</v>
      </c>
      <c r="E6" s="24" t="s">
        <v>12573</v>
      </c>
      <c r="F6" s="25">
        <v>61422083</v>
      </c>
      <c r="G6" s="25">
        <v>5</v>
      </c>
      <c r="H6" s="25">
        <v>957862908</v>
      </c>
      <c r="I6" s="24" t="s">
        <v>225</v>
      </c>
      <c r="J6" s="24" t="s">
        <v>7</v>
      </c>
      <c r="K6" s="24" t="s">
        <v>221</v>
      </c>
      <c r="L6" s="28" t="s">
        <v>270</v>
      </c>
      <c r="M6" s="28" t="s">
        <v>270</v>
      </c>
      <c r="N6" s="25"/>
      <c r="O6" s="25"/>
      <c r="P6" s="25"/>
    </row>
    <row r="7" spans="2:16" ht="16">
      <c r="B7" s="22">
        <v>45820</v>
      </c>
      <c r="C7" s="23" t="str">
        <f>TEXT(AG_Sheyla[[#This Row],[FECHA]],"mmm")</f>
        <v>Jun</v>
      </c>
      <c r="D7" s="2" t="str">
        <f t="shared" si="0"/>
        <v>S2</v>
      </c>
      <c r="E7" s="32" t="s">
        <v>6026</v>
      </c>
      <c r="F7" s="33">
        <v>71162284</v>
      </c>
      <c r="G7" s="33"/>
      <c r="H7" s="34">
        <v>51978317349</v>
      </c>
      <c r="I7" s="24" t="s">
        <v>224</v>
      </c>
      <c r="J7" s="26" t="s">
        <v>7</v>
      </c>
      <c r="K7" s="24" t="s">
        <v>221</v>
      </c>
      <c r="L7" s="28" t="s">
        <v>270</v>
      </c>
      <c r="M7" s="28" t="s">
        <v>270</v>
      </c>
      <c r="N7" s="28"/>
      <c r="O7" s="28"/>
      <c r="P7" s="25"/>
    </row>
    <row r="8" spans="2:16" ht="16">
      <c r="B8" s="22">
        <v>45820</v>
      </c>
      <c r="C8" s="23" t="str">
        <f>TEXT(AG_Sheyla[[#This Row],[FECHA]],"mmm")</f>
        <v>Jun</v>
      </c>
      <c r="D8" s="2" t="str">
        <f t="shared" si="0"/>
        <v>S2</v>
      </c>
      <c r="E8" s="24" t="s">
        <v>5435</v>
      </c>
      <c r="F8" s="48">
        <v>70433179</v>
      </c>
      <c r="G8" s="25">
        <v>2</v>
      </c>
      <c r="H8" s="25">
        <v>952306316</v>
      </c>
      <c r="I8" s="24" t="s">
        <v>225</v>
      </c>
      <c r="J8" s="24" t="s">
        <v>7</v>
      </c>
      <c r="K8" s="24" t="s">
        <v>221</v>
      </c>
      <c r="L8" s="28" t="s">
        <v>270</v>
      </c>
      <c r="M8" s="28" t="s">
        <v>270</v>
      </c>
      <c r="N8" s="25"/>
      <c r="O8" s="25"/>
      <c r="P8" s="25"/>
    </row>
    <row r="9" spans="2:16" ht="16">
      <c r="B9" s="22">
        <v>45821</v>
      </c>
      <c r="C9" s="23" t="str">
        <f>TEXT(AG_Sheyla[[#This Row],[FECHA]],"mmm")</f>
        <v>Jun</v>
      </c>
      <c r="D9" s="2" t="str">
        <f t="shared" si="0"/>
        <v>S2</v>
      </c>
      <c r="E9" s="24" t="s">
        <v>9931</v>
      </c>
      <c r="F9" s="25">
        <v>77381925</v>
      </c>
      <c r="G9" s="25">
        <v>0</v>
      </c>
      <c r="H9" s="35" t="s">
        <v>12667</v>
      </c>
      <c r="I9" s="24" t="s">
        <v>223</v>
      </c>
      <c r="J9" s="26" t="s">
        <v>7</v>
      </c>
      <c r="K9" s="24" t="s">
        <v>221</v>
      </c>
      <c r="L9" s="28" t="s">
        <v>270</v>
      </c>
      <c r="M9" s="28" t="s">
        <v>270</v>
      </c>
      <c r="N9" s="28"/>
      <c r="O9" s="28"/>
      <c r="P9" s="25"/>
    </row>
    <row r="10" spans="2:16" ht="16">
      <c r="B10" s="22">
        <v>45821</v>
      </c>
      <c r="C10" s="23" t="str">
        <f>TEXT(AG_Sheyla[[#This Row],[FECHA]],"mmm")</f>
        <v>Jun</v>
      </c>
      <c r="D10" s="2" t="str">
        <f t="shared" si="0"/>
        <v>S2</v>
      </c>
      <c r="E10" s="24" t="s">
        <v>3008</v>
      </c>
      <c r="F10" s="25">
        <v>60053380</v>
      </c>
      <c r="G10" s="25"/>
      <c r="H10" s="25" t="s">
        <v>3009</v>
      </c>
      <c r="I10" s="24" t="s">
        <v>224</v>
      </c>
      <c r="J10" s="24" t="s">
        <v>7</v>
      </c>
      <c r="K10" s="24" t="s">
        <v>221</v>
      </c>
      <c r="L10" s="28" t="s">
        <v>270</v>
      </c>
      <c r="M10" s="28" t="s">
        <v>270</v>
      </c>
      <c r="N10" s="25"/>
      <c r="O10" s="25"/>
      <c r="P10" s="25"/>
    </row>
    <row r="11" spans="2:16" ht="16">
      <c r="B11" s="22">
        <v>45824</v>
      </c>
      <c r="C11" s="23" t="str">
        <f>TEXT(AG_Sheyla[[#This Row],[FECHA]],"mmm")</f>
        <v>Jun</v>
      </c>
      <c r="D11" s="2" t="str">
        <f t="shared" si="0"/>
        <v>S3</v>
      </c>
      <c r="E11" s="24" t="s">
        <v>12650</v>
      </c>
      <c r="F11" s="25">
        <v>75452153</v>
      </c>
      <c r="G11" s="25"/>
      <c r="H11" s="25" t="s">
        <v>12651</v>
      </c>
      <c r="I11" s="24" t="s">
        <v>223</v>
      </c>
      <c r="J11" s="24" t="s">
        <v>7</v>
      </c>
      <c r="K11" s="24" t="s">
        <v>221</v>
      </c>
      <c r="L11" s="28" t="s">
        <v>270</v>
      </c>
      <c r="M11" s="28" t="s">
        <v>270</v>
      </c>
      <c r="N11" s="25"/>
      <c r="O11" s="25"/>
      <c r="P11" s="25"/>
    </row>
    <row r="12" spans="2:16" ht="16">
      <c r="B12" s="22">
        <v>45824</v>
      </c>
      <c r="C12" s="23" t="str">
        <f>TEXT(AG_Sheyla[[#This Row],[FECHA]],"mmm")</f>
        <v>Jun</v>
      </c>
      <c r="D12" s="2" t="str">
        <f t="shared" si="0"/>
        <v>S3</v>
      </c>
      <c r="E12" s="24" t="s">
        <v>5551</v>
      </c>
      <c r="F12" s="25">
        <v>70624192</v>
      </c>
      <c r="G12" s="25">
        <v>8</v>
      </c>
      <c r="H12" s="25">
        <v>900180794</v>
      </c>
      <c r="I12" s="24" t="s">
        <v>223</v>
      </c>
      <c r="J12" s="26" t="s">
        <v>7</v>
      </c>
      <c r="K12" s="24" t="s">
        <v>221</v>
      </c>
      <c r="L12" s="28" t="s">
        <v>270</v>
      </c>
      <c r="M12" s="28" t="s">
        <v>270</v>
      </c>
      <c r="N12" s="28"/>
      <c r="O12" s="28"/>
      <c r="P12" s="25"/>
    </row>
    <row r="13" spans="2:16" ht="16">
      <c r="B13" s="22">
        <v>45827</v>
      </c>
      <c r="C13" s="23" t="str">
        <f>TEXT(AG_Sheyla[[#This Row],[FECHA]],"mmm")</f>
        <v>Jun</v>
      </c>
      <c r="D13" s="2" t="str">
        <f t="shared" si="0"/>
        <v>S3</v>
      </c>
      <c r="E13" s="24" t="s">
        <v>12529</v>
      </c>
      <c r="F13" s="25">
        <v>48117733</v>
      </c>
      <c r="G13" s="25"/>
      <c r="H13" s="25">
        <v>925026796</v>
      </c>
      <c r="I13" s="24" t="s">
        <v>223</v>
      </c>
      <c r="J13" s="24" t="s">
        <v>7</v>
      </c>
      <c r="K13" s="24" t="s">
        <v>221</v>
      </c>
      <c r="L13" s="25" t="s">
        <v>270</v>
      </c>
      <c r="M13" s="25" t="s">
        <v>270</v>
      </c>
      <c r="N13" s="25"/>
      <c r="O13" s="25"/>
      <c r="P13" s="25"/>
    </row>
    <row r="14" spans="2:16" ht="13.25" customHeight="1">
      <c r="B14" s="22">
        <v>45827</v>
      </c>
      <c r="C14" s="23" t="str">
        <f>TEXT(AG_Sheyla[[#This Row],[FECHA]],"mmm")</f>
        <v>Jun</v>
      </c>
      <c r="D14" s="2" t="str">
        <f t="shared" si="0"/>
        <v>S3</v>
      </c>
      <c r="E14" s="24" t="s">
        <v>12639</v>
      </c>
      <c r="F14" s="25">
        <v>74655357</v>
      </c>
      <c r="G14" s="25"/>
      <c r="H14" s="25">
        <v>965299448</v>
      </c>
      <c r="I14" s="24" t="s">
        <v>224</v>
      </c>
      <c r="J14" s="26" t="s">
        <v>10</v>
      </c>
      <c r="K14" s="24" t="s">
        <v>221</v>
      </c>
      <c r="L14" s="25" t="s">
        <v>270</v>
      </c>
      <c r="M14" s="25" t="s">
        <v>270</v>
      </c>
      <c r="N14" s="25"/>
      <c r="O14" s="25"/>
      <c r="P14" s="25"/>
    </row>
    <row r="15" spans="2:16" ht="16">
      <c r="B15" s="22">
        <v>45831</v>
      </c>
      <c r="C15" s="36" t="str">
        <f>TEXT(AG_Sheyla[[#This Row],[FECHA]],"mmm")</f>
        <v>Jun</v>
      </c>
      <c r="D15" s="2" t="str">
        <f t="shared" si="0"/>
        <v>S4</v>
      </c>
      <c r="E15" s="24" t="s">
        <v>9114</v>
      </c>
      <c r="F15" s="25">
        <v>74960976</v>
      </c>
      <c r="G15" s="25"/>
      <c r="H15" s="25">
        <v>912145215</v>
      </c>
      <c r="I15" s="24" t="s">
        <v>224</v>
      </c>
      <c r="J15" s="26" t="s">
        <v>7</v>
      </c>
      <c r="K15" s="24" t="s">
        <v>221</v>
      </c>
      <c r="L15" s="28" t="s">
        <v>270</v>
      </c>
      <c r="M15" s="28" t="s">
        <v>270</v>
      </c>
      <c r="N15" s="28"/>
      <c r="O15" s="28"/>
      <c r="P15" s="28"/>
    </row>
    <row r="16" spans="2:16" ht="16">
      <c r="B16" s="22">
        <v>45831</v>
      </c>
      <c r="C16" s="36" t="str">
        <f>TEXT(AG_Sheyla[[#This Row],[FECHA]],"mmm")</f>
        <v>Jun</v>
      </c>
      <c r="D16" s="2" t="str">
        <f t="shared" si="0"/>
        <v>S4</v>
      </c>
      <c r="E16" s="24" t="s">
        <v>12628</v>
      </c>
      <c r="F16" s="25">
        <v>73057644</v>
      </c>
      <c r="G16" s="25"/>
      <c r="H16" s="25">
        <v>924025886</v>
      </c>
      <c r="I16" s="24" t="s">
        <v>225</v>
      </c>
      <c r="J16" s="24" t="s">
        <v>7</v>
      </c>
      <c r="K16" s="24" t="s">
        <v>221</v>
      </c>
      <c r="L16" s="28" t="s">
        <v>270</v>
      </c>
      <c r="M16" s="28" t="s">
        <v>270</v>
      </c>
      <c r="N16" s="25"/>
      <c r="O16" s="25"/>
      <c r="P16" s="28"/>
    </row>
    <row r="17" spans="2:16" ht="16">
      <c r="B17" s="22">
        <v>45832</v>
      </c>
      <c r="C17" s="36" t="str">
        <f>TEXT(AG_Sheyla[[#This Row],[FECHA]],"mmm")</f>
        <v>Jun</v>
      </c>
      <c r="D17" s="2" t="str">
        <f t="shared" si="0"/>
        <v>S4</v>
      </c>
      <c r="E17" s="24" t="s">
        <v>12598</v>
      </c>
      <c r="F17" s="25">
        <v>71188858</v>
      </c>
      <c r="G17" s="25"/>
      <c r="H17" s="25" t="s">
        <v>12599</v>
      </c>
      <c r="I17" s="24" t="s">
        <v>224</v>
      </c>
      <c r="J17" s="24" t="s">
        <v>7</v>
      </c>
      <c r="K17" s="24" t="s">
        <v>221</v>
      </c>
      <c r="L17" s="28" t="s">
        <v>270</v>
      </c>
      <c r="M17" s="28" t="s">
        <v>270</v>
      </c>
      <c r="N17" s="25"/>
      <c r="O17" s="25"/>
      <c r="P17" s="28"/>
    </row>
    <row r="18" spans="2:16" ht="16">
      <c r="B18" s="22">
        <v>45835</v>
      </c>
      <c r="C18" s="36" t="str">
        <f>TEXT(AG_Sheyla[[#This Row],[FECHA]],"mmm")</f>
        <v>Jun</v>
      </c>
      <c r="D18" s="2" t="str">
        <f t="shared" si="0"/>
        <v>S4</v>
      </c>
      <c r="E18" s="24" t="s">
        <v>12550</v>
      </c>
      <c r="F18" s="45" t="s">
        <v>12673</v>
      </c>
      <c r="G18" s="45"/>
      <c r="H18" s="28" t="s">
        <v>12551</v>
      </c>
      <c r="I18" s="24" t="s">
        <v>224</v>
      </c>
      <c r="J18" s="24" t="s">
        <v>7</v>
      </c>
      <c r="K18" s="24" t="s">
        <v>221</v>
      </c>
      <c r="L18" s="28" t="s">
        <v>270</v>
      </c>
      <c r="M18" s="28" t="s">
        <v>270</v>
      </c>
      <c r="N18" s="25"/>
      <c r="O18" s="25"/>
      <c r="P18" s="28"/>
    </row>
    <row r="19" spans="2:16" ht="16">
      <c r="B19" s="22">
        <v>45835</v>
      </c>
      <c r="C19" s="23" t="str">
        <f>TEXT(AG_Sheyla[[#This Row],[FECHA]],"mmm")</f>
        <v>Jun</v>
      </c>
      <c r="D19" s="2" t="str">
        <f t="shared" si="0"/>
        <v>S4</v>
      </c>
      <c r="E19" s="24" t="s">
        <v>12664</v>
      </c>
      <c r="F19" s="25">
        <v>76837873</v>
      </c>
      <c r="G19" s="25"/>
      <c r="H19" s="46">
        <v>932349801</v>
      </c>
      <c r="I19" s="24" t="s">
        <v>224</v>
      </c>
      <c r="J19" s="24" t="s">
        <v>7</v>
      </c>
      <c r="K19" s="24" t="s">
        <v>221</v>
      </c>
      <c r="L19" s="25" t="s">
        <v>270</v>
      </c>
      <c r="M19" s="25" t="s">
        <v>270</v>
      </c>
      <c r="N19" s="25"/>
      <c r="O19" s="25"/>
      <c r="P19" s="25"/>
    </row>
    <row r="20" spans="2:16" ht="15.75" customHeight="1">
      <c r="B20" s="29">
        <v>45836</v>
      </c>
      <c r="C20" s="41" t="str">
        <f>TEXT(AG_Sheyla[[#This Row],[FECHA]],"mmm")</f>
        <v>Jun</v>
      </c>
      <c r="D20" s="2" t="str">
        <f t="shared" si="0"/>
        <v>S4</v>
      </c>
      <c r="E20" s="39" t="s">
        <v>3337</v>
      </c>
      <c r="F20" s="47">
        <v>60842571</v>
      </c>
      <c r="G20" s="47"/>
      <c r="H20" s="38">
        <v>51922605244</v>
      </c>
      <c r="I20" s="24" t="s">
        <v>223</v>
      </c>
      <c r="J20" s="24" t="s">
        <v>7</v>
      </c>
      <c r="K20" s="24" t="s">
        <v>221</v>
      </c>
      <c r="L20" s="28" t="s">
        <v>270</v>
      </c>
      <c r="M20" s="21" t="s">
        <v>270</v>
      </c>
      <c r="N20" s="25"/>
      <c r="O20" s="25"/>
      <c r="P20" s="28"/>
    </row>
    <row r="21" spans="2:16" ht="16">
      <c r="B21" s="22">
        <v>45836</v>
      </c>
      <c r="C21" s="23" t="str">
        <f>TEXT(AG_Sheyla[[#This Row],[FECHA]],"mmm")</f>
        <v>Jun</v>
      </c>
      <c r="D21" s="2" t="str">
        <f t="shared" si="0"/>
        <v>S4</v>
      </c>
      <c r="E21" s="24" t="s">
        <v>12558</v>
      </c>
      <c r="F21" s="25">
        <v>61186869</v>
      </c>
      <c r="G21" s="25"/>
      <c r="H21" s="25">
        <v>939643384</v>
      </c>
      <c r="I21" s="24" t="s">
        <v>223</v>
      </c>
      <c r="J21" s="24" t="s">
        <v>7</v>
      </c>
      <c r="K21" s="24" t="s">
        <v>221</v>
      </c>
      <c r="L21" s="25" t="s">
        <v>270</v>
      </c>
      <c r="M21" s="25" t="s">
        <v>270</v>
      </c>
      <c r="N21" s="25"/>
      <c r="O21" s="25"/>
      <c r="P21" s="25"/>
    </row>
    <row r="22" spans="2:16" ht="16">
      <c r="B22" s="29">
        <v>45836</v>
      </c>
      <c r="C22" s="41" t="str">
        <f>TEXT(AG_Sheyla[[#This Row],[FECHA]],"mmm")</f>
        <v>Jun</v>
      </c>
      <c r="D22" s="2" t="str">
        <f t="shared" si="0"/>
        <v>S4</v>
      </c>
      <c r="E22" s="42" t="s">
        <v>12602</v>
      </c>
      <c r="F22" s="25">
        <v>71370431</v>
      </c>
      <c r="G22" s="25"/>
      <c r="H22" s="43" t="s">
        <v>6305</v>
      </c>
      <c r="I22" s="24" t="s">
        <v>224</v>
      </c>
      <c r="J22" s="24" t="s">
        <v>7</v>
      </c>
      <c r="K22" s="24" t="s">
        <v>221</v>
      </c>
      <c r="L22" s="25" t="s">
        <v>270</v>
      </c>
      <c r="M22" s="25" t="s">
        <v>270</v>
      </c>
      <c r="N22" s="25"/>
      <c r="O22" s="25"/>
      <c r="P22" s="28"/>
    </row>
    <row r="23" spans="2:16" ht="16">
      <c r="B23" s="29">
        <v>45836</v>
      </c>
      <c r="C23" s="41" t="str">
        <f>TEXT(AG_Sheyla[[#This Row],[FECHA]],"mmm")</f>
        <v>Jun</v>
      </c>
      <c r="D23" s="2" t="str">
        <f t="shared" si="0"/>
        <v>S4</v>
      </c>
      <c r="E23" s="24" t="s">
        <v>12668</v>
      </c>
      <c r="F23" s="25">
        <v>77402331</v>
      </c>
      <c r="G23" s="25"/>
      <c r="H23" s="25" t="s">
        <v>9936</v>
      </c>
      <c r="I23" s="24" t="s">
        <v>224</v>
      </c>
      <c r="J23" s="24" t="s">
        <v>7</v>
      </c>
      <c r="K23" s="24" t="s">
        <v>221</v>
      </c>
      <c r="L23" s="25" t="s">
        <v>270</v>
      </c>
      <c r="M23" s="25" t="s">
        <v>270</v>
      </c>
      <c r="N23" s="25"/>
      <c r="O23" s="25"/>
      <c r="P23" s="28"/>
    </row>
    <row r="24" spans="2:16" ht="16">
      <c r="B24" s="29">
        <v>45836</v>
      </c>
      <c r="C24" s="41" t="str">
        <f>TEXT(AG_Sheyla[[#This Row],[FECHA]],"mmm")</f>
        <v>Jun</v>
      </c>
      <c r="D24" s="2" t="str">
        <f t="shared" si="0"/>
        <v>S4</v>
      </c>
      <c r="E24" s="24" t="s">
        <v>12528</v>
      </c>
      <c r="F24" s="25">
        <v>47680054</v>
      </c>
      <c r="G24" s="25"/>
      <c r="H24" s="25">
        <v>923663738</v>
      </c>
      <c r="I24" s="24" t="s">
        <v>224</v>
      </c>
      <c r="J24" s="24" t="s">
        <v>7</v>
      </c>
      <c r="K24" s="24" t="s">
        <v>221</v>
      </c>
      <c r="L24" s="28" t="s">
        <v>270</v>
      </c>
      <c r="M24" s="21" t="s">
        <v>270</v>
      </c>
      <c r="N24" s="25"/>
      <c r="O24" s="25"/>
      <c r="P24" s="25"/>
    </row>
    <row r="25" spans="2:16" ht="16">
      <c r="B25" s="22">
        <v>45836</v>
      </c>
      <c r="C25" s="23" t="str">
        <f>TEXT(AG_Sheyla[[#This Row],[FECHA]],"mmm")</f>
        <v>Jun</v>
      </c>
      <c r="D25" s="2" t="str">
        <f t="shared" si="0"/>
        <v>S4</v>
      </c>
      <c r="E25" s="24" t="s">
        <v>12563</v>
      </c>
      <c r="F25" s="25">
        <v>61225684</v>
      </c>
      <c r="G25" s="25"/>
      <c r="H25" s="25">
        <v>933058082</v>
      </c>
      <c r="I25" s="24" t="s">
        <v>225</v>
      </c>
      <c r="J25" s="24" t="s">
        <v>7</v>
      </c>
      <c r="K25" s="24" t="s">
        <v>221</v>
      </c>
      <c r="L25" s="25" t="s">
        <v>270</v>
      </c>
      <c r="M25" s="25" t="s">
        <v>270</v>
      </c>
      <c r="N25" s="25"/>
      <c r="O25" s="25"/>
      <c r="P25" s="25"/>
    </row>
    <row r="26" spans="2:16" ht="16">
      <c r="B26" s="22">
        <v>45839</v>
      </c>
      <c r="C26" s="36" t="str">
        <f>TEXT(AG_Sheyla[[#This Row],[FECHA]],"mmm")</f>
        <v>Jul</v>
      </c>
      <c r="D26" s="2" t="str">
        <f t="shared" si="0"/>
        <v>S1</v>
      </c>
      <c r="E26" s="24" t="s">
        <v>12555</v>
      </c>
      <c r="F26" s="25">
        <v>61037177</v>
      </c>
      <c r="G26" s="25"/>
      <c r="H26" s="25">
        <v>926676822</v>
      </c>
      <c r="I26" s="24" t="s">
        <v>224</v>
      </c>
      <c r="J26" s="24" t="s">
        <v>7</v>
      </c>
      <c r="K26" s="24" t="s">
        <v>221</v>
      </c>
      <c r="L26" s="28" t="s">
        <v>270</v>
      </c>
      <c r="M26" s="28" t="s">
        <v>272</v>
      </c>
      <c r="N26" s="25"/>
      <c r="O26" s="25"/>
      <c r="P26" s="25" t="s">
        <v>12522</v>
      </c>
    </row>
    <row r="27" spans="2:16" ht="16">
      <c r="B27" s="909">
        <v>45857</v>
      </c>
      <c r="C27" s="910" t="str">
        <f>TEXT(AG_Sheyla[[#This Row],[FECHA]],"mmm")</f>
        <v>Jul</v>
      </c>
      <c r="D27" s="910" t="str">
        <f t="shared" si="0"/>
        <v>S3</v>
      </c>
      <c r="E27" s="916" t="s">
        <v>972</v>
      </c>
      <c r="F27" s="912">
        <v>10411439</v>
      </c>
      <c r="G27" s="912"/>
      <c r="H27" s="912">
        <v>968370508</v>
      </c>
      <c r="I27" s="90" t="s">
        <v>224</v>
      </c>
      <c r="J27" s="911" t="s">
        <v>7</v>
      </c>
      <c r="K27" s="20" t="s">
        <v>221</v>
      </c>
      <c r="L27" s="21" t="s">
        <v>270</v>
      </c>
      <c r="M27" s="21" t="s">
        <v>270</v>
      </c>
      <c r="N27" s="912"/>
      <c r="O27" s="912"/>
      <c r="P27" s="912"/>
    </row>
    <row r="28" spans="2:16" ht="16">
      <c r="B28" s="22">
        <v>45850</v>
      </c>
      <c r="C28" s="36" t="str">
        <f>TEXT(AG_Sheyla[[#This Row],[FECHA]],"mmm")</f>
        <v>Jul</v>
      </c>
      <c r="D28" s="2" t="str">
        <f t="shared" si="0"/>
        <v>S2</v>
      </c>
      <c r="E28" s="24" t="s">
        <v>6205</v>
      </c>
      <c r="F28" s="25">
        <v>71354279</v>
      </c>
      <c r="G28" s="25"/>
      <c r="H28" s="25">
        <v>992476184</v>
      </c>
      <c r="I28" s="24" t="s">
        <v>224</v>
      </c>
      <c r="J28" s="24" t="s">
        <v>7</v>
      </c>
      <c r="K28" s="24" t="s">
        <v>221</v>
      </c>
      <c r="L28" s="28" t="s">
        <v>270</v>
      </c>
      <c r="M28" s="28" t="s">
        <v>272</v>
      </c>
      <c r="N28" s="25"/>
      <c r="O28" s="25"/>
      <c r="P28" s="25"/>
    </row>
    <row r="29" spans="2:16" ht="16">
      <c r="B29" s="22">
        <v>45850</v>
      </c>
      <c r="C29" s="36" t="str">
        <f>TEXT(AG_Sheyla[[#This Row],[FECHA]],"mmm")</f>
        <v>Jul</v>
      </c>
      <c r="D29" s="2" t="str">
        <f t="shared" si="0"/>
        <v>S2</v>
      </c>
      <c r="E29" s="24" t="s">
        <v>7473</v>
      </c>
      <c r="F29" s="25">
        <v>72613654</v>
      </c>
      <c r="G29" s="25"/>
      <c r="H29" s="25">
        <v>934858423</v>
      </c>
      <c r="I29" s="24" t="s">
        <v>224</v>
      </c>
      <c r="J29" s="24" t="s">
        <v>7</v>
      </c>
      <c r="K29" s="24" t="s">
        <v>221</v>
      </c>
      <c r="L29" s="28" t="s">
        <v>270</v>
      </c>
      <c r="M29" s="28" t="s">
        <v>272</v>
      </c>
      <c r="N29" s="25"/>
      <c r="O29" s="25"/>
      <c r="P29" s="25"/>
    </row>
    <row r="30" spans="2:16" ht="16">
      <c r="B30" s="18">
        <v>45857</v>
      </c>
      <c r="C30" s="910" t="str">
        <f>TEXT(AG_Sheyla[[#This Row],[FECHA]],"mmm")</f>
        <v>Jul</v>
      </c>
      <c r="D30" s="910" t="str">
        <f t="shared" si="0"/>
        <v>S3</v>
      </c>
      <c r="E30" s="916" t="s">
        <v>3831</v>
      </c>
      <c r="F30" s="912">
        <v>61213176</v>
      </c>
      <c r="G30" s="912"/>
      <c r="H30" s="912">
        <v>985822596</v>
      </c>
      <c r="I30" s="90" t="s">
        <v>224</v>
      </c>
      <c r="J30" s="20" t="s">
        <v>7</v>
      </c>
      <c r="K30" s="20" t="s">
        <v>221</v>
      </c>
      <c r="L30" s="21" t="s">
        <v>270</v>
      </c>
      <c r="M30" s="21" t="s">
        <v>270</v>
      </c>
      <c r="N30" s="912"/>
      <c r="O30" s="912"/>
      <c r="P30" s="912"/>
    </row>
    <row r="31" spans="2:16" ht="32">
      <c r="B31" s="18">
        <v>45857</v>
      </c>
      <c r="C31" s="910" t="str">
        <f>TEXT(AG_Sheyla[[#This Row],[FECHA]],"mmm")</f>
        <v>Jul</v>
      </c>
      <c r="D31" s="910" t="str">
        <f t="shared" si="0"/>
        <v>S3</v>
      </c>
      <c r="E31" s="916" t="s">
        <v>145</v>
      </c>
      <c r="F31" s="912">
        <v>72062322</v>
      </c>
      <c r="G31" s="912"/>
      <c r="H31" s="912">
        <v>943043962</v>
      </c>
      <c r="I31" s="90" t="s">
        <v>223</v>
      </c>
      <c r="J31" s="911"/>
      <c r="K31" s="20" t="s">
        <v>249</v>
      </c>
      <c r="L31" s="21" t="s">
        <v>270</v>
      </c>
      <c r="M31" s="21" t="s">
        <v>270</v>
      </c>
      <c r="N31" s="912"/>
      <c r="O31" s="912"/>
      <c r="P31" s="912"/>
    </row>
    <row r="32" spans="2:16" ht="16">
      <c r="B32" s="18">
        <v>45857</v>
      </c>
      <c r="C32" s="910" t="str">
        <f>TEXT(AG_Sheyla[[#This Row],[FECHA]],"mmm")</f>
        <v>Jul</v>
      </c>
      <c r="D32" s="910" t="str">
        <f t="shared" si="0"/>
        <v>S3</v>
      </c>
      <c r="E32" s="916" t="s">
        <v>125</v>
      </c>
      <c r="F32" s="912">
        <v>71679588</v>
      </c>
      <c r="G32" s="912"/>
      <c r="H32" s="912">
        <v>966167041</v>
      </c>
      <c r="I32" s="20" t="s">
        <v>225</v>
      </c>
      <c r="J32" s="911"/>
      <c r="K32" s="20" t="s">
        <v>249</v>
      </c>
      <c r="L32" s="21" t="s">
        <v>270</v>
      </c>
      <c r="M32" s="21" t="s">
        <v>270</v>
      </c>
      <c r="N32" s="912"/>
      <c r="O32" s="912"/>
      <c r="P32" s="912"/>
    </row>
    <row r="33" spans="2:16" ht="16">
      <c r="B33" s="18">
        <v>45821</v>
      </c>
      <c r="C33" s="19" t="str">
        <f>TEXT(AG_Sheyla[[#This Row],[FECHA]],"mmm")</f>
        <v>Jun</v>
      </c>
      <c r="D33" s="19" t="str">
        <f t="shared" si="0"/>
        <v>S2</v>
      </c>
      <c r="E33" s="20" t="s">
        <v>110</v>
      </c>
      <c r="F33" s="21">
        <v>71191695</v>
      </c>
      <c r="G33" s="21"/>
      <c r="H33" s="21" t="s">
        <v>111</v>
      </c>
      <c r="I33" s="20" t="s">
        <v>224</v>
      </c>
      <c r="J33" s="20"/>
      <c r="K33" s="20" t="s">
        <v>249</v>
      </c>
      <c r="L33" s="298" t="s">
        <v>270</v>
      </c>
      <c r="M33" s="298" t="s">
        <v>270</v>
      </c>
      <c r="N33" s="21"/>
      <c r="O33" s="21"/>
      <c r="P33" s="21"/>
    </row>
    <row r="34" spans="2:16" ht="16">
      <c r="B34" s="18">
        <v>45821</v>
      </c>
      <c r="C34" s="19" t="str">
        <f>TEXT(AG_Sheyla[[#This Row],[FECHA]],"mmm")</f>
        <v>Jun</v>
      </c>
      <c r="D34" s="19" t="str">
        <f t="shared" si="0"/>
        <v>S2</v>
      </c>
      <c r="E34" s="20" t="s">
        <v>198</v>
      </c>
      <c r="F34" s="21">
        <v>73151236</v>
      </c>
      <c r="G34" s="21"/>
      <c r="H34" s="21">
        <v>968636820</v>
      </c>
      <c r="I34" s="20" t="s">
        <v>224</v>
      </c>
      <c r="J34" s="20"/>
      <c r="K34" s="20" t="s">
        <v>249</v>
      </c>
      <c r="L34" s="298" t="s">
        <v>270</v>
      </c>
      <c r="M34" s="298" t="s">
        <v>270</v>
      </c>
      <c r="N34" s="21"/>
      <c r="O34" s="21"/>
      <c r="P34" s="21"/>
    </row>
    <row r="35" spans="2:16" ht="16">
      <c r="B35" s="18">
        <v>45820</v>
      </c>
      <c r="C35" s="19" t="str">
        <f>TEXT(AG_Sheyla[[#This Row],[FECHA]],"mmm")</f>
        <v>Jun</v>
      </c>
      <c r="D35" s="19" t="str">
        <f t="shared" si="0"/>
        <v>S2</v>
      </c>
      <c r="E35" s="20" t="s">
        <v>121</v>
      </c>
      <c r="F35" s="21">
        <v>71670928</v>
      </c>
      <c r="G35" s="21"/>
      <c r="H35" s="21">
        <v>936411827</v>
      </c>
      <c r="I35" s="20" t="s">
        <v>224</v>
      </c>
      <c r="J35" s="20"/>
      <c r="K35" s="20" t="s">
        <v>249</v>
      </c>
      <c r="L35" s="298" t="s">
        <v>270</v>
      </c>
      <c r="M35" s="298" t="s">
        <v>270</v>
      </c>
      <c r="N35" s="21"/>
      <c r="O35" s="21"/>
      <c r="P35" s="21"/>
    </row>
    <row r="36" spans="2:16" ht="16">
      <c r="B36" s="18">
        <v>45820</v>
      </c>
      <c r="C36" s="19" t="str">
        <f>TEXT(AG_Sheyla[[#This Row],[FECHA]],"mmm")</f>
        <v>Jun</v>
      </c>
      <c r="D36" s="19" t="str">
        <f t="shared" ref="D36:D67" si="1">IF(AND(DAY(B36)&gt;=1,DAY(B36)&lt;=7),"S1",
IF(AND(DAY(B36)&gt;=8,DAY(B36)&lt;=14),"S2",
IF(AND(DAY(B36)&gt;=15,DAY(B36)&lt;=21),"S3",
IF(AND(DAY(B36)&gt;=22,DAY(B36)&lt;=31),"S4",""))))</f>
        <v>S2</v>
      </c>
      <c r="E36" s="20" t="s">
        <v>182</v>
      </c>
      <c r="F36" s="21">
        <v>72826319</v>
      </c>
      <c r="G36" s="21"/>
      <c r="H36" s="21" t="s">
        <v>7638</v>
      </c>
      <c r="I36" s="20" t="s">
        <v>224</v>
      </c>
      <c r="J36" s="20"/>
      <c r="K36" s="20" t="s">
        <v>249</v>
      </c>
      <c r="L36" s="298" t="s">
        <v>270</v>
      </c>
      <c r="M36" s="298" t="s">
        <v>270</v>
      </c>
      <c r="N36" s="21"/>
      <c r="O36" s="21"/>
      <c r="P36" s="21"/>
    </row>
    <row r="37" spans="2:16">
      <c r="B37" s="18">
        <v>45836</v>
      </c>
      <c r="C37" s="19" t="str">
        <f>TEXT(AG_Sheyla[[#This Row],[FECHA]],"mmm")</f>
        <v>Jun</v>
      </c>
      <c r="D37" s="19" t="str">
        <f t="shared" si="1"/>
        <v>S4</v>
      </c>
      <c r="E37" s="20" t="s">
        <v>172</v>
      </c>
      <c r="F37" s="21">
        <v>72595247</v>
      </c>
      <c r="G37" s="21"/>
      <c r="H37" s="21" t="s">
        <v>173</v>
      </c>
      <c r="I37" s="20" t="s">
        <v>224</v>
      </c>
      <c r="J37" s="20"/>
      <c r="K37" s="20" t="s">
        <v>249</v>
      </c>
      <c r="L37" s="21" t="s">
        <v>270</v>
      </c>
      <c r="M37" s="21" t="s">
        <v>270</v>
      </c>
      <c r="N37" s="21"/>
      <c r="O37" s="21"/>
      <c r="P37" s="21"/>
    </row>
    <row r="38" spans="2:16">
      <c r="B38" s="18">
        <v>45850</v>
      </c>
      <c r="C38" s="19" t="str">
        <f>TEXT(AG_Sheyla[[#This Row],[FECHA]],"mmm")</f>
        <v>Jul</v>
      </c>
      <c r="D38" s="19" t="str">
        <f t="shared" si="1"/>
        <v>S2</v>
      </c>
      <c r="E38" s="20" t="s">
        <v>8300</v>
      </c>
      <c r="F38" s="21">
        <v>73351634</v>
      </c>
      <c r="G38" s="21"/>
      <c r="H38" s="21">
        <v>938310544</v>
      </c>
      <c r="I38" s="20" t="s">
        <v>224</v>
      </c>
      <c r="J38" s="20"/>
      <c r="K38" s="20" t="s">
        <v>221</v>
      </c>
      <c r="L38" s="21" t="s">
        <v>270</v>
      </c>
      <c r="M38" s="21"/>
      <c r="N38" s="21"/>
      <c r="O38" s="21"/>
      <c r="P38" s="21"/>
    </row>
    <row r="39" spans="2:16" ht="32">
      <c r="B39" s="18">
        <v>45857</v>
      </c>
      <c r="C39" s="910" t="str">
        <f>TEXT(AG_Sheyla[[#This Row],[FECHA]],"mmm")</f>
        <v>Jul</v>
      </c>
      <c r="D39" s="910" t="str">
        <f t="shared" si="1"/>
        <v>S3</v>
      </c>
      <c r="E39" s="916" t="s">
        <v>12591</v>
      </c>
      <c r="F39" s="912">
        <v>70731653</v>
      </c>
      <c r="G39" s="912"/>
      <c r="H39" s="912">
        <v>948520404</v>
      </c>
      <c r="I39" s="90" t="s">
        <v>223</v>
      </c>
      <c r="J39" s="911"/>
      <c r="K39" s="20" t="s">
        <v>221</v>
      </c>
      <c r="L39" s="21" t="s">
        <v>270</v>
      </c>
      <c r="M39" s="21" t="s">
        <v>270</v>
      </c>
      <c r="N39" s="912"/>
      <c r="O39" s="912"/>
      <c r="P39" s="912"/>
    </row>
    <row r="40" spans="2:16" ht="16">
      <c r="B40" s="18">
        <v>45857</v>
      </c>
      <c r="C40" s="910" t="str">
        <f>TEXT(AG_Sheyla[[#This Row],[FECHA]],"mmm")</f>
        <v>Jul</v>
      </c>
      <c r="D40" s="910" t="str">
        <f t="shared" si="1"/>
        <v>S3</v>
      </c>
      <c r="E40" s="916" t="s">
        <v>61</v>
      </c>
      <c r="F40" s="912">
        <v>61426982</v>
      </c>
      <c r="G40" s="912"/>
      <c r="H40" s="912">
        <v>913100543</v>
      </c>
      <c r="I40" s="20" t="s">
        <v>225</v>
      </c>
      <c r="J40" s="911"/>
      <c r="K40" s="20" t="s">
        <v>249</v>
      </c>
      <c r="L40" s="21" t="s">
        <v>270</v>
      </c>
      <c r="M40" s="21" t="s">
        <v>270</v>
      </c>
      <c r="N40" s="912"/>
      <c r="O40" s="912"/>
      <c r="P40" s="912"/>
    </row>
    <row r="41" spans="2:16" ht="16">
      <c r="B41" s="18">
        <v>45855</v>
      </c>
      <c r="C41" s="910" t="str">
        <f>TEXT(AG_Sheyla[[#This Row],[FECHA]],"mmm")</f>
        <v>Jul</v>
      </c>
      <c r="D41" s="910" t="str">
        <f t="shared" si="1"/>
        <v>S3</v>
      </c>
      <c r="E41" s="916" t="s">
        <v>91</v>
      </c>
      <c r="F41" s="912">
        <v>61821100</v>
      </c>
      <c r="G41" s="912"/>
      <c r="H41" s="912">
        <v>934160595</v>
      </c>
      <c r="I41" s="90" t="s">
        <v>224</v>
      </c>
      <c r="J41" s="20" t="s">
        <v>7</v>
      </c>
      <c r="K41" s="20" t="s">
        <v>249</v>
      </c>
      <c r="L41" s="21" t="s">
        <v>270</v>
      </c>
      <c r="M41" s="21" t="s">
        <v>270</v>
      </c>
      <c r="N41" s="912"/>
      <c r="O41" s="912"/>
      <c r="P41" s="912"/>
    </row>
    <row r="42" spans="2:16" ht="16">
      <c r="B42" s="18">
        <v>45855</v>
      </c>
      <c r="C42" s="910" t="str">
        <f>TEXT(AG_Sheyla[[#This Row],[FECHA]],"mmm")</f>
        <v>Jul</v>
      </c>
      <c r="D42" s="910" t="str">
        <f t="shared" si="1"/>
        <v>S3</v>
      </c>
      <c r="E42" s="916" t="s">
        <v>5372</v>
      </c>
      <c r="F42" s="912">
        <v>70099277</v>
      </c>
      <c r="G42" s="912"/>
      <c r="H42" s="912">
        <v>903176498</v>
      </c>
      <c r="I42" s="90" t="s">
        <v>224</v>
      </c>
      <c r="J42" s="20" t="s">
        <v>7</v>
      </c>
      <c r="K42" s="20" t="s">
        <v>221</v>
      </c>
      <c r="L42" s="21" t="s">
        <v>270</v>
      </c>
      <c r="M42" s="21" t="s">
        <v>270</v>
      </c>
      <c r="N42" s="912"/>
      <c r="O42" s="912"/>
      <c r="P42" s="912"/>
    </row>
    <row r="43" spans="2:16" ht="16">
      <c r="B43" s="18">
        <v>45854</v>
      </c>
      <c r="C43" s="910" t="str">
        <f>TEXT(AG_Sheyla[[#This Row],[FECHA]],"mmm")</f>
        <v>Jul</v>
      </c>
      <c r="D43" s="910" t="str">
        <f t="shared" si="1"/>
        <v>S3</v>
      </c>
      <c r="E43" s="916" t="s">
        <v>133</v>
      </c>
      <c r="F43" s="912">
        <v>71687444</v>
      </c>
      <c r="G43" s="912"/>
      <c r="H43" s="912">
        <v>977489178</v>
      </c>
      <c r="I43" s="90" t="s">
        <v>224</v>
      </c>
      <c r="J43" s="20" t="s">
        <v>7</v>
      </c>
      <c r="K43" s="20" t="s">
        <v>249</v>
      </c>
      <c r="L43" s="21" t="s">
        <v>270</v>
      </c>
      <c r="M43" s="21" t="s">
        <v>270</v>
      </c>
      <c r="N43" s="912"/>
      <c r="O43" s="912"/>
      <c r="P43" s="912"/>
    </row>
    <row r="44" spans="2:16">
      <c r="B44" s="909">
        <v>45846</v>
      </c>
      <c r="C44" s="910" t="str">
        <f>TEXT(AG_Sheyla[[#This Row],[FECHA]],"mmm")</f>
        <v>Jul</v>
      </c>
      <c r="D44" s="910" t="str">
        <f t="shared" si="1"/>
        <v>S2</v>
      </c>
      <c r="E44" s="911" t="s">
        <v>12580</v>
      </c>
      <c r="F44" s="912">
        <v>62011705</v>
      </c>
      <c r="G44" s="912"/>
      <c r="H44" s="912">
        <v>970540828</v>
      </c>
      <c r="I44" s="20" t="s">
        <v>225</v>
      </c>
      <c r="J44" s="911"/>
      <c r="K44" s="20" t="s">
        <v>249</v>
      </c>
      <c r="L44" s="21" t="s">
        <v>270</v>
      </c>
      <c r="M44" s="912" t="s">
        <v>272</v>
      </c>
      <c r="N44" s="912"/>
      <c r="O44" s="912"/>
      <c r="P44" s="912"/>
    </row>
    <row r="45" spans="2:16" ht="16">
      <c r="B45" s="909">
        <v>45775</v>
      </c>
      <c r="C45" s="910" t="str">
        <f>TEXT(AG_Sheyla[[#This Row],[FECHA]],"mmm")</f>
        <v>Abr</v>
      </c>
      <c r="D45" s="910" t="str">
        <f t="shared" si="1"/>
        <v>S4</v>
      </c>
      <c r="E45" s="911" t="s">
        <v>77</v>
      </c>
      <c r="F45" s="912">
        <v>61516123</v>
      </c>
      <c r="G45" s="912"/>
      <c r="H45" s="912">
        <v>993266452</v>
      </c>
      <c r="I45" s="90" t="s">
        <v>224</v>
      </c>
      <c r="J45" s="911"/>
      <c r="K45" s="20" t="s">
        <v>249</v>
      </c>
      <c r="L45" s="21" t="s">
        <v>270</v>
      </c>
      <c r="M45" s="21" t="s">
        <v>270</v>
      </c>
      <c r="N45" s="912"/>
      <c r="O45" s="912"/>
      <c r="P45" s="912"/>
    </row>
    <row r="46" spans="2:16" ht="16">
      <c r="B46" s="909">
        <v>45800</v>
      </c>
      <c r="C46" s="910" t="str">
        <f>TEXT(AG_Sheyla[[#This Row],[FECHA]],"mmm")</f>
        <v>May</v>
      </c>
      <c r="D46" s="910" t="str">
        <f t="shared" si="1"/>
        <v>S4</v>
      </c>
      <c r="E46" s="911" t="s">
        <v>130</v>
      </c>
      <c r="F46" s="912">
        <v>71686044</v>
      </c>
      <c r="G46" s="912"/>
      <c r="H46" s="912" t="s">
        <v>131</v>
      </c>
      <c r="I46" s="90" t="s">
        <v>224</v>
      </c>
      <c r="J46" s="911"/>
      <c r="K46" s="20" t="s">
        <v>249</v>
      </c>
      <c r="L46" s="21" t="s">
        <v>270</v>
      </c>
      <c r="M46" s="21" t="s">
        <v>270</v>
      </c>
      <c r="N46" s="912"/>
      <c r="O46" s="912"/>
      <c r="P46" s="912"/>
    </row>
    <row r="47" spans="2:16" ht="32">
      <c r="B47" s="909">
        <v>45793</v>
      </c>
      <c r="C47" s="910" t="str">
        <f>TEXT(AG_Sheyla[[#This Row],[FECHA]],"mmm")</f>
        <v>May</v>
      </c>
      <c r="D47" s="910" t="str">
        <f t="shared" si="1"/>
        <v>S3</v>
      </c>
      <c r="E47" s="911" t="s">
        <v>54</v>
      </c>
      <c r="F47" s="912">
        <v>61395427</v>
      </c>
      <c r="G47" s="912"/>
      <c r="H47" s="912">
        <v>946375849</v>
      </c>
      <c r="I47" s="90" t="s">
        <v>223</v>
      </c>
      <c r="J47" s="911"/>
      <c r="K47" s="20" t="s">
        <v>249</v>
      </c>
      <c r="L47" s="21" t="s">
        <v>270</v>
      </c>
      <c r="M47" s="21" t="s">
        <v>270</v>
      </c>
      <c r="N47" s="912"/>
      <c r="O47" s="912"/>
      <c r="P47" s="912"/>
    </row>
    <row r="48" spans="2:16" ht="32">
      <c r="B48" s="909">
        <v>45793</v>
      </c>
      <c r="C48" s="910" t="str">
        <f>TEXT(AG_Sheyla[[#This Row],[FECHA]],"mmm")</f>
        <v>May</v>
      </c>
      <c r="D48" s="910" t="str">
        <f t="shared" si="1"/>
        <v>S3</v>
      </c>
      <c r="E48" s="911" t="s">
        <v>186</v>
      </c>
      <c r="F48" s="912">
        <v>72831743</v>
      </c>
      <c r="G48" s="912"/>
      <c r="H48" s="912">
        <v>996724645</v>
      </c>
      <c r="I48" s="90" t="s">
        <v>223</v>
      </c>
      <c r="J48" s="911"/>
      <c r="K48" s="20" t="s">
        <v>249</v>
      </c>
      <c r="L48" s="21" t="s">
        <v>270</v>
      </c>
      <c r="M48" s="21" t="s">
        <v>270</v>
      </c>
      <c r="N48" s="912"/>
      <c r="O48" s="912"/>
      <c r="P48" s="912"/>
    </row>
    <row r="49" spans="2:16">
      <c r="B49" s="909">
        <v>45792</v>
      </c>
      <c r="C49" s="910" t="str">
        <f>TEXT(AG_Sheyla[[#This Row],[FECHA]],"mmm")</f>
        <v>May</v>
      </c>
      <c r="D49" s="910" t="str">
        <f t="shared" si="1"/>
        <v>S3</v>
      </c>
      <c r="E49" s="911" t="s">
        <v>90</v>
      </c>
      <c r="F49" s="912">
        <v>61791500</v>
      </c>
      <c r="G49" s="912"/>
      <c r="H49" s="912">
        <v>955849143</v>
      </c>
      <c r="I49" s="20" t="s">
        <v>225</v>
      </c>
      <c r="J49" s="911"/>
      <c r="K49" s="20" t="s">
        <v>249</v>
      </c>
      <c r="L49" s="21" t="s">
        <v>270</v>
      </c>
      <c r="M49" s="21" t="s">
        <v>270</v>
      </c>
      <c r="N49" s="912"/>
      <c r="O49" s="912"/>
      <c r="P49" s="912"/>
    </row>
    <row r="50" spans="2:16">
      <c r="B50" s="909">
        <v>45792</v>
      </c>
      <c r="C50" s="910" t="str">
        <f>TEXT(AG_Sheyla[[#This Row],[FECHA]],"mmm")</f>
        <v>May</v>
      </c>
      <c r="D50" s="910" t="str">
        <f t="shared" si="1"/>
        <v>S3</v>
      </c>
      <c r="E50" s="911" t="s">
        <v>97</v>
      </c>
      <c r="F50" s="912">
        <v>62035226</v>
      </c>
      <c r="G50" s="912"/>
      <c r="H50" s="912">
        <v>942315881</v>
      </c>
      <c r="I50" s="20" t="s">
        <v>225</v>
      </c>
      <c r="J50" s="911"/>
      <c r="K50" s="20" t="s">
        <v>249</v>
      </c>
      <c r="L50" s="21" t="s">
        <v>270</v>
      </c>
      <c r="M50" s="21" t="s">
        <v>270</v>
      </c>
      <c r="N50" s="912"/>
      <c r="O50" s="912"/>
      <c r="P50" s="912"/>
    </row>
    <row r="51" spans="2:16" ht="32">
      <c r="B51" s="909">
        <v>45793</v>
      </c>
      <c r="C51" s="910" t="str">
        <f>TEXT(AG_Sheyla[[#This Row],[FECHA]],"mmm")</f>
        <v>May</v>
      </c>
      <c r="D51" s="910" t="str">
        <f t="shared" si="1"/>
        <v>S3</v>
      </c>
      <c r="E51" s="911" t="s">
        <v>152</v>
      </c>
      <c r="F51" s="912">
        <v>72071088</v>
      </c>
      <c r="G51" s="912"/>
      <c r="H51" s="912" t="s">
        <v>153</v>
      </c>
      <c r="I51" s="90" t="s">
        <v>223</v>
      </c>
      <c r="J51" s="911"/>
      <c r="K51" s="20" t="s">
        <v>249</v>
      </c>
      <c r="L51" s="21" t="s">
        <v>270</v>
      </c>
      <c r="M51" s="21" t="s">
        <v>270</v>
      </c>
      <c r="N51" s="912"/>
      <c r="O51" s="912"/>
      <c r="P51" s="912"/>
    </row>
    <row r="52" spans="2:16">
      <c r="B52" s="909">
        <v>45797</v>
      </c>
      <c r="C52" s="910" t="str">
        <f>TEXT(AG_Sheyla[[#This Row],[FECHA]],"mmm")</f>
        <v>May</v>
      </c>
      <c r="D52" s="910" t="str">
        <f t="shared" si="1"/>
        <v>S3</v>
      </c>
      <c r="E52" s="911" t="s">
        <v>41</v>
      </c>
      <c r="F52" s="912">
        <v>61344907</v>
      </c>
      <c r="G52" s="912"/>
      <c r="H52" s="912">
        <v>977297411</v>
      </c>
      <c r="I52" s="20" t="s">
        <v>225</v>
      </c>
      <c r="J52" s="911"/>
      <c r="K52" s="20" t="s">
        <v>249</v>
      </c>
      <c r="L52" s="21" t="s">
        <v>270</v>
      </c>
      <c r="M52" s="21" t="s">
        <v>270</v>
      </c>
      <c r="N52" s="912"/>
      <c r="O52" s="912"/>
      <c r="P52" s="912"/>
    </row>
    <row r="53" spans="2:16" ht="16">
      <c r="B53" s="909">
        <v>45808</v>
      </c>
      <c r="C53" s="910" t="str">
        <f>TEXT(AG_Sheyla[[#This Row],[FECHA]],"mmm")</f>
        <v>May</v>
      </c>
      <c r="D53" s="910" t="str">
        <f t="shared" si="1"/>
        <v>S4</v>
      </c>
      <c r="E53" s="911" t="s">
        <v>38</v>
      </c>
      <c r="F53" s="912">
        <v>60658010</v>
      </c>
      <c r="G53" s="912"/>
      <c r="H53" s="912">
        <v>922223277</v>
      </c>
      <c r="I53" s="90" t="s">
        <v>224</v>
      </c>
      <c r="J53" s="911"/>
      <c r="K53" s="20" t="s">
        <v>249</v>
      </c>
      <c r="L53" s="21" t="s">
        <v>270</v>
      </c>
      <c r="M53" s="21" t="s">
        <v>270</v>
      </c>
      <c r="N53" s="912"/>
      <c r="O53" s="912"/>
      <c r="P53" s="912"/>
    </row>
    <row r="54" spans="2:16" ht="32">
      <c r="B54" s="909">
        <v>45808</v>
      </c>
      <c r="C54" s="910" t="str">
        <f>TEXT(AG_Sheyla[[#This Row],[FECHA]],"mmm")</f>
        <v>May</v>
      </c>
      <c r="D54" s="910" t="str">
        <f t="shared" si="1"/>
        <v>S4</v>
      </c>
      <c r="E54" s="911" t="s">
        <v>78</v>
      </c>
      <c r="F54" s="912">
        <v>61516147</v>
      </c>
      <c r="G54" s="912"/>
      <c r="H54" s="912">
        <v>988598289</v>
      </c>
      <c r="I54" s="90" t="s">
        <v>223</v>
      </c>
      <c r="J54" s="911"/>
      <c r="K54" s="20" t="s">
        <v>249</v>
      </c>
      <c r="L54" s="21" t="s">
        <v>270</v>
      </c>
      <c r="M54" s="21" t="s">
        <v>270</v>
      </c>
      <c r="N54" s="912"/>
      <c r="O54" s="912"/>
      <c r="P54" s="912"/>
    </row>
    <row r="55" spans="2:16" ht="16">
      <c r="B55" s="909">
        <v>45808</v>
      </c>
      <c r="C55" s="910" t="str">
        <f>TEXT(AG_Sheyla[[#This Row],[FECHA]],"mmm")</f>
        <v>May</v>
      </c>
      <c r="D55" s="910" t="str">
        <f t="shared" si="1"/>
        <v>S4</v>
      </c>
      <c r="E55" s="911" t="s">
        <v>93</v>
      </c>
      <c r="F55" s="912">
        <v>61861648</v>
      </c>
      <c r="G55" s="912"/>
      <c r="H55" s="912">
        <v>957386912</v>
      </c>
      <c r="I55" s="90" t="s">
        <v>224</v>
      </c>
      <c r="J55" s="911"/>
      <c r="K55" s="20" t="s">
        <v>249</v>
      </c>
      <c r="L55" s="21" t="s">
        <v>270</v>
      </c>
      <c r="M55" s="21" t="s">
        <v>270</v>
      </c>
      <c r="N55" s="912"/>
      <c r="O55" s="912"/>
      <c r="P55" s="912"/>
    </row>
    <row r="56" spans="2:16" ht="16">
      <c r="B56" s="909">
        <v>45808</v>
      </c>
      <c r="C56" s="910" t="str">
        <f>TEXT(AG_Sheyla[[#This Row],[FECHA]],"mmm")</f>
        <v>May</v>
      </c>
      <c r="D56" s="910" t="str">
        <f t="shared" si="1"/>
        <v>S4</v>
      </c>
      <c r="E56" s="911" t="s">
        <v>95</v>
      </c>
      <c r="F56" s="912">
        <v>62019230</v>
      </c>
      <c r="G56" s="912"/>
      <c r="H56" s="912">
        <v>928274620</v>
      </c>
      <c r="I56" s="90" t="s">
        <v>224</v>
      </c>
      <c r="J56" s="911"/>
      <c r="K56" s="20" t="s">
        <v>249</v>
      </c>
      <c r="L56" s="21" t="s">
        <v>270</v>
      </c>
      <c r="M56" s="21" t="s">
        <v>270</v>
      </c>
      <c r="N56" s="912"/>
      <c r="O56" s="912"/>
      <c r="P56" s="912"/>
    </row>
    <row r="57" spans="2:16" ht="16">
      <c r="B57" s="909">
        <v>45808</v>
      </c>
      <c r="C57" s="910" t="str">
        <f>TEXT(AG_Sheyla[[#This Row],[FECHA]],"mmm")</f>
        <v>May</v>
      </c>
      <c r="D57" s="910" t="str">
        <f t="shared" si="1"/>
        <v>S4</v>
      </c>
      <c r="E57" s="911" t="s">
        <v>129</v>
      </c>
      <c r="F57" s="912">
        <v>71684607</v>
      </c>
      <c r="G57" s="912"/>
      <c r="H57" s="912">
        <v>995255257</v>
      </c>
      <c r="I57" s="90" t="s">
        <v>224</v>
      </c>
      <c r="J57" s="911"/>
      <c r="K57" s="20" t="s">
        <v>249</v>
      </c>
      <c r="L57" s="21" t="s">
        <v>270</v>
      </c>
      <c r="M57" s="21" t="s">
        <v>270</v>
      </c>
      <c r="N57" s="912"/>
      <c r="O57" s="912"/>
      <c r="P57" s="912"/>
    </row>
    <row r="58" spans="2:16">
      <c r="B58" s="909">
        <v>45808</v>
      </c>
      <c r="C58" s="910" t="str">
        <f>TEXT(AG_Sheyla[[#This Row],[FECHA]],"mmm")</f>
        <v>May</v>
      </c>
      <c r="D58" s="910" t="str">
        <f t="shared" si="1"/>
        <v>S4</v>
      </c>
      <c r="E58" s="911" t="s">
        <v>154</v>
      </c>
      <c r="F58" s="912">
        <v>72330715</v>
      </c>
      <c r="G58" s="912"/>
      <c r="H58" s="322">
        <v>988858779</v>
      </c>
      <c r="I58" s="20" t="s">
        <v>225</v>
      </c>
      <c r="J58" s="911"/>
      <c r="K58" s="20" t="s">
        <v>249</v>
      </c>
      <c r="L58" s="21" t="s">
        <v>270</v>
      </c>
      <c r="M58" s="21" t="s">
        <v>270</v>
      </c>
      <c r="N58" s="912"/>
      <c r="O58" s="912"/>
      <c r="P58" s="912"/>
    </row>
    <row r="59" spans="2:16" ht="32">
      <c r="B59" s="909">
        <v>45808</v>
      </c>
      <c r="C59" s="910" t="str">
        <f>TEXT(AG_Sheyla[[#This Row],[FECHA]],"mmm")</f>
        <v>May</v>
      </c>
      <c r="D59" s="910" t="str">
        <f t="shared" si="1"/>
        <v>S4</v>
      </c>
      <c r="E59" s="911" t="s">
        <v>202</v>
      </c>
      <c r="F59" s="912">
        <v>73157026</v>
      </c>
      <c r="G59" s="912"/>
      <c r="H59" s="912">
        <v>906318128</v>
      </c>
      <c r="I59" s="90" t="s">
        <v>223</v>
      </c>
      <c r="J59" s="911"/>
      <c r="K59" s="20" t="s">
        <v>249</v>
      </c>
      <c r="L59" s="21" t="s">
        <v>270</v>
      </c>
      <c r="M59" s="21" t="s">
        <v>270</v>
      </c>
      <c r="N59" s="912"/>
      <c r="O59" s="912"/>
      <c r="P59" s="912"/>
    </row>
    <row r="60" spans="2:16" ht="32">
      <c r="B60" s="909">
        <v>45794</v>
      </c>
      <c r="C60" s="910" t="str">
        <f>TEXT(AG_Sheyla[[#This Row],[FECHA]],"mmm")</f>
        <v>May</v>
      </c>
      <c r="D60" s="910" t="str">
        <f t="shared" si="1"/>
        <v>S3</v>
      </c>
      <c r="E60" s="911" t="s">
        <v>174</v>
      </c>
      <c r="F60" s="912">
        <v>72597868</v>
      </c>
      <c r="G60" s="912"/>
      <c r="H60" s="371">
        <v>941717833</v>
      </c>
      <c r="I60" s="90" t="s">
        <v>223</v>
      </c>
      <c r="J60" s="911"/>
      <c r="K60" s="20" t="s">
        <v>249</v>
      </c>
      <c r="L60" s="21" t="s">
        <v>270</v>
      </c>
      <c r="M60" s="21" t="s">
        <v>270</v>
      </c>
      <c r="N60" s="912"/>
      <c r="O60" s="912"/>
      <c r="P60" s="912"/>
    </row>
    <row r="61" spans="2:16" ht="32">
      <c r="B61" s="909">
        <v>45794</v>
      </c>
      <c r="C61" s="910" t="str">
        <f>TEXT(AG_Sheyla[[#This Row],[FECHA]],"mmm")</f>
        <v>May</v>
      </c>
      <c r="D61" s="910" t="str">
        <f t="shared" si="1"/>
        <v>S3</v>
      </c>
      <c r="E61" s="911" t="s">
        <v>159</v>
      </c>
      <c r="F61" s="912">
        <v>72344403</v>
      </c>
      <c r="G61" s="912"/>
      <c r="H61" s="912" t="s">
        <v>160</v>
      </c>
      <c r="I61" s="90" t="s">
        <v>223</v>
      </c>
      <c r="J61" s="911"/>
      <c r="K61" s="20" t="s">
        <v>249</v>
      </c>
      <c r="L61" s="21" t="s">
        <v>270</v>
      </c>
      <c r="M61" s="21" t="s">
        <v>270</v>
      </c>
      <c r="N61" s="912"/>
      <c r="O61" s="912"/>
      <c r="P61" s="912"/>
    </row>
    <row r="62" spans="2:16" ht="32">
      <c r="B62" s="909">
        <v>45794</v>
      </c>
      <c r="C62" s="910" t="str">
        <f>TEXT(AG_Sheyla[[#This Row],[FECHA]],"mmm")</f>
        <v>May</v>
      </c>
      <c r="D62" s="910" t="str">
        <f t="shared" si="1"/>
        <v>S3</v>
      </c>
      <c r="E62" s="911" t="s">
        <v>124</v>
      </c>
      <c r="F62" s="912">
        <v>71677305</v>
      </c>
      <c r="G62" s="912"/>
      <c r="H62" s="912">
        <v>963959225</v>
      </c>
      <c r="I62" s="90" t="s">
        <v>223</v>
      </c>
      <c r="J62" s="911"/>
      <c r="K62" s="20" t="s">
        <v>249</v>
      </c>
      <c r="L62" s="21" t="s">
        <v>270</v>
      </c>
      <c r="M62" s="21" t="s">
        <v>270</v>
      </c>
      <c r="N62" s="912"/>
      <c r="O62" s="912"/>
      <c r="P62" s="912"/>
    </row>
    <row r="63" spans="2:16">
      <c r="B63" s="909">
        <v>45827</v>
      </c>
      <c r="C63" s="910" t="str">
        <f>TEXT(AG_Sheyla[[#This Row],[FECHA]],"mmm")</f>
        <v>Jun</v>
      </c>
      <c r="D63" s="910" t="str">
        <f t="shared" si="1"/>
        <v>S3</v>
      </c>
      <c r="E63" s="911" t="s">
        <v>94</v>
      </c>
      <c r="F63" s="912">
        <v>61981310</v>
      </c>
      <c r="G63" s="912"/>
      <c r="H63" s="912">
        <v>987446341</v>
      </c>
      <c r="I63" s="20" t="s">
        <v>225</v>
      </c>
      <c r="J63" s="911"/>
      <c r="K63" s="20" t="s">
        <v>249</v>
      </c>
      <c r="L63" s="21" t="s">
        <v>270</v>
      </c>
      <c r="M63" s="21" t="s">
        <v>270</v>
      </c>
      <c r="N63" s="912"/>
      <c r="O63" s="912"/>
      <c r="P63" s="912"/>
    </row>
    <row r="64" spans="2:16">
      <c r="B64" s="909">
        <v>45827</v>
      </c>
      <c r="C64" s="910" t="str">
        <f>TEXT(AG_Sheyla[[#This Row],[FECHA]],"mmm")</f>
        <v>Jun</v>
      </c>
      <c r="D64" s="910" t="str">
        <f t="shared" si="1"/>
        <v>S3</v>
      </c>
      <c r="E64" s="911" t="s">
        <v>165</v>
      </c>
      <c r="F64" s="912">
        <v>72584637</v>
      </c>
      <c r="G64" s="912"/>
      <c r="H64" s="912">
        <v>987446341</v>
      </c>
      <c r="I64" s="20" t="s">
        <v>225</v>
      </c>
      <c r="J64" s="911"/>
      <c r="K64" s="20" t="s">
        <v>249</v>
      </c>
      <c r="L64" s="21" t="s">
        <v>270</v>
      </c>
      <c r="M64" s="21" t="s">
        <v>270</v>
      </c>
      <c r="N64" s="912"/>
      <c r="O64" s="912"/>
      <c r="P64" s="912"/>
    </row>
    <row r="65" spans="2:16" ht="16">
      <c r="B65" s="909">
        <v>45836</v>
      </c>
      <c r="C65" s="910" t="str">
        <f>TEXT(AG_Sheyla[[#This Row],[FECHA]],"mmm")</f>
        <v>Jun</v>
      </c>
      <c r="D65" s="910" t="str">
        <f t="shared" si="1"/>
        <v>S4</v>
      </c>
      <c r="E65" s="911" t="s">
        <v>200</v>
      </c>
      <c r="F65" s="912">
        <v>73156299</v>
      </c>
      <c r="G65" s="912"/>
      <c r="H65" s="912" t="s">
        <v>201</v>
      </c>
      <c r="I65" s="90" t="s">
        <v>224</v>
      </c>
      <c r="J65" s="911"/>
      <c r="K65" s="20" t="s">
        <v>249</v>
      </c>
      <c r="L65" s="21" t="s">
        <v>270</v>
      </c>
      <c r="M65" s="21" t="s">
        <v>270</v>
      </c>
      <c r="N65" s="912"/>
      <c r="O65" s="912"/>
      <c r="P65" s="912"/>
    </row>
    <row r="66" spans="2:16" ht="16">
      <c r="B66" s="909">
        <v>45836</v>
      </c>
      <c r="C66" s="910" t="str">
        <f>TEXT(AG_Sheyla[[#This Row],[FECHA]],"mmm")</f>
        <v>Jun</v>
      </c>
      <c r="D66" s="910" t="str">
        <f t="shared" si="1"/>
        <v>S4</v>
      </c>
      <c r="E66" s="911" t="s">
        <v>72</v>
      </c>
      <c r="F66" s="912">
        <v>61485505</v>
      </c>
      <c r="G66" s="912"/>
      <c r="H66" s="377">
        <v>941969938</v>
      </c>
      <c r="I66" s="90" t="s">
        <v>224</v>
      </c>
      <c r="J66" s="911"/>
      <c r="K66" s="20" t="s">
        <v>249</v>
      </c>
      <c r="L66" s="21" t="s">
        <v>270</v>
      </c>
      <c r="M66" s="21" t="s">
        <v>270</v>
      </c>
      <c r="N66" s="912"/>
      <c r="O66" s="912"/>
      <c r="P66" s="912"/>
    </row>
    <row r="67" spans="2:16" ht="16">
      <c r="B67" s="909">
        <v>45836</v>
      </c>
      <c r="C67" s="910" t="str">
        <f>TEXT(AG_Sheyla[[#This Row],[FECHA]],"mmm")</f>
        <v>Jun</v>
      </c>
      <c r="D67" s="910" t="str">
        <f t="shared" si="1"/>
        <v>S4</v>
      </c>
      <c r="E67" s="911" t="s">
        <v>163</v>
      </c>
      <c r="F67" s="912">
        <v>72583921</v>
      </c>
      <c r="G67" s="912"/>
      <c r="H67" s="912" t="s">
        <v>164</v>
      </c>
      <c r="I67" s="90" t="s">
        <v>224</v>
      </c>
      <c r="J67" s="911"/>
      <c r="K67" s="20" t="s">
        <v>249</v>
      </c>
      <c r="L67" s="21" t="s">
        <v>270</v>
      </c>
      <c r="M67" s="21" t="s">
        <v>270</v>
      </c>
      <c r="N67" s="912"/>
      <c r="O67" s="912"/>
      <c r="P67" s="912"/>
    </row>
    <row r="68" spans="2:16" ht="16">
      <c r="B68" s="909">
        <v>45836</v>
      </c>
      <c r="C68" s="910" t="str">
        <f>TEXT(AG_Sheyla[[#This Row],[FECHA]],"mmm")</f>
        <v>Jun</v>
      </c>
      <c r="D68" s="910" t="str">
        <f t="shared" ref="D68:D102" si="2">IF(AND(DAY(B68)&gt;=1,DAY(B68)&lt;=7),"S1",
IF(AND(DAY(B68)&gt;=8,DAY(B68)&lt;=14),"S2",
IF(AND(DAY(B68)&gt;=15,DAY(B68)&lt;=21),"S3",
IF(AND(DAY(B68)&gt;=22,DAY(B68)&lt;=31),"S4",""))))</f>
        <v>S4</v>
      </c>
      <c r="E68" s="911" t="s">
        <v>12519</v>
      </c>
      <c r="F68" s="912" t="s">
        <v>10495</v>
      </c>
      <c r="G68" s="912"/>
      <c r="H68" s="912">
        <v>933369858</v>
      </c>
      <c r="I68" s="90" t="s">
        <v>224</v>
      </c>
      <c r="J68" s="911"/>
      <c r="K68" s="20" t="s">
        <v>249</v>
      </c>
      <c r="L68" s="21" t="s">
        <v>270</v>
      </c>
      <c r="M68" s="21" t="s">
        <v>270</v>
      </c>
      <c r="N68" s="912"/>
      <c r="O68" s="912"/>
      <c r="P68" s="912"/>
    </row>
    <row r="69" spans="2:16">
      <c r="B69" s="909">
        <v>45838</v>
      </c>
      <c r="C69" s="910" t="str">
        <f>TEXT(AG_Sheyla[[#This Row],[FECHA]],"mmm")</f>
        <v>Jun</v>
      </c>
      <c r="D69" s="910" t="str">
        <f t="shared" si="2"/>
        <v>S4</v>
      </c>
      <c r="E69" s="911" t="s">
        <v>40</v>
      </c>
      <c r="F69" s="912">
        <v>61199787</v>
      </c>
      <c r="G69" s="912"/>
      <c r="H69" s="912">
        <v>986228592</v>
      </c>
      <c r="I69" s="20" t="s">
        <v>225</v>
      </c>
      <c r="J69" s="911"/>
      <c r="K69" s="20" t="s">
        <v>249</v>
      </c>
      <c r="L69" s="21" t="s">
        <v>270</v>
      </c>
      <c r="M69" s="21" t="s">
        <v>270</v>
      </c>
      <c r="N69" s="912"/>
      <c r="O69" s="912"/>
      <c r="P69" s="912"/>
    </row>
    <row r="70" spans="2:16" ht="16">
      <c r="B70" s="18">
        <v>45853</v>
      </c>
      <c r="C70" s="910" t="str">
        <f>TEXT(AG_Sheyla[[#This Row],[FECHA]],"mmm")</f>
        <v>Jul</v>
      </c>
      <c r="D70" s="910" t="str">
        <f t="shared" si="2"/>
        <v>S3</v>
      </c>
      <c r="E70" s="916" t="s">
        <v>6984</v>
      </c>
      <c r="F70" s="912">
        <v>72269404</v>
      </c>
      <c r="G70" s="912"/>
      <c r="H70" s="912">
        <v>953352104</v>
      </c>
      <c r="I70" s="90" t="s">
        <v>224</v>
      </c>
      <c r="J70" s="911" t="s">
        <v>7</v>
      </c>
      <c r="K70" s="20" t="s">
        <v>221</v>
      </c>
      <c r="L70" s="21" t="s">
        <v>270</v>
      </c>
      <c r="M70" s="21" t="s">
        <v>270</v>
      </c>
      <c r="N70" s="912"/>
      <c r="O70" s="912"/>
      <c r="P70" s="912"/>
    </row>
    <row r="71" spans="2:16" ht="16">
      <c r="B71" s="22">
        <v>45850</v>
      </c>
      <c r="C71" s="36" t="str">
        <f>TEXT(AG_Sheyla[[#This Row],[FECHA]],"mmm")</f>
        <v>Jul</v>
      </c>
      <c r="D71" s="2" t="str">
        <f t="shared" si="2"/>
        <v>S2</v>
      </c>
      <c r="E71" s="24" t="s">
        <v>8740</v>
      </c>
      <c r="F71" s="25">
        <v>74097200</v>
      </c>
      <c r="G71" s="25"/>
      <c r="H71" s="25">
        <v>956351614</v>
      </c>
      <c r="I71" s="24" t="s">
        <v>225</v>
      </c>
      <c r="J71" s="24" t="s">
        <v>7</v>
      </c>
      <c r="K71" s="24" t="s">
        <v>221</v>
      </c>
      <c r="L71" s="25" t="s">
        <v>270</v>
      </c>
      <c r="M71" s="21" t="s">
        <v>270</v>
      </c>
      <c r="N71" s="25"/>
      <c r="O71" s="25"/>
      <c r="P71" s="25"/>
    </row>
    <row r="72" spans="2:16" ht="16">
      <c r="B72" s="909">
        <v>45857</v>
      </c>
      <c r="C72" s="910" t="str">
        <f>TEXT(AG_Sheyla[[#This Row],[FECHA]],"mmm")</f>
        <v>Jul</v>
      </c>
      <c r="D72" s="910" t="str">
        <f t="shared" si="2"/>
        <v>S3</v>
      </c>
      <c r="E72" s="911" t="s">
        <v>2502</v>
      </c>
      <c r="F72" s="912">
        <v>45564968</v>
      </c>
      <c r="G72" s="912"/>
      <c r="H72" s="912">
        <v>901068325</v>
      </c>
      <c r="I72" s="90" t="s">
        <v>224</v>
      </c>
      <c r="J72" s="911"/>
      <c r="K72" s="20" t="s">
        <v>221</v>
      </c>
      <c r="L72" s="21" t="s">
        <v>270</v>
      </c>
      <c r="M72" s="21"/>
      <c r="N72" s="912"/>
      <c r="O72" s="912"/>
      <c r="P72" s="912"/>
    </row>
    <row r="73" spans="2:16" ht="16">
      <c r="B73" s="18">
        <v>45850</v>
      </c>
      <c r="C73" s="19" t="str">
        <f>TEXT(AG_Sheyla[[#This Row],[FECHA]],"mmm")</f>
        <v>Jul</v>
      </c>
      <c r="D73" s="19" t="str">
        <f t="shared" si="2"/>
        <v>S2</v>
      </c>
      <c r="E73" s="20" t="s">
        <v>12653</v>
      </c>
      <c r="F73" s="21">
        <v>75610711</v>
      </c>
      <c r="G73" s="21"/>
      <c r="H73" s="21">
        <v>934992527</v>
      </c>
      <c r="I73" s="90" t="s">
        <v>224</v>
      </c>
      <c r="J73" s="20"/>
      <c r="K73" s="20" t="s">
        <v>221</v>
      </c>
      <c r="L73" s="21" t="s">
        <v>270</v>
      </c>
      <c r="M73" s="21" t="s">
        <v>270</v>
      </c>
      <c r="N73" s="21"/>
      <c r="O73" s="21"/>
      <c r="P73" s="21"/>
    </row>
    <row r="74" spans="2:16" ht="32">
      <c r="B74" s="18">
        <v>45850</v>
      </c>
      <c r="C74" s="910" t="str">
        <f>TEXT(AG_Sheyla[[#This Row],[FECHA]],"mmm")</f>
        <v>Jul</v>
      </c>
      <c r="D74" s="910" t="str">
        <f t="shared" si="2"/>
        <v>S2</v>
      </c>
      <c r="E74" s="911" t="s">
        <v>3341</v>
      </c>
      <c r="F74" s="322">
        <v>60843273</v>
      </c>
      <c r="G74" s="912"/>
      <c r="H74" s="912">
        <v>981696483</v>
      </c>
      <c r="I74" s="916" t="s">
        <v>223</v>
      </c>
      <c r="J74" s="911"/>
      <c r="K74" s="20" t="s">
        <v>221</v>
      </c>
      <c r="L74" s="21" t="s">
        <v>270</v>
      </c>
      <c r="M74" s="21" t="s">
        <v>270</v>
      </c>
      <c r="N74" s="912"/>
      <c r="O74" s="912"/>
      <c r="P74" s="912"/>
    </row>
    <row r="75" spans="2:16" ht="16">
      <c r="B75" s="909">
        <v>45857</v>
      </c>
      <c r="C75" s="910" t="str">
        <f>TEXT(AG_Sheyla[[#This Row],[FECHA]],"mmm")</f>
        <v>Jul</v>
      </c>
      <c r="D75" s="910" t="str">
        <f t="shared" si="2"/>
        <v>S3</v>
      </c>
      <c r="E75" s="317" t="s">
        <v>7101</v>
      </c>
      <c r="F75" s="339">
        <v>72343266</v>
      </c>
      <c r="G75" s="912"/>
      <c r="H75" s="317">
        <v>965326405</v>
      </c>
      <c r="I75" s="90" t="s">
        <v>224</v>
      </c>
      <c r="J75" s="911" t="s">
        <v>7</v>
      </c>
      <c r="K75" s="20" t="s">
        <v>249</v>
      </c>
      <c r="L75" s="21" t="s">
        <v>270</v>
      </c>
      <c r="M75" s="912"/>
      <c r="N75" s="912"/>
      <c r="O75" s="912"/>
      <c r="P75" s="912"/>
    </row>
    <row r="76" spans="2:16" ht="32">
      <c r="B76" s="18">
        <v>45850</v>
      </c>
      <c r="C76" s="910" t="str">
        <f>TEXT(AG_Sheyla[[#This Row],[FECHA]],"mmm")</f>
        <v>Jul</v>
      </c>
      <c r="D76" s="910" t="str">
        <f t="shared" si="2"/>
        <v>S2</v>
      </c>
      <c r="E76" s="911" t="s">
        <v>12640</v>
      </c>
      <c r="F76" s="912">
        <v>74806519</v>
      </c>
      <c r="G76" s="912"/>
      <c r="H76" s="912">
        <v>98922332</v>
      </c>
      <c r="I76" s="916" t="s">
        <v>223</v>
      </c>
      <c r="J76" s="911"/>
      <c r="K76" s="20" t="s">
        <v>221</v>
      </c>
      <c r="L76" s="21" t="s">
        <v>270</v>
      </c>
      <c r="M76" s="21" t="s">
        <v>270</v>
      </c>
      <c r="N76" s="912"/>
      <c r="O76" s="912"/>
      <c r="P76" s="912"/>
    </row>
    <row r="77" spans="2:16" ht="32">
      <c r="B77" s="909">
        <v>45850</v>
      </c>
      <c r="C77" s="910" t="str">
        <f>TEXT(AG_Sheyla[[#This Row],[FECHA]],"mmm")</f>
        <v>Jul</v>
      </c>
      <c r="D77" s="910" t="str">
        <f t="shared" si="2"/>
        <v>S2</v>
      </c>
      <c r="E77" s="916" t="s">
        <v>12556</v>
      </c>
      <c r="F77" s="912">
        <v>61099400</v>
      </c>
      <c r="G77" s="912"/>
      <c r="H77" s="912">
        <v>957289234</v>
      </c>
      <c r="I77" s="90" t="s">
        <v>223</v>
      </c>
      <c r="J77" s="911"/>
      <c r="K77" s="20" t="s">
        <v>221</v>
      </c>
      <c r="L77" s="21" t="s">
        <v>270</v>
      </c>
      <c r="M77" s="21" t="s">
        <v>270</v>
      </c>
      <c r="N77" s="912"/>
      <c r="O77" s="912"/>
      <c r="P77" s="912"/>
    </row>
    <row r="78" spans="2:16" ht="32">
      <c r="B78" s="909">
        <v>45848</v>
      </c>
      <c r="C78" s="910" t="str">
        <f>TEXT(AG_Sheyla[[#This Row],[FECHA]],"mmm")</f>
        <v>Jul</v>
      </c>
      <c r="D78" s="910" t="str">
        <f t="shared" si="2"/>
        <v>S2</v>
      </c>
      <c r="E78" s="491" t="s">
        <v>70</v>
      </c>
      <c r="F78" s="174">
        <v>61472194</v>
      </c>
      <c r="G78" s="912"/>
      <c r="H78" s="174">
        <v>966167041</v>
      </c>
      <c r="I78" s="90" t="s">
        <v>223</v>
      </c>
      <c r="J78" s="911"/>
      <c r="K78" s="20" t="s">
        <v>249</v>
      </c>
      <c r="L78" s="21" t="s">
        <v>270</v>
      </c>
      <c r="M78" s="21" t="s">
        <v>270</v>
      </c>
      <c r="N78" s="912"/>
      <c r="O78" s="912"/>
      <c r="P78" s="912"/>
    </row>
    <row r="79" spans="2:16" ht="16">
      <c r="B79" s="18">
        <v>45846</v>
      </c>
      <c r="C79" s="19" t="str">
        <f>TEXT(AG_Sheyla[[#This Row],[FECHA]],"mmm")</f>
        <v>Jul</v>
      </c>
      <c r="D79" s="19" t="str">
        <f t="shared" si="2"/>
        <v>S2</v>
      </c>
      <c r="E79" s="20" t="s">
        <v>12561</v>
      </c>
      <c r="F79" s="21">
        <v>61215643</v>
      </c>
      <c r="G79" s="21"/>
      <c r="H79" s="21">
        <v>903371724</v>
      </c>
      <c r="I79" s="90" t="s">
        <v>224</v>
      </c>
      <c r="J79" s="20"/>
      <c r="K79" s="20" t="s">
        <v>221</v>
      </c>
      <c r="L79" s="21" t="s">
        <v>270</v>
      </c>
      <c r="M79" s="21" t="s">
        <v>270</v>
      </c>
      <c r="N79" s="21"/>
      <c r="O79" s="21"/>
      <c r="P79" s="21"/>
    </row>
    <row r="80" spans="2:16" ht="16">
      <c r="B80" s="909">
        <v>45846</v>
      </c>
      <c r="C80" s="910" t="str">
        <f>TEXT(AG_Sheyla[[#This Row],[FECHA]],"mmm")</f>
        <v>Jul</v>
      </c>
      <c r="D80" s="910" t="str">
        <f t="shared" si="2"/>
        <v>S2</v>
      </c>
      <c r="E80" s="911" t="s">
        <v>4602</v>
      </c>
      <c r="F80" s="912">
        <v>61516503</v>
      </c>
      <c r="G80" s="912"/>
      <c r="H80" s="912">
        <v>957961250</v>
      </c>
      <c r="I80" s="90" t="s">
        <v>224</v>
      </c>
      <c r="J80" s="911"/>
      <c r="K80" s="20" t="s">
        <v>221</v>
      </c>
      <c r="L80" s="21" t="s">
        <v>270</v>
      </c>
      <c r="M80" s="21" t="s">
        <v>270</v>
      </c>
      <c r="N80" s="912"/>
      <c r="O80" s="912"/>
      <c r="P80" s="912"/>
    </row>
    <row r="81" spans="2:16" ht="32">
      <c r="B81" s="18">
        <v>45857</v>
      </c>
      <c r="C81" s="910" t="str">
        <f>TEXT(AG_Sheyla[[#This Row],[FECHA]],"mmm")</f>
        <v>Jul</v>
      </c>
      <c r="D81" s="910" t="str">
        <f t="shared" si="2"/>
        <v>S3</v>
      </c>
      <c r="E81" s="916" t="s">
        <v>9676</v>
      </c>
      <c r="F81" s="912">
        <v>76448359</v>
      </c>
      <c r="G81" s="912"/>
      <c r="H81" s="912">
        <v>932188808</v>
      </c>
      <c r="I81" s="90" t="s">
        <v>223</v>
      </c>
      <c r="J81" s="911"/>
      <c r="K81" s="20" t="s">
        <v>221</v>
      </c>
      <c r="L81" s="21" t="s">
        <v>270</v>
      </c>
      <c r="M81" s="21"/>
      <c r="N81" s="912"/>
      <c r="O81" s="912"/>
      <c r="P81" s="912"/>
    </row>
    <row r="82" spans="2:16" ht="32">
      <c r="B82" s="909">
        <v>45846</v>
      </c>
      <c r="C82" s="910" t="str">
        <f>TEXT(AG_Sheyla[[#This Row],[FECHA]],"mmm")</f>
        <v>Jul</v>
      </c>
      <c r="D82" s="910" t="str">
        <f t="shared" si="2"/>
        <v>S2</v>
      </c>
      <c r="E82" s="401" t="s">
        <v>3399</v>
      </c>
      <c r="F82" s="174">
        <v>60879343</v>
      </c>
      <c r="G82" s="912"/>
      <c r="H82" s="174">
        <v>942097709</v>
      </c>
      <c r="I82" s="90" t="s">
        <v>223</v>
      </c>
      <c r="J82" s="911"/>
      <c r="K82" s="20" t="s">
        <v>221</v>
      </c>
      <c r="L82" s="21" t="s">
        <v>270</v>
      </c>
      <c r="M82" s="21" t="s">
        <v>270</v>
      </c>
      <c r="N82" s="912"/>
      <c r="O82" s="912"/>
      <c r="P82" s="912"/>
    </row>
    <row r="83" spans="2:16" ht="16">
      <c r="B83" s="18">
        <v>45857</v>
      </c>
      <c r="C83" s="910" t="str">
        <f>TEXT(AG_Sheyla[[#This Row],[FECHA]],"mmm")</f>
        <v>Jul</v>
      </c>
      <c r="D83" s="910" t="str">
        <f t="shared" si="2"/>
        <v>S3</v>
      </c>
      <c r="E83" s="916" t="s">
        <v>12579</v>
      </c>
      <c r="F83" s="912">
        <v>61516855</v>
      </c>
      <c r="G83" s="912"/>
      <c r="H83" s="912">
        <v>997970885</v>
      </c>
      <c r="I83" s="90" t="s">
        <v>224</v>
      </c>
      <c r="J83" s="20" t="s">
        <v>7</v>
      </c>
      <c r="K83" s="20" t="s">
        <v>249</v>
      </c>
      <c r="L83" s="21" t="s">
        <v>270</v>
      </c>
      <c r="M83" s="912"/>
      <c r="N83" s="912"/>
      <c r="O83" s="912"/>
      <c r="P83" s="912"/>
    </row>
    <row r="84" spans="2:16" ht="16">
      <c r="B84" s="18">
        <v>45857</v>
      </c>
      <c r="C84" s="910" t="str">
        <f>TEXT(AG_Sheyla[[#This Row],[FECHA]],"mmm")</f>
        <v>Jul</v>
      </c>
      <c r="D84" s="910" t="str">
        <f t="shared" si="2"/>
        <v>S3</v>
      </c>
      <c r="E84" s="916" t="s">
        <v>9625</v>
      </c>
      <c r="F84" s="912">
        <v>76340781</v>
      </c>
      <c r="G84" s="912"/>
      <c r="H84" s="912">
        <v>934194638</v>
      </c>
      <c r="I84" s="20" t="s">
        <v>225</v>
      </c>
      <c r="J84" s="911"/>
      <c r="K84" s="20" t="s">
        <v>249</v>
      </c>
      <c r="L84" s="21" t="s">
        <v>270</v>
      </c>
      <c r="M84" s="912"/>
      <c r="N84" s="912"/>
      <c r="O84" s="912"/>
      <c r="P84" s="912"/>
    </row>
    <row r="85" spans="2:16" ht="16">
      <c r="B85" s="22">
        <v>45842</v>
      </c>
      <c r="C85" s="36" t="str">
        <f>TEXT(AG_Sheyla[[#This Row],[FECHA]],"mmm")</f>
        <v>Jul</v>
      </c>
      <c r="D85" s="2" t="str">
        <f t="shared" si="2"/>
        <v>S1</v>
      </c>
      <c r="E85" s="32" t="s">
        <v>3466</v>
      </c>
      <c r="F85" s="33">
        <v>60943203</v>
      </c>
      <c r="G85" s="33"/>
      <c r="H85" s="38">
        <v>986719213</v>
      </c>
      <c r="I85" s="24" t="s">
        <v>223</v>
      </c>
      <c r="J85" s="24" t="s">
        <v>7</v>
      </c>
      <c r="K85" s="24" t="s">
        <v>221</v>
      </c>
      <c r="L85" s="28" t="s">
        <v>270</v>
      </c>
      <c r="M85" s="28" t="s">
        <v>270</v>
      </c>
      <c r="N85" s="25"/>
      <c r="O85" s="25"/>
      <c r="P85" s="25"/>
    </row>
    <row r="86" spans="2:16" ht="16">
      <c r="B86" s="22">
        <v>45842</v>
      </c>
      <c r="C86" s="23" t="str">
        <f>TEXT(AG_Sheyla[[#This Row],[FECHA]],"mmm")</f>
        <v>Jul</v>
      </c>
      <c r="D86" s="2" t="str">
        <f t="shared" si="2"/>
        <v>S1</v>
      </c>
      <c r="E86" s="24" t="s">
        <v>12571</v>
      </c>
      <c r="F86" s="25">
        <v>61374131</v>
      </c>
      <c r="G86" s="25"/>
      <c r="H86" s="25">
        <v>931553692</v>
      </c>
      <c r="I86" s="24" t="s">
        <v>224</v>
      </c>
      <c r="J86" s="24" t="s">
        <v>13</v>
      </c>
      <c r="K86" s="24" t="s">
        <v>221</v>
      </c>
      <c r="L86" s="25" t="s">
        <v>270</v>
      </c>
      <c r="M86" s="25" t="s">
        <v>270</v>
      </c>
      <c r="N86" s="25"/>
      <c r="O86" s="25"/>
      <c r="P86" s="25"/>
    </row>
    <row r="87" spans="2:16">
      <c r="B87" s="18">
        <v>45842</v>
      </c>
      <c r="C87" s="19" t="str">
        <f>TEXT(AG_Sheyla[[#This Row],[FECHA]],"mmm")</f>
        <v>Jul</v>
      </c>
      <c r="D87" s="19" t="str">
        <f t="shared" si="2"/>
        <v>S1</v>
      </c>
      <c r="E87" s="20" t="s">
        <v>128</v>
      </c>
      <c r="F87" s="21">
        <v>71682198</v>
      </c>
      <c r="G87" s="21"/>
      <c r="H87" s="298">
        <v>993620180</v>
      </c>
      <c r="I87" s="20" t="s">
        <v>225</v>
      </c>
      <c r="J87" s="20"/>
      <c r="K87" s="20" t="s">
        <v>249</v>
      </c>
      <c r="L87" s="21" t="s">
        <v>270</v>
      </c>
      <c r="M87" s="21" t="s">
        <v>270</v>
      </c>
      <c r="N87" s="21"/>
      <c r="O87" s="21"/>
      <c r="P87" s="21"/>
    </row>
    <row r="88" spans="2:16" ht="32">
      <c r="B88" s="909">
        <v>45842</v>
      </c>
      <c r="C88" s="910" t="str">
        <f>TEXT(AG_Sheyla[[#This Row],[FECHA]],"mmm")</f>
        <v>Jul</v>
      </c>
      <c r="D88" s="910" t="str">
        <f t="shared" si="2"/>
        <v>S1</v>
      </c>
      <c r="E88" s="911" t="s">
        <v>48</v>
      </c>
      <c r="F88" s="912">
        <v>61360553</v>
      </c>
      <c r="G88" s="912"/>
      <c r="H88" s="912" t="s">
        <v>49</v>
      </c>
      <c r="I88" s="90" t="s">
        <v>223</v>
      </c>
      <c r="J88" s="911"/>
      <c r="K88" s="20" t="s">
        <v>249</v>
      </c>
      <c r="L88" s="21" t="s">
        <v>270</v>
      </c>
      <c r="M88" s="21" t="s">
        <v>270</v>
      </c>
      <c r="N88" s="912"/>
      <c r="O88" s="912"/>
      <c r="P88" s="912"/>
    </row>
    <row r="89" spans="2:16" ht="16">
      <c r="B89" s="22">
        <v>45841</v>
      </c>
      <c r="C89" s="23" t="str">
        <f>TEXT(AG_Sheyla[[#This Row],[FECHA]],"mmm")</f>
        <v>Jul</v>
      </c>
      <c r="D89" s="2" t="str">
        <f t="shared" si="2"/>
        <v>S1</v>
      </c>
      <c r="E89" s="24" t="s">
        <v>12565</v>
      </c>
      <c r="F89" s="25">
        <v>61279125</v>
      </c>
      <c r="G89" s="25"/>
      <c r="H89" s="25">
        <v>902473201</v>
      </c>
      <c r="I89" s="24" t="s">
        <v>223</v>
      </c>
      <c r="J89" s="24" t="s">
        <v>7</v>
      </c>
      <c r="K89" s="24" t="s">
        <v>221</v>
      </c>
      <c r="L89" s="25" t="s">
        <v>270</v>
      </c>
      <c r="M89" s="25" t="s">
        <v>270</v>
      </c>
      <c r="N89" s="25"/>
      <c r="O89" s="25"/>
      <c r="P89" s="25"/>
    </row>
    <row r="90" spans="2:16" ht="32">
      <c r="B90" s="18">
        <v>45857</v>
      </c>
      <c r="C90" s="910" t="str">
        <f>TEXT(AG_Sheyla[[#This Row],[FECHA]],"mmm")</f>
        <v>Jul</v>
      </c>
      <c r="D90" s="910" t="str">
        <f t="shared" si="2"/>
        <v>S3</v>
      </c>
      <c r="E90" s="916" t="s">
        <v>1975</v>
      </c>
      <c r="F90" s="912">
        <v>42827307</v>
      </c>
      <c r="G90" s="912"/>
      <c r="H90" s="912">
        <v>997530731</v>
      </c>
      <c r="I90" s="90" t="s">
        <v>223</v>
      </c>
      <c r="J90" s="911"/>
      <c r="K90" s="20" t="s">
        <v>221</v>
      </c>
      <c r="L90" s="21" t="s">
        <v>270</v>
      </c>
      <c r="M90" s="912"/>
      <c r="N90" s="912"/>
      <c r="O90" s="912"/>
      <c r="P90" s="912"/>
    </row>
    <row r="91" spans="2:16" ht="16">
      <c r="B91" s="909">
        <v>45841</v>
      </c>
      <c r="C91" s="910" t="str">
        <f>TEXT(AG_Sheyla[[#This Row],[FECHA]],"mmm")</f>
        <v>Jul</v>
      </c>
      <c r="D91" s="910" t="str">
        <f t="shared" si="2"/>
        <v>S1</v>
      </c>
      <c r="E91" s="911" t="s">
        <v>112</v>
      </c>
      <c r="F91" s="912">
        <v>71352397</v>
      </c>
      <c r="G91" s="912"/>
      <c r="H91" s="912">
        <v>997140443</v>
      </c>
      <c r="I91" s="90" t="s">
        <v>224</v>
      </c>
      <c r="J91" s="911"/>
      <c r="K91" s="20" t="s">
        <v>249</v>
      </c>
      <c r="L91" s="21" t="s">
        <v>270</v>
      </c>
      <c r="M91" s="21" t="s">
        <v>270</v>
      </c>
      <c r="N91" s="912"/>
      <c r="O91" s="912"/>
      <c r="P91" s="912"/>
    </row>
    <row r="92" spans="2:16" ht="32">
      <c r="B92" s="909">
        <v>45869</v>
      </c>
      <c r="C92" s="910" t="str">
        <f>TEXT(AG_Sheyla[[#This Row],[FECHA]],"mmm")</f>
        <v>Jul</v>
      </c>
      <c r="D92" s="910" t="str">
        <f t="shared" si="2"/>
        <v>S4</v>
      </c>
      <c r="E92" s="916" t="s">
        <v>209</v>
      </c>
      <c r="F92" s="912">
        <v>73918217</v>
      </c>
      <c r="G92" s="912"/>
      <c r="H92" s="912">
        <v>967596403</v>
      </c>
      <c r="I92" s="90" t="s">
        <v>223</v>
      </c>
      <c r="J92" s="911"/>
      <c r="K92" s="20" t="s">
        <v>249</v>
      </c>
      <c r="L92" s="21" t="s">
        <v>270</v>
      </c>
      <c r="M92" s="21" t="s">
        <v>270</v>
      </c>
      <c r="N92" s="912"/>
      <c r="O92" s="912"/>
      <c r="P92" s="912"/>
    </row>
    <row r="93" spans="2:16" ht="16">
      <c r="B93" s="909">
        <v>45863</v>
      </c>
      <c r="C93" s="910" t="str">
        <f>TEXT(AG_Sheyla[[#This Row],[FECHA]],"mmm")</f>
        <v>Jul</v>
      </c>
      <c r="D93" s="910" t="str">
        <f t="shared" si="2"/>
        <v>S4</v>
      </c>
      <c r="E93" s="911" t="s">
        <v>12647</v>
      </c>
      <c r="F93" s="912">
        <v>75430080</v>
      </c>
      <c r="G93" s="912"/>
      <c r="H93" s="912">
        <v>961315169</v>
      </c>
      <c r="I93" s="90" t="s">
        <v>224</v>
      </c>
      <c r="J93" s="911"/>
      <c r="K93" s="24" t="s">
        <v>221</v>
      </c>
      <c r="L93" s="25" t="s">
        <v>270</v>
      </c>
      <c r="M93" s="25" t="s">
        <v>270</v>
      </c>
      <c r="N93" s="912"/>
      <c r="O93" s="912"/>
      <c r="P93" s="912"/>
    </row>
    <row r="94" spans="2:16" ht="32">
      <c r="B94" s="909">
        <v>45869</v>
      </c>
      <c r="C94" s="910" t="str">
        <f>TEXT(AG_Sheyla[[#This Row],[FECHA]],"mmm")</f>
        <v>Jul</v>
      </c>
      <c r="D94" s="910" t="str">
        <f t="shared" si="2"/>
        <v>S4</v>
      </c>
      <c r="E94" s="911" t="s">
        <v>62</v>
      </c>
      <c r="F94" s="912">
        <v>61432800</v>
      </c>
      <c r="G94" s="912"/>
      <c r="H94" s="912" t="s">
        <v>63</v>
      </c>
      <c r="I94" s="90" t="s">
        <v>223</v>
      </c>
      <c r="J94" s="911"/>
      <c r="K94" s="20" t="s">
        <v>249</v>
      </c>
      <c r="L94" s="21" t="s">
        <v>270</v>
      </c>
      <c r="M94" s="21" t="s">
        <v>270</v>
      </c>
      <c r="N94" s="912"/>
      <c r="O94" s="912"/>
      <c r="P94" s="912"/>
    </row>
    <row r="95" spans="2:16">
      <c r="B95" s="909">
        <v>45870</v>
      </c>
      <c r="C95" s="910" t="str">
        <f>TEXT(AG_Sheyla[[#This Row],[FECHA]],"mmm")</f>
        <v>Ago</v>
      </c>
      <c r="D95" s="910" t="str">
        <f t="shared" si="2"/>
        <v>S1</v>
      </c>
      <c r="E95" s="911" t="s">
        <v>12601</v>
      </c>
      <c r="F95" s="912">
        <v>71369338</v>
      </c>
      <c r="G95" s="912"/>
      <c r="H95" s="785">
        <v>912157348</v>
      </c>
      <c r="I95" s="24" t="s">
        <v>223</v>
      </c>
      <c r="J95" s="24" t="s">
        <v>7</v>
      </c>
      <c r="K95" s="20" t="s">
        <v>249</v>
      </c>
      <c r="L95" s="21" t="s">
        <v>270</v>
      </c>
      <c r="M95" s="912"/>
      <c r="N95" s="912"/>
      <c r="O95" s="912"/>
      <c r="P95" s="912"/>
    </row>
    <row r="96" spans="2:16" ht="16">
      <c r="B96" s="18">
        <v>45874</v>
      </c>
      <c r="C96" s="910" t="str">
        <f>TEXT(AG_Sheyla[[#This Row],[FECHA]],"mmm")</f>
        <v>Ago</v>
      </c>
      <c r="D96" s="910" t="str">
        <f t="shared" si="2"/>
        <v>S1</v>
      </c>
      <c r="E96" s="911" t="s">
        <v>66</v>
      </c>
      <c r="F96" s="912">
        <v>61462019</v>
      </c>
      <c r="G96" s="912"/>
      <c r="H96" s="912">
        <v>980662849</v>
      </c>
      <c r="I96" s="90" t="s">
        <v>224</v>
      </c>
      <c r="J96" s="20"/>
      <c r="K96" s="20" t="s">
        <v>249</v>
      </c>
      <c r="L96" s="21" t="s">
        <v>270</v>
      </c>
      <c r="M96" s="21" t="s">
        <v>270</v>
      </c>
      <c r="N96" s="912"/>
      <c r="O96" s="912"/>
      <c r="P96" s="912"/>
    </row>
    <row r="97" spans="2:16" ht="16">
      <c r="B97" s="18">
        <v>45871</v>
      </c>
      <c r="C97" s="910" t="str">
        <f>TEXT(AG_Sheyla[[#This Row],[FECHA]],"mmm")</f>
        <v>Ago</v>
      </c>
      <c r="D97" s="910" t="str">
        <f t="shared" si="2"/>
        <v>S1</v>
      </c>
      <c r="E97" s="911" t="s">
        <v>208</v>
      </c>
      <c r="F97" s="912">
        <v>73280134</v>
      </c>
      <c r="G97" s="912"/>
      <c r="H97" s="912">
        <v>934629374</v>
      </c>
      <c r="I97" s="90" t="s">
        <v>224</v>
      </c>
      <c r="J97" s="20"/>
      <c r="K97" s="20" t="s">
        <v>249</v>
      </c>
      <c r="L97" s="21" t="s">
        <v>270</v>
      </c>
      <c r="M97" s="21" t="s">
        <v>270</v>
      </c>
      <c r="N97" s="912"/>
      <c r="O97" s="912"/>
      <c r="P97" s="912"/>
    </row>
    <row r="98" spans="2:16" ht="16">
      <c r="B98" s="18">
        <v>45874</v>
      </c>
      <c r="C98" s="910" t="str">
        <f>TEXT(AG_Sheyla[[#This Row],[FECHA]],"mmm")</f>
        <v>Ago</v>
      </c>
      <c r="D98" s="910" t="str">
        <f t="shared" si="2"/>
        <v>S1</v>
      </c>
      <c r="E98" s="911" t="s">
        <v>55</v>
      </c>
      <c r="F98" s="912">
        <v>61422440</v>
      </c>
      <c r="G98" s="912"/>
      <c r="H98" s="912">
        <v>960893858</v>
      </c>
      <c r="I98" s="90" t="s">
        <v>224</v>
      </c>
      <c r="J98" s="20"/>
      <c r="K98" s="20" t="s">
        <v>249</v>
      </c>
      <c r="L98" s="21" t="s">
        <v>270</v>
      </c>
      <c r="M98" s="21" t="s">
        <v>270</v>
      </c>
      <c r="N98" s="912"/>
      <c r="O98" s="912"/>
      <c r="P98" s="912"/>
    </row>
    <row r="99" spans="2:16" ht="16">
      <c r="B99" s="18">
        <v>45874</v>
      </c>
      <c r="C99" s="910" t="str">
        <f>TEXT(AG_Sheyla[[#This Row],[FECHA]],"mmm")</f>
        <v>Ago</v>
      </c>
      <c r="D99" s="910" t="str">
        <f t="shared" si="2"/>
        <v>S1</v>
      </c>
      <c r="E99" s="911" t="s">
        <v>116</v>
      </c>
      <c r="F99" s="912">
        <v>71360302</v>
      </c>
      <c r="G99" s="912"/>
      <c r="H99" s="912">
        <v>969843749</v>
      </c>
      <c r="I99" s="90" t="s">
        <v>224</v>
      </c>
      <c r="J99" s="90" t="s">
        <v>224</v>
      </c>
      <c r="K99" s="20" t="s">
        <v>249</v>
      </c>
      <c r="L99" s="21" t="s">
        <v>270</v>
      </c>
      <c r="M99" s="21" t="s">
        <v>270</v>
      </c>
      <c r="N99" s="912"/>
      <c r="O99" s="912"/>
      <c r="P99" s="912"/>
    </row>
    <row r="100" spans="2:16">
      <c r="B100" s="18">
        <v>45874</v>
      </c>
      <c r="C100" s="910" t="str">
        <f>TEXT(AG_Sheyla[[#This Row],[FECHA]],"mmm")</f>
        <v>Ago</v>
      </c>
      <c r="D100" s="910" t="str">
        <f t="shared" si="2"/>
        <v>S1</v>
      </c>
      <c r="E100" s="911" t="s">
        <v>115</v>
      </c>
      <c r="F100" s="912">
        <v>71360292</v>
      </c>
      <c r="G100" s="912"/>
      <c r="H100" s="322">
        <v>969843749</v>
      </c>
      <c r="I100" s="20" t="s">
        <v>223</v>
      </c>
      <c r="J100" s="911"/>
      <c r="K100" s="20" t="s">
        <v>249</v>
      </c>
      <c r="L100" s="21" t="s">
        <v>270</v>
      </c>
      <c r="M100" s="21" t="s">
        <v>270</v>
      </c>
      <c r="N100" s="912"/>
      <c r="O100" s="912"/>
      <c r="P100" s="912"/>
    </row>
    <row r="101" spans="2:16" ht="16">
      <c r="B101" s="18">
        <v>45873</v>
      </c>
      <c r="C101" s="910" t="str">
        <f>TEXT(AG_Sheyla[[#This Row],[FECHA]],"mmm")</f>
        <v>Ago</v>
      </c>
      <c r="D101" s="910" t="str">
        <f t="shared" si="2"/>
        <v>S1</v>
      </c>
      <c r="E101" s="911" t="s">
        <v>217</v>
      </c>
      <c r="F101" s="913" t="s">
        <v>10488</v>
      </c>
      <c r="G101" s="912"/>
      <c r="H101" s="912">
        <v>932453231</v>
      </c>
      <c r="I101" s="20" t="s">
        <v>223</v>
      </c>
      <c r="J101" s="911"/>
      <c r="K101" s="20" t="s">
        <v>249</v>
      </c>
      <c r="L101" s="21" t="s">
        <v>270</v>
      </c>
      <c r="M101" s="21" t="s">
        <v>270</v>
      </c>
      <c r="N101" s="912"/>
      <c r="O101" s="912"/>
      <c r="P101" s="912"/>
    </row>
    <row r="102" spans="2:16" ht="16">
      <c r="B102" s="18">
        <v>45874</v>
      </c>
      <c r="C102" s="910" t="str">
        <f>TEXT(AG_Sheyla[[#This Row],[FECHA]],"mmm")</f>
        <v>Ago</v>
      </c>
      <c r="D102" s="910" t="str">
        <f t="shared" si="2"/>
        <v>S1</v>
      </c>
      <c r="E102" s="911" t="s">
        <v>42</v>
      </c>
      <c r="F102" s="912">
        <v>61355150</v>
      </c>
      <c r="G102" s="912"/>
      <c r="H102" s="912">
        <v>918134943</v>
      </c>
      <c r="I102" s="90" t="s">
        <v>224</v>
      </c>
      <c r="J102" s="20"/>
      <c r="K102" s="20" t="s">
        <v>249</v>
      </c>
      <c r="L102" s="21" t="s">
        <v>270</v>
      </c>
      <c r="M102" s="21" t="s">
        <v>270</v>
      </c>
      <c r="N102" s="912"/>
      <c r="O102" s="912"/>
      <c r="P102" s="912"/>
    </row>
    <row r="103" spans="2:16" ht="16">
      <c r="B103" s="18">
        <v>45874</v>
      </c>
      <c r="C103" s="910" t="str">
        <f>TEXT(AG_Sheyla[[#This Row],[FECHA]],"mmm")</f>
        <v>Ago</v>
      </c>
      <c r="D103" s="910" t="str">
        <f t="shared" ref="D103:D107" si="3">IF(AND(DAY(B103)&gt;=1,DAY(B103)&lt;=7),"S1",
IF(AND(DAY(B103)&gt;=8,DAY(B103)&lt;=14),"S2",
IF(AND(DAY(B103)&gt;=15,DAY(B103)&lt;=21),"S3",
IF(AND(DAY(B103)&gt;=22,DAY(B103)&lt;=31),"S4",""))))</f>
        <v>S1</v>
      </c>
      <c r="E103" s="911" t="s">
        <v>175</v>
      </c>
      <c r="F103" s="912">
        <v>72599669</v>
      </c>
      <c r="G103" s="912"/>
      <c r="H103" s="912">
        <v>959319359</v>
      </c>
      <c r="I103" s="90" t="s">
        <v>224</v>
      </c>
      <c r="J103" s="20"/>
      <c r="K103" s="20" t="s">
        <v>249</v>
      </c>
      <c r="L103" s="21" t="s">
        <v>270</v>
      </c>
      <c r="M103" s="21" t="s">
        <v>270</v>
      </c>
      <c r="N103" s="912"/>
      <c r="O103" s="912"/>
      <c r="P103" s="912"/>
    </row>
    <row r="104" spans="2:16" ht="16">
      <c r="B104" s="18">
        <v>45876</v>
      </c>
      <c r="C104" s="910" t="str">
        <f>TEXT(AG_Sheyla[[#This Row],[FECHA]],"mmm")</f>
        <v>Ago</v>
      </c>
      <c r="D104" s="910" t="str">
        <f t="shared" si="3"/>
        <v>S1</v>
      </c>
      <c r="E104" s="911" t="s">
        <v>168</v>
      </c>
      <c r="F104" s="912">
        <v>72591161</v>
      </c>
      <c r="G104" s="912"/>
      <c r="H104" s="912">
        <v>908502802</v>
      </c>
      <c r="I104" s="90" t="s">
        <v>224</v>
      </c>
      <c r="J104" s="20"/>
      <c r="K104" s="20" t="s">
        <v>249</v>
      </c>
      <c r="L104" s="21" t="s">
        <v>270</v>
      </c>
      <c r="M104" s="21" t="s">
        <v>270</v>
      </c>
      <c r="N104" s="912"/>
      <c r="O104" s="912"/>
      <c r="P104" s="912"/>
    </row>
    <row r="105" spans="2:16" ht="16">
      <c r="B105" s="18">
        <v>45885</v>
      </c>
      <c r="C105" s="910" t="str">
        <f>TEXT(AG_Sheyla[[#This Row],[FECHA]],"mmm")</f>
        <v>Ago</v>
      </c>
      <c r="D105" s="910" t="str">
        <f t="shared" si="3"/>
        <v>S3</v>
      </c>
      <c r="E105" s="911" t="s">
        <v>12587</v>
      </c>
      <c r="F105" s="912">
        <v>70628800</v>
      </c>
      <c r="G105" s="912"/>
      <c r="H105" s="912">
        <v>904410622</v>
      </c>
      <c r="I105" s="90" t="s">
        <v>224</v>
      </c>
      <c r="J105" s="20"/>
      <c r="K105" s="20" t="s">
        <v>249</v>
      </c>
      <c r="L105" s="21" t="s">
        <v>270</v>
      </c>
      <c r="M105" s="912"/>
      <c r="N105" s="912"/>
      <c r="O105" s="912"/>
      <c r="P105" s="912"/>
    </row>
    <row r="106" spans="2:16" ht="16">
      <c r="B106" s="18">
        <v>45885</v>
      </c>
      <c r="C106" s="910" t="str">
        <f>TEXT(AG_Sheyla[[#This Row],[FECHA]],"mmm")</f>
        <v>Ago</v>
      </c>
      <c r="D106" s="910" t="str">
        <f t="shared" si="3"/>
        <v>S3</v>
      </c>
      <c r="E106" s="911" t="s">
        <v>5961</v>
      </c>
      <c r="F106" s="912">
        <v>71145426</v>
      </c>
      <c r="G106" s="912"/>
      <c r="H106" s="912">
        <v>907425692</v>
      </c>
      <c r="I106" s="90" t="s">
        <v>224</v>
      </c>
      <c r="J106" s="20"/>
      <c r="K106" s="20" t="s">
        <v>249</v>
      </c>
      <c r="L106" s="21" t="s">
        <v>270</v>
      </c>
      <c r="M106" s="912"/>
      <c r="N106" s="912"/>
      <c r="O106" s="912"/>
      <c r="P106" s="912"/>
    </row>
    <row r="107" spans="2:16" ht="16">
      <c r="B107" s="18">
        <v>45885</v>
      </c>
      <c r="C107" s="910" t="str">
        <f>TEXT(AG_Sheyla[[#This Row],[FECHA]],"mmm")</f>
        <v>Ago</v>
      </c>
      <c r="D107" s="910" t="str">
        <f t="shared" si="3"/>
        <v>S3</v>
      </c>
      <c r="E107" s="916" t="s">
        <v>3446</v>
      </c>
      <c r="F107" s="912">
        <v>60934639</v>
      </c>
      <c r="G107" s="912"/>
      <c r="H107" s="912">
        <v>991279767</v>
      </c>
      <c r="I107" s="90" t="s">
        <v>224</v>
      </c>
      <c r="J107" s="20"/>
      <c r="K107" s="20" t="s">
        <v>249</v>
      </c>
      <c r="L107" s="21" t="s">
        <v>270</v>
      </c>
      <c r="M107" s="912"/>
      <c r="N107" s="912"/>
      <c r="O107" s="912"/>
      <c r="P107" s="912"/>
    </row>
    <row r="108" spans="2:16">
      <c r="B108" s="18">
        <v>45885</v>
      </c>
      <c r="C108" s="910" t="str">
        <f>TEXT(AG_Sheyla[[#This Row],[FECHA]],"mmm")</f>
        <v>Ago</v>
      </c>
      <c r="D108" s="910" t="str">
        <f t="shared" ref="D108:D115" si="4">IF(AND(DAY(B108)&gt;=1,DAY(B108)&lt;=7),"S1",
IF(AND(DAY(B108)&gt;=8,DAY(B108)&lt;=14),"S2",
IF(AND(DAY(B108)&gt;=15,DAY(B108)&lt;=21),"S3",
IF(AND(DAY(B108)&gt;=22,DAY(B108)&lt;=31),"S4",""))))</f>
        <v>S3</v>
      </c>
      <c r="E108" s="911" t="s">
        <v>9105</v>
      </c>
      <c r="F108" s="912">
        <v>74919051</v>
      </c>
      <c r="G108" s="912"/>
      <c r="H108" s="912">
        <v>947764639</v>
      </c>
      <c r="I108" s="20" t="s">
        <v>223</v>
      </c>
      <c r="J108" s="911"/>
      <c r="K108" s="20" t="s">
        <v>249</v>
      </c>
      <c r="L108" s="21" t="s">
        <v>270</v>
      </c>
      <c r="M108" s="912"/>
      <c r="N108" s="912"/>
      <c r="O108" s="912"/>
      <c r="P108" s="912"/>
    </row>
    <row r="109" spans="2:16">
      <c r="B109" s="909"/>
      <c r="C109" s="910" t="str">
        <f>TEXT(AG_Sheyla[[#This Row],[FECHA]],"mmm")</f>
        <v>Ene</v>
      </c>
      <c r="D109" s="910" t="str">
        <f t="shared" si="4"/>
        <v/>
      </c>
      <c r="E109" s="911"/>
      <c r="F109" s="912"/>
      <c r="G109" s="912"/>
      <c r="H109" s="912"/>
      <c r="I109" s="911"/>
      <c r="J109" s="911"/>
      <c r="K109" s="20"/>
      <c r="L109" s="912"/>
      <c r="M109" s="912"/>
      <c r="N109" s="912"/>
      <c r="O109" s="912"/>
      <c r="P109" s="912"/>
    </row>
    <row r="110" spans="2:16">
      <c r="B110" s="909"/>
      <c r="C110" s="910" t="str">
        <f>TEXT(AG_Sheyla[[#This Row],[FECHA]],"mmm")</f>
        <v>Ene</v>
      </c>
      <c r="D110" s="910" t="str">
        <f t="shared" si="4"/>
        <v/>
      </c>
      <c r="E110" s="911"/>
      <c r="F110" s="912"/>
      <c r="G110" s="912"/>
      <c r="H110" s="912"/>
      <c r="I110" s="911"/>
      <c r="J110" s="911"/>
      <c r="K110" s="20"/>
      <c r="L110" s="912"/>
      <c r="M110" s="912"/>
      <c r="N110" s="912"/>
      <c r="O110" s="912"/>
      <c r="P110" s="912"/>
    </row>
    <row r="111" spans="2:16">
      <c r="B111" s="909"/>
      <c r="C111" s="910" t="str">
        <f>TEXT(AG_Sheyla[[#This Row],[FECHA]],"mmm")</f>
        <v>Ene</v>
      </c>
      <c r="D111" s="910" t="str">
        <f t="shared" si="4"/>
        <v/>
      </c>
      <c r="E111" s="911"/>
      <c r="F111" s="912"/>
      <c r="G111" s="912"/>
      <c r="H111" s="912"/>
      <c r="I111" s="911"/>
      <c r="J111" s="911"/>
      <c r="K111" s="20"/>
      <c r="L111" s="912"/>
      <c r="M111" s="912"/>
      <c r="N111" s="912"/>
      <c r="O111" s="912"/>
      <c r="P111" s="912"/>
    </row>
    <row r="112" spans="2:16">
      <c r="B112" s="909"/>
      <c r="C112" s="910" t="str">
        <f>TEXT(AG_Sheyla[[#This Row],[FECHA]],"mmm")</f>
        <v>Ene</v>
      </c>
      <c r="D112" s="910" t="str">
        <f t="shared" si="4"/>
        <v/>
      </c>
      <c r="E112" s="911"/>
      <c r="F112" s="912"/>
      <c r="G112" s="912"/>
      <c r="H112" s="912"/>
      <c r="I112" s="911"/>
      <c r="J112" s="911"/>
      <c r="K112" s="20"/>
      <c r="L112" s="912"/>
      <c r="M112" s="912"/>
      <c r="N112" s="912"/>
      <c r="O112" s="912"/>
      <c r="P112" s="912"/>
    </row>
    <row r="113" spans="2:16">
      <c r="B113" s="909"/>
      <c r="C113" s="910" t="str">
        <f>TEXT(AG_Sheyla[[#This Row],[FECHA]],"mmm")</f>
        <v>Ene</v>
      </c>
      <c r="D113" s="910" t="str">
        <f t="shared" si="4"/>
        <v/>
      </c>
      <c r="E113" s="911"/>
      <c r="F113" s="912"/>
      <c r="G113" s="912"/>
      <c r="H113" s="912"/>
      <c r="I113" s="911"/>
      <c r="J113" s="911"/>
      <c r="K113" s="20"/>
      <c r="L113" s="912"/>
      <c r="M113" s="912"/>
      <c r="N113" s="912"/>
      <c r="O113" s="912"/>
      <c r="P113" s="912"/>
    </row>
    <row r="114" spans="2:16">
      <c r="B114" s="909"/>
      <c r="C114" s="910" t="str">
        <f>TEXT(AG_Sheyla[[#This Row],[FECHA]],"mmm")</f>
        <v>Ene</v>
      </c>
      <c r="D114" s="910" t="str">
        <f t="shared" si="4"/>
        <v/>
      </c>
      <c r="E114" s="911"/>
      <c r="F114" s="912"/>
      <c r="G114" s="912"/>
      <c r="H114" s="912"/>
      <c r="I114" s="911"/>
      <c r="J114" s="911"/>
      <c r="K114" s="20"/>
      <c r="L114" s="912"/>
      <c r="M114" s="912"/>
      <c r="N114" s="912"/>
      <c r="O114" s="912"/>
      <c r="P114" s="912"/>
    </row>
    <row r="115" spans="2:16">
      <c r="B115" s="909"/>
      <c r="C115" s="910" t="str">
        <f>TEXT(AG_Sheyla[[#This Row],[FECHA]],"mmm")</f>
        <v>Ene</v>
      </c>
      <c r="D115" s="910" t="str">
        <f t="shared" si="4"/>
        <v/>
      </c>
      <c r="E115" s="911"/>
      <c r="F115" s="912"/>
      <c r="G115" s="912"/>
      <c r="H115" s="912"/>
      <c r="I115" s="911"/>
      <c r="J115" s="911"/>
      <c r="K115" s="20"/>
      <c r="L115" s="912"/>
      <c r="M115" s="912"/>
      <c r="N115" s="912"/>
      <c r="O115" s="912"/>
      <c r="P115" s="912"/>
    </row>
    <row r="116" spans="2:16">
      <c r="B116" s="909"/>
      <c r="C116" s="910" t="str">
        <f>TEXT(AG_Sheyla[[#This Row],[FECHA]],"mmm")</f>
        <v>Ene</v>
      </c>
      <c r="D116" s="910" t="str">
        <f t="shared" ref="D116:D123" si="5">IF(AND(DAY(B116)&gt;=1,DAY(B116)&lt;=7),"S1",
IF(AND(DAY(B116)&gt;=8,DAY(B116)&lt;=14),"S2",
IF(AND(DAY(B116)&gt;=15,DAY(B116)&lt;=21),"S3",
IF(AND(DAY(B116)&gt;=22,DAY(B116)&lt;=31),"S4",""))))</f>
        <v/>
      </c>
      <c r="E116" s="911"/>
      <c r="F116" s="912"/>
      <c r="G116" s="912"/>
      <c r="H116" s="912"/>
      <c r="I116" s="911"/>
      <c r="J116" s="911"/>
      <c r="K116" s="20"/>
      <c r="L116" s="912"/>
      <c r="M116" s="912"/>
      <c r="N116" s="912"/>
      <c r="O116" s="912"/>
      <c r="P116" s="912"/>
    </row>
    <row r="117" spans="2:16">
      <c r="B117" s="909"/>
      <c r="C117" s="910" t="str">
        <f>TEXT(AG_Sheyla[[#This Row],[FECHA]],"mmm")</f>
        <v>Ene</v>
      </c>
      <c r="D117" s="910" t="str">
        <f t="shared" si="5"/>
        <v/>
      </c>
      <c r="E117" s="911"/>
      <c r="F117" s="912"/>
      <c r="G117" s="912"/>
      <c r="H117" s="912"/>
      <c r="I117" s="911"/>
      <c r="J117" s="911"/>
      <c r="K117" s="20"/>
      <c r="L117" s="912"/>
      <c r="M117" s="912"/>
      <c r="N117" s="912"/>
      <c r="O117" s="912"/>
      <c r="P117" s="912"/>
    </row>
    <row r="118" spans="2:16">
      <c r="B118" s="909"/>
      <c r="C118" s="910" t="str">
        <f>TEXT(AG_Sheyla[[#This Row],[FECHA]],"mmm")</f>
        <v>Ene</v>
      </c>
      <c r="D118" s="910" t="str">
        <f t="shared" si="5"/>
        <v/>
      </c>
      <c r="E118" s="911"/>
      <c r="F118" s="912"/>
      <c r="G118" s="912"/>
      <c r="H118" s="912"/>
      <c r="I118" s="911"/>
      <c r="J118" s="911"/>
      <c r="K118" s="20"/>
      <c r="L118" s="912"/>
      <c r="M118" s="912"/>
      <c r="N118" s="912"/>
      <c r="O118" s="912"/>
      <c r="P118" s="912"/>
    </row>
    <row r="119" spans="2:16">
      <c r="B119" s="909"/>
      <c r="C119" s="910" t="str">
        <f>TEXT(AG_Sheyla[[#This Row],[FECHA]],"mmm")</f>
        <v>Ene</v>
      </c>
      <c r="D119" s="910" t="str">
        <f t="shared" si="5"/>
        <v/>
      </c>
      <c r="E119" s="911"/>
      <c r="F119" s="912"/>
      <c r="G119" s="912"/>
      <c r="H119" s="912"/>
      <c r="I119" s="911"/>
      <c r="J119" s="911"/>
      <c r="K119" s="20"/>
      <c r="L119" s="912"/>
      <c r="M119" s="912"/>
      <c r="N119" s="912"/>
      <c r="O119" s="912"/>
      <c r="P119" s="912"/>
    </row>
    <row r="120" spans="2:16">
      <c r="B120" s="909"/>
      <c r="C120" s="910" t="str">
        <f>TEXT(AG_Sheyla[[#This Row],[FECHA]],"mmm")</f>
        <v>Ene</v>
      </c>
      <c r="D120" s="910" t="str">
        <f t="shared" si="5"/>
        <v/>
      </c>
      <c r="E120" s="911"/>
      <c r="F120" s="912"/>
      <c r="G120" s="912"/>
      <c r="H120" s="912"/>
      <c r="I120" s="911"/>
      <c r="J120" s="911"/>
      <c r="K120" s="20"/>
      <c r="L120" s="912"/>
      <c r="M120" s="912"/>
      <c r="N120" s="912"/>
      <c r="O120" s="912"/>
      <c r="P120" s="912"/>
    </row>
    <row r="121" spans="2:16">
      <c r="B121" s="909"/>
      <c r="C121" s="910" t="str">
        <f>TEXT(AG_Sheyla[[#This Row],[FECHA]],"mmm")</f>
        <v>Ene</v>
      </c>
      <c r="D121" s="910" t="str">
        <f t="shared" si="5"/>
        <v/>
      </c>
      <c r="E121" s="911"/>
      <c r="F121" s="912"/>
      <c r="G121" s="912"/>
      <c r="H121" s="912"/>
      <c r="I121" s="911"/>
      <c r="J121" s="911"/>
      <c r="K121" s="20"/>
      <c r="L121" s="912"/>
      <c r="M121" s="912"/>
      <c r="N121" s="912"/>
      <c r="O121" s="912"/>
      <c r="P121" s="912"/>
    </row>
    <row r="122" spans="2:16">
      <c r="B122" s="909"/>
      <c r="C122" s="910" t="str">
        <f>TEXT(AG_Sheyla[[#This Row],[FECHA]],"mmm")</f>
        <v>Ene</v>
      </c>
      <c r="D122" s="910" t="str">
        <f t="shared" si="5"/>
        <v/>
      </c>
      <c r="E122" s="911"/>
      <c r="F122" s="912"/>
      <c r="G122" s="912"/>
      <c r="H122" s="912"/>
      <c r="I122" s="911"/>
      <c r="J122" s="911"/>
      <c r="K122" s="20"/>
      <c r="L122" s="912"/>
      <c r="M122" s="912"/>
      <c r="N122" s="912"/>
      <c r="O122" s="912"/>
      <c r="P122" s="912"/>
    </row>
    <row r="123" spans="2:16">
      <c r="B123" s="909"/>
      <c r="C123" s="910" t="str">
        <f>TEXT(AG_Sheyla[[#This Row],[FECHA]],"mmm")</f>
        <v>Ene</v>
      </c>
      <c r="D123" s="910" t="str">
        <f t="shared" si="5"/>
        <v/>
      </c>
      <c r="E123" s="911"/>
      <c r="F123" s="912"/>
      <c r="G123" s="912"/>
      <c r="H123" s="912"/>
      <c r="I123" s="911"/>
      <c r="J123" s="911"/>
      <c r="K123" s="20"/>
      <c r="L123" s="912"/>
      <c r="M123" s="912"/>
      <c r="N123" s="912"/>
      <c r="O123" s="912"/>
      <c r="P123" s="912"/>
    </row>
  </sheetData>
  <conditionalFormatting sqref="E76:F76">
    <cfRule type="duplicateValues" dxfId="50" priority="1"/>
  </conditionalFormatting>
  <conditionalFormatting sqref="F19:F31 F4:F15">
    <cfRule type="duplicateValues" dxfId="49" priority="37"/>
  </conditionalFormatting>
  <conditionalFormatting sqref="F43:F55 F4:F41">
    <cfRule type="duplicateValues" dxfId="48" priority="3321"/>
  </conditionalFormatting>
  <conditionalFormatting sqref="F75">
    <cfRule type="duplicateValues" dxfId="47" priority="2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AA469D-F0C8-4CFA-BE1A-91A899F83029}">
          <x14:formula1>
            <xm:f>DESPLEGABLES!$A$2:$A$4</xm:f>
          </x14:formula1>
          <xm:sqref>J99 I4:I123</xm:sqref>
        </x14:dataValidation>
        <x14:dataValidation type="list" allowBlank="1" showInputMessage="1" showErrorMessage="1" xr:uid="{5601A14F-B71D-44CC-B105-4B6B19743F03}">
          <x14:formula1>
            <xm:f>DESPLEGABLES!$A$17:$A$18</xm:f>
          </x14:formula1>
          <xm:sqref>K4:K123</xm:sqref>
        </x14:dataValidation>
        <x14:dataValidation type="list" allowBlank="1" showInputMessage="1" showErrorMessage="1" xr:uid="{CA71EBAC-DC0F-4870-AB9E-AA1744BF67E2}">
          <x14:formula1>
            <xm:f>DESPLEGABLES!$A$8:$A$13</xm:f>
          </x14:formula1>
          <xm:sqref>L4:O123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14D9-85CE-4EA0-8316-78D8F4866E48}">
  <dimension ref="A1:T103"/>
  <sheetViews>
    <sheetView showGridLines="0" topLeftCell="A79" zoomScale="82" zoomScaleNormal="82" workbookViewId="0">
      <selection activeCell="E96" sqref="E96"/>
    </sheetView>
  </sheetViews>
  <sheetFormatPr baseColWidth="10" defaultColWidth="0" defaultRowHeight="15"/>
  <cols>
    <col min="1" max="1" width="5.33203125" customWidth="1"/>
    <col min="2" max="2" width="13.5" customWidth="1"/>
    <col min="3" max="3" width="11.5" customWidth="1"/>
    <col min="4" max="4" width="9.83203125" customWidth="1"/>
    <col min="5" max="5" width="40.5" customWidth="1"/>
    <col min="6" max="6" width="19.5" style="1" customWidth="1"/>
    <col min="7" max="7" width="27" customWidth="1"/>
    <col min="8" max="8" width="20.83203125" customWidth="1"/>
    <col min="9" max="9" width="19.5" customWidth="1"/>
    <col min="10" max="10" width="8.5" customWidth="1"/>
    <col min="11" max="15" width="11.5" customWidth="1"/>
    <col min="16" max="16" width="17.5" customWidth="1"/>
    <col min="17" max="17" width="5.33203125" customWidth="1"/>
    <col min="18" max="20" width="0" hidden="1" customWidth="1"/>
    <col min="21" max="16384" width="11.5" hidden="1"/>
  </cols>
  <sheetData>
    <row r="1" spans="2:16" s="13" customFormat="1" ht="44" customHeight="1">
      <c r="C1" s="14" t="s">
        <v>12674</v>
      </c>
      <c r="F1" s="510"/>
    </row>
    <row r="3" spans="2:16">
      <c r="B3" s="7" t="s">
        <v>12503</v>
      </c>
      <c r="C3" s="8" t="s">
        <v>12510</v>
      </c>
      <c r="D3" s="8" t="s">
        <v>12499</v>
      </c>
      <c r="E3" s="8" t="s">
        <v>12511</v>
      </c>
      <c r="F3" s="8" t="s">
        <v>4</v>
      </c>
      <c r="G3" s="8" t="s">
        <v>12512</v>
      </c>
      <c r="H3" s="9" t="s">
        <v>6</v>
      </c>
      <c r="I3" s="10" t="s">
        <v>2</v>
      </c>
      <c r="J3" s="11" t="s">
        <v>1</v>
      </c>
      <c r="K3" s="12" t="s">
        <v>0</v>
      </c>
      <c r="L3" s="12" t="s">
        <v>12513</v>
      </c>
      <c r="M3" s="12" t="s">
        <v>12514</v>
      </c>
      <c r="N3" s="12" t="s">
        <v>12515</v>
      </c>
      <c r="O3" s="12" t="s">
        <v>12516</v>
      </c>
      <c r="P3" s="11" t="s">
        <v>12517</v>
      </c>
    </row>
    <row r="4" spans="2:16" ht="16">
      <c r="B4" s="22">
        <v>45819</v>
      </c>
      <c r="C4" s="23" t="str">
        <f>TEXT(AG_Melisa[[#This Row],[FECHA]],"mmm")</f>
        <v>Jun</v>
      </c>
      <c r="D4" s="2" t="str">
        <f t="shared" ref="D4" si="0">IF(AND(DAY(B4)&gt;=1,DAY(B4)&lt;=7),"S1",
IF(AND(DAY(B4)&gt;=8,DAY(B4)&lt;=14),"S2",
IF(AND(DAY(B4)&gt;=15,DAY(B4)&lt;=21),"S3",
IF(AND(DAY(B4)&gt;=22,DAY(B4)&lt;=31),"S4",""))))</f>
        <v>S2</v>
      </c>
      <c r="E4" s="24" t="s">
        <v>12643</v>
      </c>
      <c r="F4" s="25">
        <v>75218160</v>
      </c>
      <c r="G4" s="25"/>
      <c r="H4" s="25" t="s">
        <v>12644</v>
      </c>
      <c r="I4" s="24" t="s">
        <v>223</v>
      </c>
      <c r="J4" s="24" t="s">
        <v>7</v>
      </c>
      <c r="K4" s="25" t="s">
        <v>221</v>
      </c>
      <c r="L4" s="28" t="s">
        <v>270</v>
      </c>
      <c r="M4" s="28" t="s">
        <v>270</v>
      </c>
      <c r="N4" s="25"/>
      <c r="O4" s="25"/>
      <c r="P4" s="25" t="s">
        <v>12527</v>
      </c>
    </row>
    <row r="5" spans="2:16" ht="16">
      <c r="B5" s="22">
        <v>45820</v>
      </c>
      <c r="C5" s="23" t="str">
        <f>TEXT(AG_Melisa[[#This Row],[FECHA]],"mmm")</f>
        <v>Jun</v>
      </c>
      <c r="D5" s="2" t="str">
        <f t="shared" ref="D5:D32" si="1">IF(AND(DAY(B5)&gt;=1,DAY(B5)&lt;=7),"S1",
IF(AND(DAY(B5)&gt;=8,DAY(B5)&lt;=14),"S2",
IF(AND(DAY(B5)&gt;=15,DAY(B5)&lt;=21),"S3",
IF(AND(DAY(B5)&gt;=22,DAY(B5)&lt;=31),"S4",""))))</f>
        <v>S2</v>
      </c>
      <c r="E5" s="24" t="s">
        <v>9447</v>
      </c>
      <c r="F5" s="25">
        <v>75858299</v>
      </c>
      <c r="G5" s="25"/>
      <c r="H5" s="25">
        <v>977527134</v>
      </c>
      <c r="I5" s="24" t="s">
        <v>223</v>
      </c>
      <c r="J5" s="26" t="s">
        <v>7</v>
      </c>
      <c r="K5" s="25" t="s">
        <v>221</v>
      </c>
      <c r="L5" s="28" t="s">
        <v>270</v>
      </c>
      <c r="M5" s="28" t="s">
        <v>270</v>
      </c>
      <c r="N5" s="28"/>
      <c r="O5" s="28"/>
      <c r="P5" s="25" t="s">
        <v>12527</v>
      </c>
    </row>
    <row r="6" spans="2:16" ht="16">
      <c r="B6" s="22">
        <v>45821</v>
      </c>
      <c r="C6" s="23" t="str">
        <f>TEXT(AG_Melisa[[#This Row],[FECHA]],"mmm")</f>
        <v>Jun</v>
      </c>
      <c r="D6" s="2" t="str">
        <f t="shared" si="1"/>
        <v>S2</v>
      </c>
      <c r="E6" s="24" t="s">
        <v>7986</v>
      </c>
      <c r="F6" s="25">
        <v>73065753</v>
      </c>
      <c r="G6" s="25"/>
      <c r="H6" s="25">
        <v>936523933</v>
      </c>
      <c r="I6" s="26" t="s">
        <v>224</v>
      </c>
      <c r="J6" s="26" t="s">
        <v>7</v>
      </c>
      <c r="K6" s="25" t="s">
        <v>221</v>
      </c>
      <c r="L6" s="28" t="s">
        <v>270</v>
      </c>
      <c r="M6" s="28" t="s">
        <v>272</v>
      </c>
      <c r="N6" s="28"/>
      <c r="O6" s="28"/>
      <c r="P6" s="25" t="s">
        <v>12522</v>
      </c>
    </row>
    <row r="7" spans="2:16" ht="16">
      <c r="B7" s="22">
        <v>45824</v>
      </c>
      <c r="C7" s="23" t="str">
        <f>TEXT(AG_Melisa[[#This Row],[FECHA]],"mmm")</f>
        <v>Jun</v>
      </c>
      <c r="D7" s="2" t="str">
        <f t="shared" si="1"/>
        <v>S3</v>
      </c>
      <c r="E7" s="24" t="s">
        <v>12574</v>
      </c>
      <c r="F7" s="25">
        <v>61423413</v>
      </c>
      <c r="G7" s="25"/>
      <c r="H7" s="25">
        <v>936852344</v>
      </c>
      <c r="I7" s="24" t="s">
        <v>223</v>
      </c>
      <c r="J7" s="24" t="s">
        <v>7</v>
      </c>
      <c r="K7" s="25" t="s">
        <v>221</v>
      </c>
      <c r="L7" s="28" t="s">
        <v>270</v>
      </c>
      <c r="M7" s="28" t="s">
        <v>270</v>
      </c>
      <c r="N7" s="25"/>
      <c r="O7" s="25"/>
      <c r="P7" s="25" t="s">
        <v>12549</v>
      </c>
    </row>
    <row r="8" spans="2:16" ht="16">
      <c r="B8" s="22">
        <v>45825</v>
      </c>
      <c r="C8" s="23" t="str">
        <f>TEXT(AG_Melisa[[#This Row],[FECHA]],"mmm")</f>
        <v>Jun</v>
      </c>
      <c r="D8" s="2" t="str">
        <f t="shared" si="1"/>
        <v>S3</v>
      </c>
      <c r="E8" s="24" t="s">
        <v>12553</v>
      </c>
      <c r="F8" s="25">
        <v>60973530</v>
      </c>
      <c r="G8" s="25"/>
      <c r="H8" s="28">
        <v>963333412</v>
      </c>
      <c r="I8" s="24" t="s">
        <v>223</v>
      </c>
      <c r="J8" s="26" t="s">
        <v>7</v>
      </c>
      <c r="K8" s="25" t="s">
        <v>221</v>
      </c>
      <c r="L8" s="28" t="s">
        <v>270</v>
      </c>
      <c r="M8" s="28" t="s">
        <v>270</v>
      </c>
      <c r="N8" s="28"/>
      <c r="O8" s="28"/>
      <c r="P8" s="25" t="s">
        <v>12527</v>
      </c>
    </row>
    <row r="9" spans="2:16" ht="16">
      <c r="B9" s="22">
        <v>45825</v>
      </c>
      <c r="C9" s="23" t="str">
        <f>TEXT(AG_Melisa[[#This Row],[FECHA]],"mmm")</f>
        <v>Jun</v>
      </c>
      <c r="D9" s="2" t="str">
        <f t="shared" si="1"/>
        <v>S3</v>
      </c>
      <c r="E9" s="24" t="s">
        <v>12548</v>
      </c>
      <c r="F9" s="25">
        <v>60946292</v>
      </c>
      <c r="G9" s="25"/>
      <c r="H9" s="25">
        <v>986514908</v>
      </c>
      <c r="I9" s="24" t="s">
        <v>225</v>
      </c>
      <c r="J9" s="24" t="s">
        <v>7</v>
      </c>
      <c r="K9" s="25" t="s">
        <v>221</v>
      </c>
      <c r="L9" s="28" t="s">
        <v>270</v>
      </c>
      <c r="M9" s="28" t="s">
        <v>270</v>
      </c>
      <c r="N9" s="25"/>
      <c r="O9" s="25"/>
      <c r="P9" s="25" t="s">
        <v>12549</v>
      </c>
    </row>
    <row r="10" spans="2:16" ht="16">
      <c r="B10" s="22">
        <v>45825</v>
      </c>
      <c r="C10" s="23" t="str">
        <f>TEXT(AG_Melisa[[#This Row],[FECHA]],"mmm")</f>
        <v>Jun</v>
      </c>
      <c r="D10" s="2" t="str">
        <f t="shared" si="1"/>
        <v>S3</v>
      </c>
      <c r="E10" s="24" t="s">
        <v>12626</v>
      </c>
      <c r="F10" s="25">
        <v>73012264</v>
      </c>
      <c r="G10" s="25"/>
      <c r="H10" s="25">
        <v>986910526</v>
      </c>
      <c r="I10" s="24" t="s">
        <v>225</v>
      </c>
      <c r="J10" s="24" t="s">
        <v>7</v>
      </c>
      <c r="K10" s="25" t="s">
        <v>221</v>
      </c>
      <c r="L10" s="28" t="s">
        <v>270</v>
      </c>
      <c r="M10" s="28" t="s">
        <v>270</v>
      </c>
      <c r="N10" s="25"/>
      <c r="O10" s="25"/>
      <c r="P10" s="25" t="s">
        <v>12549</v>
      </c>
    </row>
    <row r="11" spans="2:16" ht="16">
      <c r="B11" s="22">
        <v>45827</v>
      </c>
      <c r="C11" s="23" t="str">
        <f>TEXT(AG_Melisa[[#This Row],[FECHA]],"mmm")</f>
        <v>Jun</v>
      </c>
      <c r="D11" s="2" t="str">
        <f t="shared" si="1"/>
        <v>S3</v>
      </c>
      <c r="E11" s="37" t="s">
        <v>12615</v>
      </c>
      <c r="F11" s="25">
        <v>72589454</v>
      </c>
      <c r="G11" s="25"/>
      <c r="H11" s="25">
        <v>984550841</v>
      </c>
      <c r="I11" s="24" t="s">
        <v>223</v>
      </c>
      <c r="J11" s="24" t="s">
        <v>7</v>
      </c>
      <c r="K11" s="25" t="s">
        <v>221</v>
      </c>
      <c r="L11" s="28" t="s">
        <v>270</v>
      </c>
      <c r="M11" s="28" t="s">
        <v>270</v>
      </c>
      <c r="N11" s="25"/>
      <c r="O11" s="25"/>
      <c r="P11" s="25" t="s">
        <v>12549</v>
      </c>
    </row>
    <row r="12" spans="2:16" ht="16">
      <c r="B12" s="22">
        <v>45828</v>
      </c>
      <c r="C12" s="23" t="str">
        <f>TEXT(AG_Melisa[[#This Row],[FECHA]],"mmm")</f>
        <v>Jun</v>
      </c>
      <c r="D12" s="2" t="str">
        <f t="shared" si="1"/>
        <v>S3</v>
      </c>
      <c r="E12" s="40" t="s">
        <v>6646</v>
      </c>
      <c r="F12" s="33">
        <v>71868973</v>
      </c>
      <c r="G12" s="33"/>
      <c r="H12" s="38">
        <v>964835393</v>
      </c>
      <c r="I12" s="24" t="s">
        <v>223</v>
      </c>
      <c r="J12" s="24" t="s">
        <v>7</v>
      </c>
      <c r="K12" s="25" t="s">
        <v>221</v>
      </c>
      <c r="L12" s="28" t="s">
        <v>270</v>
      </c>
      <c r="M12" s="28" t="s">
        <v>270</v>
      </c>
      <c r="N12" s="25"/>
      <c r="O12" s="25"/>
      <c r="P12" s="25" t="s">
        <v>12549</v>
      </c>
    </row>
    <row r="13" spans="2:16" ht="16">
      <c r="B13" s="29">
        <v>45833</v>
      </c>
      <c r="C13" s="23" t="str">
        <f>TEXT(AG_Melisa[[#This Row],[FECHA]],"mmm")</f>
        <v>Jun</v>
      </c>
      <c r="D13" s="2" t="str">
        <f t="shared" si="1"/>
        <v>S4</v>
      </c>
      <c r="E13" s="42" t="s">
        <v>3718</v>
      </c>
      <c r="F13" s="25">
        <v>61137101</v>
      </c>
      <c r="G13" s="25"/>
      <c r="H13" s="43">
        <v>947690367</v>
      </c>
      <c r="I13" s="90" t="s">
        <v>224</v>
      </c>
      <c r="J13" s="24" t="s">
        <v>7</v>
      </c>
      <c r="K13" s="25" t="s">
        <v>221</v>
      </c>
      <c r="L13" s="28" t="s">
        <v>270</v>
      </c>
      <c r="M13" s="28" t="s">
        <v>270</v>
      </c>
      <c r="N13" s="25"/>
      <c r="O13" s="25"/>
      <c r="P13" s="25" t="s">
        <v>12522</v>
      </c>
    </row>
    <row r="14" spans="2:16" ht="16">
      <c r="B14" s="22">
        <v>45833</v>
      </c>
      <c r="C14" s="23" t="str">
        <f>TEXT(AG_Melisa[[#This Row],[FECHA]],"mmm")</f>
        <v>Jun</v>
      </c>
      <c r="D14" s="2" t="str">
        <f t="shared" si="1"/>
        <v>S4</v>
      </c>
      <c r="E14" s="24" t="s">
        <v>6511</v>
      </c>
      <c r="F14" s="25">
        <v>71676749</v>
      </c>
      <c r="G14" s="25"/>
      <c r="H14" s="25">
        <v>943961868</v>
      </c>
      <c r="I14" s="90" t="s">
        <v>224</v>
      </c>
      <c r="J14" s="24" t="s">
        <v>7</v>
      </c>
      <c r="K14" s="25" t="s">
        <v>221</v>
      </c>
      <c r="L14" s="28" t="s">
        <v>270</v>
      </c>
      <c r="M14" s="28" t="s">
        <v>270</v>
      </c>
      <c r="N14" s="25"/>
      <c r="O14" s="25"/>
      <c r="P14" s="25" t="s">
        <v>12522</v>
      </c>
    </row>
    <row r="15" spans="2:16" ht="16">
      <c r="B15" s="29">
        <v>45834</v>
      </c>
      <c r="C15" s="23" t="str">
        <f>TEXT(AG_Melisa[[#This Row],[FECHA]],"mmm")</f>
        <v>Jun</v>
      </c>
      <c r="D15" s="2" t="str">
        <f t="shared" si="1"/>
        <v>S4</v>
      </c>
      <c r="E15" s="44" t="s">
        <v>12559</v>
      </c>
      <c r="F15" s="25">
        <v>61188538</v>
      </c>
      <c r="G15" s="25"/>
      <c r="H15" s="25">
        <v>957296870</v>
      </c>
      <c r="I15" s="24" t="s">
        <v>223</v>
      </c>
      <c r="J15" s="24" t="s">
        <v>7</v>
      </c>
      <c r="K15" s="25" t="s">
        <v>221</v>
      </c>
      <c r="L15" s="28" t="s">
        <v>270</v>
      </c>
      <c r="M15" s="28" t="s">
        <v>270</v>
      </c>
      <c r="N15" s="25"/>
      <c r="O15" s="25"/>
      <c r="P15" s="25" t="s">
        <v>12522</v>
      </c>
    </row>
    <row r="16" spans="2:16" ht="16">
      <c r="B16" s="29">
        <v>45836</v>
      </c>
      <c r="C16" s="23" t="str">
        <f>TEXT(AG_Melisa[[#This Row],[FECHA]],"mmm")</f>
        <v>Jun</v>
      </c>
      <c r="D16" s="2" t="str">
        <f t="shared" si="1"/>
        <v>S4</v>
      </c>
      <c r="E16" s="32" t="s">
        <v>12566</v>
      </c>
      <c r="F16" s="25">
        <v>61291439</v>
      </c>
      <c r="G16" s="25"/>
      <c r="H16" s="25">
        <v>910329954</v>
      </c>
      <c r="I16" s="24" t="s">
        <v>223</v>
      </c>
      <c r="J16" s="24" t="s">
        <v>7</v>
      </c>
      <c r="K16" s="25" t="s">
        <v>221</v>
      </c>
      <c r="L16" s="28" t="s">
        <v>270</v>
      </c>
      <c r="M16" s="28" t="s">
        <v>270</v>
      </c>
      <c r="N16" s="25"/>
      <c r="O16" s="25"/>
      <c r="P16" s="25" t="s">
        <v>12522</v>
      </c>
    </row>
    <row r="17" spans="2:16" ht="16">
      <c r="B17" s="29">
        <v>45836</v>
      </c>
      <c r="C17" s="23" t="str">
        <f>TEXT(AG_Melisa[[#This Row],[FECHA]],"mmm")</f>
        <v>Jun</v>
      </c>
      <c r="D17" s="2" t="str">
        <f t="shared" si="1"/>
        <v>S4</v>
      </c>
      <c r="E17" s="24" t="s">
        <v>6070</v>
      </c>
      <c r="F17" s="25">
        <v>71174516</v>
      </c>
      <c r="G17" s="25"/>
      <c r="H17" s="25">
        <v>989345213</v>
      </c>
      <c r="I17" s="24" t="s">
        <v>223</v>
      </c>
      <c r="J17" s="24" t="s">
        <v>7</v>
      </c>
      <c r="K17" s="25" t="s">
        <v>221</v>
      </c>
      <c r="L17" s="28" t="s">
        <v>270</v>
      </c>
      <c r="M17" s="28" t="s">
        <v>272</v>
      </c>
      <c r="N17" s="25"/>
      <c r="O17" s="25"/>
      <c r="P17" s="25" t="s">
        <v>12522</v>
      </c>
    </row>
    <row r="18" spans="2:16" ht="16">
      <c r="B18" s="22">
        <v>45840</v>
      </c>
      <c r="C18" s="23" t="str">
        <f>TEXT(AG_Melisa[[#This Row],[FECHA]],"mmm")</f>
        <v>Jul</v>
      </c>
      <c r="D18" s="2" t="str">
        <f t="shared" si="1"/>
        <v>S1</v>
      </c>
      <c r="E18" s="24" t="s">
        <v>12590</v>
      </c>
      <c r="F18" s="25">
        <v>70709908</v>
      </c>
      <c r="G18" s="25"/>
      <c r="H18" s="25">
        <v>939840259</v>
      </c>
      <c r="I18" s="24" t="s">
        <v>223</v>
      </c>
      <c r="J18" s="24" t="s">
        <v>7</v>
      </c>
      <c r="K18" s="25" t="s">
        <v>221</v>
      </c>
      <c r="L18" s="25" t="s">
        <v>270</v>
      </c>
      <c r="M18" s="25" t="s">
        <v>270</v>
      </c>
      <c r="N18" s="25"/>
      <c r="O18" s="25"/>
      <c r="P18" s="25" t="s">
        <v>12549</v>
      </c>
    </row>
    <row r="19" spans="2:16" ht="16">
      <c r="B19" s="22">
        <v>45842</v>
      </c>
      <c r="C19" s="23" t="str">
        <f>TEXT(AG_Melisa[[#This Row],[FECHA]],"mmm")</f>
        <v>Jul</v>
      </c>
      <c r="D19" s="2" t="str">
        <f t="shared" si="1"/>
        <v>S1</v>
      </c>
      <c r="E19" s="24" t="s">
        <v>12648</v>
      </c>
      <c r="F19" s="25">
        <v>75433147</v>
      </c>
      <c r="G19" s="25"/>
      <c r="H19" s="25">
        <v>944780576</v>
      </c>
      <c r="I19" s="90" t="s">
        <v>224</v>
      </c>
      <c r="J19" s="24" t="s">
        <v>7</v>
      </c>
      <c r="K19" s="25" t="s">
        <v>221</v>
      </c>
      <c r="L19" s="25" t="s">
        <v>270</v>
      </c>
      <c r="M19" s="25" t="s">
        <v>270</v>
      </c>
      <c r="N19" s="25"/>
      <c r="O19" s="25"/>
      <c r="P19" s="25"/>
    </row>
    <row r="20" spans="2:16" ht="16">
      <c r="B20" s="22">
        <v>45842</v>
      </c>
      <c r="C20" s="23" t="str">
        <f>TEXT(AG_Melisa[[#This Row],[FECHA]],"mmm")</f>
        <v>Jul</v>
      </c>
      <c r="D20" s="2" t="str">
        <f t="shared" si="1"/>
        <v>S1</v>
      </c>
      <c r="E20" s="24" t="s">
        <v>12645</v>
      </c>
      <c r="F20" s="27">
        <v>75360698</v>
      </c>
      <c r="G20" s="25"/>
      <c r="H20" s="25">
        <v>9896296673</v>
      </c>
      <c r="I20" s="24" t="s">
        <v>223</v>
      </c>
      <c r="J20" s="24" t="s">
        <v>7</v>
      </c>
      <c r="K20" s="25" t="s">
        <v>221</v>
      </c>
      <c r="L20" s="25" t="s">
        <v>270</v>
      </c>
      <c r="M20" s="25"/>
      <c r="N20" s="25"/>
      <c r="O20" s="25"/>
      <c r="P20" s="49" t="s">
        <v>12646</v>
      </c>
    </row>
    <row r="21" spans="2:16" ht="16">
      <c r="B21" s="22">
        <v>45842</v>
      </c>
      <c r="C21" s="23" t="str">
        <f>TEXT(AG_Melisa[[#This Row],[FECHA]],"mmm")</f>
        <v>Jul</v>
      </c>
      <c r="D21" s="2" t="str">
        <f t="shared" si="1"/>
        <v>S1</v>
      </c>
      <c r="E21" s="24" t="s">
        <v>12585</v>
      </c>
      <c r="F21" s="25">
        <v>70565987</v>
      </c>
      <c r="G21" s="25"/>
      <c r="H21" s="25">
        <v>900658742</v>
      </c>
      <c r="I21" s="90" t="s">
        <v>224</v>
      </c>
      <c r="J21" s="24" t="s">
        <v>7</v>
      </c>
      <c r="K21" s="25" t="s">
        <v>221</v>
      </c>
      <c r="L21" s="28" t="s">
        <v>270</v>
      </c>
      <c r="M21" s="28" t="s">
        <v>270</v>
      </c>
      <c r="N21" s="25"/>
      <c r="O21" s="25"/>
      <c r="P21" s="25" t="s">
        <v>12522</v>
      </c>
    </row>
    <row r="22" spans="2:16" ht="16">
      <c r="B22" s="22">
        <v>45842</v>
      </c>
      <c r="C22" s="23" t="str">
        <f>TEXT(AG_Melisa[[#This Row],[FECHA]],"mmm")</f>
        <v>Jul</v>
      </c>
      <c r="D22" s="2" t="str">
        <f t="shared" si="1"/>
        <v>S1</v>
      </c>
      <c r="E22" s="24" t="s">
        <v>8458</v>
      </c>
      <c r="F22" s="25">
        <v>73592463</v>
      </c>
      <c r="G22" s="25"/>
      <c r="H22" s="25">
        <v>985095980</v>
      </c>
      <c r="I22" s="24" t="s">
        <v>225</v>
      </c>
      <c r="J22" s="24" t="s">
        <v>7</v>
      </c>
      <c r="K22" s="25" t="s">
        <v>221</v>
      </c>
      <c r="L22" s="25" t="s">
        <v>270</v>
      </c>
      <c r="M22" s="25"/>
      <c r="N22" s="25"/>
      <c r="O22" s="25"/>
      <c r="P22" s="46" t="s">
        <v>12632</v>
      </c>
    </row>
    <row r="23" spans="2:16" ht="16">
      <c r="B23" s="22">
        <v>45850</v>
      </c>
      <c r="C23" s="23" t="str">
        <f>TEXT(AG_Melisa[[#This Row],[FECHA]],"mmm")</f>
        <v>Jul</v>
      </c>
      <c r="D23" s="2" t="str">
        <f t="shared" si="1"/>
        <v>S2</v>
      </c>
      <c r="E23" s="24" t="s">
        <v>12656</v>
      </c>
      <c r="F23" s="25">
        <v>75772038</v>
      </c>
      <c r="G23" s="25"/>
      <c r="H23" s="25">
        <v>960357536</v>
      </c>
      <c r="I23" s="90" t="s">
        <v>224</v>
      </c>
      <c r="J23" s="24" t="s">
        <v>10</v>
      </c>
      <c r="K23" s="25" t="s">
        <v>221</v>
      </c>
      <c r="L23" s="28" t="s">
        <v>270</v>
      </c>
      <c r="M23" s="28" t="s">
        <v>272</v>
      </c>
      <c r="N23" s="25"/>
      <c r="O23" s="25"/>
      <c r="P23" s="25" t="s">
        <v>12522</v>
      </c>
    </row>
    <row r="24" spans="2:16" ht="16">
      <c r="B24" s="22">
        <v>45842</v>
      </c>
      <c r="C24" s="23" t="str">
        <f>TEXT(AG_Melisa[[#This Row],[FECHA]],"mmm")</f>
        <v>Jul</v>
      </c>
      <c r="D24" s="2" t="str">
        <f t="shared" si="1"/>
        <v>S1</v>
      </c>
      <c r="E24" s="24" t="s">
        <v>12525</v>
      </c>
      <c r="F24" s="25">
        <v>45584181</v>
      </c>
      <c r="G24" s="25"/>
      <c r="H24" s="25">
        <v>942562790</v>
      </c>
      <c r="I24" s="24" t="s">
        <v>223</v>
      </c>
      <c r="J24" s="24" t="s">
        <v>7</v>
      </c>
      <c r="K24" s="25" t="s">
        <v>221</v>
      </c>
      <c r="L24" s="25" t="s">
        <v>270</v>
      </c>
      <c r="M24" s="25" t="s">
        <v>272</v>
      </c>
      <c r="N24" s="25" t="s">
        <v>272</v>
      </c>
      <c r="O24" s="25" t="s">
        <v>270</v>
      </c>
      <c r="P24" s="25"/>
    </row>
    <row r="25" spans="2:16" ht="16">
      <c r="B25" s="18">
        <v>45827</v>
      </c>
      <c r="C25" s="23" t="str">
        <f>TEXT(AG_Melisa[[#This Row],[FECHA]],"mmm")</f>
        <v>Jun</v>
      </c>
      <c r="D25" s="2" t="str">
        <f t="shared" si="1"/>
        <v>S3</v>
      </c>
      <c r="E25" s="20" t="s">
        <v>12625</v>
      </c>
      <c r="F25" s="21">
        <v>72986846</v>
      </c>
      <c r="G25" s="21"/>
      <c r="H25" s="21">
        <v>919690182</v>
      </c>
      <c r="I25" s="90" t="s">
        <v>224</v>
      </c>
      <c r="J25" s="20"/>
      <c r="K25" s="21" t="s">
        <v>249</v>
      </c>
      <c r="L25" s="25" t="s">
        <v>270</v>
      </c>
      <c r="M25" s="21"/>
      <c r="N25" s="21"/>
      <c r="O25" s="21" t="s">
        <v>12527</v>
      </c>
      <c r="P25" s="21"/>
    </row>
    <row r="26" spans="2:16" ht="16">
      <c r="B26" s="18">
        <v>45835</v>
      </c>
      <c r="C26" s="23" t="str">
        <f>TEXT(AG_Melisa[[#This Row],[FECHA]],"mmm")</f>
        <v>Jun</v>
      </c>
      <c r="D26" s="2" t="str">
        <f t="shared" si="1"/>
        <v>S4</v>
      </c>
      <c r="E26" s="20" t="s">
        <v>12616</v>
      </c>
      <c r="F26" s="21">
        <v>72594103</v>
      </c>
      <c r="G26" s="21"/>
      <c r="H26" s="21">
        <v>959266701</v>
      </c>
      <c r="I26" s="90" t="s">
        <v>224</v>
      </c>
      <c r="J26" s="20"/>
      <c r="K26" s="21" t="s">
        <v>249</v>
      </c>
      <c r="L26" s="25" t="s">
        <v>270</v>
      </c>
      <c r="M26" s="21"/>
      <c r="N26" s="21"/>
      <c r="O26" s="21" t="s">
        <v>12617</v>
      </c>
      <c r="P26" s="21"/>
    </row>
    <row r="27" spans="2:16" ht="16">
      <c r="B27" s="18">
        <v>45831</v>
      </c>
      <c r="C27" s="23" t="str">
        <f>TEXT(AG_Melisa[[#This Row],[FECHA]],"mmm")</f>
        <v>Jun</v>
      </c>
      <c r="D27" s="2" t="str">
        <f t="shared" si="1"/>
        <v>S4</v>
      </c>
      <c r="E27" s="20" t="s">
        <v>12603</v>
      </c>
      <c r="F27" s="21">
        <v>72052989</v>
      </c>
      <c r="G27" s="21"/>
      <c r="H27" s="21">
        <v>922750090</v>
      </c>
      <c r="I27" s="90" t="s">
        <v>224</v>
      </c>
      <c r="J27" s="20"/>
      <c r="K27" s="21" t="s">
        <v>249</v>
      </c>
      <c r="L27" s="25" t="s">
        <v>270</v>
      </c>
      <c r="M27" s="21"/>
      <c r="N27" s="21"/>
      <c r="O27" s="21" t="s">
        <v>12604</v>
      </c>
      <c r="P27" s="21"/>
    </row>
    <row r="28" spans="2:16" ht="16">
      <c r="B28" s="18">
        <v>45836</v>
      </c>
      <c r="C28" s="23" t="str">
        <f>TEXT(AG_Melisa[[#This Row],[FECHA]],"mmm")</f>
        <v>Jun</v>
      </c>
      <c r="D28" s="2" t="str">
        <f t="shared" si="1"/>
        <v>S4</v>
      </c>
      <c r="E28" s="20" t="s">
        <v>5061</v>
      </c>
      <c r="F28" s="21">
        <v>62022517</v>
      </c>
      <c r="G28" s="21"/>
      <c r="H28" s="21">
        <v>949164129</v>
      </c>
      <c r="I28" s="20" t="s">
        <v>223</v>
      </c>
      <c r="J28" s="20"/>
      <c r="K28" s="21" t="s">
        <v>249</v>
      </c>
      <c r="L28" s="25" t="s">
        <v>270</v>
      </c>
      <c r="M28" s="21"/>
      <c r="N28" s="21"/>
      <c r="O28" s="21" t="s">
        <v>12581</v>
      </c>
      <c r="P28" s="21"/>
    </row>
    <row r="29" spans="2:16" ht="16">
      <c r="B29" s="18">
        <v>45836</v>
      </c>
      <c r="C29" s="23" t="str">
        <f>TEXT(AG_Melisa[[#This Row],[FECHA]],"mmm")</f>
        <v>Jun</v>
      </c>
      <c r="D29" s="2" t="str">
        <f t="shared" si="1"/>
        <v>S4</v>
      </c>
      <c r="E29" s="20" t="s">
        <v>7939</v>
      </c>
      <c r="F29" s="21">
        <v>72999636</v>
      </c>
      <c r="G29" s="21"/>
      <c r="H29" s="21">
        <v>986618904</v>
      </c>
      <c r="I29" s="20" t="s">
        <v>223</v>
      </c>
      <c r="J29" s="20"/>
      <c r="K29" s="21" t="s">
        <v>249</v>
      </c>
      <c r="L29" s="25" t="s">
        <v>270</v>
      </c>
      <c r="M29" s="21"/>
      <c r="N29" s="21"/>
      <c r="O29" s="21" t="s">
        <v>12581</v>
      </c>
      <c r="P29" s="21"/>
    </row>
    <row r="30" spans="2:16" ht="16">
      <c r="B30" s="18">
        <v>45845</v>
      </c>
      <c r="C30" s="23" t="str">
        <f>TEXT(AG_Melisa[[#This Row],[FECHA]],"mmm")</f>
        <v>Jul</v>
      </c>
      <c r="D30" s="2" t="str">
        <f t="shared" si="1"/>
        <v>S1</v>
      </c>
      <c r="E30" s="20" t="s">
        <v>12611</v>
      </c>
      <c r="F30" s="21">
        <v>72334359</v>
      </c>
      <c r="G30" s="21"/>
      <c r="H30" s="21">
        <v>954783698</v>
      </c>
      <c r="I30" s="90" t="s">
        <v>224</v>
      </c>
      <c r="J30" s="20"/>
      <c r="K30" s="21" t="s">
        <v>249</v>
      </c>
      <c r="L30" s="25" t="s">
        <v>270</v>
      </c>
      <c r="M30" s="21" t="s">
        <v>272</v>
      </c>
      <c r="N30" s="21"/>
      <c r="O30" s="21"/>
      <c r="P30" s="21"/>
    </row>
    <row r="31" spans="2:16" ht="16">
      <c r="B31" s="18">
        <v>45845</v>
      </c>
      <c r="C31" s="23" t="str">
        <f>TEXT(AG_Melisa[[#This Row],[FECHA]],"mmm")</f>
        <v>Jul</v>
      </c>
      <c r="D31" s="2" t="str">
        <f t="shared" si="1"/>
        <v>S1</v>
      </c>
      <c r="E31" s="90" t="s">
        <v>205</v>
      </c>
      <c r="F31" s="21">
        <v>73161268</v>
      </c>
      <c r="G31" s="21"/>
      <c r="H31" s="21">
        <v>913115656</v>
      </c>
      <c r="I31" s="20" t="s">
        <v>225</v>
      </c>
      <c r="J31" s="20"/>
      <c r="K31" s="21" t="s">
        <v>249</v>
      </c>
      <c r="L31" s="21" t="s">
        <v>270</v>
      </c>
      <c r="M31" s="21" t="s">
        <v>270</v>
      </c>
      <c r="N31" s="21"/>
      <c r="O31" s="21" t="s">
        <v>270</v>
      </c>
      <c r="P31" s="21"/>
    </row>
    <row r="32" spans="2:16" ht="16">
      <c r="B32" s="18">
        <v>45782</v>
      </c>
      <c r="C32" s="23" t="str">
        <f>TEXT(AG_Melisa[[#This Row],[FECHA]],"mmm")</f>
        <v>May</v>
      </c>
      <c r="D32" s="2" t="str">
        <f t="shared" si="1"/>
        <v>S1</v>
      </c>
      <c r="E32" s="20" t="s">
        <v>12624</v>
      </c>
      <c r="F32" s="21">
        <v>72896294</v>
      </c>
      <c r="G32" s="21"/>
      <c r="H32" s="21" t="s">
        <v>7737</v>
      </c>
      <c r="I32" s="20" t="s">
        <v>224</v>
      </c>
      <c r="J32" s="20"/>
      <c r="K32" s="21" t="s">
        <v>221</v>
      </c>
      <c r="L32" s="21" t="s">
        <v>270</v>
      </c>
      <c r="M32" s="21" t="s">
        <v>270</v>
      </c>
      <c r="N32" s="21"/>
      <c r="O32" s="21"/>
      <c r="P32" s="21"/>
    </row>
    <row r="33" spans="2:16">
      <c r="B33" s="909">
        <v>45782</v>
      </c>
      <c r="C33" s="910" t="str">
        <f>TEXT(AG_Melisa[[#This Row],[FECHA]],"mmm")</f>
        <v>May</v>
      </c>
      <c r="D33" s="910" t="str">
        <f t="shared" ref="D33:D64" si="2">IF(AND(DAY(B33)&gt;=1,DAY(B33)&lt;=7),"S1",
IF(AND(DAY(B33)&gt;=8,DAY(B33)&lt;=14),"S2",
IF(AND(DAY(B33)&gt;=15,DAY(B33)&lt;=21),"S3",
IF(AND(DAY(B33)&gt;=22,DAY(B33)&lt;=31),"S4",""))))</f>
        <v>S1</v>
      </c>
      <c r="E33" s="911" t="s">
        <v>5959</v>
      </c>
      <c r="F33" s="912">
        <v>71145273</v>
      </c>
      <c r="G33" s="912"/>
      <c r="H33" s="912">
        <v>999365741</v>
      </c>
      <c r="I33" s="911" t="s">
        <v>223</v>
      </c>
      <c r="J33" s="911"/>
      <c r="K33" s="21" t="s">
        <v>221</v>
      </c>
      <c r="L33" s="912" t="s">
        <v>270</v>
      </c>
      <c r="M33" s="912" t="s">
        <v>270</v>
      </c>
      <c r="N33" s="912"/>
      <c r="O33" s="912"/>
      <c r="P33" s="912"/>
    </row>
    <row r="34" spans="2:16">
      <c r="B34" s="909">
        <v>45808</v>
      </c>
      <c r="C34" s="910" t="str">
        <f>TEXT(AG_Melisa[[#This Row],[FECHA]],"mmm")</f>
        <v>May</v>
      </c>
      <c r="D34" s="910" t="str">
        <f t="shared" si="2"/>
        <v>S4</v>
      </c>
      <c r="E34" s="20" t="s">
        <v>189</v>
      </c>
      <c r="F34" s="21">
        <v>72836610</v>
      </c>
      <c r="G34" s="912"/>
      <c r="H34" s="912">
        <v>967705915</v>
      </c>
      <c r="I34" s="911" t="s">
        <v>223</v>
      </c>
      <c r="J34" s="911"/>
      <c r="K34" s="21" t="s">
        <v>249</v>
      </c>
      <c r="L34" s="21" t="s">
        <v>270</v>
      </c>
      <c r="M34" s="21" t="s">
        <v>270</v>
      </c>
      <c r="N34" s="912"/>
      <c r="O34" s="912"/>
      <c r="P34" s="912"/>
    </row>
    <row r="35" spans="2:16">
      <c r="B35" s="909">
        <v>45803</v>
      </c>
      <c r="C35" s="910" t="str">
        <f>TEXT(AG_Melisa[[#This Row],[FECHA]],"mmm")</f>
        <v>May</v>
      </c>
      <c r="D35" s="910" t="str">
        <f t="shared" si="2"/>
        <v>S4</v>
      </c>
      <c r="E35" s="20" t="s">
        <v>114</v>
      </c>
      <c r="F35" s="21">
        <v>71355099</v>
      </c>
      <c r="G35" s="912"/>
      <c r="H35" s="912">
        <v>939305022</v>
      </c>
      <c r="I35" s="911" t="s">
        <v>223</v>
      </c>
      <c r="J35" s="911"/>
      <c r="K35" s="21" t="s">
        <v>249</v>
      </c>
      <c r="L35" s="21" t="s">
        <v>270</v>
      </c>
      <c r="M35" s="21" t="s">
        <v>270</v>
      </c>
      <c r="N35" s="912"/>
      <c r="O35" s="912"/>
      <c r="P35" s="912"/>
    </row>
    <row r="36" spans="2:16">
      <c r="B36" s="909">
        <v>45808</v>
      </c>
      <c r="C36" s="910" t="str">
        <f>TEXT(AG_Melisa[[#This Row],[FECHA]],"mmm")</f>
        <v>May</v>
      </c>
      <c r="D36" s="910" t="str">
        <f t="shared" si="2"/>
        <v>S4</v>
      </c>
      <c r="E36" s="20" t="s">
        <v>74</v>
      </c>
      <c r="F36" s="21">
        <v>61497631</v>
      </c>
      <c r="G36" s="912"/>
      <c r="H36" s="912">
        <v>965101453</v>
      </c>
      <c r="I36" s="911" t="s">
        <v>223</v>
      </c>
      <c r="J36" s="911"/>
      <c r="K36" s="21" t="s">
        <v>249</v>
      </c>
      <c r="L36" s="21" t="s">
        <v>270</v>
      </c>
      <c r="M36" s="21" t="s">
        <v>270</v>
      </c>
      <c r="N36" s="912"/>
      <c r="O36" s="912"/>
      <c r="P36" s="912"/>
    </row>
    <row r="37" spans="2:16">
      <c r="B37" s="909">
        <v>45808</v>
      </c>
      <c r="C37" s="910" t="str">
        <f>TEXT(AG_Melisa[[#This Row],[FECHA]],"mmm")</f>
        <v>May</v>
      </c>
      <c r="D37" s="910" t="str">
        <f t="shared" si="2"/>
        <v>S4</v>
      </c>
      <c r="E37" s="20" t="s">
        <v>109</v>
      </c>
      <c r="F37" s="21">
        <v>71146287</v>
      </c>
      <c r="G37" s="912"/>
      <c r="H37" s="912">
        <v>981148402</v>
      </c>
      <c r="I37" s="911" t="s">
        <v>223</v>
      </c>
      <c r="J37" s="911"/>
      <c r="K37" s="21" t="s">
        <v>249</v>
      </c>
      <c r="L37" s="21" t="s">
        <v>270</v>
      </c>
      <c r="M37" s="21" t="s">
        <v>270</v>
      </c>
      <c r="N37" s="912"/>
      <c r="O37" s="912"/>
      <c r="P37" s="912"/>
    </row>
    <row r="38" spans="2:16">
      <c r="B38" s="909">
        <v>45808</v>
      </c>
      <c r="C38" s="910" t="str">
        <f>TEXT(AG_Melisa[[#This Row],[FECHA]],"mmm")</f>
        <v>May</v>
      </c>
      <c r="D38" s="910" t="str">
        <f t="shared" si="2"/>
        <v>S4</v>
      </c>
      <c r="E38" s="20" t="s">
        <v>170</v>
      </c>
      <c r="F38" s="21">
        <v>72592568</v>
      </c>
      <c r="G38" s="912"/>
      <c r="H38" s="912">
        <v>994776793</v>
      </c>
      <c r="I38" s="911" t="s">
        <v>223</v>
      </c>
      <c r="J38" s="911"/>
      <c r="K38" s="21" t="s">
        <v>249</v>
      </c>
      <c r="L38" s="21" t="s">
        <v>270</v>
      </c>
      <c r="M38" s="21" t="s">
        <v>270</v>
      </c>
      <c r="N38" s="912"/>
      <c r="O38" s="912"/>
      <c r="P38" s="912"/>
    </row>
    <row r="39" spans="2:16">
      <c r="B39" s="909">
        <v>45835</v>
      </c>
      <c r="C39" s="910" t="str">
        <f>TEXT(AG_Melisa[[#This Row],[FECHA]],"mmm")</f>
        <v>Jun</v>
      </c>
      <c r="D39" s="910" t="str">
        <f t="shared" si="2"/>
        <v>S4</v>
      </c>
      <c r="E39" s="20" t="s">
        <v>132</v>
      </c>
      <c r="F39" s="21">
        <v>71686899</v>
      </c>
      <c r="G39" s="912"/>
      <c r="H39" s="912">
        <v>900585172</v>
      </c>
      <c r="I39" s="911" t="s">
        <v>224</v>
      </c>
      <c r="J39" s="911"/>
      <c r="K39" s="21" t="s">
        <v>249</v>
      </c>
      <c r="L39" s="21" t="s">
        <v>270</v>
      </c>
      <c r="M39" s="21" t="s">
        <v>270</v>
      </c>
      <c r="N39" s="912"/>
      <c r="O39" s="912"/>
      <c r="P39" s="912"/>
    </row>
    <row r="40" spans="2:16">
      <c r="B40" s="909">
        <v>45840</v>
      </c>
      <c r="C40" s="910" t="str">
        <f>TEXT(AG_Melisa[[#This Row],[FECHA]],"mmm")</f>
        <v>Jul</v>
      </c>
      <c r="D40" s="910" t="str">
        <f t="shared" si="2"/>
        <v>S1</v>
      </c>
      <c r="E40" s="20" t="s">
        <v>50</v>
      </c>
      <c r="F40" s="21">
        <v>61374787</v>
      </c>
      <c r="G40" s="912"/>
      <c r="H40" s="912">
        <v>969876072</v>
      </c>
      <c r="I40" s="911" t="s">
        <v>224</v>
      </c>
      <c r="J40" s="911"/>
      <c r="K40" s="21" t="s">
        <v>249</v>
      </c>
      <c r="L40" s="21" t="s">
        <v>270</v>
      </c>
      <c r="M40" s="21" t="s">
        <v>270</v>
      </c>
      <c r="N40" s="912"/>
      <c r="O40" s="912"/>
      <c r="P40" s="912"/>
    </row>
    <row r="41" spans="2:16">
      <c r="B41" s="909">
        <v>45808</v>
      </c>
      <c r="C41" s="910" t="str">
        <f>TEXT(AG_Melisa[[#This Row],[FECHA]],"mmm")</f>
        <v>May</v>
      </c>
      <c r="D41" s="910" t="str">
        <f t="shared" si="2"/>
        <v>S4</v>
      </c>
      <c r="E41" s="20" t="s">
        <v>65</v>
      </c>
      <c r="F41" s="21">
        <v>61461881</v>
      </c>
      <c r="G41" s="912"/>
      <c r="H41" s="912">
        <v>933023075</v>
      </c>
      <c r="I41" s="911" t="s">
        <v>224</v>
      </c>
      <c r="J41" s="911"/>
      <c r="K41" s="21" t="s">
        <v>249</v>
      </c>
      <c r="L41" s="21" t="s">
        <v>270</v>
      </c>
      <c r="M41" s="21" t="s">
        <v>270</v>
      </c>
      <c r="N41" s="912"/>
      <c r="O41" s="912"/>
      <c r="P41" s="912"/>
    </row>
    <row r="42" spans="2:16">
      <c r="B42" s="909">
        <v>45808</v>
      </c>
      <c r="C42" s="910" t="str">
        <f>TEXT(AG_Melisa[[#This Row],[FECHA]],"mmm")</f>
        <v>May</v>
      </c>
      <c r="D42" s="910" t="str">
        <f t="shared" si="2"/>
        <v>S4</v>
      </c>
      <c r="E42" s="20" t="s">
        <v>134</v>
      </c>
      <c r="F42" s="21">
        <v>72052554</v>
      </c>
      <c r="G42" s="912"/>
      <c r="H42" s="912">
        <v>924741283</v>
      </c>
      <c r="I42" s="911" t="s">
        <v>224</v>
      </c>
      <c r="J42" s="911"/>
      <c r="K42" s="21" t="s">
        <v>249</v>
      </c>
      <c r="L42" s="21" t="s">
        <v>270</v>
      </c>
      <c r="M42" s="21" t="s">
        <v>270</v>
      </c>
      <c r="N42" s="912"/>
      <c r="O42" s="912"/>
      <c r="P42" s="912"/>
    </row>
    <row r="43" spans="2:16">
      <c r="B43" s="909">
        <v>45808</v>
      </c>
      <c r="C43" s="910" t="str">
        <f>TEXT(AG_Melisa[[#This Row],[FECHA]],"mmm")</f>
        <v>May</v>
      </c>
      <c r="D43" s="910" t="str">
        <f t="shared" si="2"/>
        <v>S4</v>
      </c>
      <c r="E43" s="20" t="s">
        <v>146</v>
      </c>
      <c r="F43" s="21">
        <v>72064906</v>
      </c>
      <c r="G43" s="912"/>
      <c r="H43" s="912">
        <v>912809640</v>
      </c>
      <c r="I43" s="911" t="s">
        <v>224</v>
      </c>
      <c r="J43" s="911"/>
      <c r="K43" s="21" t="s">
        <v>249</v>
      </c>
      <c r="L43" s="21" t="s">
        <v>270</v>
      </c>
      <c r="M43" s="21" t="s">
        <v>270</v>
      </c>
      <c r="N43" s="912"/>
      <c r="O43" s="912"/>
      <c r="P43" s="912"/>
    </row>
    <row r="44" spans="2:16">
      <c r="B44" s="909">
        <v>45808</v>
      </c>
      <c r="C44" s="910" t="str">
        <f>TEXT(AG_Melisa[[#This Row],[FECHA]],"mmm")</f>
        <v>May</v>
      </c>
      <c r="D44" s="910" t="str">
        <f t="shared" si="2"/>
        <v>S4</v>
      </c>
      <c r="E44" s="20" t="s">
        <v>149</v>
      </c>
      <c r="F44" s="21">
        <v>72068499</v>
      </c>
      <c r="G44" s="912"/>
      <c r="H44" s="912" t="s">
        <v>150</v>
      </c>
      <c r="I44" s="911" t="s">
        <v>224</v>
      </c>
      <c r="J44" s="911"/>
      <c r="K44" s="21" t="s">
        <v>249</v>
      </c>
      <c r="L44" s="21" t="s">
        <v>270</v>
      </c>
      <c r="M44" s="21" t="s">
        <v>270</v>
      </c>
      <c r="N44" s="912"/>
      <c r="O44" s="912"/>
      <c r="P44" s="912"/>
    </row>
    <row r="45" spans="2:16">
      <c r="B45" s="909">
        <v>45808</v>
      </c>
      <c r="C45" s="910" t="str">
        <f>TEXT(AG_Melisa[[#This Row],[FECHA]],"mmm")</f>
        <v>May</v>
      </c>
      <c r="D45" s="910" t="str">
        <f t="shared" si="2"/>
        <v>S4</v>
      </c>
      <c r="E45" s="20" t="s">
        <v>180</v>
      </c>
      <c r="F45" s="21">
        <v>72820690</v>
      </c>
      <c r="G45" s="912"/>
      <c r="H45" s="912" t="s">
        <v>181</v>
      </c>
      <c r="I45" s="911" t="s">
        <v>224</v>
      </c>
      <c r="J45" s="911"/>
      <c r="K45" s="21" t="s">
        <v>249</v>
      </c>
      <c r="L45" s="21" t="s">
        <v>270</v>
      </c>
      <c r="M45" s="21" t="s">
        <v>270</v>
      </c>
      <c r="N45" s="912"/>
      <c r="O45" s="912"/>
      <c r="P45" s="912"/>
    </row>
    <row r="46" spans="2:16">
      <c r="B46" s="909">
        <v>45808</v>
      </c>
      <c r="C46" s="910" t="str">
        <f>TEXT(AG_Melisa[[#This Row],[FECHA]],"mmm")</f>
        <v>May</v>
      </c>
      <c r="D46" s="910" t="str">
        <f t="shared" si="2"/>
        <v>S4</v>
      </c>
      <c r="E46" s="20" t="s">
        <v>210</v>
      </c>
      <c r="F46" s="21">
        <v>74001254</v>
      </c>
      <c r="G46" s="912"/>
      <c r="H46" s="912" t="s">
        <v>211</v>
      </c>
      <c r="I46" s="911" t="s">
        <v>224</v>
      </c>
      <c r="J46" s="911"/>
      <c r="K46" s="21" t="s">
        <v>249</v>
      </c>
      <c r="L46" s="21" t="s">
        <v>270</v>
      </c>
      <c r="M46" s="21" t="s">
        <v>270</v>
      </c>
      <c r="N46" s="912"/>
      <c r="O46" s="912"/>
      <c r="P46" s="912"/>
    </row>
    <row r="47" spans="2:16">
      <c r="B47" s="909">
        <v>45796</v>
      </c>
      <c r="C47" s="910" t="str">
        <f>TEXT(AG_Melisa[[#This Row],[FECHA]],"mmm")</f>
        <v>May</v>
      </c>
      <c r="D47" s="910" t="str">
        <f t="shared" si="2"/>
        <v>S3</v>
      </c>
      <c r="E47" s="20" t="s">
        <v>120</v>
      </c>
      <c r="F47" s="21">
        <v>71670658</v>
      </c>
      <c r="G47" s="912"/>
      <c r="H47" s="912">
        <v>99345871</v>
      </c>
      <c r="I47" s="911" t="s">
        <v>224</v>
      </c>
      <c r="J47" s="911"/>
      <c r="K47" s="21" t="s">
        <v>249</v>
      </c>
      <c r="L47" s="21" t="s">
        <v>270</v>
      </c>
      <c r="M47" s="21" t="s">
        <v>270</v>
      </c>
      <c r="N47" s="912"/>
      <c r="O47" s="912"/>
      <c r="P47" s="912"/>
    </row>
    <row r="48" spans="2:16">
      <c r="B48" s="909">
        <v>45808</v>
      </c>
      <c r="C48" s="910" t="str">
        <f>TEXT(AG_Melisa[[#This Row],[FECHA]],"mmm")</f>
        <v>May</v>
      </c>
      <c r="D48" s="910" t="str">
        <f t="shared" si="2"/>
        <v>S4</v>
      </c>
      <c r="E48" s="20" t="s">
        <v>105</v>
      </c>
      <c r="F48" s="21">
        <v>62053244</v>
      </c>
      <c r="G48" s="912"/>
      <c r="H48" s="912">
        <v>954958205</v>
      </c>
      <c r="I48" s="911" t="s">
        <v>224</v>
      </c>
      <c r="J48" s="911"/>
      <c r="K48" s="21" t="s">
        <v>249</v>
      </c>
      <c r="L48" s="21" t="s">
        <v>270</v>
      </c>
      <c r="M48" s="21" t="s">
        <v>270</v>
      </c>
      <c r="N48" s="912"/>
      <c r="O48" s="912"/>
      <c r="P48" s="912"/>
    </row>
    <row r="49" spans="2:16">
      <c r="B49" s="909">
        <v>45806</v>
      </c>
      <c r="C49" s="910" t="str">
        <f>TEXT(AG_Melisa[[#This Row],[FECHA]],"mmm")</f>
        <v>May</v>
      </c>
      <c r="D49" s="910" t="str">
        <f t="shared" si="2"/>
        <v>S4</v>
      </c>
      <c r="E49" s="20" t="s">
        <v>126</v>
      </c>
      <c r="F49" s="21">
        <v>71681536</v>
      </c>
      <c r="G49" s="912"/>
      <c r="H49" s="912" t="s">
        <v>127</v>
      </c>
      <c r="I49" s="911" t="s">
        <v>225</v>
      </c>
      <c r="J49" s="911"/>
      <c r="K49" s="21" t="s">
        <v>249</v>
      </c>
      <c r="L49" s="21" t="s">
        <v>270</v>
      </c>
      <c r="M49" s="21" t="s">
        <v>270</v>
      </c>
      <c r="N49" s="912"/>
      <c r="O49" s="912"/>
      <c r="P49" s="912"/>
    </row>
    <row r="50" spans="2:16">
      <c r="B50" s="909">
        <v>45808</v>
      </c>
      <c r="C50" s="910" t="str">
        <f>TEXT(AG_Melisa[[#This Row],[FECHA]],"mmm")</f>
        <v>May</v>
      </c>
      <c r="D50" s="910" t="str">
        <f t="shared" si="2"/>
        <v>S4</v>
      </c>
      <c r="E50" s="20" t="s">
        <v>138</v>
      </c>
      <c r="F50" s="21">
        <v>72059347</v>
      </c>
      <c r="G50" s="912"/>
      <c r="H50" s="912" t="s">
        <v>139</v>
      </c>
      <c r="I50" s="911" t="s">
        <v>225</v>
      </c>
      <c r="J50" s="911"/>
      <c r="K50" s="21" t="s">
        <v>249</v>
      </c>
      <c r="L50" s="21" t="s">
        <v>270</v>
      </c>
      <c r="M50" s="21" t="s">
        <v>270</v>
      </c>
      <c r="N50" s="912"/>
      <c r="O50" s="912"/>
      <c r="P50" s="912"/>
    </row>
    <row r="51" spans="2:16">
      <c r="B51" s="909">
        <v>45808</v>
      </c>
      <c r="C51" s="910" t="str">
        <f>TEXT(AG_Melisa[[#This Row],[FECHA]],"mmm")</f>
        <v>May</v>
      </c>
      <c r="D51" s="910" t="str">
        <f t="shared" si="2"/>
        <v>S4</v>
      </c>
      <c r="E51" s="20" t="s">
        <v>147</v>
      </c>
      <c r="F51" s="21">
        <v>72064911</v>
      </c>
      <c r="G51" s="912"/>
      <c r="H51" s="912" t="s">
        <v>148</v>
      </c>
      <c r="I51" s="911" t="s">
        <v>225</v>
      </c>
      <c r="J51" s="911"/>
      <c r="K51" s="21" t="s">
        <v>249</v>
      </c>
      <c r="L51" s="21" t="s">
        <v>270</v>
      </c>
      <c r="M51" s="21" t="s">
        <v>270</v>
      </c>
      <c r="N51" s="912"/>
      <c r="O51" s="912"/>
      <c r="P51" s="912"/>
    </row>
    <row r="52" spans="2:16">
      <c r="B52" s="909">
        <v>45808</v>
      </c>
      <c r="C52" s="910" t="str">
        <f>TEXT(AG_Melisa[[#This Row],[FECHA]],"mmm")</f>
        <v>May</v>
      </c>
      <c r="D52" s="910" t="str">
        <f t="shared" si="2"/>
        <v>S4</v>
      </c>
      <c r="E52" s="20" t="s">
        <v>197</v>
      </c>
      <c r="F52" s="21">
        <v>73000377</v>
      </c>
      <c r="G52" s="912"/>
      <c r="H52" s="912"/>
      <c r="I52" s="911" t="s">
        <v>225</v>
      </c>
      <c r="J52" s="911"/>
      <c r="K52" s="21" t="s">
        <v>249</v>
      </c>
      <c r="L52" s="21" t="s">
        <v>270</v>
      </c>
      <c r="M52" s="21" t="s">
        <v>270</v>
      </c>
      <c r="N52" s="912"/>
      <c r="O52" s="912"/>
      <c r="P52" s="912"/>
    </row>
    <row r="53" spans="2:16">
      <c r="B53" s="909">
        <v>45808</v>
      </c>
      <c r="C53" s="910" t="str">
        <f>TEXT(AG_Melisa[[#This Row],[FECHA]],"mmm")</f>
        <v>May</v>
      </c>
      <c r="D53" s="910" t="str">
        <f t="shared" si="2"/>
        <v>S4</v>
      </c>
      <c r="E53" s="20" t="s">
        <v>75</v>
      </c>
      <c r="F53" s="21">
        <v>61510568</v>
      </c>
      <c r="G53" s="912"/>
      <c r="H53" s="912">
        <v>995846726</v>
      </c>
      <c r="I53" s="911" t="s">
        <v>225</v>
      </c>
      <c r="J53" s="911"/>
      <c r="K53" s="21" t="s">
        <v>249</v>
      </c>
      <c r="L53" s="21" t="s">
        <v>270</v>
      </c>
      <c r="M53" s="21" t="s">
        <v>270</v>
      </c>
      <c r="N53" s="912"/>
      <c r="O53" s="912"/>
      <c r="P53" s="912"/>
    </row>
    <row r="54" spans="2:16">
      <c r="B54" s="909">
        <v>45808</v>
      </c>
      <c r="C54" s="910" t="str">
        <f>TEXT(AG_Melisa[[#This Row],[FECHA]],"mmm")</f>
        <v>May</v>
      </c>
      <c r="D54" s="910" t="str">
        <f t="shared" si="2"/>
        <v>S4</v>
      </c>
      <c r="E54" s="20" t="s">
        <v>23</v>
      </c>
      <c r="F54" s="21">
        <v>71359957</v>
      </c>
      <c r="G54" s="912"/>
      <c r="H54" s="912">
        <v>966947892</v>
      </c>
      <c r="I54" s="911" t="s">
        <v>223</v>
      </c>
      <c r="J54" s="911"/>
      <c r="K54" s="21" t="s">
        <v>249</v>
      </c>
      <c r="L54" s="21" t="s">
        <v>270</v>
      </c>
      <c r="M54" s="21" t="s">
        <v>270</v>
      </c>
      <c r="N54" s="912"/>
      <c r="O54" s="912"/>
      <c r="P54" s="912"/>
    </row>
    <row r="55" spans="2:16">
      <c r="B55" s="909">
        <v>45805</v>
      </c>
      <c r="C55" s="910" t="str">
        <f>TEXT(AG_Melisa[[#This Row],[FECHA]],"mmm")</f>
        <v>May</v>
      </c>
      <c r="D55" s="910" t="str">
        <f t="shared" si="2"/>
        <v>S4</v>
      </c>
      <c r="E55" s="20" t="s">
        <v>34</v>
      </c>
      <c r="F55" s="21">
        <v>78356316</v>
      </c>
      <c r="G55" s="912"/>
      <c r="H55" s="912">
        <v>902280258</v>
      </c>
      <c r="I55" s="911" t="s">
        <v>223</v>
      </c>
      <c r="J55" s="911"/>
      <c r="K55" s="21" t="s">
        <v>249</v>
      </c>
      <c r="L55" s="21" t="s">
        <v>270</v>
      </c>
      <c r="M55" s="21" t="s">
        <v>270</v>
      </c>
      <c r="N55" s="912"/>
      <c r="O55" s="912"/>
      <c r="P55" s="912"/>
    </row>
    <row r="56" spans="2:16">
      <c r="B56" s="909">
        <v>45802</v>
      </c>
      <c r="C56" s="910" t="str">
        <f>TEXT(AG_Melisa[[#This Row],[FECHA]],"mmm")</f>
        <v>May</v>
      </c>
      <c r="D56" s="910" t="str">
        <f t="shared" si="2"/>
        <v>S4</v>
      </c>
      <c r="E56" s="20" t="s">
        <v>25</v>
      </c>
      <c r="F56" s="21">
        <v>71670991</v>
      </c>
      <c r="G56" s="912"/>
      <c r="H56" s="912">
        <v>960984751</v>
      </c>
      <c r="I56" s="911" t="s">
        <v>223</v>
      </c>
      <c r="J56" s="911"/>
      <c r="K56" s="21" t="s">
        <v>249</v>
      </c>
      <c r="L56" s="21" t="s">
        <v>270</v>
      </c>
      <c r="M56" s="21" t="s">
        <v>270</v>
      </c>
      <c r="N56" s="912"/>
      <c r="O56" s="912"/>
      <c r="P56" s="912"/>
    </row>
    <row r="57" spans="2:16">
      <c r="B57" s="909">
        <v>45835</v>
      </c>
      <c r="C57" s="910" t="str">
        <f>TEXT(AG_Melisa[[#This Row],[FECHA]],"mmm")</f>
        <v>Jun</v>
      </c>
      <c r="D57" s="910" t="str">
        <f t="shared" si="2"/>
        <v>S4</v>
      </c>
      <c r="E57" s="20" t="s">
        <v>18</v>
      </c>
      <c r="F57" s="21">
        <v>62011296</v>
      </c>
      <c r="G57" s="912"/>
      <c r="H57" s="912">
        <v>977370299</v>
      </c>
      <c r="I57" s="911" t="s">
        <v>223</v>
      </c>
      <c r="J57" s="911"/>
      <c r="K57" s="21" t="s">
        <v>249</v>
      </c>
      <c r="L57" s="21" t="s">
        <v>270</v>
      </c>
      <c r="M57" s="21" t="s">
        <v>270</v>
      </c>
      <c r="N57" s="912"/>
      <c r="O57" s="912"/>
      <c r="P57" s="912"/>
    </row>
    <row r="58" spans="2:16">
      <c r="B58" s="909">
        <v>45794</v>
      </c>
      <c r="C58" s="910" t="str">
        <f>TEXT(AG_Melisa[[#This Row],[FECHA]],"mmm")</f>
        <v>May</v>
      </c>
      <c r="D58" s="910" t="str">
        <f t="shared" si="2"/>
        <v>S3</v>
      </c>
      <c r="E58" s="20" t="s">
        <v>28</v>
      </c>
      <c r="F58" s="21">
        <v>71677077</v>
      </c>
      <c r="G58" s="912"/>
      <c r="H58" s="912">
        <v>964853500</v>
      </c>
      <c r="I58" s="911" t="s">
        <v>223</v>
      </c>
      <c r="J58" s="911"/>
      <c r="K58" s="21" t="s">
        <v>249</v>
      </c>
      <c r="L58" s="21" t="s">
        <v>270</v>
      </c>
      <c r="M58" s="21" t="s">
        <v>270</v>
      </c>
      <c r="N58" s="912"/>
      <c r="O58" s="912"/>
      <c r="P58" s="912"/>
    </row>
    <row r="59" spans="2:16">
      <c r="B59" s="909">
        <v>45835</v>
      </c>
      <c r="C59" s="910" t="str">
        <f>TEXT(AG_Melisa[[#This Row],[FECHA]],"mmm")</f>
        <v>Jun</v>
      </c>
      <c r="D59" s="910" t="str">
        <f t="shared" si="2"/>
        <v>S4</v>
      </c>
      <c r="E59" s="20" t="s">
        <v>32</v>
      </c>
      <c r="F59" s="21">
        <v>72987469</v>
      </c>
      <c r="G59" s="912"/>
      <c r="H59" s="912">
        <v>938561867</v>
      </c>
      <c r="I59" s="911" t="s">
        <v>223</v>
      </c>
      <c r="J59" s="911"/>
      <c r="K59" s="21" t="s">
        <v>249</v>
      </c>
      <c r="L59" s="21" t="s">
        <v>270</v>
      </c>
      <c r="M59" s="21" t="s">
        <v>270</v>
      </c>
      <c r="N59" s="912"/>
      <c r="O59" s="912"/>
      <c r="P59" s="912"/>
    </row>
    <row r="60" spans="2:16">
      <c r="B60" s="909">
        <v>45833</v>
      </c>
      <c r="C60" s="910" t="str">
        <f>TEXT(AG_Melisa[[#This Row],[FECHA]],"mmm")</f>
        <v>Jun</v>
      </c>
      <c r="D60" s="910" t="str">
        <f t="shared" si="2"/>
        <v>S4</v>
      </c>
      <c r="E60" s="20" t="s">
        <v>14</v>
      </c>
      <c r="F60" s="21">
        <v>61433457</v>
      </c>
      <c r="G60" s="912"/>
      <c r="H60" s="912">
        <v>935443914</v>
      </c>
      <c r="I60" s="911" t="s">
        <v>224</v>
      </c>
      <c r="J60" s="911"/>
      <c r="K60" s="21" t="s">
        <v>249</v>
      </c>
      <c r="L60" s="21" t="s">
        <v>270</v>
      </c>
      <c r="M60" s="21" t="s">
        <v>270</v>
      </c>
      <c r="N60" s="912"/>
      <c r="O60" s="912"/>
      <c r="P60" s="912"/>
    </row>
    <row r="61" spans="2:16">
      <c r="B61" s="909">
        <v>45835</v>
      </c>
      <c r="C61" s="910" t="str">
        <f>TEXT(AG_Melisa[[#This Row],[FECHA]],"mmm")</f>
        <v>Jun</v>
      </c>
      <c r="D61" s="910" t="str">
        <f t="shared" si="2"/>
        <v>S4</v>
      </c>
      <c r="E61" s="20" t="s">
        <v>20</v>
      </c>
      <c r="F61" s="21">
        <v>62051404</v>
      </c>
      <c r="G61" s="912"/>
      <c r="H61" s="912">
        <v>953394038</v>
      </c>
      <c r="I61" s="911" t="s">
        <v>225</v>
      </c>
      <c r="J61" s="911"/>
      <c r="K61" s="21" t="s">
        <v>249</v>
      </c>
      <c r="L61" s="21" t="s">
        <v>270</v>
      </c>
      <c r="M61" s="21" t="s">
        <v>270</v>
      </c>
      <c r="N61" s="912"/>
      <c r="O61" s="912"/>
      <c r="P61" s="912"/>
    </row>
    <row r="62" spans="2:16" ht="16">
      <c r="B62" s="909">
        <v>45839</v>
      </c>
      <c r="C62" s="910" t="str">
        <f>TEXT(AG_Melisa[[#This Row],[FECHA]],"mmm")</f>
        <v>Jul</v>
      </c>
      <c r="D62" s="910" t="str">
        <f t="shared" si="2"/>
        <v>S1</v>
      </c>
      <c r="E62" s="911" t="s">
        <v>151</v>
      </c>
      <c r="F62" s="912">
        <v>72070714</v>
      </c>
      <c r="G62" s="912"/>
      <c r="H62" s="912">
        <v>934385519</v>
      </c>
      <c r="I62" s="911" t="s">
        <v>223</v>
      </c>
      <c r="J62" s="911"/>
      <c r="K62" s="21" t="s">
        <v>249</v>
      </c>
      <c r="L62" s="21" t="s">
        <v>270</v>
      </c>
      <c r="M62" s="21" t="s">
        <v>270</v>
      </c>
      <c r="N62" s="912"/>
      <c r="O62" s="912"/>
      <c r="P62" s="913" t="s">
        <v>12608</v>
      </c>
    </row>
    <row r="63" spans="2:16">
      <c r="B63" s="909">
        <v>45838</v>
      </c>
      <c r="C63" s="910" t="str">
        <f>TEXT(AG_Melisa[[#This Row],[FECHA]],"mmm")</f>
        <v>Jun</v>
      </c>
      <c r="D63" s="910" t="str">
        <f t="shared" si="2"/>
        <v>S4</v>
      </c>
      <c r="E63" s="911" t="s">
        <v>56</v>
      </c>
      <c r="F63" s="912">
        <v>61422456</v>
      </c>
      <c r="G63" s="912"/>
      <c r="H63" s="912">
        <v>963394508</v>
      </c>
      <c r="I63" s="911" t="s">
        <v>224</v>
      </c>
      <c r="J63" s="911"/>
      <c r="K63" s="21" t="s">
        <v>249</v>
      </c>
      <c r="L63" s="21" t="s">
        <v>270</v>
      </c>
      <c r="M63" s="21" t="s">
        <v>270</v>
      </c>
      <c r="N63" s="912"/>
      <c r="O63" s="912"/>
      <c r="P63" s="912"/>
    </row>
    <row r="64" spans="2:16">
      <c r="B64" s="909">
        <v>45839</v>
      </c>
      <c r="C64" s="910" t="str">
        <f>TEXT(AG_Melisa[[#This Row],[FECHA]],"mmm")</f>
        <v>Jul</v>
      </c>
      <c r="D64" s="910" t="str">
        <f t="shared" si="2"/>
        <v>S1</v>
      </c>
      <c r="E64" s="911" t="s">
        <v>216</v>
      </c>
      <c r="F64" s="912">
        <v>621374787</v>
      </c>
      <c r="G64" s="912"/>
      <c r="H64" s="912">
        <v>920008223</v>
      </c>
      <c r="I64" s="911" t="s">
        <v>224</v>
      </c>
      <c r="J64" s="911"/>
      <c r="K64" s="21" t="s">
        <v>249</v>
      </c>
      <c r="L64" s="21" t="s">
        <v>270</v>
      </c>
      <c r="M64" s="21" t="s">
        <v>270</v>
      </c>
      <c r="N64" s="912"/>
      <c r="O64" s="912"/>
      <c r="P64" s="912"/>
    </row>
    <row r="65" spans="2:16">
      <c r="B65" s="909">
        <v>45839</v>
      </c>
      <c r="C65" s="910" t="str">
        <f>TEXT(AG_Melisa[[#This Row],[FECHA]],"mmm")</f>
        <v>Jul</v>
      </c>
      <c r="D65" s="910" t="str">
        <f t="shared" ref="D65:D96" si="3">IF(AND(DAY(B65)&gt;=1,DAY(B65)&lt;=7),"S1",
IF(AND(DAY(B65)&gt;=8,DAY(B65)&lt;=14),"S2",
IF(AND(DAY(B65)&gt;=15,DAY(B65)&lt;=21),"S3",
IF(AND(DAY(B65)&gt;=22,DAY(B65)&lt;=31),"S4",""))))</f>
        <v>S1</v>
      </c>
      <c r="E65" s="911" t="s">
        <v>179</v>
      </c>
      <c r="F65" s="912">
        <v>72818092</v>
      </c>
      <c r="G65" s="912"/>
      <c r="H65" s="912">
        <v>934548173</v>
      </c>
      <c r="I65" s="911" t="s">
        <v>224</v>
      </c>
      <c r="J65" s="911"/>
      <c r="K65" s="21" t="s">
        <v>249</v>
      </c>
      <c r="L65" s="21" t="s">
        <v>270</v>
      </c>
      <c r="M65" s="21" t="s">
        <v>270</v>
      </c>
      <c r="N65" s="912"/>
      <c r="O65" s="912"/>
      <c r="P65" s="912"/>
    </row>
    <row r="66" spans="2:16">
      <c r="B66" s="909">
        <v>45836</v>
      </c>
      <c r="C66" s="910" t="str">
        <f>TEXT(AG_Melisa[[#This Row],[FECHA]],"mmm")</f>
        <v>Jun</v>
      </c>
      <c r="D66" s="910" t="str">
        <f t="shared" si="3"/>
        <v>S4</v>
      </c>
      <c r="E66" s="911" t="s">
        <v>71</v>
      </c>
      <c r="F66" s="912">
        <v>61475770</v>
      </c>
      <c r="G66" s="912"/>
      <c r="H66" s="912">
        <v>976550189</v>
      </c>
      <c r="I66" s="911" t="s">
        <v>223</v>
      </c>
      <c r="J66" s="911"/>
      <c r="K66" s="21" t="s">
        <v>249</v>
      </c>
      <c r="L66" s="21" t="s">
        <v>270</v>
      </c>
      <c r="M66" s="21" t="s">
        <v>270</v>
      </c>
      <c r="N66" s="912"/>
      <c r="O66" s="912"/>
      <c r="P66" s="912"/>
    </row>
    <row r="67" spans="2:16">
      <c r="B67" s="909">
        <v>45839</v>
      </c>
      <c r="C67" s="910" t="str">
        <f>TEXT(AG_Melisa[[#This Row],[FECHA]],"mmm")</f>
        <v>Jul</v>
      </c>
      <c r="D67" s="910" t="str">
        <f t="shared" si="3"/>
        <v>S1</v>
      </c>
      <c r="E67" s="911" t="s">
        <v>203</v>
      </c>
      <c r="F67" s="912">
        <v>73157147</v>
      </c>
      <c r="G67" s="912"/>
      <c r="H67" s="912">
        <v>964078940</v>
      </c>
      <c r="I67" s="911" t="s">
        <v>224</v>
      </c>
      <c r="J67" s="911"/>
      <c r="K67" s="21" t="s">
        <v>249</v>
      </c>
      <c r="L67" s="21" t="s">
        <v>270</v>
      </c>
      <c r="M67" s="21" t="s">
        <v>270</v>
      </c>
      <c r="N67" s="912"/>
      <c r="O67" s="912"/>
      <c r="P67" s="912"/>
    </row>
    <row r="68" spans="2:16">
      <c r="B68" s="909">
        <v>45838</v>
      </c>
      <c r="C68" s="910" t="str">
        <f>TEXT(AG_Melisa[[#This Row],[FECHA]],"mmm")</f>
        <v>Jun</v>
      </c>
      <c r="D68" s="910" t="str">
        <f t="shared" si="3"/>
        <v>S4</v>
      </c>
      <c r="E68" s="911" t="s">
        <v>98</v>
      </c>
      <c r="F68" s="912">
        <v>62047917</v>
      </c>
      <c r="G68" s="912"/>
      <c r="H68" s="912">
        <v>936899287</v>
      </c>
      <c r="I68" s="911" t="s">
        <v>224</v>
      </c>
      <c r="J68" s="911"/>
      <c r="K68" s="21" t="s">
        <v>249</v>
      </c>
      <c r="L68" s="21" t="s">
        <v>270</v>
      </c>
      <c r="M68" s="21" t="s">
        <v>270</v>
      </c>
      <c r="N68" s="912"/>
      <c r="O68" s="912"/>
      <c r="P68" s="912"/>
    </row>
    <row r="69" spans="2:16">
      <c r="B69" s="909">
        <v>45808</v>
      </c>
      <c r="C69" s="910" t="str">
        <f>TEXT(AG_Melisa[[#This Row],[FECHA]],"mmm")</f>
        <v>May</v>
      </c>
      <c r="D69" s="910" t="str">
        <f t="shared" si="3"/>
        <v>S4</v>
      </c>
      <c r="E69" s="911" t="s">
        <v>60</v>
      </c>
      <c r="F69" s="912">
        <v>61426903</v>
      </c>
      <c r="G69" s="912"/>
      <c r="H69" s="912">
        <v>904808473</v>
      </c>
      <c r="I69" s="911" t="s">
        <v>224</v>
      </c>
      <c r="J69" s="911"/>
      <c r="K69" s="21" t="s">
        <v>249</v>
      </c>
      <c r="L69" s="912" t="s">
        <v>270</v>
      </c>
      <c r="M69" s="912" t="s">
        <v>270</v>
      </c>
      <c r="N69" s="912"/>
      <c r="O69" s="912"/>
      <c r="P69" s="912"/>
    </row>
    <row r="70" spans="2:16">
      <c r="B70" s="909">
        <v>45848</v>
      </c>
      <c r="C70" s="910" t="str">
        <f>TEXT(AG_Melisa[[#This Row],[FECHA]],"mmm")</f>
        <v>Jul</v>
      </c>
      <c r="D70" s="910" t="str">
        <f t="shared" si="3"/>
        <v>S2</v>
      </c>
      <c r="E70" s="371" t="s">
        <v>12582</v>
      </c>
      <c r="F70" s="511">
        <v>63306826</v>
      </c>
      <c r="G70" s="912"/>
      <c r="H70" s="912">
        <v>945214144</v>
      </c>
      <c r="I70" s="911" t="s">
        <v>223</v>
      </c>
      <c r="J70" s="911"/>
      <c r="K70" s="21" t="s">
        <v>221</v>
      </c>
      <c r="L70" s="912" t="s">
        <v>270</v>
      </c>
      <c r="M70" s="912" t="s">
        <v>270</v>
      </c>
      <c r="N70" s="912"/>
      <c r="O70" s="912"/>
      <c r="P70" s="912"/>
    </row>
    <row r="71" spans="2:16">
      <c r="B71" s="909">
        <v>45845</v>
      </c>
      <c r="C71" s="910" t="str">
        <f>TEXT(AG_Melisa[[#This Row],[FECHA]],"mmm")</f>
        <v>Jul</v>
      </c>
      <c r="D71" s="910" t="str">
        <f t="shared" si="3"/>
        <v>S1</v>
      </c>
      <c r="E71" s="911" t="s">
        <v>12652</v>
      </c>
      <c r="F71" s="912">
        <v>75510727</v>
      </c>
      <c r="G71" s="912"/>
      <c r="H71" s="912">
        <v>956484824</v>
      </c>
      <c r="I71" s="911" t="s">
        <v>223</v>
      </c>
      <c r="J71" s="911"/>
      <c r="K71" s="21" t="s">
        <v>221</v>
      </c>
      <c r="L71" s="912" t="s">
        <v>270</v>
      </c>
      <c r="M71" s="912" t="s">
        <v>272</v>
      </c>
      <c r="N71" s="912" t="s">
        <v>272</v>
      </c>
      <c r="O71" s="912" t="s">
        <v>270</v>
      </c>
      <c r="P71" s="912"/>
    </row>
    <row r="72" spans="2:16">
      <c r="B72" s="909">
        <v>45847</v>
      </c>
      <c r="C72" s="910" t="str">
        <f>TEXT(AG_Melisa[[#This Row],[FECHA]],"mmm")</f>
        <v>Jul</v>
      </c>
      <c r="D72" s="910" t="str">
        <f t="shared" si="3"/>
        <v>S2</v>
      </c>
      <c r="E72" s="911" t="s">
        <v>12635</v>
      </c>
      <c r="F72" s="912">
        <v>73746698</v>
      </c>
      <c r="G72" s="912"/>
      <c r="H72" s="912">
        <v>966715260</v>
      </c>
      <c r="I72" s="911" t="s">
        <v>224</v>
      </c>
      <c r="J72" s="911"/>
      <c r="K72" s="21" t="s">
        <v>221</v>
      </c>
      <c r="L72" s="912" t="s">
        <v>270</v>
      </c>
      <c r="M72" s="912" t="s">
        <v>272</v>
      </c>
      <c r="N72" s="912"/>
      <c r="O72" s="912"/>
      <c r="P72" s="912"/>
    </row>
    <row r="73" spans="2:16">
      <c r="B73" s="909">
        <v>45847</v>
      </c>
      <c r="C73" s="910" t="str">
        <f>TEXT(AG_Melisa[[#This Row],[FECHA]],"mmm")</f>
        <v>Jul</v>
      </c>
      <c r="D73" s="910" t="str">
        <f t="shared" si="3"/>
        <v>S2</v>
      </c>
      <c r="E73" s="911" t="s">
        <v>6432</v>
      </c>
      <c r="F73" s="912">
        <v>71669050</v>
      </c>
      <c r="G73" s="912"/>
      <c r="H73" s="912">
        <v>932627280</v>
      </c>
      <c r="I73" s="911" t="s">
        <v>224</v>
      </c>
      <c r="J73" s="911"/>
      <c r="K73" s="21" t="s">
        <v>221</v>
      </c>
      <c r="L73" s="912" t="s">
        <v>270</v>
      </c>
      <c r="M73" s="912" t="s">
        <v>270</v>
      </c>
      <c r="N73" s="912"/>
      <c r="O73" s="912"/>
      <c r="P73" s="912"/>
    </row>
    <row r="74" spans="2:16" ht="16">
      <c r="B74" s="909">
        <v>45848</v>
      </c>
      <c r="C74" s="910" t="str">
        <f>TEXT(AG_Melisa[[#This Row],[FECHA]],"mmm")</f>
        <v>Jul</v>
      </c>
      <c r="D74" s="910" t="str">
        <f t="shared" si="3"/>
        <v>S2</v>
      </c>
      <c r="E74" s="911" t="s">
        <v>3452</v>
      </c>
      <c r="F74" s="912">
        <v>60938852</v>
      </c>
      <c r="G74" s="912"/>
      <c r="H74" s="912">
        <v>936201188</v>
      </c>
      <c r="I74" s="916" t="s">
        <v>223</v>
      </c>
      <c r="J74" s="911"/>
      <c r="K74" s="21" t="s">
        <v>221</v>
      </c>
      <c r="L74" s="912" t="s">
        <v>270</v>
      </c>
      <c r="M74" s="912" t="s">
        <v>272</v>
      </c>
      <c r="N74" s="912"/>
      <c r="O74" s="912"/>
      <c r="P74" s="912"/>
    </row>
    <row r="75" spans="2:16" ht="16">
      <c r="B75" s="909">
        <v>45852</v>
      </c>
      <c r="C75" s="910" t="str">
        <f>TEXT(AG_Melisa[[#This Row],[FECHA]],"mmm")</f>
        <v>Jul</v>
      </c>
      <c r="D75" s="910" t="str">
        <f t="shared" si="3"/>
        <v>S2</v>
      </c>
      <c r="E75" s="916" t="s">
        <v>85</v>
      </c>
      <c r="F75" s="912">
        <v>61770745</v>
      </c>
      <c r="G75" s="912"/>
      <c r="H75" s="913">
        <v>955145278</v>
      </c>
      <c r="I75" s="911" t="s">
        <v>224</v>
      </c>
      <c r="J75" s="911"/>
      <c r="K75" s="21" t="s">
        <v>249</v>
      </c>
      <c r="L75" s="912" t="s">
        <v>270</v>
      </c>
      <c r="M75" s="912" t="s">
        <v>270</v>
      </c>
      <c r="N75" s="912"/>
      <c r="O75" s="912"/>
      <c r="P75" s="912"/>
    </row>
    <row r="76" spans="2:16">
      <c r="B76" s="909">
        <v>45857</v>
      </c>
      <c r="C76" s="910" t="str">
        <f>TEXT(AG_Melisa[[#This Row],[FECHA]],"mmm")</f>
        <v>Jul</v>
      </c>
      <c r="D76" s="910" t="str">
        <f t="shared" si="3"/>
        <v>S3</v>
      </c>
      <c r="E76" s="911" t="s">
        <v>7458</v>
      </c>
      <c r="F76" s="912">
        <v>72602844</v>
      </c>
      <c r="G76" s="912"/>
      <c r="H76" s="913">
        <v>969797550</v>
      </c>
      <c r="I76" s="911" t="s">
        <v>224</v>
      </c>
      <c r="J76" s="911"/>
      <c r="K76" s="21" t="s">
        <v>249</v>
      </c>
      <c r="L76" s="912" t="s">
        <v>270</v>
      </c>
      <c r="M76" s="912"/>
      <c r="N76" s="912"/>
      <c r="O76" s="912"/>
      <c r="P76" s="912" t="s">
        <v>12544</v>
      </c>
    </row>
    <row r="77" spans="2:16">
      <c r="B77" s="909">
        <v>45857</v>
      </c>
      <c r="C77" s="910" t="str">
        <f>TEXT(AG_Melisa[[#This Row],[FECHA]],"mmm")</f>
        <v>Jul</v>
      </c>
      <c r="D77" s="910" t="str">
        <f t="shared" si="3"/>
        <v>S3</v>
      </c>
      <c r="E77" s="911" t="s">
        <v>119</v>
      </c>
      <c r="F77" s="912">
        <v>71369135</v>
      </c>
      <c r="G77" s="912"/>
      <c r="H77" s="913">
        <v>969758527</v>
      </c>
      <c r="I77" s="911" t="s">
        <v>224</v>
      </c>
      <c r="J77" s="911"/>
      <c r="K77" s="21" t="s">
        <v>249</v>
      </c>
      <c r="L77" s="912" t="s">
        <v>270</v>
      </c>
      <c r="M77" s="912" t="s">
        <v>270</v>
      </c>
      <c r="N77" s="912"/>
      <c r="O77" s="912"/>
      <c r="P77" s="912" t="s">
        <v>12544</v>
      </c>
    </row>
    <row r="78" spans="2:16">
      <c r="B78" s="909">
        <v>45857</v>
      </c>
      <c r="C78" s="910" t="str">
        <f>TEXT(AG_Melisa[[#This Row],[FECHA]],"mmm")</f>
        <v>Jul</v>
      </c>
      <c r="D78" s="910" t="str">
        <f t="shared" si="3"/>
        <v>S3</v>
      </c>
      <c r="E78" s="911" t="s">
        <v>12586</v>
      </c>
      <c r="F78" s="912">
        <v>70622954</v>
      </c>
      <c r="G78" s="912"/>
      <c r="H78" s="912">
        <v>912997241</v>
      </c>
      <c r="I78" s="911" t="s">
        <v>223</v>
      </c>
      <c r="J78" s="911"/>
      <c r="K78" s="21" t="s">
        <v>221</v>
      </c>
      <c r="L78" s="912" t="s">
        <v>270</v>
      </c>
      <c r="M78" s="912" t="s">
        <v>270</v>
      </c>
      <c r="N78" s="912"/>
      <c r="O78" s="912"/>
      <c r="P78" s="912" t="s">
        <v>12544</v>
      </c>
    </row>
    <row r="79" spans="2:16" ht="16">
      <c r="B79" s="909">
        <v>45852</v>
      </c>
      <c r="C79" s="910" t="str">
        <f>TEXT(AG_Melisa[[#This Row],[FECHA]],"mmm")</f>
        <v>Jul</v>
      </c>
      <c r="D79" s="910" t="str">
        <f t="shared" si="3"/>
        <v>S2</v>
      </c>
      <c r="E79" s="401" t="s">
        <v>12537</v>
      </c>
      <c r="F79" s="912">
        <v>60790759</v>
      </c>
      <c r="G79" s="912"/>
      <c r="H79" s="913" t="s">
        <v>12538</v>
      </c>
      <c r="I79" s="911" t="s">
        <v>223</v>
      </c>
      <c r="J79" s="911"/>
      <c r="K79" s="21" t="s">
        <v>221</v>
      </c>
      <c r="L79" s="912" t="s">
        <v>270</v>
      </c>
      <c r="M79" s="912" t="s">
        <v>270</v>
      </c>
      <c r="N79" s="912"/>
      <c r="O79" s="912"/>
      <c r="P79" s="912"/>
    </row>
    <row r="80" spans="2:16">
      <c r="B80" s="909">
        <v>45854</v>
      </c>
      <c r="C80" s="910" t="str">
        <f>TEXT(AG_Melisa[[#This Row],[FECHA]],"mmm")</f>
        <v>Jul</v>
      </c>
      <c r="D80" s="910" t="str">
        <f t="shared" si="3"/>
        <v>S3</v>
      </c>
      <c r="E80" s="911" t="s">
        <v>43</v>
      </c>
      <c r="F80" s="912">
        <v>61355647</v>
      </c>
      <c r="G80" s="912"/>
      <c r="H80" s="912">
        <v>904008090</v>
      </c>
      <c r="I80" s="911" t="s">
        <v>224</v>
      </c>
      <c r="J80" s="911"/>
      <c r="K80" s="21" t="s">
        <v>249</v>
      </c>
      <c r="L80" s="912" t="s">
        <v>270</v>
      </c>
      <c r="M80" s="912" t="s">
        <v>270</v>
      </c>
      <c r="N80" s="912"/>
      <c r="O80" s="912"/>
      <c r="P80" s="912"/>
    </row>
    <row r="81" spans="2:16">
      <c r="B81" s="909">
        <v>45856</v>
      </c>
      <c r="C81" s="910" t="str">
        <f>TEXT(AG_Melisa[[#This Row],[FECHA]],"mmm")</f>
        <v>Jul</v>
      </c>
      <c r="D81" s="910" t="str">
        <f t="shared" si="3"/>
        <v>S3</v>
      </c>
      <c r="E81" s="911" t="s">
        <v>12649</v>
      </c>
      <c r="F81" s="912">
        <v>75452019</v>
      </c>
      <c r="G81" s="912"/>
      <c r="H81" s="912">
        <v>952879435</v>
      </c>
      <c r="I81" s="911" t="s">
        <v>224</v>
      </c>
      <c r="J81" s="911"/>
      <c r="K81" s="21" t="s">
        <v>221</v>
      </c>
      <c r="L81" s="912" t="s">
        <v>270</v>
      </c>
      <c r="M81" s="912" t="s">
        <v>270</v>
      </c>
      <c r="N81" s="912"/>
      <c r="O81" s="912"/>
      <c r="P81" s="912"/>
    </row>
    <row r="82" spans="2:16">
      <c r="B82" s="909">
        <v>45857</v>
      </c>
      <c r="C82" s="910" t="str">
        <f>TEXT(AG_Melisa[[#This Row],[FECHA]],"mmm")</f>
        <v>Jul</v>
      </c>
      <c r="D82" s="910" t="str">
        <f t="shared" si="3"/>
        <v>S3</v>
      </c>
      <c r="E82" s="911" t="s">
        <v>86</v>
      </c>
      <c r="F82" s="912">
        <v>61770871</v>
      </c>
      <c r="G82" s="912"/>
      <c r="H82" s="912">
        <v>987364996</v>
      </c>
      <c r="I82" s="911" t="s">
        <v>224</v>
      </c>
      <c r="J82" s="911"/>
      <c r="K82" s="21" t="s">
        <v>249</v>
      </c>
      <c r="L82" s="912" t="s">
        <v>270</v>
      </c>
      <c r="M82" s="912" t="s">
        <v>270</v>
      </c>
      <c r="N82" s="912"/>
      <c r="O82" s="912"/>
      <c r="P82" s="912"/>
    </row>
    <row r="83" spans="2:16">
      <c r="B83" s="909">
        <v>45857</v>
      </c>
      <c r="C83" s="910" t="str">
        <f>TEXT(AG_Melisa[[#This Row],[FECHA]],"mmm")</f>
        <v>Jul</v>
      </c>
      <c r="D83" s="910" t="str">
        <f t="shared" si="3"/>
        <v>S3</v>
      </c>
      <c r="E83" s="911" t="s">
        <v>158</v>
      </c>
      <c r="F83" s="912">
        <v>72344353</v>
      </c>
      <c r="G83" s="912"/>
      <c r="H83" s="912">
        <v>956002870</v>
      </c>
      <c r="I83" s="911" t="s">
        <v>224</v>
      </c>
      <c r="J83" s="911"/>
      <c r="K83" s="21" t="s">
        <v>249</v>
      </c>
      <c r="L83" s="912" t="s">
        <v>270</v>
      </c>
      <c r="M83" s="912" t="s">
        <v>270</v>
      </c>
      <c r="N83" s="912"/>
      <c r="O83" s="912"/>
      <c r="P83" s="912"/>
    </row>
    <row r="84" spans="2:16">
      <c r="B84" s="909">
        <v>45857</v>
      </c>
      <c r="C84" s="910" t="str">
        <f>TEXT(AG_Melisa[[#This Row],[FECHA]],"mmm")</f>
        <v>Jul</v>
      </c>
      <c r="D84" s="910" t="str">
        <f t="shared" si="3"/>
        <v>S3</v>
      </c>
      <c r="E84" s="911" t="s">
        <v>12596</v>
      </c>
      <c r="F84" s="912">
        <v>71162575</v>
      </c>
      <c r="G84" s="912"/>
      <c r="H84" s="912">
        <v>965153873</v>
      </c>
      <c r="I84" s="911" t="s">
        <v>225</v>
      </c>
      <c r="J84" s="911"/>
      <c r="K84" s="21" t="s">
        <v>221</v>
      </c>
      <c r="L84" s="912" t="s">
        <v>270</v>
      </c>
      <c r="M84" s="912" t="s">
        <v>270</v>
      </c>
      <c r="N84" s="912"/>
      <c r="O84" s="912"/>
      <c r="P84" s="912"/>
    </row>
    <row r="85" spans="2:16">
      <c r="B85" s="909">
        <v>45857</v>
      </c>
      <c r="C85" s="910" t="str">
        <f>TEXT(AG_Melisa[[#This Row],[FECHA]],"mmm")</f>
        <v>Jul</v>
      </c>
      <c r="D85" s="910" t="str">
        <f t="shared" si="3"/>
        <v>S3</v>
      </c>
      <c r="E85" s="911" t="s">
        <v>7307</v>
      </c>
      <c r="F85" s="912">
        <v>76510339</v>
      </c>
      <c r="G85" s="912"/>
      <c r="H85" s="912">
        <v>955598427</v>
      </c>
      <c r="I85" s="911" t="s">
        <v>223</v>
      </c>
      <c r="J85" s="911"/>
      <c r="K85" s="21" t="s">
        <v>221</v>
      </c>
      <c r="L85" s="912" t="s">
        <v>270</v>
      </c>
      <c r="M85" s="912" t="s">
        <v>270</v>
      </c>
      <c r="N85" s="912"/>
      <c r="O85" s="912"/>
      <c r="P85" s="912"/>
    </row>
    <row r="86" spans="2:16">
      <c r="B86" s="909">
        <v>45859</v>
      </c>
      <c r="C86" s="910" t="str">
        <f>TEXT(AG_Melisa[[#This Row],[FECHA]],"mmm")</f>
        <v>Jul</v>
      </c>
      <c r="D86" s="910" t="str">
        <f t="shared" si="3"/>
        <v>S3</v>
      </c>
      <c r="E86" s="911" t="s">
        <v>12539</v>
      </c>
      <c r="F86" s="912">
        <v>60803146</v>
      </c>
      <c r="G86" s="912"/>
      <c r="H86" s="912">
        <v>965975750</v>
      </c>
      <c r="I86" s="911" t="s">
        <v>223</v>
      </c>
      <c r="J86" s="911"/>
      <c r="K86" s="21" t="s">
        <v>221</v>
      </c>
      <c r="L86" s="912" t="s">
        <v>270</v>
      </c>
      <c r="M86" s="912" t="s">
        <v>270</v>
      </c>
      <c r="N86" s="912"/>
      <c r="O86" s="912"/>
      <c r="P86" s="912"/>
    </row>
    <row r="87" spans="2:16">
      <c r="B87" s="909">
        <v>45857</v>
      </c>
      <c r="C87" s="910" t="str">
        <f>TEXT(AG_Melisa[[#This Row],[FECHA]],"mmm")</f>
        <v>Jul</v>
      </c>
      <c r="D87" s="910" t="str">
        <f t="shared" si="3"/>
        <v>S3</v>
      </c>
      <c r="E87" s="911" t="s">
        <v>68</v>
      </c>
      <c r="F87" s="912">
        <v>61471774</v>
      </c>
      <c r="G87" s="912"/>
      <c r="H87" s="912">
        <v>997885260</v>
      </c>
      <c r="I87" s="911" t="s">
        <v>224</v>
      </c>
      <c r="J87" s="911"/>
      <c r="K87" s="21" t="s">
        <v>249</v>
      </c>
      <c r="L87" s="912" t="s">
        <v>270</v>
      </c>
      <c r="M87" s="912" t="s">
        <v>270</v>
      </c>
      <c r="N87" s="912"/>
      <c r="O87" s="912"/>
      <c r="P87" s="912"/>
    </row>
    <row r="88" spans="2:16">
      <c r="B88" s="909">
        <v>45857</v>
      </c>
      <c r="C88" s="910" t="str">
        <f>TEXT(AG_Melisa[[#This Row],[FECHA]],"mmm")</f>
        <v>Jul</v>
      </c>
      <c r="D88" s="910" t="str">
        <f t="shared" si="3"/>
        <v>S3</v>
      </c>
      <c r="E88" s="911" t="s">
        <v>167</v>
      </c>
      <c r="F88" s="912">
        <v>72585950</v>
      </c>
      <c r="G88" s="912"/>
      <c r="H88" s="912">
        <v>926701546</v>
      </c>
      <c r="I88" s="911" t="s">
        <v>223</v>
      </c>
      <c r="J88" s="911"/>
      <c r="K88" s="21" t="s">
        <v>249</v>
      </c>
      <c r="L88" s="912" t="s">
        <v>270</v>
      </c>
      <c r="M88" s="912" t="s">
        <v>270</v>
      </c>
      <c r="N88" s="912"/>
      <c r="O88" s="912"/>
      <c r="P88" s="912"/>
    </row>
    <row r="89" spans="2:16" ht="32">
      <c r="B89" s="909">
        <v>45873</v>
      </c>
      <c r="C89" s="910" t="str">
        <f>TEXT(AG_Melisa[[#This Row],[FECHA]],"mmm")</f>
        <v>Ago</v>
      </c>
      <c r="D89" s="910" t="str">
        <f t="shared" si="3"/>
        <v>S1</v>
      </c>
      <c r="E89" s="911" t="s">
        <v>206</v>
      </c>
      <c r="F89" s="912">
        <v>73164645</v>
      </c>
      <c r="G89" s="912"/>
      <c r="H89" s="912">
        <v>987150702</v>
      </c>
      <c r="I89" s="911" t="s">
        <v>224</v>
      </c>
      <c r="J89" s="911"/>
      <c r="K89" s="21" t="s">
        <v>249</v>
      </c>
      <c r="L89" s="912" t="s">
        <v>270</v>
      </c>
      <c r="M89" s="912" t="s">
        <v>270</v>
      </c>
      <c r="N89" s="912"/>
      <c r="O89" s="912"/>
      <c r="P89" s="913" t="s">
        <v>12630</v>
      </c>
    </row>
    <row r="90" spans="2:16">
      <c r="B90" s="909">
        <v>45869</v>
      </c>
      <c r="C90" s="910" t="str">
        <f>TEXT(AG_Melisa[[#This Row],[FECHA]],"mmm")</f>
        <v>Jul</v>
      </c>
      <c r="D90" s="910" t="str">
        <f t="shared" si="3"/>
        <v>S4</v>
      </c>
      <c r="E90" s="911" t="s">
        <v>185</v>
      </c>
      <c r="F90" s="912">
        <v>72831023</v>
      </c>
      <c r="G90" s="912"/>
      <c r="H90" s="912">
        <v>998649607</v>
      </c>
      <c r="I90" s="911" t="s">
        <v>223</v>
      </c>
      <c r="J90" s="911"/>
      <c r="K90" s="21" t="s">
        <v>249</v>
      </c>
      <c r="L90" s="912" t="s">
        <v>270</v>
      </c>
      <c r="M90" s="912" t="s">
        <v>270</v>
      </c>
      <c r="N90" s="912"/>
      <c r="O90" s="912"/>
      <c r="P90" s="912"/>
    </row>
    <row r="91" spans="2:16">
      <c r="B91" s="909">
        <v>45874</v>
      </c>
      <c r="C91" s="910" t="str">
        <f>TEXT(AG_Melisa[[#This Row],[FECHA]],"mmm")</f>
        <v>Ago</v>
      </c>
      <c r="D91" s="910" t="str">
        <f t="shared" si="3"/>
        <v>S1</v>
      </c>
      <c r="E91" s="911" t="s">
        <v>87</v>
      </c>
      <c r="F91" s="939">
        <v>61772402</v>
      </c>
      <c r="G91" s="912"/>
      <c r="H91" s="912">
        <v>957881541</v>
      </c>
      <c r="I91" s="911" t="s">
        <v>223</v>
      </c>
      <c r="J91" s="911"/>
      <c r="K91" s="21" t="s">
        <v>249</v>
      </c>
      <c r="L91" s="912" t="s">
        <v>270</v>
      </c>
      <c r="M91" s="912" t="s">
        <v>270</v>
      </c>
      <c r="N91" s="912"/>
      <c r="O91" s="912"/>
      <c r="P91" s="912"/>
    </row>
    <row r="92" spans="2:16" ht="32">
      <c r="B92" s="909">
        <v>45874</v>
      </c>
      <c r="C92" s="910" t="str">
        <f>TEXT(AG_Melisa[[#This Row],[FECHA]],"mmm")</f>
        <v>Ago</v>
      </c>
      <c r="D92" s="910" t="str">
        <f t="shared" si="3"/>
        <v>S1</v>
      </c>
      <c r="E92" s="911" t="s">
        <v>101</v>
      </c>
      <c r="F92" s="912">
        <v>62051050</v>
      </c>
      <c r="G92" s="912"/>
      <c r="H92" s="913" t="s">
        <v>102</v>
      </c>
      <c r="I92" s="911" t="s">
        <v>224</v>
      </c>
      <c r="J92" s="911"/>
      <c r="K92" s="21" t="s">
        <v>249</v>
      </c>
      <c r="L92" s="912" t="s">
        <v>270</v>
      </c>
      <c r="M92" s="912" t="s">
        <v>270</v>
      </c>
      <c r="N92" s="912"/>
      <c r="O92" s="912"/>
      <c r="P92" s="912"/>
    </row>
    <row r="93" spans="2:16">
      <c r="B93" s="909"/>
      <c r="C93" s="910" t="e">
        <f>TEXT(AG_Melisa[[#This Row],[FECHA]],"mmm")</f>
        <v>#VALUE!</v>
      </c>
      <c r="D93" s="910" t="str">
        <f t="shared" si="3"/>
        <v/>
      </c>
      <c r="E93" s="911"/>
      <c r="F93" s="912"/>
      <c r="G93" s="912"/>
      <c r="H93" s="912"/>
      <c r="I93" s="911"/>
      <c r="J93" s="911"/>
      <c r="K93" s="21"/>
      <c r="L93" s="912"/>
      <c r="M93" s="912"/>
      <c r="N93" s="912"/>
      <c r="O93" s="912"/>
      <c r="P93" s="912"/>
    </row>
    <row r="94" spans="2:16">
      <c r="B94" s="909"/>
      <c r="C94" s="910" t="e">
        <f>TEXT(AG_Melisa[[#This Row],[FECHA]],"mmm")</f>
        <v>#VALUE!</v>
      </c>
      <c r="D94" s="910" t="str">
        <f t="shared" si="3"/>
        <v/>
      </c>
      <c r="E94" s="911"/>
      <c r="F94" s="912"/>
      <c r="G94" s="912"/>
      <c r="H94" s="912"/>
      <c r="I94" s="911"/>
      <c r="J94" s="911"/>
      <c r="K94" s="21"/>
      <c r="L94" s="912"/>
      <c r="M94" s="912"/>
      <c r="N94" s="912"/>
      <c r="O94" s="912"/>
      <c r="P94" s="912"/>
    </row>
    <row r="95" spans="2:16">
      <c r="B95" s="909"/>
      <c r="C95" s="910" t="e">
        <f>TEXT(AG_Melisa[[#This Row],[FECHA]],"mmm")</f>
        <v>#VALUE!</v>
      </c>
      <c r="D95" s="910" t="str">
        <f t="shared" si="3"/>
        <v/>
      </c>
      <c r="E95" s="911"/>
      <c r="F95" s="912"/>
      <c r="G95" s="912"/>
      <c r="H95" s="912"/>
      <c r="I95" s="911"/>
      <c r="J95" s="911"/>
      <c r="K95" s="21"/>
      <c r="L95" s="912"/>
      <c r="M95" s="912"/>
      <c r="N95" s="912"/>
      <c r="O95" s="912"/>
      <c r="P95" s="912"/>
    </row>
    <row r="96" spans="2:16">
      <c r="B96" s="909"/>
      <c r="C96" s="910" t="e">
        <f>TEXT(AG_Melisa[[#This Row],[FECHA]],"mmm")</f>
        <v>#VALUE!</v>
      </c>
      <c r="D96" s="910" t="str">
        <f t="shared" si="3"/>
        <v/>
      </c>
      <c r="E96" s="911"/>
      <c r="F96" s="912"/>
      <c r="G96" s="912"/>
      <c r="H96" s="912"/>
      <c r="I96" s="911"/>
      <c r="J96" s="911"/>
      <c r="K96" s="21"/>
      <c r="L96" s="912"/>
      <c r="M96" s="912"/>
      <c r="N96" s="912"/>
      <c r="O96" s="912"/>
      <c r="P96" s="912"/>
    </row>
    <row r="97" spans="2:16">
      <c r="B97" s="909"/>
      <c r="C97" s="910" t="e">
        <f>TEXT(AG_Melisa[[#This Row],[FECHA]],"mmm")</f>
        <v>#VALUE!</v>
      </c>
      <c r="D97" s="910" t="str">
        <f t="shared" ref="D97:D103" si="4">IF(AND(DAY(B97)&gt;=1,DAY(B97)&lt;=7),"S1",
IF(AND(DAY(B97)&gt;=8,DAY(B97)&lt;=14),"S2",
IF(AND(DAY(B97)&gt;=15,DAY(B97)&lt;=21),"S3",
IF(AND(DAY(B97)&gt;=22,DAY(B97)&lt;=31),"S4",""))))</f>
        <v/>
      </c>
      <c r="E97" s="911"/>
      <c r="F97" s="912"/>
      <c r="G97" s="912"/>
      <c r="H97" s="912"/>
      <c r="I97" s="911"/>
      <c r="J97" s="911"/>
      <c r="K97" s="21"/>
      <c r="L97" s="912"/>
      <c r="M97" s="912"/>
      <c r="N97" s="912"/>
      <c r="O97" s="912"/>
      <c r="P97" s="912"/>
    </row>
    <row r="98" spans="2:16">
      <c r="B98" s="909"/>
      <c r="C98" s="910" t="e">
        <f>TEXT(AG_Melisa[[#This Row],[FECHA]],"mmm")</f>
        <v>#VALUE!</v>
      </c>
      <c r="D98" s="910" t="str">
        <f t="shared" si="4"/>
        <v/>
      </c>
      <c r="E98" s="911"/>
      <c r="F98" s="912"/>
      <c r="G98" s="912"/>
      <c r="H98" s="912"/>
      <c r="I98" s="911"/>
      <c r="J98" s="911"/>
      <c r="K98" s="21"/>
      <c r="L98" s="912"/>
      <c r="M98" s="912"/>
      <c r="N98" s="912"/>
      <c r="O98" s="912"/>
      <c r="P98" s="912"/>
    </row>
    <row r="99" spans="2:16">
      <c r="B99" s="909"/>
      <c r="C99" s="910" t="e">
        <f>TEXT(AG_Melisa[[#This Row],[FECHA]],"mmm")</f>
        <v>#VALUE!</v>
      </c>
      <c r="D99" s="910" t="str">
        <f t="shared" si="4"/>
        <v/>
      </c>
      <c r="E99" s="911"/>
      <c r="F99" s="912"/>
      <c r="G99" s="912"/>
      <c r="H99" s="912"/>
      <c r="I99" s="911"/>
      <c r="J99" s="911"/>
      <c r="K99" s="21"/>
      <c r="L99" s="912"/>
      <c r="M99" s="912"/>
      <c r="N99" s="912"/>
      <c r="O99" s="912"/>
      <c r="P99" s="912"/>
    </row>
    <row r="100" spans="2:16">
      <c r="B100" s="909"/>
      <c r="C100" s="910" t="e">
        <f>TEXT(AG_Melisa[[#This Row],[FECHA]],"mmm")</f>
        <v>#VALUE!</v>
      </c>
      <c r="D100" s="910" t="str">
        <f t="shared" si="4"/>
        <v/>
      </c>
      <c r="E100" s="911"/>
      <c r="F100" s="912"/>
      <c r="G100" s="912"/>
      <c r="H100" s="912"/>
      <c r="I100" s="911"/>
      <c r="J100" s="911"/>
      <c r="K100" s="21"/>
      <c r="L100" s="912"/>
      <c r="M100" s="912"/>
      <c r="N100" s="912"/>
      <c r="O100" s="912"/>
      <c r="P100" s="912"/>
    </row>
    <row r="101" spans="2:16">
      <c r="B101" s="909"/>
      <c r="C101" s="910" t="e">
        <f>TEXT(AG_Melisa[[#This Row],[FECHA]],"mmm")</f>
        <v>#VALUE!</v>
      </c>
      <c r="D101" s="910" t="str">
        <f t="shared" si="4"/>
        <v/>
      </c>
      <c r="E101" s="911"/>
      <c r="F101" s="912"/>
      <c r="G101" s="912"/>
      <c r="H101" s="912"/>
      <c r="I101" s="911"/>
      <c r="J101" s="911"/>
      <c r="K101" s="21"/>
      <c r="L101" s="912"/>
      <c r="M101" s="912"/>
      <c r="N101" s="912"/>
      <c r="O101" s="912"/>
      <c r="P101" s="912"/>
    </row>
    <row r="102" spans="2:16">
      <c r="B102" s="909"/>
      <c r="C102" s="910" t="e">
        <f>TEXT(AG_Melisa[[#This Row],[FECHA]],"mmm")</f>
        <v>#VALUE!</v>
      </c>
      <c r="D102" s="910" t="str">
        <f t="shared" si="4"/>
        <v/>
      </c>
      <c r="E102" s="911"/>
      <c r="F102" s="912"/>
      <c r="G102" s="912"/>
      <c r="H102" s="912"/>
      <c r="I102" s="911"/>
      <c r="J102" s="911"/>
      <c r="K102" s="21"/>
      <c r="L102" s="912"/>
      <c r="M102" s="912"/>
      <c r="N102" s="912"/>
      <c r="O102" s="912"/>
      <c r="P102" s="912"/>
    </row>
    <row r="103" spans="2:16">
      <c r="B103" s="909"/>
      <c r="C103" s="910" t="e">
        <f>TEXT(AG_Melisa[[#This Row],[FECHA]],"mmm")</f>
        <v>#VALUE!</v>
      </c>
      <c r="D103" s="910" t="str">
        <f t="shared" si="4"/>
        <v/>
      </c>
      <c r="E103" s="911"/>
      <c r="F103" s="912"/>
      <c r="G103" s="912"/>
      <c r="H103" s="912"/>
      <c r="I103" s="911"/>
      <c r="J103" s="911"/>
      <c r="K103" s="21"/>
      <c r="L103" s="912"/>
      <c r="M103" s="912"/>
      <c r="N103" s="912"/>
      <c r="O103" s="912"/>
      <c r="P103" s="912"/>
    </row>
  </sheetData>
  <conditionalFormatting sqref="E5">
    <cfRule type="duplicateValues" dxfId="46" priority="12"/>
  </conditionalFormatting>
  <conditionalFormatting sqref="E6:E12">
    <cfRule type="duplicateValues" dxfId="45" priority="14"/>
  </conditionalFormatting>
  <conditionalFormatting sqref="F71:F86 F4:F69">
    <cfRule type="duplicateValues" dxfId="44" priority="609"/>
    <cfRule type="duplicateValues" dxfId="43" priority="608"/>
  </conditionalFormatting>
  <conditionalFormatting sqref="F4:G4">
    <cfRule type="duplicateValues" dxfId="42" priority="13"/>
  </conditionalFormatting>
  <conditionalFormatting sqref="F5:G5">
    <cfRule type="duplicateValues" dxfId="41" priority="10"/>
    <cfRule type="duplicateValues" dxfId="40" priority="11"/>
    <cfRule type="duplicateValues" dxfId="39" priority="9"/>
    <cfRule type="duplicateValues" dxfId="38" priority="8"/>
  </conditionalFormatting>
  <conditionalFormatting sqref="F15:G15">
    <cfRule type="duplicateValues" dxfId="37" priority="4"/>
    <cfRule type="duplicateValues" dxfId="36" priority="3"/>
  </conditionalFormatting>
  <conditionalFormatting sqref="F18:G18">
    <cfRule type="duplicateValues" dxfId="35" priority="2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BD4C97-AD37-4AE5-BF94-932A47F09718}">
          <x14:formula1>
            <xm:f>DESPLEGABLES!$A$17:$A$18</xm:f>
          </x14:formula1>
          <xm:sqref>K4:K92</xm:sqref>
        </x14:dataValidation>
        <x14:dataValidation type="list" allowBlank="1" showInputMessage="1" showErrorMessage="1" xr:uid="{F7DD35B0-6749-4067-959E-FEAEF9F7FEF9}">
          <x14:formula1>
            <xm:f>DESPLEGABLES!$A$2:$A$4</xm:f>
          </x14:formula1>
          <xm:sqref>I4:I92</xm:sqref>
        </x14:dataValidation>
        <x14:dataValidation type="list" allowBlank="1" showInputMessage="1" showErrorMessage="1" xr:uid="{EBC238EF-7B82-4E9B-B797-2C9EC02340E8}">
          <x14:formula1>
            <xm:f>DESPLEGABLES!$A$8:$A$13</xm:f>
          </x14:formula1>
          <xm:sqref>L4:O92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19E7-AD3C-4977-93D7-B9898893BB80}">
  <dimension ref="A1:S79"/>
  <sheetViews>
    <sheetView showGridLines="0" topLeftCell="A54" zoomScale="73" zoomScaleNormal="73" workbookViewId="0">
      <selection activeCell="F77" sqref="F77"/>
    </sheetView>
  </sheetViews>
  <sheetFormatPr baseColWidth="10" defaultColWidth="0" defaultRowHeight="15"/>
  <cols>
    <col min="1" max="1" width="6.33203125" customWidth="1"/>
    <col min="2" max="4" width="11.5" customWidth="1"/>
    <col min="5" max="5" width="25.83203125" customWidth="1"/>
    <col min="6" max="15" width="11.5" customWidth="1"/>
    <col min="16" max="16" width="23.5" customWidth="1"/>
    <col min="17" max="17" width="11.5" customWidth="1"/>
    <col min="18" max="18" width="11.5" hidden="1" customWidth="1"/>
    <col min="19" max="19" width="0" hidden="1" customWidth="1"/>
    <col min="20" max="16384" width="11.5" hidden="1"/>
  </cols>
  <sheetData>
    <row r="1" spans="2:16" s="13" customFormat="1" ht="44" customHeight="1">
      <c r="B1" s="14" t="s">
        <v>12675</v>
      </c>
    </row>
    <row r="3" spans="2:16">
      <c r="B3" s="7" t="s">
        <v>12503</v>
      </c>
      <c r="C3" s="8" t="s">
        <v>12510</v>
      </c>
      <c r="D3" s="8" t="s">
        <v>12499</v>
      </c>
      <c r="E3" s="8" t="s">
        <v>12511</v>
      </c>
      <c r="F3" s="8" t="s">
        <v>4</v>
      </c>
      <c r="G3" s="8" t="s">
        <v>12512</v>
      </c>
      <c r="H3" s="9" t="s">
        <v>6</v>
      </c>
      <c r="I3" s="10" t="s">
        <v>2</v>
      </c>
      <c r="J3" s="11" t="s">
        <v>1</v>
      </c>
      <c r="K3" s="12" t="s">
        <v>0</v>
      </c>
      <c r="L3" s="12" t="s">
        <v>12513</v>
      </c>
      <c r="M3" s="12" t="s">
        <v>12514</v>
      </c>
      <c r="N3" s="12" t="s">
        <v>12515</v>
      </c>
      <c r="O3" s="12" t="s">
        <v>12516</v>
      </c>
      <c r="P3" s="11" t="s">
        <v>12517</v>
      </c>
    </row>
    <row r="4" spans="2:16" ht="16">
      <c r="B4" s="192">
        <v>45808</v>
      </c>
      <c r="C4" s="193" t="str">
        <f>TEXT(AG_Lilya[[#This Row],[FECHA]],"mmm")</f>
        <v>May</v>
      </c>
      <c r="D4" s="194" t="str">
        <f t="shared" ref="D4:D35" si="0">IF(AND(DAY(B4)&gt;=1,DAY(B4)&lt;=7),"S1",
IF(AND(DAY(B4)&gt;=8,DAY(B4)&lt;=14),"S2",
IF(AND(DAY(B4)&gt;=15,DAY(B4)&lt;=21),"S3",
IF(AND(DAY(B4)&gt;=22,DAY(B4)&lt;=31),"S4",""))))</f>
        <v>S4</v>
      </c>
      <c r="E4" s="195" t="s">
        <v>12636</v>
      </c>
      <c r="F4" s="196">
        <v>73969247</v>
      </c>
      <c r="G4" s="196"/>
      <c r="H4" s="196">
        <v>958426707</v>
      </c>
      <c r="I4" s="195" t="s">
        <v>223</v>
      </c>
      <c r="J4" s="195" t="s">
        <v>7</v>
      </c>
      <c r="K4" s="195" t="s">
        <v>221</v>
      </c>
      <c r="L4" s="196" t="s">
        <v>270</v>
      </c>
      <c r="M4" s="196" t="s">
        <v>270</v>
      </c>
      <c r="N4" s="196"/>
      <c r="O4" s="196"/>
      <c r="P4" s="196"/>
    </row>
    <row r="5" spans="2:16" ht="16">
      <c r="B5" s="192">
        <v>45812</v>
      </c>
      <c r="C5" s="193" t="str">
        <f>TEXT(AG_Lilya[[#This Row],[FECHA]],"mmm")</f>
        <v>Jun</v>
      </c>
      <c r="D5" s="194" t="str">
        <f t="shared" si="0"/>
        <v>S1</v>
      </c>
      <c r="E5" s="195" t="s">
        <v>6995</v>
      </c>
      <c r="F5" s="196">
        <v>72328397</v>
      </c>
      <c r="G5" s="196"/>
      <c r="H5" s="196">
        <v>926286360</v>
      </c>
      <c r="I5" s="195" t="s">
        <v>224</v>
      </c>
      <c r="J5" s="197" t="s">
        <v>10</v>
      </c>
      <c r="K5" s="195" t="s">
        <v>221</v>
      </c>
      <c r="L5" s="196" t="s">
        <v>270</v>
      </c>
      <c r="M5" s="196" t="s">
        <v>270</v>
      </c>
      <c r="N5" s="196"/>
      <c r="O5" s="196"/>
      <c r="P5" s="198" t="s">
        <v>12610</v>
      </c>
    </row>
    <row r="6" spans="2:16" ht="16">
      <c r="B6" s="192">
        <v>45814</v>
      </c>
      <c r="C6" s="193" t="str">
        <f>TEXT(AG_Lilya[[#This Row],[FECHA]],"mmm")</f>
        <v>Jun</v>
      </c>
      <c r="D6" s="194" t="str">
        <f t="shared" si="0"/>
        <v>S1</v>
      </c>
      <c r="E6" s="195" t="s">
        <v>12533</v>
      </c>
      <c r="F6" s="196">
        <v>60466089</v>
      </c>
      <c r="G6" s="196"/>
      <c r="H6" s="196">
        <v>987820576</v>
      </c>
      <c r="I6" s="195" t="s">
        <v>223</v>
      </c>
      <c r="J6" s="195" t="s">
        <v>7</v>
      </c>
      <c r="K6" s="195" t="s">
        <v>221</v>
      </c>
      <c r="L6" s="196" t="s">
        <v>270</v>
      </c>
      <c r="M6" s="196" t="s">
        <v>270</v>
      </c>
      <c r="N6" s="196"/>
      <c r="O6" s="196"/>
      <c r="P6" s="196" t="s">
        <v>3317</v>
      </c>
    </row>
    <row r="7" spans="2:16" ht="16">
      <c r="B7" s="192">
        <v>45814</v>
      </c>
      <c r="C7" s="193" t="str">
        <f>TEXT(AG_Lilya[[#This Row],[FECHA]],"mmm")</f>
        <v>Jun</v>
      </c>
      <c r="D7" s="194" t="str">
        <f t="shared" si="0"/>
        <v>S1</v>
      </c>
      <c r="E7" s="195" t="s">
        <v>12641</v>
      </c>
      <c r="F7" s="196">
        <v>75002135</v>
      </c>
      <c r="G7" s="196"/>
      <c r="H7" s="196">
        <v>995031026</v>
      </c>
      <c r="I7" s="195" t="s">
        <v>224</v>
      </c>
      <c r="J7" s="195" t="s">
        <v>7</v>
      </c>
      <c r="K7" s="195" t="s">
        <v>221</v>
      </c>
      <c r="L7" s="196" t="s">
        <v>270</v>
      </c>
      <c r="M7" s="196" t="s">
        <v>270</v>
      </c>
      <c r="N7" s="196"/>
      <c r="O7" s="196"/>
      <c r="P7" s="196"/>
    </row>
    <row r="8" spans="2:16" ht="16">
      <c r="B8" s="192">
        <v>45814</v>
      </c>
      <c r="C8" s="193" t="str">
        <f>TEXT(AG_Lilya[[#This Row],[FECHA]],"mmm")</f>
        <v>Jun</v>
      </c>
      <c r="D8" s="194" t="str">
        <f t="shared" si="0"/>
        <v>S1</v>
      </c>
      <c r="E8" s="195" t="s">
        <v>12531</v>
      </c>
      <c r="F8" s="196">
        <v>60280772</v>
      </c>
      <c r="G8" s="196"/>
      <c r="H8" s="196">
        <v>925676061</v>
      </c>
      <c r="I8" s="195" t="s">
        <v>224</v>
      </c>
      <c r="J8" s="197" t="s">
        <v>10</v>
      </c>
      <c r="K8" s="195" t="s">
        <v>221</v>
      </c>
      <c r="L8" s="196" t="s">
        <v>270</v>
      </c>
      <c r="M8" s="196" t="s">
        <v>270</v>
      </c>
      <c r="N8" s="196"/>
      <c r="O8" s="196"/>
      <c r="P8" s="196"/>
    </row>
    <row r="9" spans="2:16" ht="16">
      <c r="B9" s="192">
        <v>45818</v>
      </c>
      <c r="C9" s="193" t="str">
        <f>TEXT(AG_Lilya[[#This Row],[FECHA]],"mmm")</f>
        <v>Jun</v>
      </c>
      <c r="D9" s="194" t="str">
        <f t="shared" si="0"/>
        <v>S2</v>
      </c>
      <c r="E9" s="195" t="s">
        <v>12659</v>
      </c>
      <c r="F9" s="196">
        <v>76013034</v>
      </c>
      <c r="G9" s="196"/>
      <c r="H9" s="196">
        <v>926178867</v>
      </c>
      <c r="I9" s="195" t="s">
        <v>224</v>
      </c>
      <c r="J9" s="195" t="s">
        <v>7</v>
      </c>
      <c r="K9" s="195" t="s">
        <v>221</v>
      </c>
      <c r="L9" s="196" t="s">
        <v>270</v>
      </c>
      <c r="M9" s="196" t="s">
        <v>270</v>
      </c>
      <c r="N9" s="196"/>
      <c r="O9" s="196"/>
      <c r="P9" s="196"/>
    </row>
    <row r="10" spans="2:16" ht="16">
      <c r="B10" s="192">
        <v>45821</v>
      </c>
      <c r="C10" s="193" t="str">
        <f>TEXT(AG_Lilya[[#This Row],[FECHA]],"mmm")</f>
        <v>Jun</v>
      </c>
      <c r="D10" s="194" t="str">
        <f t="shared" si="0"/>
        <v>S2</v>
      </c>
      <c r="E10" s="195" t="s">
        <v>12526</v>
      </c>
      <c r="F10" s="196">
        <v>45891474</v>
      </c>
      <c r="G10" s="196">
        <v>1</v>
      </c>
      <c r="H10" s="196">
        <v>937424390</v>
      </c>
      <c r="I10" s="195" t="s">
        <v>223</v>
      </c>
      <c r="J10" s="195" t="s">
        <v>7</v>
      </c>
      <c r="K10" s="195" t="s">
        <v>221</v>
      </c>
      <c r="L10" s="198" t="s">
        <v>270</v>
      </c>
      <c r="M10" s="198" t="s">
        <v>270</v>
      </c>
      <c r="N10" s="196"/>
      <c r="O10" s="196"/>
      <c r="P10" s="196" t="s">
        <v>12527</v>
      </c>
    </row>
    <row r="11" spans="2:16" ht="16">
      <c r="B11" s="192">
        <v>45821</v>
      </c>
      <c r="C11" s="193" t="str">
        <f>TEXT(AG_Lilya[[#This Row],[FECHA]],"mmm")</f>
        <v>Jun</v>
      </c>
      <c r="D11" s="194" t="str">
        <f t="shared" si="0"/>
        <v>S2</v>
      </c>
      <c r="E11" s="195" t="s">
        <v>12633</v>
      </c>
      <c r="F11" s="196">
        <v>73700271</v>
      </c>
      <c r="G11" s="196"/>
      <c r="H11" s="196">
        <v>982918769</v>
      </c>
      <c r="I11" s="195" t="s">
        <v>224</v>
      </c>
      <c r="J11" s="195" t="s">
        <v>7</v>
      </c>
      <c r="K11" s="195" t="s">
        <v>221</v>
      </c>
      <c r="L11" s="198" t="s">
        <v>270</v>
      </c>
      <c r="M11" s="198" t="s">
        <v>270</v>
      </c>
      <c r="N11" s="196"/>
      <c r="O11" s="196"/>
      <c r="P11" s="196" t="s">
        <v>12617</v>
      </c>
    </row>
    <row r="12" spans="2:16" ht="16">
      <c r="B12" s="192">
        <v>45821</v>
      </c>
      <c r="C12" s="193" t="str">
        <f>TEXT(AG_Lilya[[#This Row],[FECHA]],"mmm")</f>
        <v>Jun</v>
      </c>
      <c r="D12" s="194" t="str">
        <f t="shared" si="0"/>
        <v>S2</v>
      </c>
      <c r="E12" s="195" t="s">
        <v>12657</v>
      </c>
      <c r="F12" s="196">
        <v>75954415</v>
      </c>
      <c r="G12" s="196"/>
      <c r="H12" s="196" t="s">
        <v>12658</v>
      </c>
      <c r="I12" s="195" t="s">
        <v>224</v>
      </c>
      <c r="J12" s="197" t="s">
        <v>7</v>
      </c>
      <c r="K12" s="195" t="s">
        <v>221</v>
      </c>
      <c r="L12" s="198" t="s">
        <v>270</v>
      </c>
      <c r="M12" s="198" t="s">
        <v>270</v>
      </c>
      <c r="N12" s="198"/>
      <c r="O12" s="198"/>
      <c r="P12" s="196" t="s">
        <v>12527</v>
      </c>
    </row>
    <row r="13" spans="2:16" ht="16">
      <c r="B13" s="192">
        <v>45828</v>
      </c>
      <c r="C13" s="199" t="str">
        <f>TEXT(AG_Lilya[[#This Row],[FECHA]],"mmm")</f>
        <v>Jun</v>
      </c>
      <c r="D13" s="194" t="str">
        <f t="shared" si="0"/>
        <v>S3</v>
      </c>
      <c r="E13" s="195" t="s">
        <v>8230</v>
      </c>
      <c r="F13" s="200">
        <v>73265708</v>
      </c>
      <c r="G13" s="200"/>
      <c r="H13" s="201">
        <v>903588607</v>
      </c>
      <c r="I13" s="195" t="s">
        <v>223</v>
      </c>
      <c r="J13" s="195" t="s">
        <v>7</v>
      </c>
      <c r="K13" s="195" t="s">
        <v>221</v>
      </c>
      <c r="L13" s="198" t="s">
        <v>270</v>
      </c>
      <c r="M13" s="198" t="s">
        <v>270</v>
      </c>
      <c r="N13" s="196"/>
      <c r="O13" s="196"/>
      <c r="P13" s="196" t="s">
        <v>12549</v>
      </c>
    </row>
    <row r="14" spans="2:16" ht="16">
      <c r="B14" s="202">
        <v>45832</v>
      </c>
      <c r="C14" s="203" t="str">
        <f>TEXT(AG_Lilya[[#This Row],[FECHA]],"mmm")</f>
        <v>Jun</v>
      </c>
      <c r="D14" s="194" t="str">
        <f t="shared" si="0"/>
        <v>S4</v>
      </c>
      <c r="E14" s="195" t="s">
        <v>12567</v>
      </c>
      <c r="F14" s="204">
        <v>61294597</v>
      </c>
      <c r="G14" s="204"/>
      <c r="H14" s="201">
        <v>923162958</v>
      </c>
      <c r="I14" s="195" t="s">
        <v>223</v>
      </c>
      <c r="J14" s="195" t="s">
        <v>7</v>
      </c>
      <c r="K14" s="195" t="s">
        <v>221</v>
      </c>
      <c r="L14" s="198" t="s">
        <v>270</v>
      </c>
      <c r="M14" s="198" t="s">
        <v>270</v>
      </c>
      <c r="N14" s="196"/>
      <c r="O14" s="196"/>
      <c r="P14" s="196" t="s">
        <v>12522</v>
      </c>
    </row>
    <row r="15" spans="2:16" ht="16">
      <c r="B15" s="192">
        <v>45833</v>
      </c>
      <c r="C15" s="199" t="str">
        <f>TEXT(AG_Lilya[[#This Row],[FECHA]],"mmm")</f>
        <v>Jun</v>
      </c>
      <c r="D15" s="194" t="str">
        <f t="shared" si="0"/>
        <v>S4</v>
      </c>
      <c r="E15" s="195" t="s">
        <v>2805</v>
      </c>
      <c r="F15" s="196">
        <v>47464055</v>
      </c>
      <c r="G15" s="196"/>
      <c r="H15" s="196">
        <v>992419321</v>
      </c>
      <c r="I15" s="195" t="s">
        <v>223</v>
      </c>
      <c r="J15" s="197" t="s">
        <v>7</v>
      </c>
      <c r="K15" s="195" t="s">
        <v>221</v>
      </c>
      <c r="L15" s="198" t="s">
        <v>270</v>
      </c>
      <c r="M15" s="198" t="s">
        <v>270</v>
      </c>
      <c r="N15" s="198"/>
      <c r="O15" s="198"/>
      <c r="P15" s="196" t="s">
        <v>12522</v>
      </c>
    </row>
    <row r="16" spans="2:16" ht="16">
      <c r="B16" s="202">
        <v>45834</v>
      </c>
      <c r="C16" s="203" t="str">
        <f>TEXT(AG_Lilya[[#This Row],[FECHA]],"mmm")</f>
        <v>Jun</v>
      </c>
      <c r="D16" s="194" t="str">
        <f t="shared" si="0"/>
        <v>S4</v>
      </c>
      <c r="E16" s="195" t="s">
        <v>6099</v>
      </c>
      <c r="F16" s="201">
        <v>71181122</v>
      </c>
      <c r="G16" s="201"/>
      <c r="H16" s="201" t="s">
        <v>6100</v>
      </c>
      <c r="I16" s="195" t="s">
        <v>223</v>
      </c>
      <c r="J16" s="197" t="s">
        <v>7</v>
      </c>
      <c r="K16" s="195" t="s">
        <v>221</v>
      </c>
      <c r="L16" s="198" t="s">
        <v>270</v>
      </c>
      <c r="M16" s="198" t="s">
        <v>272</v>
      </c>
      <c r="N16" s="198"/>
      <c r="O16" s="198"/>
      <c r="P16" s="196" t="s">
        <v>12522</v>
      </c>
    </row>
    <row r="17" spans="2:16" ht="16">
      <c r="B17" s="202">
        <v>45834</v>
      </c>
      <c r="C17" s="203" t="str">
        <f>TEXT(AG_Lilya[[#This Row],[FECHA]],"mmm")</f>
        <v>Jun</v>
      </c>
      <c r="D17" s="194" t="str">
        <f t="shared" si="0"/>
        <v>S4</v>
      </c>
      <c r="E17" s="195" t="s">
        <v>5989</v>
      </c>
      <c r="F17" s="196">
        <v>71151536</v>
      </c>
      <c r="G17" s="196"/>
      <c r="H17" s="196">
        <v>949141024</v>
      </c>
      <c r="I17" s="195" t="s">
        <v>223</v>
      </c>
      <c r="J17" s="195" t="s">
        <v>7</v>
      </c>
      <c r="K17" s="195" t="s">
        <v>221</v>
      </c>
      <c r="L17" s="198" t="s">
        <v>270</v>
      </c>
      <c r="M17" s="198" t="s">
        <v>270</v>
      </c>
      <c r="N17" s="196"/>
      <c r="O17" s="196"/>
      <c r="P17" s="196" t="s">
        <v>12522</v>
      </c>
    </row>
    <row r="18" spans="2:16" ht="16">
      <c r="B18" s="192">
        <v>45836</v>
      </c>
      <c r="C18" s="193" t="str">
        <f>TEXT(AG_Lilya[[#This Row],[FECHA]],"mmm")</f>
        <v>Jun</v>
      </c>
      <c r="D18" s="194" t="str">
        <f t="shared" si="0"/>
        <v>S4</v>
      </c>
      <c r="E18" s="195" t="s">
        <v>12597</v>
      </c>
      <c r="F18" s="205">
        <v>71181674</v>
      </c>
      <c r="G18" s="196"/>
      <c r="H18" s="196">
        <v>910278129</v>
      </c>
      <c r="I18" s="195" t="s">
        <v>223</v>
      </c>
      <c r="J18" s="195" t="s">
        <v>7</v>
      </c>
      <c r="K18" s="195" t="s">
        <v>221</v>
      </c>
      <c r="L18" s="196" t="s">
        <v>270</v>
      </c>
      <c r="M18" s="196" t="s">
        <v>270</v>
      </c>
      <c r="N18" s="196"/>
      <c r="O18" s="196"/>
      <c r="P18" s="196"/>
    </row>
    <row r="19" spans="2:16" ht="16">
      <c r="B19" s="192">
        <v>45836</v>
      </c>
      <c r="C19" s="193" t="str">
        <f>TEXT(AG_Lilya[[#This Row],[FECHA]],"mmm")</f>
        <v>Jun</v>
      </c>
      <c r="D19" s="194" t="str">
        <f t="shared" si="0"/>
        <v>S4</v>
      </c>
      <c r="E19" s="195" t="s">
        <v>9686</v>
      </c>
      <c r="F19" s="205">
        <v>76478264</v>
      </c>
      <c r="G19" s="196"/>
      <c r="H19" s="196">
        <v>933495100</v>
      </c>
      <c r="I19" s="195" t="s">
        <v>224</v>
      </c>
      <c r="J19" s="195" t="s">
        <v>7</v>
      </c>
      <c r="K19" s="195" t="s">
        <v>221</v>
      </c>
      <c r="L19" s="196" t="s">
        <v>270</v>
      </c>
      <c r="M19" s="196" t="s">
        <v>270</v>
      </c>
      <c r="N19" s="196"/>
      <c r="O19" s="196"/>
      <c r="P19" s="196" t="s">
        <v>12662</v>
      </c>
    </row>
    <row r="20" spans="2:16" ht="16">
      <c r="B20" s="192">
        <v>45841</v>
      </c>
      <c r="C20" s="193" t="str">
        <f>TEXT(AG_Lilya[[#This Row],[FECHA]],"mmm")</f>
        <v>Jul</v>
      </c>
      <c r="D20" s="194" t="str">
        <f t="shared" si="0"/>
        <v>S1</v>
      </c>
      <c r="E20" s="195" t="s">
        <v>6502</v>
      </c>
      <c r="F20" s="196">
        <v>71676418</v>
      </c>
      <c r="G20" s="196"/>
      <c r="H20" s="196">
        <v>902280158</v>
      </c>
      <c r="I20" s="195" t="s">
        <v>224</v>
      </c>
      <c r="J20" s="195" t="s">
        <v>7</v>
      </c>
      <c r="K20" s="195" t="s">
        <v>221</v>
      </c>
      <c r="L20" s="196" t="s">
        <v>270</v>
      </c>
      <c r="M20" s="196" t="s">
        <v>270</v>
      </c>
      <c r="N20" s="196"/>
      <c r="O20" s="196"/>
      <c r="P20" s="196"/>
    </row>
    <row r="21" spans="2:16" ht="16">
      <c r="B21" s="192">
        <v>45841</v>
      </c>
      <c r="C21" s="193" t="str">
        <f>TEXT(AG_Lilya[[#This Row],[FECHA]],"mmm")</f>
        <v>Jul</v>
      </c>
      <c r="D21" s="194" t="str">
        <f t="shared" si="0"/>
        <v>S1</v>
      </c>
      <c r="E21" s="195" t="s">
        <v>12612</v>
      </c>
      <c r="F21" s="196">
        <v>72341085</v>
      </c>
      <c r="G21" s="196"/>
      <c r="H21" s="196">
        <v>904401804</v>
      </c>
      <c r="I21" s="195" t="s">
        <v>224</v>
      </c>
      <c r="J21" s="195" t="s">
        <v>7</v>
      </c>
      <c r="K21" s="195" t="s">
        <v>221</v>
      </c>
      <c r="L21" s="196" t="s">
        <v>270</v>
      </c>
      <c r="M21" s="196" t="s">
        <v>270</v>
      </c>
      <c r="N21" s="196"/>
      <c r="O21" s="196"/>
      <c r="P21" s="196"/>
    </row>
    <row r="22" spans="2:16" ht="16">
      <c r="B22" s="192">
        <v>45846</v>
      </c>
      <c r="C22" s="193" t="str">
        <f>TEXT(AG_Lilya[[#This Row],[FECHA]],"mmm")</f>
        <v>Jul</v>
      </c>
      <c r="D22" s="194" t="str">
        <f t="shared" si="0"/>
        <v>S2</v>
      </c>
      <c r="E22" s="195" t="s">
        <v>12589</v>
      </c>
      <c r="F22" s="196">
        <v>70647202</v>
      </c>
      <c r="G22" s="196"/>
      <c r="H22" s="196">
        <v>922599694</v>
      </c>
      <c r="I22" s="195" t="s">
        <v>224</v>
      </c>
      <c r="J22" s="195" t="s">
        <v>7</v>
      </c>
      <c r="K22" s="195" t="s">
        <v>221</v>
      </c>
      <c r="L22" s="196" t="s">
        <v>270</v>
      </c>
      <c r="M22" s="196" t="s">
        <v>270</v>
      </c>
      <c r="N22" s="196"/>
      <c r="O22" s="196"/>
      <c r="P22" s="196"/>
    </row>
    <row r="23" spans="2:16" ht="16">
      <c r="B23" s="192">
        <v>45846</v>
      </c>
      <c r="C23" s="193" t="str">
        <f>TEXT(AG_Lilya[[#This Row],[FECHA]],"mmm")</f>
        <v>Jul</v>
      </c>
      <c r="D23" s="194" t="str">
        <f t="shared" si="0"/>
        <v>S2</v>
      </c>
      <c r="E23" s="195" t="s">
        <v>12543</v>
      </c>
      <c r="F23" s="196">
        <v>60932060</v>
      </c>
      <c r="G23" s="196"/>
      <c r="H23" s="196">
        <v>962724372</v>
      </c>
      <c r="I23" s="195" t="s">
        <v>224</v>
      </c>
      <c r="J23" s="195" t="s">
        <v>7</v>
      </c>
      <c r="K23" s="195" t="s">
        <v>221</v>
      </c>
      <c r="L23" s="196" t="s">
        <v>270</v>
      </c>
      <c r="M23" s="196" t="s">
        <v>270</v>
      </c>
      <c r="N23" s="196"/>
      <c r="O23" s="196"/>
      <c r="P23" s="196" t="s">
        <v>12544</v>
      </c>
    </row>
    <row r="24" spans="2:16">
      <c r="B24" s="206">
        <v>45821</v>
      </c>
      <c r="C24" s="207" t="str">
        <f>TEXT(AG_Lilya[[#This Row],[FECHA]],"mmm")</f>
        <v>Jun</v>
      </c>
      <c r="D24" s="207" t="str">
        <f t="shared" si="0"/>
        <v>S2</v>
      </c>
      <c r="E24" s="195" t="s">
        <v>37</v>
      </c>
      <c r="F24" s="208">
        <v>3071791</v>
      </c>
      <c r="G24" s="208"/>
      <c r="H24" s="208">
        <v>906106848</v>
      </c>
      <c r="I24" s="209" t="s">
        <v>224</v>
      </c>
      <c r="J24" s="209" t="s">
        <v>7</v>
      </c>
      <c r="K24" s="209" t="s">
        <v>249</v>
      </c>
      <c r="L24" s="208" t="s">
        <v>270</v>
      </c>
      <c r="M24" s="208" t="s">
        <v>270</v>
      </c>
      <c r="N24" s="208"/>
      <c r="O24" s="208"/>
      <c r="P24" s="208"/>
    </row>
    <row r="25" spans="2:16">
      <c r="B25" s="206">
        <v>45824</v>
      </c>
      <c r="C25" s="207" t="str">
        <f>TEXT(AG_Lilya[[#This Row],[FECHA]],"mmm")</f>
        <v>Jun</v>
      </c>
      <c r="D25" s="207" t="str">
        <f t="shared" si="0"/>
        <v>S3</v>
      </c>
      <c r="E25" s="195" t="s">
        <v>103</v>
      </c>
      <c r="F25" s="208">
        <v>62053228</v>
      </c>
      <c r="G25" s="208"/>
      <c r="H25" s="208" t="s">
        <v>104</v>
      </c>
      <c r="I25" s="209" t="s">
        <v>224</v>
      </c>
      <c r="J25" s="209" t="s">
        <v>7</v>
      </c>
      <c r="K25" s="209" t="s">
        <v>249</v>
      </c>
      <c r="L25" s="208" t="s">
        <v>270</v>
      </c>
      <c r="M25" s="208" t="s">
        <v>270</v>
      </c>
      <c r="N25" s="208"/>
      <c r="O25" s="208"/>
      <c r="P25" s="208"/>
    </row>
    <row r="26" spans="2:16">
      <c r="B26" s="206">
        <v>45827</v>
      </c>
      <c r="C26" s="207" t="str">
        <f>TEXT(AG_Lilya[[#This Row],[FECHA]],"mmm")</f>
        <v>Jun</v>
      </c>
      <c r="D26" s="207" t="str">
        <f t="shared" si="0"/>
        <v>S3</v>
      </c>
      <c r="E26" s="195" t="s">
        <v>52</v>
      </c>
      <c r="F26" s="208">
        <v>61393199</v>
      </c>
      <c r="G26" s="208"/>
      <c r="H26" s="208">
        <v>958374611</v>
      </c>
      <c r="I26" s="209" t="s">
        <v>225</v>
      </c>
      <c r="J26" s="209" t="s">
        <v>7</v>
      </c>
      <c r="K26" s="209" t="s">
        <v>249</v>
      </c>
      <c r="L26" s="208" t="s">
        <v>270</v>
      </c>
      <c r="M26" s="208" t="s">
        <v>270</v>
      </c>
      <c r="N26" s="208"/>
      <c r="O26" s="208"/>
      <c r="P26" s="208"/>
    </row>
    <row r="27" spans="2:16">
      <c r="B27" s="206">
        <v>45826</v>
      </c>
      <c r="C27" s="207" t="str">
        <f>TEXT(AG_Lilya[[#This Row],[FECHA]],"mmm")</f>
        <v>Jun</v>
      </c>
      <c r="D27" s="207" t="str">
        <f t="shared" si="0"/>
        <v>S3</v>
      </c>
      <c r="E27" s="195" t="s">
        <v>44</v>
      </c>
      <c r="F27" s="208">
        <v>61355649</v>
      </c>
      <c r="G27" s="208"/>
      <c r="H27" s="208" t="s">
        <v>45</v>
      </c>
      <c r="I27" s="209" t="s">
        <v>223</v>
      </c>
      <c r="J27" s="209" t="s">
        <v>7</v>
      </c>
      <c r="K27" s="209" t="s">
        <v>249</v>
      </c>
      <c r="L27" s="208" t="s">
        <v>270</v>
      </c>
      <c r="M27" s="208" t="s">
        <v>270</v>
      </c>
      <c r="N27" s="208"/>
      <c r="O27" s="208"/>
      <c r="P27" s="208"/>
    </row>
    <row r="28" spans="2:16">
      <c r="B28" s="206">
        <v>45827</v>
      </c>
      <c r="C28" s="207" t="str">
        <f>TEXT(AG_Lilya[[#This Row],[FECHA]],"mmm")</f>
        <v>Jun</v>
      </c>
      <c r="D28" s="207" t="str">
        <f t="shared" si="0"/>
        <v>S3</v>
      </c>
      <c r="E28" s="195" t="s">
        <v>88</v>
      </c>
      <c r="F28" s="208">
        <v>61790572</v>
      </c>
      <c r="G28" s="208"/>
      <c r="H28" s="208" t="s">
        <v>89</v>
      </c>
      <c r="I28" s="209" t="s">
        <v>225</v>
      </c>
      <c r="J28" s="209" t="s">
        <v>7</v>
      </c>
      <c r="K28" s="209" t="s">
        <v>249</v>
      </c>
      <c r="L28" s="208" t="s">
        <v>270</v>
      </c>
      <c r="M28" s="208" t="s">
        <v>270</v>
      </c>
      <c r="N28" s="208"/>
      <c r="O28" s="208"/>
      <c r="P28" s="208"/>
    </row>
    <row r="29" spans="2:16">
      <c r="B29" s="206">
        <v>45827</v>
      </c>
      <c r="C29" s="207" t="str">
        <f>TEXT(AG_Lilya[[#This Row],[FECHA]],"mmm")</f>
        <v>Jun</v>
      </c>
      <c r="D29" s="207" t="str">
        <f t="shared" si="0"/>
        <v>S3</v>
      </c>
      <c r="E29" s="195" t="s">
        <v>8156</v>
      </c>
      <c r="F29" s="208">
        <v>73165562</v>
      </c>
      <c r="G29" s="208"/>
      <c r="H29" s="208" t="s">
        <v>8157</v>
      </c>
      <c r="I29" s="209" t="s">
        <v>223</v>
      </c>
      <c r="J29" s="209" t="s">
        <v>7</v>
      </c>
      <c r="K29" s="209" t="s">
        <v>249</v>
      </c>
      <c r="L29" s="208" t="s">
        <v>270</v>
      </c>
      <c r="M29" s="208" t="s">
        <v>272</v>
      </c>
      <c r="N29" s="208" t="s">
        <v>270</v>
      </c>
      <c r="O29" s="208"/>
      <c r="P29" s="208"/>
    </row>
    <row r="30" spans="2:16">
      <c r="B30" s="206">
        <v>45835</v>
      </c>
      <c r="C30" s="207" t="str">
        <f>TEXT(AG_Lilya[[#This Row],[FECHA]],"mmm")</f>
        <v>Jun</v>
      </c>
      <c r="D30" s="207" t="str">
        <f t="shared" si="0"/>
        <v>S4</v>
      </c>
      <c r="E30" s="195" t="s">
        <v>67</v>
      </c>
      <c r="F30" s="208">
        <v>61463762</v>
      </c>
      <c r="G30" s="208"/>
      <c r="H30" s="208">
        <v>952507619</v>
      </c>
      <c r="I30" s="209" t="s">
        <v>225</v>
      </c>
      <c r="J30" s="209" t="s">
        <v>7</v>
      </c>
      <c r="K30" s="209" t="s">
        <v>249</v>
      </c>
      <c r="L30" s="208" t="s">
        <v>270</v>
      </c>
      <c r="M30" s="208" t="s">
        <v>270</v>
      </c>
      <c r="N30" s="208"/>
      <c r="O30" s="208"/>
      <c r="P30" s="208"/>
    </row>
    <row r="31" spans="2:16" s="213" customFormat="1" ht="16">
      <c r="B31" s="920">
        <v>45808</v>
      </c>
      <c r="C31" s="921" t="str">
        <f>TEXT(AG_Lilya[[#This Row],[FECHA]],"mmm")</f>
        <v>May</v>
      </c>
      <c r="D31" s="921" t="str">
        <f t="shared" si="0"/>
        <v>S4</v>
      </c>
      <c r="E31" s="314" t="s">
        <v>161</v>
      </c>
      <c r="F31" s="922">
        <v>72344485</v>
      </c>
      <c r="G31" s="922"/>
      <c r="H31" s="315">
        <v>964955506</v>
      </c>
      <c r="I31" s="923" t="s">
        <v>223</v>
      </c>
      <c r="J31" s="922" t="s">
        <v>7</v>
      </c>
      <c r="K31" s="922" t="s">
        <v>249</v>
      </c>
      <c r="L31" s="922" t="s">
        <v>270</v>
      </c>
      <c r="M31" s="922" t="s">
        <v>270</v>
      </c>
      <c r="N31" s="922"/>
      <c r="O31" s="922"/>
      <c r="P31" s="922"/>
    </row>
    <row r="32" spans="2:16" s="213" customFormat="1" ht="16">
      <c r="B32" s="214">
        <v>45808</v>
      </c>
      <c r="C32" s="194" t="str">
        <f>TEXT(AG_Lilya[[#This Row],[FECHA]],"mmm")</f>
        <v>May</v>
      </c>
      <c r="D32" s="194" t="str">
        <f t="shared" si="0"/>
        <v>S4</v>
      </c>
      <c r="E32" s="299" t="s">
        <v>113</v>
      </c>
      <c r="F32" s="212">
        <v>71353622</v>
      </c>
      <c r="G32" s="212"/>
      <c r="H32" s="394">
        <v>980601158</v>
      </c>
      <c r="I32" s="208" t="s">
        <v>223</v>
      </c>
      <c r="J32" s="212" t="s">
        <v>7</v>
      </c>
      <c r="K32" s="212" t="s">
        <v>249</v>
      </c>
      <c r="L32" s="212" t="s">
        <v>270</v>
      </c>
      <c r="M32" s="212" t="s">
        <v>270</v>
      </c>
      <c r="N32" s="212"/>
      <c r="O32" s="212"/>
      <c r="P32" s="212"/>
    </row>
    <row r="33" spans="2:16" s="213" customFormat="1" ht="16">
      <c r="B33" s="214">
        <v>45808</v>
      </c>
      <c r="C33" s="194" t="str">
        <f>TEXT(AG_Lilya[[#This Row],[FECHA]],"mmm")</f>
        <v>May</v>
      </c>
      <c r="D33" s="194" t="str">
        <f t="shared" si="0"/>
        <v>S4</v>
      </c>
      <c r="E33" s="299" t="s">
        <v>47</v>
      </c>
      <c r="F33" s="212">
        <v>61360113</v>
      </c>
      <c r="G33" s="212"/>
      <c r="H33" s="212">
        <v>988256544</v>
      </c>
      <c r="I33" s="209" t="s">
        <v>224</v>
      </c>
      <c r="J33" s="212" t="s">
        <v>7</v>
      </c>
      <c r="K33" s="212" t="s">
        <v>249</v>
      </c>
      <c r="L33" s="212" t="s">
        <v>270</v>
      </c>
      <c r="M33" s="212" t="s">
        <v>270</v>
      </c>
      <c r="N33" s="212"/>
      <c r="O33" s="212"/>
      <c r="P33" s="212"/>
    </row>
    <row r="34" spans="2:16" s="191" customFormat="1" ht="32">
      <c r="B34" s="206">
        <v>45827</v>
      </c>
      <c r="C34" s="207" t="str">
        <f>TEXT(AG_Lilya[[#This Row],[FECHA]],"mmm")</f>
        <v>Jun</v>
      </c>
      <c r="D34" s="207" t="str">
        <f t="shared" si="0"/>
        <v>S3</v>
      </c>
      <c r="E34" s="299" t="s">
        <v>117</v>
      </c>
      <c r="F34" s="208">
        <v>71361088</v>
      </c>
      <c r="G34" s="208"/>
      <c r="H34" s="394">
        <v>904683852</v>
      </c>
      <c r="I34" s="208" t="s">
        <v>223</v>
      </c>
      <c r="J34" s="208" t="s">
        <v>7</v>
      </c>
      <c r="K34" s="208" t="s">
        <v>249</v>
      </c>
      <c r="L34" s="208" t="s">
        <v>270</v>
      </c>
      <c r="M34" s="208" t="s">
        <v>270</v>
      </c>
      <c r="N34" s="208"/>
      <c r="O34" s="208"/>
      <c r="P34" s="208"/>
    </row>
    <row r="35" spans="2:16" s="191" customFormat="1" ht="16">
      <c r="B35" s="206">
        <v>45827</v>
      </c>
      <c r="C35" s="207" t="str">
        <f>TEXT(AG_Lilya[[#This Row],[FECHA]],"mmm")</f>
        <v>Jun</v>
      </c>
      <c r="D35" s="207" t="str">
        <f t="shared" si="0"/>
        <v>S3</v>
      </c>
      <c r="E35" s="299" t="s">
        <v>144</v>
      </c>
      <c r="F35" s="208">
        <v>72062133</v>
      </c>
      <c r="G35" s="208"/>
      <c r="H35" s="394">
        <v>952324378</v>
      </c>
      <c r="I35" s="208" t="s">
        <v>223</v>
      </c>
      <c r="J35" s="208" t="s">
        <v>7</v>
      </c>
      <c r="K35" s="208" t="s">
        <v>249</v>
      </c>
      <c r="L35" s="208" t="s">
        <v>270</v>
      </c>
      <c r="M35" s="208" t="s">
        <v>270</v>
      </c>
      <c r="N35" s="208"/>
      <c r="O35" s="208"/>
      <c r="P35" s="208"/>
    </row>
    <row r="36" spans="2:16" s="191" customFormat="1" ht="16">
      <c r="B36" s="924">
        <v>45827</v>
      </c>
      <c r="C36" s="207" t="str">
        <f>TEXT(AG_Lilya[[#This Row],[FECHA]],"mmm")</f>
        <v>Jun</v>
      </c>
      <c r="D36" s="925" t="str">
        <f t="shared" ref="D36:D67" si="1">IF(AND(DAY(B36)&gt;=1,DAY(B36)&lt;=7),"S1",
IF(AND(DAY(B36)&gt;=8,DAY(B36)&lt;=14),"S2",
IF(AND(DAY(B36)&gt;=15,DAY(B36)&lt;=21),"S3",
IF(AND(DAY(B36)&gt;=22,DAY(B36)&lt;=31),"S4",""))))</f>
        <v>S3</v>
      </c>
      <c r="E36" s="299" t="s">
        <v>142</v>
      </c>
      <c r="F36" s="923">
        <v>72060384</v>
      </c>
      <c r="G36" s="923"/>
      <c r="H36" s="394">
        <v>955594547</v>
      </c>
      <c r="I36" s="923" t="s">
        <v>223</v>
      </c>
      <c r="J36" s="923" t="s">
        <v>7</v>
      </c>
      <c r="K36" s="208" t="s">
        <v>249</v>
      </c>
      <c r="L36" s="923" t="s">
        <v>270</v>
      </c>
      <c r="M36" s="923" t="s">
        <v>270</v>
      </c>
      <c r="N36" s="923"/>
      <c r="O36" s="923"/>
      <c r="P36" s="923"/>
    </row>
    <row r="37" spans="2:16" s="191" customFormat="1" ht="16">
      <c r="B37" s="924">
        <v>45836</v>
      </c>
      <c r="C37" s="207" t="str">
        <f>TEXT(AG_Lilya[[#This Row],[FECHA]],"mmm")</f>
        <v>Jun</v>
      </c>
      <c r="D37" s="925" t="str">
        <f t="shared" si="1"/>
        <v>S4</v>
      </c>
      <c r="E37" s="300" t="s">
        <v>84</v>
      </c>
      <c r="F37" s="303">
        <v>61755039</v>
      </c>
      <c r="G37" s="923"/>
      <c r="H37" s="923"/>
      <c r="I37" s="923" t="s">
        <v>223</v>
      </c>
      <c r="J37" s="923" t="s">
        <v>7</v>
      </c>
      <c r="K37" s="208" t="s">
        <v>249</v>
      </c>
      <c r="L37" s="923" t="s">
        <v>270</v>
      </c>
      <c r="M37" s="923" t="s">
        <v>270</v>
      </c>
      <c r="N37" s="923"/>
      <c r="O37" s="923"/>
      <c r="P37" s="923"/>
    </row>
    <row r="38" spans="2:16" s="191" customFormat="1" ht="32">
      <c r="B38" s="924">
        <v>45836</v>
      </c>
      <c r="C38" s="207" t="str">
        <f>TEXT(AG_Lilya[[#This Row],[FECHA]],"mmm")</f>
        <v>Jun</v>
      </c>
      <c r="D38" s="925" t="str">
        <f t="shared" si="1"/>
        <v>S4</v>
      </c>
      <c r="E38" s="300" t="s">
        <v>218</v>
      </c>
      <c r="F38" s="302" t="s">
        <v>10820</v>
      </c>
      <c r="G38" s="923"/>
      <c r="H38" s="923"/>
      <c r="I38" s="209" t="s">
        <v>224</v>
      </c>
      <c r="J38" s="923" t="s">
        <v>7</v>
      </c>
      <c r="K38" s="208" t="s">
        <v>249</v>
      </c>
      <c r="L38" s="923" t="s">
        <v>270</v>
      </c>
      <c r="M38" s="923" t="s">
        <v>270</v>
      </c>
      <c r="N38" s="923"/>
      <c r="O38" s="923"/>
      <c r="P38" s="923"/>
    </row>
    <row r="39" spans="2:16" s="191" customFormat="1" ht="32">
      <c r="B39" s="924">
        <v>45836</v>
      </c>
      <c r="C39" s="207" t="str">
        <f>TEXT(AG_Lilya[[#This Row],[FECHA]],"mmm")</f>
        <v>Jun</v>
      </c>
      <c r="D39" s="925" t="str">
        <f t="shared" si="1"/>
        <v>S4</v>
      </c>
      <c r="E39" s="300" t="s">
        <v>136</v>
      </c>
      <c r="F39" s="303">
        <v>72053058</v>
      </c>
      <c r="G39" s="923"/>
      <c r="H39" s="923"/>
      <c r="I39" s="209" t="s">
        <v>224</v>
      </c>
      <c r="J39" s="923" t="s">
        <v>7</v>
      </c>
      <c r="K39" s="208" t="s">
        <v>249</v>
      </c>
      <c r="L39" s="923" t="s">
        <v>270</v>
      </c>
      <c r="M39" s="923" t="s">
        <v>270</v>
      </c>
      <c r="N39" s="923"/>
      <c r="O39" s="923"/>
      <c r="P39" s="923"/>
    </row>
    <row r="40" spans="2:16" s="191" customFormat="1" ht="32">
      <c r="B40" s="924">
        <v>45836</v>
      </c>
      <c r="C40" s="207" t="str">
        <f>TEXT(AG_Lilya[[#This Row],[FECHA]],"mmm")</f>
        <v>Jun</v>
      </c>
      <c r="D40" s="925" t="str">
        <f t="shared" si="1"/>
        <v>S4</v>
      </c>
      <c r="E40" s="300" t="s">
        <v>53</v>
      </c>
      <c r="F40" s="303">
        <v>61394388</v>
      </c>
      <c r="G40" s="923"/>
      <c r="H40" s="923"/>
      <c r="I40" s="209" t="s">
        <v>224</v>
      </c>
      <c r="J40" s="923" t="s">
        <v>7</v>
      </c>
      <c r="K40" s="208" t="s">
        <v>249</v>
      </c>
      <c r="L40" s="923" t="s">
        <v>270</v>
      </c>
      <c r="M40" s="923" t="s">
        <v>270</v>
      </c>
      <c r="N40" s="923"/>
      <c r="O40" s="923"/>
      <c r="P40" s="923"/>
    </row>
    <row r="41" spans="2:16" s="191" customFormat="1" ht="32">
      <c r="B41" s="924">
        <v>45836</v>
      </c>
      <c r="C41" s="207" t="str">
        <f>TEXT(AG_Lilya[[#This Row],[FECHA]],"mmm")</f>
        <v>Jun</v>
      </c>
      <c r="D41" s="925" t="str">
        <f t="shared" si="1"/>
        <v>S4</v>
      </c>
      <c r="E41" s="299" t="s">
        <v>171</v>
      </c>
      <c r="F41" s="211">
        <v>72594313</v>
      </c>
      <c r="G41" s="923"/>
      <c r="H41" s="923"/>
      <c r="I41" s="209" t="s">
        <v>224</v>
      </c>
      <c r="J41" s="923" t="s">
        <v>7</v>
      </c>
      <c r="K41" s="208" t="s">
        <v>249</v>
      </c>
      <c r="L41" s="923" t="s">
        <v>270</v>
      </c>
      <c r="M41" s="923" t="s">
        <v>270</v>
      </c>
      <c r="N41" s="923"/>
      <c r="O41" s="923" t="s">
        <v>270</v>
      </c>
      <c r="P41" s="922" t="s">
        <v>12618</v>
      </c>
    </row>
    <row r="42" spans="2:16" s="191" customFormat="1" ht="16">
      <c r="B42" s="924">
        <v>45836</v>
      </c>
      <c r="C42" s="207" t="str">
        <f>TEXT(AG_Lilya[[#This Row],[FECHA]],"mmm")</f>
        <v>Jun</v>
      </c>
      <c r="D42" s="925" t="str">
        <f t="shared" si="1"/>
        <v>S4</v>
      </c>
      <c r="E42" s="300" t="s">
        <v>184</v>
      </c>
      <c r="F42" s="304">
        <v>72828264</v>
      </c>
      <c r="G42" s="923"/>
      <c r="H42" s="923"/>
      <c r="I42" s="209" t="s">
        <v>225</v>
      </c>
      <c r="J42" s="923" t="s">
        <v>7</v>
      </c>
      <c r="K42" s="208" t="s">
        <v>249</v>
      </c>
      <c r="L42" s="923" t="s">
        <v>270</v>
      </c>
      <c r="M42" s="923" t="s">
        <v>270</v>
      </c>
      <c r="N42" s="923"/>
      <c r="O42" s="923"/>
      <c r="P42" s="923"/>
    </row>
    <row r="43" spans="2:16" s="191" customFormat="1" ht="16">
      <c r="B43" s="924">
        <v>45836</v>
      </c>
      <c r="C43" s="207" t="str">
        <f>TEXT(AG_Lilya[[#This Row],[FECHA]],"mmm")</f>
        <v>Jun</v>
      </c>
      <c r="D43" s="925" t="str">
        <f t="shared" si="1"/>
        <v>S4</v>
      </c>
      <c r="E43" s="301" t="s">
        <v>118</v>
      </c>
      <c r="F43" s="305">
        <v>71366584</v>
      </c>
      <c r="G43" s="923"/>
      <c r="H43" s="923"/>
      <c r="I43" s="209" t="s">
        <v>225</v>
      </c>
      <c r="J43" s="923" t="s">
        <v>7</v>
      </c>
      <c r="K43" s="208" t="s">
        <v>249</v>
      </c>
      <c r="L43" s="923" t="s">
        <v>270</v>
      </c>
      <c r="M43" s="923" t="s">
        <v>270</v>
      </c>
      <c r="N43" s="923"/>
      <c r="O43" s="923"/>
      <c r="P43" s="923"/>
    </row>
    <row r="44" spans="2:16" ht="16">
      <c r="B44" s="924">
        <v>45848</v>
      </c>
      <c r="C44" s="207" t="str">
        <f>TEXT(AG_Lilya[[#This Row],[FECHA]],"mmm")</f>
        <v>Jul</v>
      </c>
      <c r="D44" s="925" t="str">
        <f t="shared" si="1"/>
        <v>S2</v>
      </c>
      <c r="E44" s="926" t="s">
        <v>215</v>
      </c>
      <c r="F44" s="923">
        <v>80832424</v>
      </c>
      <c r="G44" s="923"/>
      <c r="H44" s="923">
        <v>990701707</v>
      </c>
      <c r="I44" s="927" t="s">
        <v>225</v>
      </c>
      <c r="J44" s="927" t="s">
        <v>7</v>
      </c>
      <c r="K44" s="209" t="s">
        <v>249</v>
      </c>
      <c r="L44" s="923" t="s">
        <v>270</v>
      </c>
      <c r="M44" s="923" t="s">
        <v>270</v>
      </c>
      <c r="N44" s="923"/>
      <c r="O44" s="923"/>
      <c r="P44" s="923"/>
    </row>
    <row r="45" spans="2:16" ht="32">
      <c r="B45" s="924">
        <v>45846</v>
      </c>
      <c r="C45" s="207" t="str">
        <f>TEXT(AG_Lilya[[#This Row],[FECHA]],"mmm")</f>
        <v>Jul</v>
      </c>
      <c r="D45" s="925" t="str">
        <f t="shared" si="1"/>
        <v>S2</v>
      </c>
      <c r="E45" s="926" t="s">
        <v>204</v>
      </c>
      <c r="F45" s="923">
        <v>73157221</v>
      </c>
      <c r="G45" s="923"/>
      <c r="H45" s="923">
        <v>991761697</v>
      </c>
      <c r="I45" s="926" t="s">
        <v>223</v>
      </c>
      <c r="J45" s="927" t="s">
        <v>7</v>
      </c>
      <c r="K45" s="209" t="s">
        <v>249</v>
      </c>
      <c r="L45" s="923" t="s">
        <v>270</v>
      </c>
      <c r="M45" s="923" t="s">
        <v>270</v>
      </c>
      <c r="N45" s="923"/>
      <c r="O45" s="923"/>
      <c r="P45" s="923"/>
    </row>
    <row r="46" spans="2:16" ht="16">
      <c r="B46" s="924">
        <v>45852</v>
      </c>
      <c r="C46" s="207" t="str">
        <f>TEXT(AG_Lilya[[#This Row],[FECHA]],"mmm")</f>
        <v>Jul</v>
      </c>
      <c r="D46" s="925" t="str">
        <f t="shared" si="1"/>
        <v>S2</v>
      </c>
      <c r="E46" s="926" t="s">
        <v>12560</v>
      </c>
      <c r="F46" s="923">
        <v>61191422</v>
      </c>
      <c r="G46" s="923"/>
      <c r="H46" s="923">
        <v>937684073</v>
      </c>
      <c r="I46" s="926" t="s">
        <v>224</v>
      </c>
      <c r="J46" s="927" t="s">
        <v>7</v>
      </c>
      <c r="K46" s="209" t="s">
        <v>221</v>
      </c>
      <c r="L46" s="923" t="s">
        <v>270</v>
      </c>
      <c r="M46" s="923" t="s">
        <v>270</v>
      </c>
      <c r="N46" s="923"/>
      <c r="O46" s="923"/>
      <c r="P46" s="923"/>
    </row>
    <row r="47" spans="2:16" ht="16">
      <c r="B47" s="924">
        <v>45853</v>
      </c>
      <c r="C47" s="207" t="str">
        <f>TEXT(AG_Lilya[[#This Row],[FECHA]],"mmm")</f>
        <v>Jul</v>
      </c>
      <c r="D47" s="925" t="str">
        <f t="shared" si="1"/>
        <v>S3</v>
      </c>
      <c r="E47" s="926" t="s">
        <v>12540</v>
      </c>
      <c r="F47" s="923">
        <v>60825617</v>
      </c>
      <c r="G47" s="923"/>
      <c r="H47" s="213">
        <v>995764157</v>
      </c>
      <c r="I47" s="926" t="s">
        <v>224</v>
      </c>
      <c r="J47" s="927" t="s">
        <v>7</v>
      </c>
      <c r="K47" s="209" t="s">
        <v>221</v>
      </c>
      <c r="L47" s="923" t="s">
        <v>270</v>
      </c>
      <c r="M47" s="923" t="s">
        <v>270</v>
      </c>
      <c r="N47" s="923"/>
      <c r="O47" s="923"/>
      <c r="P47" s="923"/>
    </row>
    <row r="48" spans="2:16" ht="32">
      <c r="B48" s="924">
        <v>45859</v>
      </c>
      <c r="C48" s="207" t="str">
        <f>TEXT(AG_Lilya[[#This Row],[FECHA]],"mmm")</f>
        <v>Jul</v>
      </c>
      <c r="D48" s="925" t="str">
        <f t="shared" si="1"/>
        <v>S3</v>
      </c>
      <c r="E48" s="926" t="s">
        <v>143</v>
      </c>
      <c r="F48" s="923">
        <v>72061627</v>
      </c>
      <c r="G48" s="923"/>
      <c r="H48" s="923">
        <v>982264219</v>
      </c>
      <c r="I48" s="926" t="s">
        <v>224</v>
      </c>
      <c r="J48" s="926" t="s">
        <v>10</v>
      </c>
      <c r="K48" s="209" t="s">
        <v>249</v>
      </c>
      <c r="L48" s="923" t="s">
        <v>270</v>
      </c>
      <c r="M48" s="923" t="s">
        <v>270</v>
      </c>
      <c r="N48" s="923"/>
      <c r="O48" s="923"/>
      <c r="P48" s="922" t="s">
        <v>12607</v>
      </c>
    </row>
    <row r="49" spans="2:16" ht="32">
      <c r="B49" s="924">
        <v>45857</v>
      </c>
      <c r="C49" s="925" t="str">
        <f>TEXT(AG_Lilya[[#This Row],[FECHA]],"mmm")</f>
        <v>Jul</v>
      </c>
      <c r="D49" s="925" t="str">
        <f t="shared" si="1"/>
        <v>S3</v>
      </c>
      <c r="E49" s="926" t="s">
        <v>12623</v>
      </c>
      <c r="F49" s="923">
        <v>72874863</v>
      </c>
      <c r="G49" s="923"/>
      <c r="H49" s="923">
        <v>963181148</v>
      </c>
      <c r="I49" s="927" t="s">
        <v>225</v>
      </c>
      <c r="J49" s="927" t="s">
        <v>7</v>
      </c>
      <c r="K49" s="209" t="s">
        <v>221</v>
      </c>
      <c r="L49" s="923" t="s">
        <v>270</v>
      </c>
      <c r="M49" s="923" t="s">
        <v>270</v>
      </c>
      <c r="N49" s="923"/>
      <c r="O49" s="923"/>
      <c r="P49" s="923"/>
    </row>
    <row r="50" spans="2:16">
      <c r="B50" s="924">
        <v>45857</v>
      </c>
      <c r="C50" s="925" t="str">
        <f>TEXT(AG_Lilya[[#This Row],[FECHA]],"mmm")</f>
        <v>Jul</v>
      </c>
      <c r="D50" s="925" t="str">
        <f t="shared" si="1"/>
        <v>S3</v>
      </c>
      <c r="E50" s="927" t="s">
        <v>12523</v>
      </c>
      <c r="F50" s="923">
        <v>43411257</v>
      </c>
      <c r="G50" s="923"/>
      <c r="H50" s="923">
        <v>940645976</v>
      </c>
      <c r="I50" s="927" t="s">
        <v>225</v>
      </c>
      <c r="J50" s="927" t="s">
        <v>7</v>
      </c>
      <c r="K50" s="209" t="s">
        <v>221</v>
      </c>
      <c r="L50" s="923" t="s">
        <v>270</v>
      </c>
      <c r="M50" s="923" t="s">
        <v>270</v>
      </c>
      <c r="N50" s="923"/>
      <c r="O50" s="923"/>
      <c r="P50" s="923"/>
    </row>
    <row r="51" spans="2:16" ht="32">
      <c r="B51" s="924">
        <v>45857</v>
      </c>
      <c r="C51" s="925" t="str">
        <f>TEXT(AG_Lilya[[#This Row],[FECHA]],"mmm")</f>
        <v>Jul</v>
      </c>
      <c r="D51" s="925" t="str">
        <f t="shared" si="1"/>
        <v>S3</v>
      </c>
      <c r="E51" s="926" t="s">
        <v>122</v>
      </c>
      <c r="F51" s="923">
        <v>71673446</v>
      </c>
      <c r="G51" s="923"/>
      <c r="H51" s="923">
        <v>955087708</v>
      </c>
      <c r="I51" s="926" t="s">
        <v>223</v>
      </c>
      <c r="J51" s="927" t="s">
        <v>7</v>
      </c>
      <c r="K51" s="209" t="s">
        <v>249</v>
      </c>
      <c r="L51" s="923" t="s">
        <v>270</v>
      </c>
      <c r="M51" s="923" t="s">
        <v>270</v>
      </c>
      <c r="N51" s="923"/>
      <c r="O51" s="923"/>
      <c r="P51" s="923"/>
    </row>
    <row r="52" spans="2:16" ht="16">
      <c r="B52" s="924">
        <v>45857</v>
      </c>
      <c r="C52" s="925" t="str">
        <f>TEXT(AG_Lilya[[#This Row],[FECHA]],"mmm")</f>
        <v>Jul</v>
      </c>
      <c r="D52" s="925" t="str">
        <f t="shared" si="1"/>
        <v>S3</v>
      </c>
      <c r="E52" s="926" t="s">
        <v>214</v>
      </c>
      <c r="F52" s="923">
        <v>77974579</v>
      </c>
      <c r="G52" s="923"/>
      <c r="H52" s="923">
        <v>900714054</v>
      </c>
      <c r="I52" s="926" t="s">
        <v>224</v>
      </c>
      <c r="J52" s="927" t="s">
        <v>7</v>
      </c>
      <c r="K52" s="209" t="s">
        <v>249</v>
      </c>
      <c r="L52" s="923" t="s">
        <v>270</v>
      </c>
      <c r="M52" s="923" t="s">
        <v>270</v>
      </c>
      <c r="N52" s="923"/>
      <c r="O52" s="923"/>
      <c r="P52" s="923"/>
    </row>
    <row r="53" spans="2:16" ht="32">
      <c r="B53" s="924">
        <v>45857</v>
      </c>
      <c r="C53" s="925" t="str">
        <f>TEXT(AG_Lilya[[#This Row],[FECHA]],"mmm")</f>
        <v>Jul</v>
      </c>
      <c r="D53" s="925" t="str">
        <f t="shared" si="1"/>
        <v>S3</v>
      </c>
      <c r="E53" s="926" t="s">
        <v>178</v>
      </c>
      <c r="F53" s="923">
        <v>72817379</v>
      </c>
      <c r="G53" s="923"/>
      <c r="H53" s="923">
        <v>930771548</v>
      </c>
      <c r="I53" s="926" t="s">
        <v>224</v>
      </c>
      <c r="J53" s="927" t="s">
        <v>7</v>
      </c>
      <c r="K53" s="209" t="s">
        <v>249</v>
      </c>
      <c r="L53" s="923" t="s">
        <v>270</v>
      </c>
      <c r="M53" s="923" t="s">
        <v>270</v>
      </c>
      <c r="N53" s="923"/>
      <c r="O53" s="923"/>
      <c r="P53" s="923"/>
    </row>
    <row r="54" spans="2:16" ht="32">
      <c r="B54" s="924">
        <v>45857</v>
      </c>
      <c r="C54" s="312" t="str">
        <f>TEXT(AG_Lilya[[#This Row],[FECHA]],"mmm")</f>
        <v>Jul</v>
      </c>
      <c r="D54" s="925" t="str">
        <f t="shared" si="1"/>
        <v>S3</v>
      </c>
      <c r="E54" s="928" t="s">
        <v>194</v>
      </c>
      <c r="F54" s="929">
        <v>72990512</v>
      </c>
      <c r="G54" s="929"/>
      <c r="H54" s="929">
        <v>998064911</v>
      </c>
      <c r="I54" s="930" t="s">
        <v>223</v>
      </c>
      <c r="J54" s="928" t="s">
        <v>7</v>
      </c>
      <c r="K54" s="313" t="s">
        <v>249</v>
      </c>
      <c r="L54" s="929" t="s">
        <v>270</v>
      </c>
      <c r="M54" s="929" t="s">
        <v>270</v>
      </c>
      <c r="N54" s="929"/>
      <c r="O54" s="929"/>
      <c r="P54" s="929"/>
    </row>
    <row r="55" spans="2:16" ht="16">
      <c r="B55" s="924">
        <v>45857</v>
      </c>
      <c r="C55" s="925" t="str">
        <f>TEXT(AG_Lilya[[#This Row],[FECHA]],"mmm")</f>
        <v>Jul</v>
      </c>
      <c r="D55" s="925" t="str">
        <f t="shared" si="1"/>
        <v>S3</v>
      </c>
      <c r="E55" s="927" t="s">
        <v>156</v>
      </c>
      <c r="F55" s="923">
        <v>72335498</v>
      </c>
      <c r="G55" s="923"/>
      <c r="H55" s="923">
        <v>975281401</v>
      </c>
      <c r="I55" s="926" t="s">
        <v>224</v>
      </c>
      <c r="J55" s="927" t="s">
        <v>7</v>
      </c>
      <c r="K55" s="209" t="s">
        <v>249</v>
      </c>
      <c r="L55" s="923" t="s">
        <v>270</v>
      </c>
      <c r="M55" s="923" t="s">
        <v>270</v>
      </c>
      <c r="N55" s="923"/>
      <c r="O55" s="923"/>
      <c r="P55" s="923"/>
    </row>
    <row r="56" spans="2:16" ht="16">
      <c r="B56" s="924">
        <v>45860</v>
      </c>
      <c r="C56" s="925" t="str">
        <f>TEXT(AG_Lilya[[#This Row],[FECHA]],"mmm")</f>
        <v>Jul</v>
      </c>
      <c r="D56" s="925" t="str">
        <f t="shared" si="1"/>
        <v>S4</v>
      </c>
      <c r="E56" s="639" t="s">
        <v>12600</v>
      </c>
      <c r="F56" s="931">
        <v>71363298</v>
      </c>
      <c r="G56" s="931"/>
      <c r="H56" s="394">
        <v>976635921</v>
      </c>
      <c r="I56" s="926" t="s">
        <v>224</v>
      </c>
      <c r="J56" s="927" t="s">
        <v>7</v>
      </c>
      <c r="K56" s="209" t="s">
        <v>221</v>
      </c>
      <c r="L56" s="923" t="s">
        <v>270</v>
      </c>
      <c r="M56" s="923" t="s">
        <v>270</v>
      </c>
      <c r="N56" s="923"/>
      <c r="O56" s="923"/>
      <c r="P56" s="923"/>
    </row>
    <row r="57" spans="2:16" ht="32">
      <c r="B57" s="924">
        <v>45868</v>
      </c>
      <c r="C57" s="925" t="str">
        <f>TEXT(AG_Lilya[[#This Row],[FECHA]],"mmm")</f>
        <v>Jul</v>
      </c>
      <c r="D57" s="925" t="str">
        <f t="shared" si="1"/>
        <v>S4</v>
      </c>
      <c r="E57" s="932" t="s">
        <v>12609</v>
      </c>
      <c r="F57" s="919">
        <v>72227705</v>
      </c>
      <c r="G57" s="919"/>
      <c r="H57" s="923">
        <v>934009741</v>
      </c>
      <c r="I57" s="926" t="s">
        <v>223</v>
      </c>
      <c r="J57" s="927" t="s">
        <v>7</v>
      </c>
      <c r="K57" s="209" t="s">
        <v>221</v>
      </c>
      <c r="L57" s="923" t="s">
        <v>270</v>
      </c>
      <c r="M57" s="923" t="s">
        <v>270</v>
      </c>
      <c r="N57" s="923"/>
      <c r="O57" s="923"/>
      <c r="P57" s="923"/>
    </row>
    <row r="58" spans="2:16" ht="16">
      <c r="B58" s="924">
        <v>45874</v>
      </c>
      <c r="C58" s="925" t="str">
        <f>TEXT(AG_Lilya[[#This Row],[FECHA]],"mmm")</f>
        <v>Ago</v>
      </c>
      <c r="D58" s="933" t="str">
        <f t="shared" si="1"/>
        <v>S1</v>
      </c>
      <c r="E58" s="878" t="s">
        <v>123</v>
      </c>
      <c r="F58" s="879">
        <v>71674576</v>
      </c>
      <c r="G58" s="923"/>
      <c r="H58" s="934">
        <v>985371875</v>
      </c>
      <c r="I58" s="926" t="s">
        <v>224</v>
      </c>
      <c r="J58" s="927"/>
      <c r="K58" s="209" t="s">
        <v>249</v>
      </c>
      <c r="L58" s="923" t="s">
        <v>270</v>
      </c>
      <c r="M58" s="923" t="s">
        <v>270</v>
      </c>
      <c r="N58" s="923"/>
      <c r="O58" s="923"/>
      <c r="P58" s="923"/>
    </row>
    <row r="59" spans="2:16" ht="16">
      <c r="B59" s="924">
        <v>45873</v>
      </c>
      <c r="C59" s="207" t="str">
        <f>TEXT(AG_Lilya[[#This Row],[FECHA]],"mmm")</f>
        <v>Ago</v>
      </c>
      <c r="D59" s="925" t="str">
        <f t="shared" si="1"/>
        <v>S1</v>
      </c>
      <c r="E59" s="935" t="s">
        <v>51</v>
      </c>
      <c r="F59" s="936">
        <v>61392575</v>
      </c>
      <c r="G59" s="936"/>
      <c r="H59" s="923">
        <v>958907058</v>
      </c>
      <c r="I59" s="926" t="s">
        <v>224</v>
      </c>
      <c r="J59" s="927"/>
      <c r="K59" s="209" t="s">
        <v>249</v>
      </c>
      <c r="L59" s="923" t="s">
        <v>270</v>
      </c>
      <c r="M59" s="923" t="s">
        <v>270</v>
      </c>
      <c r="N59" s="923"/>
      <c r="O59" s="923"/>
      <c r="P59" s="923"/>
    </row>
    <row r="60" spans="2:16" ht="16">
      <c r="B60" s="924">
        <v>45876</v>
      </c>
      <c r="C60" s="207" t="str">
        <f>TEXT(AG_Lilya[[#This Row],[FECHA]],"mmm")</f>
        <v>Ago</v>
      </c>
      <c r="D60" s="925" t="str">
        <f t="shared" si="1"/>
        <v>S1</v>
      </c>
      <c r="E60" s="927" t="s">
        <v>80</v>
      </c>
      <c r="F60" s="923">
        <v>61527387</v>
      </c>
      <c r="G60" s="923"/>
      <c r="H60" s="923">
        <v>913918673</v>
      </c>
      <c r="I60" s="926" t="s">
        <v>224</v>
      </c>
      <c r="J60" s="927"/>
      <c r="K60" s="209" t="s">
        <v>249</v>
      </c>
      <c r="L60" s="923" t="s">
        <v>270</v>
      </c>
      <c r="M60" s="923" t="s">
        <v>270</v>
      </c>
      <c r="N60" s="923"/>
      <c r="O60" s="923"/>
      <c r="P60" s="923"/>
    </row>
    <row r="61" spans="2:16">
      <c r="B61" s="924"/>
      <c r="C61" s="207" t="e">
        <f>TEXT(AG_Lilya[[#This Row],[FECHA]],"mmm")</f>
        <v>#VALUE!</v>
      </c>
      <c r="D61" s="925" t="str">
        <f t="shared" si="1"/>
        <v/>
      </c>
      <c r="E61" s="927"/>
      <c r="F61" s="923"/>
      <c r="G61" s="923"/>
      <c r="H61" s="923"/>
      <c r="I61" s="927"/>
      <c r="J61" s="927"/>
      <c r="K61" s="209"/>
      <c r="L61" s="923"/>
      <c r="M61" s="923"/>
      <c r="N61" s="923"/>
      <c r="O61" s="923"/>
      <c r="P61" s="923"/>
    </row>
    <row r="62" spans="2:16">
      <c r="B62" s="924"/>
      <c r="C62" s="207" t="e">
        <f>TEXT(AG_Lilya[[#This Row],[FECHA]],"mmm")</f>
        <v>#VALUE!</v>
      </c>
      <c r="D62" s="925" t="str">
        <f t="shared" si="1"/>
        <v/>
      </c>
      <c r="E62" s="927"/>
      <c r="F62" s="923"/>
      <c r="G62" s="923"/>
      <c r="H62" s="923"/>
      <c r="I62" s="927"/>
      <c r="J62" s="927"/>
      <c r="K62" s="209"/>
      <c r="L62" s="923"/>
      <c r="M62" s="923"/>
      <c r="N62" s="923"/>
      <c r="O62" s="923"/>
      <c r="P62" s="923"/>
    </row>
    <row r="63" spans="2:16">
      <c r="B63" s="924"/>
      <c r="C63" s="207" t="e">
        <f>TEXT(AG_Lilya[[#This Row],[FECHA]],"mmm")</f>
        <v>#VALUE!</v>
      </c>
      <c r="D63" s="925" t="str">
        <f t="shared" si="1"/>
        <v/>
      </c>
      <c r="E63" s="927"/>
      <c r="F63" s="923"/>
      <c r="G63" s="923"/>
      <c r="H63" s="923"/>
      <c r="I63" s="927"/>
      <c r="J63" s="927"/>
      <c r="K63" s="209"/>
      <c r="L63" s="923"/>
      <c r="M63" s="923"/>
      <c r="N63" s="923"/>
      <c r="O63" s="923"/>
      <c r="P63" s="923"/>
    </row>
    <row r="64" spans="2:16">
      <c r="B64" s="924"/>
      <c r="C64" s="207" t="e">
        <f>TEXT(AG_Lilya[[#This Row],[FECHA]],"mmm")</f>
        <v>#VALUE!</v>
      </c>
      <c r="D64" s="925" t="str">
        <f t="shared" si="1"/>
        <v/>
      </c>
      <c r="E64" s="927"/>
      <c r="F64" s="923"/>
      <c r="G64" s="923"/>
      <c r="H64" s="923"/>
      <c r="I64" s="927"/>
      <c r="J64" s="927"/>
      <c r="K64" s="209"/>
      <c r="L64" s="923"/>
      <c r="M64" s="923"/>
      <c r="N64" s="923"/>
      <c r="O64" s="923"/>
      <c r="P64" s="923"/>
    </row>
    <row r="65" spans="2:16">
      <c r="B65" s="924"/>
      <c r="C65" s="207" t="e">
        <f>TEXT(AG_Lilya[[#This Row],[FECHA]],"mmm")</f>
        <v>#VALUE!</v>
      </c>
      <c r="D65" s="925" t="str">
        <f t="shared" si="1"/>
        <v/>
      </c>
      <c r="E65" s="927"/>
      <c r="F65" s="923"/>
      <c r="G65" s="923"/>
      <c r="H65" s="923"/>
      <c r="I65" s="927"/>
      <c r="J65" s="927"/>
      <c r="K65" s="209"/>
      <c r="L65" s="923"/>
      <c r="M65" s="923"/>
      <c r="N65" s="923"/>
      <c r="O65" s="923"/>
      <c r="P65" s="923"/>
    </row>
    <row r="66" spans="2:16">
      <c r="B66" s="924"/>
      <c r="C66" s="207" t="e">
        <f>TEXT(AG_Lilya[[#This Row],[FECHA]],"mmm")</f>
        <v>#VALUE!</v>
      </c>
      <c r="D66" s="925" t="str">
        <f t="shared" si="1"/>
        <v/>
      </c>
      <c r="E66" s="927"/>
      <c r="F66" s="923"/>
      <c r="G66" s="923"/>
      <c r="H66" s="923"/>
      <c r="I66" s="927"/>
      <c r="J66" s="927"/>
      <c r="K66" s="209"/>
      <c r="L66" s="923"/>
      <c r="M66" s="923"/>
      <c r="N66" s="923"/>
      <c r="O66" s="923"/>
      <c r="P66" s="923"/>
    </row>
    <row r="67" spans="2:16">
      <c r="B67" s="924"/>
      <c r="C67" s="207" t="e">
        <f>TEXT(AG_Lilya[[#This Row],[FECHA]],"mmm")</f>
        <v>#VALUE!</v>
      </c>
      <c r="D67" s="925" t="str">
        <f t="shared" si="1"/>
        <v/>
      </c>
      <c r="E67" s="927"/>
      <c r="F67" s="923"/>
      <c r="G67" s="923"/>
      <c r="H67" s="923"/>
      <c r="I67" s="927"/>
      <c r="J67" s="927"/>
      <c r="K67" s="209"/>
      <c r="L67" s="923"/>
      <c r="M67" s="923"/>
      <c r="N67" s="923"/>
      <c r="O67" s="923"/>
      <c r="P67" s="923"/>
    </row>
    <row r="68" spans="2:16">
      <c r="B68" s="924"/>
      <c r="C68" s="207" t="e">
        <f>TEXT(AG_Lilya[[#This Row],[FECHA]],"mmm")</f>
        <v>#VALUE!</v>
      </c>
      <c r="D68" s="925" t="str">
        <f t="shared" ref="D68:D76" si="2">IF(AND(DAY(B68)&gt;=1,DAY(B68)&lt;=7),"S1",
IF(AND(DAY(B68)&gt;=8,DAY(B68)&lt;=14),"S2",
IF(AND(DAY(B68)&gt;=15,DAY(B68)&lt;=21),"S3",
IF(AND(DAY(B68)&gt;=22,DAY(B68)&lt;=31),"S4",""))))</f>
        <v/>
      </c>
      <c r="E68" s="927"/>
      <c r="F68" s="923"/>
      <c r="G68" s="923"/>
      <c r="H68" s="923"/>
      <c r="I68" s="927"/>
      <c r="J68" s="927"/>
      <c r="K68" s="209"/>
      <c r="L68" s="923"/>
      <c r="M68" s="923"/>
      <c r="N68" s="923"/>
      <c r="O68" s="923"/>
      <c r="P68" s="923"/>
    </row>
    <row r="69" spans="2:16">
      <c r="B69" s="924"/>
      <c r="C69" s="207" t="e">
        <f>TEXT(AG_Lilya[[#This Row],[FECHA]],"mmm")</f>
        <v>#VALUE!</v>
      </c>
      <c r="D69" s="925" t="str">
        <f t="shared" si="2"/>
        <v/>
      </c>
      <c r="E69" s="927"/>
      <c r="F69" s="923"/>
      <c r="G69" s="923"/>
      <c r="H69" s="923"/>
      <c r="I69" s="927"/>
      <c r="J69" s="927"/>
      <c r="K69" s="209"/>
      <c r="L69" s="923"/>
      <c r="M69" s="923"/>
      <c r="N69" s="923"/>
      <c r="O69" s="923"/>
      <c r="P69" s="923"/>
    </row>
    <row r="70" spans="2:16">
      <c r="B70" s="924"/>
      <c r="C70" s="207" t="e">
        <f>TEXT(AG_Lilya[[#This Row],[FECHA]],"mmm")</f>
        <v>#VALUE!</v>
      </c>
      <c r="D70" s="925" t="str">
        <f t="shared" si="2"/>
        <v/>
      </c>
      <c r="E70" s="927"/>
      <c r="F70" s="923"/>
      <c r="G70" s="923"/>
      <c r="H70" s="923"/>
      <c r="I70" s="927"/>
      <c r="J70" s="927"/>
      <c r="K70" s="209"/>
      <c r="L70" s="923"/>
      <c r="M70" s="923"/>
      <c r="N70" s="923"/>
      <c r="O70" s="923"/>
      <c r="P70" s="923"/>
    </row>
    <row r="71" spans="2:16">
      <c r="B71" s="924"/>
      <c r="C71" s="207" t="e">
        <f>TEXT(AG_Lilya[[#This Row],[FECHA]],"mmm")</f>
        <v>#VALUE!</v>
      </c>
      <c r="D71" s="925" t="str">
        <f t="shared" si="2"/>
        <v/>
      </c>
      <c r="E71" s="927"/>
      <c r="F71" s="923"/>
      <c r="G71" s="923"/>
      <c r="H71" s="923"/>
      <c r="I71" s="927"/>
      <c r="J71" s="927"/>
      <c r="K71" s="209"/>
      <c r="L71" s="923"/>
      <c r="M71" s="923"/>
      <c r="N71" s="923"/>
      <c r="O71" s="923"/>
      <c r="P71" s="923"/>
    </row>
    <row r="72" spans="2:16">
      <c r="B72" s="924"/>
      <c r="C72" s="207" t="e">
        <f>TEXT(AG_Lilya[[#This Row],[FECHA]],"mmm")</f>
        <v>#VALUE!</v>
      </c>
      <c r="D72" s="925" t="str">
        <f t="shared" si="2"/>
        <v/>
      </c>
      <c r="E72" s="927"/>
      <c r="F72" s="923"/>
      <c r="G72" s="923"/>
      <c r="H72" s="923"/>
      <c r="I72" s="927"/>
      <c r="J72" s="927"/>
      <c r="K72" s="209"/>
      <c r="L72" s="923"/>
      <c r="M72" s="923"/>
      <c r="N72" s="923"/>
      <c r="O72" s="923"/>
      <c r="P72" s="923"/>
    </row>
    <row r="73" spans="2:16">
      <c r="B73" s="924"/>
      <c r="C73" s="207" t="e">
        <f>TEXT(AG_Lilya[[#This Row],[FECHA]],"mmm")</f>
        <v>#VALUE!</v>
      </c>
      <c r="D73" s="925" t="str">
        <f t="shared" si="2"/>
        <v/>
      </c>
      <c r="E73" s="927"/>
      <c r="F73" s="923"/>
      <c r="G73" s="923"/>
      <c r="H73" s="923"/>
      <c r="I73" s="927"/>
      <c r="J73" s="927"/>
      <c r="K73" s="209"/>
      <c r="L73" s="923"/>
      <c r="M73" s="923"/>
      <c r="N73" s="923"/>
      <c r="O73" s="923"/>
      <c r="P73" s="923"/>
    </row>
    <row r="74" spans="2:16">
      <c r="B74" s="924"/>
      <c r="C74" s="207" t="e">
        <f>TEXT(AG_Lilya[[#This Row],[FECHA]],"mmm")</f>
        <v>#VALUE!</v>
      </c>
      <c r="D74" s="925" t="str">
        <f t="shared" si="2"/>
        <v/>
      </c>
      <c r="E74" s="927"/>
      <c r="F74" s="923"/>
      <c r="G74" s="923"/>
      <c r="H74" s="923"/>
      <c r="I74" s="927"/>
      <c r="J74" s="927"/>
      <c r="K74" s="209"/>
      <c r="L74" s="923"/>
      <c r="M74" s="923"/>
      <c r="N74" s="923"/>
      <c r="O74" s="923"/>
      <c r="P74" s="923"/>
    </row>
    <row r="75" spans="2:16">
      <c r="B75" s="924"/>
      <c r="C75" s="207" t="e">
        <f>TEXT(AG_Lilya[[#This Row],[FECHA]],"mmm")</f>
        <v>#VALUE!</v>
      </c>
      <c r="D75" s="925" t="str">
        <f t="shared" si="2"/>
        <v/>
      </c>
      <c r="E75" s="927"/>
      <c r="F75" s="923"/>
      <c r="G75" s="923"/>
      <c r="H75" s="923"/>
      <c r="I75" s="927"/>
      <c r="J75" s="927"/>
      <c r="K75" s="209"/>
      <c r="L75" s="923"/>
      <c r="M75" s="923"/>
      <c r="N75" s="923"/>
      <c r="O75" s="923"/>
      <c r="P75" s="923"/>
    </row>
    <row r="76" spans="2:16">
      <c r="B76" s="924"/>
      <c r="C76" s="207" t="e">
        <f>TEXT(AG_Lilya[[#This Row],[FECHA]],"mmm")</f>
        <v>#VALUE!</v>
      </c>
      <c r="D76" s="925" t="str">
        <f t="shared" si="2"/>
        <v/>
      </c>
      <c r="E76" s="927"/>
      <c r="F76" s="923"/>
      <c r="G76" s="923"/>
      <c r="H76" s="923"/>
      <c r="I76" s="927"/>
      <c r="J76" s="927"/>
      <c r="K76" s="209"/>
      <c r="L76" s="923"/>
      <c r="M76" s="923"/>
      <c r="N76" s="923"/>
      <c r="O76" s="923"/>
      <c r="P76" s="923"/>
    </row>
    <row r="77" spans="2:16">
      <c r="B77" s="909"/>
      <c r="C77" s="19"/>
      <c r="D77" s="910"/>
      <c r="E77" s="911"/>
      <c r="F77" s="912"/>
      <c r="G77" s="912"/>
      <c r="H77" s="912"/>
      <c r="I77" s="911"/>
      <c r="J77" s="911"/>
      <c r="K77" s="20"/>
      <c r="L77" s="912"/>
      <c r="M77" s="912"/>
      <c r="N77" s="912"/>
      <c r="O77" s="912"/>
      <c r="P77" s="912"/>
    </row>
    <row r="78" spans="2:16">
      <c r="B78" s="909"/>
      <c r="C78" s="19"/>
      <c r="D78" s="910"/>
      <c r="E78" s="911"/>
      <c r="F78" s="912"/>
      <c r="G78" s="912"/>
      <c r="H78" s="912"/>
      <c r="I78" s="911"/>
      <c r="J78" s="911"/>
      <c r="K78" s="20"/>
      <c r="L78" s="912"/>
      <c r="M78" s="912"/>
      <c r="N78" s="912"/>
      <c r="O78" s="912"/>
      <c r="P78" s="912"/>
    </row>
    <row r="79" spans="2:16">
      <c r="B79" s="909"/>
      <c r="C79" s="19"/>
      <c r="D79" s="910"/>
      <c r="E79" s="911"/>
      <c r="F79" s="912"/>
      <c r="G79" s="912"/>
      <c r="H79" s="912"/>
      <c r="I79" s="911"/>
      <c r="J79" s="911"/>
      <c r="K79" s="20"/>
      <c r="L79" s="912"/>
      <c r="M79" s="912"/>
      <c r="N79" s="912"/>
      <c r="O79" s="912"/>
      <c r="P79" s="912"/>
    </row>
  </sheetData>
  <conditionalFormatting sqref="B11:C11">
    <cfRule type="duplicateValues" dxfId="34" priority="23"/>
    <cfRule type="duplicateValues" dxfId="33" priority="24"/>
  </conditionalFormatting>
  <conditionalFormatting sqref="F4:F36 F44:F57 F59:F79">
    <cfRule type="duplicateValues" dxfId="32" priority="5352"/>
    <cfRule type="duplicateValues" dxfId="31" priority="5351"/>
    <cfRule type="duplicateValues" dxfId="30" priority="5350"/>
  </conditionalFormatting>
  <conditionalFormatting sqref="F4:F57 F59:F79">
    <cfRule type="duplicateValues" dxfId="29" priority="5362"/>
  </conditionalFormatting>
  <conditionalFormatting sqref="F58">
    <cfRule type="duplicateValues" dxfId="28" priority="1"/>
  </conditionalFormatting>
  <conditionalFormatting sqref="F9:G11">
    <cfRule type="duplicateValues" dxfId="27" priority="21"/>
    <cfRule type="duplicateValues" dxfId="26" priority="20"/>
  </conditionalFormatting>
  <conditionalFormatting sqref="H11">
    <cfRule type="duplicateValues" dxfId="25" priority="19"/>
    <cfRule type="duplicateValues" dxfId="24" priority="18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B39D36D-31CC-4106-98F8-21E3FECB1D8D}">
          <x14:formula1>
            <xm:f>DESPLEGABLES!$A$17:$A$18</xm:f>
          </x14:formula1>
          <xm:sqref>K4:K79</xm:sqref>
        </x14:dataValidation>
        <x14:dataValidation type="list" allowBlank="1" showInputMessage="1" showErrorMessage="1" xr:uid="{2FA5113E-FDC5-4F41-B8AA-187E19B869F6}">
          <x14:formula1>
            <xm:f>DESPLEGABLES!$A$2:$A$4</xm:f>
          </x14:formula1>
          <xm:sqref>I4:I79</xm:sqref>
        </x14:dataValidation>
        <x14:dataValidation type="list" allowBlank="1" showInputMessage="1" showErrorMessage="1" xr:uid="{B41558A6-2AAC-465F-B881-284C3195AC0E}">
          <x14:formula1>
            <xm:f>DESPLEGABLES!$A$8:$A$13</xm:f>
          </x14:formula1>
          <xm:sqref>L4:O79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778DF0-2B3B-4767-973A-BE8E6C17B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DESPLEGABLES</vt:lpstr>
      <vt:lpstr>BASE DE DATOS</vt:lpstr>
      <vt:lpstr>BD|Pya P.</vt:lpstr>
      <vt:lpstr>BD|Melisa A.</vt:lpstr>
      <vt:lpstr>BD|Lilya E.</vt:lpstr>
      <vt:lpstr>BD|Sheyla P.</vt:lpstr>
      <vt:lpstr>BD|Estrella V.</vt:lpstr>
      <vt:lpstr>REPORTE| Agenda</vt:lpstr>
      <vt:lpstr>AGENDA</vt:lpstr>
      <vt:lpstr>AG|Pya P.</vt:lpstr>
      <vt:lpstr>AG|Estrella V.</vt:lpstr>
      <vt:lpstr>AG|Sheyla R.</vt:lpstr>
      <vt:lpstr>AG|Melisa A.</vt:lpstr>
      <vt:lpstr>AG|Lilya E.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Dallana Barazorda</dc:creator>
  <cp:keywords/>
  <dc:description/>
  <cp:lastModifiedBy>DESARROLLADOR 4 FCCTP</cp:lastModifiedBy>
  <cp:revision/>
  <dcterms:created xsi:type="dcterms:W3CDTF">2025-07-07T00:30:56Z</dcterms:created>
  <dcterms:modified xsi:type="dcterms:W3CDTF">2026-07-17T22:21:37Z</dcterms:modified>
  <cp:category/>
  <cp:contentStatus/>
</cp:coreProperties>
</file>